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S:\Shared\shared\TELECOMS\STOCKS\EMEA\Thailand\Thailand - CH\01 AIS\Model\"/>
    </mc:Choice>
  </mc:AlternateContent>
  <xr:revisionPtr revIDLastSave="0" documentId="13_ncr:1_{435551C5-D923-45A8-8BD4-31B5508D2164}" xr6:coauthVersionLast="47" xr6:coauthVersionMax="47" xr10:uidLastSave="{00000000-0000-0000-0000-000000000000}"/>
  <bookViews>
    <workbookView xWindow="-110" yWindow="-110" windowWidth="25820" windowHeight="10300" tabRatio="704" xr2:uid="{00000000-000D-0000-FFFF-FFFF00000000}"/>
  </bookViews>
  <sheets>
    <sheet name="Key" sheetId="13" r:id="rId1"/>
    <sheet name="Reported Group Highlights" sheetId="9" r:id="rId2"/>
    <sheet name="Reported Group Balance Sheet" sheetId="10" r:id="rId3"/>
    <sheet name="Domestic Mobile Operations" sheetId="6" r:id="rId4"/>
    <sheet name="Charts" sheetId="12" r:id="rId5"/>
    <sheet name="Disclaimer" sheetId="16" r:id="rId6"/>
    <sheet name="Lisbon" sheetId="18" r:id="rId7"/>
    <sheet name="Workings" sheetId="17" r:id="rId8"/>
    <sheet name="Dates" sheetId="14" state="hidden"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___" localSheetId="6">#REF!</definedName>
    <definedName name="___">#REF!</definedName>
    <definedName name="__FDS_HYPERLINK_TOGGLE_STATE__" hidden="1">"ON"</definedName>
    <definedName name="_1_0Market" localSheetId="6">[1]KPN!#REF!</definedName>
    <definedName name="_1_0Market">[1]KPN!#REF!</definedName>
    <definedName name="_1993A" localSheetId="5">#REF!</definedName>
    <definedName name="_1993A">#REF!</definedName>
    <definedName name="_1994A" localSheetId="5">#REF!</definedName>
    <definedName name="_1994A">#REF!</definedName>
    <definedName name="_1995" localSheetId="5">#REF!</definedName>
    <definedName name="_1995">#REF!</definedName>
    <definedName name="_1995A" localSheetId="5">#REF!</definedName>
    <definedName name="_1995A">#REF!</definedName>
    <definedName name="_1996" localSheetId="5">#REF!</definedName>
    <definedName name="_1996">#REF!</definedName>
    <definedName name="_1996A" localSheetId="5">#REF!</definedName>
    <definedName name="_1996A">#REF!</definedName>
    <definedName name="_1997" localSheetId="5">#REF!</definedName>
    <definedName name="_1997">#REF!</definedName>
    <definedName name="_1997A" localSheetId="5">#REF!</definedName>
    <definedName name="_1997A">#REF!</definedName>
    <definedName name="_1998" localSheetId="5">#REF!</definedName>
    <definedName name="_1998">#REF!</definedName>
    <definedName name="_1998E" localSheetId="5">#REF!</definedName>
    <definedName name="_1998E">#REF!</definedName>
    <definedName name="_1999" localSheetId="5">#REF!</definedName>
    <definedName name="_1999">#REF!</definedName>
    <definedName name="_1999E" localSheetId="5">#REF!</definedName>
    <definedName name="_1999E">#REF!</definedName>
    <definedName name="_2000" localSheetId="5">#REF!</definedName>
    <definedName name="_2000">#REF!</definedName>
    <definedName name="_2000E" localSheetId="5">#REF!</definedName>
    <definedName name="_2000E">#REF!</definedName>
    <definedName name="_2001" localSheetId="5">#REF!</definedName>
    <definedName name="_2001">#REF!</definedName>
    <definedName name="_2001E" localSheetId="5">#REF!</definedName>
    <definedName name="_2001E">#REF!</definedName>
    <definedName name="_2002" localSheetId="5">#REF!</definedName>
    <definedName name="_2002">#REF!</definedName>
    <definedName name="_2002E" localSheetId="5">#REF!</definedName>
    <definedName name="_2002E">#REF!</definedName>
    <definedName name="_2003E" localSheetId="5">#REF!</definedName>
    <definedName name="_2003E">#REF!</definedName>
    <definedName name="_2004">#REF!</definedName>
    <definedName name="_2004E" localSheetId="5">#REF!</definedName>
    <definedName name="_2004E">#REF!</definedName>
    <definedName name="_2005E" localSheetId="5">#REF!</definedName>
    <definedName name="_2005E">#REF!</definedName>
    <definedName name="_2B_0Working_pr">[1]KPN!#REF!</definedName>
    <definedName name="_3D_0Working_l">[1]KPN!#REF!</definedName>
    <definedName name="_IW295">[2]Financials!#REF!</definedName>
    <definedName name="_Key1" hidden="1">#REF!</definedName>
    <definedName name="_Order1" hidden="1">255</definedName>
    <definedName name="_Sort" hidden="1">#REF!</definedName>
    <definedName name="_UP" localSheetId="5">#REF!</definedName>
    <definedName name="_UP">#REF!</definedName>
    <definedName name="_yr1996" localSheetId="5">#REF!</definedName>
    <definedName name="_yr1996">#REF!</definedName>
    <definedName name="a_sted">'[3]A-sted'!$A$8:$J$52</definedName>
    <definedName name="a_sted_akk">'[3]A-sted'!$O$8:$AA$59</definedName>
    <definedName name="af">#REF!</definedName>
    <definedName name="algeria">#REF!</definedName>
    <definedName name="anscount" hidden="1">1</definedName>
    <definedName name="Användare">#REF!</definedName>
    <definedName name="aRG">#REF!</definedName>
    <definedName name="assoc" localSheetId="5">#REF!</definedName>
    <definedName name="assoc">#REF!</definedName>
    <definedName name="Austria_telenor_mobile_export">#REF!</definedName>
    <definedName name="bangladesh_telenor_mobile_export">#REF!</definedName>
    <definedName name="Belgium_Belgacom_fixed_export">#REF!</definedName>
    <definedName name="Belgium_Belgacom_mobile_export">#REF!</definedName>
    <definedName name="bondcos" localSheetId="5">#REF!</definedName>
    <definedName name="bondcos">#REF!</definedName>
    <definedName name="bondcost" localSheetId="5">#REF!</definedName>
    <definedName name="bondcost">#REF!</definedName>
    <definedName name="bsminority" localSheetId="5">#REF!</definedName>
    <definedName name="bsminority">#REF!</definedName>
    <definedName name="BT_Att" localSheetId="5">#REF!</definedName>
    <definedName name="BT_Att">#REF!</definedName>
    <definedName name="BT_BSMins" localSheetId="5">#REF!</definedName>
    <definedName name="BT_BSMins">#REF!</definedName>
    <definedName name="BT_CFPS" localSheetId="5">#REF!</definedName>
    <definedName name="BT_CFPS">#REF!</definedName>
    <definedName name="BT_CFPS_fd" localSheetId="5">#REF!</definedName>
    <definedName name="BT_CFPS_fd">#REF!</definedName>
    <definedName name="BT_DPS" localSheetId="5">#REF!</definedName>
    <definedName name="BT_DPS">#REF!</definedName>
    <definedName name="BT_DtoE" localSheetId="5">#REF!</definedName>
    <definedName name="BT_DtoE">#REF!</definedName>
    <definedName name="BT_EBITDA" localSheetId="5">#REF!</definedName>
    <definedName name="BT_EBITDA">#REF!</definedName>
    <definedName name="BT_EPS_fd" localSheetId="5">#REF!</definedName>
    <definedName name="BT_EPS_fd">#REF!</definedName>
    <definedName name="BT_FA" localSheetId="5">#REF!</definedName>
    <definedName name="BT_FA">#REF!</definedName>
    <definedName name="BT_Min" localSheetId="5">#REF!</definedName>
    <definedName name="BT_Min">#REF!</definedName>
    <definedName name="BT_Minorities" localSheetId="5">#REF!</definedName>
    <definedName name="BT_Minorities">#REF!</definedName>
    <definedName name="BT_Mins" localSheetId="5">#REF!</definedName>
    <definedName name="BT_Mins">#REF!</definedName>
    <definedName name="BT_NAV" localSheetId="5">#REF!</definedName>
    <definedName name="BT_NAV">#REF!</definedName>
    <definedName name="BT_NDebt" localSheetId="5">#REF!</definedName>
    <definedName name="BT_NDebt">#REF!</definedName>
    <definedName name="BT_netdebt" localSheetId="5">#REF!</definedName>
    <definedName name="BT_netdebt">#REF!</definedName>
    <definedName name="BT_Provs" localSheetId="5">#REF!</definedName>
    <definedName name="BT_Provs">#REF!</definedName>
    <definedName name="BT_R" localSheetId="5">#REF!</definedName>
    <definedName name="BT_R">#REF!</definedName>
    <definedName name="BT_Rec" localSheetId="5">#REF!</definedName>
    <definedName name="BT_Rec">#REF!</definedName>
    <definedName name="BT_ROCE" localSheetId="5">#REF!</definedName>
    <definedName name="BT_ROCE">#REF!</definedName>
    <definedName name="BT_ROE" localSheetId="5">#REF!</definedName>
    <definedName name="BT_ROE">#REF!</definedName>
    <definedName name="BT_Sales" localSheetId="5">#REF!</definedName>
    <definedName name="BT_Sales">#REF!</definedName>
    <definedName name="BT_Shf" localSheetId="5">#REF!</definedName>
    <definedName name="BT_Shf">#REF!</definedName>
    <definedName name="BT_Shissued" localSheetId="5">#REF!</definedName>
    <definedName name="BT_Shissued">#REF!</definedName>
    <definedName name="BT_UK_export">[4]IM!$K$12:$AL$48</definedName>
    <definedName name="BT_UP" localSheetId="5">#REF!</definedName>
    <definedName name="BT_UP">#REF!</definedName>
    <definedName name="Capital_Employed" localSheetId="5">#REF!</definedName>
    <definedName name="Capital_Employed">#REF!</definedName>
    <definedName name="cash" localSheetId="5">#REF!</definedName>
    <definedName name="cash">#REF!</definedName>
    <definedName name="casheps" localSheetId="5">#REF!</definedName>
    <definedName name="casheps">#REF!</definedName>
    <definedName name="changend" localSheetId="5">#REF!</definedName>
    <definedName name="changend">#REF!</definedName>
    <definedName name="Chile">#REF!</definedName>
    <definedName name="Company_Code">[5]Front!$E$10</definedName>
    <definedName name="Company_Name">[5]Front!$E$11</definedName>
    <definedName name="Core_old__BT_cap_ex" localSheetId="5">#REF!</definedName>
    <definedName name="Core_old__BT_cap_ex">#REF!</definedName>
    <definedName name="corecapex" localSheetId="5">#REF!</definedName>
    <definedName name="corecapex">#REF!</definedName>
    <definedName name="CPE" localSheetId="5">#REF!</definedName>
    <definedName name="CPE">#REF!</definedName>
    <definedName name="creditors" localSheetId="5">#REF!</definedName>
    <definedName name="creditors">#REF!</definedName>
    <definedName name="cueps" localSheetId="5">#REF!</definedName>
    <definedName name="cueps">#REF!</definedName>
    <definedName name="Currency">[5]Front!$E$15</definedName>
    <definedName name="Datatabell">#REF!</definedName>
    <definedName name="Date">[5]Front!$E$16</definedName>
    <definedName name="DB">"WIREUK"</definedName>
    <definedName name="DCF_Valuation" localSheetId="5">[6]UK!#REF!</definedName>
    <definedName name="DCF_Valuation">[7]UK!#REF!</definedName>
    <definedName name="debtors" localSheetId="5">#REF!</definedName>
    <definedName name="debtors">#REF!</definedName>
    <definedName name="depre" localSheetId="5">#REF!</definedName>
    <definedName name="depre">#REF!</definedName>
    <definedName name="depreciation" localSheetId="5">#REF!</definedName>
    <definedName name="depreciation">#REF!</definedName>
    <definedName name="disposals" localSheetId="5">#REF!</definedName>
    <definedName name="disposals">#REF!</definedName>
    <definedName name="divpaid" localSheetId="5">#REF!</definedName>
    <definedName name="divpaid">#REF!</definedName>
    <definedName name="djstoxx">'[8]Price Relative'!$AC$56:$AI$66,'[8]Price Relative'!$AN$5:$AT$14</definedName>
    <definedName name="DM_Asia_prices">[9]Prices!#REF!</definedName>
    <definedName name="DM_Asia_ratings">[9]Prices!#REF!</definedName>
    <definedName name="DM_Asia_targets">[9]Prices!#REF!</definedName>
    <definedName name="dps" localSheetId="5">#REF!</definedName>
    <definedName name="dps">#REF!</definedName>
    <definedName name="EgenRappPath">#REF!</definedName>
    <definedName name="EM_Asia_prices">[9]Prices!#REF!</definedName>
    <definedName name="EM_Asia_ratings">[9]Prices!#REF!</definedName>
    <definedName name="EM_Asia_targets">[9]Prices!#REF!</definedName>
    <definedName name="eps" localSheetId="5">#REF!</definedName>
    <definedName name="eps">#REF!</definedName>
    <definedName name="ExcelPath">#N/A</definedName>
    <definedName name="F.1981.03" localSheetId="5">#REF!</definedName>
    <definedName name="F.1981.03">#REF!</definedName>
    <definedName name="F.1982.03" localSheetId="5">#REF!</definedName>
    <definedName name="F.1982.03">#REF!</definedName>
    <definedName name="F.1983.03" localSheetId="5">#REF!</definedName>
    <definedName name="F.1983.03">#REF!</definedName>
    <definedName name="F.1984.03" localSheetId="5">#REF!</definedName>
    <definedName name="F.1984.03">#REF!</definedName>
    <definedName name="F.1985.03" localSheetId="5">#REF!</definedName>
    <definedName name="F.1985.03">#REF!</definedName>
    <definedName name="F.1986.03" localSheetId="5">#REF!</definedName>
    <definedName name="F.1986.03">#REF!</definedName>
    <definedName name="F.1987.03" localSheetId="5">#REF!</definedName>
    <definedName name="F.1987.03">#REF!</definedName>
    <definedName name="F.1988.03" localSheetId="5">#REF!</definedName>
    <definedName name="F.1988.03">#REF!</definedName>
    <definedName name="F.1989.03" localSheetId="5">#REF!</definedName>
    <definedName name="F.1989.03">#REF!</definedName>
    <definedName name="F.1990.03" localSheetId="5">#REF!</definedName>
    <definedName name="F.1990.03">#REF!</definedName>
    <definedName name="F.1991.03" localSheetId="5">#REF!</definedName>
    <definedName name="F.1991.03">#REF!</definedName>
    <definedName name="F.1992.03" localSheetId="5">#REF!</definedName>
    <definedName name="F.1992.03">#REF!</definedName>
    <definedName name="F.1993.03" localSheetId="5">#REF!</definedName>
    <definedName name="F.1993.03">#REF!</definedName>
    <definedName name="F.1994.03" localSheetId="5">#REF!</definedName>
    <definedName name="F.1994.03">#REF!</definedName>
    <definedName name="F.1995.03" localSheetId="5">#REF!</definedName>
    <definedName name="F.1995.03">#REF!</definedName>
    <definedName name="F.1998.03" localSheetId="5">#REF!</definedName>
    <definedName name="F.1998.03">#REF!</definedName>
    <definedName name="fcf" localSheetId="5">#REF!</definedName>
    <definedName name="fcf">#REF!</definedName>
    <definedName name="France_Telecom">#REF!</definedName>
    <definedName name="France_Telecom_Belgium_mobile_interconnect_receipts">#REF!</definedName>
    <definedName name="France_Telecom_Belgium_mobile_interconnect_receipts_from_fixed_operators">#REF!</definedName>
    <definedName name="France_Telecom_Belgium_mobile_interconnect_receipts_from_mobile_operators">#REF!</definedName>
    <definedName name="France_Telecom_Belgium_mobile_other_revenue">#REF!</definedName>
    <definedName name="France_Telecom_Belgium_mobile_retail_and_wholesale_services_revenue">#REF!</definedName>
    <definedName name="France_Telecom_Belgium_mobile_retail_revenue">#REF!</definedName>
    <definedName name="France_Telecom_Belgium_mobile_retail_subscribers">#REF!</definedName>
    <definedName name="France_Telecom_Belgium_mobile_revenue">#REF!</definedName>
    <definedName name="France_Telecom_Belgium_mobile_wholesale_revenue">#REF!</definedName>
    <definedName name="France_Telecom_Belgium_mobile_wholesale_subscribers">#REF!</definedName>
    <definedName name="France_Telecom_Denmark_mobile_interconnect_receipts">#REF!</definedName>
    <definedName name="France_Telecom_Denmark_mobile_interconnect_receipts_from_fixed_operators">#REF!</definedName>
    <definedName name="France_Telecom_Denmark_mobile_interconnect_receipts_from_mobile_operators">#REF!</definedName>
    <definedName name="France_Telecom_Denmark_mobile_other_revenue">#REF!</definedName>
    <definedName name="France_Telecom_Denmark_mobile_retail_and_wholesale_services_revenue">#REF!</definedName>
    <definedName name="France_Telecom_Denmark_mobile_retail_revenue">#REF!</definedName>
    <definedName name="France_Telecom_Denmark_mobile_retail_subscribers">#REF!</definedName>
    <definedName name="France_Telecom_Denmark_mobile_revenue">#REF!</definedName>
    <definedName name="France_Telecom_Denmark_mobile_wholesale_revenue">#REF!</definedName>
    <definedName name="France_Telecom_Denmark_mobile_wholesale_subscribers">#REF!</definedName>
    <definedName name="France_Telecom_Egypt_mobile_interconnect_receipts">#REF!</definedName>
    <definedName name="France_Telecom_Egypt_mobile_interconnect_receipts_from_fixed_operators">#REF!</definedName>
    <definedName name="France_Telecom_Egypt_mobile_interconnect_receipts_from_mobile_operators">#REF!</definedName>
    <definedName name="France_Telecom_Egypt_mobile_other_revenue">#REF!</definedName>
    <definedName name="France_Telecom_Egypt_mobile_retail_and_wholesale_services_revenue">#REF!</definedName>
    <definedName name="France_Telecom_Egypt_mobile_retail_revenue">#REF!</definedName>
    <definedName name="France_Telecom_Egypt_mobile_retail_subscribers">#REF!</definedName>
    <definedName name="France_Telecom_Egypt_mobile_revenue">#REF!</definedName>
    <definedName name="France_Telecom_Egypt_mobile_wholesale_revenue">#REF!</definedName>
    <definedName name="France_Telecom_Egypt_mobile_wholesale_subscribers">#REF!</definedName>
    <definedName name="France_Telecom_France_fixed_broadband_revenue__business">#REF!</definedName>
    <definedName name="France_Telecom_France_fixed_broadband_revenue__residential">#REF!</definedName>
    <definedName name="France_Telecom_France_fixed_broadband_revenue__residential___business">#REF!</definedName>
    <definedName name="France_Telecom_France_fixed_interconnect_receipts">#REF!</definedName>
    <definedName name="France_Telecom_France_fixed_interconnect_receipts_from_fixed_operators">#REF!</definedName>
    <definedName name="France_Telecom_France_fixed_interconnect_receipts_from_mobile_operators">#REF!</definedName>
    <definedName name="France_Telecom_France_fixed_other_revenue">#REF!</definedName>
    <definedName name="France_Telecom_France_fixed_retail_and_wholesale_services_revenue">#REF!</definedName>
    <definedName name="France_Telecom_France_fixed_retail_broadband_business_sites">#REF!</definedName>
    <definedName name="France_Telecom_France_fixed_retail_broadband_homes">#REF!</definedName>
    <definedName name="France_Telecom_France_fixed_retail_broadband_sites__homes_and_businesses">#REF!</definedName>
    <definedName name="France_Telecom_France_fixed_retail_business_sites">#REF!</definedName>
    <definedName name="France_Telecom_France_fixed_retail_homes">#REF!</definedName>
    <definedName name="France_Telecom_France_fixed_retail_lines__business">#REF!</definedName>
    <definedName name="France_Telecom_France_fixed_retail_lines__ISDN">#REF!</definedName>
    <definedName name="France_Telecom_France_fixed_retail_lines__PSTN">#REF!</definedName>
    <definedName name="France_Telecom_France_fixed_retail_lines__PSTN___ISDN">#REF!</definedName>
    <definedName name="France_Telecom_France_fixed_retail_lines__residential">#REF!</definedName>
    <definedName name="France_Telecom_France_fixed_retail_lines__residential___business">#REF!</definedName>
    <definedName name="France_Telecom_France_fixed_retail_revenue__business">#REF!</definedName>
    <definedName name="France_Telecom_France_fixed_retail_revenue__residential">#REF!</definedName>
    <definedName name="France_Telecom_France_fixed_retail_revenue__residential___business">#REF!</definedName>
    <definedName name="France_Telecom_France_fixed_revenue">#REF!</definedName>
    <definedName name="France_Telecom_France_fixed_wholesale_and_interconnect_services_revenue">#REF!</definedName>
    <definedName name="France_Telecom_France_fixed_wholesale_broadband_business_sites">#REF!</definedName>
    <definedName name="France_Telecom_France_fixed_wholesale_broadband_homes">#REF!</definedName>
    <definedName name="France_Telecom_France_fixed_wholesale_broadband_sites__homes_and_businesses">#REF!</definedName>
    <definedName name="France_Telecom_France_fixed_wholesale_business_sites">#REF!</definedName>
    <definedName name="France_Telecom_France_fixed_wholesale_homes">#REF!</definedName>
    <definedName name="France_Telecom_France_fixed_wholesale_lines__business">#REF!</definedName>
    <definedName name="France_Telecom_France_fixed_wholesale_lines__ISDN">#REF!</definedName>
    <definedName name="France_Telecom_France_fixed_wholesale_lines__PSTN">#REF!</definedName>
    <definedName name="France_Telecom_France_fixed_wholesale_lines__PSTN___ISDN">#REF!</definedName>
    <definedName name="France_Telecom_France_fixed_wholesale_lines__residential">#REF!</definedName>
    <definedName name="France_Telecom_France_fixed_wholesale_lines__residential___business">#REF!</definedName>
    <definedName name="France_Telecom_France_fixed_wholesale_revenue">#REF!</definedName>
    <definedName name="France_Telecom_France_mobile_interconnect_receipts">#REF!</definedName>
    <definedName name="France_Telecom_France_mobile_interconnect_receipts_from_fixed_operators">#REF!</definedName>
    <definedName name="France_Telecom_France_mobile_interconnect_receipts_from_mobile_operators">#REF!</definedName>
    <definedName name="France_Telecom_France_mobile_other_revenue">#REF!</definedName>
    <definedName name="France_Telecom_France_mobile_retail_and_wholesale_services_revenue">#REF!</definedName>
    <definedName name="France_Telecom_France_mobile_retail_revenue">#REF!</definedName>
    <definedName name="France_Telecom_France_mobile_retail_subscribers">#REF!</definedName>
    <definedName name="France_Telecom_France_mobile_revenue">#REF!</definedName>
    <definedName name="France_Telecom_France_mobile_wholesale_revenue">#REF!</definedName>
    <definedName name="France_Telecom_France_mobile_wholesale_subscribers">#REF!</definedName>
    <definedName name="France_Telecom_Netherlands_mobile_interconnect_receipts">#REF!</definedName>
    <definedName name="France_Telecom_Netherlands_mobile_interconnect_receipts_from_fixed_operators">#REF!</definedName>
    <definedName name="France_Telecom_Netherlands_mobile_interconnect_receipts_from_mobile_operators">#REF!</definedName>
    <definedName name="France_Telecom_Netherlands_mobile_other_revenue">#REF!</definedName>
    <definedName name="France_Telecom_Netherlands_mobile_retail_and_wholesale_services_revenue">#REF!</definedName>
    <definedName name="France_Telecom_Netherlands_mobile_retail_revenue">#REF!</definedName>
    <definedName name="France_Telecom_Netherlands_mobile_retail_subscribers">#REF!</definedName>
    <definedName name="France_Telecom_Netherlands_mobile_revenue">#REF!</definedName>
    <definedName name="France_Telecom_Netherlands_mobile_wholesale_revenue">#REF!</definedName>
    <definedName name="France_Telecom_Netherlands_mobile_wholesale_subscribers">#REF!</definedName>
    <definedName name="France_Telecom_Poland_fixed_broadband_revenue__business">#REF!</definedName>
    <definedName name="France_Telecom_Poland_fixed_broadband_revenue__residential">#REF!</definedName>
    <definedName name="France_Telecom_Poland_fixed_broadband_revenue__residential___business">#REF!</definedName>
    <definedName name="France_Telecom_Poland_fixed_interconnect_receipts">#REF!</definedName>
    <definedName name="France_Telecom_Poland_fixed_interconnect_receipts_from_fixed_operators">#REF!</definedName>
    <definedName name="France_Telecom_Poland_fixed_interconnect_receipts_from_mobile_operators">#REF!</definedName>
    <definedName name="France_Telecom_Poland_fixed_other_revenue">#REF!</definedName>
    <definedName name="France_Telecom_Poland_fixed_retail_and_wholesale_services_revenue">#REF!</definedName>
    <definedName name="France_Telecom_Poland_fixed_retail_broadband_business_sites">#REF!</definedName>
    <definedName name="France_Telecom_Poland_fixed_retail_broadband_homes">#REF!</definedName>
    <definedName name="France_Telecom_Poland_fixed_retail_broadband_sites__homes_and_businesses">#REF!</definedName>
    <definedName name="France_Telecom_Poland_fixed_retail_business_sites">#REF!</definedName>
    <definedName name="France_Telecom_Poland_fixed_retail_homes">#REF!</definedName>
    <definedName name="France_Telecom_Poland_fixed_retail_lines__business">#REF!</definedName>
    <definedName name="France_Telecom_Poland_fixed_retail_lines__ISDN">#REF!</definedName>
    <definedName name="France_Telecom_Poland_fixed_retail_lines__PSTN">#REF!</definedName>
    <definedName name="France_Telecom_Poland_fixed_retail_lines__PSTN___ISDN">#REF!</definedName>
    <definedName name="France_Telecom_Poland_fixed_retail_lines__residential">#REF!</definedName>
    <definedName name="France_Telecom_Poland_fixed_retail_lines__residential___business">#REF!</definedName>
    <definedName name="France_Telecom_Poland_fixed_retail_revenue__business">#REF!</definedName>
    <definedName name="France_Telecom_Poland_fixed_retail_revenue__residential">#REF!</definedName>
    <definedName name="France_Telecom_Poland_fixed_retail_revenue__residential___business">#REF!</definedName>
    <definedName name="France_Telecom_Poland_fixed_revenue">#REF!</definedName>
    <definedName name="France_Telecom_Poland_fixed_wholesale_and_interconnect_services_revenue">#REF!</definedName>
    <definedName name="France_Telecom_Poland_fixed_wholesale_broadband_business_sites">#REF!</definedName>
    <definedName name="France_Telecom_Poland_fixed_wholesale_broadband_homes">#REF!</definedName>
    <definedName name="France_Telecom_Poland_fixed_wholesale_broadband_sites__homes_and_businesses">#REF!</definedName>
    <definedName name="France_Telecom_Poland_fixed_wholesale_business_sites">#REF!</definedName>
    <definedName name="France_Telecom_Poland_fixed_wholesale_homes">#REF!</definedName>
    <definedName name="France_Telecom_Poland_fixed_wholesale_lines__business">#REF!</definedName>
    <definedName name="France_Telecom_Poland_fixed_wholesale_lines__ISDN">#REF!</definedName>
    <definedName name="France_Telecom_Poland_fixed_wholesale_lines__PSTN">#REF!</definedName>
    <definedName name="France_Telecom_Poland_fixed_wholesale_lines__PSTN___ISDN">#REF!</definedName>
    <definedName name="France_Telecom_Poland_fixed_wholesale_lines__residential">#REF!</definedName>
    <definedName name="France_Telecom_Poland_fixed_wholesale_lines__residential___business">#REF!</definedName>
    <definedName name="France_Telecom_Poland_fixed_wholesale_revenue">#REF!</definedName>
    <definedName name="France_Telecom_Poland_mobile_interconnect_receipts">#REF!</definedName>
    <definedName name="France_Telecom_Poland_mobile_interconnect_receipts_from_fixed_operators">#REF!</definedName>
    <definedName name="France_Telecom_Poland_mobile_interconnect_receipts_from_mobile_operators">#REF!</definedName>
    <definedName name="France_Telecom_Poland_mobile_other_revenue">#REF!</definedName>
    <definedName name="France_Telecom_Poland_mobile_retail_and_wholesale_services_revenue">#REF!</definedName>
    <definedName name="France_Telecom_Poland_mobile_retail_revenue">#REF!</definedName>
    <definedName name="France_Telecom_Poland_mobile_retail_subscribers">#REF!</definedName>
    <definedName name="France_Telecom_Poland_mobile_revenue">#REF!</definedName>
    <definedName name="France_Telecom_Poland_mobile_wholesale_revenue">#REF!</definedName>
    <definedName name="France_Telecom_Poland_mobile_wholesale_subscribers">#REF!</definedName>
    <definedName name="France_Telecom_Romania_mobile_interconnect_receipts">#REF!</definedName>
    <definedName name="France_Telecom_Romania_mobile_interconnect_receipts_from_fixed_operators">#REF!</definedName>
    <definedName name="France_Telecom_Romania_mobile_interconnect_receipts_from_mobile_operators">#REF!</definedName>
    <definedName name="France_Telecom_Romania_mobile_other_revenue">#REF!</definedName>
    <definedName name="France_Telecom_Romania_mobile_retail_and_wholesale_services_revenue">#REF!</definedName>
    <definedName name="France_Telecom_Romania_mobile_retail_revenue">#REF!</definedName>
    <definedName name="France_Telecom_Romania_mobile_retail_subscribers">#REF!</definedName>
    <definedName name="France_Telecom_Romania_mobile_revenue">#REF!</definedName>
    <definedName name="France_Telecom_Romania_mobile_wholesale_revenue">#REF!</definedName>
    <definedName name="France_Telecom_Romania_mobile_wholesale_subscribers">#REF!</definedName>
    <definedName name="France_Telecom_Slovakia_mobile_interconnect_receipts">#REF!</definedName>
    <definedName name="France_Telecom_Slovakia_mobile_interconnect_receipts_from_fixed_operators">#REF!</definedName>
    <definedName name="France_Telecom_Slovakia_mobile_interconnect_receipts_from_mobile_operators">#REF!</definedName>
    <definedName name="France_Telecom_Slovakia_mobile_other_revenue">#REF!</definedName>
    <definedName name="France_Telecom_Slovakia_mobile_retail_and_wholesale_services_revenue">#REF!</definedName>
    <definedName name="France_Telecom_Slovakia_mobile_retail_revenue">#REF!</definedName>
    <definedName name="France_Telecom_Slovakia_mobile_retail_subscribers">#REF!</definedName>
    <definedName name="France_Telecom_Slovakia_mobile_revenue">#REF!</definedName>
    <definedName name="France_Telecom_Slovakia_mobile_wholesale_revenue">#REF!</definedName>
    <definedName name="France_Telecom_Slovakia_mobile_wholesale_subscribers">#REF!</definedName>
    <definedName name="France_Telecom_Switzerland_mobile_interconnect_receipts">#REF!</definedName>
    <definedName name="France_Telecom_Switzerland_mobile_interconnect_receipts_from_fixed_operators">#REF!</definedName>
    <definedName name="France_Telecom_Switzerland_mobile_interconnect_receipts_from_mobile_operators">#REF!</definedName>
    <definedName name="France_Telecom_Switzerland_mobile_other_revenue">#REF!</definedName>
    <definedName name="France_Telecom_Switzerland_mobile_retail_and_wholesale_services_revenue">#REF!</definedName>
    <definedName name="France_Telecom_Switzerland_mobile_retail_revenue">#REF!</definedName>
    <definedName name="France_Telecom_Switzerland_mobile_retail_subscribers">#REF!</definedName>
    <definedName name="France_Telecom_Switzerland_mobile_revenue">#REF!</definedName>
    <definedName name="France_Telecom_Switzerland_mobile_wholesale_revenue">#REF!</definedName>
    <definedName name="France_Telecom_Switzerland_mobile_wholesale_subscribers">#REF!</definedName>
    <definedName name="France_Telecom2">#REF!</definedName>
    <definedName name="France_TelecomFrancefixedretail_revenue__residential">#REF!</definedName>
    <definedName name="FT">#REF!</definedName>
    <definedName name="FT_France_fixed_export">#REF!</definedName>
    <definedName name="FT_france_mobile_export">#REF!</definedName>
    <definedName name="FT_netherlands_mobile_export">#REF!</definedName>
    <definedName name="FT_switzerland_mobile_export">#REF!</definedName>
    <definedName name="FT_UK_mobile_export">#REF!</definedName>
    <definedName name="gdps" localSheetId="5">#REF!</definedName>
    <definedName name="gdps">#REF!</definedName>
    <definedName name="gls_ACT_EST_ROW" hidden="1">#REF!</definedName>
    <definedName name="gls_ACT_FORM_OFFSET" hidden="1">#REF!</definedName>
    <definedName name="gls_AnalystEmpNoHeading" hidden="1">#REF!</definedName>
    <definedName name="gls_AnalystNameHeading" hidden="1">#REF!</definedName>
    <definedName name="gls_EST_FORM_OFFSET" hidden="1">#REF!</definedName>
    <definedName name="gls_EXTERNAL_COL_REF" hidden="1">#REF!</definedName>
    <definedName name="gls_FIRST_ITEM" hidden="1">#REF!</definedName>
    <definedName name="gls_FIRST_PK" hidden="1">#REF!</definedName>
    <definedName name="gls_FIRST_ROWMULT" hidden="1">#REF!</definedName>
    <definedName name="gls_FIRST_UNITS" hidden="1">#REF!</definedName>
    <definedName name="gls_FIXED_NAMES" hidden="1">#REF!</definedName>
    <definedName name="gls_FONT_STATUS" hidden="1">#REF!</definedName>
    <definedName name="gls_GenAccountingConvention" hidden="1">#REF!</definedName>
    <definedName name="gls_GenCompany" hidden="1">#REF!</definedName>
    <definedName name="gls_GenCompanyInfo" hidden="1">#REF!</definedName>
    <definedName name="gls_GenCountry" hidden="1">#REF!</definedName>
    <definedName name="gls_GenCurrency" hidden="1">#REF!</definedName>
    <definedName name="gls_GenCurrencyMultiplier" hidden="1">#REF!</definedName>
    <definedName name="gls_GenEnterCompInfo" hidden="1">#REF!</definedName>
    <definedName name="gls_GenLastPriceTargetRevised" hidden="1">#REF!</definedName>
    <definedName name="gls_GenLastPublished" hidden="1">#REF!</definedName>
    <definedName name="gls_GenLastRecRevised" hidden="1">#REF!</definedName>
    <definedName name="gls_GenMainInfo" hidden="1">#REF!</definedName>
    <definedName name="gls_GenProfile" hidden="1">#REF!</definedName>
    <definedName name="gls_GenRecComment" hidden="1">#REF!</definedName>
    <definedName name="gls_GenSheetVersion" hidden="1">#REF!</definedName>
    <definedName name="gls_genStockCore" hidden="1">#REF!</definedName>
    <definedName name="gls_genStockRec" hidden="1">#REF!</definedName>
    <definedName name="gls_GenTargetCurrency" hidden="1">#REF!</definedName>
    <definedName name="gls_IssuedStockClassHeading" hidden="1">#REF!</definedName>
    <definedName name="gls_IssuedStockCodeHeading" hidden="1">#REF!</definedName>
    <definedName name="gls_IssuedStockFreeFloatHeading" hidden="1">#REF!</definedName>
    <definedName name="gls_KEY_DATA" hidden="1">#REF!</definedName>
    <definedName name="gls_KEY_VALUE" hidden="1">#REF!</definedName>
    <definedName name="gls_PERIOD_CODE" hidden="1">#REF!</definedName>
    <definedName name="gls_PERIOD_INDICATOR" hidden="1">#REF!</definedName>
    <definedName name="gls_PERIOD_PARENT_OR_CONSOL" hidden="1">#REF!</definedName>
    <definedName name="gls_PERIOD_TYPE" hidden="1">#REF!</definedName>
    <definedName name="gls_PrincipalStockClass" hidden="1">#REF!</definedName>
    <definedName name="gls_ShareholderClassHeading" hidden="1">#REF!</definedName>
    <definedName name="gls_ShareholderHolding" hidden="1">#REF!</definedName>
    <definedName name="gls_ShareholderHoldingHeading" hidden="1">#REF!</definedName>
    <definedName name="gls_ShareholderName" hidden="1">#REF!</definedName>
    <definedName name="gls_ShareholderNameHeading" hidden="1">#REF!</definedName>
    <definedName name="gls_ShareholdingName" hidden="1">#REF!</definedName>
    <definedName name="gls_SPARE_YEARS" hidden="1">#REF!</definedName>
    <definedName name="gls_START_FORMULA_OVERRIDEABLE" hidden="1">#REF!</definedName>
    <definedName name="gls_START_LOCAL_NAMES" hidden="1">#REF!</definedName>
    <definedName name="gls_START_PERIOD_CURRENCY" hidden="1">#REF!</definedName>
    <definedName name="gls_START_STATUS" hidden="1">#REF!</definedName>
    <definedName name="gls_START_USER_STATUS" hidden="1">#REF!</definedName>
    <definedName name="gls_START_VALIDATION" hidden="1">#REF!</definedName>
    <definedName name="gls_START_WHAT" hidden="1">#REF!</definedName>
    <definedName name="gls_START_YEAR" hidden="1">#REF!</definedName>
    <definedName name="gls_TEMP_PERIOD_CODE" hidden="1">#REF!</definedName>
    <definedName name="gls_YEAR_AE_CONTROL" hidden="1">#REF!</definedName>
    <definedName name="gls_YEAR_END_ROW" hidden="1">#REF!</definedName>
    <definedName name="hungary_telenor_mobile_export">#REF!</definedName>
    <definedName name="I1.1989.09">[10]cuslink!#REF!</definedName>
    <definedName name="I1.1996.09" localSheetId="5">#REF!</definedName>
    <definedName name="I1.1996.09">#REF!</definedName>
    <definedName name="inccred" localSheetId="5">#REF!</definedName>
    <definedName name="inccred">#REF!</definedName>
    <definedName name="incpenprov" localSheetId="5">#REF!</definedName>
    <definedName name="incpenprov">#REF!</definedName>
    <definedName name="increc" localSheetId="5">#REF!</definedName>
    <definedName name="increc">#REF!</definedName>
    <definedName name="incstock" localSheetId="5">#REF!</definedName>
    <definedName name="incstock">#REF!</definedName>
    <definedName name="Intangible_Fixed_Assets" localSheetId="5">#REF!</definedName>
    <definedName name="Intangible_Fixed_Assets">#REF!</definedName>
    <definedName name="InTC" localSheetId="5">#REF!</definedName>
    <definedName name="InTC">#REF!</definedName>
    <definedName name="investments" localSheetId="5">#REF!</definedName>
    <definedName name="investments">#REF!</definedName>
    <definedName name="issmin" localSheetId="5">#REF!</definedName>
    <definedName name="issmin">#REF!</definedName>
    <definedName name="issord" localSheetId="5">#REF!</definedName>
    <definedName name="issord">#REF!</definedName>
    <definedName name="ITC" localSheetId="5">#REF!</definedName>
    <definedName name="ITC">#REF!</definedName>
    <definedName name="k_kost">'[3]K-kost'!$A$9:$J$37</definedName>
    <definedName name="k_kost_akk">'[3]K-kost'!$O$8:$AA$42</definedName>
    <definedName name="kjhkjh">#REF!</definedName>
    <definedName name="Kopieringsområde">'[11]Business Sol'!$A$7:$K$77</definedName>
    <definedName name="Leased" localSheetId="5">#REF!</definedName>
    <definedName name="Leased">#REF!</definedName>
    <definedName name="limcount" hidden="1">1</definedName>
    <definedName name="Linerent" localSheetId="5">#REF!</definedName>
    <definedName name="Linerent">#REF!</definedName>
    <definedName name="Lines_per_100_pop" localSheetId="5">#REF!</definedName>
    <definedName name="Lines_per_100_pop">#REF!</definedName>
    <definedName name="lkjh">#REF!</definedName>
    <definedName name="Lösenord">#REF!</definedName>
    <definedName name="ltd" localSheetId="5">#REF!</definedName>
    <definedName name="ltd">#REF!</definedName>
    <definedName name="malaysia_telenor_mobile_export">#REF!</definedName>
    <definedName name="måned">[12]Grunndata!$B$3:$C$14</definedName>
    <definedName name="minority" localSheetId="5">#REF!</definedName>
    <definedName name="minority">#REF!</definedName>
    <definedName name="Mobile" localSheetId="5">#REF!</definedName>
    <definedName name="Mobile">#REF!</definedName>
    <definedName name="Net_Assets" localSheetId="5">#REF!</definedName>
    <definedName name="Net_Assets">#REF!</definedName>
    <definedName name="Net_Profit_SGW_Adjusted_">#REF!</definedName>
    <definedName name="netint" localSheetId="5">#REF!</definedName>
    <definedName name="netint">#REF!</definedName>
    <definedName name="netprofit" localSheetId="5">#REF!</definedName>
    <definedName name="netprofit">#REF!</definedName>
    <definedName name="ni_divs" localSheetId="5">#REF!</definedName>
    <definedName name="ni_divs">#REF!</definedName>
    <definedName name="nidivs" localSheetId="5">#REF!</definedName>
    <definedName name="nidivs">#REF!</definedName>
    <definedName name="Norway_Telenor_fixed_export">#REF!</definedName>
    <definedName name="Norway_Telenor_mobile_export">#REF!</definedName>
    <definedName name="oldcueps" localSheetId="5">#REF!</definedName>
    <definedName name="oldcueps">#REF!</definedName>
    <definedName name="oppro" localSheetId="5">#REF!</definedName>
    <definedName name="oppro">#REF!</definedName>
    <definedName name="opprofit" localSheetId="5">#REF!</definedName>
    <definedName name="opprofit">#REF!</definedName>
    <definedName name="Oss" localSheetId="5">#REF!</definedName>
    <definedName name="Oss">#REF!</definedName>
    <definedName name="Other_Long_Term_Liabilities" localSheetId="5">#REF!</definedName>
    <definedName name="Other_Long_Term_Liabilities">#REF!</definedName>
    <definedName name="Otherinc" localSheetId="5">#REF!</definedName>
    <definedName name="Otherinc">#REF!</definedName>
    <definedName name="Otherop" localSheetId="5">#REF!</definedName>
    <definedName name="Otherop">#REF!</definedName>
    <definedName name="Otheropcf" localSheetId="5">#REF!</definedName>
    <definedName name="Otheropcf">#REF!</definedName>
    <definedName name="ownwork" localSheetId="5">#REF!</definedName>
    <definedName name="ownwork">#REF!</definedName>
    <definedName name="pakistan">#REF!</definedName>
    <definedName name="pbt" localSheetId="5">#REF!</definedName>
    <definedName name="pbt">#REF!</definedName>
    <definedName name="Period">[5]Front!$E$12</definedName>
    <definedName name="Peru">#REF!</definedName>
    <definedName name="_xlnm.Print_Area" localSheetId="4">Charts!$A$1:$V$275</definedName>
    <definedName name="_xlnm.Print_Area">#N/A</definedName>
    <definedName name="_xlnm.Print_Titles">#N/A</definedName>
    <definedName name="proforma" localSheetId="6">[13]proforma!#REF!</definedName>
    <definedName name="proforma">[13]proforma!#REF!</definedName>
    <definedName name="ProjectName" localSheetId="6">{"Client Name or Project Name"}</definedName>
    <definedName name="ProjectName">{"Client Name or Project Name"}</definedName>
    <definedName name="PT_Portugal_fixed_export">#REF!</definedName>
    <definedName name="PT_Portugal_mobile_export">#REF!</definedName>
    <definedName name="Purchase_of_tangible_fixed_assets" localSheetId="5">#REF!</definedName>
    <definedName name="Purchase_of_tangible_fixed_assets">#REF!</definedName>
    <definedName name="purfai" localSheetId="5">#REF!</definedName>
    <definedName name="purfai">#REF!</definedName>
    <definedName name="pursub" localSheetId="5">#REF!</definedName>
    <definedName name="pursub">#REF!</definedName>
    <definedName name="purtfa" localSheetId="5">#REF!</definedName>
    <definedName name="purtfa">#REF!</definedName>
    <definedName name="Q1.1996.06" localSheetId="5">#REF!</definedName>
    <definedName name="Q1.1996.06">#REF!</definedName>
    <definedName name="Q2.1996.09" localSheetId="5">#REF!</definedName>
    <definedName name="Q2.1996.09">#REF!</definedName>
    <definedName name="Q3.1996.12" localSheetId="5">#REF!</definedName>
    <definedName name="Q3.1996.12">#REF!</definedName>
    <definedName name="RapportTyp">#REF!</definedName>
    <definedName name="Redundancy" localSheetId="5">#REF!</definedName>
    <definedName name="Redundancy">#REF!</definedName>
    <definedName name="res_2002">#REF!</definedName>
    <definedName name="res_2002_a">#REF!</definedName>
    <definedName name="Revenue" localSheetId="5">#REF!</definedName>
    <definedName name="Revenue">#REF!</definedName>
    <definedName name="RevFixed_05">[14]TPSA_Model!$O$468</definedName>
    <definedName name="Russia_telenor_fixed_export">#REF!</definedName>
    <definedName name="salefa" localSheetId="5">#REF!</definedName>
    <definedName name="salefa">#REF!</definedName>
    <definedName name="SecretArchiveNumber" hidden="1">1</definedName>
    <definedName name="sencount" hidden="1">1</definedName>
    <definedName name="sharecap" localSheetId="5">#REF!</definedName>
    <definedName name="sharecap">#REF!</definedName>
    <definedName name="Staff" localSheetId="5">#REF!</definedName>
    <definedName name="Staff">#REF!</definedName>
    <definedName name="staffcosts" localSheetId="5">#REF!</definedName>
    <definedName name="staffcosts">#REF!</definedName>
    <definedName name="std" localSheetId="5">#REF!</definedName>
    <definedName name="std">#REF!</definedName>
    <definedName name="stocks" localSheetId="5">#REF!</definedName>
    <definedName name="stocks">#REF!</definedName>
    <definedName name="Sweden_Telenor_fixed_export">#REF!</definedName>
    <definedName name="sweden_telenor_mobile_export">#REF!</definedName>
    <definedName name="Tangible_Fixed_Assets" localSheetId="5">#REF!</definedName>
    <definedName name="Tangible_Fixed_Assets">#REF!</definedName>
    <definedName name="tax" localSheetId="5">#REF!</definedName>
    <definedName name="tax">#REF!</definedName>
    <definedName name="taxpaid" localSheetId="5">#REF!</definedName>
    <definedName name="taxpaid">#REF!</definedName>
    <definedName name="telcopay" localSheetId="5">#REF!</definedName>
    <definedName name="telcopay">#REF!</definedName>
    <definedName name="Telenor_Norway_Fixed_Export">#REF!</definedName>
    <definedName name="telenor_norway_mobile_export">#REF!</definedName>
    <definedName name="Telenor_Russia_fixed_export">#REF!</definedName>
    <definedName name="Telesp">#REF!</definedName>
    <definedName name="TELKOM_LISBON">#REF!</definedName>
    <definedName name="Template.WIRE">"DBACCESS"</definedName>
    <definedName name="test">#REF!</definedName>
    <definedName name="tfa" localSheetId="5">#REF!</definedName>
    <definedName name="tfa">#REF!</definedName>
    <definedName name="Total_lines" localSheetId="5">#REF!</definedName>
    <definedName name="Total_lines">#REF!</definedName>
    <definedName name="Trace">FALSE</definedName>
    <definedName name="Transaction_Type">[5]Front!$E$20</definedName>
    <definedName name="UK_population__ms" localSheetId="5">#REF!</definedName>
    <definedName name="UK_population__ms">#REF!</definedName>
    <definedName name="Ukraine_telenor_mobile_export">#REF!</definedName>
    <definedName name="unadjusted" localSheetId="5">#REF!</definedName>
    <definedName name="unadjusted">#REF!</definedName>
    <definedName name="UpgradeVersion">"v2.35"</definedName>
    <definedName name="Version.WIRE">1</definedName>
    <definedName name="vis_måned">[12]Grunndata!$A$3:$B$14</definedName>
    <definedName name="Workbook.Author">#REF!</definedName>
    <definedName name="Workbook.Authors_Email_Address">#REF!</definedName>
    <definedName name="Workbook.Objective">#REF!</definedName>
    <definedName name="Workbook.Status">#REF!</definedName>
    <definedName name="Workbook.Title">#REF!</definedName>
    <definedName name="Workbook.Version">#REF!</definedName>
    <definedName name="wrn.PandL." localSheetId="5" hidden="1">{"P&amp;L",#N/A,FALSE,"annual"}</definedName>
    <definedName name="wrn.PandL." localSheetId="6" hidden="1">{"P&amp;L",#N/A,FALSE,"annual"}</definedName>
    <definedName name="wrn.PandL." hidden="1">{"P&amp;L",#N/A,FALSE,"annual"}</definedName>
    <definedName name="wrn.Vodafone._.printout." localSheetId="6" hidden="1">{"Groupannual",#N/A,FALSE,"Groupannual";"VodMann",#N/A,FALSE,"VodMann";"Data",#N/A,FALSE,"Data";"Group International",#N/A,FALSE,"Group International";"BellAir",#N/A,FALSE,"BellAir";"DCF sum of parts",#N/A,FALSE,"DCF sum of parts";"licences",#N/A,FALSE,"licences"}</definedName>
    <definedName name="wrn.Vodafone._.printout." hidden="1">{"Groupannual",#N/A,FALSE,"Groupannual";"VodMann",#N/A,FALSE,"VodMann";"Data",#N/A,FALSE,"Data";"Group International",#N/A,FALSE,"Group International";"BellAir",#N/A,FALSE,"BellAir";"DCF sum of parts",#N/A,FALSE,"DCF sum of parts";"licences",#N/A,FALSE,"licences"}</definedName>
    <definedName name="Year_ending_March" localSheetId="5">#REF!</definedName>
    <definedName name="Year_ending_March">#REF!</definedName>
    <definedName name="years" localSheetId="5">#REF!</definedName>
    <definedName name="years">#REF!</definedName>
    <definedName name="Yellow" localSheetId="5">#REF!</definedName>
    <definedName name="Yellow">#REF!</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T79" i="6" l="1"/>
  <c r="AT137" i="6"/>
  <c r="AE1" i="17"/>
  <c r="AE4" i="17"/>
  <c r="AE11" i="17" s="1"/>
  <c r="AE5" i="17"/>
  <c r="AE6" i="17"/>
  <c r="AE7" i="17"/>
  <c r="AE48" i="17"/>
  <c r="AT13" i="10"/>
  <c r="AT16" i="10"/>
  <c r="AT17" i="10" s="1"/>
  <c r="AT1" i="6"/>
  <c r="AT80" i="6" s="1"/>
  <c r="AT104" i="6"/>
  <c r="AT11" i="6"/>
  <c r="AT12" i="6"/>
  <c r="AT20" i="6"/>
  <c r="AT45" i="6"/>
  <c r="AT69" i="6"/>
  <c r="AT72" i="6"/>
  <c r="AT86" i="6"/>
  <c r="AT87" i="6"/>
  <c r="AT88" i="6"/>
  <c r="AT115" i="6"/>
  <c r="AT116" i="6"/>
  <c r="AT126" i="6"/>
  <c r="AT127" i="6"/>
  <c r="AT134" i="6"/>
  <c r="AT136" i="6"/>
  <c r="AT7" i="9"/>
  <c r="AT6" i="9" s="1"/>
  <c r="AT11" i="9"/>
  <c r="AT22" i="9"/>
  <c r="AT23" i="9" s="1"/>
  <c r="AE8" i="17" s="1"/>
  <c r="AE50" i="17" s="1"/>
  <c r="AT44" i="9"/>
  <c r="AT49" i="9" s="1"/>
  <c r="AT52" i="9" s="1"/>
  <c r="AT64" i="9"/>
  <c r="AT73" i="9"/>
  <c r="AT70" i="9" s="1"/>
  <c r="AT75" i="9"/>
  <c r="AT80" i="9"/>
  <c r="AT86" i="9"/>
  <c r="AT89" i="9"/>
  <c r="AT90" i="9"/>
  <c r="AT93" i="9"/>
  <c r="AT94" i="9"/>
  <c r="AT95" i="9"/>
  <c r="AT96" i="9"/>
  <c r="AT97" i="9"/>
  <c r="AT104" i="9"/>
  <c r="AT105" i="9" s="1"/>
  <c r="AT107" i="9"/>
  <c r="AT111" i="9"/>
  <c r="AT123" i="9"/>
  <c r="AT125" i="9"/>
  <c r="AT126" i="9"/>
  <c r="AT129" i="9"/>
  <c r="AT132" i="9"/>
  <c r="AT133" i="9"/>
  <c r="AT141" i="9"/>
  <c r="AT142" i="9"/>
  <c r="AT144" i="9"/>
  <c r="AT145" i="9"/>
  <c r="AT149" i="9"/>
  <c r="AT150" i="9"/>
  <c r="AT151" i="9"/>
  <c r="AT152" i="9"/>
  <c r="AT153" i="9"/>
  <c r="AT154" i="9"/>
  <c r="AT156" i="9"/>
  <c r="AT157" i="9"/>
  <c r="AT158" i="9"/>
  <c r="AT159" i="9"/>
  <c r="AT160" i="9"/>
  <c r="AT161" i="9"/>
  <c r="AT162" i="9"/>
  <c r="AT174" i="9"/>
  <c r="AT176" i="9" s="1"/>
  <c r="AT177" i="9" s="1"/>
  <c r="BB76" i="9" a="1"/>
  <c r="BB63" i="9" a="1"/>
  <c r="BB10" i="9" a="1"/>
  <c r="AT4" i="9" l="1"/>
  <c r="AT112" i="9"/>
  <c r="BB10" i="9"/>
  <c r="BC10" i="9" s="1"/>
  <c r="BB63" i="9"/>
  <c r="BC63" i="9" s="1"/>
  <c r="BB76" i="9"/>
  <c r="BC76" i="9" s="1"/>
  <c r="AT109" i="9"/>
  <c r="AT14" i="10"/>
  <c r="AT108" i="6"/>
  <c r="AT19" i="6"/>
  <c r="AT84" i="6"/>
  <c r="AT163" i="9"/>
  <c r="AT53" i="9"/>
  <c r="AT58" i="9"/>
  <c r="AT59" i="9" s="1"/>
  <c r="AT56" i="9"/>
  <c r="AT129" i="6" l="1"/>
  <c r="BI5" i="9"/>
  <c r="AD48" i="17" l="1"/>
  <c r="AC48" i="17"/>
  <c r="AB48" i="17"/>
  <c r="AB53" i="17" s="1"/>
  <c r="AA48" i="17"/>
  <c r="AE49" i="17" s="1"/>
  <c r="Z48" i="17"/>
  <c r="Y48" i="17"/>
  <c r="X48" i="17"/>
  <c r="W48" i="17"/>
  <c r="V48" i="17"/>
  <c r="U48" i="17"/>
  <c r="T48" i="17"/>
  <c r="T53" i="17" s="1"/>
  <c r="S48" i="17"/>
  <c r="R48" i="17"/>
  <c r="Q48" i="17"/>
  <c r="P48" i="17"/>
  <c r="O48" i="17"/>
  <c r="N48" i="17"/>
  <c r="M48" i="17"/>
  <c r="L48" i="17"/>
  <c r="L53" i="17" s="1"/>
  <c r="K48" i="17"/>
  <c r="J48" i="17"/>
  <c r="I48" i="17"/>
  <c r="H48" i="17"/>
  <c r="G48" i="17"/>
  <c r="F48" i="17"/>
  <c r="F53" i="17" s="1"/>
  <c r="E48" i="17"/>
  <c r="E53" i="17" s="1"/>
  <c r="D48" i="17"/>
  <c r="D53" i="17" s="1"/>
  <c r="C48" i="17"/>
  <c r="C53" i="17" s="1"/>
  <c r="AD1" i="17"/>
  <c r="AD4" i="17"/>
  <c r="AD11" i="17" s="1"/>
  <c r="AD5" i="17"/>
  <c r="AD6" i="17"/>
  <c r="AD7" i="17"/>
  <c r="AO79" i="9"/>
  <c r="AS80" i="9" s="1"/>
  <c r="BI81" i="9"/>
  <c r="BI83" i="9" s="1"/>
  <c r="K49" i="17" l="1"/>
  <c r="S49" i="17"/>
  <c r="AA49" i="17"/>
  <c r="J49" i="17"/>
  <c r="Z49" i="17"/>
  <c r="R49" i="17"/>
  <c r="L49" i="17"/>
  <c r="I49" i="17"/>
  <c r="Q49" i="17"/>
  <c r="Y49" i="17"/>
  <c r="AA53" i="17"/>
  <c r="AE53" i="17" s="1"/>
  <c r="S53" i="17"/>
  <c r="K53" i="17"/>
  <c r="M49" i="17"/>
  <c r="U49" i="17"/>
  <c r="AC49" i="17"/>
  <c r="N49" i="17"/>
  <c r="V49" i="17"/>
  <c r="AD49" i="17"/>
  <c r="G49" i="17"/>
  <c r="O49" i="17"/>
  <c r="W49" i="17"/>
  <c r="AB49" i="17"/>
  <c r="H49" i="17"/>
  <c r="P49" i="17"/>
  <c r="X49" i="17"/>
  <c r="T49" i="17"/>
  <c r="Z53" i="17"/>
  <c r="R53" i="17"/>
  <c r="J53" i="17"/>
  <c r="Y53" i="17"/>
  <c r="Q53" i="17"/>
  <c r="I53" i="17"/>
  <c r="X53" i="17"/>
  <c r="P53" i="17"/>
  <c r="H53" i="17"/>
  <c r="W53" i="17"/>
  <c r="O53" i="17"/>
  <c r="G53" i="17"/>
  <c r="V53" i="17"/>
  <c r="N53" i="17"/>
  <c r="AC53" i="17"/>
  <c r="U53" i="17"/>
  <c r="M53" i="17"/>
  <c r="J54" i="17" l="1"/>
  <c r="W54" i="17"/>
  <c r="K54" i="17"/>
  <c r="P54" i="17"/>
  <c r="G54" i="17"/>
  <c r="H54" i="17"/>
  <c r="X54" i="17"/>
  <c r="N54" i="17"/>
  <c r="I54" i="17"/>
  <c r="O54" i="17"/>
  <c r="R54" i="17"/>
  <c r="M54" i="17"/>
  <c r="U54" i="17"/>
  <c r="AC54" i="17"/>
  <c r="Z54" i="17"/>
  <c r="AD53" i="17"/>
  <c r="V54" i="17"/>
  <c r="L54" i="17"/>
  <c r="T54" i="17"/>
  <c r="Q54" i="17"/>
  <c r="Y54" i="17"/>
  <c r="S54" i="17"/>
  <c r="AB54" i="17"/>
  <c r="AA54" i="17"/>
  <c r="AS137" i="6" l="1"/>
  <c r="AS136" i="6"/>
  <c r="AS134" i="6"/>
  <c r="AS127" i="6"/>
  <c r="AS126" i="6"/>
  <c r="AS116" i="6"/>
  <c r="AS115" i="6"/>
  <c r="AS88" i="6"/>
  <c r="AS87" i="6"/>
  <c r="AS86" i="6"/>
  <c r="AS72" i="6"/>
  <c r="AS69" i="6"/>
  <c r="AS45" i="6"/>
  <c r="AS20" i="6"/>
  <c r="AS12" i="6"/>
  <c r="AS11" i="6"/>
  <c r="AS7" i="6"/>
  <c r="AS1" i="6"/>
  <c r="AS80" i="6" s="1"/>
  <c r="AS174" i="9"/>
  <c r="AS176" i="9" s="1"/>
  <c r="AS177" i="9" s="1"/>
  <c r="AS162" i="9"/>
  <c r="AS161" i="9"/>
  <c r="AS160" i="9"/>
  <c r="AS159" i="9"/>
  <c r="AS158" i="9"/>
  <c r="AS157" i="9"/>
  <c r="AS156" i="9"/>
  <c r="AS154" i="9"/>
  <c r="AS153" i="9"/>
  <c r="AS152" i="9"/>
  <c r="AS151" i="9"/>
  <c r="AS150" i="9"/>
  <c r="AS149" i="9"/>
  <c r="AS145" i="9"/>
  <c r="AS144" i="9"/>
  <c r="AS142" i="9"/>
  <c r="AS141" i="9"/>
  <c r="AS133" i="9"/>
  <c r="AS132" i="9"/>
  <c r="AS129" i="9"/>
  <c r="AS126" i="9"/>
  <c r="AS125" i="9"/>
  <c r="AS123" i="9"/>
  <c r="AS111" i="9"/>
  <c r="AS107" i="9"/>
  <c r="AS104" i="9"/>
  <c r="AS105" i="9" s="1"/>
  <c r="AS97" i="9"/>
  <c r="AS96" i="9"/>
  <c r="AS95" i="9"/>
  <c r="AS94" i="9"/>
  <c r="AS93" i="9"/>
  <c r="AS90" i="9"/>
  <c r="AS89" i="9"/>
  <c r="AT91" i="9" s="1"/>
  <c r="AS86" i="9"/>
  <c r="AS75" i="9"/>
  <c r="AS73" i="9"/>
  <c r="AS109" i="9" s="1"/>
  <c r="AS64" i="9"/>
  <c r="AS44" i="9"/>
  <c r="AS49" i="9" s="1"/>
  <c r="AS22" i="9"/>
  <c r="AS23" i="9" s="1"/>
  <c r="AS11" i="9"/>
  <c r="AS7" i="9"/>
  <c r="AT119" i="9" s="1"/>
  <c r="D93" i="14"/>
  <c r="D92" i="14"/>
  <c r="D91" i="14"/>
  <c r="D90" i="14"/>
  <c r="D89" i="14"/>
  <c r="D88" i="14"/>
  <c r="D87" i="14"/>
  <c r="D86" i="14"/>
  <c r="D85" i="14"/>
  <c r="D84" i="14"/>
  <c r="D83" i="14"/>
  <c r="D82" i="14"/>
  <c r="D81" i="14"/>
  <c r="D80" i="14"/>
  <c r="D79" i="14"/>
  <c r="D78" i="14"/>
  <c r="D77" i="14"/>
  <c r="D76" i="14"/>
  <c r="D75" i="14"/>
  <c r="D74" i="14"/>
  <c r="D73" i="14"/>
  <c r="D72" i="14"/>
  <c r="D71" i="14"/>
  <c r="D70" i="14"/>
  <c r="D69" i="14"/>
  <c r="D68" i="14"/>
  <c r="D67" i="14"/>
  <c r="D66" i="14"/>
  <c r="D65" i="14"/>
  <c r="D64" i="14"/>
  <c r="D63" i="14"/>
  <c r="D62" i="14"/>
  <c r="D61" i="14"/>
  <c r="D60" i="14"/>
  <c r="D59" i="14"/>
  <c r="D58" i="14"/>
  <c r="D57" i="14"/>
  <c r="D56" i="14"/>
  <c r="D55" i="14"/>
  <c r="D54" i="14"/>
  <c r="D53" i="14"/>
  <c r="D52" i="14"/>
  <c r="D51" i="14"/>
  <c r="D50" i="14"/>
  <c r="D49" i="14"/>
  <c r="D48" i="14"/>
  <c r="D47" i="14"/>
  <c r="D46" i="14"/>
  <c r="D45" i="14"/>
  <c r="D44" i="14"/>
  <c r="D43" i="14"/>
  <c r="D42" i="14"/>
  <c r="D41" i="14"/>
  <c r="D40" i="14"/>
  <c r="D39" i="14"/>
  <c r="D38" i="14"/>
  <c r="D37" i="14"/>
  <c r="D36" i="14"/>
  <c r="D35" i="14"/>
  <c r="D34" i="14"/>
  <c r="D33" i="14"/>
  <c r="D32" i="14"/>
  <c r="D31" i="14"/>
  <c r="D30" i="14"/>
  <c r="D29" i="14"/>
  <c r="D28" i="14"/>
  <c r="D27" i="14"/>
  <c r="D26" i="14"/>
  <c r="D25" i="14"/>
  <c r="D24" i="14"/>
  <c r="D23" i="14"/>
  <c r="D22" i="14"/>
  <c r="D21" i="14"/>
  <c r="D20" i="14"/>
  <c r="D19" i="14"/>
  <c r="D18" i="14"/>
  <c r="D17" i="14"/>
  <c r="D16" i="14"/>
  <c r="D15" i="14"/>
  <c r="D14" i="14"/>
  <c r="D13" i="14"/>
  <c r="D12" i="14"/>
  <c r="D11" i="14"/>
  <c r="D10" i="14"/>
  <c r="D9" i="14"/>
  <c r="D8" i="14"/>
  <c r="D7" i="14"/>
  <c r="D6" i="14"/>
  <c r="D5" i="14"/>
  <c r="D4" i="14"/>
  <c r="D3" i="14"/>
  <c r="D2" i="14"/>
  <c r="AM39" i="18"/>
  <c r="AL39" i="18"/>
  <c r="AK39" i="18"/>
  <c r="AM38" i="18"/>
  <c r="AL38" i="18"/>
  <c r="AK38" i="18"/>
  <c r="AM33" i="18"/>
  <c r="AL33" i="18"/>
  <c r="AK33" i="18"/>
  <c r="AJ33" i="18"/>
  <c r="AI33" i="18"/>
  <c r="AH33" i="18"/>
  <c r="AG33" i="18"/>
  <c r="AF33" i="18"/>
  <c r="AE33" i="18"/>
  <c r="AD33" i="18"/>
  <c r="AC33" i="18"/>
  <c r="AB33" i="18"/>
  <c r="AA33" i="18"/>
  <c r="Z33" i="18"/>
  <c r="Y33" i="18"/>
  <c r="X33" i="18"/>
  <c r="W33" i="18"/>
  <c r="V33" i="18"/>
  <c r="U33" i="18"/>
  <c r="T33" i="18"/>
  <c r="S33" i="18"/>
  <c r="R33" i="18"/>
  <c r="Q33" i="18"/>
  <c r="P33" i="18"/>
  <c r="O33" i="18"/>
  <c r="N33" i="18"/>
  <c r="M33" i="18"/>
  <c r="AM31" i="18"/>
  <c r="AL31" i="18"/>
  <c r="AK31" i="18"/>
  <c r="AJ31" i="18"/>
  <c r="AI31" i="18"/>
  <c r="AH31" i="18"/>
  <c r="AG31" i="18"/>
  <c r="AF31" i="18"/>
  <c r="AE31" i="18"/>
  <c r="AD31" i="18"/>
  <c r="AC31" i="18"/>
  <c r="AB31" i="18"/>
  <c r="AA31" i="18"/>
  <c r="Z31" i="18"/>
  <c r="Y31" i="18"/>
  <c r="X31" i="18"/>
  <c r="W31" i="18"/>
  <c r="V31" i="18"/>
  <c r="U31" i="18"/>
  <c r="T31" i="18"/>
  <c r="S31" i="18"/>
  <c r="R31" i="18"/>
  <c r="Q31" i="18"/>
  <c r="P31" i="18"/>
  <c r="O31" i="18"/>
  <c r="N31" i="18"/>
  <c r="M31" i="18"/>
  <c r="AM28" i="18"/>
  <c r="AL28" i="18"/>
  <c r="AK28" i="18"/>
  <c r="AJ28" i="18"/>
  <c r="AI28" i="18"/>
  <c r="AH28" i="18"/>
  <c r="AG28" i="18"/>
  <c r="AF28" i="18"/>
  <c r="AE28" i="18"/>
  <c r="AD28" i="18"/>
  <c r="AC28" i="18"/>
  <c r="AB28" i="18"/>
  <c r="AA28" i="18"/>
  <c r="Z28" i="18"/>
  <c r="Y28" i="18"/>
  <c r="X28" i="18"/>
  <c r="W28" i="18"/>
  <c r="V28" i="18"/>
  <c r="U28" i="18"/>
  <c r="T28" i="18"/>
  <c r="S28" i="18"/>
  <c r="R28" i="18"/>
  <c r="Q28" i="18"/>
  <c r="P28" i="18"/>
  <c r="O28" i="18"/>
  <c r="N28" i="18"/>
  <c r="M28" i="18"/>
  <c r="AM27" i="18"/>
  <c r="AL27" i="18"/>
  <c r="AK27" i="18"/>
  <c r="AJ27" i="18"/>
  <c r="AI27" i="18"/>
  <c r="AH27" i="18"/>
  <c r="AG27" i="18"/>
  <c r="AF27" i="18"/>
  <c r="AE27" i="18"/>
  <c r="AD27" i="18"/>
  <c r="AC27" i="18"/>
  <c r="AB27" i="18"/>
  <c r="AA27" i="18"/>
  <c r="Z27" i="18"/>
  <c r="Y27" i="18"/>
  <c r="X27" i="18"/>
  <c r="W27" i="18"/>
  <c r="V27" i="18"/>
  <c r="U27" i="18"/>
  <c r="T27" i="18"/>
  <c r="S27" i="18"/>
  <c r="R27" i="18"/>
  <c r="Q27" i="18"/>
  <c r="P27" i="18"/>
  <c r="O27" i="18"/>
  <c r="N27" i="18"/>
  <c r="M27" i="18"/>
  <c r="AM26" i="18"/>
  <c r="AL26" i="18"/>
  <c r="AK26" i="18"/>
  <c r="AH26" i="18"/>
  <c r="AG26" i="18"/>
  <c r="AF26" i="18"/>
  <c r="AE26" i="18"/>
  <c r="AD26" i="18"/>
  <c r="AC26" i="18"/>
  <c r="AB26" i="18"/>
  <c r="AA26" i="18"/>
  <c r="Z26" i="18"/>
  <c r="Y26" i="18"/>
  <c r="X26" i="18"/>
  <c r="W26" i="18"/>
  <c r="V26" i="18"/>
  <c r="U26" i="18"/>
  <c r="T26" i="18"/>
  <c r="S26" i="18"/>
  <c r="R26" i="18"/>
  <c r="Q26" i="18"/>
  <c r="P26" i="18"/>
  <c r="O26" i="18"/>
  <c r="N26" i="18"/>
  <c r="M26" i="18"/>
  <c r="AM24" i="18"/>
  <c r="AL24" i="18"/>
  <c r="AK24" i="18"/>
  <c r="AJ24" i="18"/>
  <c r="AI24" i="18"/>
  <c r="AH24" i="18"/>
  <c r="AG24" i="18"/>
  <c r="AF24" i="18"/>
  <c r="AE24" i="18"/>
  <c r="AD24" i="18"/>
  <c r="AC24" i="18"/>
  <c r="AB24" i="18"/>
  <c r="AA24" i="18"/>
  <c r="Z24" i="18"/>
  <c r="Y24" i="18"/>
  <c r="X24" i="18"/>
  <c r="W24" i="18"/>
  <c r="V24" i="18"/>
  <c r="U24" i="18"/>
  <c r="T24" i="18"/>
  <c r="S24" i="18"/>
  <c r="R24" i="18"/>
  <c r="Q24" i="18"/>
  <c r="P24" i="18"/>
  <c r="O24" i="18"/>
  <c r="N24" i="18"/>
  <c r="M24" i="18"/>
  <c r="AM23" i="18"/>
  <c r="AL23" i="18"/>
  <c r="AK23" i="18"/>
  <c r="AJ23" i="18"/>
  <c r="AI23" i="18"/>
  <c r="AH23" i="18"/>
  <c r="AG23" i="18"/>
  <c r="AF23" i="18"/>
  <c r="AE23" i="18"/>
  <c r="AD23" i="18"/>
  <c r="AC23" i="18"/>
  <c r="AB23" i="18"/>
  <c r="AA23" i="18"/>
  <c r="Z23" i="18"/>
  <c r="Y23" i="18"/>
  <c r="X23" i="18"/>
  <c r="W23" i="18"/>
  <c r="V23" i="18"/>
  <c r="U23" i="18"/>
  <c r="T23" i="18"/>
  <c r="S23" i="18"/>
  <c r="R23" i="18"/>
  <c r="Q23" i="18"/>
  <c r="P23" i="18"/>
  <c r="O23" i="18"/>
  <c r="N23" i="18"/>
  <c r="M23" i="18"/>
  <c r="AM22" i="18"/>
  <c r="AL22" i="18"/>
  <c r="AK22" i="18"/>
  <c r="AJ22" i="18"/>
  <c r="AJ35" i="18" s="1"/>
  <c r="AI22" i="18"/>
  <c r="AI35" i="18" s="1"/>
  <c r="AH22" i="18"/>
  <c r="AG22" i="18"/>
  <c r="AF22" i="18"/>
  <c r="AF35" i="18" s="1"/>
  <c r="AE22" i="18"/>
  <c r="AD22" i="18"/>
  <c r="AC22" i="18"/>
  <c r="AB22" i="18"/>
  <c r="AB35" i="18" s="1"/>
  <c r="AA22" i="18"/>
  <c r="AA35" i="18" s="1"/>
  <c r="Z22" i="18"/>
  <c r="Y22" i="18"/>
  <c r="X22" i="18"/>
  <c r="X35" i="18" s="1"/>
  <c r="W22" i="18"/>
  <c r="V22" i="18"/>
  <c r="U22" i="18"/>
  <c r="T22" i="18"/>
  <c r="T35" i="18" s="1"/>
  <c r="S22" i="18"/>
  <c r="S35" i="18" s="1"/>
  <c r="R22" i="18"/>
  <c r="Q22" i="18"/>
  <c r="P22" i="18"/>
  <c r="P35" i="18" s="1"/>
  <c r="O22" i="18"/>
  <c r="N22" i="18"/>
  <c r="M22" i="18"/>
  <c r="AM18" i="18"/>
  <c r="AL18" i="18"/>
  <c r="AK18" i="18"/>
  <c r="AJ18" i="18"/>
  <c r="AI18" i="18"/>
  <c r="AH18" i="18"/>
  <c r="AG18" i="18"/>
  <c r="AF18" i="18"/>
  <c r="AE18" i="18"/>
  <c r="AD18" i="18"/>
  <c r="AC18" i="18"/>
  <c r="AB18" i="18"/>
  <c r="AA18" i="18"/>
  <c r="Z18" i="18"/>
  <c r="Y18" i="18"/>
  <c r="X18" i="18"/>
  <c r="W18" i="18"/>
  <c r="V18" i="18"/>
  <c r="U18" i="18"/>
  <c r="T18" i="18"/>
  <c r="S18" i="18"/>
  <c r="R18" i="18"/>
  <c r="Q18" i="18"/>
  <c r="P18" i="18"/>
  <c r="O18" i="18"/>
  <c r="N18" i="18"/>
  <c r="M18" i="18"/>
  <c r="AM17" i="18"/>
  <c r="AL17" i="18"/>
  <c r="AK17" i="18"/>
  <c r="AJ17" i="18"/>
  <c r="AI17" i="18"/>
  <c r="AH17" i="18"/>
  <c r="AG17" i="18"/>
  <c r="AF17" i="18"/>
  <c r="AE17" i="18"/>
  <c r="AD17" i="18"/>
  <c r="AC17" i="18"/>
  <c r="AB17" i="18"/>
  <c r="AA17" i="18"/>
  <c r="Z17" i="18"/>
  <c r="Y17" i="18"/>
  <c r="X17" i="18"/>
  <c r="W17" i="18"/>
  <c r="V17" i="18"/>
  <c r="U17" i="18"/>
  <c r="T17" i="18"/>
  <c r="S17" i="18"/>
  <c r="R17" i="18"/>
  <c r="Q17" i="18"/>
  <c r="P17" i="18"/>
  <c r="O17" i="18"/>
  <c r="N17" i="18"/>
  <c r="M17" i="18"/>
  <c r="AM16" i="18"/>
  <c r="AL16" i="18"/>
  <c r="AK16" i="18"/>
  <c r="AJ16" i="18"/>
  <c r="AI16" i="18"/>
  <c r="AH16" i="18"/>
  <c r="AG16" i="18"/>
  <c r="AF16" i="18"/>
  <c r="AE16" i="18"/>
  <c r="AD16" i="18"/>
  <c r="AC16" i="18"/>
  <c r="AB16" i="18"/>
  <c r="AA16" i="18"/>
  <c r="Z16" i="18"/>
  <c r="Y16" i="18"/>
  <c r="X16" i="18"/>
  <c r="W16" i="18"/>
  <c r="V16" i="18"/>
  <c r="U16" i="18"/>
  <c r="T16" i="18"/>
  <c r="S16" i="18"/>
  <c r="R16" i="18"/>
  <c r="Q16" i="18"/>
  <c r="P16" i="18"/>
  <c r="O16" i="18"/>
  <c r="N16" i="18"/>
  <c r="M16" i="18"/>
  <c r="AM13" i="18"/>
  <c r="AL13" i="18"/>
  <c r="AK13" i="18"/>
  <c r="AJ13" i="18"/>
  <c r="AI13" i="18"/>
  <c r="AH13" i="18"/>
  <c r="AG13" i="18"/>
  <c r="AF13" i="18"/>
  <c r="AE13" i="18"/>
  <c r="AD13" i="18"/>
  <c r="AC13" i="18"/>
  <c r="AB13" i="18"/>
  <c r="AA13" i="18"/>
  <c r="Z13" i="18"/>
  <c r="Y13" i="18"/>
  <c r="X13" i="18"/>
  <c r="W13" i="18"/>
  <c r="V13" i="18"/>
  <c r="U13" i="18"/>
  <c r="T13" i="18"/>
  <c r="S13" i="18"/>
  <c r="R13" i="18"/>
  <c r="Q13" i="18"/>
  <c r="P13" i="18"/>
  <c r="O13" i="18"/>
  <c r="N13" i="18"/>
  <c r="M13" i="18"/>
  <c r="AM11" i="18"/>
  <c r="AL11" i="18"/>
  <c r="AK11" i="18"/>
  <c r="AJ11" i="18"/>
  <c r="AI11" i="18"/>
  <c r="AM63" i="18" s="1"/>
  <c r="AH11" i="18"/>
  <c r="AL62" i="18" s="1"/>
  <c r="AG11" i="18"/>
  <c r="AK63" i="18" s="1"/>
  <c r="AF11" i="18"/>
  <c r="AE11" i="18"/>
  <c r="AD11" i="18"/>
  <c r="AC11" i="18"/>
  <c r="AB11" i="18"/>
  <c r="R11" i="18"/>
  <c r="Q11" i="18"/>
  <c r="P11" i="18"/>
  <c r="O11" i="18"/>
  <c r="N11" i="18"/>
  <c r="M11" i="18"/>
  <c r="AM10" i="18"/>
  <c r="AL10" i="18"/>
  <c r="AK10" i="18"/>
  <c r="AJ10" i="18"/>
  <c r="AI10" i="18"/>
  <c r="AH10" i="18"/>
  <c r="AG10" i="18"/>
  <c r="AF10" i="18"/>
  <c r="AE10" i="18"/>
  <c r="AD10" i="18"/>
  <c r="AC10" i="18"/>
  <c r="AB10" i="18"/>
  <c r="AA10" i="18"/>
  <c r="Z10" i="18"/>
  <c r="Y10" i="18"/>
  <c r="X10" i="18"/>
  <c r="W10" i="18"/>
  <c r="V10" i="18"/>
  <c r="U10" i="18"/>
  <c r="T10" i="18"/>
  <c r="S10" i="18"/>
  <c r="R10" i="18"/>
  <c r="Q10" i="18"/>
  <c r="P10" i="18"/>
  <c r="O10" i="18"/>
  <c r="N10" i="18"/>
  <c r="M10" i="18"/>
  <c r="AM8" i="18"/>
  <c r="AL8" i="18"/>
  <c r="AK8" i="18"/>
  <c r="AJ8" i="18"/>
  <c r="AI8" i="18"/>
  <c r="AH8" i="18"/>
  <c r="AG8" i="18"/>
  <c r="AF8" i="18"/>
  <c r="AE8" i="18"/>
  <c r="AD8" i="18"/>
  <c r="AC8" i="18"/>
  <c r="AB8" i="18"/>
  <c r="AA8" i="18"/>
  <c r="Z8" i="18"/>
  <c r="Y8" i="18"/>
  <c r="X8" i="18"/>
  <c r="W8" i="18"/>
  <c r="V8" i="18"/>
  <c r="U8" i="18"/>
  <c r="T8" i="18"/>
  <c r="S8" i="18"/>
  <c r="R8" i="18"/>
  <c r="Q8" i="18"/>
  <c r="P8" i="18"/>
  <c r="O8" i="18"/>
  <c r="N8" i="18"/>
  <c r="M8" i="18"/>
  <c r="AM7" i="18"/>
  <c r="AL7" i="18"/>
  <c r="AK7" i="18"/>
  <c r="AJ7" i="18"/>
  <c r="AI7" i="18"/>
  <c r="AH7" i="18"/>
  <c r="AG7" i="18"/>
  <c r="AF7" i="18"/>
  <c r="AE7" i="18"/>
  <c r="AD7" i="18"/>
  <c r="AC7" i="18"/>
  <c r="AB7" i="18"/>
  <c r="AA7" i="18"/>
  <c r="Z7" i="18"/>
  <c r="Y7" i="18"/>
  <c r="X7" i="18"/>
  <c r="W7" i="18"/>
  <c r="V7" i="18"/>
  <c r="U7" i="18"/>
  <c r="T7" i="18"/>
  <c r="S7" i="18"/>
  <c r="R7" i="18"/>
  <c r="Q7" i="18"/>
  <c r="N3" i="18"/>
  <c r="E3" i="18"/>
  <c r="F3" i="18" s="1"/>
  <c r="H2" i="18"/>
  <c r="I2" i="18" s="1"/>
  <c r="J2" i="18" s="1"/>
  <c r="AA267" i="12"/>
  <c r="AA266" i="12"/>
  <c r="AU265" i="12"/>
  <c r="AU264" i="12" s="1"/>
  <c r="AT264" i="12" s="1"/>
  <c r="AA261" i="12"/>
  <c r="AA260" i="12"/>
  <c r="AU259" i="12"/>
  <c r="AU258" i="12" s="1"/>
  <c r="AT258" i="12" s="1"/>
  <c r="AA251" i="12"/>
  <c r="AA250" i="12"/>
  <c r="AU249" i="12"/>
  <c r="AU248" i="12" s="1"/>
  <c r="AT248" i="12" s="1"/>
  <c r="AS248" i="12" s="1"/>
  <c r="AA245" i="12"/>
  <c r="AA244" i="12"/>
  <c r="AA243" i="12"/>
  <c r="AA242" i="12"/>
  <c r="AA241" i="12"/>
  <c r="AA240" i="12"/>
  <c r="AU239" i="12"/>
  <c r="AA233" i="12"/>
  <c r="AA232" i="12"/>
  <c r="AU231" i="12"/>
  <c r="AU230" i="12" s="1"/>
  <c r="AT230" i="12" s="1"/>
  <c r="AS230" i="12" s="1"/>
  <c r="AA228" i="12"/>
  <c r="AA227" i="12"/>
  <c r="AA226" i="12"/>
  <c r="AA225" i="12"/>
  <c r="AA224" i="12"/>
  <c r="AA223" i="12"/>
  <c r="AU222" i="12"/>
  <c r="AU221" i="12" s="1"/>
  <c r="AT221" i="12" s="1"/>
  <c r="AA211" i="12"/>
  <c r="AU210" i="12"/>
  <c r="AU209" i="12" s="1"/>
  <c r="AT209" i="12" s="1"/>
  <c r="AA206" i="12"/>
  <c r="AA205" i="12"/>
  <c r="AU204" i="12"/>
  <c r="AU203" i="12" s="1"/>
  <c r="AT203" i="12" s="1"/>
  <c r="AA191" i="12"/>
  <c r="AU190" i="12"/>
  <c r="AU189" i="12" s="1"/>
  <c r="AT189" i="12" s="1"/>
  <c r="AA184" i="12"/>
  <c r="AU183" i="12"/>
  <c r="AU182" i="12" s="1"/>
  <c r="AT182" i="12" s="1"/>
  <c r="AS182" i="12" s="1"/>
  <c r="AR182" i="12" s="1"/>
  <c r="AA173" i="12"/>
  <c r="AU172" i="12"/>
  <c r="AU171" i="12" s="1"/>
  <c r="AT171" i="12" s="1"/>
  <c r="AA168" i="12"/>
  <c r="AU167" i="12"/>
  <c r="AU166" i="12" s="1"/>
  <c r="AT166" i="12" s="1"/>
  <c r="AS166" i="12" s="1"/>
  <c r="AA158" i="12"/>
  <c r="AA157" i="12"/>
  <c r="AU156" i="12"/>
  <c r="AU155" i="12" s="1"/>
  <c r="AT155" i="12" s="1"/>
  <c r="AA152" i="12"/>
  <c r="AU151" i="12"/>
  <c r="AU150" i="12" s="1"/>
  <c r="AT150" i="12" s="1"/>
  <c r="AS150" i="12" s="1"/>
  <c r="AR150" i="12" s="1"/>
  <c r="AQ150" i="12" s="1"/>
  <c r="AA138" i="12"/>
  <c r="AU137" i="12"/>
  <c r="AU136" i="12" s="1"/>
  <c r="AT136" i="12" s="1"/>
  <c r="AA132" i="12"/>
  <c r="AU131" i="12"/>
  <c r="AU130" i="12" s="1"/>
  <c r="AT130" i="12" s="1"/>
  <c r="AT131" i="12" s="1"/>
  <c r="AA121" i="12"/>
  <c r="AU120" i="12"/>
  <c r="AU119" i="12" s="1"/>
  <c r="AT119" i="12" s="1"/>
  <c r="AA113" i="12"/>
  <c r="AU112" i="12"/>
  <c r="AU111" i="12" s="1"/>
  <c r="AT111" i="12" s="1"/>
  <c r="AA98" i="12"/>
  <c r="AU97" i="12"/>
  <c r="AU96" i="12" s="1"/>
  <c r="AT96" i="12" s="1"/>
  <c r="AS96" i="12" s="1"/>
  <c r="AA92" i="12"/>
  <c r="AU91" i="12"/>
  <c r="AU90" i="12" s="1"/>
  <c r="AT90" i="12" s="1"/>
  <c r="AA74" i="12"/>
  <c r="AU73" i="12"/>
  <c r="AA60" i="12"/>
  <c r="AU59" i="12"/>
  <c r="AU58" i="12" s="1"/>
  <c r="AT58" i="12" s="1"/>
  <c r="AS58" i="12" s="1"/>
  <c r="AA55" i="12"/>
  <c r="AA54" i="12"/>
  <c r="AU53" i="12"/>
  <c r="AU52" i="12" s="1"/>
  <c r="AT52" i="12" s="1"/>
  <c r="AS52" i="12" s="1"/>
  <c r="AA40" i="12"/>
  <c r="AA39" i="12"/>
  <c r="AU38" i="12"/>
  <c r="AU37" i="12" s="1"/>
  <c r="AT37" i="12" s="1"/>
  <c r="AA33" i="12"/>
  <c r="AA32" i="12"/>
  <c r="AU31" i="12"/>
  <c r="AA20" i="12"/>
  <c r="AU19" i="12"/>
  <c r="AA14" i="12"/>
  <c r="AU13" i="12"/>
  <c r="AU12" i="12" s="1"/>
  <c r="AT12" i="12" s="1"/>
  <c r="AS12" i="12" s="1"/>
  <c r="AC7" i="17"/>
  <c r="AC14" i="17" s="1"/>
  <c r="AB7" i="17"/>
  <c r="AB14" i="17" s="1"/>
  <c r="AA7" i="17"/>
  <c r="Z7" i="17"/>
  <c r="Z14" i="17" s="1"/>
  <c r="Y7" i="17"/>
  <c r="Y14" i="17" s="1"/>
  <c r="X7" i="17"/>
  <c r="X14" i="17" s="1"/>
  <c r="W7" i="17"/>
  <c r="W14" i="17" s="1"/>
  <c r="V7" i="17"/>
  <c r="U7" i="17"/>
  <c r="U14" i="17" s="1"/>
  <c r="T7" i="17"/>
  <c r="T14" i="17" s="1"/>
  <c r="S7" i="17"/>
  <c r="S14" i="17" s="1"/>
  <c r="R7" i="17"/>
  <c r="R14" i="17" s="1"/>
  <c r="H7" i="17"/>
  <c r="H14" i="17" s="1"/>
  <c r="G7" i="17"/>
  <c r="G14" i="17" s="1"/>
  <c r="F7" i="17"/>
  <c r="F14" i="17" s="1"/>
  <c r="E7" i="17"/>
  <c r="E14" i="17" s="1"/>
  <c r="D7" i="17"/>
  <c r="D14" i="17" s="1"/>
  <c r="C7" i="17"/>
  <c r="C14" i="17" s="1"/>
  <c r="AC6" i="17"/>
  <c r="AC13" i="17" s="1"/>
  <c r="AB6" i="17"/>
  <c r="AB13" i="17" s="1"/>
  <c r="AA6" i="17"/>
  <c r="Z6" i="17"/>
  <c r="Y6" i="17"/>
  <c r="Y13" i="17" s="1"/>
  <c r="X6" i="17"/>
  <c r="X13" i="17" s="1"/>
  <c r="W6" i="17"/>
  <c r="W13" i="17" s="1"/>
  <c r="V6" i="17"/>
  <c r="V13" i="17" s="1"/>
  <c r="U6" i="17"/>
  <c r="U13" i="17" s="1"/>
  <c r="T6" i="17"/>
  <c r="T13" i="17" s="1"/>
  <c r="S6" i="17"/>
  <c r="S13" i="17" s="1"/>
  <c r="R6" i="17"/>
  <c r="R13" i="17" s="1"/>
  <c r="Q6" i="17"/>
  <c r="Q13" i="17" s="1"/>
  <c r="P6" i="17"/>
  <c r="P13" i="17" s="1"/>
  <c r="O6" i="17"/>
  <c r="O13" i="17" s="1"/>
  <c r="N6" i="17"/>
  <c r="N13" i="17" s="1"/>
  <c r="M6" i="17"/>
  <c r="M13" i="17" s="1"/>
  <c r="L6" i="17"/>
  <c r="L13" i="17" s="1"/>
  <c r="K6" i="17"/>
  <c r="K13" i="17" s="1"/>
  <c r="J6" i="17"/>
  <c r="I6" i="17"/>
  <c r="I13" i="17" s="1"/>
  <c r="H6" i="17"/>
  <c r="H13" i="17" s="1"/>
  <c r="G6" i="17"/>
  <c r="G13" i="17" s="1"/>
  <c r="F6" i="17"/>
  <c r="F13" i="17" s="1"/>
  <c r="E6" i="17"/>
  <c r="E13" i="17" s="1"/>
  <c r="D6" i="17"/>
  <c r="D13" i="17" s="1"/>
  <c r="C6" i="17"/>
  <c r="C13" i="17" s="1"/>
  <c r="AC5" i="17"/>
  <c r="AB5" i="17"/>
  <c r="AB12" i="17" s="1"/>
  <c r="AA5" i="17"/>
  <c r="Z5" i="17"/>
  <c r="Y5" i="17"/>
  <c r="Y12" i="17" s="1"/>
  <c r="X5" i="17"/>
  <c r="X12" i="17" s="1"/>
  <c r="W5" i="17"/>
  <c r="W12" i="17" s="1"/>
  <c r="V5" i="17"/>
  <c r="V12" i="17" s="1"/>
  <c r="U5" i="17"/>
  <c r="T5" i="17"/>
  <c r="T12" i="17" s="1"/>
  <c r="S5" i="17"/>
  <c r="S12" i="17" s="1"/>
  <c r="R5" i="17"/>
  <c r="R12" i="17" s="1"/>
  <c r="Q5" i="17"/>
  <c r="Q12" i="17" s="1"/>
  <c r="P5" i="17"/>
  <c r="P12" i="17" s="1"/>
  <c r="O5" i="17"/>
  <c r="O12" i="17" s="1"/>
  <c r="N5" i="17"/>
  <c r="N12" i="17" s="1"/>
  <c r="M5" i="17"/>
  <c r="L5" i="17"/>
  <c r="L12" i="17" s="1"/>
  <c r="K5" i="17"/>
  <c r="J5" i="17"/>
  <c r="J12" i="17" s="1"/>
  <c r="I5" i="17"/>
  <c r="I12" i="17" s="1"/>
  <c r="H5" i="17"/>
  <c r="H12" i="17" s="1"/>
  <c r="G5" i="17"/>
  <c r="G12" i="17" s="1"/>
  <c r="F5" i="17"/>
  <c r="F12" i="17" s="1"/>
  <c r="E5" i="17"/>
  <c r="E12" i="17" s="1"/>
  <c r="D5" i="17"/>
  <c r="D12" i="17" s="1"/>
  <c r="C5" i="17"/>
  <c r="C12" i="17" s="1"/>
  <c r="AC4" i="17"/>
  <c r="AC11" i="17" s="1"/>
  <c r="AB4" i="17"/>
  <c r="AB11" i="17" s="1"/>
  <c r="AA4" i="17"/>
  <c r="Z4" i="17"/>
  <c r="Z11" i="17" s="1"/>
  <c r="Y4" i="17"/>
  <c r="Y11" i="17" s="1"/>
  <c r="X4" i="17"/>
  <c r="W4" i="17"/>
  <c r="W11" i="17" s="1"/>
  <c r="V4" i="17"/>
  <c r="U4" i="17"/>
  <c r="U11" i="17" s="1"/>
  <c r="T4" i="17"/>
  <c r="T11" i="17" s="1"/>
  <c r="S4" i="17"/>
  <c r="S11" i="17" s="1"/>
  <c r="R4" i="17"/>
  <c r="R11" i="17" s="1"/>
  <c r="Q4" i="17"/>
  <c r="Q11" i="17" s="1"/>
  <c r="P4" i="17"/>
  <c r="P11" i="17" s="1"/>
  <c r="O4" i="17"/>
  <c r="O11" i="17" s="1"/>
  <c r="N4" i="17"/>
  <c r="N11" i="17" s="1"/>
  <c r="M4" i="17"/>
  <c r="M11" i="17" s="1"/>
  <c r="L4" i="17"/>
  <c r="L11" i="17" s="1"/>
  <c r="K4" i="17"/>
  <c r="K11" i="17" s="1"/>
  <c r="J4" i="17"/>
  <c r="J11" i="17" s="1"/>
  <c r="I4" i="17"/>
  <c r="I11" i="17" s="1"/>
  <c r="H4" i="17"/>
  <c r="H11" i="17" s="1"/>
  <c r="G4" i="17"/>
  <c r="G11" i="17" s="1"/>
  <c r="AC1" i="17"/>
  <c r="AB1" i="17"/>
  <c r="AA1" i="17"/>
  <c r="Z1" i="17"/>
  <c r="Y1" i="17"/>
  <c r="X1" i="17"/>
  <c r="W1" i="17"/>
  <c r="V1" i="17"/>
  <c r="U1" i="17"/>
  <c r="T1" i="17"/>
  <c r="S1" i="17"/>
  <c r="R1" i="17"/>
  <c r="Q1" i="17"/>
  <c r="P1" i="17"/>
  <c r="O1" i="17"/>
  <c r="N1" i="17"/>
  <c r="M1" i="17"/>
  <c r="L1" i="17"/>
  <c r="K1" i="17"/>
  <c r="J1" i="17"/>
  <c r="I1" i="17"/>
  <c r="H1" i="17"/>
  <c r="G1" i="17"/>
  <c r="F1" i="17"/>
  <c r="E1" i="17"/>
  <c r="D1" i="17"/>
  <c r="C1" i="17"/>
  <c r="AR137" i="6"/>
  <c r="AQ137" i="6"/>
  <c r="AP137" i="6"/>
  <c r="AO137" i="6"/>
  <c r="AN137" i="6"/>
  <c r="AM137" i="6"/>
  <c r="AL137" i="6"/>
  <c r="AK137" i="6"/>
  <c r="AJ137" i="6"/>
  <c r="AI137" i="6"/>
  <c r="AH137" i="6"/>
  <c r="AG137" i="6"/>
  <c r="AF137" i="6"/>
  <c r="AE137" i="6"/>
  <c r="AD137" i="6"/>
  <c r="AC137" i="6"/>
  <c r="AB137" i="6"/>
  <c r="AA137" i="6"/>
  <c r="Z137" i="6"/>
  <c r="Y137" i="6"/>
  <c r="X137" i="6"/>
  <c r="W137" i="6"/>
  <c r="V137" i="6"/>
  <c r="U137" i="6"/>
  <c r="T137" i="6"/>
  <c r="S137" i="6"/>
  <c r="R137" i="6"/>
  <c r="Q137" i="6"/>
  <c r="P137" i="6"/>
  <c r="O137" i="6"/>
  <c r="N137" i="6"/>
  <c r="M137" i="6"/>
  <c r="L137" i="6"/>
  <c r="AR136" i="6"/>
  <c r="AQ136" i="6"/>
  <c r="AP136" i="6"/>
  <c r="AO136" i="6"/>
  <c r="AN136" i="6"/>
  <c r="AM136" i="6"/>
  <c r="AL136" i="6"/>
  <c r="AK136" i="6"/>
  <c r="AJ136" i="6"/>
  <c r="AI136" i="6"/>
  <c r="AH136" i="6"/>
  <c r="AG136" i="6"/>
  <c r="AF136" i="6"/>
  <c r="AE136" i="6"/>
  <c r="AD136" i="6"/>
  <c r="AC136" i="6"/>
  <c r="AB136" i="6"/>
  <c r="AA136" i="6"/>
  <c r="Z136" i="6"/>
  <c r="Y136" i="6"/>
  <c r="X136" i="6"/>
  <c r="W136" i="6"/>
  <c r="V136" i="6"/>
  <c r="U136" i="6"/>
  <c r="T136" i="6"/>
  <c r="S136" i="6"/>
  <c r="R136" i="6"/>
  <c r="Q136" i="6"/>
  <c r="P136" i="6"/>
  <c r="O136" i="6"/>
  <c r="AR134" i="6"/>
  <c r="AQ134" i="6"/>
  <c r="AP134" i="6"/>
  <c r="AO134" i="6"/>
  <c r="AN134" i="6"/>
  <c r="AM134" i="6"/>
  <c r="AL134" i="6"/>
  <c r="AK134" i="6"/>
  <c r="AJ134" i="6"/>
  <c r="AI134" i="6"/>
  <c r="AH134" i="6"/>
  <c r="AG134" i="6"/>
  <c r="AF134" i="6"/>
  <c r="AE134" i="6"/>
  <c r="AD134" i="6"/>
  <c r="AC134" i="6"/>
  <c r="AB134" i="6"/>
  <c r="AA134" i="6"/>
  <c r="Z134" i="6"/>
  <c r="Y134" i="6"/>
  <c r="X134" i="6"/>
  <c r="W134" i="6"/>
  <c r="V134" i="6"/>
  <c r="U134" i="6"/>
  <c r="T134" i="6"/>
  <c r="S134" i="6"/>
  <c r="R134" i="6"/>
  <c r="Q134" i="6"/>
  <c r="P134" i="6"/>
  <c r="O134" i="6"/>
  <c r="N134" i="6"/>
  <c r="W130" i="6"/>
  <c r="V130" i="6"/>
  <c r="U130" i="6"/>
  <c r="T130" i="6"/>
  <c r="S130" i="6"/>
  <c r="R130" i="6"/>
  <c r="Q130" i="6"/>
  <c r="P130" i="6"/>
  <c r="O130" i="6"/>
  <c r="N130" i="6"/>
  <c r="M130" i="6"/>
  <c r="L130" i="6"/>
  <c r="K130" i="6"/>
  <c r="J130" i="6"/>
  <c r="I130" i="6"/>
  <c r="H130" i="6"/>
  <c r="G130" i="6"/>
  <c r="F130" i="6"/>
  <c r="E130" i="6"/>
  <c r="D130" i="6"/>
  <c r="AR127" i="6"/>
  <c r="AQ127" i="6"/>
  <c r="AP127" i="6"/>
  <c r="AO127" i="6"/>
  <c r="AN127" i="6"/>
  <c r="AM127" i="6"/>
  <c r="AL127" i="6"/>
  <c r="AK127" i="6"/>
  <c r="AJ127" i="6"/>
  <c r="AI127" i="6"/>
  <c r="AH127" i="6"/>
  <c r="AG127" i="6"/>
  <c r="AF127" i="6"/>
  <c r="AE127" i="6"/>
  <c r="AD127" i="6"/>
  <c r="AC127" i="6"/>
  <c r="AB127" i="6"/>
  <c r="AA127" i="6"/>
  <c r="Z127" i="6"/>
  <c r="Y127" i="6"/>
  <c r="X127" i="6"/>
  <c r="W127" i="6"/>
  <c r="V127" i="6"/>
  <c r="U127" i="6"/>
  <c r="T127" i="6"/>
  <c r="S127" i="6"/>
  <c r="R127" i="6"/>
  <c r="Q127" i="6"/>
  <c r="P127" i="6"/>
  <c r="O127" i="6"/>
  <c r="N127" i="6"/>
  <c r="AR126" i="6"/>
  <c r="AQ126" i="6"/>
  <c r="AP126" i="6"/>
  <c r="AO126" i="6"/>
  <c r="AN126" i="6"/>
  <c r="AM126" i="6"/>
  <c r="AL126" i="6"/>
  <c r="AK126" i="6"/>
  <c r="AJ126" i="6"/>
  <c r="AI126" i="6"/>
  <c r="AH126" i="6"/>
  <c r="AG126" i="6"/>
  <c r="AF126" i="6"/>
  <c r="AE126" i="6"/>
  <c r="AD126" i="6"/>
  <c r="AC126" i="6"/>
  <c r="AB126" i="6"/>
  <c r="AA126" i="6"/>
  <c r="Z126" i="6"/>
  <c r="Y126" i="6"/>
  <c r="X126" i="6"/>
  <c r="W126" i="6"/>
  <c r="V126" i="6"/>
  <c r="U126" i="6"/>
  <c r="T126" i="6"/>
  <c r="S126" i="6"/>
  <c r="R126" i="6"/>
  <c r="Q126" i="6"/>
  <c r="P126" i="6"/>
  <c r="O126" i="6"/>
  <c r="N126" i="6"/>
  <c r="M126" i="6"/>
  <c r="L126" i="6"/>
  <c r="K126" i="6"/>
  <c r="J126" i="6"/>
  <c r="I126" i="6"/>
  <c r="H126" i="6"/>
  <c r="G126" i="6"/>
  <c r="F126" i="6"/>
  <c r="E126" i="6"/>
  <c r="D126" i="6"/>
  <c r="V119" i="6"/>
  <c r="U119" i="6"/>
  <c r="T119" i="6"/>
  <c r="S119" i="6"/>
  <c r="R119" i="6"/>
  <c r="Q119" i="6"/>
  <c r="P119" i="6"/>
  <c r="O119" i="6"/>
  <c r="N119" i="6"/>
  <c r="M119" i="6"/>
  <c r="L119" i="6"/>
  <c r="K119" i="6"/>
  <c r="J119" i="6"/>
  <c r="I119" i="6"/>
  <c r="H119" i="6"/>
  <c r="G119" i="6"/>
  <c r="F119" i="6"/>
  <c r="E119" i="6"/>
  <c r="D119" i="6"/>
  <c r="C119" i="6"/>
  <c r="AK118" i="6"/>
  <c r="AJ118" i="6"/>
  <c r="AI118" i="6"/>
  <c r="AH118" i="6"/>
  <c r="AG118" i="6"/>
  <c r="AF118" i="6"/>
  <c r="AE118" i="6"/>
  <c r="AD118" i="6"/>
  <c r="AC118" i="6"/>
  <c r="AB118" i="6"/>
  <c r="AA118" i="6"/>
  <c r="Z118" i="6"/>
  <c r="Y118" i="6"/>
  <c r="X118" i="6"/>
  <c r="W118" i="6"/>
  <c r="V118" i="6"/>
  <c r="U118" i="6"/>
  <c r="T118" i="6"/>
  <c r="S118" i="6"/>
  <c r="R118" i="6"/>
  <c r="Q118" i="6"/>
  <c r="P118" i="6"/>
  <c r="O118" i="6"/>
  <c r="N118" i="6"/>
  <c r="M118" i="6"/>
  <c r="L118" i="6"/>
  <c r="K118" i="6"/>
  <c r="J118" i="6"/>
  <c r="I118" i="6"/>
  <c r="H118" i="6"/>
  <c r="G118" i="6"/>
  <c r="F118" i="6"/>
  <c r="AR116" i="6"/>
  <c r="AQ116" i="6"/>
  <c r="AP116" i="6"/>
  <c r="AO116" i="6"/>
  <c r="AN116" i="6"/>
  <c r="AM116" i="6"/>
  <c r="AL116" i="6"/>
  <c r="AK116" i="6"/>
  <c r="AJ116" i="6"/>
  <c r="AI116" i="6"/>
  <c r="AH116" i="6"/>
  <c r="AG116" i="6"/>
  <c r="AF116" i="6"/>
  <c r="AE116" i="6"/>
  <c r="AD116" i="6"/>
  <c r="AC116" i="6"/>
  <c r="AB116" i="6"/>
  <c r="AA116" i="6"/>
  <c r="Z116" i="6"/>
  <c r="Y116" i="6"/>
  <c r="X116" i="6"/>
  <c r="W116" i="6"/>
  <c r="V116" i="6"/>
  <c r="U116" i="6"/>
  <c r="T116" i="6"/>
  <c r="S116" i="6"/>
  <c r="R116" i="6"/>
  <c r="Q116" i="6"/>
  <c r="P116" i="6"/>
  <c r="O116" i="6"/>
  <c r="N116" i="6"/>
  <c r="M116" i="6"/>
  <c r="L116" i="6"/>
  <c r="K116" i="6"/>
  <c r="J116" i="6"/>
  <c r="I116" i="6"/>
  <c r="H116" i="6"/>
  <c r="G116" i="6"/>
  <c r="F116" i="6"/>
  <c r="E116" i="6"/>
  <c r="D116" i="6"/>
  <c r="C116" i="6"/>
  <c r="AR115" i="6"/>
  <c r="AQ115" i="6"/>
  <c r="AP115" i="6"/>
  <c r="AO115" i="6"/>
  <c r="AN115" i="6"/>
  <c r="AM115" i="6"/>
  <c r="AL115" i="6"/>
  <c r="AK115" i="6"/>
  <c r="AJ115" i="6"/>
  <c r="AI115" i="6"/>
  <c r="AH115" i="6"/>
  <c r="AG115" i="6"/>
  <c r="AF115" i="6"/>
  <c r="AE115" i="6"/>
  <c r="AD115" i="6"/>
  <c r="AC115" i="6"/>
  <c r="AB115" i="6"/>
  <c r="AA115" i="6"/>
  <c r="Z115" i="6"/>
  <c r="Y115" i="6"/>
  <c r="X115" i="6"/>
  <c r="W115" i="6"/>
  <c r="V115" i="6"/>
  <c r="U115" i="6"/>
  <c r="T115" i="6"/>
  <c r="S115" i="6"/>
  <c r="R115" i="6"/>
  <c r="Q115" i="6"/>
  <c r="P115" i="6"/>
  <c r="O115" i="6"/>
  <c r="N115" i="6"/>
  <c r="M115" i="6"/>
  <c r="L115" i="6"/>
  <c r="K115" i="6"/>
  <c r="J115" i="6"/>
  <c r="I115" i="6"/>
  <c r="H115" i="6"/>
  <c r="G115" i="6"/>
  <c r="F115" i="6"/>
  <c r="U111" i="6"/>
  <c r="T111" i="6"/>
  <c r="S111" i="6"/>
  <c r="R111" i="6"/>
  <c r="Q111" i="6"/>
  <c r="P111" i="6"/>
  <c r="O111" i="6"/>
  <c r="N111" i="6"/>
  <c r="M111" i="6"/>
  <c r="L111" i="6"/>
  <c r="K111" i="6"/>
  <c r="J111" i="6"/>
  <c r="I111" i="6"/>
  <c r="H111" i="6"/>
  <c r="G111" i="6"/>
  <c r="F111" i="6"/>
  <c r="E111" i="6"/>
  <c r="D111" i="6"/>
  <c r="C111" i="6"/>
  <c r="B111" i="6"/>
  <c r="AR104" i="6"/>
  <c r="AQ104" i="6"/>
  <c r="AP104" i="6"/>
  <c r="AT106" i="6" s="1"/>
  <c r="AM104" i="6"/>
  <c r="AL104" i="6"/>
  <c r="AK104" i="6"/>
  <c r="AJ104" i="6"/>
  <c r="AI104" i="6"/>
  <c r="AH104" i="6"/>
  <c r="AG104" i="6"/>
  <c r="AF104" i="6"/>
  <c r="AE104" i="6"/>
  <c r="AD104" i="6"/>
  <c r="AC104" i="6"/>
  <c r="AB104" i="6"/>
  <c r="AA104" i="6"/>
  <c r="Z104" i="6"/>
  <c r="Y104" i="6"/>
  <c r="X104" i="6"/>
  <c r="W104" i="6"/>
  <c r="V104" i="6"/>
  <c r="U104" i="6"/>
  <c r="U108" i="6" s="1"/>
  <c r="T104" i="6"/>
  <c r="T108" i="6" s="1"/>
  <c r="T129" i="6" s="1"/>
  <c r="S104" i="6"/>
  <c r="R104" i="6"/>
  <c r="Q104" i="6"/>
  <c r="P104" i="6"/>
  <c r="O104" i="6"/>
  <c r="N104" i="6"/>
  <c r="M104" i="6"/>
  <c r="M108" i="6" s="1"/>
  <c r="L104" i="6"/>
  <c r="L108" i="6" s="1"/>
  <c r="L129" i="6" s="1"/>
  <c r="K104" i="6"/>
  <c r="K108" i="6" s="1"/>
  <c r="K129" i="6" s="1"/>
  <c r="J104" i="6"/>
  <c r="I104" i="6"/>
  <c r="H104" i="6"/>
  <c r="G104" i="6"/>
  <c r="F104" i="6"/>
  <c r="E104" i="6"/>
  <c r="E108" i="6" s="1"/>
  <c r="E129" i="6" s="1"/>
  <c r="D104" i="6"/>
  <c r="C104" i="6"/>
  <c r="B104" i="6"/>
  <c r="U99" i="6"/>
  <c r="T99" i="6"/>
  <c r="S99" i="6"/>
  <c r="R99" i="6"/>
  <c r="Q99" i="6"/>
  <c r="P99" i="6"/>
  <c r="O99" i="6"/>
  <c r="N99" i="6"/>
  <c r="M99" i="6"/>
  <c r="L99" i="6"/>
  <c r="K99" i="6"/>
  <c r="J99" i="6"/>
  <c r="I99" i="6"/>
  <c r="H99" i="6"/>
  <c r="G99" i="6"/>
  <c r="F99" i="6"/>
  <c r="E99" i="6"/>
  <c r="D99" i="6"/>
  <c r="C99" i="6"/>
  <c r="U97" i="6"/>
  <c r="T97" i="6"/>
  <c r="S97" i="6"/>
  <c r="R97" i="6"/>
  <c r="Q97" i="6"/>
  <c r="P97" i="6"/>
  <c r="O97" i="6"/>
  <c r="N97" i="6"/>
  <c r="M97" i="6"/>
  <c r="L97" i="6"/>
  <c r="K97" i="6"/>
  <c r="J97" i="6"/>
  <c r="I97" i="6"/>
  <c r="H97" i="6"/>
  <c r="G97" i="6"/>
  <c r="F97" i="6"/>
  <c r="E97" i="6"/>
  <c r="D97" i="6"/>
  <c r="C97" i="6"/>
  <c r="U96" i="6"/>
  <c r="T96" i="6"/>
  <c r="S96" i="6"/>
  <c r="R96" i="6"/>
  <c r="Q96" i="6"/>
  <c r="P96" i="6"/>
  <c r="O96" i="6"/>
  <c r="N96" i="6"/>
  <c r="M96" i="6"/>
  <c r="L96" i="6"/>
  <c r="K96" i="6"/>
  <c r="J96" i="6"/>
  <c r="I96" i="6"/>
  <c r="H96" i="6"/>
  <c r="G96" i="6"/>
  <c r="F96" i="6"/>
  <c r="U95" i="6"/>
  <c r="T95" i="6"/>
  <c r="S95" i="6"/>
  <c r="R95" i="6"/>
  <c r="Q95" i="6"/>
  <c r="P95" i="6"/>
  <c r="O95" i="6"/>
  <c r="N95" i="6"/>
  <c r="M95" i="6"/>
  <c r="L95" i="6"/>
  <c r="K95" i="6"/>
  <c r="J95" i="6"/>
  <c r="I95" i="6"/>
  <c r="H95" i="6"/>
  <c r="G95" i="6"/>
  <c r="F95" i="6"/>
  <c r="AR88" i="6"/>
  <c r="AQ88" i="6"/>
  <c r="AP88" i="6"/>
  <c r="AO88" i="6"/>
  <c r="AN88" i="6"/>
  <c r="AM88" i="6"/>
  <c r="AL88" i="6"/>
  <c r="AK88" i="6"/>
  <c r="AJ88" i="6"/>
  <c r="AI88" i="6"/>
  <c r="AH88" i="6"/>
  <c r="AG88" i="6"/>
  <c r="AF88" i="6"/>
  <c r="AE88" i="6"/>
  <c r="AD88" i="6"/>
  <c r="AC88" i="6"/>
  <c r="AB88" i="6"/>
  <c r="AA88" i="6"/>
  <c r="Z88" i="6"/>
  <c r="Y88" i="6"/>
  <c r="X88" i="6"/>
  <c r="W88" i="6"/>
  <c r="V88" i="6"/>
  <c r="U88" i="6"/>
  <c r="T88" i="6"/>
  <c r="S88" i="6"/>
  <c r="R88" i="6"/>
  <c r="Q88" i="6"/>
  <c r="P88" i="6"/>
  <c r="O88" i="6"/>
  <c r="N88" i="6"/>
  <c r="M88" i="6"/>
  <c r="L88" i="6"/>
  <c r="K88" i="6"/>
  <c r="J88" i="6"/>
  <c r="I88" i="6"/>
  <c r="H88" i="6"/>
  <c r="G88" i="6"/>
  <c r="F88" i="6"/>
  <c r="AR87" i="6"/>
  <c r="AQ87" i="6"/>
  <c r="AP87" i="6"/>
  <c r="AO87" i="6"/>
  <c r="AN87" i="6"/>
  <c r="AM87" i="6"/>
  <c r="AL87" i="6"/>
  <c r="AK87" i="6"/>
  <c r="AJ87" i="6"/>
  <c r="AI87" i="6"/>
  <c r="AH87" i="6"/>
  <c r="AG87" i="6"/>
  <c r="AF87" i="6"/>
  <c r="AE87" i="6"/>
  <c r="AD87" i="6"/>
  <c r="AC87" i="6"/>
  <c r="AB87" i="6"/>
  <c r="AA87" i="6"/>
  <c r="Z87" i="6"/>
  <c r="Y87" i="6"/>
  <c r="X87" i="6"/>
  <c r="W87" i="6"/>
  <c r="V87" i="6"/>
  <c r="U87" i="6"/>
  <c r="T87" i="6"/>
  <c r="S87" i="6"/>
  <c r="R87" i="6"/>
  <c r="Q87" i="6"/>
  <c r="P87" i="6"/>
  <c r="O87" i="6"/>
  <c r="N87" i="6"/>
  <c r="M87" i="6"/>
  <c r="L87" i="6"/>
  <c r="K87" i="6"/>
  <c r="J87" i="6"/>
  <c r="I87" i="6"/>
  <c r="H87" i="6"/>
  <c r="G87" i="6"/>
  <c r="F87" i="6"/>
  <c r="AR86" i="6"/>
  <c r="AQ86" i="6"/>
  <c r="AP86" i="6"/>
  <c r="AT89" i="6" s="1"/>
  <c r="AO86" i="6"/>
  <c r="AN86" i="6"/>
  <c r="AM86" i="6"/>
  <c r="AL86" i="6"/>
  <c r="AK86" i="6"/>
  <c r="AJ86" i="6"/>
  <c r="AI86" i="6"/>
  <c r="AH86" i="6"/>
  <c r="AG86" i="6"/>
  <c r="AF86" i="6"/>
  <c r="AE86" i="6"/>
  <c r="AD86" i="6"/>
  <c r="AC86" i="6"/>
  <c r="AB86" i="6"/>
  <c r="AA86" i="6"/>
  <c r="Z86" i="6"/>
  <c r="Y86" i="6"/>
  <c r="X86" i="6"/>
  <c r="W86" i="6"/>
  <c r="V86" i="6"/>
  <c r="U86" i="6"/>
  <c r="T86" i="6"/>
  <c r="S86" i="6"/>
  <c r="R86" i="6"/>
  <c r="Q86" i="6"/>
  <c r="P86" i="6"/>
  <c r="O86" i="6"/>
  <c r="N86" i="6"/>
  <c r="M86" i="6"/>
  <c r="L86" i="6"/>
  <c r="K86" i="6"/>
  <c r="J86" i="6"/>
  <c r="I86" i="6"/>
  <c r="H86" i="6"/>
  <c r="G86" i="6"/>
  <c r="F86" i="6"/>
  <c r="AQ84" i="6"/>
  <c r="AP84" i="6"/>
  <c r="AM84" i="6"/>
  <c r="AL84" i="6"/>
  <c r="AK84" i="6"/>
  <c r="AJ84" i="6"/>
  <c r="AI84" i="6"/>
  <c r="AH84" i="6"/>
  <c r="AG84" i="6"/>
  <c r="AF84" i="6"/>
  <c r="AE84" i="6"/>
  <c r="AD84" i="6"/>
  <c r="AC84" i="6"/>
  <c r="AB84" i="6"/>
  <c r="AA84" i="6"/>
  <c r="Z84" i="6"/>
  <c r="Y84" i="6"/>
  <c r="X84" i="6"/>
  <c r="W84" i="6"/>
  <c r="V84" i="6"/>
  <c r="U84" i="6"/>
  <c r="T84" i="6"/>
  <c r="S84" i="6"/>
  <c r="R84" i="6"/>
  <c r="Q84" i="6"/>
  <c r="P84" i="6"/>
  <c r="O84" i="6"/>
  <c r="N84" i="6"/>
  <c r="M84" i="6"/>
  <c r="L84" i="6"/>
  <c r="K84" i="6"/>
  <c r="J84" i="6"/>
  <c r="I84" i="6"/>
  <c r="H84" i="6"/>
  <c r="G84" i="6"/>
  <c r="F84" i="6"/>
  <c r="AR83" i="6"/>
  <c r="AQ83" i="6"/>
  <c r="AM83" i="6"/>
  <c r="AL83" i="6"/>
  <c r="AK83" i="6"/>
  <c r="AJ83" i="6"/>
  <c r="AI83" i="6"/>
  <c r="AH83" i="6"/>
  <c r="AG83" i="6"/>
  <c r="AF83" i="6"/>
  <c r="AE83" i="6"/>
  <c r="AD83" i="6"/>
  <c r="AC83" i="6"/>
  <c r="AB83" i="6"/>
  <c r="AA83" i="6"/>
  <c r="Z83" i="6"/>
  <c r="Y83" i="6"/>
  <c r="X83" i="6"/>
  <c r="W83" i="6"/>
  <c r="V83" i="6"/>
  <c r="U83" i="6"/>
  <c r="T83" i="6"/>
  <c r="S83" i="6"/>
  <c r="R83" i="6"/>
  <c r="Q83" i="6"/>
  <c r="P83" i="6"/>
  <c r="O83" i="6"/>
  <c r="N83" i="6"/>
  <c r="M83" i="6"/>
  <c r="L83" i="6"/>
  <c r="K83" i="6"/>
  <c r="J83" i="6"/>
  <c r="I83" i="6"/>
  <c r="H83" i="6"/>
  <c r="G83" i="6"/>
  <c r="F83" i="6"/>
  <c r="E83" i="6"/>
  <c r="D83" i="6"/>
  <c r="C83" i="6"/>
  <c r="AR82" i="6"/>
  <c r="AR92" i="6" s="1"/>
  <c r="AQ82" i="6"/>
  <c r="AQ92" i="6" s="1"/>
  <c r="AM82" i="6"/>
  <c r="AM92" i="6" s="1"/>
  <c r="AL82" i="6"/>
  <c r="AL92" i="6" s="1"/>
  <c r="AK82" i="6"/>
  <c r="AK92" i="6" s="1"/>
  <c r="AJ82" i="6"/>
  <c r="AJ92" i="6" s="1"/>
  <c r="AI82" i="6"/>
  <c r="AI92" i="6" s="1"/>
  <c r="AH82" i="6"/>
  <c r="AH92" i="6" s="1"/>
  <c r="AG82" i="6"/>
  <c r="AG92" i="6" s="1"/>
  <c r="AF82" i="6"/>
  <c r="AF92" i="6" s="1"/>
  <c r="AE82" i="6"/>
  <c r="AE92" i="6" s="1"/>
  <c r="AD82" i="6"/>
  <c r="AD92" i="6" s="1"/>
  <c r="AC82" i="6"/>
  <c r="AC92" i="6" s="1"/>
  <c r="AB82" i="6"/>
  <c r="AB92" i="6" s="1"/>
  <c r="AA82" i="6"/>
  <c r="AA92" i="6" s="1"/>
  <c r="Z82" i="6"/>
  <c r="Z92" i="6" s="1"/>
  <c r="Y82" i="6"/>
  <c r="Y92" i="6" s="1"/>
  <c r="X82" i="6"/>
  <c r="X92" i="6" s="1"/>
  <c r="W82" i="6"/>
  <c r="W92" i="6" s="1"/>
  <c r="V82" i="6"/>
  <c r="V92" i="6" s="1"/>
  <c r="U82" i="6"/>
  <c r="U92" i="6" s="1"/>
  <c r="T82" i="6"/>
  <c r="T92" i="6" s="1"/>
  <c r="S82" i="6"/>
  <c r="S92" i="6" s="1"/>
  <c r="R82" i="6"/>
  <c r="R92" i="6" s="1"/>
  <c r="Q82" i="6"/>
  <c r="Q92" i="6" s="1"/>
  <c r="P82" i="6"/>
  <c r="P92" i="6" s="1"/>
  <c r="O82" i="6"/>
  <c r="O92" i="6" s="1"/>
  <c r="N82" i="6"/>
  <c r="N92" i="6" s="1"/>
  <c r="M82" i="6"/>
  <c r="M92" i="6" s="1"/>
  <c r="L82" i="6"/>
  <c r="L92" i="6" s="1"/>
  <c r="K82" i="6"/>
  <c r="K92" i="6" s="1"/>
  <c r="J82" i="6"/>
  <c r="J92" i="6" s="1"/>
  <c r="I82" i="6"/>
  <c r="I92" i="6" s="1"/>
  <c r="H82" i="6"/>
  <c r="H92" i="6" s="1"/>
  <c r="G82" i="6"/>
  <c r="G92" i="6" s="1"/>
  <c r="F82" i="6"/>
  <c r="F92" i="6" s="1"/>
  <c r="E82" i="6"/>
  <c r="E92" i="6" s="1"/>
  <c r="D82" i="6"/>
  <c r="D92" i="6" s="1"/>
  <c r="C82" i="6"/>
  <c r="C92" i="6" s="1"/>
  <c r="AR80" i="6"/>
  <c r="AR72" i="6"/>
  <c r="AQ72" i="6"/>
  <c r="AP72" i="6"/>
  <c r="AO72" i="6"/>
  <c r="AN72" i="6"/>
  <c r="X72" i="6"/>
  <c r="W72" i="6"/>
  <c r="AR69" i="6"/>
  <c r="AQ69" i="6"/>
  <c r="AP69" i="6"/>
  <c r="AO69" i="6"/>
  <c r="AN69" i="6"/>
  <c r="AM69" i="6"/>
  <c r="AL69" i="6"/>
  <c r="AK59" i="6"/>
  <c r="AJ59" i="6"/>
  <c r="AI59" i="6"/>
  <c r="AH59" i="6"/>
  <c r="AG59" i="6"/>
  <c r="AF59" i="6"/>
  <c r="AE59" i="6"/>
  <c r="AD59" i="6"/>
  <c r="AC59" i="6"/>
  <c r="AB59" i="6"/>
  <c r="AA59" i="6"/>
  <c r="Z59" i="6"/>
  <c r="Y59" i="6"/>
  <c r="X59" i="6"/>
  <c r="W59" i="6"/>
  <c r="V59" i="6"/>
  <c r="U59" i="6"/>
  <c r="T59" i="6"/>
  <c r="S59" i="6"/>
  <c r="R59" i="6"/>
  <c r="Q59" i="6"/>
  <c r="P59" i="6"/>
  <c r="O59" i="6"/>
  <c r="N59" i="6"/>
  <c r="M59" i="6"/>
  <c r="L59" i="6"/>
  <c r="K59" i="6"/>
  <c r="J59" i="6"/>
  <c r="I59" i="6"/>
  <c r="H59" i="6"/>
  <c r="G59" i="6"/>
  <c r="F59" i="6"/>
  <c r="E59" i="6"/>
  <c r="D59" i="6"/>
  <c r="C59" i="6"/>
  <c r="AR45" i="6"/>
  <c r="AQ45" i="6"/>
  <c r="AP45" i="6"/>
  <c r="AO45" i="6"/>
  <c r="AN45" i="6"/>
  <c r="AM45" i="6"/>
  <c r="AL45" i="6"/>
  <c r="BB44" i="6"/>
  <c r="BC44" i="6" s="1"/>
  <c r="BB43" i="6"/>
  <c r="BC43" i="6" s="1"/>
  <c r="BA43" i="6"/>
  <c r="BB42" i="6"/>
  <c r="BC42" i="6" s="1"/>
  <c r="BA42" i="6"/>
  <c r="AR20" i="6"/>
  <c r="AQ20" i="6"/>
  <c r="AP20" i="6"/>
  <c r="AO20" i="6"/>
  <c r="AN20" i="6"/>
  <c r="AM20" i="6"/>
  <c r="AL20" i="6"/>
  <c r="AK20" i="6"/>
  <c r="AJ20" i="6"/>
  <c r="AI20" i="6"/>
  <c r="AR19" i="6"/>
  <c r="AQ19" i="6"/>
  <c r="AP19" i="6"/>
  <c r="AM19" i="6"/>
  <c r="AL19" i="6"/>
  <c r="AR13" i="6"/>
  <c r="AQ13" i="6"/>
  <c r="AM13" i="6"/>
  <c r="Z13" i="6"/>
  <c r="Y13" i="6"/>
  <c r="X13" i="6"/>
  <c r="W13" i="6"/>
  <c r="AR12" i="6"/>
  <c r="AQ12" i="6"/>
  <c r="AP12" i="6"/>
  <c r="AO12" i="6"/>
  <c r="AN12" i="6"/>
  <c r="AM12" i="6"/>
  <c r="Z12" i="6"/>
  <c r="Y12" i="6"/>
  <c r="X12" i="6"/>
  <c r="W12" i="6"/>
  <c r="AR11" i="6"/>
  <c r="AQ11" i="6"/>
  <c r="AP11" i="6"/>
  <c r="AO11" i="6"/>
  <c r="AN11" i="6"/>
  <c r="AM11" i="6"/>
  <c r="Z11" i="6"/>
  <c r="Y11" i="6"/>
  <c r="X11" i="6"/>
  <c r="W11" i="6"/>
  <c r="AO7" i="6"/>
  <c r="AN7" i="6"/>
  <c r="AX6" i="6"/>
  <c r="AX5" i="6"/>
  <c r="B2" i="6"/>
  <c r="AQ1" i="6"/>
  <c r="AQ80" i="6" s="1"/>
  <c r="AP1" i="6"/>
  <c r="AP80" i="6" s="1"/>
  <c r="AO1" i="6"/>
  <c r="AO80" i="6" s="1"/>
  <c r="AN1" i="6"/>
  <c r="AN80" i="6" s="1"/>
  <c r="AM1" i="6"/>
  <c r="AM80" i="6" s="1"/>
  <c r="AL1" i="6"/>
  <c r="AL80" i="6" s="1"/>
  <c r="AK1" i="6"/>
  <c r="AK80" i="6" s="1"/>
  <c r="AJ1" i="6"/>
  <c r="AJ80" i="6" s="1"/>
  <c r="AI1" i="6"/>
  <c r="AI80" i="6" s="1"/>
  <c r="AH1" i="6"/>
  <c r="AH80" i="6" s="1"/>
  <c r="AG1" i="6"/>
  <c r="AG80" i="6" s="1"/>
  <c r="AF1" i="6"/>
  <c r="AF80" i="6" s="1"/>
  <c r="AE1" i="6"/>
  <c r="AE80" i="6" s="1"/>
  <c r="AD1" i="6"/>
  <c r="AD80" i="6" s="1"/>
  <c r="AC1" i="6"/>
  <c r="AC80" i="6" s="1"/>
  <c r="AB1" i="6"/>
  <c r="AB80" i="6" s="1"/>
  <c r="AA1" i="6"/>
  <c r="AA80" i="6" s="1"/>
  <c r="Z1" i="6"/>
  <c r="Z80" i="6" s="1"/>
  <c r="Y1" i="6"/>
  <c r="Y80" i="6" s="1"/>
  <c r="X1" i="6"/>
  <c r="X80" i="6" s="1"/>
  <c r="W1" i="6"/>
  <c r="W80" i="6" s="1"/>
  <c r="V1" i="6"/>
  <c r="V80" i="6" s="1"/>
  <c r="U1" i="6"/>
  <c r="U80" i="6" s="1"/>
  <c r="T1" i="6"/>
  <c r="T80" i="6" s="1"/>
  <c r="S1" i="6"/>
  <c r="S80" i="6" s="1"/>
  <c r="R1" i="6"/>
  <c r="R80" i="6" s="1"/>
  <c r="Q1" i="6"/>
  <c r="Q80" i="6" s="1"/>
  <c r="P1" i="6"/>
  <c r="P80" i="6" s="1"/>
  <c r="O1" i="6"/>
  <c r="O80" i="6" s="1"/>
  <c r="N1" i="6"/>
  <c r="N80" i="6" s="1"/>
  <c r="M1" i="6"/>
  <c r="M80" i="6" s="1"/>
  <c r="L1" i="6"/>
  <c r="L80" i="6" s="1"/>
  <c r="K1" i="6"/>
  <c r="K80" i="6" s="1"/>
  <c r="J1" i="6"/>
  <c r="J80" i="6" s="1"/>
  <c r="I1" i="6"/>
  <c r="I80" i="6" s="1"/>
  <c r="H1" i="6"/>
  <c r="H80" i="6" s="1"/>
  <c r="G1" i="6"/>
  <c r="G80" i="6" s="1"/>
  <c r="F1" i="6"/>
  <c r="F80" i="6" s="1"/>
  <c r="E1" i="6"/>
  <c r="E80" i="6" s="1"/>
  <c r="D1" i="6"/>
  <c r="D80" i="6" s="1"/>
  <c r="C1" i="6"/>
  <c r="C80" i="6" s="1"/>
  <c r="B1" i="6"/>
  <c r="B80" i="6" s="1"/>
  <c r="AP16" i="10"/>
  <c r="AP17" i="10" s="1"/>
  <c r="AL16" i="10"/>
  <c r="AL17" i="10" s="1"/>
  <c r="AH16" i="10"/>
  <c r="AH17" i="10" s="1"/>
  <c r="AD16" i="10"/>
  <c r="Z16" i="10"/>
  <c r="Y16" i="10"/>
  <c r="V16" i="10"/>
  <c r="V17" i="10" s="1"/>
  <c r="S16" i="10"/>
  <c r="S17" i="10" s="1"/>
  <c r="R16" i="10"/>
  <c r="R17" i="10" s="1"/>
  <c r="Q16" i="10"/>
  <c r="Q17" i="10" s="1"/>
  <c r="P16" i="10"/>
  <c r="P17" i="10" s="1"/>
  <c r="O16" i="10"/>
  <c r="O17" i="10" s="1"/>
  <c r="N16" i="10"/>
  <c r="N17" i="10" s="1"/>
  <c r="M16" i="10"/>
  <c r="M17" i="10" s="1"/>
  <c r="L16" i="10"/>
  <c r="L17" i="10" s="1"/>
  <c r="K16" i="10"/>
  <c r="K17" i="10" s="1"/>
  <c r="J16" i="10"/>
  <c r="J17" i="10" s="1"/>
  <c r="I16" i="10"/>
  <c r="I17" i="10" s="1"/>
  <c r="H16" i="10"/>
  <c r="H17" i="10" s="1"/>
  <c r="G16" i="10"/>
  <c r="G17" i="10" s="1"/>
  <c r="F16" i="10"/>
  <c r="F17" i="10" s="1"/>
  <c r="E16" i="10"/>
  <c r="E17" i="10" s="1"/>
  <c r="D16" i="10"/>
  <c r="D17" i="10" s="1"/>
  <c r="C16" i="10"/>
  <c r="C17" i="10" s="1"/>
  <c r="B16" i="10"/>
  <c r="B17" i="10" s="1"/>
  <c r="AP14" i="10"/>
  <c r="AL14" i="10"/>
  <c r="AH14" i="10"/>
  <c r="AD14" i="10"/>
  <c r="Z14" i="10"/>
  <c r="V14" i="10"/>
  <c r="S14" i="10"/>
  <c r="R14" i="10"/>
  <c r="Q14" i="10"/>
  <c r="P14" i="10"/>
  <c r="O14" i="10"/>
  <c r="N14" i="10"/>
  <c r="M14" i="10"/>
  <c r="L14" i="10"/>
  <c r="K14" i="10"/>
  <c r="J14" i="10"/>
  <c r="I14" i="10"/>
  <c r="H14" i="10"/>
  <c r="G14" i="10"/>
  <c r="F14" i="10"/>
  <c r="BH13" i="10"/>
  <c r="BG13" i="10"/>
  <c r="AP13" i="10"/>
  <c r="AL13" i="10"/>
  <c r="AH13" i="10"/>
  <c r="V13" i="10"/>
  <c r="S13" i="10"/>
  <c r="R13" i="10"/>
  <c r="Q13" i="10"/>
  <c r="P13" i="10"/>
  <c r="O13" i="10"/>
  <c r="N13" i="10"/>
  <c r="M13" i="10"/>
  <c r="L13" i="10"/>
  <c r="K13" i="10"/>
  <c r="J13" i="10"/>
  <c r="I13" i="10"/>
  <c r="H13" i="10"/>
  <c r="G13" i="10"/>
  <c r="F13" i="10"/>
  <c r="E13" i="10"/>
  <c r="D13" i="10"/>
  <c r="C13" i="10"/>
  <c r="B13" i="10"/>
  <c r="BI6" i="10"/>
  <c r="AQ4" i="10"/>
  <c r="AM4" i="10"/>
  <c r="AI4" i="10"/>
  <c r="AE4" i="10"/>
  <c r="AA4" i="10"/>
  <c r="W4" i="10"/>
  <c r="T4" i="10"/>
  <c r="BF2" i="10"/>
  <c r="B2" i="10"/>
  <c r="AQ1" i="10"/>
  <c r="AP1" i="10"/>
  <c r="AO1" i="10"/>
  <c r="AN1" i="10"/>
  <c r="AM1" i="10"/>
  <c r="AL1" i="10"/>
  <c r="AK1" i="10"/>
  <c r="AJ1" i="10"/>
  <c r="AI1" i="10"/>
  <c r="AH1" i="10"/>
  <c r="AG1" i="10"/>
  <c r="AF1" i="10"/>
  <c r="AE1" i="10"/>
  <c r="AD1" i="10"/>
  <c r="AC1" i="10"/>
  <c r="AB1" i="10"/>
  <c r="AA1" i="10"/>
  <c r="Z1" i="10"/>
  <c r="Y1" i="10"/>
  <c r="X1" i="10"/>
  <c r="W1" i="10"/>
  <c r="V1" i="10"/>
  <c r="U1" i="10"/>
  <c r="T1" i="10"/>
  <c r="S1" i="10"/>
  <c r="R1" i="10"/>
  <c r="Q1" i="10"/>
  <c r="P1" i="10"/>
  <c r="O1" i="10"/>
  <c r="N1" i="10"/>
  <c r="M1" i="10"/>
  <c r="L1" i="10"/>
  <c r="K1" i="10"/>
  <c r="J1" i="10"/>
  <c r="I1" i="10"/>
  <c r="H1" i="10"/>
  <c r="G1" i="10"/>
  <c r="F1" i="10"/>
  <c r="E1" i="10"/>
  <c r="D1" i="10"/>
  <c r="C1" i="10"/>
  <c r="B1" i="10"/>
  <c r="AB175" i="9"/>
  <c r="AR174" i="9"/>
  <c r="AR176" i="9" s="1"/>
  <c r="AR177" i="9" s="1"/>
  <c r="AQ174" i="9"/>
  <c r="AQ176" i="9" s="1"/>
  <c r="AQ177" i="9" s="1"/>
  <c r="AP174" i="9"/>
  <c r="AP176" i="9" s="1"/>
  <c r="AP177" i="9" s="1"/>
  <c r="AO174" i="9"/>
  <c r="AO176" i="9" s="1"/>
  <c r="AO177" i="9" s="1"/>
  <c r="AN174" i="9"/>
  <c r="AN176" i="9" s="1"/>
  <c r="AN177" i="9" s="1"/>
  <c r="AM174" i="9"/>
  <c r="AM176" i="9" s="1"/>
  <c r="AM177" i="9" s="1"/>
  <c r="AL174" i="9"/>
  <c r="AL176" i="9" s="1"/>
  <c r="AL177" i="9" s="1"/>
  <c r="AK174" i="9"/>
  <c r="AK176" i="9" s="1"/>
  <c r="AK177" i="9" s="1"/>
  <c r="AJ174" i="9"/>
  <c r="AJ176" i="9" s="1"/>
  <c r="AJ177" i="9" s="1"/>
  <c r="AI174" i="9"/>
  <c r="AI176" i="9" s="1"/>
  <c r="AI177" i="9" s="1"/>
  <c r="AH174" i="9"/>
  <c r="AH176" i="9" s="1"/>
  <c r="AH177" i="9" s="1"/>
  <c r="AG174" i="9"/>
  <c r="AG176" i="9" s="1"/>
  <c r="AG177" i="9" s="1"/>
  <c r="AF174" i="9"/>
  <c r="AF176" i="9" s="1"/>
  <c r="AF177" i="9" s="1"/>
  <c r="AE174" i="9"/>
  <c r="AE176" i="9" s="1"/>
  <c r="AE177" i="9" s="1"/>
  <c r="AD174" i="9"/>
  <c r="AD176" i="9" s="1"/>
  <c r="AD177" i="9" s="1"/>
  <c r="AC174" i="9"/>
  <c r="AC176" i="9" s="1"/>
  <c r="AC177" i="9" s="1"/>
  <c r="AB174" i="9"/>
  <c r="AR162" i="9"/>
  <c r="AQ162" i="9"/>
  <c r="AP162" i="9"/>
  <c r="AO162" i="9"/>
  <c r="AN162" i="9"/>
  <c r="AM162" i="9"/>
  <c r="AL162" i="9"/>
  <c r="AK162" i="9"/>
  <c r="AJ162" i="9"/>
  <c r="AI162" i="9"/>
  <c r="AH162" i="9"/>
  <c r="AG162" i="9"/>
  <c r="AF162" i="9"/>
  <c r="AE162" i="9"/>
  <c r="AD162" i="9"/>
  <c r="AC162" i="9"/>
  <c r="AB162" i="9"/>
  <c r="AA162" i="9"/>
  <c r="Z162" i="9"/>
  <c r="Y162" i="9"/>
  <c r="X162" i="9"/>
  <c r="W162" i="9"/>
  <c r="V162" i="9"/>
  <c r="U162" i="9"/>
  <c r="T162" i="9"/>
  <c r="S162" i="9"/>
  <c r="R162" i="9"/>
  <c r="Q162" i="9"/>
  <c r="P162" i="9"/>
  <c r="O162" i="9"/>
  <c r="N162" i="9"/>
  <c r="M162" i="9"/>
  <c r="L162" i="9"/>
  <c r="K162" i="9"/>
  <c r="J162" i="9"/>
  <c r="I162" i="9"/>
  <c r="H162" i="9"/>
  <c r="G162" i="9"/>
  <c r="F162" i="9"/>
  <c r="E162" i="9"/>
  <c r="D162" i="9"/>
  <c r="C162" i="9"/>
  <c r="B162" i="9"/>
  <c r="AR161" i="9"/>
  <c r="AQ161" i="9"/>
  <c r="AP161" i="9"/>
  <c r="AO161" i="9"/>
  <c r="AN161" i="9"/>
  <c r="AM161" i="9"/>
  <c r="AL161" i="9"/>
  <c r="AK161" i="9"/>
  <c r="AJ161" i="9"/>
  <c r="AI161" i="9"/>
  <c r="AH161" i="9"/>
  <c r="AG161" i="9"/>
  <c r="AF161" i="9"/>
  <c r="AE161" i="9"/>
  <c r="AD161" i="9"/>
  <c r="AC161" i="9"/>
  <c r="AB161" i="9"/>
  <c r="AA161" i="9"/>
  <c r="Z161" i="9"/>
  <c r="Y161" i="9"/>
  <c r="X161" i="9"/>
  <c r="W161" i="9"/>
  <c r="V161" i="9"/>
  <c r="U161" i="9"/>
  <c r="T161" i="9"/>
  <c r="S161" i="9"/>
  <c r="R161" i="9"/>
  <c r="Q161" i="9"/>
  <c r="P161" i="9"/>
  <c r="O161" i="9"/>
  <c r="N161" i="9"/>
  <c r="M161" i="9"/>
  <c r="L161" i="9"/>
  <c r="K161" i="9"/>
  <c r="J161" i="9"/>
  <c r="I161" i="9"/>
  <c r="H161" i="9"/>
  <c r="G161" i="9"/>
  <c r="F161" i="9"/>
  <c r="E161" i="9"/>
  <c r="D161" i="9"/>
  <c r="C161" i="9"/>
  <c r="B161" i="9"/>
  <c r="AR160" i="9"/>
  <c r="AQ160" i="9"/>
  <c r="AP160" i="9"/>
  <c r="AO160" i="9"/>
  <c r="AN160" i="9"/>
  <c r="AM160" i="9"/>
  <c r="AL160" i="9"/>
  <c r="AK160" i="9"/>
  <c r="AJ160" i="9"/>
  <c r="AI160" i="9"/>
  <c r="AH160" i="9"/>
  <c r="AG160" i="9"/>
  <c r="AF160" i="9"/>
  <c r="AE160" i="9"/>
  <c r="AD160" i="9"/>
  <c r="AC160" i="9"/>
  <c r="AB160" i="9"/>
  <c r="AA160" i="9"/>
  <c r="Z160" i="9"/>
  <c r="Y160" i="9"/>
  <c r="X160" i="9"/>
  <c r="W160" i="9"/>
  <c r="V160" i="9"/>
  <c r="U160" i="9"/>
  <c r="T160" i="9"/>
  <c r="S160" i="9"/>
  <c r="R160" i="9"/>
  <c r="Q160" i="9"/>
  <c r="P160" i="9"/>
  <c r="O160" i="9"/>
  <c r="N160" i="9"/>
  <c r="M160" i="9"/>
  <c r="L160" i="9"/>
  <c r="K160" i="9"/>
  <c r="J160" i="9"/>
  <c r="I160" i="9"/>
  <c r="H160" i="9"/>
  <c r="G160" i="9"/>
  <c r="F160" i="9"/>
  <c r="E160" i="9"/>
  <c r="D160" i="9"/>
  <c r="C160" i="9"/>
  <c r="B160" i="9"/>
  <c r="AR159" i="9"/>
  <c r="AQ159" i="9"/>
  <c r="AP159" i="9"/>
  <c r="AO159" i="9"/>
  <c r="AN159" i="9"/>
  <c r="AM159" i="9"/>
  <c r="AL159" i="9"/>
  <c r="AK159" i="9"/>
  <c r="AJ159" i="9"/>
  <c r="AI159" i="9"/>
  <c r="AH159" i="9"/>
  <c r="AG159" i="9"/>
  <c r="AF159" i="9"/>
  <c r="AE159" i="9"/>
  <c r="AD159" i="9"/>
  <c r="AC159" i="9"/>
  <c r="AB159" i="9"/>
  <c r="AA159" i="9"/>
  <c r="Z159" i="9"/>
  <c r="Y159" i="9"/>
  <c r="X159" i="9"/>
  <c r="W159" i="9"/>
  <c r="V159" i="9"/>
  <c r="U159" i="9"/>
  <c r="T159" i="9"/>
  <c r="S159" i="9"/>
  <c r="R159" i="9"/>
  <c r="Q159" i="9"/>
  <c r="P159" i="9"/>
  <c r="O159" i="9"/>
  <c r="N159" i="9"/>
  <c r="M159" i="9"/>
  <c r="L159" i="9"/>
  <c r="K159" i="9"/>
  <c r="J159" i="9"/>
  <c r="I159" i="9"/>
  <c r="H159" i="9"/>
  <c r="G159" i="9"/>
  <c r="F159" i="9"/>
  <c r="E159" i="9"/>
  <c r="D159" i="9"/>
  <c r="C159" i="9"/>
  <c r="B159" i="9"/>
  <c r="AR158" i="9"/>
  <c r="AQ158" i="9"/>
  <c r="AP158" i="9"/>
  <c r="AO158" i="9"/>
  <c r="AN158" i="9"/>
  <c r="AM158" i="9"/>
  <c r="AL158" i="9"/>
  <c r="AK158" i="9"/>
  <c r="AJ158" i="9"/>
  <c r="AI158" i="9"/>
  <c r="AH158" i="9"/>
  <c r="AG158" i="9"/>
  <c r="AF158" i="9"/>
  <c r="AE158" i="9"/>
  <c r="AD158" i="9"/>
  <c r="AC158" i="9"/>
  <c r="AB158" i="9"/>
  <c r="AA158" i="9"/>
  <c r="Z158" i="9"/>
  <c r="Y158" i="9"/>
  <c r="X158" i="9"/>
  <c r="W158" i="9"/>
  <c r="V158" i="9"/>
  <c r="U158" i="9"/>
  <c r="T158" i="9"/>
  <c r="S158" i="9"/>
  <c r="R158" i="9"/>
  <c r="Q158" i="9"/>
  <c r="P158" i="9"/>
  <c r="O158" i="9"/>
  <c r="N158" i="9"/>
  <c r="M158" i="9"/>
  <c r="L158" i="9"/>
  <c r="K158" i="9"/>
  <c r="J158" i="9"/>
  <c r="I158" i="9"/>
  <c r="H158" i="9"/>
  <c r="G158" i="9"/>
  <c r="F158" i="9"/>
  <c r="E158" i="9"/>
  <c r="D158" i="9"/>
  <c r="C158" i="9"/>
  <c r="B158" i="9"/>
  <c r="AR157" i="9"/>
  <c r="AQ157" i="9"/>
  <c r="AP157" i="9"/>
  <c r="AO157" i="9"/>
  <c r="AN157" i="9"/>
  <c r="AM157" i="9"/>
  <c r="AL157" i="9"/>
  <c r="AK157" i="9"/>
  <c r="AJ157" i="9"/>
  <c r="AI157" i="9"/>
  <c r="AH157" i="9"/>
  <c r="AG157" i="9"/>
  <c r="AF157" i="9"/>
  <c r="AE157" i="9"/>
  <c r="AD157" i="9"/>
  <c r="AC157" i="9"/>
  <c r="AB157" i="9"/>
  <c r="AA157" i="9"/>
  <c r="Z157" i="9"/>
  <c r="Y157" i="9"/>
  <c r="X157" i="9"/>
  <c r="W157" i="9"/>
  <c r="V157" i="9"/>
  <c r="U157" i="9"/>
  <c r="T157" i="9"/>
  <c r="S157" i="9"/>
  <c r="R157" i="9"/>
  <c r="Q157" i="9"/>
  <c r="P157" i="9"/>
  <c r="O157" i="9"/>
  <c r="N157" i="9"/>
  <c r="M157" i="9"/>
  <c r="L157" i="9"/>
  <c r="K157" i="9"/>
  <c r="J157" i="9"/>
  <c r="I157" i="9"/>
  <c r="H157" i="9"/>
  <c r="G157" i="9"/>
  <c r="F157" i="9"/>
  <c r="E157" i="9"/>
  <c r="D157" i="9"/>
  <c r="C157" i="9"/>
  <c r="B157" i="9"/>
  <c r="AR156" i="9"/>
  <c r="AQ156" i="9"/>
  <c r="AP156" i="9"/>
  <c r="AO156" i="9"/>
  <c r="AN156" i="9"/>
  <c r="AM156" i="9"/>
  <c r="AL156" i="9"/>
  <c r="AK156" i="9"/>
  <c r="AJ156" i="9"/>
  <c r="AI156" i="9"/>
  <c r="AH156" i="9"/>
  <c r="AG156" i="9"/>
  <c r="AF156" i="9"/>
  <c r="AE156" i="9"/>
  <c r="AD156" i="9"/>
  <c r="AC156" i="9"/>
  <c r="AB156" i="9"/>
  <c r="AA156" i="9"/>
  <c r="Z156" i="9"/>
  <c r="Y156" i="9"/>
  <c r="X156" i="9"/>
  <c r="W156" i="9"/>
  <c r="V156" i="9"/>
  <c r="U156" i="9"/>
  <c r="T156" i="9"/>
  <c r="S156" i="9"/>
  <c r="R156" i="9"/>
  <c r="Q156" i="9"/>
  <c r="P156" i="9"/>
  <c r="O156" i="9"/>
  <c r="M156" i="9"/>
  <c r="L156" i="9"/>
  <c r="K156" i="9"/>
  <c r="J156" i="9"/>
  <c r="I156" i="9"/>
  <c r="H156" i="9"/>
  <c r="G156" i="9"/>
  <c r="F156" i="9"/>
  <c r="E156" i="9"/>
  <c r="D156" i="9"/>
  <c r="C156" i="9"/>
  <c r="B156" i="9"/>
  <c r="AR154" i="9"/>
  <c r="AQ154" i="9"/>
  <c r="AP154" i="9"/>
  <c r="AO154" i="9"/>
  <c r="AN154" i="9"/>
  <c r="AM154" i="9"/>
  <c r="AL154" i="9"/>
  <c r="AK154" i="9"/>
  <c r="AJ154" i="9"/>
  <c r="AI154" i="9"/>
  <c r="AH154" i="9"/>
  <c r="AG154" i="9"/>
  <c r="W154" i="9"/>
  <c r="V154" i="9"/>
  <c r="U154" i="9"/>
  <c r="T154" i="9"/>
  <c r="S154" i="9"/>
  <c r="R154" i="9"/>
  <c r="Q154" i="9"/>
  <c r="P154" i="9"/>
  <c r="O154" i="9"/>
  <c r="N154" i="9"/>
  <c r="M154" i="9"/>
  <c r="L154" i="9"/>
  <c r="K154" i="9"/>
  <c r="J154" i="9"/>
  <c r="I154" i="9"/>
  <c r="H154" i="9"/>
  <c r="G154" i="9"/>
  <c r="F154" i="9"/>
  <c r="E154" i="9"/>
  <c r="D154" i="9"/>
  <c r="C154" i="9"/>
  <c r="B154" i="9"/>
  <c r="AR153" i="9"/>
  <c r="AQ153" i="9"/>
  <c r="AP153" i="9"/>
  <c r="AO153" i="9"/>
  <c r="AN153" i="9"/>
  <c r="AM153" i="9"/>
  <c r="AL153" i="9"/>
  <c r="AK153" i="9"/>
  <c r="AJ153" i="9"/>
  <c r="AI153" i="9"/>
  <c r="AH153" i="9"/>
  <c r="AG153" i="9"/>
  <c r="W153" i="9"/>
  <c r="V153" i="9"/>
  <c r="U153" i="9"/>
  <c r="T153" i="9"/>
  <c r="S153" i="9"/>
  <c r="R153" i="9"/>
  <c r="Q153" i="9"/>
  <c r="P153" i="9"/>
  <c r="O153" i="9"/>
  <c r="N153" i="9"/>
  <c r="M153" i="9"/>
  <c r="L153" i="9"/>
  <c r="K153" i="9"/>
  <c r="J153" i="9"/>
  <c r="I153" i="9"/>
  <c r="H153" i="9"/>
  <c r="G153" i="9"/>
  <c r="F153" i="9"/>
  <c r="E153" i="9"/>
  <c r="D153" i="9"/>
  <c r="C153" i="9"/>
  <c r="B153" i="9"/>
  <c r="AR152" i="9"/>
  <c r="AQ152" i="9"/>
  <c r="AP152" i="9"/>
  <c r="AO152" i="9"/>
  <c r="AN152" i="9"/>
  <c r="AM152" i="9"/>
  <c r="AL152" i="9"/>
  <c r="AK152" i="9"/>
  <c r="AJ152" i="9"/>
  <c r="AI152" i="9"/>
  <c r="AH152" i="9"/>
  <c r="AG152" i="9"/>
  <c r="W152" i="9"/>
  <c r="V152" i="9"/>
  <c r="U152" i="9"/>
  <c r="T152" i="9"/>
  <c r="S152" i="9"/>
  <c r="R152" i="9"/>
  <c r="Q152" i="9"/>
  <c r="P152" i="9"/>
  <c r="O152" i="9"/>
  <c r="N152" i="9"/>
  <c r="M152" i="9"/>
  <c r="L152" i="9"/>
  <c r="K152" i="9"/>
  <c r="J152" i="9"/>
  <c r="I152" i="9"/>
  <c r="H152" i="9"/>
  <c r="G152" i="9"/>
  <c r="F152" i="9"/>
  <c r="E152" i="9"/>
  <c r="D152" i="9"/>
  <c r="C152" i="9"/>
  <c r="B152" i="9"/>
  <c r="AR151" i="9"/>
  <c r="AQ151" i="9"/>
  <c r="AP151" i="9"/>
  <c r="AO151" i="9"/>
  <c r="AN151" i="9"/>
  <c r="AM151" i="9"/>
  <c r="AL151" i="9"/>
  <c r="AK151" i="9"/>
  <c r="AJ151" i="9"/>
  <c r="AI151" i="9"/>
  <c r="AH151" i="9"/>
  <c r="AG151" i="9"/>
  <c r="W151" i="9"/>
  <c r="V151" i="9"/>
  <c r="U151" i="9"/>
  <c r="T151" i="9"/>
  <c r="S151" i="9"/>
  <c r="R151" i="9"/>
  <c r="Q151" i="9"/>
  <c r="P151" i="9"/>
  <c r="O151" i="9"/>
  <c r="N151" i="9"/>
  <c r="M151" i="9"/>
  <c r="L151" i="9"/>
  <c r="K151" i="9"/>
  <c r="J151" i="9"/>
  <c r="I151" i="9"/>
  <c r="H151" i="9"/>
  <c r="G151" i="9"/>
  <c r="F151" i="9"/>
  <c r="E151" i="9"/>
  <c r="D151" i="9"/>
  <c r="C151" i="9"/>
  <c r="B151" i="9"/>
  <c r="AR150" i="9"/>
  <c r="AQ150" i="9"/>
  <c r="AP150" i="9"/>
  <c r="AO150" i="9"/>
  <c r="AN150" i="9"/>
  <c r="AM150" i="9"/>
  <c r="AL150" i="9"/>
  <c r="AK150" i="9"/>
  <c r="AJ150" i="9"/>
  <c r="AI150" i="9"/>
  <c r="AH150" i="9"/>
  <c r="AG150" i="9"/>
  <c r="W150" i="9"/>
  <c r="V150" i="9"/>
  <c r="U150" i="9"/>
  <c r="T150" i="9"/>
  <c r="S150" i="9"/>
  <c r="R150" i="9"/>
  <c r="Q150" i="9"/>
  <c r="P150" i="9"/>
  <c r="O150" i="9"/>
  <c r="N150" i="9"/>
  <c r="M150" i="9"/>
  <c r="L150" i="9"/>
  <c r="K150" i="9"/>
  <c r="J150" i="9"/>
  <c r="I150" i="9"/>
  <c r="H150" i="9"/>
  <c r="G150" i="9"/>
  <c r="F150" i="9"/>
  <c r="E150" i="9"/>
  <c r="D150" i="9"/>
  <c r="C150" i="9"/>
  <c r="B150" i="9"/>
  <c r="AR149" i="9"/>
  <c r="AQ149" i="9"/>
  <c r="AP149" i="9"/>
  <c r="AO149" i="9"/>
  <c r="AN149" i="9"/>
  <c r="AM149" i="9"/>
  <c r="AL149" i="9"/>
  <c r="AK149" i="9"/>
  <c r="AJ149" i="9"/>
  <c r="AI149" i="9"/>
  <c r="AH149" i="9"/>
  <c r="AG149" i="9"/>
  <c r="W149" i="9"/>
  <c r="V149" i="9"/>
  <c r="U149" i="9"/>
  <c r="T149" i="9"/>
  <c r="S149" i="9"/>
  <c r="R149" i="9"/>
  <c r="Q149" i="9"/>
  <c r="P149" i="9"/>
  <c r="O149" i="9"/>
  <c r="M149" i="9"/>
  <c r="L149" i="9"/>
  <c r="K149" i="9"/>
  <c r="J149" i="9"/>
  <c r="I149" i="9"/>
  <c r="H149" i="9"/>
  <c r="G149" i="9"/>
  <c r="F149" i="9"/>
  <c r="E149" i="9"/>
  <c r="D149" i="9"/>
  <c r="C149" i="9"/>
  <c r="B149" i="9"/>
  <c r="U146" i="9"/>
  <c r="T146" i="9"/>
  <c r="S146" i="9"/>
  <c r="R146" i="9"/>
  <c r="Q146" i="9"/>
  <c r="P146" i="9"/>
  <c r="O146" i="9"/>
  <c r="N146" i="9"/>
  <c r="M146" i="9"/>
  <c r="L146" i="9"/>
  <c r="K146" i="9"/>
  <c r="J146" i="9"/>
  <c r="I146" i="9"/>
  <c r="H146" i="9"/>
  <c r="G146" i="9"/>
  <c r="F146" i="9"/>
  <c r="AR145" i="9"/>
  <c r="AQ145" i="9"/>
  <c r="AP145" i="9"/>
  <c r="AO145" i="9"/>
  <c r="AN145" i="9"/>
  <c r="AM145" i="9"/>
  <c r="AL145" i="9"/>
  <c r="AK145" i="9"/>
  <c r="AJ145" i="9"/>
  <c r="AI145" i="9"/>
  <c r="AH145" i="9"/>
  <c r="AG145" i="9"/>
  <c r="AF145" i="9"/>
  <c r="AE145" i="9"/>
  <c r="AD145" i="9"/>
  <c r="AC145" i="9"/>
  <c r="AB145" i="9"/>
  <c r="AA145" i="9"/>
  <c r="Z145" i="9"/>
  <c r="Y145" i="9"/>
  <c r="X145" i="9"/>
  <c r="W145" i="9"/>
  <c r="V145" i="9"/>
  <c r="U145" i="9"/>
  <c r="T145" i="9"/>
  <c r="S145" i="9"/>
  <c r="R145" i="9"/>
  <c r="Q145" i="9"/>
  <c r="P145" i="9"/>
  <c r="O145" i="9"/>
  <c r="N145" i="9"/>
  <c r="M145" i="9"/>
  <c r="L145" i="9"/>
  <c r="K145" i="9"/>
  <c r="J145" i="9"/>
  <c r="I145" i="9"/>
  <c r="H145" i="9"/>
  <c r="G145" i="9"/>
  <c r="F145" i="9"/>
  <c r="AR144" i="9"/>
  <c r="AQ144" i="9"/>
  <c r="AP144" i="9"/>
  <c r="AO144" i="9"/>
  <c r="AN144" i="9"/>
  <c r="AM144" i="9"/>
  <c r="AL144" i="9"/>
  <c r="AK144" i="9"/>
  <c r="AJ144" i="9"/>
  <c r="AI144" i="9"/>
  <c r="AH144" i="9"/>
  <c r="AG144" i="9"/>
  <c r="AF144" i="9"/>
  <c r="AE144" i="9"/>
  <c r="AD144" i="9"/>
  <c r="AC144" i="9"/>
  <c r="AB144" i="9"/>
  <c r="AA144" i="9"/>
  <c r="Z144" i="9"/>
  <c r="Y144" i="9"/>
  <c r="X144" i="9"/>
  <c r="W144" i="9"/>
  <c r="V144" i="9"/>
  <c r="U144" i="9"/>
  <c r="T144" i="9"/>
  <c r="S144" i="9"/>
  <c r="R144" i="9"/>
  <c r="Q144" i="9"/>
  <c r="P144" i="9"/>
  <c r="O144" i="9"/>
  <c r="N144" i="9"/>
  <c r="M144" i="9"/>
  <c r="L144" i="9"/>
  <c r="K144" i="9"/>
  <c r="J144" i="9"/>
  <c r="I144" i="9"/>
  <c r="H144" i="9"/>
  <c r="G144" i="9"/>
  <c r="F144" i="9"/>
  <c r="U143" i="9"/>
  <c r="T143" i="9"/>
  <c r="S143" i="9"/>
  <c r="R143" i="9"/>
  <c r="Q143" i="9"/>
  <c r="P143" i="9"/>
  <c r="O143" i="9"/>
  <c r="N143" i="9"/>
  <c r="M143" i="9"/>
  <c r="L143" i="9"/>
  <c r="K143" i="9"/>
  <c r="J143" i="9"/>
  <c r="I143" i="9"/>
  <c r="H143" i="9"/>
  <c r="G143" i="9"/>
  <c r="F143" i="9"/>
  <c r="AR142" i="9"/>
  <c r="AQ142" i="9"/>
  <c r="AP142" i="9"/>
  <c r="AO142" i="9"/>
  <c r="AN142" i="9"/>
  <c r="AM142" i="9"/>
  <c r="AL142" i="9"/>
  <c r="AK142" i="9"/>
  <c r="AJ142" i="9"/>
  <c r="AI142" i="9"/>
  <c r="AH142" i="9"/>
  <c r="AG142" i="9"/>
  <c r="AF142" i="9"/>
  <c r="AE142" i="9"/>
  <c r="AD142" i="9"/>
  <c r="AC142" i="9"/>
  <c r="AB142" i="9"/>
  <c r="AA142" i="9"/>
  <c r="Z142" i="9"/>
  <c r="Y142" i="9"/>
  <c r="X142" i="9"/>
  <c r="W142" i="9"/>
  <c r="V142" i="9"/>
  <c r="U142" i="9"/>
  <c r="T142" i="9"/>
  <c r="S142" i="9"/>
  <c r="R142" i="9"/>
  <c r="Q142" i="9"/>
  <c r="P142" i="9"/>
  <c r="O142" i="9"/>
  <c r="N142" i="9"/>
  <c r="M142" i="9"/>
  <c r="L142" i="9"/>
  <c r="K142" i="9"/>
  <c r="J142" i="9"/>
  <c r="I142" i="9"/>
  <c r="H142" i="9"/>
  <c r="G142" i="9"/>
  <c r="F142" i="9"/>
  <c r="AR141" i="9"/>
  <c r="AQ141" i="9"/>
  <c r="AP141" i="9"/>
  <c r="AO141" i="9"/>
  <c r="AN141" i="9"/>
  <c r="AM141" i="9"/>
  <c r="AL141" i="9"/>
  <c r="AK141" i="9"/>
  <c r="AJ141" i="9"/>
  <c r="AI141" i="9"/>
  <c r="AH141" i="9"/>
  <c r="AG141" i="9"/>
  <c r="AF141" i="9"/>
  <c r="AE141" i="9"/>
  <c r="AD141" i="9"/>
  <c r="AC141" i="9"/>
  <c r="AB141" i="9"/>
  <c r="AA141" i="9"/>
  <c r="Z141" i="9"/>
  <c r="Y141" i="9"/>
  <c r="X141" i="9"/>
  <c r="W141" i="9"/>
  <c r="V141" i="9"/>
  <c r="U141" i="9"/>
  <c r="T141" i="9"/>
  <c r="S141" i="9"/>
  <c r="Q141" i="9"/>
  <c r="P141" i="9"/>
  <c r="O141" i="9"/>
  <c r="M141" i="9"/>
  <c r="L141" i="9"/>
  <c r="K141" i="9"/>
  <c r="J141" i="9"/>
  <c r="I141" i="9"/>
  <c r="H141" i="9"/>
  <c r="G141" i="9"/>
  <c r="F141" i="9"/>
  <c r="U137" i="9"/>
  <c r="T137" i="9"/>
  <c r="S137" i="9"/>
  <c r="R137" i="9"/>
  <c r="Q137" i="9"/>
  <c r="P137" i="9"/>
  <c r="O137" i="9"/>
  <c r="N137" i="9"/>
  <c r="M137" i="9"/>
  <c r="L137" i="9"/>
  <c r="K137" i="9"/>
  <c r="J137" i="9"/>
  <c r="I137" i="9"/>
  <c r="H137" i="9"/>
  <c r="G137" i="9"/>
  <c r="F137" i="9"/>
  <c r="E137" i="9"/>
  <c r="D137" i="9"/>
  <c r="C137" i="9"/>
  <c r="B137" i="9"/>
  <c r="U136" i="9"/>
  <c r="T136" i="9"/>
  <c r="S136" i="9"/>
  <c r="R136" i="9"/>
  <c r="Q136" i="9"/>
  <c r="P136" i="9"/>
  <c r="O136" i="9"/>
  <c r="N136" i="9"/>
  <c r="M136" i="9"/>
  <c r="L136" i="9"/>
  <c r="K136" i="9"/>
  <c r="J136" i="9"/>
  <c r="I136" i="9"/>
  <c r="H136" i="9"/>
  <c r="G136" i="9"/>
  <c r="F136" i="9"/>
  <c r="E136" i="9"/>
  <c r="D136" i="9"/>
  <c r="C136" i="9"/>
  <c r="B136" i="9"/>
  <c r="U135" i="9"/>
  <c r="T135" i="9"/>
  <c r="S135" i="9"/>
  <c r="R135" i="9"/>
  <c r="Q135" i="9"/>
  <c r="P135" i="9"/>
  <c r="O135" i="9"/>
  <c r="N135" i="9"/>
  <c r="M135" i="9"/>
  <c r="L135" i="9"/>
  <c r="K135" i="9"/>
  <c r="J135" i="9"/>
  <c r="I135" i="9"/>
  <c r="H135" i="9"/>
  <c r="G135" i="9"/>
  <c r="F135" i="9"/>
  <c r="AR133" i="9"/>
  <c r="AQ133" i="9"/>
  <c r="AP133" i="9"/>
  <c r="AO133" i="9"/>
  <c r="AN133" i="9"/>
  <c r="AM133" i="9"/>
  <c r="AL133" i="9"/>
  <c r="AK133" i="9"/>
  <c r="AJ133" i="9"/>
  <c r="AI133" i="9"/>
  <c r="AH133" i="9"/>
  <c r="AG133" i="9"/>
  <c r="AF133" i="9"/>
  <c r="AE133" i="9"/>
  <c r="AD133" i="9"/>
  <c r="AC133" i="9"/>
  <c r="AB133" i="9"/>
  <c r="AA133" i="9"/>
  <c r="Z133" i="9"/>
  <c r="Y133" i="9"/>
  <c r="X133" i="9"/>
  <c r="W133" i="9"/>
  <c r="V133" i="9"/>
  <c r="U133" i="9"/>
  <c r="T133" i="9"/>
  <c r="S133" i="9"/>
  <c r="R133" i="9"/>
  <c r="Q133" i="9"/>
  <c r="P133" i="9"/>
  <c r="O133" i="9"/>
  <c r="N133" i="9"/>
  <c r="M133" i="9"/>
  <c r="L133" i="9"/>
  <c r="K133" i="9"/>
  <c r="J133" i="9"/>
  <c r="I133" i="9"/>
  <c r="H133" i="9"/>
  <c r="G133" i="9"/>
  <c r="F133" i="9"/>
  <c r="E133" i="9"/>
  <c r="D133" i="9"/>
  <c r="C133" i="9"/>
  <c r="B133" i="9"/>
  <c r="AR132" i="9"/>
  <c r="AQ132" i="9"/>
  <c r="AP132" i="9"/>
  <c r="AO132" i="9"/>
  <c r="AN132" i="9"/>
  <c r="AM132" i="9"/>
  <c r="AL132" i="9"/>
  <c r="AK132" i="9"/>
  <c r="AJ132" i="9"/>
  <c r="AI132" i="9"/>
  <c r="AH132" i="9"/>
  <c r="AG132" i="9"/>
  <c r="AF132" i="9"/>
  <c r="AE132" i="9"/>
  <c r="AD132" i="9"/>
  <c r="AC132" i="9"/>
  <c r="AB132" i="9"/>
  <c r="AA132" i="9"/>
  <c r="Z132" i="9"/>
  <c r="Y132" i="9"/>
  <c r="X132" i="9"/>
  <c r="W132" i="9"/>
  <c r="V132" i="9"/>
  <c r="U132" i="9"/>
  <c r="T132" i="9"/>
  <c r="S132" i="9"/>
  <c r="R132" i="9"/>
  <c r="Q132" i="9"/>
  <c r="P132" i="9"/>
  <c r="O132" i="9"/>
  <c r="N132" i="9"/>
  <c r="M132" i="9"/>
  <c r="L132" i="9"/>
  <c r="K132" i="9"/>
  <c r="J132" i="9"/>
  <c r="I132" i="9"/>
  <c r="H132" i="9"/>
  <c r="G132" i="9"/>
  <c r="F132" i="9"/>
  <c r="U130" i="9"/>
  <c r="T130" i="9"/>
  <c r="S130" i="9"/>
  <c r="R130" i="9"/>
  <c r="Q130" i="9"/>
  <c r="P130" i="9"/>
  <c r="O130" i="9"/>
  <c r="N130" i="9"/>
  <c r="M130" i="9"/>
  <c r="L130" i="9"/>
  <c r="K130" i="9"/>
  <c r="J130" i="9"/>
  <c r="I130" i="9"/>
  <c r="H130" i="9"/>
  <c r="G130" i="9"/>
  <c r="F130" i="9"/>
  <c r="E130" i="9"/>
  <c r="D130" i="9"/>
  <c r="C130" i="9"/>
  <c r="B130" i="9"/>
  <c r="AR129" i="9"/>
  <c r="AQ129" i="9"/>
  <c r="AP129" i="9"/>
  <c r="AO129" i="9"/>
  <c r="AN129" i="9"/>
  <c r="AM129" i="9"/>
  <c r="AL129" i="9"/>
  <c r="AK129" i="9"/>
  <c r="AJ129" i="9"/>
  <c r="AI129" i="9"/>
  <c r="AH129" i="9"/>
  <c r="AG129" i="9"/>
  <c r="AF129" i="9"/>
  <c r="AE129" i="9"/>
  <c r="AD129" i="9"/>
  <c r="AC129" i="9"/>
  <c r="AB129" i="9"/>
  <c r="AA129" i="9"/>
  <c r="Z129" i="9"/>
  <c r="Y129" i="9"/>
  <c r="X129" i="9"/>
  <c r="W129" i="9"/>
  <c r="V129" i="9"/>
  <c r="U129" i="9"/>
  <c r="T129" i="9"/>
  <c r="S129" i="9"/>
  <c r="R129" i="9"/>
  <c r="Q129" i="9"/>
  <c r="P129" i="9"/>
  <c r="O129" i="9"/>
  <c r="N129" i="9"/>
  <c r="M129" i="9"/>
  <c r="L129" i="9"/>
  <c r="K129" i="9"/>
  <c r="J129" i="9"/>
  <c r="I129" i="9"/>
  <c r="H129" i="9"/>
  <c r="G129" i="9"/>
  <c r="F129" i="9"/>
  <c r="AR126" i="9"/>
  <c r="AQ126" i="9"/>
  <c r="AP126" i="9"/>
  <c r="AO126" i="9"/>
  <c r="AN126" i="9"/>
  <c r="AM126" i="9"/>
  <c r="AL126" i="9"/>
  <c r="AR125" i="9"/>
  <c r="AQ125" i="9"/>
  <c r="AP125" i="9"/>
  <c r="AO125" i="9"/>
  <c r="AN125" i="9"/>
  <c r="AM125" i="9"/>
  <c r="AL125" i="9"/>
  <c r="AK125" i="9"/>
  <c r="AJ125" i="9"/>
  <c r="AI125" i="9"/>
  <c r="AH125" i="9"/>
  <c r="AG125" i="9"/>
  <c r="AF125" i="9"/>
  <c r="AE125" i="9"/>
  <c r="AD125" i="9"/>
  <c r="Y125" i="9"/>
  <c r="X125" i="9"/>
  <c r="W125" i="9"/>
  <c r="V125" i="9"/>
  <c r="U125" i="9"/>
  <c r="T125" i="9"/>
  <c r="S125" i="9"/>
  <c r="R125" i="9"/>
  <c r="Q125" i="9"/>
  <c r="P125" i="9"/>
  <c r="O125" i="9"/>
  <c r="N125" i="9"/>
  <c r="M125" i="9"/>
  <c r="AR123" i="9"/>
  <c r="AQ123" i="9"/>
  <c r="AP123" i="9"/>
  <c r="AO123" i="9"/>
  <c r="AN123" i="9"/>
  <c r="AM123" i="9"/>
  <c r="AL123" i="9"/>
  <c r="AK123" i="9"/>
  <c r="AJ123" i="9"/>
  <c r="AI123" i="9"/>
  <c r="AH123" i="9"/>
  <c r="AG123" i="9"/>
  <c r="AF123" i="9"/>
  <c r="AE123" i="9"/>
  <c r="AD123" i="9"/>
  <c r="U123" i="9"/>
  <c r="T123" i="9"/>
  <c r="S123" i="9"/>
  <c r="R123" i="9"/>
  <c r="Q123" i="9"/>
  <c r="P123" i="9"/>
  <c r="O123" i="9"/>
  <c r="N123" i="9"/>
  <c r="M123" i="9"/>
  <c r="L123" i="9"/>
  <c r="K123" i="9"/>
  <c r="J123" i="9"/>
  <c r="I123" i="9"/>
  <c r="H123" i="9"/>
  <c r="G123" i="9"/>
  <c r="F123" i="9"/>
  <c r="U121" i="9"/>
  <c r="T121" i="9"/>
  <c r="S121" i="9"/>
  <c r="R121" i="9"/>
  <c r="Q121" i="9"/>
  <c r="P121" i="9"/>
  <c r="O121" i="9"/>
  <c r="N121" i="9"/>
  <c r="M121" i="9"/>
  <c r="L121" i="9"/>
  <c r="K121" i="9"/>
  <c r="J121" i="9"/>
  <c r="I121" i="9"/>
  <c r="H121" i="9"/>
  <c r="G121" i="9"/>
  <c r="F121" i="9"/>
  <c r="U119" i="9"/>
  <c r="T119" i="9"/>
  <c r="S119" i="9"/>
  <c r="R119" i="9"/>
  <c r="Q119" i="9"/>
  <c r="P119" i="9"/>
  <c r="O119" i="9"/>
  <c r="N119" i="9"/>
  <c r="M119" i="9"/>
  <c r="L119" i="9"/>
  <c r="K119" i="9"/>
  <c r="J119" i="9"/>
  <c r="I119" i="9"/>
  <c r="H119" i="9"/>
  <c r="G119" i="9"/>
  <c r="F119" i="9"/>
  <c r="E119" i="9"/>
  <c r="D119" i="9"/>
  <c r="C119" i="9"/>
  <c r="U118" i="9"/>
  <c r="T118" i="9"/>
  <c r="S118" i="9"/>
  <c r="R118" i="9"/>
  <c r="Q118" i="9"/>
  <c r="P118" i="9"/>
  <c r="O118" i="9"/>
  <c r="N118" i="9"/>
  <c r="M118" i="9"/>
  <c r="L118" i="9"/>
  <c r="K118" i="9"/>
  <c r="J118" i="9"/>
  <c r="I118" i="9"/>
  <c r="H118" i="9"/>
  <c r="G118" i="9"/>
  <c r="F118" i="9"/>
  <c r="U116" i="9"/>
  <c r="T116" i="9"/>
  <c r="S116" i="9"/>
  <c r="R116" i="9"/>
  <c r="Q116" i="9"/>
  <c r="P116" i="9"/>
  <c r="O116" i="9"/>
  <c r="N116" i="9"/>
  <c r="M116" i="9"/>
  <c r="L116" i="9"/>
  <c r="K116" i="9"/>
  <c r="J116" i="9"/>
  <c r="I116" i="9"/>
  <c r="H116" i="9"/>
  <c r="G116" i="9"/>
  <c r="F116" i="9"/>
  <c r="E116" i="9"/>
  <c r="D116" i="9"/>
  <c r="C116" i="9"/>
  <c r="U115" i="9"/>
  <c r="T115" i="9"/>
  <c r="S115" i="9"/>
  <c r="R115" i="9"/>
  <c r="Q115" i="9"/>
  <c r="P115" i="9"/>
  <c r="O115" i="9"/>
  <c r="N115" i="9"/>
  <c r="M115" i="9"/>
  <c r="L115" i="9"/>
  <c r="K115" i="9"/>
  <c r="J115" i="9"/>
  <c r="I115" i="9"/>
  <c r="H115" i="9"/>
  <c r="G115" i="9"/>
  <c r="F115" i="9"/>
  <c r="AR111" i="9"/>
  <c r="AQ111" i="9"/>
  <c r="AP111" i="9"/>
  <c r="AO111" i="9"/>
  <c r="AN111" i="9"/>
  <c r="AM111" i="9"/>
  <c r="AL111" i="9"/>
  <c r="AK111" i="9"/>
  <c r="AJ111" i="9"/>
  <c r="AI111" i="9"/>
  <c r="AH111" i="9"/>
  <c r="AG111" i="9"/>
  <c r="AF111" i="9"/>
  <c r="AE111" i="9"/>
  <c r="AD111" i="9"/>
  <c r="AC111" i="9"/>
  <c r="AB111" i="9"/>
  <c r="AA111" i="9"/>
  <c r="Z111" i="9"/>
  <c r="Y111" i="9"/>
  <c r="X111" i="9"/>
  <c r="W111" i="9"/>
  <c r="V111" i="9"/>
  <c r="U111" i="9"/>
  <c r="T111" i="9"/>
  <c r="S111" i="9"/>
  <c r="R111" i="9"/>
  <c r="Q111" i="9"/>
  <c r="P111" i="9"/>
  <c r="O111" i="9"/>
  <c r="N111" i="9"/>
  <c r="M111" i="9"/>
  <c r="L111" i="9"/>
  <c r="K111" i="9"/>
  <c r="J111" i="9"/>
  <c r="I111" i="9"/>
  <c r="H111" i="9"/>
  <c r="G111" i="9"/>
  <c r="F111" i="9"/>
  <c r="Q109" i="9"/>
  <c r="P109" i="9"/>
  <c r="O109" i="9"/>
  <c r="N109" i="9"/>
  <c r="L109" i="9"/>
  <c r="K109" i="9"/>
  <c r="J109" i="9"/>
  <c r="I109" i="9"/>
  <c r="H109" i="9"/>
  <c r="G109" i="9"/>
  <c r="F109" i="9"/>
  <c r="D109" i="9"/>
  <c r="C109" i="9"/>
  <c r="B109" i="9"/>
  <c r="AR107" i="9"/>
  <c r="AQ107" i="9"/>
  <c r="AP107" i="9"/>
  <c r="AO107" i="9"/>
  <c r="AN107" i="9"/>
  <c r="AM107" i="9"/>
  <c r="AL107" i="9"/>
  <c r="AK107" i="9"/>
  <c r="AJ107" i="9"/>
  <c r="AI107" i="9"/>
  <c r="AH107" i="9"/>
  <c r="AG107" i="9"/>
  <c r="AF107" i="9"/>
  <c r="AE107" i="9"/>
  <c r="AD107" i="9"/>
  <c r="AC107" i="9"/>
  <c r="AB107" i="9"/>
  <c r="AA107" i="9"/>
  <c r="Z107" i="9"/>
  <c r="Y107" i="9"/>
  <c r="X107" i="9"/>
  <c r="W107" i="9"/>
  <c r="V107" i="9"/>
  <c r="U107" i="9"/>
  <c r="T107" i="9"/>
  <c r="S107" i="9"/>
  <c r="R107" i="9"/>
  <c r="Q107" i="9"/>
  <c r="P107" i="9"/>
  <c r="O107" i="9"/>
  <c r="N107" i="9"/>
  <c r="M107" i="9"/>
  <c r="L107" i="9"/>
  <c r="K107" i="9"/>
  <c r="J107" i="9"/>
  <c r="I107" i="9"/>
  <c r="H107" i="9"/>
  <c r="G107" i="9"/>
  <c r="F107" i="9"/>
  <c r="AG105" i="9"/>
  <c r="AF105" i="9"/>
  <c r="AE105" i="9"/>
  <c r="AD105" i="9"/>
  <c r="AN104" i="9"/>
  <c r="AN105" i="9" s="1"/>
  <c r="AM104" i="9"/>
  <c r="AM105" i="9" s="1"/>
  <c r="AL104" i="9"/>
  <c r="AL105" i="9" s="1"/>
  <c r="AK104" i="9"/>
  <c r="AK105" i="9" s="1"/>
  <c r="AJ104" i="9"/>
  <c r="AJ105" i="9" s="1"/>
  <c r="AI104" i="9"/>
  <c r="AI105" i="9" s="1"/>
  <c r="AH104" i="9"/>
  <c r="AH105" i="9" s="1"/>
  <c r="AG104" i="9"/>
  <c r="AF104" i="9"/>
  <c r="AE104" i="9"/>
  <c r="AD104" i="9"/>
  <c r="AC104" i="9"/>
  <c r="AB104" i="9"/>
  <c r="AA104" i="9"/>
  <c r="Z104" i="9"/>
  <c r="Y104" i="9"/>
  <c r="X104" i="9"/>
  <c r="W104" i="9"/>
  <c r="V104" i="9"/>
  <c r="U104" i="9"/>
  <c r="T104" i="9"/>
  <c r="S104" i="9"/>
  <c r="R104" i="9"/>
  <c r="Q104" i="9"/>
  <c r="P104" i="9"/>
  <c r="O104" i="9"/>
  <c r="N104" i="9"/>
  <c r="M104" i="9"/>
  <c r="L104" i="9"/>
  <c r="K104" i="9"/>
  <c r="J104" i="9"/>
  <c r="I104" i="9"/>
  <c r="H104" i="9"/>
  <c r="G104" i="9"/>
  <c r="F104" i="9"/>
  <c r="AG103" i="9"/>
  <c r="AR97" i="9"/>
  <c r="AQ97" i="9"/>
  <c r="AP97" i="9"/>
  <c r="AO97" i="9"/>
  <c r="AN97" i="9"/>
  <c r="AM97" i="9"/>
  <c r="AL97" i="9"/>
  <c r="AK97" i="9"/>
  <c r="AJ97" i="9"/>
  <c r="AI97" i="9"/>
  <c r="AH97" i="9"/>
  <c r="W97" i="9"/>
  <c r="V97" i="9"/>
  <c r="U97" i="9"/>
  <c r="T97" i="9"/>
  <c r="S97" i="9"/>
  <c r="R97" i="9"/>
  <c r="Q97" i="9"/>
  <c r="P97" i="9"/>
  <c r="O97" i="9"/>
  <c r="N97" i="9"/>
  <c r="M97" i="9"/>
  <c r="L97" i="9"/>
  <c r="K97" i="9"/>
  <c r="J97" i="9"/>
  <c r="I97" i="9"/>
  <c r="H97" i="9"/>
  <c r="G97" i="9"/>
  <c r="F97" i="9"/>
  <c r="E97" i="9"/>
  <c r="D97" i="9"/>
  <c r="C97" i="9"/>
  <c r="AR96" i="9"/>
  <c r="AQ96" i="9"/>
  <c r="AP96" i="9"/>
  <c r="AO96" i="9"/>
  <c r="AN96" i="9"/>
  <c r="AM96" i="9"/>
  <c r="AL96" i="9"/>
  <c r="AK96" i="9"/>
  <c r="W96" i="9"/>
  <c r="V96" i="9"/>
  <c r="U96" i="9"/>
  <c r="T96" i="9"/>
  <c r="S96" i="9"/>
  <c r="R96" i="9"/>
  <c r="Q96" i="9"/>
  <c r="P96" i="9"/>
  <c r="O96" i="9"/>
  <c r="N96" i="9"/>
  <c r="M96" i="9"/>
  <c r="L96" i="9"/>
  <c r="K96" i="9"/>
  <c r="J96" i="9"/>
  <c r="I96" i="9"/>
  <c r="H96" i="9"/>
  <c r="G96" i="9"/>
  <c r="F96" i="9"/>
  <c r="AR95" i="9"/>
  <c r="AQ95" i="9"/>
  <c r="AP95" i="9"/>
  <c r="AO95" i="9"/>
  <c r="AN95" i="9"/>
  <c r="AM95" i="9"/>
  <c r="AL95" i="9"/>
  <c r="AK95" i="9"/>
  <c r="AJ95" i="9"/>
  <c r="AI95" i="9"/>
  <c r="AH95" i="9"/>
  <c r="AG95" i="9"/>
  <c r="AF95" i="9"/>
  <c r="AE95" i="9"/>
  <c r="AD95" i="9"/>
  <c r="AR94" i="9"/>
  <c r="AQ94" i="9"/>
  <c r="AP94" i="9"/>
  <c r="AO94" i="9"/>
  <c r="AN94" i="9"/>
  <c r="AM94" i="9"/>
  <c r="AL94" i="9"/>
  <c r="AK94" i="9"/>
  <c r="AJ94" i="9"/>
  <c r="AI94" i="9"/>
  <c r="AH94" i="9"/>
  <c r="AG94" i="9"/>
  <c r="AF94" i="9"/>
  <c r="AE94" i="9"/>
  <c r="AD94" i="9"/>
  <c r="AR93" i="9"/>
  <c r="AQ93" i="9"/>
  <c r="AP93" i="9"/>
  <c r="AO93" i="9"/>
  <c r="AN93" i="9"/>
  <c r="AM93" i="9"/>
  <c r="AL93" i="9"/>
  <c r="AK93" i="9"/>
  <c r="AJ93" i="9"/>
  <c r="AI93" i="9"/>
  <c r="AH93" i="9"/>
  <c r="AG93" i="9"/>
  <c r="AF93" i="9"/>
  <c r="AE93" i="9"/>
  <c r="AD93" i="9"/>
  <c r="AR90" i="9"/>
  <c r="AQ90" i="9"/>
  <c r="AP90" i="9"/>
  <c r="AO90" i="9"/>
  <c r="AN90" i="9"/>
  <c r="AM90" i="9"/>
  <c r="AL90" i="9"/>
  <c r="AK90" i="9"/>
  <c r="W90" i="9"/>
  <c r="V90" i="9"/>
  <c r="U90" i="9"/>
  <c r="T90" i="9"/>
  <c r="S90" i="9"/>
  <c r="R90" i="9"/>
  <c r="Q90" i="9"/>
  <c r="P90" i="9"/>
  <c r="O90" i="9"/>
  <c r="N90" i="9"/>
  <c r="M90" i="9"/>
  <c r="L90" i="9"/>
  <c r="K90" i="9"/>
  <c r="J90" i="9"/>
  <c r="I90" i="9"/>
  <c r="H90" i="9"/>
  <c r="G90" i="9"/>
  <c r="F90" i="9"/>
  <c r="AR89" i="9"/>
  <c r="AQ89" i="9"/>
  <c r="AP89" i="9"/>
  <c r="AO89" i="9"/>
  <c r="AN89" i="9"/>
  <c r="AM89" i="9"/>
  <c r="AL89" i="9"/>
  <c r="AK89" i="9"/>
  <c r="AJ89" i="9"/>
  <c r="AI89" i="9"/>
  <c r="AH89" i="9"/>
  <c r="AG89" i="9"/>
  <c r="W89" i="9"/>
  <c r="V89" i="9"/>
  <c r="U89" i="9"/>
  <c r="T89" i="9"/>
  <c r="S89" i="9"/>
  <c r="R89" i="9"/>
  <c r="Q89" i="9"/>
  <c r="P89" i="9"/>
  <c r="O89" i="9"/>
  <c r="N89" i="9"/>
  <c r="M89" i="9"/>
  <c r="L89" i="9"/>
  <c r="K89" i="9"/>
  <c r="J89" i="9"/>
  <c r="I89" i="9"/>
  <c r="H89" i="9"/>
  <c r="G89" i="9"/>
  <c r="F89" i="9"/>
  <c r="E89" i="9"/>
  <c r="D89" i="9"/>
  <c r="C89" i="9"/>
  <c r="B89" i="9"/>
  <c r="AR86" i="9"/>
  <c r="AQ86" i="9"/>
  <c r="AP86" i="9"/>
  <c r="AO86" i="9"/>
  <c r="AN86" i="9"/>
  <c r="AM86" i="9"/>
  <c r="AL86" i="9"/>
  <c r="AK86" i="9"/>
  <c r="AJ86" i="9"/>
  <c r="AI86" i="9"/>
  <c r="AH86" i="9"/>
  <c r="AG86" i="9"/>
  <c r="AF86" i="9"/>
  <c r="AE86" i="9"/>
  <c r="AD86" i="9"/>
  <c r="AC86" i="9"/>
  <c r="AB86" i="9"/>
  <c r="AA86" i="9"/>
  <c r="Z86" i="9"/>
  <c r="Y86" i="9"/>
  <c r="X86" i="9"/>
  <c r="W86" i="9"/>
  <c r="V86" i="9"/>
  <c r="U86" i="9"/>
  <c r="T86" i="9"/>
  <c r="S86" i="9"/>
  <c r="M86" i="9"/>
  <c r="L86" i="9"/>
  <c r="K86" i="9"/>
  <c r="J86" i="9"/>
  <c r="I86" i="9"/>
  <c r="H86" i="9"/>
  <c r="G86" i="9"/>
  <c r="F86" i="9"/>
  <c r="E86" i="9"/>
  <c r="D86" i="9"/>
  <c r="C86" i="9"/>
  <c r="B86" i="9"/>
  <c r="Q81" i="9"/>
  <c r="AN79" i="9"/>
  <c r="U79" i="9"/>
  <c r="Q79" i="9"/>
  <c r="AR78" i="9"/>
  <c r="AR79" i="9" s="1"/>
  <c r="BH77" i="9"/>
  <c r="BG77" i="9"/>
  <c r="BF77" i="9"/>
  <c r="BH76" i="9"/>
  <c r="BG76" i="9"/>
  <c r="BF76" i="9"/>
  <c r="AR75" i="9"/>
  <c r="AQ75" i="9"/>
  <c r="AP75" i="9"/>
  <c r="AO75" i="9"/>
  <c r="AN75" i="9"/>
  <c r="AM75" i="9"/>
  <c r="AL75" i="9"/>
  <c r="AK75" i="9"/>
  <c r="AJ75" i="9"/>
  <c r="AI75" i="9"/>
  <c r="AH75" i="9"/>
  <c r="AG75" i="9"/>
  <c r="AF75" i="9"/>
  <c r="AE75" i="9"/>
  <c r="AD75" i="9"/>
  <c r="AC75" i="9"/>
  <c r="AB75" i="9"/>
  <c r="AA75" i="9"/>
  <c r="Z75" i="9"/>
  <c r="Y75" i="9"/>
  <c r="X75" i="9"/>
  <c r="W75" i="9"/>
  <c r="V75" i="9"/>
  <c r="U75" i="9"/>
  <c r="T75" i="9"/>
  <c r="S75" i="9"/>
  <c r="R75" i="9"/>
  <c r="Q75" i="9"/>
  <c r="P75" i="9"/>
  <c r="O75" i="9"/>
  <c r="N75" i="9"/>
  <c r="AE74" i="9"/>
  <c r="M74" i="9"/>
  <c r="M109" i="9" s="1"/>
  <c r="E74" i="9"/>
  <c r="E109" i="9" s="1"/>
  <c r="AR73" i="9"/>
  <c r="AR109" i="9" s="1"/>
  <c r="AQ73" i="9"/>
  <c r="AQ109" i="9" s="1"/>
  <c r="AP73" i="9"/>
  <c r="AP109" i="9" s="1"/>
  <c r="AO73" i="9"/>
  <c r="AO109" i="9" s="1"/>
  <c r="AN73" i="9"/>
  <c r="AN109" i="9" s="1"/>
  <c r="AM73" i="9"/>
  <c r="AM109" i="9" s="1"/>
  <c r="AL73" i="9"/>
  <c r="AK73" i="9"/>
  <c r="AK109" i="9" s="1"/>
  <c r="AJ73" i="9"/>
  <c r="AJ109" i="9" s="1"/>
  <c r="AI73" i="9"/>
  <c r="AI109" i="9" s="1"/>
  <c r="AH73" i="9"/>
  <c r="AH109" i="9" s="1"/>
  <c r="AG73" i="9"/>
  <c r="AG70" i="9" s="1"/>
  <c r="AF73" i="9"/>
  <c r="AF109" i="9" s="1"/>
  <c r="AD73" i="9"/>
  <c r="AC73" i="9"/>
  <c r="AC109" i="9" s="1"/>
  <c r="AB73" i="9"/>
  <c r="AB109" i="9" s="1"/>
  <c r="AA73" i="9"/>
  <c r="AA109" i="9" s="1"/>
  <c r="Z73" i="9"/>
  <c r="Z109" i="9" s="1"/>
  <c r="Y73" i="9"/>
  <c r="Y109" i="9" s="1"/>
  <c r="X73" i="9"/>
  <c r="X109" i="9" s="1"/>
  <c r="W73" i="9"/>
  <c r="W109" i="9" s="1"/>
  <c r="V73" i="9"/>
  <c r="U73" i="9"/>
  <c r="U109" i="9" s="1"/>
  <c r="T73" i="9"/>
  <c r="T109" i="9" s="1"/>
  <c r="S73" i="9"/>
  <c r="S109" i="9" s="1"/>
  <c r="R73" i="9"/>
  <c r="R109" i="9" s="1"/>
  <c r="BH71" i="9"/>
  <c r="BG71" i="9"/>
  <c r="BF71" i="9"/>
  <c r="R71" i="9"/>
  <c r="BH68" i="9"/>
  <c r="BG68" i="9"/>
  <c r="BF68" i="9"/>
  <c r="BH66" i="9"/>
  <c r="BG66" i="9"/>
  <c r="BF66" i="9"/>
  <c r="V66" i="9"/>
  <c r="U66" i="9"/>
  <c r="T66" i="9"/>
  <c r="S66" i="9"/>
  <c r="R66" i="9"/>
  <c r="Q66" i="9"/>
  <c r="Q68" i="9" s="1"/>
  <c r="P66" i="9"/>
  <c r="P68" i="9" s="1"/>
  <c r="O66" i="9"/>
  <c r="O68" i="9" s="1"/>
  <c r="N66" i="9"/>
  <c r="N68" i="9" s="1"/>
  <c r="M66" i="9"/>
  <c r="M68" i="9" s="1"/>
  <c r="L66" i="9"/>
  <c r="L68" i="9" s="1"/>
  <c r="K66" i="9"/>
  <c r="K68" i="9" s="1"/>
  <c r="J66" i="9"/>
  <c r="J68" i="9" s="1"/>
  <c r="I66" i="9"/>
  <c r="I68" i="9" s="1"/>
  <c r="H66" i="9"/>
  <c r="H68" i="9" s="1"/>
  <c r="G66" i="9"/>
  <c r="G68" i="9" s="1"/>
  <c r="F66" i="9"/>
  <c r="F68" i="9" s="1"/>
  <c r="E66" i="9"/>
  <c r="E68" i="9" s="1"/>
  <c r="D66" i="9"/>
  <c r="D68" i="9" s="1"/>
  <c r="C66" i="9"/>
  <c r="C68" i="9" s="1"/>
  <c r="B66" i="9"/>
  <c r="B68" i="9" s="1"/>
  <c r="AR64" i="9"/>
  <c r="AQ64" i="9"/>
  <c r="AP64" i="9"/>
  <c r="AO64" i="9"/>
  <c r="AN64" i="9"/>
  <c r="AM64" i="9"/>
  <c r="AL64" i="9"/>
  <c r="AK64" i="9"/>
  <c r="AJ64" i="9"/>
  <c r="AI64" i="9"/>
  <c r="AH64" i="9"/>
  <c r="AG64" i="9"/>
  <c r="W64" i="9"/>
  <c r="V64" i="9"/>
  <c r="U64" i="9"/>
  <c r="T64" i="9"/>
  <c r="S64" i="9"/>
  <c r="R64" i="9"/>
  <c r="Q64" i="9"/>
  <c r="P64" i="9"/>
  <c r="O64" i="9"/>
  <c r="N64" i="9"/>
  <c r="M64" i="9"/>
  <c r="L64" i="9"/>
  <c r="K64" i="9"/>
  <c r="J64" i="9"/>
  <c r="I64" i="9"/>
  <c r="H64" i="9"/>
  <c r="G64" i="9"/>
  <c r="F64" i="9"/>
  <c r="E64" i="9"/>
  <c r="D64" i="9"/>
  <c r="C64" i="9"/>
  <c r="B64" i="9"/>
  <c r="BM63" i="9"/>
  <c r="BL63" i="9"/>
  <c r="BH63" i="9"/>
  <c r="BG63" i="9"/>
  <c r="BF63" i="9"/>
  <c r="AC49" i="9"/>
  <c r="AC56" i="9" s="1"/>
  <c r="AB49" i="9"/>
  <c r="AB56" i="9" s="1"/>
  <c r="AA49" i="9"/>
  <c r="AA56" i="9" s="1"/>
  <c r="Z49" i="9"/>
  <c r="Z56" i="9" s="1"/>
  <c r="Y49" i="9"/>
  <c r="X49" i="9"/>
  <c r="W49" i="9"/>
  <c r="V49" i="9"/>
  <c r="U49" i="9"/>
  <c r="T49" i="9"/>
  <c r="S49" i="9"/>
  <c r="R49" i="9"/>
  <c r="R56" i="9" s="1"/>
  <c r="Q49" i="9"/>
  <c r="Q56" i="9" s="1"/>
  <c r="P49" i="9"/>
  <c r="O49" i="9"/>
  <c r="N49" i="9"/>
  <c r="M49" i="9"/>
  <c r="L49" i="9"/>
  <c r="K49" i="9"/>
  <c r="J49" i="9"/>
  <c r="J56" i="9" s="1"/>
  <c r="I49" i="9"/>
  <c r="I52" i="9" s="1"/>
  <c r="H49" i="9"/>
  <c r="H52" i="9" s="1"/>
  <c r="G49" i="9"/>
  <c r="F49" i="9"/>
  <c r="E49" i="9"/>
  <c r="E52" i="9" s="1"/>
  <c r="D49" i="9"/>
  <c r="D52" i="9" s="1"/>
  <c r="C49" i="9"/>
  <c r="C52" i="9" s="1"/>
  <c r="B49" i="9"/>
  <c r="B56" i="9" s="1"/>
  <c r="AR44" i="9"/>
  <c r="AR49" i="9" s="1"/>
  <c r="AR52" i="9" s="1"/>
  <c r="AQ44" i="9"/>
  <c r="AQ49" i="9" s="1"/>
  <c r="AQ56" i="9" s="1"/>
  <c r="AP44" i="9"/>
  <c r="AP49" i="9" s="1"/>
  <c r="AO44" i="9"/>
  <c r="AO49" i="9" s="1"/>
  <c r="AN44" i="9"/>
  <c r="AN49" i="9" s="1"/>
  <c r="AM44" i="9"/>
  <c r="AM49" i="9" s="1"/>
  <c r="AL44" i="9"/>
  <c r="AL49" i="9" s="1"/>
  <c r="AK44" i="9"/>
  <c r="AK49" i="9" s="1"/>
  <c r="AK52" i="9" s="1"/>
  <c r="AJ44" i="9"/>
  <c r="AJ49" i="9" s="1"/>
  <c r="AJ52" i="9" s="1"/>
  <c r="AI44" i="9"/>
  <c r="AI49" i="9" s="1"/>
  <c r="AI56" i="9" s="1"/>
  <c r="AH44" i="9"/>
  <c r="AH49" i="9" s="1"/>
  <c r="AG44" i="9"/>
  <c r="AG49" i="9" s="1"/>
  <c r="AG52" i="9" s="1"/>
  <c r="AF44" i="9"/>
  <c r="AE44" i="9"/>
  <c r="AD44" i="9"/>
  <c r="BH30" i="9"/>
  <c r="BG30" i="9"/>
  <c r="AF30" i="9"/>
  <c r="AE30" i="9"/>
  <c r="AD30" i="9"/>
  <c r="BH29" i="9"/>
  <c r="BG29" i="9"/>
  <c r="BF29" i="9"/>
  <c r="BH28" i="9"/>
  <c r="BG28" i="9"/>
  <c r="BF28" i="9"/>
  <c r="BH27" i="9"/>
  <c r="BG27" i="9"/>
  <c r="BF27" i="9"/>
  <c r="BH26" i="9"/>
  <c r="BG26" i="9"/>
  <c r="BF26" i="9"/>
  <c r="N26" i="9"/>
  <c r="R141" i="9" s="1"/>
  <c r="AR22" i="9"/>
  <c r="AR23" i="9" s="1"/>
  <c r="AQ22" i="9"/>
  <c r="AQ23" i="9" s="1"/>
  <c r="AP22" i="9"/>
  <c r="AP23" i="9" s="1"/>
  <c r="AP112" i="9" s="1"/>
  <c r="AO22" i="9"/>
  <c r="AO23" i="9" s="1"/>
  <c r="AO112" i="9" s="1"/>
  <c r="AN22" i="9"/>
  <c r="AN23" i="9" s="1"/>
  <c r="AN112" i="9" s="1"/>
  <c r="AM22" i="9"/>
  <c r="AM23" i="9" s="1"/>
  <c r="AM112" i="9" s="1"/>
  <c r="AL22" i="9"/>
  <c r="AK22" i="9"/>
  <c r="AK23" i="9" s="1"/>
  <c r="AK112" i="9" s="1"/>
  <c r="AJ22" i="9"/>
  <c r="AJ23" i="9" s="1"/>
  <c r="AJ112" i="9" s="1"/>
  <c r="AI22" i="9"/>
  <c r="AI23" i="9" s="1"/>
  <c r="AI112" i="9" s="1"/>
  <c r="AH22" i="9"/>
  <c r="AG22" i="9"/>
  <c r="AG23" i="9" s="1"/>
  <c r="AG112" i="9" s="1"/>
  <c r="W22" i="9"/>
  <c r="W23" i="9" s="1"/>
  <c r="W112" i="9" s="1"/>
  <c r="V22" i="9"/>
  <c r="V23" i="9" s="1"/>
  <c r="V112" i="9" s="1"/>
  <c r="U22" i="9"/>
  <c r="U23" i="9" s="1"/>
  <c r="U112" i="9" s="1"/>
  <c r="T22" i="9"/>
  <c r="T23" i="9" s="1"/>
  <c r="T112" i="9" s="1"/>
  <c r="S22" i="9"/>
  <c r="S23" i="9" s="1"/>
  <c r="S112" i="9" s="1"/>
  <c r="R22" i="9"/>
  <c r="R23" i="9" s="1"/>
  <c r="R112" i="9" s="1"/>
  <c r="Q22" i="9"/>
  <c r="Q23" i="9" s="1"/>
  <c r="Q112" i="9" s="1"/>
  <c r="P22" i="9"/>
  <c r="P23" i="9" s="1"/>
  <c r="P112" i="9" s="1"/>
  <c r="O22" i="9"/>
  <c r="O23" i="9" s="1"/>
  <c r="O112" i="9" s="1"/>
  <c r="N22" i="9"/>
  <c r="N23" i="9" s="1"/>
  <c r="N112" i="9" s="1"/>
  <c r="M22" i="9"/>
  <c r="M23" i="9" s="1"/>
  <c r="M112" i="9" s="1"/>
  <c r="L22" i="9"/>
  <c r="L23" i="9" s="1"/>
  <c r="L112" i="9" s="1"/>
  <c r="K22" i="9"/>
  <c r="K23" i="9" s="1"/>
  <c r="K112" i="9" s="1"/>
  <c r="J22" i="9"/>
  <c r="J23" i="9" s="1"/>
  <c r="J112" i="9" s="1"/>
  <c r="I22" i="9"/>
  <c r="I23" i="9" s="1"/>
  <c r="I112" i="9" s="1"/>
  <c r="H22" i="9"/>
  <c r="H23" i="9" s="1"/>
  <c r="H112" i="9" s="1"/>
  <c r="G22" i="9"/>
  <c r="G23" i="9" s="1"/>
  <c r="G112" i="9" s="1"/>
  <c r="F22" i="9"/>
  <c r="F23" i="9" s="1"/>
  <c r="F112" i="9" s="1"/>
  <c r="E22" i="9"/>
  <c r="E23" i="9" s="1"/>
  <c r="D22" i="9"/>
  <c r="D23" i="9" s="1"/>
  <c r="C22" i="9"/>
  <c r="C23" i="9" s="1"/>
  <c r="B22" i="9"/>
  <c r="B23" i="9" s="1"/>
  <c r="BH20" i="9"/>
  <c r="BG20" i="9"/>
  <c r="BF20" i="9"/>
  <c r="BH19" i="9"/>
  <c r="BG19" i="9"/>
  <c r="BF19" i="9"/>
  <c r="BH18" i="9"/>
  <c r="BG18" i="9"/>
  <c r="BF18" i="9"/>
  <c r="BH17" i="9"/>
  <c r="BG17" i="9"/>
  <c r="BF17" i="9"/>
  <c r="BH15" i="9"/>
  <c r="BG15" i="9"/>
  <c r="BF15" i="9"/>
  <c r="BH14" i="9"/>
  <c r="BG14" i="9"/>
  <c r="BF14" i="9"/>
  <c r="BH13" i="9"/>
  <c r="BG13" i="9"/>
  <c r="BF13" i="9"/>
  <c r="AR11" i="9"/>
  <c r="AQ11" i="9"/>
  <c r="AP11" i="9"/>
  <c r="AO11" i="9"/>
  <c r="AN11" i="9"/>
  <c r="AM11" i="9"/>
  <c r="AL11" i="9"/>
  <c r="BH10" i="9"/>
  <c r="BG10" i="9"/>
  <c r="AY10" i="9"/>
  <c r="AX10" i="9"/>
  <c r="AF10" i="9"/>
  <c r="AA11" i="18" s="1"/>
  <c r="AE10" i="9"/>
  <c r="Z11" i="18" s="1"/>
  <c r="AD10" i="9"/>
  <c r="Y11" i="18" s="1"/>
  <c r="AC10" i="9"/>
  <c r="X11" i="18" s="1"/>
  <c r="AB10" i="9"/>
  <c r="AB89" i="9" s="1"/>
  <c r="AA10" i="9"/>
  <c r="V11" i="18" s="1"/>
  <c r="Z10" i="9"/>
  <c r="U11" i="18" s="1"/>
  <c r="Y10" i="9"/>
  <c r="Y152" i="9" s="1"/>
  <c r="X10" i="9"/>
  <c r="S11" i="18" s="1"/>
  <c r="AY9" i="9"/>
  <c r="AX9" i="9"/>
  <c r="BH8" i="9"/>
  <c r="BG8" i="9"/>
  <c r="BF8" i="9"/>
  <c r="AY8" i="9"/>
  <c r="AX8" i="9"/>
  <c r="AR7" i="9"/>
  <c r="AT130" i="6" s="1"/>
  <c r="AQ7" i="9"/>
  <c r="AP7" i="9"/>
  <c r="AT118" i="9" s="1"/>
  <c r="AO7" i="9"/>
  <c r="AN7" i="9"/>
  <c r="AM7" i="9"/>
  <c r="AL7" i="9"/>
  <c r="AK7" i="9"/>
  <c r="AJ7" i="9"/>
  <c r="AI7" i="9"/>
  <c r="AH7" i="9"/>
  <c r="AG7" i="9"/>
  <c r="AF7" i="9"/>
  <c r="AE7" i="9"/>
  <c r="AD7" i="9"/>
  <c r="AC7" i="9"/>
  <c r="AB7" i="9"/>
  <c r="AA7" i="9"/>
  <c r="Z7" i="9"/>
  <c r="Y7" i="9"/>
  <c r="X7" i="9"/>
  <c r="W7" i="9"/>
  <c r="V7" i="9"/>
  <c r="BH5" i="9"/>
  <c r="BK5" i="9" s="1"/>
  <c r="BG5" i="9"/>
  <c r="BF5" i="9"/>
  <c r="AY5" i="9"/>
  <c r="AX5" i="9"/>
  <c r="U5" i="9"/>
  <c r="T5" i="9"/>
  <c r="S5" i="9"/>
  <c r="R5" i="9"/>
  <c r="BG3" i="9"/>
  <c r="BG2" i="10" s="1"/>
  <c r="C2" i="9"/>
  <c r="AQ4" i="9" l="1"/>
  <c r="AQ112" i="9"/>
  <c r="AR4" i="9"/>
  <c r="AR112" i="9"/>
  <c r="AT65" i="9"/>
  <c r="AU64" i="9"/>
  <c r="AD8" i="17"/>
  <c r="AS112" i="9"/>
  <c r="AS4" i="9"/>
  <c r="AA13" i="17"/>
  <c r="AA45" i="17" s="1"/>
  <c r="AE13" i="17"/>
  <c r="AE26" i="17"/>
  <c r="AA11" i="17"/>
  <c r="AE43" i="17" s="1"/>
  <c r="AE24" i="17"/>
  <c r="AE30" i="17" s="1"/>
  <c r="AA12" i="17"/>
  <c r="AA44" i="17" s="1"/>
  <c r="AE12" i="17"/>
  <c r="AE25" i="17"/>
  <c r="AA14" i="17"/>
  <c r="AA46" i="17" s="1"/>
  <c r="AE27" i="17"/>
  <c r="AT83" i="6"/>
  <c r="AT82" i="6"/>
  <c r="AT92" i="6" s="1"/>
  <c r="AT13" i="6"/>
  <c r="AT50" i="9"/>
  <c r="AT99" i="9"/>
  <c r="AS6" i="9"/>
  <c r="AT116" i="9" s="1"/>
  <c r="W70" i="9"/>
  <c r="C91" i="9"/>
  <c r="AT190" i="12"/>
  <c r="AT204" i="12"/>
  <c r="K91" i="9"/>
  <c r="N43" i="17"/>
  <c r="AU223" i="12"/>
  <c r="AN70" i="9"/>
  <c r="H91" i="9"/>
  <c r="S91" i="9"/>
  <c r="AJ91" i="9"/>
  <c r="P91" i="9"/>
  <c r="AO91" i="9"/>
  <c r="K43" i="17"/>
  <c r="S43" i="17"/>
  <c r="H44" i="17"/>
  <c r="P44" i="17"/>
  <c r="X44" i="17"/>
  <c r="M45" i="17"/>
  <c r="U45" i="17"/>
  <c r="AC45" i="17"/>
  <c r="AR91" i="9"/>
  <c r="S44" i="17"/>
  <c r="AD6" i="9"/>
  <c r="AB12" i="18"/>
  <c r="AB72" i="18" s="1"/>
  <c r="R8" i="17"/>
  <c r="AJ12" i="18"/>
  <c r="AJ73" i="18" s="1"/>
  <c r="Z8" i="17"/>
  <c r="AK12" i="18"/>
  <c r="AK71" i="18" s="1"/>
  <c r="AA8" i="17"/>
  <c r="N12" i="18"/>
  <c r="N71" i="18" s="1"/>
  <c r="D8" i="17"/>
  <c r="AE12" i="18"/>
  <c r="AE72" i="18" s="1"/>
  <c r="U8" i="17"/>
  <c r="AM12" i="18"/>
  <c r="AM71" i="18" s="1"/>
  <c r="AC8" i="17"/>
  <c r="AN89" i="6"/>
  <c r="AI12" i="18"/>
  <c r="Y8" i="17"/>
  <c r="M12" i="18"/>
  <c r="M71" i="18" s="1"/>
  <c r="C8" i="17"/>
  <c r="O12" i="18"/>
  <c r="O72" i="18" s="1"/>
  <c r="E8" i="17"/>
  <c r="AF12" i="18"/>
  <c r="AF72" i="18" s="1"/>
  <c r="V8" i="17"/>
  <c r="X70" i="9"/>
  <c r="AL12" i="18"/>
  <c r="AB8" i="17"/>
  <c r="P12" i="18"/>
  <c r="P73" i="18" s="1"/>
  <c r="F8" i="17"/>
  <c r="AH70" i="9"/>
  <c r="I94" i="6"/>
  <c r="AP89" i="6"/>
  <c r="Q43" i="17"/>
  <c r="Y43" i="17"/>
  <c r="N44" i="17"/>
  <c r="V44" i="17"/>
  <c r="K45" i="17"/>
  <c r="S45" i="17"/>
  <c r="AN21" i="17"/>
  <c r="AD50" i="17"/>
  <c r="R12" i="18"/>
  <c r="R73" i="18" s="1"/>
  <c r="H8" i="17"/>
  <c r="AD12" i="18"/>
  <c r="T8" i="17"/>
  <c r="Q12" i="18"/>
  <c r="Q73" i="18" s="1"/>
  <c r="G8" i="17"/>
  <c r="AH12" i="18"/>
  <c r="AH73" i="18" s="1"/>
  <c r="X8" i="17"/>
  <c r="AM65" i="9"/>
  <c r="AQ65" i="9"/>
  <c r="H46" i="17"/>
  <c r="H45" i="17"/>
  <c r="P45" i="17"/>
  <c r="X45" i="17"/>
  <c r="Y46" i="17"/>
  <c r="P43" i="17"/>
  <c r="R45" i="17"/>
  <c r="G46" i="17"/>
  <c r="X46" i="17"/>
  <c r="O43" i="17"/>
  <c r="W43" i="17"/>
  <c r="L44" i="17"/>
  <c r="T44" i="17"/>
  <c r="AB44" i="17"/>
  <c r="I45" i="17"/>
  <c r="Q45" i="17"/>
  <c r="Y45" i="17"/>
  <c r="W46" i="17"/>
  <c r="X24" i="17"/>
  <c r="X11" i="17"/>
  <c r="X43" i="17" s="1"/>
  <c r="M25" i="17"/>
  <c r="M12" i="17"/>
  <c r="M44" i="17" s="1"/>
  <c r="U25" i="17"/>
  <c r="U12" i="17"/>
  <c r="U44" i="17" s="1"/>
  <c r="AC25" i="17"/>
  <c r="AC12" i="17"/>
  <c r="AC44" i="17" s="1"/>
  <c r="J26" i="17"/>
  <c r="J13" i="17"/>
  <c r="J45" i="17" s="1"/>
  <c r="Z13" i="17"/>
  <c r="Z45" i="17" s="1"/>
  <c r="AD13" i="17"/>
  <c r="AS91" i="9"/>
  <c r="R43" i="17"/>
  <c r="AD43" i="17"/>
  <c r="G44" i="17"/>
  <c r="W44" i="17"/>
  <c r="L45" i="17"/>
  <c r="T45" i="17"/>
  <c r="AB45" i="17"/>
  <c r="AD49" i="9"/>
  <c r="AD99" i="9" s="1"/>
  <c r="V24" i="17"/>
  <c r="V11" i="17"/>
  <c r="V43" i="17" s="1"/>
  <c r="K25" i="17"/>
  <c r="K12" i="17"/>
  <c r="K44" i="17" s="1"/>
  <c r="V27" i="17"/>
  <c r="V14" i="17"/>
  <c r="V46" i="17" s="1"/>
  <c r="L43" i="17"/>
  <c r="T43" i="17"/>
  <c r="I44" i="17"/>
  <c r="V45" i="17"/>
  <c r="AB46" i="17"/>
  <c r="M43" i="17"/>
  <c r="U43" i="17"/>
  <c r="AC43" i="17"/>
  <c r="J44" i="17"/>
  <c r="R44" i="17"/>
  <c r="Z12" i="17"/>
  <c r="Z44" i="17" s="1"/>
  <c r="AD12" i="17"/>
  <c r="G45" i="17"/>
  <c r="O45" i="17"/>
  <c r="W45" i="17"/>
  <c r="AC46" i="17"/>
  <c r="O24" i="17"/>
  <c r="W24" i="17"/>
  <c r="L25" i="17"/>
  <c r="T25" i="17"/>
  <c r="AB25" i="17"/>
  <c r="I26" i="17"/>
  <c r="Q26" i="17"/>
  <c r="R26" i="17"/>
  <c r="N25" i="17"/>
  <c r="V25" i="17"/>
  <c r="K26" i="17"/>
  <c r="S26" i="17"/>
  <c r="AA26" i="17"/>
  <c r="H27" i="17"/>
  <c r="G27" i="17"/>
  <c r="AA27" i="17"/>
  <c r="N24" i="17"/>
  <c r="S25" i="17"/>
  <c r="AA25" i="17"/>
  <c r="H26" i="17"/>
  <c r="P26" i="17"/>
  <c r="X26" i="17"/>
  <c r="Y26" i="17"/>
  <c r="W27" i="17"/>
  <c r="P24" i="17"/>
  <c r="Z26" i="17"/>
  <c r="AD26" i="17"/>
  <c r="X27" i="17"/>
  <c r="Q24" i="17"/>
  <c r="Y24" i="17"/>
  <c r="Y27" i="17"/>
  <c r="R24" i="17"/>
  <c r="Z24" i="17"/>
  <c r="AD24" i="17"/>
  <c r="AD30" i="17" s="1"/>
  <c r="G25" i="17"/>
  <c r="O25" i="17"/>
  <c r="W25" i="17"/>
  <c r="L26" i="17"/>
  <c r="T26" i="17"/>
  <c r="AB26" i="17"/>
  <c r="Z27" i="17"/>
  <c r="AD27" i="17"/>
  <c r="K24" i="17"/>
  <c r="S24" i="17"/>
  <c r="AA24" i="17"/>
  <c r="H25" i="17"/>
  <c r="P25" i="17"/>
  <c r="X25" i="17"/>
  <c r="M26" i="17"/>
  <c r="U26" i="17"/>
  <c r="AC26" i="17"/>
  <c r="L24" i="17"/>
  <c r="T24" i="17"/>
  <c r="AB24" i="17"/>
  <c r="I25" i="17"/>
  <c r="Q25" i="17"/>
  <c r="Y25" i="17"/>
  <c r="N26" i="17"/>
  <c r="V26" i="17"/>
  <c r="AB27" i="17"/>
  <c r="M24" i="17"/>
  <c r="U24" i="17"/>
  <c r="AC24" i="17"/>
  <c r="J25" i="17"/>
  <c r="R25" i="17"/>
  <c r="Z25" i="17"/>
  <c r="AD25" i="17"/>
  <c r="G26" i="17"/>
  <c r="O26" i="17"/>
  <c r="W26" i="17"/>
  <c r="AC27" i="17"/>
  <c r="R56" i="18"/>
  <c r="R57" i="18" s="1"/>
  <c r="P113" i="6"/>
  <c r="R94" i="6"/>
  <c r="K112" i="6"/>
  <c r="S112" i="6"/>
  <c r="AL47" i="18"/>
  <c r="AK40" i="18"/>
  <c r="AM66" i="18"/>
  <c r="AK43" i="18"/>
  <c r="Y123" i="9"/>
  <c r="AE16" i="10"/>
  <c r="AE17" i="10" s="1"/>
  <c r="AN104" i="6"/>
  <c r="AR106" i="6" s="1"/>
  <c r="J94" i="6"/>
  <c r="G106" i="6"/>
  <c r="AB108" i="6"/>
  <c r="AB129" i="6" s="1"/>
  <c r="AU226" i="12"/>
  <c r="AH130" i="6"/>
  <c r="Y118" i="9"/>
  <c r="AI130" i="6"/>
  <c r="AB130" i="6"/>
  <c r="AJ130" i="6"/>
  <c r="AR130" i="6"/>
  <c r="R68" i="9"/>
  <c r="AE73" i="9"/>
  <c r="AE70" i="9" s="1"/>
  <c r="I91" i="9"/>
  <c r="Q91" i="9"/>
  <c r="AH91" i="9"/>
  <c r="AP91" i="9"/>
  <c r="AF4" i="10"/>
  <c r="AO104" i="6"/>
  <c r="L100" i="6"/>
  <c r="T100" i="6"/>
  <c r="L106" i="6"/>
  <c r="T106" i="6"/>
  <c r="AB106" i="6"/>
  <c r="AJ106" i="6"/>
  <c r="AQ105" i="6"/>
  <c r="AQ108" i="6"/>
  <c r="AQ129" i="6" s="1"/>
  <c r="AS84" i="6"/>
  <c r="AA22" i="9"/>
  <c r="AA23" i="9" s="1"/>
  <c r="AA112" i="9" s="1"/>
  <c r="BG32" i="9"/>
  <c r="S68" i="9"/>
  <c r="AJ4" i="10"/>
  <c r="AS130" i="12"/>
  <c r="AS131" i="12" s="1"/>
  <c r="AS132" i="12" s="1"/>
  <c r="AU228" i="12"/>
  <c r="T68" i="9"/>
  <c r="AN4" i="10"/>
  <c r="Q94" i="6"/>
  <c r="C122" i="6"/>
  <c r="K122" i="6"/>
  <c r="S122" i="6"/>
  <c r="AD106" i="6"/>
  <c r="AH108" i="6"/>
  <c r="AH129" i="6" s="1"/>
  <c r="AR108" i="6"/>
  <c r="AR129" i="6" s="1"/>
  <c r="AS82" i="6"/>
  <c r="AS92" i="6" s="1"/>
  <c r="M99" i="9"/>
  <c r="U99" i="9"/>
  <c r="U68" i="9"/>
  <c r="AB105" i="6"/>
  <c r="O56" i="18"/>
  <c r="O57" i="18" s="1"/>
  <c r="W56" i="18"/>
  <c r="W57" i="18" s="1"/>
  <c r="AE56" i="18"/>
  <c r="AE57" i="18" s="1"/>
  <c r="AS13" i="6"/>
  <c r="AS83" i="6"/>
  <c r="AU60" i="12" s="1"/>
  <c r="AS130" i="6"/>
  <c r="Z130" i="6"/>
  <c r="AP130" i="6"/>
  <c r="BH11" i="9"/>
  <c r="AQ130" i="6"/>
  <c r="M7" i="18"/>
  <c r="AB122" i="6"/>
  <c r="N7" i="18"/>
  <c r="O7" i="18"/>
  <c r="V122" i="6"/>
  <c r="AD122" i="6"/>
  <c r="AL122" i="6"/>
  <c r="F99" i="9"/>
  <c r="N99" i="9"/>
  <c r="V99" i="9"/>
  <c r="AL91" i="9"/>
  <c r="X4" i="10"/>
  <c r="X14" i="10" s="1"/>
  <c r="AJ108" i="6"/>
  <c r="AJ129" i="6" s="1"/>
  <c r="AT249" i="12"/>
  <c r="AS65" i="9"/>
  <c r="AS19" i="6"/>
  <c r="AS89" i="6"/>
  <c r="BH33" i="9"/>
  <c r="BF30" i="9"/>
  <c r="BG36" i="9" s="1"/>
  <c r="W99" i="9"/>
  <c r="Y70" i="9"/>
  <c r="AA16" i="10"/>
  <c r="AA17" i="10" s="1"/>
  <c r="AC108" i="6"/>
  <c r="AC129" i="6" s="1"/>
  <c r="AK108" i="6"/>
  <c r="AK129" i="6" s="1"/>
  <c r="I56" i="9"/>
  <c r="AB4" i="10"/>
  <c r="AB16" i="10" s="1"/>
  <c r="AB17" i="10" s="1"/>
  <c r="AR84" i="6"/>
  <c r="O105" i="6"/>
  <c r="V108" i="6"/>
  <c r="AD108" i="6"/>
  <c r="AD129" i="6" s="1"/>
  <c r="AA108" i="6"/>
  <c r="AA129" i="6" s="1"/>
  <c r="AR151" i="12"/>
  <c r="AS104" i="6"/>
  <c r="AS52" i="9"/>
  <c r="AS50" i="9"/>
  <c r="AS56" i="9"/>
  <c r="AS99" i="9"/>
  <c r="AS118" i="9"/>
  <c r="AS119" i="9"/>
  <c r="AS163" i="9"/>
  <c r="AS70" i="9"/>
  <c r="L105" i="6"/>
  <c r="U122" i="6"/>
  <c r="K94" i="6"/>
  <c r="S94" i="6"/>
  <c r="AM89" i="6"/>
  <c r="AQ89" i="6"/>
  <c r="E122" i="6"/>
  <c r="AL106" i="6"/>
  <c r="AO89" i="6"/>
  <c r="F106" i="6"/>
  <c r="N106" i="6"/>
  <c r="AE105" i="6"/>
  <c r="AA122" i="6"/>
  <c r="AI122" i="6"/>
  <c r="AQ122" i="6"/>
  <c r="O106" i="6"/>
  <c r="W106" i="6"/>
  <c r="AE106" i="6"/>
  <c r="AM106" i="6"/>
  <c r="AR105" i="6"/>
  <c r="AL108" i="6"/>
  <c r="Q56" i="18"/>
  <c r="Q57" i="18" s="1"/>
  <c r="Y56" i="18"/>
  <c r="Y57" i="18" s="1"/>
  <c r="AG56" i="18"/>
  <c r="AG57" i="18" s="1"/>
  <c r="F108" i="6"/>
  <c r="F129" i="6" s="1"/>
  <c r="AE14" i="10"/>
  <c r="AF6" i="9"/>
  <c r="H99" i="9"/>
  <c r="P99" i="9"/>
  <c r="X99" i="9"/>
  <c r="BG65" i="9"/>
  <c r="AM70" i="9"/>
  <c r="F91" i="9"/>
  <c r="N91" i="9"/>
  <c r="V91" i="9"/>
  <c r="AM91" i="9"/>
  <c r="AD90" i="9"/>
  <c r="AN119" i="9"/>
  <c r="N141" i="9"/>
  <c r="C113" i="6"/>
  <c r="AL64" i="18"/>
  <c r="M75" i="18"/>
  <c r="U75" i="18"/>
  <c r="AC75" i="18"/>
  <c r="AK75" i="18"/>
  <c r="BG75" i="9"/>
  <c r="AJ90" i="9"/>
  <c r="X97" i="9"/>
  <c r="AH6" i="9"/>
  <c r="AL6" i="9"/>
  <c r="AF22" i="9"/>
  <c r="AF23" i="9" s="1"/>
  <c r="AF112" i="9" s="1"/>
  <c r="H50" i="9"/>
  <c r="AF64" i="9"/>
  <c r="AR65" i="9"/>
  <c r="AO70" i="9"/>
  <c r="X96" i="9"/>
  <c r="AK45" i="18"/>
  <c r="K99" i="9"/>
  <c r="AJ96" i="9"/>
  <c r="X118" i="9"/>
  <c r="W163" i="9"/>
  <c r="AM163" i="9"/>
  <c r="F112" i="6"/>
  <c r="N112" i="6"/>
  <c r="S99" i="9"/>
  <c r="BG22" i="9"/>
  <c r="BH32" i="9"/>
  <c r="BG35" i="9"/>
  <c r="Y52" i="9"/>
  <c r="J91" i="9"/>
  <c r="R91" i="9"/>
  <c r="AL118" i="9"/>
  <c r="X151" i="9"/>
  <c r="G163" i="9"/>
  <c r="O163" i="9"/>
  <c r="AB176" i="9"/>
  <c r="AB177" i="9" s="1"/>
  <c r="Y17" i="10"/>
  <c r="K100" i="6"/>
  <c r="S100" i="6"/>
  <c r="AU245" i="12"/>
  <c r="AM45" i="18"/>
  <c r="Z6" i="9"/>
  <c r="BI10" i="9"/>
  <c r="BI7" i="10" s="1"/>
  <c r="BG33" i="9"/>
  <c r="D91" i="9"/>
  <c r="L91" i="9"/>
  <c r="T91" i="9"/>
  <c r="AE163" i="9"/>
  <c r="AD13" i="10"/>
  <c r="Q113" i="6"/>
  <c r="AF75" i="18"/>
  <c r="AQ151" i="12"/>
  <c r="AP150" i="12"/>
  <c r="AP151" i="12" s="1"/>
  <c r="AQ182" i="12"/>
  <c r="AR183" i="12"/>
  <c r="AR184" i="12" s="1"/>
  <c r="AL99" i="9"/>
  <c r="AL52" i="9"/>
  <c r="AL58" i="9" s="1"/>
  <c r="AL59" i="9" s="1"/>
  <c r="AT112" i="12"/>
  <c r="AT113" i="12" s="1"/>
  <c r="AS111" i="12"/>
  <c r="AR111" i="12" s="1"/>
  <c r="AF106" i="6"/>
  <c r="P7" i="17"/>
  <c r="P14" i="17" s="1"/>
  <c r="AU14" i="12"/>
  <c r="BG34" i="9"/>
  <c r="AF49" i="9"/>
  <c r="AJ50" i="9" s="1"/>
  <c r="G99" i="9"/>
  <c r="AE49" i="9"/>
  <c r="AE99" i="9" s="1"/>
  <c r="N50" i="9"/>
  <c r="S56" i="9"/>
  <c r="BH65" i="9"/>
  <c r="Z70" i="9"/>
  <c r="AP70" i="9"/>
  <c r="BG73" i="9"/>
  <c r="E91" i="9"/>
  <c r="M91" i="9"/>
  <c r="U91" i="9"/>
  <c r="AI91" i="9"/>
  <c r="AQ91" i="9"/>
  <c r="AD118" i="9"/>
  <c r="AF149" i="9"/>
  <c r="W16" i="10"/>
  <c r="W17" i="10" s="1"/>
  <c r="AY5" i="6"/>
  <c r="M100" i="6"/>
  <c r="U100" i="6"/>
  <c r="AQ106" i="6"/>
  <c r="M105" i="6"/>
  <c r="AC105" i="6"/>
  <c r="N108" i="6"/>
  <c r="X122" i="6"/>
  <c r="AH4" i="17"/>
  <c r="AS151" i="12"/>
  <c r="AS189" i="12"/>
  <c r="AS190" i="12" s="1"/>
  <c r="AS191" i="12" s="1"/>
  <c r="AL45" i="18"/>
  <c r="P75" i="18"/>
  <c r="X75" i="18"/>
  <c r="P50" i="9"/>
  <c r="X56" i="9"/>
  <c r="R108" i="6"/>
  <c r="R129" i="6" s="1"/>
  <c r="AF122" i="6"/>
  <c r="AN6" i="9"/>
  <c r="AY7" i="9"/>
  <c r="AR118" i="9"/>
  <c r="X22" i="9"/>
  <c r="X23" i="9" s="1"/>
  <c r="X112" i="9" s="1"/>
  <c r="BH34" i="9"/>
  <c r="I99" i="9"/>
  <c r="Q99" i="9"/>
  <c r="Y99" i="9"/>
  <c r="V50" i="9"/>
  <c r="P52" i="9"/>
  <c r="P53" i="9" s="1"/>
  <c r="C56" i="9"/>
  <c r="Y56" i="9"/>
  <c r="AO65" i="9"/>
  <c r="AF70" i="9"/>
  <c r="AR80" i="9"/>
  <c r="G91" i="9"/>
  <c r="O91" i="9"/>
  <c r="W91" i="9"/>
  <c r="AK91" i="9"/>
  <c r="AG109" i="9"/>
  <c r="AD153" i="9"/>
  <c r="AI14" i="10"/>
  <c r="Z17" i="10"/>
  <c r="AY6" i="6"/>
  <c r="AL89" i="6"/>
  <c r="D122" i="6"/>
  <c r="L122" i="6"/>
  <c r="T122" i="6"/>
  <c r="AA106" i="6"/>
  <c r="AI106" i="6"/>
  <c r="C105" i="6"/>
  <c r="S105" i="6"/>
  <c r="AI105" i="6"/>
  <c r="C108" i="6"/>
  <c r="S108" i="6"/>
  <c r="S129" i="6" s="1"/>
  <c r="AI108" i="6"/>
  <c r="AI129" i="6" s="1"/>
  <c r="L112" i="6"/>
  <c r="AK130" i="6"/>
  <c r="AH7" i="17"/>
  <c r="AH40" i="17" s="1"/>
  <c r="AU33" i="12"/>
  <c r="AT231" i="12"/>
  <c r="AT232" i="12" s="1"/>
  <c r="AL49" i="18"/>
  <c r="Z56" i="18"/>
  <c r="Z57" i="18" s="1"/>
  <c r="AH56" i="18"/>
  <c r="AH57" i="18" s="1"/>
  <c r="AM53" i="18"/>
  <c r="N52" i="9"/>
  <c r="N53" i="9" s="1"/>
  <c r="AI13" i="10"/>
  <c r="H106" i="6"/>
  <c r="AC130" i="6"/>
  <c r="V6" i="9"/>
  <c r="AP6" i="9"/>
  <c r="AT115" i="9" s="1"/>
  <c r="AD119" i="9"/>
  <c r="AK118" i="9"/>
  <c r="Z22" i="9"/>
  <c r="Z23" i="9" s="1"/>
  <c r="Z112" i="9" s="1"/>
  <c r="BH22" i="9"/>
  <c r="X50" i="9"/>
  <c r="Q52" i="9"/>
  <c r="Q58" i="9" s="1"/>
  <c r="Q59" i="9" s="1"/>
  <c r="H56" i="9"/>
  <c r="AL65" i="9"/>
  <c r="AP65" i="9"/>
  <c r="Z89" i="9"/>
  <c r="AU243" i="12"/>
  <c r="C163" i="9"/>
  <c r="K163" i="9"/>
  <c r="T163" i="9"/>
  <c r="AB163" i="9"/>
  <c r="E163" i="9"/>
  <c r="M163" i="9"/>
  <c r="U163" i="9"/>
  <c r="AC163" i="9"/>
  <c r="AD17" i="10"/>
  <c r="H94" i="6"/>
  <c r="P94" i="6"/>
  <c r="AN82" i="6"/>
  <c r="AN92" i="6" s="1"/>
  <c r="D105" i="6"/>
  <c r="T105" i="6"/>
  <c r="AJ105" i="6"/>
  <c r="P106" i="6"/>
  <c r="D108" i="6"/>
  <c r="D129" i="6" s="1"/>
  <c r="M112" i="6"/>
  <c r="U112" i="6"/>
  <c r="AH5" i="17"/>
  <c r="AK41" i="18"/>
  <c r="AL66" i="18"/>
  <c r="S75" i="18"/>
  <c r="AA75" i="18"/>
  <c r="AI75" i="18"/>
  <c r="AK47" i="18"/>
  <c r="AM49" i="18"/>
  <c r="AL56" i="18"/>
  <c r="AL57" i="18" s="1"/>
  <c r="X6" i="9"/>
  <c r="AH23" i="9"/>
  <c r="AH112" i="9" s="1"/>
  <c r="V52" i="9"/>
  <c r="V53" i="9" s="1"/>
  <c r="AA89" i="9"/>
  <c r="AA90" i="9"/>
  <c r="AU240" i="12"/>
  <c r="D163" i="9"/>
  <c r="L163" i="9"/>
  <c r="E105" i="6"/>
  <c r="U105" i="6"/>
  <c r="AK105" i="6"/>
  <c r="V106" i="6"/>
  <c r="O113" i="6"/>
  <c r="H122" i="6"/>
  <c r="AG4" i="17"/>
  <c r="AS97" i="12"/>
  <c r="AP13" i="18"/>
  <c r="T75" i="18"/>
  <c r="AB75" i="18"/>
  <c r="AJ75" i="18"/>
  <c r="BH35" i="9"/>
  <c r="L99" i="9"/>
  <c r="T99" i="9"/>
  <c r="AR50" i="9"/>
  <c r="K56" i="9"/>
  <c r="AC89" i="9"/>
  <c r="AC91" i="9" s="1"/>
  <c r="AN91" i="9"/>
  <c r="AB90" i="9"/>
  <c r="AG96" i="9"/>
  <c r="AD97" i="9"/>
  <c r="Y119" i="9"/>
  <c r="AE154" i="9"/>
  <c r="V163" i="9"/>
  <c r="AD163" i="9"/>
  <c r="AL163" i="9"/>
  <c r="J100" i="6"/>
  <c r="R100" i="6"/>
  <c r="G122" i="6"/>
  <c r="O122" i="6"/>
  <c r="V105" i="6"/>
  <c r="AD105" i="6"/>
  <c r="AL105" i="6"/>
  <c r="G105" i="6"/>
  <c r="W105" i="6"/>
  <c r="AM105" i="6"/>
  <c r="X106" i="6"/>
  <c r="J108" i="6"/>
  <c r="J129" i="6" s="1"/>
  <c r="Z108" i="6"/>
  <c r="Z129" i="6" s="1"/>
  <c r="AP108" i="6"/>
  <c r="M122" i="6"/>
  <c r="AL43" i="18"/>
  <c r="AM47" i="18"/>
  <c r="N56" i="18"/>
  <c r="N57" i="18" s="1"/>
  <c r="V56" i="18"/>
  <c r="V57" i="18" s="1"/>
  <c r="AD56" i="18"/>
  <c r="AD57" i="18" s="1"/>
  <c r="AK52" i="18"/>
  <c r="F50" i="9"/>
  <c r="F52" i="9"/>
  <c r="F58" i="9" s="1"/>
  <c r="F59" i="9" s="1"/>
  <c r="P56" i="9"/>
  <c r="AF119" i="9"/>
  <c r="N149" i="9"/>
  <c r="AA14" i="10"/>
  <c r="K105" i="6"/>
  <c r="AA105" i="6"/>
  <c r="P122" i="6"/>
  <c r="AS167" i="12"/>
  <c r="AS168" i="12" s="1"/>
  <c r="AU238" i="12"/>
  <c r="AT238" i="12" s="1"/>
  <c r="AS238" i="12" s="1"/>
  <c r="N75" i="18"/>
  <c r="V75" i="18"/>
  <c r="AD75" i="18"/>
  <c r="AL75" i="18"/>
  <c r="AC35" i="18"/>
  <c r="AB56" i="18"/>
  <c r="AB57" i="18" s="1"/>
  <c r="V35" i="18"/>
  <c r="AL35" i="18"/>
  <c r="AG6" i="17"/>
  <c r="AK66" i="18"/>
  <c r="AM43" i="18"/>
  <c r="M56" i="18"/>
  <c r="M57" i="18" s="1"/>
  <c r="U56" i="18"/>
  <c r="U57" i="18" s="1"/>
  <c r="AC56" i="18"/>
  <c r="AC57" i="18" s="1"/>
  <c r="O35" i="18"/>
  <c r="W35" i="18"/>
  <c r="AE35" i="18"/>
  <c r="AM35" i="18"/>
  <c r="AD71" i="18"/>
  <c r="AK65" i="18"/>
  <c r="AL52" i="18"/>
  <c r="U35" i="18"/>
  <c r="N100" i="6"/>
  <c r="G112" i="6"/>
  <c r="O112" i="6"/>
  <c r="F113" i="6"/>
  <c r="AG5" i="17"/>
  <c r="AG7" i="17"/>
  <c r="AG40" i="17" s="1"/>
  <c r="AT151" i="12"/>
  <c r="AK64" i="18"/>
  <c r="AL41" i="18"/>
  <c r="R71" i="18"/>
  <c r="AL48" i="18"/>
  <c r="AM52" i="18"/>
  <c r="Q35" i="18"/>
  <c r="Y35" i="18"/>
  <c r="AG35" i="18"/>
  <c r="M35" i="18"/>
  <c r="G100" i="6"/>
  <c r="O100" i="6"/>
  <c r="H113" i="6"/>
  <c r="G113" i="6"/>
  <c r="AL40" i="18"/>
  <c r="AM41" i="18"/>
  <c r="AM48" i="18"/>
  <c r="P56" i="18"/>
  <c r="P57" i="18" s="1"/>
  <c r="X56" i="18"/>
  <c r="X57" i="18" s="1"/>
  <c r="AF56" i="18"/>
  <c r="AF57" i="18" s="1"/>
  <c r="AK53" i="18"/>
  <c r="R35" i="18"/>
  <c r="Z35" i="18"/>
  <c r="AH35" i="18"/>
  <c r="AK62" i="18"/>
  <c r="AK35" i="18"/>
  <c r="T56" i="18"/>
  <c r="T57" i="18" s="1"/>
  <c r="N35" i="18"/>
  <c r="AD35" i="18"/>
  <c r="I112" i="6"/>
  <c r="Q112" i="6"/>
  <c r="I113" i="6"/>
  <c r="AK49" i="18"/>
  <c r="AL53" i="18"/>
  <c r="AM62" i="18"/>
  <c r="I100" i="6"/>
  <c r="Q100" i="6"/>
  <c r="J112" i="6"/>
  <c r="R112" i="6"/>
  <c r="N113" i="6"/>
  <c r="AK51" i="18"/>
  <c r="AL63" i="18"/>
  <c r="AG53" i="9"/>
  <c r="AG58" i="9"/>
  <c r="AG59" i="9" s="1"/>
  <c r="T14" i="10"/>
  <c r="T13" i="10"/>
  <c r="T16" i="10"/>
  <c r="T17" i="10" s="1"/>
  <c r="U4" i="10"/>
  <c r="AT210" i="12"/>
  <c r="AS209" i="12"/>
  <c r="C58" i="9"/>
  <c r="C59" i="9" s="1"/>
  <c r="C53" i="9"/>
  <c r="AM52" i="9"/>
  <c r="AM99" i="9"/>
  <c r="AM56" i="9"/>
  <c r="AM50" i="9"/>
  <c r="AQ99" i="9"/>
  <c r="D58" i="9"/>
  <c r="D59" i="9" s="1"/>
  <c r="D102" i="9"/>
  <c r="H54" i="9"/>
  <c r="D53" i="9"/>
  <c r="AR58" i="9"/>
  <c r="AR59" i="9" s="1"/>
  <c r="AR53" i="9"/>
  <c r="Y58" i="9"/>
  <c r="Y59" i="9" s="1"/>
  <c r="Y53" i="9"/>
  <c r="L94" i="6"/>
  <c r="T94" i="6"/>
  <c r="AR12" i="12"/>
  <c r="AS13" i="12"/>
  <c r="AS14" i="12" s="1"/>
  <c r="AT91" i="12"/>
  <c r="AS90" i="12"/>
  <c r="M72" i="18"/>
  <c r="AN52" i="9"/>
  <c r="AR54" i="9" s="1"/>
  <c r="AN99" i="9"/>
  <c r="AN56" i="9"/>
  <c r="AN50" i="9"/>
  <c r="E102" i="9"/>
  <c r="E53" i="9"/>
  <c r="E58" i="9"/>
  <c r="E59" i="9" s="1"/>
  <c r="BA71" i="9"/>
  <c r="V109" i="9"/>
  <c r="V70" i="9"/>
  <c r="AD109" i="9"/>
  <c r="AD70" i="9"/>
  <c r="AL109" i="9"/>
  <c r="AL70" i="9"/>
  <c r="BH73" i="9"/>
  <c r="F163" i="9"/>
  <c r="AQ14" i="10"/>
  <c r="AQ13" i="10"/>
  <c r="AQ16" i="10"/>
  <c r="AQ17" i="10" s="1"/>
  <c r="AR4" i="10"/>
  <c r="M94" i="6"/>
  <c r="U94" i="6"/>
  <c r="AR89" i="6"/>
  <c r="H100" i="6"/>
  <c r="P100" i="6"/>
  <c r="AT53" i="12"/>
  <c r="AT54" i="12" s="1"/>
  <c r="AG99" i="9"/>
  <c r="AG56" i="9"/>
  <c r="AG50" i="9"/>
  <c r="AO99" i="9"/>
  <c r="AO56" i="9"/>
  <c r="AO50" i="9"/>
  <c r="H101" i="9"/>
  <c r="P163" i="9"/>
  <c r="X163" i="9"/>
  <c r="AF163" i="9"/>
  <c r="N94" i="6"/>
  <c r="M106" i="6"/>
  <c r="I108" i="6"/>
  <c r="M109" i="6" s="1"/>
  <c r="J122" i="6"/>
  <c r="I105" i="6"/>
  <c r="I106" i="6"/>
  <c r="U106" i="6"/>
  <c r="Q108" i="6"/>
  <c r="R122" i="6"/>
  <c r="Q105" i="6"/>
  <c r="Q106" i="6"/>
  <c r="AC106" i="6"/>
  <c r="Y108" i="6"/>
  <c r="Y105" i="6"/>
  <c r="Y106" i="6"/>
  <c r="AK106" i="6"/>
  <c r="AG108" i="6"/>
  <c r="AG105" i="6"/>
  <c r="AG106" i="6"/>
  <c r="E113" i="6"/>
  <c r="D113" i="6"/>
  <c r="M113" i="6"/>
  <c r="L113" i="6"/>
  <c r="U113" i="6"/>
  <c r="T113" i="6"/>
  <c r="AU74" i="12"/>
  <c r="AU72" i="12"/>
  <c r="AT72" i="12" s="1"/>
  <c r="AT172" i="12"/>
  <c r="AT173" i="12" s="1"/>
  <c r="AS171" i="12"/>
  <c r="C2" i="10"/>
  <c r="C2" i="6"/>
  <c r="D2" i="9"/>
  <c r="T11" i="18"/>
  <c r="Y153" i="9"/>
  <c r="Y97" i="9"/>
  <c r="Y154" i="9"/>
  <c r="Y22" i="9"/>
  <c r="Y23" i="9" s="1"/>
  <c r="Y112" i="9" s="1"/>
  <c r="Y89" i="9"/>
  <c r="Y13" i="10"/>
  <c r="Y149" i="9"/>
  <c r="Y90" i="9"/>
  <c r="J7" i="17"/>
  <c r="Y150" i="9"/>
  <c r="Y64" i="9"/>
  <c r="Y151" i="9"/>
  <c r="Y96" i="9"/>
  <c r="AH99" i="9"/>
  <c r="AH56" i="9"/>
  <c r="AH50" i="9"/>
  <c r="AH52" i="9"/>
  <c r="AP99" i="9"/>
  <c r="AP56" i="9"/>
  <c r="AP50" i="9"/>
  <c r="AP52" i="9"/>
  <c r="G50" i="9"/>
  <c r="G52" i="9"/>
  <c r="G56" i="9"/>
  <c r="O50" i="9"/>
  <c r="O52" i="9"/>
  <c r="O56" i="9"/>
  <c r="W50" i="9"/>
  <c r="W52" i="9"/>
  <c r="W56" i="9"/>
  <c r="I54" i="9"/>
  <c r="I101" i="9"/>
  <c r="I58" i="9"/>
  <c r="I59" i="9" s="1"/>
  <c r="I102" i="9"/>
  <c r="I53" i="9"/>
  <c r="AO52" i="9"/>
  <c r="O99" i="9"/>
  <c r="H163" i="9"/>
  <c r="Q163" i="9"/>
  <c r="Y163" i="9"/>
  <c r="AG163" i="9"/>
  <c r="G94" i="6"/>
  <c r="O94" i="6"/>
  <c r="Z105" i="6"/>
  <c r="AH105" i="6"/>
  <c r="AU158" i="12"/>
  <c r="AI52" i="9"/>
  <c r="AJ102" i="9" s="1"/>
  <c r="AQ50" i="9"/>
  <c r="AQ52" i="9"/>
  <c r="AJ58" i="9"/>
  <c r="AJ59" i="9" s="1"/>
  <c r="AJ53" i="9"/>
  <c r="BF75" i="9"/>
  <c r="I163" i="9"/>
  <c r="R163" i="9"/>
  <c r="Z163" i="9"/>
  <c r="AH163" i="9"/>
  <c r="AJ26" i="18"/>
  <c r="AJ56" i="18" s="1"/>
  <c r="AJ57" i="18" s="1"/>
  <c r="AP83" i="6"/>
  <c r="AP13" i="6"/>
  <c r="AO83" i="6"/>
  <c r="AO13" i="6"/>
  <c r="AO84" i="6"/>
  <c r="AP82" i="6"/>
  <c r="AP92" i="6" s="1"/>
  <c r="AO19" i="6"/>
  <c r="AO82" i="6"/>
  <c r="AO92" i="6" s="1"/>
  <c r="AT38" i="12"/>
  <c r="AT40" i="12" s="1"/>
  <c r="AS37" i="12"/>
  <c r="AR58" i="12"/>
  <c r="AS59" i="12"/>
  <c r="AT137" i="12"/>
  <c r="AS136" i="12"/>
  <c r="AT156" i="12"/>
  <c r="AT158" i="12" s="1"/>
  <c r="AS155" i="12"/>
  <c r="P7" i="18"/>
  <c r="F4" i="17"/>
  <c r="W122" i="6"/>
  <c r="W6" i="9"/>
  <c r="W118" i="9"/>
  <c r="Y130" i="6"/>
  <c r="W119" i="9"/>
  <c r="AE122" i="6"/>
  <c r="AE119" i="9"/>
  <c r="AE6" i="9"/>
  <c r="AI118" i="9"/>
  <c r="AG130" i="6"/>
  <c r="AE118" i="9"/>
  <c r="AM122" i="6"/>
  <c r="AM119" i="9"/>
  <c r="AM6" i="9"/>
  <c r="AX7" i="9"/>
  <c r="AQ118" i="9"/>
  <c r="AO130" i="6"/>
  <c r="AM118" i="9"/>
  <c r="BH36" i="9"/>
  <c r="AK54" i="9"/>
  <c r="AK101" i="9"/>
  <c r="AK102" i="9"/>
  <c r="AK53" i="9"/>
  <c r="AK58" i="9"/>
  <c r="AK59" i="9" s="1"/>
  <c r="BH75" i="9"/>
  <c r="B163" i="9"/>
  <c r="J163" i="9"/>
  <c r="S163" i="9"/>
  <c r="AA163" i="9"/>
  <c r="AA164" i="9" s="1"/>
  <c r="AI163" i="9"/>
  <c r="AQ163" i="9"/>
  <c r="T112" i="6"/>
  <c r="AI72" i="18"/>
  <c r="AI73" i="18"/>
  <c r="BM65" i="9"/>
  <c r="AJ163" i="9"/>
  <c r="AR163" i="9"/>
  <c r="AK163" i="9"/>
  <c r="AJ13" i="10"/>
  <c r="AK4" i="10"/>
  <c r="AJ16" i="10"/>
  <c r="AJ17" i="10" s="1"/>
  <c r="M129" i="6"/>
  <c r="U129" i="6"/>
  <c r="AH6" i="17"/>
  <c r="AU20" i="12"/>
  <c r="AU18" i="12"/>
  <c r="AT18" i="12" s="1"/>
  <c r="AS53" i="12"/>
  <c r="AS54" i="12" s="1"/>
  <c r="AR52" i="12"/>
  <c r="AS119" i="12"/>
  <c r="AT120" i="12"/>
  <c r="AT121" i="12" s="1"/>
  <c r="Y6" i="9"/>
  <c r="AG6" i="9"/>
  <c r="AO6" i="9"/>
  <c r="AB22" i="9"/>
  <c r="AB23" i="9" s="1"/>
  <c r="AB112" i="9" s="1"/>
  <c r="AL23" i="9"/>
  <c r="I50" i="9"/>
  <c r="Q50" i="9"/>
  <c r="Y50" i="9"/>
  <c r="AK50" i="9"/>
  <c r="B52" i="9"/>
  <c r="C102" i="9" s="1"/>
  <c r="J52" i="9"/>
  <c r="R52" i="9"/>
  <c r="Z52" i="9"/>
  <c r="Z58" i="9" s="1"/>
  <c r="D56" i="9"/>
  <c r="L56" i="9"/>
  <c r="T56" i="9"/>
  <c r="AJ56" i="9"/>
  <c r="AR56" i="9"/>
  <c r="X64" i="9"/>
  <c r="AN65" i="9"/>
  <c r="AD89" i="9"/>
  <c r="AE90" i="9"/>
  <c r="AE97" i="9"/>
  <c r="AR99" i="9"/>
  <c r="AG119" i="9"/>
  <c r="AO119" i="9"/>
  <c r="X150" i="9"/>
  <c r="AD152" i="9"/>
  <c r="AE153" i="9"/>
  <c r="AF154" i="9"/>
  <c r="AN163" i="9"/>
  <c r="W13" i="10"/>
  <c r="AE13" i="10"/>
  <c r="AM13" i="10"/>
  <c r="AI16" i="10"/>
  <c r="AI17" i="10" s="1"/>
  <c r="AN19" i="6"/>
  <c r="AN84" i="6"/>
  <c r="H105" i="6"/>
  <c r="P105" i="6"/>
  <c r="X105" i="6"/>
  <c r="AF105" i="6"/>
  <c r="G108" i="6"/>
  <c r="K109" i="6" s="1"/>
  <c r="O108" i="6"/>
  <c r="W108" i="6"/>
  <c r="AE108" i="6"/>
  <c r="AM108" i="6"/>
  <c r="J113" i="6"/>
  <c r="R113" i="6"/>
  <c r="I122" i="6"/>
  <c r="Q122" i="6"/>
  <c r="Y122" i="6"/>
  <c r="AG122" i="6"/>
  <c r="AD130" i="6"/>
  <c r="AL130" i="6"/>
  <c r="I7" i="17"/>
  <c r="Q7" i="17"/>
  <c r="AU30" i="12"/>
  <c r="AT30" i="12" s="1"/>
  <c r="AU40" i="12"/>
  <c r="AR166" i="12"/>
  <c r="AS183" i="12"/>
  <c r="AS184" i="12" s="1"/>
  <c r="AU225" i="12"/>
  <c r="AS264" i="12"/>
  <c r="AT265" i="12"/>
  <c r="O3" i="18"/>
  <c r="AK48" i="18"/>
  <c r="AC22" i="9"/>
  <c r="AC23" i="9" s="1"/>
  <c r="AC112" i="9" s="1"/>
  <c r="J50" i="9"/>
  <c r="R50" i="9"/>
  <c r="AD50" i="9"/>
  <c r="AL50" i="9"/>
  <c r="K52" i="9"/>
  <c r="S52" i="9"/>
  <c r="AA52" i="9"/>
  <c r="H53" i="9"/>
  <c r="E56" i="9"/>
  <c r="M56" i="9"/>
  <c r="U56" i="9"/>
  <c r="AK56" i="9"/>
  <c r="BO63" i="9"/>
  <c r="BN63" i="9" s="1"/>
  <c r="BN65" i="9" s="1"/>
  <c r="AA70" i="9"/>
  <c r="AI70" i="9"/>
  <c r="AQ70" i="9"/>
  <c r="AE89" i="9"/>
  <c r="X90" i="9"/>
  <c r="AF90" i="9"/>
  <c r="AD96" i="9"/>
  <c r="AF97" i="9"/>
  <c r="AK99" i="9"/>
  <c r="AF118" i="9"/>
  <c r="AN118" i="9"/>
  <c r="V119" i="9"/>
  <c r="AH119" i="9"/>
  <c r="AP119" i="9"/>
  <c r="X149" i="9"/>
  <c r="AD151" i="9"/>
  <c r="AE152" i="9"/>
  <c r="AF153" i="9"/>
  <c r="N156" i="9"/>
  <c r="N163" i="9" s="1"/>
  <c r="AO163" i="9"/>
  <c r="W14" i="10"/>
  <c r="AM14" i="10"/>
  <c r="AN13" i="6"/>
  <c r="AN83" i="6"/>
  <c r="J106" i="6"/>
  <c r="R106" i="6"/>
  <c r="Z106" i="6"/>
  <c r="AH106" i="6"/>
  <c r="AP106" i="6"/>
  <c r="H108" i="6"/>
  <c r="P108" i="6"/>
  <c r="T109" i="6" s="1"/>
  <c r="X108" i="6"/>
  <c r="AF108" i="6"/>
  <c r="K113" i="6"/>
  <c r="S113" i="6"/>
  <c r="B122" i="6"/>
  <c r="C124" i="6" s="1"/>
  <c r="Z122" i="6"/>
  <c r="AH122" i="6"/>
  <c r="AE130" i="6"/>
  <c r="AM130" i="6"/>
  <c r="AT13" i="12"/>
  <c r="AT14" i="12" s="1"/>
  <c r="AU32" i="12"/>
  <c r="AT59" i="12"/>
  <c r="AT60" i="12" s="1"/>
  <c r="AR96" i="12"/>
  <c r="AU157" i="12"/>
  <c r="AT183" i="12"/>
  <c r="AT184" i="12" s="1"/>
  <c r="AU224" i="12"/>
  <c r="AM40" i="18"/>
  <c r="P72" i="18"/>
  <c r="BH3" i="9"/>
  <c r="AA6" i="9"/>
  <c r="AI6" i="9"/>
  <c r="AQ6" i="9"/>
  <c r="AD22" i="9"/>
  <c r="K50" i="9"/>
  <c r="S50" i="9"/>
  <c r="L52" i="9"/>
  <c r="T52" i="9"/>
  <c r="AB52" i="9"/>
  <c r="AB58" i="9" s="1"/>
  <c r="F56" i="9"/>
  <c r="N56" i="9"/>
  <c r="V56" i="9"/>
  <c r="AD56" i="9"/>
  <c r="AL56" i="9"/>
  <c r="H58" i="9"/>
  <c r="H59" i="9" s="1"/>
  <c r="AD64" i="9"/>
  <c r="AB70" i="9"/>
  <c r="AJ70" i="9"/>
  <c r="AR70" i="9"/>
  <c r="X89" i="9"/>
  <c r="X91" i="9" s="1"/>
  <c r="AF89" i="9"/>
  <c r="AG90" i="9"/>
  <c r="AE96" i="9"/>
  <c r="AG97" i="9"/>
  <c r="J99" i="9"/>
  <c r="R99" i="9"/>
  <c r="AG118" i="9"/>
  <c r="AO118" i="9"/>
  <c r="AI119" i="9"/>
  <c r="AQ119" i="9"/>
  <c r="AD150" i="9"/>
  <c r="AE151" i="9"/>
  <c r="AF152" i="9"/>
  <c r="AP163" i="9"/>
  <c r="AT164" i="9" s="1"/>
  <c r="AK89" i="6"/>
  <c r="J105" i="6"/>
  <c r="R105" i="6"/>
  <c r="K106" i="6"/>
  <c r="S106" i="6"/>
  <c r="X130" i="6"/>
  <c r="AF130" i="6"/>
  <c r="AN130" i="6"/>
  <c r="K7" i="17"/>
  <c r="AU55" i="12"/>
  <c r="AT167" i="12"/>
  <c r="AT168" i="12" s="1"/>
  <c r="AU173" i="12"/>
  <c r="AU227" i="12"/>
  <c r="AS231" i="12"/>
  <c r="AR230" i="12"/>
  <c r="AU232" i="12"/>
  <c r="Q75" i="18"/>
  <c r="Y75" i="18"/>
  <c r="AG75" i="18"/>
  <c r="AB6" i="9"/>
  <c r="AJ6" i="9"/>
  <c r="AR6" i="9"/>
  <c r="AE22" i="9"/>
  <c r="AE23" i="9" s="1"/>
  <c r="AE112" i="9" s="1"/>
  <c r="BM23" i="9"/>
  <c r="BM64" i="9" s="1"/>
  <c r="L50" i="9"/>
  <c r="T50" i="9"/>
  <c r="M52" i="9"/>
  <c r="U52" i="9"/>
  <c r="Y101" i="9" s="1"/>
  <c r="AC52" i="9"/>
  <c r="AE64" i="9"/>
  <c r="AC70" i="9"/>
  <c r="AK70" i="9"/>
  <c r="Z90" i="9"/>
  <c r="AH90" i="9"/>
  <c r="AF96" i="9"/>
  <c r="V118" i="9"/>
  <c r="AH118" i="9"/>
  <c r="AP118" i="9"/>
  <c r="X119" i="9"/>
  <c r="AJ119" i="9"/>
  <c r="AR119" i="9"/>
  <c r="AD149" i="9"/>
  <c r="AE150" i="9"/>
  <c r="AF151" i="9"/>
  <c r="Z13" i="10"/>
  <c r="H112" i="6"/>
  <c r="P112" i="6"/>
  <c r="AJ122" i="6"/>
  <c r="AR122" i="6"/>
  <c r="C4" i="17"/>
  <c r="L7" i="17"/>
  <c r="AT97" i="12"/>
  <c r="AU113" i="12"/>
  <c r="AT132" i="12"/>
  <c r="AS203" i="12"/>
  <c r="W11" i="18"/>
  <c r="R72" i="18"/>
  <c r="R76" i="18" s="1"/>
  <c r="AD73" i="18"/>
  <c r="AC6" i="9"/>
  <c r="AK6" i="9"/>
  <c r="BF10" i="9"/>
  <c r="BG11" i="9" s="1"/>
  <c r="M50" i="9"/>
  <c r="U50" i="9"/>
  <c r="AD52" i="9"/>
  <c r="AI90" i="9"/>
  <c r="AK119" i="9"/>
  <c r="V123" i="9"/>
  <c r="AE149" i="9"/>
  <c r="AF150" i="9"/>
  <c r="X154" i="9"/>
  <c r="AA13" i="10"/>
  <c r="AM16" i="10"/>
  <c r="AM17" i="10" s="1"/>
  <c r="AC122" i="6"/>
  <c r="AK122" i="6"/>
  <c r="D4" i="17"/>
  <c r="M7" i="17"/>
  <c r="M14" i="17" s="1"/>
  <c r="AO150" i="12"/>
  <c r="AU168" i="12"/>
  <c r="O75" i="18"/>
  <c r="W75" i="18"/>
  <c r="AE75" i="18"/>
  <c r="AE73" i="18"/>
  <c r="AM75" i="18"/>
  <c r="AI26" i="18"/>
  <c r="AM51" i="18" s="1"/>
  <c r="AH96" i="9"/>
  <c r="AJ118" i="9"/>
  <c r="AL119" i="9"/>
  <c r="W123" i="9"/>
  <c r="X153" i="9"/>
  <c r="AU184" i="12"/>
  <c r="F122" i="6"/>
  <c r="N122" i="6"/>
  <c r="AA130" i="6"/>
  <c r="E4" i="17"/>
  <c r="N7" i="17"/>
  <c r="N14" i="17" s="1"/>
  <c r="AU54" i="12"/>
  <c r="AU191" i="12"/>
  <c r="AT191" i="12"/>
  <c r="AS221" i="12"/>
  <c r="AT222" i="12"/>
  <c r="AT227" i="12" s="1"/>
  <c r="AU242" i="12"/>
  <c r="AT251" i="12"/>
  <c r="P71" i="18"/>
  <c r="AE71" i="18"/>
  <c r="X52" i="9"/>
  <c r="AC90" i="9"/>
  <c r="AI96" i="9"/>
  <c r="X123" i="9"/>
  <c r="X152" i="9"/>
  <c r="AD154" i="9"/>
  <c r="F105" i="6"/>
  <c r="N105" i="6"/>
  <c r="O7" i="17"/>
  <c r="O14" i="17" s="1"/>
  <c r="S46" i="17" s="1"/>
  <c r="AU121" i="12"/>
  <c r="AU241" i="12"/>
  <c r="AU244" i="12"/>
  <c r="AS249" i="12"/>
  <c r="AS251" i="12" s="1"/>
  <c r="AR248" i="12"/>
  <c r="AU250" i="12"/>
  <c r="AS258" i="12"/>
  <c r="AT259" i="12"/>
  <c r="S56" i="18"/>
  <c r="S57" i="18" s="1"/>
  <c r="AA56" i="18"/>
  <c r="AA57" i="18" s="1"/>
  <c r="AQ13" i="18"/>
  <c r="AM64" i="18"/>
  <c r="AU251" i="12"/>
  <c r="AD72" i="18"/>
  <c r="R75" i="18"/>
  <c r="Z75" i="18"/>
  <c r="AH75" i="18"/>
  <c r="AL51" i="18"/>
  <c r="AK56" i="18"/>
  <c r="AK57" i="18" s="1"/>
  <c r="AL65" i="18"/>
  <c r="AT250" i="12"/>
  <c r="G3" i="18"/>
  <c r="AM65" i="18"/>
  <c r="AM56" i="18"/>
  <c r="AM57" i="18" s="1"/>
  <c r="AL124" i="6" l="1"/>
  <c r="AN105" i="6"/>
  <c r="W8" i="17"/>
  <c r="AL112" i="9"/>
  <c r="AN14" i="10"/>
  <c r="AA43" i="17"/>
  <c r="AE44" i="17"/>
  <c r="AE18" i="17"/>
  <c r="AE14" i="17"/>
  <c r="AE46" i="17" s="1"/>
  <c r="AE19" i="17"/>
  <c r="AE45" i="17"/>
  <c r="AT168" i="9"/>
  <c r="AT170" i="9"/>
  <c r="AP129" i="6"/>
  <c r="AT109" i="6"/>
  <c r="AT122" i="6"/>
  <c r="AT105" i="6"/>
  <c r="AT173" i="9"/>
  <c r="AT101" i="9"/>
  <c r="AT54" i="9"/>
  <c r="AT169" i="9"/>
  <c r="AU205" i="12"/>
  <c r="AT102" i="9"/>
  <c r="AT167" i="9"/>
  <c r="AT171" i="9"/>
  <c r="AT172" i="9"/>
  <c r="AF71" i="18"/>
  <c r="Q72" i="18"/>
  <c r="Q76" i="18" s="1"/>
  <c r="AB109" i="6"/>
  <c r="AH71" i="18"/>
  <c r="AK73" i="18"/>
  <c r="AF73" i="18"/>
  <c r="AF76" i="18" s="1"/>
  <c r="AH72" i="18"/>
  <c r="AH76" i="18" s="1"/>
  <c r="AS112" i="12"/>
  <c r="AS113" i="12" s="1"/>
  <c r="AC4" i="10"/>
  <c r="AC14" i="10" s="1"/>
  <c r="AO4" i="10"/>
  <c r="BH4" i="10" s="1"/>
  <c r="R70" i="9"/>
  <c r="AU132" i="12"/>
  <c r="T70" i="9"/>
  <c r="AN122" i="6"/>
  <c r="AR123" i="6" s="1"/>
  <c r="U70" i="9"/>
  <c r="AF164" i="9"/>
  <c r="AL44" i="18"/>
  <c r="AB13" i="10"/>
  <c r="AN108" i="6"/>
  <c r="AR109" i="6" s="1"/>
  <c r="AT98" i="12" s="1"/>
  <c r="AK72" i="18"/>
  <c r="AK76" i="18" s="1"/>
  <c r="P101" i="9"/>
  <c r="AB73" i="18"/>
  <c r="AB76" i="18" s="1"/>
  <c r="AI99" i="9"/>
  <c r="AN13" i="10"/>
  <c r="AE52" i="9"/>
  <c r="AE101" i="9" s="1"/>
  <c r="AB71" i="18"/>
  <c r="N58" i="9"/>
  <c r="N59" i="9" s="1"/>
  <c r="AO122" i="6"/>
  <c r="AD18" i="17"/>
  <c r="AN27" i="17" s="1"/>
  <c r="AN31" i="17"/>
  <c r="AO31" i="17" s="1"/>
  <c r="AD19" i="17"/>
  <c r="AN28" i="17" s="1"/>
  <c r="AN32" i="17"/>
  <c r="AO32" i="17" s="1"/>
  <c r="G164" i="9"/>
  <c r="AI50" i="9"/>
  <c r="AL73" i="18"/>
  <c r="AL72" i="18"/>
  <c r="AJ109" i="6"/>
  <c r="AL71" i="18"/>
  <c r="AS152" i="12"/>
  <c r="AU233" i="12"/>
  <c r="N73" i="18"/>
  <c r="N72" i="18"/>
  <c r="P58" i="9"/>
  <c r="P59" i="9" s="1"/>
  <c r="AT138" i="12"/>
  <c r="F109" i="6"/>
  <c r="AT239" i="12"/>
  <c r="AT241" i="12" s="1"/>
  <c r="AF50" i="9"/>
  <c r="O73" i="18"/>
  <c r="O76" i="18" s="1"/>
  <c r="AQ172" i="9"/>
  <c r="AM171" i="9"/>
  <c r="E124" i="6"/>
  <c r="O71" i="18"/>
  <c r="Q71" i="18"/>
  <c r="AM72" i="18"/>
  <c r="AJ71" i="18"/>
  <c r="AT92" i="12"/>
  <c r="AJ72" i="18"/>
  <c r="AJ76" i="18" s="1"/>
  <c r="AQ12" i="18"/>
  <c r="AO106" i="6"/>
  <c r="AT152" i="12"/>
  <c r="AQ109" i="6"/>
  <c r="AS98" i="12" s="1"/>
  <c r="AM73" i="18"/>
  <c r="S123" i="6"/>
  <c r="R109" i="6"/>
  <c r="AK172" i="9"/>
  <c r="T124" i="6"/>
  <c r="Q53" i="9"/>
  <c r="AQ123" i="6"/>
  <c r="V116" i="9"/>
  <c r="Q54" i="9"/>
  <c r="AL109" i="6"/>
  <c r="AK60" i="9"/>
  <c r="V109" i="6"/>
  <c r="L124" i="6"/>
  <c r="S70" i="9"/>
  <c r="AS4" i="10"/>
  <c r="U164" i="9"/>
  <c r="AM44" i="18"/>
  <c r="X164" i="9"/>
  <c r="T164" i="9"/>
  <c r="AA12" i="18"/>
  <c r="AA72" i="18" s="1"/>
  <c r="Q8" i="17"/>
  <c r="H15" i="17"/>
  <c r="H55" i="17" s="1"/>
  <c r="H50" i="17"/>
  <c r="AB15" i="17"/>
  <c r="AB55" i="17" s="1"/>
  <c r="AB50" i="17"/>
  <c r="D15" i="17"/>
  <c r="D55" i="17" s="1"/>
  <c r="D50" i="17"/>
  <c r="AJ99" i="9"/>
  <c r="AF99" i="9"/>
  <c r="AC12" i="18"/>
  <c r="AC72" i="18" s="1"/>
  <c r="S8" i="17"/>
  <c r="Y15" i="17"/>
  <c r="Y55" i="17" s="1"/>
  <c r="Y50" i="17"/>
  <c r="T12" i="18"/>
  <c r="T72" i="18" s="1"/>
  <c r="J8" i="17"/>
  <c r="BF73" i="9"/>
  <c r="M73" i="18"/>
  <c r="M76" i="18" s="1"/>
  <c r="V15" i="17"/>
  <c r="V55" i="17" s="1"/>
  <c r="V50" i="17"/>
  <c r="Z12" i="18"/>
  <c r="Z72" i="18" s="1"/>
  <c r="P8" i="17"/>
  <c r="S12" i="18"/>
  <c r="S73" i="18" s="1"/>
  <c r="I8" i="17"/>
  <c r="V12" i="18"/>
  <c r="L8" i="17"/>
  <c r="X15" i="17"/>
  <c r="X55" i="17" s="1"/>
  <c r="X50" i="17"/>
  <c r="AL102" i="9"/>
  <c r="AL53" i="9"/>
  <c r="X12" i="18"/>
  <c r="X72" i="18" s="1"/>
  <c r="N8" i="17"/>
  <c r="AI109" i="6"/>
  <c r="K124" i="6"/>
  <c r="V129" i="6"/>
  <c r="G15" i="17"/>
  <c r="G55" i="17" s="1"/>
  <c r="G50" i="17"/>
  <c r="AC15" i="17"/>
  <c r="AC55" i="17" s="1"/>
  <c r="AC50" i="17"/>
  <c r="Z15" i="17"/>
  <c r="Z50" i="17"/>
  <c r="AA15" i="17"/>
  <c r="AA50" i="17"/>
  <c r="AE51" i="17" s="1"/>
  <c r="AF52" i="9"/>
  <c r="AF53" i="9" s="1"/>
  <c r="AT157" i="12"/>
  <c r="AI71" i="18"/>
  <c r="Y164" i="9"/>
  <c r="E15" i="17"/>
  <c r="E55" i="17" s="1"/>
  <c r="E50" i="17"/>
  <c r="T15" i="17"/>
  <c r="T55" i="17" s="1"/>
  <c r="T50" i="17"/>
  <c r="F15" i="17"/>
  <c r="F55" i="17" s="1"/>
  <c r="F50" i="17"/>
  <c r="U15" i="17"/>
  <c r="U55" i="17" s="1"/>
  <c r="U50" i="17"/>
  <c r="R15" i="17"/>
  <c r="R55" i="17" s="1"/>
  <c r="R50" i="17"/>
  <c r="W12" i="18"/>
  <c r="W73" i="18" s="1"/>
  <c r="M8" i="17"/>
  <c r="AT260" i="12"/>
  <c r="U123" i="6"/>
  <c r="BG23" i="9"/>
  <c r="BG64" i="9" s="1"/>
  <c r="W15" i="17"/>
  <c r="W55" i="17" s="1"/>
  <c r="W50" i="17"/>
  <c r="V123" i="6"/>
  <c r="U12" i="18"/>
  <c r="U73" i="18" s="1"/>
  <c r="K8" i="17"/>
  <c r="AE109" i="9"/>
  <c r="C15" i="17"/>
  <c r="C55" i="17" s="1"/>
  <c r="C50" i="17"/>
  <c r="AT55" i="12"/>
  <c r="AR189" i="12"/>
  <c r="AR190" i="12" s="1"/>
  <c r="AR191" i="12" s="1"/>
  <c r="AR130" i="12"/>
  <c r="AT233" i="12"/>
  <c r="AH25" i="17"/>
  <c r="Z43" i="17"/>
  <c r="N45" i="17"/>
  <c r="Y44" i="17"/>
  <c r="O44" i="17"/>
  <c r="AB43" i="17"/>
  <c r="AD45" i="17"/>
  <c r="I164" i="9"/>
  <c r="X115" i="9"/>
  <c r="BF70" i="9"/>
  <c r="X16" i="10"/>
  <c r="X17" i="10" s="1"/>
  <c r="J24" i="17"/>
  <c r="F11" i="17"/>
  <c r="J43" i="17" s="1"/>
  <c r="I24" i="17"/>
  <c r="E11" i="17"/>
  <c r="I43" i="17" s="1"/>
  <c r="H24" i="17"/>
  <c r="D11" i="17"/>
  <c r="H43" i="17" s="1"/>
  <c r="S109" i="6"/>
  <c r="P164" i="9"/>
  <c r="AD44" i="17"/>
  <c r="AD14" i="17"/>
  <c r="AD46" i="17" s="1"/>
  <c r="T46" i="17"/>
  <c r="Z46" i="17"/>
  <c r="L27" i="17"/>
  <c r="L14" i="17"/>
  <c r="L46" i="17" s="1"/>
  <c r="AC109" i="6"/>
  <c r="AG4" i="10"/>
  <c r="BF4" i="10" s="1"/>
  <c r="BF7" i="10" s="1"/>
  <c r="AF123" i="6"/>
  <c r="R46" i="17"/>
  <c r="U27" i="17"/>
  <c r="Q14" i="17"/>
  <c r="AJ14" i="10"/>
  <c r="G24" i="17"/>
  <c r="C11" i="17"/>
  <c r="G43" i="17" s="1"/>
  <c r="K27" i="17"/>
  <c r="K14" i="17"/>
  <c r="K46" i="17" s="1"/>
  <c r="N164" i="9"/>
  <c r="I27" i="17"/>
  <c r="I14" i="17"/>
  <c r="I46" i="17" s="1"/>
  <c r="AF13" i="10"/>
  <c r="J27" i="17"/>
  <c r="J14" i="17"/>
  <c r="J46" i="17" s="1"/>
  <c r="AF14" i="10"/>
  <c r="AB123" i="6"/>
  <c r="Q44" i="17"/>
  <c r="AN173" i="9"/>
  <c r="AS250" i="12"/>
  <c r="F101" i="9"/>
  <c r="AF16" i="10"/>
  <c r="AF17" i="10" s="1"/>
  <c r="AF56" i="9"/>
  <c r="AB14" i="10"/>
  <c r="X13" i="10"/>
  <c r="AD115" i="9"/>
  <c r="AB124" i="6"/>
  <c r="N27" i="17"/>
  <c r="M27" i="17"/>
  <c r="O27" i="17"/>
  <c r="R27" i="17"/>
  <c r="P27" i="17"/>
  <c r="Q27" i="17"/>
  <c r="T27" i="17"/>
  <c r="S27" i="17"/>
  <c r="AO105" i="6"/>
  <c r="K123" i="6"/>
  <c r="AK109" i="6"/>
  <c r="AO108" i="6"/>
  <c r="AO129" i="6" s="1"/>
  <c r="AR152" i="12" s="1"/>
  <c r="AL129" i="6"/>
  <c r="AP105" i="6"/>
  <c r="AH109" i="6"/>
  <c r="AA109" i="6"/>
  <c r="Z109" i="6"/>
  <c r="AP122" i="6"/>
  <c r="AP123" i="6" s="1"/>
  <c r="H124" i="6"/>
  <c r="V124" i="6"/>
  <c r="S124" i="6"/>
  <c r="X123" i="6"/>
  <c r="M124" i="6"/>
  <c r="AH37" i="17"/>
  <c r="L123" i="6"/>
  <c r="T123" i="6"/>
  <c r="AF115" i="9"/>
  <c r="AS115" i="9"/>
  <c r="BH70" i="9"/>
  <c r="AS173" i="9"/>
  <c r="AS116" i="9"/>
  <c r="AD116" i="9"/>
  <c r="AP109" i="6"/>
  <c r="AJ169" i="9"/>
  <c r="AS55" i="12"/>
  <c r="AX4" i="10"/>
  <c r="BA4" i="10" s="1"/>
  <c r="G123" i="6"/>
  <c r="V115" i="9"/>
  <c r="AS170" i="9"/>
  <c r="AO170" i="9"/>
  <c r="AQ170" i="9"/>
  <c r="AH27" i="17"/>
  <c r="AS168" i="9"/>
  <c r="AL169" i="9"/>
  <c r="K164" i="9"/>
  <c r="BG4" i="10"/>
  <c r="BG7" i="10" s="1"/>
  <c r="AL115" i="9"/>
  <c r="AC164" i="9"/>
  <c r="AH115" i="9"/>
  <c r="AN115" i="9"/>
  <c r="AN16" i="10"/>
  <c r="AN17" i="10" s="1"/>
  <c r="AN106" i="6"/>
  <c r="AS106" i="6"/>
  <c r="AS108" i="6"/>
  <c r="AU92" i="12" s="1"/>
  <c r="AS105" i="6"/>
  <c r="AU138" i="12" s="1"/>
  <c r="AS122" i="6"/>
  <c r="AS54" i="9"/>
  <c r="AS53" i="9"/>
  <c r="AU211" i="12" s="1"/>
  <c r="AS102" i="9"/>
  <c r="AS101" i="9"/>
  <c r="AS58" i="9"/>
  <c r="AS59" i="9" s="1"/>
  <c r="AS167" i="9"/>
  <c r="AS164" i="9"/>
  <c r="AS171" i="9"/>
  <c r="AS169" i="9"/>
  <c r="AS172" i="9"/>
  <c r="U124" i="6"/>
  <c r="J109" i="6"/>
  <c r="O123" i="6"/>
  <c r="AI56" i="18"/>
  <c r="AI57" i="18" s="1"/>
  <c r="AP167" i="9"/>
  <c r="P102" i="9"/>
  <c r="AH38" i="17"/>
  <c r="H164" i="9"/>
  <c r="AE50" i="9"/>
  <c r="AL101" i="9"/>
  <c r="AG37" i="17"/>
  <c r="AD76" i="18"/>
  <c r="N101" i="9"/>
  <c r="AD91" i="9"/>
  <c r="AJ171" i="9"/>
  <c r="S164" i="9"/>
  <c r="AN116" i="9"/>
  <c r="D124" i="6"/>
  <c r="AE56" i="9"/>
  <c r="H123" i="6"/>
  <c r="AP115" i="9"/>
  <c r="AR13" i="18"/>
  <c r="Q102" i="9"/>
  <c r="AS233" i="12"/>
  <c r="AK169" i="9"/>
  <c r="AJ167" i="9"/>
  <c r="AG39" i="17"/>
  <c r="P124" i="6"/>
  <c r="P123" i="6"/>
  <c r="BH56" i="9"/>
  <c r="V58" i="9"/>
  <c r="V59" i="9" s="1"/>
  <c r="M164" i="9"/>
  <c r="O164" i="9"/>
  <c r="F164" i="9"/>
  <c r="AR101" i="9"/>
  <c r="F102" i="9"/>
  <c r="F53" i="9"/>
  <c r="V101" i="9"/>
  <c r="AB164" i="9"/>
  <c r="X116" i="9"/>
  <c r="AG164" i="9"/>
  <c r="AG38" i="17"/>
  <c r="AA91" i="9"/>
  <c r="AB91" i="9"/>
  <c r="AE76" i="18"/>
  <c r="AE164" i="9"/>
  <c r="AP171" i="9"/>
  <c r="AP116" i="9"/>
  <c r="Q164" i="9"/>
  <c r="AH24" i="17"/>
  <c r="AQ183" i="12"/>
  <c r="AQ184" i="12" s="1"/>
  <c r="AP182" i="12"/>
  <c r="AI76" i="18"/>
  <c r="AO172" i="9"/>
  <c r="J164" i="9"/>
  <c r="N109" i="6"/>
  <c r="N129" i="6"/>
  <c r="AD109" i="6"/>
  <c r="AS232" i="12"/>
  <c r="AG115" i="9"/>
  <c r="AG116" i="9"/>
  <c r="AR53" i="12"/>
  <c r="AQ52" i="12"/>
  <c r="G54" i="9"/>
  <c r="G101" i="9"/>
  <c r="G58" i="9"/>
  <c r="G59" i="9" s="1"/>
  <c r="G102" i="9"/>
  <c r="G53" i="9"/>
  <c r="AR258" i="12"/>
  <c r="AS259" i="12"/>
  <c r="N124" i="6"/>
  <c r="N123" i="6"/>
  <c r="O124" i="6"/>
  <c r="AT224" i="12"/>
  <c r="P129" i="6"/>
  <c r="P109" i="6"/>
  <c r="S101" i="9"/>
  <c r="S58" i="9"/>
  <c r="S59" i="9" s="1"/>
  <c r="S102" i="9"/>
  <c r="S53" i="9"/>
  <c r="S54" i="9"/>
  <c r="AS30" i="12"/>
  <c r="AT31" i="12"/>
  <c r="AI169" i="9"/>
  <c r="Y115" i="9"/>
  <c r="Y116" i="9"/>
  <c r="AK13" i="10"/>
  <c r="AK16" i="10"/>
  <c r="AK17" i="10" s="1"/>
  <c r="AK164" i="9"/>
  <c r="AK171" i="9"/>
  <c r="AK168" i="9"/>
  <c r="AK167" i="9"/>
  <c r="AI170" i="9"/>
  <c r="AM164" i="9"/>
  <c r="AE116" i="9"/>
  <c r="AE115" i="9"/>
  <c r="AF116" i="9"/>
  <c r="AS156" i="12"/>
  <c r="AR155" i="12"/>
  <c r="AS38" i="12"/>
  <c r="AR37" i="12"/>
  <c r="AH164" i="9"/>
  <c r="AL173" i="9"/>
  <c r="AL172" i="9"/>
  <c r="AL168" i="9"/>
  <c r="AL164" i="9"/>
  <c r="AJ124" i="6"/>
  <c r="AJ123" i="6"/>
  <c r="AO102" i="9"/>
  <c r="AO53" i="9"/>
  <c r="AO58" i="9"/>
  <c r="AO59" i="9" s="1"/>
  <c r="AO54" i="9"/>
  <c r="AO101" i="9"/>
  <c r="F124" i="6"/>
  <c r="F123" i="6"/>
  <c r="G124" i="6"/>
  <c r="AE54" i="9"/>
  <c r="AQ189" i="12"/>
  <c r="AR238" i="12"/>
  <c r="AS239" i="12"/>
  <c r="AP172" i="9"/>
  <c r="AP168" i="9"/>
  <c r="AP164" i="9"/>
  <c r="AP173" i="9"/>
  <c r="BF22" i="9"/>
  <c r="AD23" i="9"/>
  <c r="AH124" i="6"/>
  <c r="AH123" i="6"/>
  <c r="H129" i="6"/>
  <c r="H109" i="6"/>
  <c r="K101" i="9"/>
  <c r="K58" i="9"/>
  <c r="K59" i="9" s="1"/>
  <c r="K102" i="9"/>
  <c r="K53" i="9"/>
  <c r="K54" i="9"/>
  <c r="AM129" i="6"/>
  <c r="AM109" i="6"/>
  <c r="AN164" i="9"/>
  <c r="AN170" i="9"/>
  <c r="AN172" i="9"/>
  <c r="AH116" i="9"/>
  <c r="AT19" i="12"/>
  <c r="AT20" i="12" s="1"/>
  <c r="AS18" i="12"/>
  <c r="AO173" i="9"/>
  <c r="AI172" i="9"/>
  <c r="Z164" i="9"/>
  <c r="AD164" i="9"/>
  <c r="AN129" i="6"/>
  <c r="AN109" i="6"/>
  <c r="AO167" i="9"/>
  <c r="W54" i="9"/>
  <c r="W101" i="9"/>
  <c r="W58" i="9"/>
  <c r="W59" i="9" s="1"/>
  <c r="W102" i="9"/>
  <c r="W53" i="9"/>
  <c r="AP58" i="9"/>
  <c r="AP59" i="9" s="1"/>
  <c r="AP54" i="9"/>
  <c r="AP101" i="9"/>
  <c r="AP53" i="9"/>
  <c r="AP102" i="9"/>
  <c r="AM170" i="9"/>
  <c r="AL170" i="9"/>
  <c r="AR209" i="12"/>
  <c r="AS210" i="12"/>
  <c r="AR97" i="12"/>
  <c r="AQ96" i="12"/>
  <c r="AA58" i="9"/>
  <c r="AX53" i="9"/>
  <c r="AQ58" i="12"/>
  <c r="AR59" i="12"/>
  <c r="AR60" i="12" s="1"/>
  <c r="AM169" i="9"/>
  <c r="BG56" i="9"/>
  <c r="H3" i="18"/>
  <c r="AQ248" i="12"/>
  <c r="AR249" i="12"/>
  <c r="X54" i="9"/>
  <c r="X101" i="9"/>
  <c r="X58" i="9"/>
  <c r="X59" i="9" s="1"/>
  <c r="X102" i="9"/>
  <c r="X53" i="9"/>
  <c r="Y102" i="9"/>
  <c r="AK115" i="9"/>
  <c r="AK116" i="9"/>
  <c r="AR115" i="9"/>
  <c r="AR116" i="9"/>
  <c r="AQ115" i="9"/>
  <c r="AQ116" i="9"/>
  <c r="Z124" i="6"/>
  <c r="Z123" i="6"/>
  <c r="H102" i="9"/>
  <c r="AE129" i="6"/>
  <c r="AE109" i="6"/>
  <c r="AO168" i="9"/>
  <c r="AM116" i="9"/>
  <c r="AX6" i="9"/>
  <c r="AM115" i="9"/>
  <c r="AE123" i="6"/>
  <c r="AE124" i="6"/>
  <c r="AF124" i="6"/>
  <c r="AI123" i="6"/>
  <c r="AR136" i="12"/>
  <c r="AS137" i="12"/>
  <c r="AS138" i="12" s="1"/>
  <c r="R164" i="9"/>
  <c r="AS172" i="12"/>
  <c r="AS173" i="12" s="1"/>
  <c r="AR171" i="12"/>
  <c r="Y129" i="6"/>
  <c r="Y109" i="6"/>
  <c r="AN167" i="9"/>
  <c r="AK173" i="9"/>
  <c r="V164" i="9"/>
  <c r="V54" i="9"/>
  <c r="X129" i="6"/>
  <c r="X109" i="6"/>
  <c r="AI171" i="9"/>
  <c r="AI167" i="9"/>
  <c r="AI164" i="9"/>
  <c r="AI168" i="9"/>
  <c r="AI173" i="9"/>
  <c r="AM172" i="9"/>
  <c r="W123" i="6"/>
  <c r="W124" i="6"/>
  <c r="AA123" i="6"/>
  <c r="Q129" i="6"/>
  <c r="Q109" i="6"/>
  <c r="AO13" i="10"/>
  <c r="L109" i="6"/>
  <c r="AL116" i="9"/>
  <c r="AC58" i="9"/>
  <c r="AG54" i="9"/>
  <c r="AG101" i="9"/>
  <c r="AJ115" i="9"/>
  <c r="AJ116" i="9"/>
  <c r="AY6" i="9"/>
  <c r="AQ230" i="12"/>
  <c r="AR231" i="12"/>
  <c r="AI115" i="9"/>
  <c r="AI116" i="9"/>
  <c r="P76" i="18"/>
  <c r="AE91" i="9"/>
  <c r="P3" i="18"/>
  <c r="AS265" i="12"/>
  <c r="AR264" i="12"/>
  <c r="AG124" i="6"/>
  <c r="AG123" i="6"/>
  <c r="W129" i="6"/>
  <c r="W109" i="6"/>
  <c r="AR119" i="12"/>
  <c r="AS120" i="12"/>
  <c r="AS121" i="12" s="1"/>
  <c r="U109" i="6"/>
  <c r="AR164" i="9"/>
  <c r="AR168" i="9"/>
  <c r="AR172" i="9"/>
  <c r="AR173" i="9"/>
  <c r="AR170" i="9"/>
  <c r="AP170" i="9"/>
  <c r="AK170" i="9"/>
  <c r="AL123" i="6"/>
  <c r="AL167" i="9"/>
  <c r="AM167" i="9"/>
  <c r="AI124" i="6"/>
  <c r="AT223" i="12"/>
  <c r="AT228" i="12"/>
  <c r="AT226" i="12"/>
  <c r="AO151" i="12"/>
  <c r="AN150" i="12"/>
  <c r="U102" i="9"/>
  <c r="U53" i="9"/>
  <c r="U54" i="9"/>
  <c r="U101" i="9"/>
  <c r="V102" i="9"/>
  <c r="U58" i="9"/>
  <c r="U59" i="9" s="1"/>
  <c r="Y54" i="9"/>
  <c r="Y124" i="6"/>
  <c r="Y123" i="6"/>
  <c r="O129" i="6"/>
  <c r="O109" i="6"/>
  <c r="R101" i="9"/>
  <c r="R58" i="9"/>
  <c r="R59" i="9" s="1"/>
  <c r="R102" i="9"/>
  <c r="R53" i="9"/>
  <c r="R54" i="9"/>
  <c r="AG12" i="18"/>
  <c r="BL23" i="9"/>
  <c r="BL64" i="9" s="1"/>
  <c r="BH23" i="9"/>
  <c r="AQ111" i="12"/>
  <c r="AR112" i="12"/>
  <c r="AR113" i="12" s="1"/>
  <c r="AH26" i="17"/>
  <c r="AH39" i="17"/>
  <c r="AN171" i="9"/>
  <c r="AR167" i="9"/>
  <c r="AM123" i="6"/>
  <c r="AM124" i="6"/>
  <c r="AR169" i="9"/>
  <c r="AT205" i="12"/>
  <c r="AQ58" i="9"/>
  <c r="AQ59" i="9" s="1"/>
  <c r="AQ54" i="9"/>
  <c r="AQ101" i="9"/>
  <c r="AQ102" i="9"/>
  <c r="AQ53" i="9"/>
  <c r="AR102" i="9"/>
  <c r="W164" i="9"/>
  <c r="O54" i="9"/>
  <c r="O101" i="9"/>
  <c r="O58" i="9"/>
  <c r="O59" i="9" s="1"/>
  <c r="O102" i="9"/>
  <c r="O53" i="9"/>
  <c r="D2" i="10"/>
  <c r="D2" i="6"/>
  <c r="E2" i="9"/>
  <c r="I129" i="6"/>
  <c r="I109" i="6"/>
  <c r="AA124" i="6"/>
  <c r="AR221" i="12"/>
  <c r="AS222" i="12"/>
  <c r="AK124" i="6"/>
  <c r="AK123" i="6"/>
  <c r="M102" i="9"/>
  <c r="M53" i="9"/>
  <c r="M54" i="9"/>
  <c r="M101" i="9"/>
  <c r="N102" i="9"/>
  <c r="M58" i="9"/>
  <c r="M59" i="9" s="1"/>
  <c r="T58" i="9"/>
  <c r="T59" i="9" s="1"/>
  <c r="T102" i="9"/>
  <c r="T53" i="9"/>
  <c r="T54" i="9"/>
  <c r="T101" i="9"/>
  <c r="BH2" i="10"/>
  <c r="BI3" i="9"/>
  <c r="BI2" i="10" s="1"/>
  <c r="BG70" i="9"/>
  <c r="AT225" i="12"/>
  <c r="Q124" i="6"/>
  <c r="Q123" i="6"/>
  <c r="G129" i="6"/>
  <c r="G109" i="6"/>
  <c r="J101" i="9"/>
  <c r="J58" i="9"/>
  <c r="J59" i="9" s="1"/>
  <c r="J102" i="9"/>
  <c r="J53" i="9"/>
  <c r="J54" i="9"/>
  <c r="X124" i="6"/>
  <c r="AP169" i="9"/>
  <c r="AR171" i="9"/>
  <c r="AJ164" i="9"/>
  <c r="AJ168" i="9"/>
  <c r="AJ172" i="9"/>
  <c r="AJ170" i="9"/>
  <c r="AN168" i="9"/>
  <c r="AN169" i="9"/>
  <c r="AD123" i="6"/>
  <c r="AM173" i="9"/>
  <c r="AT73" i="12"/>
  <c r="AT74" i="12" s="1"/>
  <c r="AS72" i="12"/>
  <c r="AL171" i="9"/>
  <c r="AR203" i="12"/>
  <c r="AS204" i="12"/>
  <c r="AC124" i="6"/>
  <c r="AC123" i="6"/>
  <c r="AD101" i="9"/>
  <c r="AD102" i="9"/>
  <c r="AD53" i="9"/>
  <c r="AD58" i="9"/>
  <c r="AD59" i="9" s="1"/>
  <c r="AD54" i="9"/>
  <c r="AR124" i="6"/>
  <c r="AG91" i="9"/>
  <c r="AF91" i="9"/>
  <c r="L58" i="9"/>
  <c r="L59" i="9" s="1"/>
  <c r="L102" i="9"/>
  <c r="P54" i="9"/>
  <c r="L53" i="9"/>
  <c r="L54" i="9"/>
  <c r="L101" i="9"/>
  <c r="AF129" i="6"/>
  <c r="AF109" i="6"/>
  <c r="AO164" i="9"/>
  <c r="AO169" i="9"/>
  <c r="AR167" i="12"/>
  <c r="AR168" i="12" s="1"/>
  <c r="AQ166" i="12"/>
  <c r="I124" i="6"/>
  <c r="I123" i="6"/>
  <c r="B58" i="9"/>
  <c r="B59" i="9" s="1"/>
  <c r="B53" i="9"/>
  <c r="F54" i="9"/>
  <c r="AO115" i="9"/>
  <c r="AO116" i="9"/>
  <c r="Q101" i="9"/>
  <c r="AQ171" i="9"/>
  <c r="AQ167" i="9"/>
  <c r="AQ164" i="9"/>
  <c r="AQ168" i="9"/>
  <c r="AQ173" i="9"/>
  <c r="W115" i="9"/>
  <c r="W116" i="9"/>
  <c r="AS60" i="12"/>
  <c r="AM168" i="9"/>
  <c r="N54" i="9"/>
  <c r="AI58" i="9"/>
  <c r="AI59" i="9" s="1"/>
  <c r="AI101" i="9"/>
  <c r="AI102" i="9"/>
  <c r="AI53" i="9"/>
  <c r="AD124" i="6"/>
  <c r="M123" i="6"/>
  <c r="AQ169" i="9"/>
  <c r="Z91" i="9"/>
  <c r="Y91" i="9"/>
  <c r="AQ12" i="12"/>
  <c r="AR13" i="12"/>
  <c r="AR14" i="12" s="1"/>
  <c r="AJ173" i="9"/>
  <c r="AO171" i="9"/>
  <c r="J124" i="6"/>
  <c r="J123" i="6"/>
  <c r="AR90" i="12"/>
  <c r="AS91" i="12"/>
  <c r="AS92" i="12" s="1"/>
  <c r="L164" i="9"/>
  <c r="AM101" i="9"/>
  <c r="AM102" i="9"/>
  <c r="AM53" i="9"/>
  <c r="AM58" i="9"/>
  <c r="AM59" i="9" s="1"/>
  <c r="AM54" i="9"/>
  <c r="AG129" i="6"/>
  <c r="AG109" i="6"/>
  <c r="R124" i="6"/>
  <c r="R123" i="6"/>
  <c r="AR14" i="10"/>
  <c r="AR13" i="10"/>
  <c r="AR16" i="10"/>
  <c r="AT266" i="12" s="1"/>
  <c r="AH58" i="9"/>
  <c r="AH59" i="9" s="1"/>
  <c r="AL60" i="9" s="1"/>
  <c r="AH54" i="9"/>
  <c r="AH101" i="9"/>
  <c r="AH102" i="9"/>
  <c r="AL54" i="9"/>
  <c r="AH53" i="9"/>
  <c r="AN102" i="9"/>
  <c r="AN53" i="9"/>
  <c r="AN58" i="9"/>
  <c r="AN59" i="9" s="1"/>
  <c r="AN54" i="9"/>
  <c r="AN101" i="9"/>
  <c r="U13" i="10"/>
  <c r="Y14" i="10"/>
  <c r="U16" i="10"/>
  <c r="U17" i="10" s="1"/>
  <c r="U14" i="10"/>
  <c r="O8" i="17" l="1"/>
  <c r="AD112" i="9"/>
  <c r="AA55" i="17"/>
  <c r="AA56" i="17" s="1"/>
  <c r="AE15" i="17"/>
  <c r="AT124" i="6"/>
  <c r="AT123" i="6"/>
  <c r="AN123" i="6"/>
  <c r="AN124" i="6"/>
  <c r="AO16" i="10"/>
  <c r="AO17" i="10" s="1"/>
  <c r="AS14" i="10"/>
  <c r="AO14" i="10"/>
  <c r="AO124" i="6"/>
  <c r="AI54" i="9"/>
  <c r="AC13" i="10"/>
  <c r="AC16" i="10"/>
  <c r="AC17" i="10" s="1"/>
  <c r="AE58" i="9"/>
  <c r="AE59" i="9" s="1"/>
  <c r="AE53" i="9"/>
  <c r="AE102" i="9"/>
  <c r="AS13" i="10"/>
  <c r="AQ152" i="12"/>
  <c r="AG16" i="10"/>
  <c r="AG17" i="10" s="1"/>
  <c r="W71" i="18"/>
  <c r="Z73" i="18"/>
  <c r="Z76" i="18" s="1"/>
  <c r="AJ101" i="9"/>
  <c r="AS16" i="10"/>
  <c r="AS17" i="10" s="1"/>
  <c r="AT243" i="12"/>
  <c r="AO123" i="6"/>
  <c r="AT245" i="12"/>
  <c r="AT244" i="12"/>
  <c r="AT240" i="12"/>
  <c r="AL76" i="18"/>
  <c r="AO28" i="17"/>
  <c r="AO36" i="17" s="1"/>
  <c r="AN36" i="17"/>
  <c r="AN35" i="17"/>
  <c r="AO27" i="17"/>
  <c r="AO35" i="17" s="1"/>
  <c r="AF102" i="9"/>
  <c r="N76" i="18"/>
  <c r="AT242" i="12"/>
  <c r="AO109" i="6"/>
  <c r="BF56" i="9"/>
  <c r="AG13" i="10"/>
  <c r="AG14" i="10"/>
  <c r="AK14" i="10"/>
  <c r="AM76" i="18"/>
  <c r="W72" i="18"/>
  <c r="W76" i="18" s="1"/>
  <c r="X71" i="18"/>
  <c r="AU260" i="12"/>
  <c r="T71" i="18"/>
  <c r="AQ124" i="6"/>
  <c r="AT206" i="12"/>
  <c r="AU261" i="12"/>
  <c r="AO152" i="12"/>
  <c r="U71" i="18"/>
  <c r="T73" i="18"/>
  <c r="T76" i="18" s="1"/>
  <c r="AP124" i="6"/>
  <c r="AU206" i="12"/>
  <c r="AG102" i="9"/>
  <c r="Z51" i="17"/>
  <c r="AP152" i="12"/>
  <c r="AF101" i="9"/>
  <c r="AJ54" i="9"/>
  <c r="AF54" i="9"/>
  <c r="AC51" i="17"/>
  <c r="AF58" i="9"/>
  <c r="AF59" i="9" s="1"/>
  <c r="Z71" i="18"/>
  <c r="X73" i="18"/>
  <c r="X76" i="18" s="1"/>
  <c r="U72" i="18"/>
  <c r="U76" i="18" s="1"/>
  <c r="S71" i="18"/>
  <c r="S72" i="18"/>
  <c r="S76" i="18" s="1"/>
  <c r="AB51" i="17"/>
  <c r="AA71" i="18"/>
  <c r="AB56" i="17"/>
  <c r="AA73" i="18"/>
  <c r="AA76" i="18" s="1"/>
  <c r="X56" i="17"/>
  <c r="H51" i="17"/>
  <c r="AZ4" i="10"/>
  <c r="AU39" i="12"/>
  <c r="H56" i="17"/>
  <c r="V71" i="18"/>
  <c r="V73" i="18"/>
  <c r="V72" i="18"/>
  <c r="O15" i="17"/>
  <c r="O55" i="17" s="1"/>
  <c r="O50" i="17"/>
  <c r="AT261" i="12"/>
  <c r="AD51" i="17"/>
  <c r="V51" i="17"/>
  <c r="Y51" i="17"/>
  <c r="L15" i="17"/>
  <c r="L55" i="17" s="1"/>
  <c r="L56" i="17" s="1"/>
  <c r="L50" i="17"/>
  <c r="L51" i="17" s="1"/>
  <c r="V56" i="17"/>
  <c r="Y56" i="17"/>
  <c r="S15" i="17"/>
  <c r="S55" i="17" s="1"/>
  <c r="W56" i="17" s="1"/>
  <c r="S50" i="17"/>
  <c r="AC71" i="18"/>
  <c r="AC73" i="18"/>
  <c r="AC76" i="18" s="1"/>
  <c r="AC56" i="17"/>
  <c r="N15" i="17"/>
  <c r="N55" i="17" s="1"/>
  <c r="R56" i="17" s="1"/>
  <c r="N50" i="17"/>
  <c r="K15" i="17"/>
  <c r="K55" i="17" s="1"/>
  <c r="K56" i="17" s="1"/>
  <c r="K50" i="17"/>
  <c r="K51" i="17" s="1"/>
  <c r="G51" i="17"/>
  <c r="I15" i="17"/>
  <c r="I55" i="17" s="1"/>
  <c r="I56" i="17" s="1"/>
  <c r="I50" i="17"/>
  <c r="I51" i="17" s="1"/>
  <c r="M15" i="17"/>
  <c r="M55" i="17" s="1"/>
  <c r="M50" i="17"/>
  <c r="AA51" i="17"/>
  <c r="G56" i="17"/>
  <c r="P15" i="17"/>
  <c r="P55" i="17" s="1"/>
  <c r="T56" i="17" s="1"/>
  <c r="P50" i="17"/>
  <c r="T51" i="17" s="1"/>
  <c r="J15" i="17"/>
  <c r="J55" i="17" s="1"/>
  <c r="J56" i="17" s="1"/>
  <c r="J50" i="17"/>
  <c r="J51" i="17" s="1"/>
  <c r="Q15" i="17"/>
  <c r="Q55" i="17" s="1"/>
  <c r="Q50" i="17"/>
  <c r="AD15" i="17"/>
  <c r="Z55" i="17"/>
  <c r="Z56" i="17" s="1"/>
  <c r="X51" i="17"/>
  <c r="AR131" i="12"/>
  <c r="AR132" i="12" s="1"/>
  <c r="AQ130" i="12"/>
  <c r="P46" i="17"/>
  <c r="M46" i="17"/>
  <c r="BG5" i="10"/>
  <c r="BG6" i="10"/>
  <c r="O46" i="17"/>
  <c r="Q46" i="17"/>
  <c r="U46" i="17"/>
  <c r="N46" i="17"/>
  <c r="AS123" i="6"/>
  <c r="AS124" i="6"/>
  <c r="AS129" i="6"/>
  <c r="AU152" i="12" s="1"/>
  <c r="AS109" i="6"/>
  <c r="AU98" i="12" s="1"/>
  <c r="AS211" i="12"/>
  <c r="AP183" i="12"/>
  <c r="AP184" i="12" s="1"/>
  <c r="AO182" i="12"/>
  <c r="AQ167" i="12"/>
  <c r="AQ168" i="12" s="1"/>
  <c r="AP166" i="12"/>
  <c r="AT39" i="12"/>
  <c r="AT211" i="12"/>
  <c r="AQ249" i="12"/>
  <c r="AP248" i="12"/>
  <c r="Y12" i="18"/>
  <c r="BF23" i="9"/>
  <c r="AR17" i="10"/>
  <c r="AU266" i="12"/>
  <c r="AS205" i="12"/>
  <c r="AS206" i="12"/>
  <c r="AM150" i="12"/>
  <c r="AN151" i="12"/>
  <c r="AN152" i="12" s="1"/>
  <c r="Q3" i="18"/>
  <c r="AQ171" i="12"/>
  <c r="AR172" i="12"/>
  <c r="AR173" i="12" s="1"/>
  <c r="AQ97" i="12"/>
  <c r="AP96" i="12"/>
  <c r="AR210" i="12"/>
  <c r="AR211" i="12" s="1"/>
  <c r="AQ209" i="12"/>
  <c r="AS19" i="12"/>
  <c r="AS20" i="12" s="1"/>
  <c r="AR18" i="12"/>
  <c r="AQ53" i="12"/>
  <c r="AP52" i="12"/>
  <c r="AQ203" i="12"/>
  <c r="AR204" i="12"/>
  <c r="AS73" i="12"/>
  <c r="AS74" i="12" s="1"/>
  <c r="AR72" i="12"/>
  <c r="BH6" i="10"/>
  <c r="BH5" i="10"/>
  <c r="BH7" i="10"/>
  <c r="AR98" i="12"/>
  <c r="AT33" i="12"/>
  <c r="AT32" i="12"/>
  <c r="AR55" i="12"/>
  <c r="AR54" i="12"/>
  <c r="AP111" i="12"/>
  <c r="AQ112" i="12"/>
  <c r="AQ113" i="12" s="1"/>
  <c r="AQ119" i="12"/>
  <c r="AR120" i="12"/>
  <c r="AR121" i="12" s="1"/>
  <c r="AQ264" i="12"/>
  <c r="AR265" i="12"/>
  <c r="AR233" i="12"/>
  <c r="AR232" i="12"/>
  <c r="I3" i="18"/>
  <c r="AR30" i="12"/>
  <c r="AS31" i="12"/>
  <c r="AS260" i="12"/>
  <c r="AS261" i="12"/>
  <c r="AQ13" i="12"/>
  <c r="AQ14" i="12" s="1"/>
  <c r="AP12" i="12"/>
  <c r="BH24" i="9"/>
  <c r="BI9" i="10"/>
  <c r="BI8" i="10"/>
  <c r="BH64" i="9"/>
  <c r="AS267" i="12"/>
  <c r="AS266" i="12"/>
  <c r="AQ231" i="12"/>
  <c r="AP230" i="12"/>
  <c r="AQ136" i="12"/>
  <c r="AR137" i="12"/>
  <c r="AR138" i="12" s="1"/>
  <c r="AQ37" i="12"/>
  <c r="AR38" i="12"/>
  <c r="AQ258" i="12"/>
  <c r="AR259" i="12"/>
  <c r="E2" i="10"/>
  <c r="E2" i="6"/>
  <c r="F2" i="9"/>
  <c r="AQ190" i="12"/>
  <c r="AQ191" i="12" s="1"/>
  <c r="AP189" i="12"/>
  <c r="AS40" i="12"/>
  <c r="AS39" i="12"/>
  <c r="AS228" i="12"/>
  <c r="AS226" i="12"/>
  <c r="AS225" i="12"/>
  <c r="AS223" i="12"/>
  <c r="AS224" i="12"/>
  <c r="AS227" i="12"/>
  <c r="AG73" i="18"/>
  <c r="AG71" i="18"/>
  <c r="AP12" i="18"/>
  <c r="AR12" i="18" s="1"/>
  <c r="AK44" i="18"/>
  <c r="AG72" i="18"/>
  <c r="AS243" i="12"/>
  <c r="AS240" i="12"/>
  <c r="AS242" i="12"/>
  <c r="AS245" i="12"/>
  <c r="AS241" i="12"/>
  <c r="AS244" i="12"/>
  <c r="AR156" i="12"/>
  <c r="AQ155" i="12"/>
  <c r="AQ90" i="12"/>
  <c r="AR91" i="12"/>
  <c r="AR92" i="12" s="1"/>
  <c r="AQ221" i="12"/>
  <c r="AR222" i="12"/>
  <c r="AR251" i="12"/>
  <c r="AR250" i="12"/>
  <c r="AQ59" i="12"/>
  <c r="AQ60" i="12" s="1"/>
  <c r="AP58" i="12"/>
  <c r="AQ238" i="12"/>
  <c r="AR239" i="12"/>
  <c r="AS158" i="12"/>
  <c r="AS157" i="12"/>
  <c r="AE21" i="17" l="1"/>
  <c r="AE20" i="17" s="1"/>
  <c r="AE55" i="17"/>
  <c r="AE56" i="17" s="1"/>
  <c r="AQ98" i="12"/>
  <c r="S51" i="17"/>
  <c r="P56" i="17"/>
  <c r="N51" i="17"/>
  <c r="Q56" i="17"/>
  <c r="Q51" i="17"/>
  <c r="O56" i="17"/>
  <c r="P51" i="17"/>
  <c r="W51" i="17"/>
  <c r="O51" i="17"/>
  <c r="AN19" i="17"/>
  <c r="AD55" i="17"/>
  <c r="AD56" i="17" s="1"/>
  <c r="AD21" i="17"/>
  <c r="AD20" i="17" s="1"/>
  <c r="AN29" i="17" s="1"/>
  <c r="AO29" i="17" s="1"/>
  <c r="S56" i="17"/>
  <c r="V76" i="18"/>
  <c r="AU267" i="12"/>
  <c r="AT267" i="12"/>
  <c r="M51" i="17"/>
  <c r="N56" i="17"/>
  <c r="M56" i="17"/>
  <c r="U56" i="17"/>
  <c r="R51" i="17"/>
  <c r="U51" i="17"/>
  <c r="AQ131" i="12"/>
  <c r="AQ132" i="12" s="1"/>
  <c r="AP130" i="12"/>
  <c r="AO183" i="12"/>
  <c r="AO184" i="12" s="1"/>
  <c r="AN182" i="12"/>
  <c r="AQ30" i="12"/>
  <c r="AR31" i="12"/>
  <c r="AP264" i="12"/>
  <c r="AQ265" i="12"/>
  <c r="AR243" i="12"/>
  <c r="AR245" i="12"/>
  <c r="AR244" i="12"/>
  <c r="AR241" i="12"/>
  <c r="AR240" i="12"/>
  <c r="AR242" i="12"/>
  <c r="AP136" i="12"/>
  <c r="AQ137" i="12"/>
  <c r="AQ138" i="12" s="1"/>
  <c r="AO230" i="12"/>
  <c r="AP231" i="12"/>
  <c r="AQ55" i="12"/>
  <c r="AQ54" i="12"/>
  <c r="R3" i="18"/>
  <c r="BF64" i="9"/>
  <c r="BG24" i="9"/>
  <c r="BF6" i="10"/>
  <c r="AR261" i="12"/>
  <c r="AR260" i="12"/>
  <c r="AR226" i="12"/>
  <c r="AR228" i="12"/>
  <c r="AR227" i="12"/>
  <c r="AR223" i="12"/>
  <c r="AR224" i="12"/>
  <c r="AR225" i="12"/>
  <c r="AR158" i="12"/>
  <c r="AR157" i="12"/>
  <c r="AO189" i="12"/>
  <c r="AP190" i="12"/>
  <c r="AP191" i="12" s="1"/>
  <c r="AQ259" i="12"/>
  <c r="AP258" i="12"/>
  <c r="AP209" i="12"/>
  <c r="AQ210" i="12"/>
  <c r="AQ211" i="12" s="1"/>
  <c r="Y73" i="18"/>
  <c r="Y71" i="18"/>
  <c r="Y72" i="18"/>
  <c r="AP59" i="12"/>
  <c r="AP60" i="12" s="1"/>
  <c r="AO58" i="12"/>
  <c r="AP37" i="12"/>
  <c r="AQ38" i="12"/>
  <c r="AP155" i="12"/>
  <c r="AQ156" i="12"/>
  <c r="AQ222" i="12"/>
  <c r="AP221" i="12"/>
  <c r="AP90" i="12"/>
  <c r="AQ91" i="12"/>
  <c r="AQ92" i="12" s="1"/>
  <c r="AP13" i="12"/>
  <c r="AP14" i="12" s="1"/>
  <c r="AO12" i="12"/>
  <c r="J3" i="18"/>
  <c r="AP97" i="12"/>
  <c r="AP98" i="12" s="1"/>
  <c r="AO96" i="12"/>
  <c r="AO248" i="12"/>
  <c r="AP249" i="12"/>
  <c r="AQ239" i="12"/>
  <c r="AP238" i="12"/>
  <c r="AQ233" i="12"/>
  <c r="AQ232" i="12"/>
  <c r="AP119" i="12"/>
  <c r="AQ120" i="12"/>
  <c r="AQ121" i="12" s="1"/>
  <c r="F2" i="10"/>
  <c r="F2" i="6"/>
  <c r="G2" i="9"/>
  <c r="AR205" i="12"/>
  <c r="AR206" i="12"/>
  <c r="AQ251" i="12"/>
  <c r="AQ250" i="12"/>
  <c r="AG76" i="18"/>
  <c r="AO111" i="12"/>
  <c r="AP112" i="12"/>
  <c r="AP113" i="12" s="1"/>
  <c r="AP203" i="12"/>
  <c r="AQ204" i="12"/>
  <c r="AP171" i="12"/>
  <c r="AQ172" i="12"/>
  <c r="AQ173" i="12" s="1"/>
  <c r="AP167" i="12"/>
  <c r="AP168" i="12" s="1"/>
  <c r="AO166" i="12"/>
  <c r="AR40" i="12"/>
  <c r="AR39" i="12"/>
  <c r="AS33" i="12"/>
  <c r="AS32" i="12"/>
  <c r="AR267" i="12"/>
  <c r="AR266" i="12"/>
  <c r="AR19" i="12"/>
  <c r="AR20" i="12" s="1"/>
  <c r="AQ18" i="12"/>
  <c r="AR73" i="12"/>
  <c r="AR74" i="12" s="1"/>
  <c r="AQ72" i="12"/>
  <c r="AO52" i="12"/>
  <c r="AP53" i="12"/>
  <c r="AL150" i="12"/>
  <c r="AM151" i="12"/>
  <c r="AM152" i="12" s="1"/>
  <c r="AO19" i="17" l="1"/>
  <c r="AN20" i="17"/>
  <c r="AO130" i="12"/>
  <c r="AP131" i="12"/>
  <c r="AP132" i="12" s="1"/>
  <c r="AM182" i="12"/>
  <c r="AN183" i="12"/>
  <c r="AN184" i="12" s="1"/>
  <c r="Y76" i="18"/>
  <c r="AN189" i="12"/>
  <c r="AO190" i="12"/>
  <c r="AO191" i="12" s="1"/>
  <c r="AP239" i="12"/>
  <c r="AO238" i="12"/>
  <c r="AP18" i="12"/>
  <c r="AQ19" i="12"/>
  <c r="AQ20" i="12" s="1"/>
  <c r="G2" i="10"/>
  <c r="G2" i="6"/>
  <c r="H2" i="9"/>
  <c r="AO13" i="12"/>
  <c r="AO14" i="12" s="1"/>
  <c r="AN12" i="12"/>
  <c r="AQ158" i="12"/>
  <c r="AQ157" i="12"/>
  <c r="AP233" i="12"/>
  <c r="AP232" i="12"/>
  <c r="AQ266" i="12"/>
  <c r="AQ267" i="12"/>
  <c r="AP55" i="12"/>
  <c r="AP54" i="12"/>
  <c r="AQ205" i="12"/>
  <c r="AQ206" i="12"/>
  <c r="AO155" i="12"/>
  <c r="AP156" i="12"/>
  <c r="AO59" i="12"/>
  <c r="AO60" i="12" s="1"/>
  <c r="AN58" i="12"/>
  <c r="AO231" i="12"/>
  <c r="AN230" i="12"/>
  <c r="AO264" i="12"/>
  <c r="AP265" i="12"/>
  <c r="AN166" i="12"/>
  <c r="AO167" i="12"/>
  <c r="AO168" i="12" s="1"/>
  <c r="AP204" i="12"/>
  <c r="AO203" i="12"/>
  <c r="AN96" i="12"/>
  <c r="AO97" i="12"/>
  <c r="AO98" i="12" s="1"/>
  <c r="AO209" i="12"/>
  <c r="AP210" i="12"/>
  <c r="AP211" i="12" s="1"/>
  <c r="AN52" i="12"/>
  <c r="AO53" i="12"/>
  <c r="S3" i="18"/>
  <c r="AQ244" i="12"/>
  <c r="AQ241" i="12"/>
  <c r="AQ240" i="12"/>
  <c r="AQ242" i="12"/>
  <c r="AQ245" i="12"/>
  <c r="AQ243" i="12"/>
  <c r="AO37" i="12"/>
  <c r="AP38" i="12"/>
  <c r="AR33" i="12"/>
  <c r="AR32" i="12"/>
  <c r="AP120" i="12"/>
  <c r="AP121" i="12" s="1"/>
  <c r="AO119" i="12"/>
  <c r="AP72" i="12"/>
  <c r="AQ73" i="12"/>
  <c r="AQ74" i="12" s="1"/>
  <c r="AO171" i="12"/>
  <c r="AP172" i="12"/>
  <c r="AP173" i="12" s="1"/>
  <c r="AN111" i="12"/>
  <c r="AO112" i="12"/>
  <c r="AO113" i="12" s="1"/>
  <c r="AP251" i="12"/>
  <c r="AP250" i="12"/>
  <c r="AO90" i="12"/>
  <c r="AP91" i="12"/>
  <c r="AP92" i="12" s="1"/>
  <c r="AP222" i="12"/>
  <c r="AO221" i="12"/>
  <c r="AP259" i="12"/>
  <c r="AO258" i="12"/>
  <c r="AO136" i="12"/>
  <c r="AP137" i="12"/>
  <c r="AP138" i="12" s="1"/>
  <c r="AP30" i="12"/>
  <c r="AQ31" i="12"/>
  <c r="AK150" i="12"/>
  <c r="AL151" i="12"/>
  <c r="AL152" i="12" s="1"/>
  <c r="AQ39" i="12"/>
  <c r="AQ40" i="12"/>
  <c r="AO249" i="12"/>
  <c r="AN248" i="12"/>
  <c r="AQ227" i="12"/>
  <c r="AQ224" i="12"/>
  <c r="AQ228" i="12"/>
  <c r="AQ223" i="12"/>
  <c r="AQ225" i="12"/>
  <c r="AQ226" i="12"/>
  <c r="AQ261" i="12"/>
  <c r="AQ260" i="12"/>
  <c r="AO20" i="17" l="1"/>
  <c r="AO22" i="17" s="1"/>
  <c r="AN22" i="17"/>
  <c r="AN130" i="12"/>
  <c r="AO131" i="12"/>
  <c r="AO132" i="12" s="1"/>
  <c r="AL182" i="12"/>
  <c r="AM183" i="12"/>
  <c r="AM184" i="12" s="1"/>
  <c r="AP228" i="12"/>
  <c r="AP226" i="12"/>
  <c r="AP225" i="12"/>
  <c r="AP223" i="12"/>
  <c r="AP224" i="12"/>
  <c r="AP227" i="12"/>
  <c r="AN37" i="12"/>
  <c r="AO38" i="12"/>
  <c r="AO265" i="12"/>
  <c r="AN264" i="12"/>
  <c r="AM230" i="12"/>
  <c r="AN231" i="12"/>
  <c r="AO72" i="12"/>
  <c r="AP73" i="12"/>
  <c r="AP74" i="12" s="1"/>
  <c r="AO91" i="12"/>
  <c r="AO92" i="12" s="1"/>
  <c r="AN90" i="12"/>
  <c r="AO232" i="12"/>
  <c r="AO233" i="12"/>
  <c r="AP157" i="12"/>
  <c r="AP158" i="12"/>
  <c r="AM12" i="12"/>
  <c r="AN13" i="12"/>
  <c r="AN14" i="12" s="1"/>
  <c r="AO18" i="12"/>
  <c r="AP19" i="12"/>
  <c r="AP20" i="12" s="1"/>
  <c r="AQ32" i="12"/>
  <c r="AQ33" i="12"/>
  <c r="AN112" i="12"/>
  <c r="AN113" i="12" s="1"/>
  <c r="AM111" i="12"/>
  <c r="AN155" i="12"/>
  <c r="AO156" i="12"/>
  <c r="AO239" i="12"/>
  <c r="AN238" i="12"/>
  <c r="AO30" i="12"/>
  <c r="AP31" i="12"/>
  <c r="AO120" i="12"/>
  <c r="AO121" i="12" s="1"/>
  <c r="AN119" i="12"/>
  <c r="AN203" i="12"/>
  <c r="AO204" i="12"/>
  <c r="AP245" i="12"/>
  <c r="AP243" i="12"/>
  <c r="AP241" i="12"/>
  <c r="AP240" i="12"/>
  <c r="AP244" i="12"/>
  <c r="AP242" i="12"/>
  <c r="AM189" i="12"/>
  <c r="AN190" i="12"/>
  <c r="AN191" i="12" s="1"/>
  <c r="AJ150" i="12"/>
  <c r="AK151" i="12"/>
  <c r="AK152" i="12" s="1"/>
  <c r="AO259" i="12"/>
  <c r="AN258" i="12"/>
  <c r="AP261" i="12"/>
  <c r="AP260" i="12"/>
  <c r="AN209" i="12"/>
  <c r="AO210" i="12"/>
  <c r="AO211" i="12" s="1"/>
  <c r="AM96" i="12"/>
  <c r="AN97" i="12"/>
  <c r="AN98" i="12" s="1"/>
  <c r="AP205" i="12"/>
  <c r="AP206" i="12"/>
  <c r="AM166" i="12"/>
  <c r="AN167" i="12"/>
  <c r="AN168" i="12" s="1"/>
  <c r="H2" i="10"/>
  <c r="H2" i="6"/>
  <c r="I2" i="9"/>
  <c r="AO55" i="12"/>
  <c r="AO54" i="12"/>
  <c r="AM58" i="12"/>
  <c r="AN59" i="12"/>
  <c r="AN60" i="12" s="1"/>
  <c r="AM248" i="12"/>
  <c r="AN249" i="12"/>
  <c r="AO250" i="12"/>
  <c r="AO251" i="12"/>
  <c r="AO137" i="12"/>
  <c r="AO138" i="12" s="1"/>
  <c r="AN136" i="12"/>
  <c r="AO222" i="12"/>
  <c r="AN221" i="12"/>
  <c r="AN171" i="12"/>
  <c r="AO172" i="12"/>
  <c r="AO173" i="12" s="1"/>
  <c r="AP40" i="12"/>
  <c r="AP39" i="12"/>
  <c r="T3" i="18"/>
  <c r="AM52" i="12"/>
  <c r="AN53" i="12"/>
  <c r="AP267" i="12"/>
  <c r="AP266" i="12"/>
  <c r="AO21" i="17" l="1"/>
  <c r="AM130" i="12"/>
  <c r="AN131" i="12"/>
  <c r="AN132" i="12" s="1"/>
  <c r="AK182" i="12"/>
  <c r="AL183" i="12"/>
  <c r="AL184" i="12" s="1"/>
  <c r="AM221" i="12"/>
  <c r="AN222" i="12"/>
  <c r="AL58" i="12"/>
  <c r="AM59" i="12"/>
  <c r="AM60" i="12" s="1"/>
  <c r="AL166" i="12"/>
  <c r="AM167" i="12"/>
  <c r="AM168" i="12" s="1"/>
  <c r="AN204" i="12"/>
  <c r="AM203" i="12"/>
  <c r="AL52" i="12"/>
  <c r="AM53" i="12"/>
  <c r="U3" i="18"/>
  <c r="AO227" i="12"/>
  <c r="AO226" i="12"/>
  <c r="AO224" i="12"/>
  <c r="AO225" i="12"/>
  <c r="AO223" i="12"/>
  <c r="AO228" i="12"/>
  <c r="AM258" i="12"/>
  <c r="AN259" i="12"/>
  <c r="AM264" i="12"/>
  <c r="AN265" i="12"/>
  <c r="AN251" i="12"/>
  <c r="AN250" i="12"/>
  <c r="AL96" i="12"/>
  <c r="AM97" i="12"/>
  <c r="AM98" i="12" s="1"/>
  <c r="AO261" i="12"/>
  <c r="AO260" i="12"/>
  <c r="AP33" i="12"/>
  <c r="AP32" i="12"/>
  <c r="AO267" i="12"/>
  <c r="AO266" i="12"/>
  <c r="AM190" i="12"/>
  <c r="AM191" i="12" s="1"/>
  <c r="AL189" i="12"/>
  <c r="AO31" i="12"/>
  <c r="AN30" i="12"/>
  <c r="AM112" i="12"/>
  <c r="AM113" i="12" s="1"/>
  <c r="AL111" i="12"/>
  <c r="AN232" i="12"/>
  <c r="AN233" i="12"/>
  <c r="I2" i="6"/>
  <c r="J2" i="9"/>
  <c r="I2" i="10"/>
  <c r="AN172" i="12"/>
  <c r="AN173" i="12" s="1"/>
  <c r="AM171" i="12"/>
  <c r="AN137" i="12"/>
  <c r="AN138" i="12" s="1"/>
  <c r="AM136" i="12"/>
  <c r="AJ151" i="12"/>
  <c r="AJ152" i="12" s="1"/>
  <c r="AI150" i="12"/>
  <c r="AM238" i="12"/>
  <c r="AN239" i="12"/>
  <c r="AL12" i="12"/>
  <c r="AM13" i="12"/>
  <c r="AM14" i="12" s="1"/>
  <c r="AN91" i="12"/>
  <c r="AN92" i="12" s="1"/>
  <c r="AM90" i="12"/>
  <c r="AL230" i="12"/>
  <c r="AM231" i="12"/>
  <c r="AL248" i="12"/>
  <c r="AM249" i="12"/>
  <c r="AN210" i="12"/>
  <c r="AN211" i="12" s="1"/>
  <c r="AM209" i="12"/>
  <c r="AN120" i="12"/>
  <c r="AN121" i="12" s="1"/>
  <c r="AM119" i="12"/>
  <c r="AO243" i="12"/>
  <c r="AO244" i="12"/>
  <c r="AO242" i="12"/>
  <c r="AO240" i="12"/>
  <c r="AO241" i="12"/>
  <c r="AO245" i="12"/>
  <c r="AN72" i="12"/>
  <c r="AO73" i="12"/>
  <c r="AO74" i="12" s="1"/>
  <c r="AN54" i="12"/>
  <c r="AN55" i="12"/>
  <c r="AO157" i="12"/>
  <c r="AO158" i="12"/>
  <c r="AO39" i="12"/>
  <c r="AO40" i="12"/>
  <c r="AO206" i="12"/>
  <c r="AO205" i="12"/>
  <c r="AM155" i="12"/>
  <c r="AN156" i="12"/>
  <c r="AN18" i="12"/>
  <c r="AO19" i="12"/>
  <c r="AO20" i="12" s="1"/>
  <c r="AM37" i="12"/>
  <c r="AN38" i="12"/>
  <c r="AL130" i="12" l="1"/>
  <c r="AM131" i="12"/>
  <c r="AM132" i="12" s="1"/>
  <c r="AJ182" i="12"/>
  <c r="AK183" i="12"/>
  <c r="AK184" i="12" s="1"/>
  <c r="AM38" i="12"/>
  <c r="AL37" i="12"/>
  <c r="AM18" i="12"/>
  <c r="AN19" i="12"/>
  <c r="AN20" i="12" s="1"/>
  <c r="AN158" i="12"/>
  <c r="AN157" i="12"/>
  <c r="AL209" i="12"/>
  <c r="AM210" i="12"/>
  <c r="AM211" i="12" s="1"/>
  <c r="AM137" i="12"/>
  <c r="AM138" i="12" s="1"/>
  <c r="AL136" i="12"/>
  <c r="AN31" i="12"/>
  <c r="AM30" i="12"/>
  <c r="AM156" i="12"/>
  <c r="AL155" i="12"/>
  <c r="AM72" i="12"/>
  <c r="AN73" i="12"/>
  <c r="AN74" i="12" s="1"/>
  <c r="AO33" i="12"/>
  <c r="AO32" i="12"/>
  <c r="AK189" i="12"/>
  <c r="AL190" i="12"/>
  <c r="AL191" i="12" s="1"/>
  <c r="AK96" i="12"/>
  <c r="AL97" i="12"/>
  <c r="AL98" i="12" s="1"/>
  <c r="AN260" i="12"/>
  <c r="AN261" i="12"/>
  <c r="AL119" i="12"/>
  <c r="AM120" i="12"/>
  <c r="AM121" i="12" s="1"/>
  <c r="AK12" i="12"/>
  <c r="AL13" i="12"/>
  <c r="AL14" i="12" s="1"/>
  <c r="AN245" i="12"/>
  <c r="AN243" i="12"/>
  <c r="AN240" i="12"/>
  <c r="AN241" i="12"/>
  <c r="AN242" i="12"/>
  <c r="AN244" i="12"/>
  <c r="AM172" i="12"/>
  <c r="AM173" i="12" s="1"/>
  <c r="AL171" i="12"/>
  <c r="AM259" i="12"/>
  <c r="AL258" i="12"/>
  <c r="V3" i="18"/>
  <c r="AM54" i="12"/>
  <c r="AM55" i="12"/>
  <c r="AN228" i="12"/>
  <c r="AN226" i="12"/>
  <c r="AN223" i="12"/>
  <c r="AN224" i="12"/>
  <c r="AN225" i="12"/>
  <c r="AN227" i="12"/>
  <c r="AM239" i="12"/>
  <c r="AL238" i="12"/>
  <c r="AK52" i="12"/>
  <c r="AL53" i="12"/>
  <c r="AK58" i="12"/>
  <c r="AL59" i="12"/>
  <c r="AL60" i="12" s="1"/>
  <c r="AM222" i="12"/>
  <c r="AL221" i="12"/>
  <c r="AM250" i="12"/>
  <c r="AM251" i="12"/>
  <c r="AN267" i="12"/>
  <c r="AN266" i="12"/>
  <c r="AK248" i="12"/>
  <c r="AL249" i="12"/>
  <c r="AM232" i="12"/>
  <c r="AM233" i="12"/>
  <c r="AM91" i="12"/>
  <c r="AM92" i="12" s="1"/>
  <c r="AL90" i="12"/>
  <c r="J2" i="10"/>
  <c r="K2" i="9"/>
  <c r="J2" i="6"/>
  <c r="AL112" i="12"/>
  <c r="AL113" i="12" s="1"/>
  <c r="AK111" i="12"/>
  <c r="AM265" i="12"/>
  <c r="AL264" i="12"/>
  <c r="AL203" i="12"/>
  <c r="AM204" i="12"/>
  <c r="AK166" i="12"/>
  <c r="AL167" i="12"/>
  <c r="AL168" i="12" s="1"/>
  <c r="AN39" i="12"/>
  <c r="AN40" i="12"/>
  <c r="AK230" i="12"/>
  <c r="AL231" i="12"/>
  <c r="AI151" i="12"/>
  <c r="AI152" i="12" s="1"/>
  <c r="AH150" i="12"/>
  <c r="AN206" i="12"/>
  <c r="AN205" i="12"/>
  <c r="AL131" i="12" l="1"/>
  <c r="AL132" i="12" s="1"/>
  <c r="AK130" i="12"/>
  <c r="AJ183" i="12"/>
  <c r="AJ184" i="12" s="1"/>
  <c r="AI182" i="12"/>
  <c r="AK231" i="12"/>
  <c r="AJ230" i="12"/>
  <c r="AL251" i="12"/>
  <c r="AL250" i="12"/>
  <c r="AM206" i="12"/>
  <c r="AM205" i="12"/>
  <c r="AK249" i="12"/>
  <c r="AJ248" i="12"/>
  <c r="AM158" i="12"/>
  <c r="AM157" i="12"/>
  <c r="AL137" i="12"/>
  <c r="AL138" i="12" s="1"/>
  <c r="AK136" i="12"/>
  <c r="AK90" i="12"/>
  <c r="AL91" i="12"/>
  <c r="AL92" i="12" s="1"/>
  <c r="AJ58" i="12"/>
  <c r="AK59" i="12"/>
  <c r="AK60" i="12" s="1"/>
  <c r="AK97" i="12"/>
  <c r="AK98" i="12" s="1"/>
  <c r="AJ96" i="12"/>
  <c r="AL233" i="12"/>
  <c r="AL232" i="12"/>
  <c r="AL172" i="12"/>
  <c r="AL173" i="12" s="1"/>
  <c r="AK171" i="12"/>
  <c r="AL72" i="12"/>
  <c r="AM73" i="12"/>
  <c r="AM74" i="12" s="1"/>
  <c r="AL204" i="12"/>
  <c r="AK203" i="12"/>
  <c r="AH151" i="12"/>
  <c r="AH152" i="12" s="1"/>
  <c r="AG150" i="12"/>
  <c r="AM267" i="12"/>
  <c r="AM266" i="12"/>
  <c r="W3" i="18"/>
  <c r="AK167" i="12"/>
  <c r="AK168" i="12" s="1"/>
  <c r="AJ166" i="12"/>
  <c r="AK264" i="12"/>
  <c r="AL265" i="12"/>
  <c r="AK112" i="12"/>
  <c r="AK113" i="12" s="1"/>
  <c r="AJ111" i="12"/>
  <c r="AL54" i="12"/>
  <c r="AL55" i="12"/>
  <c r="AK238" i="12"/>
  <c r="AL239" i="12"/>
  <c r="AK258" i="12"/>
  <c r="AL259" i="12"/>
  <c r="AK119" i="12"/>
  <c r="AL120" i="12"/>
  <c r="AL121" i="12" s="1"/>
  <c r="AM31" i="12"/>
  <c r="AL30" i="12"/>
  <c r="AL38" i="12"/>
  <c r="AK37" i="12"/>
  <c r="AK53" i="12"/>
  <c r="AJ52" i="12"/>
  <c r="AM243" i="12"/>
  <c r="AM245" i="12"/>
  <c r="AM240" i="12"/>
  <c r="AM241" i="12"/>
  <c r="AM244" i="12"/>
  <c r="AM242" i="12"/>
  <c r="AM260" i="12"/>
  <c r="AM261" i="12"/>
  <c r="AJ12" i="12"/>
  <c r="AK13" i="12"/>
  <c r="AK14" i="12" s="1"/>
  <c r="AN33" i="12"/>
  <c r="AN32" i="12"/>
  <c r="AL210" i="12"/>
  <c r="AL211" i="12" s="1"/>
  <c r="AK209" i="12"/>
  <c r="AL18" i="12"/>
  <c r="AM19" i="12"/>
  <c r="AM20" i="12" s="1"/>
  <c r="AM40" i="12"/>
  <c r="AM39" i="12"/>
  <c r="AK221" i="12"/>
  <c r="AL222" i="12"/>
  <c r="K2" i="10"/>
  <c r="K2" i="6"/>
  <c r="L2" i="9"/>
  <c r="AM226" i="12"/>
  <c r="AM223" i="12"/>
  <c r="AM228" i="12"/>
  <c r="AM227" i="12"/>
  <c r="AM225" i="12"/>
  <c r="AM224" i="12"/>
  <c r="AK190" i="12"/>
  <c r="AK191" i="12" s="1"/>
  <c r="AJ189" i="12"/>
  <c r="AL156" i="12"/>
  <c r="AK155" i="12"/>
  <c r="AK131" i="12" l="1"/>
  <c r="AK132" i="12" s="1"/>
  <c r="AJ130" i="12"/>
  <c r="AI183" i="12"/>
  <c r="AI184" i="12" s="1"/>
  <c r="AH182" i="12"/>
  <c r="AL240" i="12"/>
  <c r="AL245" i="12"/>
  <c r="AL243" i="12"/>
  <c r="AL241" i="12"/>
  <c r="AL242" i="12"/>
  <c r="AL244" i="12"/>
  <c r="AJ221" i="12"/>
  <c r="AK222" i="12"/>
  <c r="AI12" i="12"/>
  <c r="AJ13" i="12"/>
  <c r="AJ14" i="12" s="1"/>
  <c r="AK156" i="12"/>
  <c r="AJ155" i="12"/>
  <c r="AK38" i="12"/>
  <c r="AJ37" i="12"/>
  <c r="AK30" i="12"/>
  <c r="AL31" i="12"/>
  <c r="AJ238" i="12"/>
  <c r="AK239" i="12"/>
  <c r="AJ203" i="12"/>
  <c r="AK204" i="12"/>
  <c r="AJ97" i="12"/>
  <c r="AJ98" i="12" s="1"/>
  <c r="AI96" i="12"/>
  <c r="AL223" i="12"/>
  <c r="AL226" i="12"/>
  <c r="AL225" i="12"/>
  <c r="AL228" i="12"/>
  <c r="AL224" i="12"/>
  <c r="AL227" i="12"/>
  <c r="AI111" i="12"/>
  <c r="AJ112" i="12"/>
  <c r="AJ113" i="12" s="1"/>
  <c r="X3" i="18"/>
  <c r="AL205" i="12"/>
  <c r="AL206" i="12"/>
  <c r="AK172" i="12"/>
  <c r="AK173" i="12" s="1"/>
  <c r="AJ171" i="12"/>
  <c r="AL158" i="12"/>
  <c r="AL157" i="12"/>
  <c r="AL260" i="12"/>
  <c r="AL261" i="12"/>
  <c r="L2" i="10"/>
  <c r="L2" i="6"/>
  <c r="M2" i="9"/>
  <c r="AL19" i="12"/>
  <c r="AL20" i="12" s="1"/>
  <c r="AK18" i="12"/>
  <c r="AJ258" i="12"/>
  <c r="AK259" i="12"/>
  <c r="AI248" i="12"/>
  <c r="AJ249" i="12"/>
  <c r="AL40" i="12"/>
  <c r="AL39" i="12"/>
  <c r="AM33" i="12"/>
  <c r="AM32" i="12"/>
  <c r="AJ53" i="12"/>
  <c r="AI52" i="12"/>
  <c r="AJ119" i="12"/>
  <c r="AK120" i="12"/>
  <c r="AK121" i="12" s="1"/>
  <c r="AL267" i="12"/>
  <c r="AL266" i="12"/>
  <c r="AK251" i="12"/>
  <c r="AK250" i="12"/>
  <c r="AJ209" i="12"/>
  <c r="AK210" i="12"/>
  <c r="AK211" i="12" s="1"/>
  <c r="AK54" i="12"/>
  <c r="AK55" i="12"/>
  <c r="AK265" i="12"/>
  <c r="AJ264" i="12"/>
  <c r="AI58" i="12"/>
  <c r="AJ59" i="12"/>
  <c r="AJ60" i="12" s="1"/>
  <c r="AJ90" i="12"/>
  <c r="AK91" i="12"/>
  <c r="AK92" i="12" s="1"/>
  <c r="AI230" i="12"/>
  <c r="AJ231" i="12"/>
  <c r="AJ167" i="12"/>
  <c r="AJ168" i="12" s="1"/>
  <c r="AI166" i="12"/>
  <c r="AJ136" i="12"/>
  <c r="AK137" i="12"/>
  <c r="AK138" i="12" s="1"/>
  <c r="AK233" i="12"/>
  <c r="AK232" i="12"/>
  <c r="AI189" i="12"/>
  <c r="AJ190" i="12"/>
  <c r="AJ191" i="12" s="1"/>
  <c r="AG151" i="12"/>
  <c r="AG152" i="12" s="1"/>
  <c r="AF150" i="12"/>
  <c r="AL73" i="12"/>
  <c r="AL74" i="12" s="1"/>
  <c r="AK72" i="12"/>
  <c r="AJ131" i="12" l="1"/>
  <c r="AJ132" i="12" s="1"/>
  <c r="AI130" i="12"/>
  <c r="AH183" i="12"/>
  <c r="AH184" i="12" s="1"/>
  <c r="AG182" i="12"/>
  <c r="AJ233" i="12"/>
  <c r="AJ232" i="12"/>
  <c r="AK73" i="12"/>
  <c r="AK74" i="12" s="1"/>
  <c r="AJ72" i="12"/>
  <c r="AE150" i="12"/>
  <c r="AF151" i="12"/>
  <c r="AF152" i="12" s="1"/>
  <c r="AI167" i="12"/>
  <c r="AI168" i="12" s="1"/>
  <c r="AH166" i="12"/>
  <c r="AJ210" i="12"/>
  <c r="AJ211" i="12" s="1"/>
  <c r="AI209" i="12"/>
  <c r="AI90" i="12"/>
  <c r="AJ91" i="12"/>
  <c r="AJ92" i="12" s="1"/>
  <c r="AJ55" i="12"/>
  <c r="AJ54" i="12"/>
  <c r="AI249" i="12"/>
  <c r="AH248" i="12"/>
  <c r="AK260" i="12"/>
  <c r="AK261" i="12"/>
  <c r="AH111" i="12"/>
  <c r="AI112" i="12"/>
  <c r="AI113" i="12" s="1"/>
  <c r="AI238" i="12"/>
  <c r="AJ239" i="12"/>
  <c r="AI258" i="12"/>
  <c r="AJ259" i="12"/>
  <c r="AI171" i="12"/>
  <c r="AJ172" i="12"/>
  <c r="AJ173" i="12" s="1"/>
  <c r="AL33" i="12"/>
  <c r="AL32" i="12"/>
  <c r="AI231" i="12"/>
  <c r="AH230" i="12"/>
  <c r="AI264" i="12"/>
  <c r="AJ265" i="12"/>
  <c r="AJ30" i="12"/>
  <c r="AK31" i="12"/>
  <c r="AK267" i="12"/>
  <c r="AK266" i="12"/>
  <c r="AI37" i="12"/>
  <c r="AJ38" i="12"/>
  <c r="AI13" i="12"/>
  <c r="AI14" i="12" s="1"/>
  <c r="AH12" i="12"/>
  <c r="AI59" i="12"/>
  <c r="AI60" i="12" s="1"/>
  <c r="AH58" i="12"/>
  <c r="Y3" i="18"/>
  <c r="AK39" i="12"/>
  <c r="AK40" i="12"/>
  <c r="AK19" i="12"/>
  <c r="AK20" i="12" s="1"/>
  <c r="AJ18" i="12"/>
  <c r="AJ156" i="12"/>
  <c r="AI155" i="12"/>
  <c r="AI136" i="12"/>
  <c r="AJ137" i="12"/>
  <c r="AJ138" i="12" s="1"/>
  <c r="M2" i="10"/>
  <c r="M2" i="6"/>
  <c r="N2" i="9"/>
  <c r="AI97" i="12"/>
  <c r="AI98" i="12" s="1"/>
  <c r="AH96" i="12"/>
  <c r="AK205" i="12"/>
  <c r="AK206" i="12"/>
  <c r="AK158" i="12"/>
  <c r="AK157" i="12"/>
  <c r="AK228" i="12"/>
  <c r="AK226" i="12"/>
  <c r="AK225" i="12"/>
  <c r="AK223" i="12"/>
  <c r="AK224" i="12"/>
  <c r="AK227" i="12"/>
  <c r="AI190" i="12"/>
  <c r="AI191" i="12" s="1"/>
  <c r="AH189" i="12"/>
  <c r="AI119" i="12"/>
  <c r="AJ120" i="12"/>
  <c r="AJ121" i="12" s="1"/>
  <c r="AI53" i="12"/>
  <c r="AH52" i="12"/>
  <c r="AJ251" i="12"/>
  <c r="AJ250" i="12"/>
  <c r="AI203" i="12"/>
  <c r="AJ204" i="12"/>
  <c r="AK243" i="12"/>
  <c r="AK240" i="12"/>
  <c r="AK242" i="12"/>
  <c r="AK244" i="12"/>
  <c r="AK245" i="12"/>
  <c r="AK241" i="12"/>
  <c r="AI221" i="12"/>
  <c r="AJ222" i="12"/>
  <c r="AI131" i="12" l="1"/>
  <c r="AI132" i="12" s="1"/>
  <c r="AH130" i="12"/>
  <c r="AG183" i="12"/>
  <c r="AG184" i="12" s="1"/>
  <c r="AF182" i="12"/>
  <c r="AG52" i="12"/>
  <c r="AH53" i="12"/>
  <c r="AJ19" i="12"/>
  <c r="AJ20" i="12" s="1"/>
  <c r="AI18" i="12"/>
  <c r="AI222" i="12"/>
  <c r="AH221" i="12"/>
  <c r="AH97" i="12"/>
  <c r="AH98" i="12" s="1"/>
  <c r="AG96" i="12"/>
  <c r="AH136" i="12"/>
  <c r="AI137" i="12"/>
  <c r="AI138" i="12" s="1"/>
  <c r="AH59" i="12"/>
  <c r="AH60" i="12" s="1"/>
  <c r="AG58" i="12"/>
  <c r="AJ40" i="12"/>
  <c r="AJ39" i="12"/>
  <c r="AK33" i="12"/>
  <c r="AK32" i="12"/>
  <c r="AI259" i="12"/>
  <c r="AH258" i="12"/>
  <c r="AJ73" i="12"/>
  <c r="AJ74" i="12" s="1"/>
  <c r="AI72" i="12"/>
  <c r="Z3" i="18"/>
  <c r="AA3" i="18" s="1"/>
  <c r="AB3" i="18" s="1"/>
  <c r="AC3" i="18" s="1"/>
  <c r="AD3" i="18" s="1"/>
  <c r="AE3" i="18" s="1"/>
  <c r="AF3" i="18" s="1"/>
  <c r="AG3" i="18" s="1"/>
  <c r="AH3" i="18" s="1"/>
  <c r="AI3" i="18" s="1"/>
  <c r="AJ3" i="18" s="1"/>
  <c r="AK3" i="18" s="1"/>
  <c r="AL3" i="18" s="1"/>
  <c r="AM3" i="18" s="1"/>
  <c r="AH37" i="12"/>
  <c r="AI38" i="12"/>
  <c r="AI30" i="12"/>
  <c r="AJ31" i="12"/>
  <c r="AJ267" i="12"/>
  <c r="AJ266" i="12"/>
  <c r="AH209" i="12"/>
  <c r="AI210" i="12"/>
  <c r="AI211" i="12" s="1"/>
  <c r="AH13" i="12"/>
  <c r="AH14" i="12" s="1"/>
  <c r="AG12" i="12"/>
  <c r="AH264" i="12"/>
  <c r="AI265" i="12"/>
  <c r="AH171" i="12"/>
  <c r="AI172" i="12"/>
  <c r="AI173" i="12" s="1"/>
  <c r="AI120" i="12"/>
  <c r="AI121" i="12" s="1"/>
  <c r="AH119" i="12"/>
  <c r="AJ205" i="12"/>
  <c r="AJ206" i="12"/>
  <c r="AH203" i="12"/>
  <c r="AI204" i="12"/>
  <c r="AJ226" i="12"/>
  <c r="AJ228" i="12"/>
  <c r="AJ223" i="12"/>
  <c r="AJ227" i="12"/>
  <c r="AJ224" i="12"/>
  <c r="AJ225" i="12"/>
  <c r="AJ243" i="12"/>
  <c r="AJ245" i="12"/>
  <c r="AJ241" i="12"/>
  <c r="AJ240" i="12"/>
  <c r="AJ242" i="12"/>
  <c r="AJ244" i="12"/>
  <c r="AH167" i="12"/>
  <c r="AH168" i="12" s="1"/>
  <c r="AG166" i="12"/>
  <c r="AD150" i="12"/>
  <c r="AE151" i="12"/>
  <c r="AE152" i="12" s="1"/>
  <c r="AG230" i="12"/>
  <c r="AH231" i="12"/>
  <c r="AI239" i="12"/>
  <c r="AH238" i="12"/>
  <c r="AG111" i="12"/>
  <c r="AH112" i="12"/>
  <c r="AH113" i="12" s="1"/>
  <c r="AG248" i="12"/>
  <c r="AH249" i="12"/>
  <c r="AH90" i="12"/>
  <c r="AI91" i="12"/>
  <c r="AI92" i="12" s="1"/>
  <c r="AG189" i="12"/>
  <c r="AH190" i="12"/>
  <c r="AH191" i="12" s="1"/>
  <c r="AH155" i="12"/>
  <c r="AI156" i="12"/>
  <c r="AI54" i="12"/>
  <c r="AI55" i="12"/>
  <c r="N2" i="10"/>
  <c r="N2" i="6"/>
  <c r="O2" i="9"/>
  <c r="AJ157" i="12"/>
  <c r="AJ158" i="12"/>
  <c r="AI232" i="12"/>
  <c r="AI233" i="12"/>
  <c r="AJ260" i="12"/>
  <c r="AJ261" i="12"/>
  <c r="AI251" i="12"/>
  <c r="AI250" i="12"/>
  <c r="J13" i="18" l="1"/>
  <c r="AG130" i="12"/>
  <c r="AH131" i="12"/>
  <c r="AH132" i="12" s="1"/>
  <c r="AF183" i="12"/>
  <c r="AF184" i="12" s="1"/>
  <c r="AE182" i="12"/>
  <c r="AI157" i="12"/>
  <c r="AI158" i="12"/>
  <c r="AH251" i="12"/>
  <c r="AH250" i="12"/>
  <c r="AI205" i="12"/>
  <c r="AI206" i="12"/>
  <c r="AG264" i="12"/>
  <c r="AH265" i="12"/>
  <c r="AG136" i="12"/>
  <c r="AH137" i="12"/>
  <c r="AH138" i="12" s="1"/>
  <c r="AG155" i="12"/>
  <c r="AH156" i="12"/>
  <c r="AF189" i="12"/>
  <c r="AG190" i="12"/>
  <c r="AG191" i="12" s="1"/>
  <c r="AG249" i="12"/>
  <c r="AF248" i="12"/>
  <c r="AC150" i="12"/>
  <c r="AD151" i="12"/>
  <c r="AD152" i="12" s="1"/>
  <c r="AH204" i="12"/>
  <c r="AG203" i="12"/>
  <c r="AH259" i="12"/>
  <c r="AG258" i="12"/>
  <c r="AF166" i="12"/>
  <c r="AG167" i="12"/>
  <c r="AG168" i="12" s="1"/>
  <c r="AI39" i="12"/>
  <c r="AI40" i="12"/>
  <c r="AI261" i="12"/>
  <c r="AI260" i="12"/>
  <c r="AG59" i="12"/>
  <c r="AG60" i="12" s="1"/>
  <c r="AF58" i="12"/>
  <c r="AG13" i="12"/>
  <c r="AG14" i="12" s="1"/>
  <c r="AF12" i="12"/>
  <c r="AG37" i="12"/>
  <c r="AH38" i="12"/>
  <c r="D12" i="18"/>
  <c r="G12" i="18"/>
  <c r="G16" i="18"/>
  <c r="D18" i="18"/>
  <c r="F16" i="18"/>
  <c r="D7" i="18"/>
  <c r="G13" i="18"/>
  <c r="E17" i="18"/>
  <c r="I13" i="18"/>
  <c r="I18" i="18"/>
  <c r="G8" i="18"/>
  <c r="I12" i="18"/>
  <c r="D17" i="18"/>
  <c r="H11" i="18"/>
  <c r="H8" i="18"/>
  <c r="D8" i="18"/>
  <c r="E9" i="18"/>
  <c r="G7" i="18"/>
  <c r="I7" i="18"/>
  <c r="D16" i="18"/>
  <c r="J12" i="18"/>
  <c r="E11" i="18"/>
  <c r="G18" i="18"/>
  <c r="F9" i="18"/>
  <c r="D13" i="18"/>
  <c r="H9" i="18"/>
  <c r="F18" i="18"/>
  <c r="G17" i="18"/>
  <c r="F12" i="18"/>
  <c r="H10" i="18"/>
  <c r="H18" i="18"/>
  <c r="D10" i="18"/>
  <c r="G10" i="18"/>
  <c r="E12" i="18"/>
  <c r="E7" i="18"/>
  <c r="D11" i="18"/>
  <c r="H17" i="18"/>
  <c r="I8" i="18"/>
  <c r="H7" i="18"/>
  <c r="E16" i="18"/>
  <c r="F17" i="18"/>
  <c r="H16" i="18"/>
  <c r="H12" i="18"/>
  <c r="F7" i="18"/>
  <c r="F8" i="18"/>
  <c r="E10" i="18"/>
  <c r="E18" i="18"/>
  <c r="F11" i="18"/>
  <c r="D9" i="18"/>
  <c r="F10" i="18"/>
  <c r="J8" i="18"/>
  <c r="I10" i="18"/>
  <c r="F13" i="18"/>
  <c r="E13" i="18"/>
  <c r="J11" i="18"/>
  <c r="I9" i="18"/>
  <c r="H13" i="18"/>
  <c r="J17" i="18"/>
  <c r="G11" i="18"/>
  <c r="J18" i="18"/>
  <c r="G9" i="18"/>
  <c r="E8" i="18"/>
  <c r="J16" i="18"/>
  <c r="J10" i="18"/>
  <c r="I11" i="18"/>
  <c r="J9" i="18"/>
  <c r="J7" i="18"/>
  <c r="I17" i="18"/>
  <c r="I16" i="18"/>
  <c r="AF96" i="12"/>
  <c r="AG97" i="12"/>
  <c r="AG98" i="12" s="1"/>
  <c r="AH222" i="12"/>
  <c r="AG221" i="12"/>
  <c r="AF111" i="12"/>
  <c r="AG112" i="12"/>
  <c r="AG113" i="12" s="1"/>
  <c r="O2" i="10"/>
  <c r="O2" i="6"/>
  <c r="P2" i="9"/>
  <c r="AH239" i="12"/>
  <c r="AG238" i="12"/>
  <c r="AG171" i="12"/>
  <c r="AH172" i="12"/>
  <c r="AH173" i="12" s="1"/>
  <c r="AJ33" i="12"/>
  <c r="AJ32" i="12"/>
  <c r="AI227" i="12"/>
  <c r="AI224" i="12"/>
  <c r="AI225" i="12"/>
  <c r="AI226" i="12"/>
  <c r="AI223" i="12"/>
  <c r="AI228" i="12"/>
  <c r="AI244" i="12"/>
  <c r="AI241" i="12"/>
  <c r="AI242" i="12"/>
  <c r="AI245" i="12"/>
  <c r="AI243" i="12"/>
  <c r="AI240" i="12"/>
  <c r="AH233" i="12"/>
  <c r="AH232" i="12"/>
  <c r="AH30" i="12"/>
  <c r="AI31" i="12"/>
  <c r="AH72" i="12"/>
  <c r="AI73" i="12"/>
  <c r="AI74" i="12" s="1"/>
  <c r="AG231" i="12"/>
  <c r="AF230" i="12"/>
  <c r="AH120" i="12"/>
  <c r="AH121" i="12" s="1"/>
  <c r="AG119" i="12"/>
  <c r="AG209" i="12"/>
  <c r="AH210" i="12"/>
  <c r="AH211" i="12" s="1"/>
  <c r="AH55" i="12"/>
  <c r="AH54" i="12"/>
  <c r="AG90" i="12"/>
  <c r="AH91" i="12"/>
  <c r="AH92" i="12" s="1"/>
  <c r="AI266" i="12"/>
  <c r="AI267" i="12"/>
  <c r="AH18" i="12"/>
  <c r="AI19" i="12"/>
  <c r="AI20" i="12" s="1"/>
  <c r="AF52" i="12"/>
  <c r="AG53" i="12"/>
  <c r="H71" i="18" l="1"/>
  <c r="AF130" i="12"/>
  <c r="AG131" i="12"/>
  <c r="AG132" i="12" s="1"/>
  <c r="I71" i="18"/>
  <c r="I73" i="18"/>
  <c r="AD182" i="12"/>
  <c r="AE183" i="12"/>
  <c r="AE184" i="12" s="1"/>
  <c r="AG232" i="12"/>
  <c r="AG233" i="12"/>
  <c r="F73" i="18"/>
  <c r="G71" i="18"/>
  <c r="AF37" i="12"/>
  <c r="AG38" i="12"/>
  <c r="AH205" i="12"/>
  <c r="AH206" i="12"/>
  <c r="AG72" i="12"/>
  <c r="AH73" i="12"/>
  <c r="AH74" i="12" s="1"/>
  <c r="AG239" i="12"/>
  <c r="AF238" i="12"/>
  <c r="AE96" i="12"/>
  <c r="AF97" i="12"/>
  <c r="AF98" i="12" s="1"/>
  <c r="J75" i="18"/>
  <c r="J72" i="18"/>
  <c r="AE58" i="12"/>
  <c r="AF59" i="12"/>
  <c r="AF60" i="12" s="1"/>
  <c r="AG120" i="12"/>
  <c r="AG121" i="12" s="1"/>
  <c r="AF119" i="12"/>
  <c r="AH245" i="12"/>
  <c r="AH243" i="12"/>
  <c r="AH241" i="12"/>
  <c r="AH242" i="12"/>
  <c r="AH240" i="12"/>
  <c r="AH244" i="12"/>
  <c r="F72" i="18"/>
  <c r="F76" i="18" s="1"/>
  <c r="F75" i="18"/>
  <c r="AB150" i="12"/>
  <c r="AB151" i="12" s="1"/>
  <c r="AB152" i="12" s="1"/>
  <c r="AC151" i="12"/>
  <c r="AC152" i="12" s="1"/>
  <c r="AE248" i="12"/>
  <c r="AF249" i="12"/>
  <c r="P2" i="10"/>
  <c r="P2" i="6"/>
  <c r="Q2" i="9"/>
  <c r="E71" i="18"/>
  <c r="E75" i="18"/>
  <c r="E72" i="18"/>
  <c r="AG250" i="12"/>
  <c r="AG251" i="12"/>
  <c r="AE52" i="12"/>
  <c r="AF53" i="12"/>
  <c r="AG91" i="12"/>
  <c r="AG92" i="12" s="1"/>
  <c r="AF90" i="12"/>
  <c r="AF209" i="12"/>
  <c r="AG210" i="12"/>
  <c r="AG211" i="12" s="1"/>
  <c r="AG55" i="12"/>
  <c r="AG54" i="12"/>
  <c r="AI32" i="12"/>
  <c r="AI33" i="12"/>
  <c r="AF112" i="12"/>
  <c r="AF113" i="12" s="1"/>
  <c r="AE111" i="12"/>
  <c r="J71" i="18"/>
  <c r="E73" i="18"/>
  <c r="H73" i="18"/>
  <c r="G73" i="18"/>
  <c r="AH267" i="12"/>
  <c r="AH266" i="12"/>
  <c r="AG30" i="12"/>
  <c r="AH31" i="12"/>
  <c r="AF171" i="12"/>
  <c r="AG172" i="12"/>
  <c r="AG173" i="12" s="1"/>
  <c r="AG259" i="12"/>
  <c r="AF258" i="12"/>
  <c r="AE189" i="12"/>
  <c r="AF190" i="12"/>
  <c r="AF191" i="12" s="1"/>
  <c r="AG265" i="12"/>
  <c r="AF264" i="12"/>
  <c r="AG222" i="12"/>
  <c r="AF221" i="12"/>
  <c r="H72" i="18"/>
  <c r="H75" i="18"/>
  <c r="D75" i="18"/>
  <c r="D72" i="18"/>
  <c r="F71" i="18"/>
  <c r="AE166" i="12"/>
  <c r="AF167" i="12"/>
  <c r="AF168" i="12" s="1"/>
  <c r="AH261" i="12"/>
  <c r="AH260" i="12"/>
  <c r="AH157" i="12"/>
  <c r="AH158" i="12"/>
  <c r="AG18" i="12"/>
  <c r="AH19" i="12"/>
  <c r="AH20" i="12" s="1"/>
  <c r="AE230" i="12"/>
  <c r="AF231" i="12"/>
  <c r="AH228" i="12"/>
  <c r="AH226" i="12"/>
  <c r="AH224" i="12"/>
  <c r="AH225" i="12"/>
  <c r="AH223" i="12"/>
  <c r="AH227" i="12"/>
  <c r="I72" i="18"/>
  <c r="I75" i="18"/>
  <c r="J73" i="18"/>
  <c r="G72" i="18"/>
  <c r="G75" i="18"/>
  <c r="D71" i="18"/>
  <c r="D73" i="18"/>
  <c r="AH39" i="12"/>
  <c r="AH40" i="12"/>
  <c r="AE12" i="12"/>
  <c r="AF13" i="12"/>
  <c r="AF14" i="12" s="1"/>
  <c r="AG204" i="12"/>
  <c r="AF203" i="12"/>
  <c r="AF155" i="12"/>
  <c r="AG156" i="12"/>
  <c r="AG137" i="12"/>
  <c r="AG138" i="12" s="1"/>
  <c r="AF136" i="12"/>
  <c r="I76" i="18" l="1"/>
  <c r="AE130" i="12"/>
  <c r="AF131" i="12"/>
  <c r="AF132" i="12" s="1"/>
  <c r="G76" i="18"/>
  <c r="E76" i="18"/>
  <c r="AC182" i="12"/>
  <c r="AD183" i="12"/>
  <c r="AD184" i="12" s="1"/>
  <c r="H76" i="18"/>
  <c r="AD166" i="12"/>
  <c r="AE167" i="12"/>
  <c r="AE168" i="12" s="1"/>
  <c r="AG261" i="12"/>
  <c r="AG260" i="12"/>
  <c r="AH33" i="12"/>
  <c r="AH32" i="12"/>
  <c r="AG158" i="12"/>
  <c r="AG157" i="12"/>
  <c r="AE221" i="12"/>
  <c r="AF222" i="12"/>
  <c r="AG31" i="12"/>
  <c r="AF30" i="12"/>
  <c r="AE112" i="12"/>
  <c r="AE113" i="12" s="1"/>
  <c r="AD111" i="12"/>
  <c r="AF54" i="12"/>
  <c r="AF55" i="12"/>
  <c r="AF251" i="12"/>
  <c r="AF250" i="12"/>
  <c r="AE238" i="12"/>
  <c r="AF239" i="12"/>
  <c r="AG206" i="12"/>
  <c r="AG205" i="12"/>
  <c r="AE190" i="12"/>
  <c r="AE191" i="12" s="1"/>
  <c r="AD189" i="12"/>
  <c r="AD230" i="12"/>
  <c r="AE231" i="12"/>
  <c r="AE155" i="12"/>
  <c r="AF156" i="12"/>
  <c r="AG227" i="12"/>
  <c r="AG226" i="12"/>
  <c r="AG224" i="12"/>
  <c r="AG223" i="12"/>
  <c r="AG228" i="12"/>
  <c r="AG225" i="12"/>
  <c r="AE264" i="12"/>
  <c r="AF265" i="12"/>
  <c r="AF210" i="12"/>
  <c r="AF211" i="12" s="1"/>
  <c r="AE209" i="12"/>
  <c r="AD52" i="12"/>
  <c r="AE53" i="12"/>
  <c r="AD248" i="12"/>
  <c r="AE249" i="12"/>
  <c r="AG243" i="12"/>
  <c r="AG244" i="12"/>
  <c r="AG240" i="12"/>
  <c r="AG242" i="12"/>
  <c r="AG245" i="12"/>
  <c r="AG241" i="12"/>
  <c r="AF232" i="12"/>
  <c r="AF233" i="12"/>
  <c r="AD12" i="12"/>
  <c r="AE13" i="12"/>
  <c r="AE14" i="12" s="1"/>
  <c r="AG267" i="12"/>
  <c r="AG266" i="12"/>
  <c r="J76" i="18"/>
  <c r="AD58" i="12"/>
  <c r="AE59" i="12"/>
  <c r="AE60" i="12" s="1"/>
  <c r="AG39" i="12"/>
  <c r="AG40" i="12"/>
  <c r="AF137" i="12"/>
  <c r="AF138" i="12" s="1"/>
  <c r="AE136" i="12"/>
  <c r="AF172" i="12"/>
  <c r="AF173" i="12" s="1"/>
  <c r="AE171" i="12"/>
  <c r="Q2" i="6"/>
  <c r="R2" i="9"/>
  <c r="Q2" i="10"/>
  <c r="AF120" i="12"/>
  <c r="AF121" i="12" s="1"/>
  <c r="AE119" i="12"/>
  <c r="AE37" i="12"/>
  <c r="AF38" i="12"/>
  <c r="AF91" i="12"/>
  <c r="AF92" i="12" s="1"/>
  <c r="AE90" i="12"/>
  <c r="D76" i="18"/>
  <c r="AF204" i="12"/>
  <c r="AE203" i="12"/>
  <c r="AF18" i="12"/>
  <c r="AG19" i="12"/>
  <c r="AG20" i="12" s="1"/>
  <c r="AE258" i="12"/>
  <c r="AF259" i="12"/>
  <c r="AD96" i="12"/>
  <c r="AE97" i="12"/>
  <c r="AE98" i="12" s="1"/>
  <c r="AF72" i="12"/>
  <c r="AG73" i="12"/>
  <c r="AG74" i="12" s="1"/>
  <c r="AD130" i="12" l="1"/>
  <c r="AE131" i="12"/>
  <c r="AE132" i="12" s="1"/>
  <c r="AB182" i="12"/>
  <c r="AB183" i="12" s="1"/>
  <c r="AB184" i="12" s="1"/>
  <c r="AC183" i="12"/>
  <c r="AC184" i="12" s="1"/>
  <c r="AC96" i="12"/>
  <c r="AD97" i="12"/>
  <c r="AD98" i="12" s="1"/>
  <c r="AC248" i="12"/>
  <c r="AD249" i="12"/>
  <c r="AD209" i="12"/>
  <c r="AE210" i="12"/>
  <c r="AE211" i="12" s="1"/>
  <c r="AF267" i="12"/>
  <c r="AF266" i="12"/>
  <c r="AE232" i="12"/>
  <c r="AE233" i="12"/>
  <c r="AF228" i="12"/>
  <c r="AF226" i="12"/>
  <c r="AF223" i="12"/>
  <c r="AF224" i="12"/>
  <c r="AF227" i="12"/>
  <c r="AF225" i="12"/>
  <c r="AE265" i="12"/>
  <c r="AD264" i="12"/>
  <c r="AC230" i="12"/>
  <c r="AD231" i="12"/>
  <c r="AD112" i="12"/>
  <c r="AD113" i="12" s="1"/>
  <c r="AC111" i="12"/>
  <c r="AE222" i="12"/>
  <c r="AD221" i="12"/>
  <c r="AE18" i="12"/>
  <c r="AF19" i="12"/>
  <c r="AF20" i="12" s="1"/>
  <c r="AF260" i="12"/>
  <c r="AF261" i="12"/>
  <c r="AE172" i="12"/>
  <c r="AE173" i="12" s="1"/>
  <c r="AD171" i="12"/>
  <c r="AC12" i="12"/>
  <c r="AD13" i="12"/>
  <c r="AD14" i="12" s="1"/>
  <c r="AC189" i="12"/>
  <c r="AD190" i="12"/>
  <c r="AD191" i="12" s="1"/>
  <c r="AD203" i="12"/>
  <c r="AE204" i="12"/>
  <c r="AF31" i="12"/>
  <c r="AE30" i="12"/>
  <c r="AE259" i="12"/>
  <c r="AD258" i="12"/>
  <c r="AF206" i="12"/>
  <c r="AF205" i="12"/>
  <c r="AE54" i="12"/>
  <c r="AE55" i="12"/>
  <c r="AF158" i="12"/>
  <c r="AF157" i="12"/>
  <c r="AG33" i="12"/>
  <c r="AG32" i="12"/>
  <c r="AF40" i="12"/>
  <c r="AF39" i="12"/>
  <c r="AD119" i="12"/>
  <c r="AE120" i="12"/>
  <c r="AE121" i="12" s="1"/>
  <c r="AE137" i="12"/>
  <c r="AE138" i="12" s="1"/>
  <c r="AD136" i="12"/>
  <c r="AC52" i="12"/>
  <c r="AD53" i="12"/>
  <c r="AE156" i="12"/>
  <c r="AD155" i="12"/>
  <c r="AF245" i="12"/>
  <c r="AF243" i="12"/>
  <c r="AF240" i="12"/>
  <c r="AF241" i="12"/>
  <c r="AF244" i="12"/>
  <c r="AF242" i="12"/>
  <c r="AE72" i="12"/>
  <c r="AF73" i="12"/>
  <c r="AF74" i="12" s="1"/>
  <c r="AE91" i="12"/>
  <c r="AE92" i="12" s="1"/>
  <c r="AD90" i="12"/>
  <c r="AC58" i="12"/>
  <c r="AD59" i="12"/>
  <c r="AD60" i="12" s="1"/>
  <c r="AE239" i="12"/>
  <c r="AD238" i="12"/>
  <c r="AC166" i="12"/>
  <c r="AD167" i="12"/>
  <c r="AD168" i="12" s="1"/>
  <c r="AE38" i="12"/>
  <c r="AD37" i="12"/>
  <c r="C2" i="17"/>
  <c r="R2" i="10"/>
  <c r="S2" i="9"/>
  <c r="R2" i="6"/>
  <c r="AE250" i="12"/>
  <c r="AE251" i="12"/>
  <c r="AD131" i="12" l="1"/>
  <c r="AD132" i="12" s="1"/>
  <c r="AC130" i="12"/>
  <c r="AC231" i="12"/>
  <c r="AB230" i="12"/>
  <c r="AB231" i="12" s="1"/>
  <c r="AD72" i="12"/>
  <c r="AE73" i="12"/>
  <c r="AE74" i="12" s="1"/>
  <c r="AC258" i="12"/>
  <c r="AD259" i="12"/>
  <c r="AB58" i="12"/>
  <c r="AB59" i="12" s="1"/>
  <c r="AB60" i="12" s="1"/>
  <c r="AC59" i="12"/>
  <c r="AC60" i="12" s="1"/>
  <c r="AC167" i="12"/>
  <c r="AC168" i="12" s="1"/>
  <c r="AB166" i="12"/>
  <c r="AB167" i="12" s="1"/>
  <c r="AB168" i="12" s="1"/>
  <c r="AC238" i="12"/>
  <c r="AD239" i="12"/>
  <c r="AE260" i="12"/>
  <c r="AE261" i="12"/>
  <c r="AC221" i="12"/>
  <c r="AD222" i="12"/>
  <c r="AC190" i="12"/>
  <c r="AC191" i="12" s="1"/>
  <c r="AB189" i="12"/>
  <c r="AB190" i="12" s="1"/>
  <c r="AB191" i="12" s="1"/>
  <c r="AD172" i="12"/>
  <c r="AD173" i="12" s="1"/>
  <c r="AC171" i="12"/>
  <c r="AE226" i="12"/>
  <c r="AE228" i="12"/>
  <c r="AE223" i="12"/>
  <c r="AE225" i="12"/>
  <c r="AE227" i="12"/>
  <c r="AE224" i="12"/>
  <c r="AC264" i="12"/>
  <c r="AD265" i="12"/>
  <c r="D2" i="17"/>
  <c r="S2" i="10"/>
  <c r="S2" i="6"/>
  <c r="T2" i="9"/>
  <c r="AE243" i="12"/>
  <c r="AE245" i="12"/>
  <c r="AE240" i="12"/>
  <c r="AE241" i="12"/>
  <c r="AE244" i="12"/>
  <c r="AE242" i="12"/>
  <c r="AD38" i="12"/>
  <c r="AC37" i="12"/>
  <c r="AD156" i="12"/>
  <c r="AC155" i="12"/>
  <c r="AD137" i="12"/>
  <c r="AD138" i="12" s="1"/>
  <c r="AC136" i="12"/>
  <c r="AB12" i="12"/>
  <c r="AB13" i="12" s="1"/>
  <c r="AB14" i="12" s="1"/>
  <c r="AC13" i="12"/>
  <c r="AC14" i="12" s="1"/>
  <c r="AD18" i="12"/>
  <c r="AE19" i="12"/>
  <c r="AE20" i="12" s="1"/>
  <c r="AC112" i="12"/>
  <c r="AC113" i="12" s="1"/>
  <c r="AB111" i="12"/>
  <c r="AB112" i="12" s="1"/>
  <c r="AB113" i="12" s="1"/>
  <c r="AE267" i="12"/>
  <c r="AE266" i="12"/>
  <c r="AD210" i="12"/>
  <c r="AD211" i="12" s="1"/>
  <c r="AC209" i="12"/>
  <c r="AC97" i="12"/>
  <c r="AC98" i="12" s="1"/>
  <c r="AB96" i="12"/>
  <c r="AB97" i="12" s="1"/>
  <c r="AB98" i="12" s="1"/>
  <c r="AC90" i="12"/>
  <c r="AD91" i="12"/>
  <c r="AD92" i="12" s="1"/>
  <c r="AE158" i="12"/>
  <c r="AE157" i="12"/>
  <c r="AD251" i="12"/>
  <c r="AD250" i="12"/>
  <c r="AD54" i="12"/>
  <c r="AD55" i="12"/>
  <c r="AC119" i="12"/>
  <c r="AD120" i="12"/>
  <c r="AD121" i="12" s="1"/>
  <c r="AE31" i="12"/>
  <c r="AD30" i="12"/>
  <c r="AE206" i="12"/>
  <c r="AE205" i="12"/>
  <c r="AC249" i="12"/>
  <c r="AB248" i="12"/>
  <c r="AB249" i="12" s="1"/>
  <c r="AE40" i="12"/>
  <c r="AE39" i="12"/>
  <c r="AC53" i="12"/>
  <c r="AB52" i="12"/>
  <c r="AB53" i="12" s="1"/>
  <c r="AF33" i="12"/>
  <c r="AF32" i="12"/>
  <c r="AD204" i="12"/>
  <c r="AC203" i="12"/>
  <c r="AD232" i="12"/>
  <c r="AD233" i="12"/>
  <c r="AB130" i="12" l="1"/>
  <c r="AB131" i="12" s="1"/>
  <c r="AB132" i="12" s="1"/>
  <c r="AC131" i="12"/>
  <c r="AC132" i="12" s="1"/>
  <c r="AB90" i="12"/>
  <c r="AB91" i="12" s="1"/>
  <c r="AB92" i="12" s="1"/>
  <c r="AC91" i="12"/>
  <c r="AC92" i="12" s="1"/>
  <c r="AC172" i="12"/>
  <c r="AC173" i="12" s="1"/>
  <c r="AB171" i="12"/>
  <c r="AB172" i="12" s="1"/>
  <c r="AB173" i="12" s="1"/>
  <c r="AD19" i="12"/>
  <c r="AD20" i="12" s="1"/>
  <c r="AC18" i="12"/>
  <c r="AB251" i="12"/>
  <c r="AB250" i="12"/>
  <c r="AC250" i="12"/>
  <c r="AC251" i="12"/>
  <c r="E2" i="17"/>
  <c r="T2" i="10"/>
  <c r="T2" i="6"/>
  <c r="U2" i="9"/>
  <c r="AD240" i="12"/>
  <c r="AD245" i="12"/>
  <c r="AD243" i="12"/>
  <c r="AD242" i="12"/>
  <c r="AD241" i="12"/>
  <c r="AD244" i="12"/>
  <c r="AB136" i="12"/>
  <c r="AB137" i="12" s="1"/>
  <c r="AB138" i="12" s="1"/>
  <c r="AC137" i="12"/>
  <c r="AC138" i="12" s="1"/>
  <c r="AD223" i="12"/>
  <c r="AD228" i="12"/>
  <c r="AD226" i="12"/>
  <c r="AD224" i="12"/>
  <c r="AD225" i="12"/>
  <c r="AD227" i="12"/>
  <c r="AB238" i="12"/>
  <c r="AB239" i="12" s="1"/>
  <c r="AC239" i="12"/>
  <c r="AB233" i="12"/>
  <c r="AB232" i="12"/>
  <c r="AB55" i="12"/>
  <c r="AB54" i="12"/>
  <c r="AB203" i="12"/>
  <c r="AB204" i="12" s="1"/>
  <c r="AC204" i="12"/>
  <c r="AC54" i="12"/>
  <c r="AC55" i="12"/>
  <c r="AC30" i="12"/>
  <c r="AD31" i="12"/>
  <c r="AB209" i="12"/>
  <c r="AB210" i="12" s="1"/>
  <c r="AB211" i="12" s="1"/>
  <c r="AC210" i="12"/>
  <c r="AC211" i="12" s="1"/>
  <c r="AB221" i="12"/>
  <c r="AB222" i="12" s="1"/>
  <c r="AC222" i="12"/>
  <c r="AD73" i="12"/>
  <c r="AD74" i="12" s="1"/>
  <c r="AC72" i="12"/>
  <c r="AC232" i="12"/>
  <c r="AC233" i="12"/>
  <c r="AD205" i="12"/>
  <c r="AD206" i="12"/>
  <c r="AE33" i="12"/>
  <c r="AE32" i="12"/>
  <c r="AB119" i="12"/>
  <c r="AB120" i="12" s="1"/>
  <c r="AB121" i="12" s="1"/>
  <c r="AC120" i="12"/>
  <c r="AC121" i="12" s="1"/>
  <c r="AC156" i="12"/>
  <c r="AB155" i="12"/>
  <c r="AB156" i="12" s="1"/>
  <c r="AC38" i="12"/>
  <c r="AB37" i="12"/>
  <c r="AB38" i="12" s="1"/>
  <c r="AD267" i="12"/>
  <c r="AD266" i="12"/>
  <c r="AD260" i="12"/>
  <c r="AD261" i="12"/>
  <c r="AD158" i="12"/>
  <c r="AD157" i="12"/>
  <c r="AD40" i="12"/>
  <c r="AD39" i="12"/>
  <c r="AC265" i="12"/>
  <c r="AB264" i="12"/>
  <c r="AB265" i="12" s="1"/>
  <c r="AB258" i="12"/>
  <c r="AB259" i="12" s="1"/>
  <c r="AC259" i="12"/>
  <c r="AB40" i="12" l="1"/>
  <c r="AB39" i="12"/>
  <c r="AC228" i="12"/>
  <c r="AC226" i="12"/>
  <c r="AC225" i="12"/>
  <c r="AC223" i="12"/>
  <c r="AC227" i="12"/>
  <c r="AC224" i="12"/>
  <c r="AC260" i="12"/>
  <c r="AC261" i="12"/>
  <c r="AB267" i="12"/>
  <c r="AB266" i="12"/>
  <c r="AB158" i="12"/>
  <c r="AB157" i="12"/>
  <c r="AB226" i="12"/>
  <c r="AB228" i="12"/>
  <c r="AB227" i="12"/>
  <c r="AB223" i="12"/>
  <c r="AB225" i="12"/>
  <c r="AB224" i="12"/>
  <c r="AC245" i="12"/>
  <c r="AC243" i="12"/>
  <c r="AC240" i="12"/>
  <c r="AC244" i="12"/>
  <c r="AC242" i="12"/>
  <c r="AC241" i="12"/>
  <c r="AB260" i="12"/>
  <c r="AB261" i="12"/>
  <c r="AC267" i="12"/>
  <c r="AC266" i="12"/>
  <c r="AC158" i="12"/>
  <c r="AC157" i="12"/>
  <c r="AC205" i="12"/>
  <c r="AC206" i="12"/>
  <c r="AB243" i="12"/>
  <c r="AB245" i="12"/>
  <c r="AB244" i="12"/>
  <c r="AB240" i="12"/>
  <c r="AB241" i="12"/>
  <c r="AB242" i="12"/>
  <c r="AB205" i="12"/>
  <c r="AB206" i="12"/>
  <c r="AC19" i="12"/>
  <c r="AC20" i="12" s="1"/>
  <c r="AB18" i="12"/>
  <c r="AB19" i="12" s="1"/>
  <c r="AB20" i="12" s="1"/>
  <c r="AC73" i="12"/>
  <c r="AC74" i="12" s="1"/>
  <c r="AB72" i="12"/>
  <c r="AB73" i="12" s="1"/>
  <c r="AB74" i="12" s="1"/>
  <c r="AD33" i="12"/>
  <c r="AD32" i="12"/>
  <c r="AB30" i="12"/>
  <c r="AB31" i="12" s="1"/>
  <c r="AC31" i="12"/>
  <c r="F2" i="17"/>
  <c r="U2" i="10"/>
  <c r="U2" i="6"/>
  <c r="V2" i="9"/>
  <c r="AC40" i="12"/>
  <c r="AC39" i="12"/>
  <c r="AB33" i="12" l="1"/>
  <c r="AB32" i="12"/>
  <c r="AC33" i="12"/>
  <c r="AC32" i="12"/>
  <c r="G2" i="17"/>
  <c r="V2" i="10"/>
  <c r="V2" i="6"/>
  <c r="W2" i="9"/>
  <c r="H2" i="17" l="1"/>
  <c r="W2" i="10"/>
  <c r="W2" i="6"/>
  <c r="X2" i="9"/>
  <c r="I2" i="17" l="1"/>
  <c r="X2" i="10"/>
  <c r="X2" i="6"/>
  <c r="Y2" i="9"/>
  <c r="Y2" i="6" l="1"/>
  <c r="Z2" i="9"/>
  <c r="Y2" i="10"/>
  <c r="J2" i="17"/>
  <c r="K2" i="17" l="1"/>
  <c r="Z2" i="10"/>
  <c r="AA2" i="9"/>
  <c r="Z2" i="6"/>
  <c r="L2" i="17" l="1"/>
  <c r="AA2" i="10"/>
  <c r="AA2" i="6"/>
  <c r="AB2" i="9"/>
  <c r="M2" i="17" l="1"/>
  <c r="AB2" i="10"/>
  <c r="AB2" i="6"/>
  <c r="AC2" i="9"/>
  <c r="N2" i="17" l="1"/>
  <c r="AC2" i="10"/>
  <c r="AC2" i="6"/>
  <c r="AD2" i="9"/>
  <c r="O2" i="17" l="1"/>
  <c r="AD2" i="10"/>
  <c r="AD2" i="6"/>
  <c r="AE2" i="9"/>
  <c r="P2" i="17" l="1"/>
  <c r="AE2" i="10"/>
  <c r="AE2" i="6"/>
  <c r="AF2" i="9"/>
  <c r="Q2" i="17" l="1"/>
  <c r="AF2" i="10"/>
  <c r="AF2" i="6"/>
  <c r="AG2" i="9"/>
  <c r="AG2" i="6" l="1"/>
  <c r="AH2" i="9"/>
  <c r="AG2" i="10"/>
  <c r="R2" i="17"/>
  <c r="S2" i="17" l="1"/>
  <c r="AH2" i="10"/>
  <c r="AH2" i="6"/>
  <c r="AI2" i="9"/>
  <c r="T2" i="17" l="1"/>
  <c r="AI2" i="10"/>
  <c r="AI2" i="6"/>
  <c r="AJ2" i="9"/>
  <c r="U2" i="17" l="1"/>
  <c r="AJ2" i="10"/>
  <c r="AJ2" i="6"/>
  <c r="AK2" i="9"/>
  <c r="V2" i="17" l="1"/>
  <c r="AK2" i="10"/>
  <c r="AK2" i="6"/>
  <c r="AL2" i="9"/>
  <c r="W2" i="17" l="1"/>
  <c r="AL2" i="10"/>
  <c r="AL2" i="6"/>
  <c r="AM2" i="9"/>
  <c r="X2" i="17" l="1"/>
  <c r="AM2" i="10"/>
  <c r="AM2" i="6"/>
  <c r="AN2" i="9"/>
  <c r="Y2" i="17" l="1"/>
  <c r="AN2" i="10"/>
  <c r="AN2" i="6"/>
  <c r="AO2" i="9"/>
  <c r="AO2" i="6" l="1"/>
  <c r="AP2" i="9"/>
  <c r="AO2" i="10"/>
  <c r="Z2" i="17"/>
  <c r="AA2" i="17" l="1"/>
  <c r="AP2" i="10"/>
  <c r="AP2" i="6"/>
  <c r="AQ2" i="9"/>
  <c r="AB2" i="17" l="1"/>
  <c r="AQ2" i="10"/>
  <c r="AQ2" i="6"/>
  <c r="AR2" i="9"/>
  <c r="AS2" i="9" s="1"/>
  <c r="AD2" i="17" l="1"/>
  <c r="AT2" i="9"/>
  <c r="AE2" i="17" s="1"/>
  <c r="AS2" i="10"/>
  <c r="AS2" i="6"/>
  <c r="AC2" i="17"/>
  <c r="AR2" i="10"/>
  <c r="AR2" i="6"/>
  <c r="AT2" i="10" l="1"/>
  <c r="AT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Kelvin</author>
    <author>Chris Hoare</author>
    <author>Caspar Erskine</author>
    <author>David-Mickael Lopes</author>
    <author>David</author>
  </authors>
  <commentList>
    <comment ref="AS3" authorId="0" shapeId="0" xr:uid="{E694FD46-F656-4F46-8903-7858CF4837B0}">
      <text>
        <r>
          <rPr>
            <b/>
            <sz val="9"/>
            <color indexed="81"/>
            <rFont val="Tahoma"/>
            <family val="2"/>
          </rPr>
          <t>Kelvin:</t>
        </r>
        <r>
          <rPr>
            <sz val="9"/>
            <color indexed="81"/>
            <rFont val="Tahoma"/>
            <family val="2"/>
          </rPr>
          <t xml:space="preserve">
consolidated since 16 Nov 2023</t>
        </r>
      </text>
    </comment>
    <comment ref="A7" authorId="1" shapeId="0" xr:uid="{00000000-0006-0000-0100-000001000000}">
      <text>
        <r>
          <rPr>
            <b/>
            <sz val="9"/>
            <color indexed="81"/>
            <rFont val="Tahoma"/>
            <family val="2"/>
          </rPr>
          <t>Chris Hoare:</t>
        </r>
        <r>
          <rPr>
            <sz val="9"/>
            <color indexed="81"/>
            <rFont val="Tahoma"/>
            <family val="2"/>
          </rPr>
          <t xml:space="preserve">
Reported in the presentation
</t>
        </r>
      </text>
    </comment>
    <comment ref="AS8" authorId="0" shapeId="0" xr:uid="{50BFE9CC-E8BD-4DFF-B6AD-60F8B000001B}">
      <text>
        <r>
          <rPr>
            <b/>
            <sz val="9"/>
            <color indexed="81"/>
            <rFont val="Tahoma"/>
            <family val="2"/>
          </rPr>
          <t>Kelvin:</t>
        </r>
        <r>
          <rPr>
            <sz val="9"/>
            <color indexed="81"/>
            <rFont val="Tahoma"/>
            <family val="2"/>
          </rPr>
          <t xml:space="preserve">
including 3BB</t>
        </r>
      </text>
    </comment>
    <comment ref="AT8" authorId="0" shapeId="0" xr:uid="{7441737D-7E09-4648-AC18-16EAA9162665}">
      <text>
        <r>
          <rPr>
            <b/>
            <sz val="9"/>
            <color indexed="81"/>
            <rFont val="Tahoma"/>
            <charset val="1"/>
          </rPr>
          <t>Kelvin:</t>
        </r>
        <r>
          <rPr>
            <sz val="9"/>
            <color indexed="81"/>
            <rFont val="Tahoma"/>
            <charset val="1"/>
          </rPr>
          <t xml:space="preserve">
full quarter of 3BB</t>
        </r>
      </text>
    </comment>
    <comment ref="N26" authorId="2" shapeId="0" xr:uid="{00000000-0006-0000-0100-000002000000}">
      <text>
        <r>
          <rPr>
            <b/>
            <sz val="9"/>
            <color indexed="81"/>
            <rFont val="Tahoma"/>
            <family val="2"/>
          </rPr>
          <t>Caspar Erskine:</t>
        </r>
        <r>
          <rPr>
            <sz val="9"/>
            <color indexed="81"/>
            <rFont val="Tahoma"/>
            <family val="2"/>
          </rPr>
          <t xml:space="preserve">
Excludes one-off of THB2208 for USO fee underpayment</t>
        </r>
      </text>
    </comment>
    <comment ref="AA53" authorId="3" shapeId="0" xr:uid="{00000000-0006-0000-0100-000003000000}">
      <text>
        <r>
          <rPr>
            <sz val="9"/>
            <color indexed="81"/>
            <rFont val="Tahoma"/>
            <family val="2"/>
          </rPr>
          <t xml:space="preserve">
52% excl. leagal severance exp. Improving vs. past Q but below last year margin</t>
        </r>
      </text>
    </comment>
    <comment ref="AB54" authorId="3" shapeId="0" xr:uid="{00000000-0006-0000-0100-000004000000}">
      <text>
        <r>
          <rPr>
            <sz val="9"/>
            <color indexed="81"/>
            <rFont val="Tahoma"/>
            <family val="2"/>
          </rPr>
          <t xml:space="preserve">
Clean 14.5%</t>
        </r>
      </text>
    </comment>
    <comment ref="AA63" authorId="4" shapeId="0" xr:uid="{00000000-0006-0000-0100-000005000000}">
      <text>
        <r>
          <rPr>
            <sz val="12"/>
            <color indexed="81"/>
            <rFont val="Tahoma"/>
            <family val="2"/>
          </rPr>
          <t xml:space="preserve">
Includes a THB636m for legal severance compensation in Q2 19, pre-TFRS15</t>
        </r>
      </text>
    </comment>
    <comment ref="AB63" authorId="0" shapeId="0" xr:uid="{1C79DFE2-9E47-41C8-BB01-F462E86F6128}">
      <text>
        <r>
          <rPr>
            <b/>
            <sz val="9"/>
            <color indexed="81"/>
            <rFont val="Tahoma"/>
            <family val="2"/>
          </rPr>
          <t>Kelvin:</t>
        </r>
        <r>
          <rPr>
            <sz val="9"/>
            <color indexed="81"/>
            <rFont val="Tahoma"/>
            <family val="2"/>
          </rPr>
          <t xml:space="preserve">
preTFRS15</t>
        </r>
      </text>
    </comment>
    <comment ref="AO63" authorId="0" shapeId="0" xr:uid="{C659A63E-0A12-4F2A-A70A-B033E3F0D705}">
      <text>
        <r>
          <rPr>
            <b/>
            <sz val="9"/>
            <color indexed="81"/>
            <rFont val="Tahoma"/>
            <family val="2"/>
          </rPr>
          <t>Kelvin:</t>
        </r>
        <r>
          <rPr>
            <sz val="9"/>
            <color indexed="81"/>
            <rFont val="Tahoma"/>
            <family val="2"/>
          </rPr>
          <t xml:space="preserve">
restated</t>
        </r>
      </text>
    </comment>
    <comment ref="AP63" authorId="0" shapeId="0" xr:uid="{A44987C5-0893-49FD-82F5-DF93071B72D3}">
      <text>
        <r>
          <rPr>
            <b/>
            <sz val="9"/>
            <color indexed="81"/>
            <rFont val="Tahoma"/>
            <family val="2"/>
          </rPr>
          <t>Kelvin:</t>
        </r>
        <r>
          <rPr>
            <sz val="9"/>
            <color indexed="81"/>
            <rFont val="Tahoma"/>
            <family val="2"/>
          </rPr>
          <t xml:space="preserve">
restated</t>
        </r>
      </text>
    </comment>
    <comment ref="AR63" authorId="0" shapeId="0" xr:uid="{5C696BDB-5871-47DE-867C-0C5D6A78450C}">
      <text>
        <r>
          <rPr>
            <b/>
            <sz val="9"/>
            <color indexed="81"/>
            <rFont val="Tahoma"/>
            <family val="2"/>
          </rPr>
          <t>Kelvin:</t>
        </r>
        <r>
          <rPr>
            <sz val="9"/>
            <color indexed="81"/>
            <rFont val="Tahoma"/>
            <family val="2"/>
          </rPr>
          <t xml:space="preserve">
restated</t>
        </r>
      </text>
    </comment>
    <comment ref="AS68" authorId="0" shapeId="0" xr:uid="{A0F28763-C334-4C7F-9030-7AD6A887B42E}">
      <text>
        <r>
          <rPr>
            <b/>
            <sz val="9"/>
            <color indexed="81"/>
            <rFont val="Tahoma"/>
            <family val="2"/>
          </rPr>
          <t>Kelvin:</t>
        </r>
        <r>
          <rPr>
            <sz val="9"/>
            <color indexed="81"/>
            <rFont val="Tahoma"/>
            <family val="2"/>
          </rPr>
          <t xml:space="preserve">
restated</t>
        </r>
      </text>
    </comment>
    <comment ref="AI70" authorId="4" shapeId="0" xr:uid="{F3560B61-46E3-4631-A533-1134636E6A76}">
      <text>
        <r>
          <rPr>
            <sz val="9"/>
            <color indexed="81"/>
            <rFont val="Tahoma"/>
            <family val="2"/>
          </rPr>
          <t xml:space="preserve">
Includes THB500m one off</t>
        </r>
      </text>
    </comment>
    <comment ref="AI76" authorId="4" shapeId="0" xr:uid="{61FCEA12-83E2-47F1-92CD-D56665424DE6}">
      <text>
        <r>
          <rPr>
            <sz val="9"/>
            <color indexed="81"/>
            <rFont val="Tahoma"/>
            <family val="2"/>
          </rPr>
          <t xml:space="preserve">
THB6,639bn ex one off</t>
        </r>
      </text>
    </comment>
    <comment ref="AJ76" authorId="4" shapeId="0" xr:uid="{4CDBFA94-4CD1-4577-A8A7-8776A34E2F5B}">
      <text>
        <r>
          <rPr>
            <sz val="9"/>
            <color indexed="81"/>
            <rFont val="Tahoma"/>
            <family val="2"/>
          </rPr>
          <t xml:space="preserve">
6.7bn ex one time items</t>
        </r>
      </text>
    </comment>
    <comment ref="AS94" authorId="0" shapeId="0" xr:uid="{74327EB4-EDBD-4BE0-9B18-E9768F4CC64D}">
      <text>
        <r>
          <rPr>
            <b/>
            <sz val="9"/>
            <color indexed="81"/>
            <rFont val="Tahoma"/>
            <family val="2"/>
          </rPr>
          <t>Kelvin:</t>
        </r>
        <r>
          <rPr>
            <sz val="9"/>
            <color indexed="81"/>
            <rFont val="Tahoma"/>
            <family val="2"/>
          </rPr>
          <t xml:space="preserve">
Excluding TTTBB, +21% YoY and 3.9% QOQ.</t>
        </r>
      </text>
    </comment>
    <comment ref="AS95" authorId="0" shapeId="0" xr:uid="{7E6D2D07-33C0-4592-98FF-BE09E17EA012}">
      <text>
        <r>
          <rPr>
            <b/>
            <sz val="9"/>
            <color indexed="81"/>
            <rFont val="Tahoma"/>
            <family val="2"/>
          </rPr>
          <t>Kelvin:</t>
        </r>
        <r>
          <rPr>
            <sz val="9"/>
            <color indexed="81"/>
            <rFont val="Tahoma"/>
            <family val="2"/>
          </rPr>
          <t xml:space="preserve">
excluding TTTBB, -1.1% YoY, -2.8% QoQ.
</t>
        </r>
      </text>
    </comment>
    <comment ref="AS96" authorId="0" shapeId="0" xr:uid="{9FE455B0-96EC-45A8-9CC2-401947DC26CA}">
      <text>
        <r>
          <rPr>
            <b/>
            <sz val="9"/>
            <color indexed="81"/>
            <rFont val="Tahoma"/>
            <family val="2"/>
          </rPr>
          <t>Kelvin:</t>
        </r>
        <r>
          <rPr>
            <sz val="9"/>
            <color indexed="81"/>
            <rFont val="Tahoma"/>
            <family val="2"/>
          </rPr>
          <t xml:space="preserve">
excluding TTTBB, 3.1% YoY and 2.4% QoQ</t>
        </r>
      </text>
    </comment>
    <comment ref="AA101" authorId="3" shapeId="0" xr:uid="{00000000-0006-0000-0100-000006000000}">
      <text>
        <r>
          <rPr>
            <b/>
            <sz val="9"/>
            <color indexed="81"/>
            <rFont val="Tahoma"/>
            <family val="2"/>
          </rPr>
          <t>+4% clean</t>
        </r>
        <r>
          <rPr>
            <sz val="9"/>
            <color indexed="81"/>
            <rFont val="Tahoma"/>
            <family val="2"/>
          </rPr>
          <t xml:space="preserve">
</t>
        </r>
      </text>
    </comment>
    <comment ref="AB101" authorId="3" shapeId="0" xr:uid="{00000000-0006-0000-0100-000007000000}">
      <text>
        <r>
          <rPr>
            <b/>
            <sz val="9"/>
            <color indexed="81"/>
            <rFont val="Tahoma"/>
            <family val="2"/>
          </rPr>
          <t>+14% clean</t>
        </r>
        <r>
          <rPr>
            <sz val="9"/>
            <color indexed="81"/>
            <rFont val="Tahoma"/>
            <family val="2"/>
          </rPr>
          <t xml:space="preserve">
</t>
        </r>
      </text>
    </comment>
    <comment ref="AD104" authorId="0" shapeId="0" xr:uid="{312FD2A3-B9F6-43EB-8D78-5385E3D96F04}">
      <text>
        <r>
          <rPr>
            <b/>
            <sz val="9"/>
            <color indexed="81"/>
            <rFont val="Tahoma"/>
            <family val="2"/>
          </rPr>
          <t>Kelvin:</t>
        </r>
        <r>
          <rPr>
            <sz val="9"/>
            <color indexed="81"/>
            <rFont val="Tahoma"/>
            <family val="2"/>
          </rPr>
          <t xml:space="preserve">
partly due to TRFS 16 being compared to pre-TFRS16</t>
        </r>
      </text>
    </comment>
    <comment ref="AS104" authorId="0" shapeId="0" xr:uid="{3BEED2F4-2C6C-4012-BA64-C1CEE799EA26}">
      <text>
        <r>
          <rPr>
            <b/>
            <sz val="9"/>
            <color indexed="81"/>
            <rFont val="Tahoma"/>
            <family val="2"/>
          </rPr>
          <t>Kelvin:</t>
        </r>
        <r>
          <rPr>
            <sz val="9"/>
            <color indexed="81"/>
            <rFont val="Tahoma"/>
            <family val="2"/>
          </rPr>
          <t xml:space="preserve">
excluding TTTBB, +0.3% YoY and -2.7% QoQ due to higher admin costs</t>
        </r>
      </text>
    </comment>
    <comment ref="AJ111" authorId="4" shapeId="0" xr:uid="{BCF9180F-F102-4C52-BFE9-23B58151AD5F}">
      <text>
        <r>
          <rPr>
            <sz val="9"/>
            <color indexed="81"/>
            <rFont val="Tahoma"/>
            <family val="2"/>
          </rPr>
          <t xml:space="preserve">
+0.9% YoY ex one time item</t>
        </r>
      </text>
    </comment>
    <comment ref="AS111" authorId="0" shapeId="0" xr:uid="{BB3A1405-3B39-4A14-A55B-6F2FCC9C6C6B}">
      <text>
        <r>
          <rPr>
            <b/>
            <sz val="9"/>
            <color indexed="81"/>
            <rFont val="Tahoma"/>
            <family val="2"/>
          </rPr>
          <t>Kelvin:</t>
        </r>
        <r>
          <rPr>
            <sz val="9"/>
            <color indexed="81"/>
            <rFont val="Tahoma"/>
            <family val="2"/>
          </rPr>
          <t xml:space="preserve">
excluding TTTBB +6.3%  YoY and -8% QoQ</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David-Mickael Lopes</author>
    <author>Kelvin</author>
    <author>David</author>
  </authors>
  <commentList>
    <comment ref="AA4" authorId="0" shapeId="0" xr:uid="{00000000-0006-0000-0200-000001000000}">
      <text>
        <r>
          <rPr>
            <sz val="9"/>
            <color indexed="81"/>
            <rFont val="Tahoma"/>
            <family val="2"/>
          </rPr>
          <t>Cash capex 1H19: THB9.4bn</t>
        </r>
      </text>
    </comment>
    <comment ref="AB4" authorId="0" shapeId="0" xr:uid="{00000000-0006-0000-0200-000002000000}">
      <text>
        <r>
          <rPr>
            <sz val="9"/>
            <color indexed="81"/>
            <rFont val="Tahoma"/>
            <family val="2"/>
          </rPr>
          <t>Cash capex 1H19: THB9.4bn</t>
        </r>
      </text>
    </comment>
    <comment ref="AS4" authorId="1" shapeId="0" xr:uid="{04B86A4D-3F61-499D-8398-3FE3298AE34A}">
      <text>
        <r>
          <rPr>
            <b/>
            <sz val="9"/>
            <color indexed="81"/>
            <rFont val="Tahoma"/>
            <family val="2"/>
          </rPr>
          <t>Kelvin:</t>
        </r>
        <r>
          <rPr>
            <sz val="9"/>
            <color indexed="81"/>
            <rFont val="Tahoma"/>
            <family val="2"/>
          </rPr>
          <t xml:space="preserve">
acceleration of 700MHz 5G rollout</t>
        </r>
      </text>
    </comment>
    <comment ref="AD11" authorId="2" shapeId="0" xr:uid="{00000000-0006-0000-0200-000003000000}">
      <text>
        <r>
          <rPr>
            <sz val="9"/>
            <color indexed="81"/>
            <rFont val="Tahoma"/>
            <family val="2"/>
          </rPr>
          <t xml:space="preserve">
Post TFRS 16</t>
        </r>
      </text>
    </comment>
    <comment ref="AS12" authorId="1" shapeId="0" xr:uid="{9AF04B51-A488-4A5D-BF10-D998FC28481F}">
      <text>
        <r>
          <rPr>
            <b/>
            <sz val="9"/>
            <color indexed="81"/>
            <rFont val="Tahoma"/>
            <family val="2"/>
          </rPr>
          <t>Kelvin:</t>
        </r>
        <r>
          <rPr>
            <sz val="9"/>
            <color indexed="81"/>
            <rFont val="Tahoma"/>
            <family val="2"/>
          </rPr>
          <t xml:space="preserve">
consolidation of TTTBB lease liability and license payable)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Kelvin</author>
  </authors>
  <commentList>
    <comment ref="AR12" authorId="0" shapeId="0" xr:uid="{39BA304B-1FA2-4145-9685-CF6303E36B03}">
      <text>
        <r>
          <rPr>
            <b/>
            <sz val="9"/>
            <color indexed="81"/>
            <rFont val="Tahoma"/>
            <family val="2"/>
          </rPr>
          <t>Kelvin:</t>
        </r>
        <r>
          <rPr>
            <sz val="9"/>
            <color indexed="81"/>
            <rFont val="Tahoma"/>
            <family val="2"/>
          </rPr>
          <t xml:space="preserve">
impacted by stringent control related to Prepaid identification </t>
        </r>
      </text>
    </comment>
    <comment ref="AS68" authorId="0" shapeId="0" xr:uid="{7DF0BD99-5D90-41CB-889E-D1311B761335}">
      <text>
        <r>
          <rPr>
            <b/>
            <sz val="9"/>
            <color indexed="81"/>
            <rFont val="Tahoma"/>
            <family val="2"/>
          </rPr>
          <t>Kelvin:</t>
        </r>
        <r>
          <rPr>
            <sz val="9"/>
            <color indexed="81"/>
            <rFont val="Tahoma"/>
            <family val="2"/>
          </rPr>
          <t xml:space="preserve">
45% market share by company. 
2.3m from TTTBB</t>
        </r>
      </text>
    </comment>
    <comment ref="AR88" authorId="0" shapeId="0" xr:uid="{158244FE-C96F-48C9-A113-F81977A67899}">
      <text>
        <r>
          <rPr>
            <b/>
            <sz val="9"/>
            <color indexed="81"/>
            <rFont val="Tahoma"/>
            <family val="2"/>
          </rPr>
          <t>Kelvin:</t>
        </r>
        <r>
          <rPr>
            <sz val="9"/>
            <color indexed="81"/>
            <rFont val="Tahoma"/>
            <family val="2"/>
          </rPr>
          <t xml:space="preserve">
reported +2.1%</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Kelvin</author>
  </authors>
  <commentList>
    <comment ref="AD21" authorId="0" shapeId="0" xr:uid="{FCB20232-5D29-42CD-BC1D-78A874A56EE2}">
      <text>
        <r>
          <rPr>
            <b/>
            <sz val="9"/>
            <color indexed="81"/>
            <rFont val="Tahoma"/>
            <family val="2"/>
          </rPr>
          <t>Kelvin:</t>
        </r>
        <r>
          <rPr>
            <sz val="9"/>
            <color indexed="81"/>
            <rFont val="Tahoma"/>
            <family val="2"/>
          </rPr>
          <t xml:space="preserve">
46 days worth</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<sst xmlns="http://schemas.openxmlformats.org/spreadsheetml/2006/main" count="1129" uniqueCount="473">
  <si>
    <t>Q1 16</t>
  </si>
  <si>
    <t>Q2 16</t>
  </si>
  <si>
    <t>Q3 16</t>
  </si>
  <si>
    <t>Q4 16</t>
  </si>
  <si>
    <t>Q1 17</t>
  </si>
  <si>
    <t>Voice</t>
  </si>
  <si>
    <t>Revenues</t>
  </si>
  <si>
    <t>EBIT</t>
  </si>
  <si>
    <t>Average Subscriber Numbers</t>
  </si>
  <si>
    <t>Subscriber Base Growth YoY</t>
  </si>
  <si>
    <t>Total Traffic Growth</t>
  </si>
  <si>
    <t>ARPU Growth</t>
  </si>
  <si>
    <t>Minutes of Use Growth</t>
  </si>
  <si>
    <t>Pricing Growth YoY</t>
  </si>
  <si>
    <t>Pricing Growth QoQ</t>
  </si>
  <si>
    <t>Data Subscriber Base YoY</t>
  </si>
  <si>
    <t>Data</t>
  </si>
  <si>
    <t>DETAILED P&amp;L (REPORTED)</t>
  </si>
  <si>
    <t>Comments</t>
  </si>
  <si>
    <t>NSR Group Profit and Loss Analysis</t>
  </si>
  <si>
    <t>Group Total Revenue Growth YoY</t>
  </si>
  <si>
    <t>Group Total Revenue Growth QoQ</t>
  </si>
  <si>
    <t>Depreciation and amortisation growth % YoY</t>
  </si>
  <si>
    <t>Implied tax rate</t>
  </si>
  <si>
    <t>NSR DOMESTIC MOBILE KPIs ANALYSIS</t>
  </si>
  <si>
    <t>Hyperlink</t>
  </si>
  <si>
    <t>Index</t>
  </si>
  <si>
    <t>1)</t>
  </si>
  <si>
    <t>2)</t>
  </si>
  <si>
    <t>3)</t>
  </si>
  <si>
    <t>4)</t>
  </si>
  <si>
    <t>5)</t>
  </si>
  <si>
    <t>6)</t>
  </si>
  <si>
    <t>7)</t>
  </si>
  <si>
    <t>8)</t>
  </si>
  <si>
    <t xml:space="preserve">New Street Research </t>
  </si>
  <si>
    <t>Reported Group Balance Sheet</t>
  </si>
  <si>
    <t>Charts Page</t>
  </si>
  <si>
    <t>KEY</t>
  </si>
  <si>
    <t>New Street Analysis</t>
  </si>
  <si>
    <t>Figures restated/ Growth rates impacted</t>
  </si>
  <si>
    <t>Depreciation &amp; Amortisation</t>
  </si>
  <si>
    <t>Interest and Financing Cost (net)</t>
  </si>
  <si>
    <t>PBT</t>
  </si>
  <si>
    <t>Tax</t>
  </si>
  <si>
    <t>Net income growth Standalone (% YoY)</t>
  </si>
  <si>
    <t>Total KPIs</t>
  </si>
  <si>
    <t>Total Minutes of Use</t>
  </si>
  <si>
    <t xml:space="preserve">Total Minutes of Use Growth </t>
  </si>
  <si>
    <t>QUARTERLY SHEET</t>
  </si>
  <si>
    <t>DOMESTIC MOBILE Operations</t>
  </si>
  <si>
    <t>Reported Group Highlights</t>
  </si>
  <si>
    <t>Domestic Mobile Operations</t>
  </si>
  <si>
    <t>Coverage Data</t>
  </si>
  <si>
    <t>REVENUES</t>
  </si>
  <si>
    <t>Subscriber net additions</t>
  </si>
  <si>
    <t>Net subscriber Additions</t>
  </si>
  <si>
    <t>Mobile Internet Drivers</t>
  </si>
  <si>
    <t>Mobile Data Traffic Growth (% YoY)</t>
  </si>
  <si>
    <t>Average Mobile Internet Usage Growth (% YoY)</t>
  </si>
  <si>
    <t>9)</t>
  </si>
  <si>
    <t>10)</t>
  </si>
  <si>
    <t>EBITDA and Opex</t>
  </si>
  <si>
    <t>Voice ARPU growth (% YoY)</t>
  </si>
  <si>
    <t>Quarterly AIS Historicals Model</t>
  </si>
  <si>
    <t>Figures as reported by Advanced Info Services</t>
  </si>
  <si>
    <t>Fixed broadband</t>
  </si>
  <si>
    <t>Financial Breakdown (Bt mn)</t>
  </si>
  <si>
    <t>1Q13</t>
  </si>
  <si>
    <t>2Q13</t>
  </si>
  <si>
    <t>3Q13</t>
  </si>
  <si>
    <t>4Q13</t>
  </si>
  <si>
    <t>1Q14</t>
  </si>
  <si>
    <t>2Q14</t>
  </si>
  <si>
    <t>3Q14</t>
  </si>
  <si>
    <t>4Q14</t>
  </si>
  <si>
    <t>1Q15</t>
  </si>
  <si>
    <t>2Q15</t>
  </si>
  <si>
    <t>3Q15</t>
  </si>
  <si>
    <t>4Q15</t>
  </si>
  <si>
    <t>1Q16</t>
  </si>
  <si>
    <t>2Q16</t>
  </si>
  <si>
    <t>3Q16</t>
  </si>
  <si>
    <t>4Q16</t>
  </si>
  <si>
    <t>1Q17</t>
  </si>
  <si>
    <t>Interconnection</t>
  </si>
  <si>
    <t>IC cost</t>
  </si>
  <si>
    <t>Net IC</t>
  </si>
  <si>
    <t>Sales revenue</t>
  </si>
  <si>
    <t>Handset</t>
  </si>
  <si>
    <t>SIM</t>
  </si>
  <si>
    <t>Cost of service excl. IC</t>
  </si>
  <si>
    <t>Regulatory fee</t>
  </si>
  <si>
    <t>Depreciation &amp; amortization (D&amp;A)</t>
  </si>
  <si>
    <t>Network operating expenses</t>
  </si>
  <si>
    <t>Others</t>
  </si>
  <si>
    <t>Cost of sales</t>
  </si>
  <si>
    <t>Handsets</t>
  </si>
  <si>
    <t>Total cost of sales</t>
  </si>
  <si>
    <t>Selling, general and admin expenses</t>
  </si>
  <si>
    <t>Marketing spending</t>
  </si>
  <si>
    <t>General admin &amp; staff cost</t>
  </si>
  <si>
    <t>Bad debt provision</t>
  </si>
  <si>
    <t>Depreciation</t>
  </si>
  <si>
    <t>Total SG&amp;A</t>
  </si>
  <si>
    <t>NSR Analysis</t>
  </si>
  <si>
    <t>Financials</t>
  </si>
  <si>
    <t>Service Opex (Ex-Depn)</t>
  </si>
  <si>
    <t>Service EBITDA</t>
  </si>
  <si>
    <t>EBITDA inc. handsets</t>
  </si>
  <si>
    <t>EBITDA margins</t>
  </si>
  <si>
    <t>Total Opex</t>
  </si>
  <si>
    <t>EBITDA growth (YoY)</t>
  </si>
  <si>
    <t>Growth (YoY</t>
  </si>
  <si>
    <t>Reported EBITDA</t>
  </si>
  <si>
    <t>Service Opex growth (% YoY)</t>
  </si>
  <si>
    <t>Service EBITDA growth (% YoY)</t>
  </si>
  <si>
    <t>Service EBITDA growth (% QoQ)</t>
  </si>
  <si>
    <t>Reported EBITDA growth (YoY)</t>
  </si>
  <si>
    <t>Subscribers</t>
  </si>
  <si>
    <t xml:space="preserve"> Postpaid</t>
  </si>
  <si>
    <t xml:space="preserve"> Prepaid</t>
  </si>
  <si>
    <t>Total subscribers</t>
  </si>
  <si>
    <t>Net additions</t>
  </si>
  <si>
    <t>Postpaid</t>
  </si>
  <si>
    <t>Prepaid</t>
  </si>
  <si>
    <t>Total net addition</t>
  </si>
  <si>
    <t>Data subscribers (%)</t>
  </si>
  <si>
    <t>Device penetration (%)</t>
  </si>
  <si>
    <t>4G-handset penetration</t>
  </si>
  <si>
    <t xml:space="preserve">   </t>
  </si>
  <si>
    <t>Blended</t>
  </si>
  <si>
    <t>Churn rate (% per month)</t>
  </si>
  <si>
    <t>ARPU (Bt/month/subscriber)***</t>
  </si>
  <si>
    <t>MOU (minute/month/subscriber)</t>
  </si>
  <si>
    <t xml:space="preserve"> RPM (Baht/minute)</t>
  </si>
  <si>
    <t>*RPM= (voice revenue/ avrg. sub)/ MOU</t>
  </si>
  <si>
    <t xml:space="preserve">RPMB (Revenue/MB) </t>
  </si>
  <si>
    <t>3G base stations</t>
  </si>
  <si>
    <t>-</t>
  </si>
  <si>
    <t>4G base stations</t>
  </si>
  <si>
    <t xml:space="preserve">Fixed Broadband </t>
  </si>
  <si>
    <t>FBB subscribers</t>
  </si>
  <si>
    <t>FBB net addition</t>
  </si>
  <si>
    <t>ARPU (Bt/subscriber/month)</t>
  </si>
  <si>
    <t>FBB ARPU</t>
  </si>
  <si>
    <t>VOU (GB / data sub / mth)</t>
  </si>
  <si>
    <t xml:space="preserve">Total Traffic </t>
  </si>
  <si>
    <t>Data subscribers</t>
  </si>
  <si>
    <t>Data subs net adds</t>
  </si>
  <si>
    <t>Data ARPU (Total subs)</t>
  </si>
  <si>
    <t>Data ARPU (Data subs)</t>
  </si>
  <si>
    <t>Fixed services</t>
  </si>
  <si>
    <t>Broadband subscriber growth</t>
  </si>
  <si>
    <t>ARPU growth (% YoY)</t>
  </si>
  <si>
    <t>ARPU growth (% QoQ)</t>
  </si>
  <si>
    <t>3G base station adds</t>
  </si>
  <si>
    <t>4G base station adds</t>
  </si>
  <si>
    <t>Traffic per base station</t>
  </si>
  <si>
    <t>Data revenue per base station</t>
  </si>
  <si>
    <t>Capex growth (% YoY)</t>
  </si>
  <si>
    <t>OpFCF</t>
  </si>
  <si>
    <t>OpFCF margin</t>
  </si>
  <si>
    <t>Other costs</t>
  </si>
  <si>
    <t>Service revenues (ex-IC) (YoY)</t>
  </si>
  <si>
    <t>Service revenues (ex-IC) (QoQ)</t>
  </si>
  <si>
    <t>Voice revenue growth (YoY)</t>
  </si>
  <si>
    <t>Voice revenue growth (QoQ)</t>
  </si>
  <si>
    <t>Data revenue growth (YoY)</t>
  </si>
  <si>
    <t>Data revenue growth (QoQ)</t>
  </si>
  <si>
    <t>Other growth (% YoY)</t>
  </si>
  <si>
    <t>Fixed revenue growth (% YoY)</t>
  </si>
  <si>
    <t>Handsets and IC</t>
  </si>
  <si>
    <t>Interconnection revenue growth (YoY)</t>
  </si>
  <si>
    <t>Interconnect margins (%)</t>
  </si>
  <si>
    <t>Handset margins</t>
  </si>
  <si>
    <t>Handset and SIM revenue growth (YoY)</t>
  </si>
  <si>
    <t>Handset and SIM margins (%)</t>
  </si>
  <si>
    <t>SIM margins</t>
  </si>
  <si>
    <t>Handset growth (YoY)</t>
  </si>
  <si>
    <t>Opex versus service revenues (ex-IC</t>
  </si>
  <si>
    <t>Growth (% YoY)</t>
  </si>
  <si>
    <t>As % of sales (%)</t>
  </si>
  <si>
    <t>Total revenue growth (% YoY)</t>
  </si>
  <si>
    <t>Service revenue growth ex-IC (% YoY)</t>
  </si>
  <si>
    <t>EBITDA (THB'mn; LHS); Growth (% YoY; RHS)</t>
  </si>
  <si>
    <t>EBITDA margins (%)</t>
  </si>
  <si>
    <t>Voice ARPU</t>
  </si>
  <si>
    <t>Mobile Data Traffic (TB)</t>
  </si>
  <si>
    <t>Growth YoY</t>
  </si>
  <si>
    <t>Growth QoQ</t>
  </si>
  <si>
    <t>Usage (GB/Data Sub)</t>
  </si>
  <si>
    <t>Data subscriber net adds</t>
  </si>
  <si>
    <t>GB usage per site</t>
  </si>
  <si>
    <t>Site totals by type ('000)</t>
  </si>
  <si>
    <t>Service EBITDA and EBITDA growth (% YoY)</t>
  </si>
  <si>
    <t xml:space="preserve">Service EBITDA margin </t>
  </si>
  <si>
    <t>Service opex by type (Ex-IC costs)</t>
  </si>
  <si>
    <t>Opex (THB'mn) and opex growth (% YoY) inc. IC</t>
  </si>
  <si>
    <t>Service opex (ex-IC) as % of sales (ex-IC)</t>
  </si>
  <si>
    <t>Key opex line growth (YoY)</t>
  </si>
  <si>
    <t>Fixed drivers</t>
  </si>
  <si>
    <t xml:space="preserve">Fixed subscriber base </t>
  </si>
  <si>
    <t>Fixed subscriber additions</t>
  </si>
  <si>
    <t>ARPUs (THB)</t>
  </si>
  <si>
    <t>Total Subscribers</t>
  </si>
  <si>
    <t>Capex (THB'mn; LHS); Capex as % of sales (RHS)</t>
  </si>
  <si>
    <t>OpFCF (THB'mn; LHS); OpFCF margin (%; RHS)</t>
  </si>
  <si>
    <t>Capex as % of sales (ex-IC)</t>
  </si>
  <si>
    <t>Mobile Internet Pricing (THB/MB)</t>
  </si>
  <si>
    <t>Usage Growth YoY</t>
  </si>
  <si>
    <t>Data pricing growth YoY</t>
  </si>
  <si>
    <t>Financials (COST AND OPEX)</t>
  </si>
  <si>
    <t>Reported below EBITDA data from MD&amp;A</t>
  </si>
  <si>
    <t>Group Total Revenues</t>
  </si>
  <si>
    <t>New Street Research Key Chart</t>
  </si>
  <si>
    <t>Total cost of service excl. IC</t>
  </si>
  <si>
    <t>n/m</t>
  </si>
  <si>
    <t>n/a</t>
  </si>
  <si>
    <t>Mobile revenue:</t>
  </si>
  <si>
    <t>Of which: voice</t>
  </si>
  <si>
    <t>Of which: non-voice</t>
  </si>
  <si>
    <t>SIM and device sales</t>
  </si>
  <si>
    <t>Mobile revenues (YoY)</t>
  </si>
  <si>
    <t>Service revenue growth (%)</t>
  </si>
  <si>
    <t>Postpaid (TFRS 15)</t>
  </si>
  <si>
    <t>Prepaid (TFRS 15)</t>
  </si>
  <si>
    <t>Blended (TFRS 15)</t>
  </si>
  <si>
    <t>*RPMB= (mobile data revenue/ avrg. data sub)/ VOU</t>
  </si>
  <si>
    <t>EBITDA margin</t>
  </si>
  <si>
    <t>Service EBITDA margin</t>
  </si>
  <si>
    <t>TFRS 15 ---&gt;</t>
  </si>
  <si>
    <t>Q</t>
  </si>
  <si>
    <t>Quarter</t>
  </si>
  <si>
    <t>Position</t>
  </si>
  <si>
    <t>Date</t>
  </si>
  <si>
    <t>1Q12</t>
  </si>
  <si>
    <t>2Q12</t>
  </si>
  <si>
    <t>3Q12</t>
  </si>
  <si>
    <t>4Q12</t>
  </si>
  <si>
    <t>2Q17</t>
  </si>
  <si>
    <t>3Q17</t>
  </si>
  <si>
    <t>4Q17</t>
  </si>
  <si>
    <t>1Q18</t>
  </si>
  <si>
    <t>2Q18</t>
  </si>
  <si>
    <t>3Q18</t>
  </si>
  <si>
    <t>4Q18</t>
  </si>
  <si>
    <t>1Q19</t>
  </si>
  <si>
    <t>2Q19</t>
  </si>
  <si>
    <t>3Q19</t>
  </si>
  <si>
    <t>4Q19</t>
  </si>
  <si>
    <t>1Q20</t>
  </si>
  <si>
    <t>2Q20</t>
  </si>
  <si>
    <t>3Q20</t>
  </si>
  <si>
    <t>4Q20</t>
  </si>
  <si>
    <t>1Q21</t>
  </si>
  <si>
    <t>2Q21</t>
  </si>
  <si>
    <t>3Q21</t>
  </si>
  <si>
    <t>4Q21</t>
  </si>
  <si>
    <t>1Q22</t>
  </si>
  <si>
    <t>2Q22</t>
  </si>
  <si>
    <t>3Q22</t>
  </si>
  <si>
    <t>4Q22</t>
  </si>
  <si>
    <t>1Q23</t>
  </si>
  <si>
    <t>2Q23</t>
  </si>
  <si>
    <t>3Q23</t>
  </si>
  <si>
    <t>4Q23</t>
  </si>
  <si>
    <t>1Q24</t>
  </si>
  <si>
    <t>2Q24</t>
  </si>
  <si>
    <t>3Q24</t>
  </si>
  <si>
    <t>4Q24</t>
  </si>
  <si>
    <t>1Q25</t>
  </si>
  <si>
    <t>2Q25</t>
  </si>
  <si>
    <t>3Q25</t>
  </si>
  <si>
    <t>4Q25</t>
  </si>
  <si>
    <t>1Q26</t>
  </si>
  <si>
    <t>2Q26</t>
  </si>
  <si>
    <t>3Q26</t>
  </si>
  <si>
    <t>4Q26</t>
  </si>
  <si>
    <t>1Q27</t>
  </si>
  <si>
    <t>2Q27</t>
  </si>
  <si>
    <t>3Q27</t>
  </si>
  <si>
    <t>4Q27</t>
  </si>
  <si>
    <t>1Q28</t>
  </si>
  <si>
    <t>2Q28</t>
  </si>
  <si>
    <t>3Q28</t>
  </si>
  <si>
    <t>4Q28</t>
  </si>
  <si>
    <t>1Q29</t>
  </si>
  <si>
    <t>2Q29</t>
  </si>
  <si>
    <t>3Q29</t>
  </si>
  <si>
    <t>4Q29</t>
  </si>
  <si>
    <t>1Q30</t>
  </si>
  <si>
    <t>2Q30</t>
  </si>
  <si>
    <t>3Q30</t>
  </si>
  <si>
    <t>4Q30</t>
  </si>
  <si>
    <t>1Q31</t>
  </si>
  <si>
    <t>2Q31</t>
  </si>
  <si>
    <t>3Q31</t>
  </si>
  <si>
    <t>4Q31</t>
  </si>
  <si>
    <t>1Q32</t>
  </si>
  <si>
    <t>2Q32</t>
  </si>
  <si>
    <t>3Q32</t>
  </si>
  <si>
    <t>4Q32</t>
  </si>
  <si>
    <t>1Q33</t>
  </si>
  <si>
    <t>2Q33</t>
  </si>
  <si>
    <t>3Q33</t>
  </si>
  <si>
    <t>4Q33</t>
  </si>
  <si>
    <t>1Q34</t>
  </si>
  <si>
    <t>2Q34</t>
  </si>
  <si>
    <t>3Q34</t>
  </si>
  <si>
    <t>4Q34</t>
  </si>
  <si>
    <t>1Q35</t>
  </si>
  <si>
    <t>1Q36</t>
  </si>
  <si>
    <t>2Q35</t>
  </si>
  <si>
    <t>2Q36</t>
  </si>
  <si>
    <t>3Q35</t>
  </si>
  <si>
    <t>3Q36</t>
  </si>
  <si>
    <t>4Q35</t>
  </si>
  <si>
    <t>4Q36</t>
  </si>
  <si>
    <t>1Q37</t>
  </si>
  <si>
    <t>2Q37</t>
  </si>
  <si>
    <t>3Q37</t>
  </si>
  <si>
    <t>4Q37</t>
  </si>
  <si>
    <t>1Q38</t>
  </si>
  <si>
    <t>2Q38</t>
  </si>
  <si>
    <t>3Q38</t>
  </si>
  <si>
    <t>4Q38</t>
  </si>
  <si>
    <t>1Q39</t>
  </si>
  <si>
    <t>2Q39</t>
  </si>
  <si>
    <t>3Q39</t>
  </si>
  <si>
    <t>4Q39</t>
  </si>
  <si>
    <t>1Q40</t>
  </si>
  <si>
    <t>2Q40</t>
  </si>
  <si>
    <t>3Q40</t>
  </si>
  <si>
    <t>4Q40</t>
  </si>
  <si>
    <t>Chart update date</t>
  </si>
  <si>
    <t>Quarters</t>
  </si>
  <si>
    <t xml:space="preserve">BS </t>
  </si>
  <si>
    <t>Blended RPMB</t>
  </si>
  <si>
    <t>Data subscribers %</t>
  </si>
  <si>
    <t>FBB subs</t>
  </si>
  <si>
    <t>Regulatory fee %</t>
  </si>
  <si>
    <t>Network operating expenses %</t>
  </si>
  <si>
    <t>Others %</t>
  </si>
  <si>
    <t>Marketing spending %</t>
  </si>
  <si>
    <t>General admin &amp; staff cost %</t>
  </si>
  <si>
    <t>Bad debt provision %</t>
  </si>
  <si>
    <t>Regulatory fee (% YoY)</t>
  </si>
  <si>
    <t>Network operating expenses (% YoY)</t>
  </si>
  <si>
    <t>1) Revenues</t>
  </si>
  <si>
    <t>3) Fixed drivers</t>
  </si>
  <si>
    <t>2) Mobile internet drivers</t>
  </si>
  <si>
    <t>4) EBITDA, Opex and cash-flows</t>
  </si>
  <si>
    <t>DISCLAIMER</t>
  </si>
  <si>
    <t xml:space="preserve">This document has been communicated to its clients by New Street Research LLP in accordance with its terms and conditions. This document is confidential and should not be communicated to persons other than the clients of New Street Research LLP. </t>
  </si>
  <si>
    <t xml:space="preserve">New Street Research LLP is authorised and regulated in the conduct of its designated investment business in the United Kingdom by the Financial Conduct Authority. </t>
  </si>
  <si>
    <t>The contents of this Spreadsheet are subject to updating, completion, revision, further verification and amendment.</t>
  </si>
  <si>
    <t>The value of shares and other investments and the income derived from them may go down as well as up, and you may not get back the full amount you originally invested.</t>
  </si>
  <si>
    <t>12 month historical recommendation changes are available on request</t>
  </si>
  <si>
    <t>New Street Research LLP is authorised and regulated in the UK by the Financial Conduct Authority and is registered in the United States with the Securities and Exchange Commission as an investment adviser.  It may be distributed in the United States by New Street Research LLC which is a partner of New Street Research LLP.</t>
  </si>
  <si>
    <t>Regulatory Disclosures: This research is directed only at persons classified as Professional Clients under the rules of the Financial Conduct Authority (‘FCA’), and must not be re-distributed to Retail Clients as defined in the rules of the FCA.</t>
  </si>
  <si>
    <t>This research is for our clients only. It is based on current public information which we consider reliable, but we do not represent that it is accurate or complete, and it should not be relied on as such. We seek to update our research as appropriate, but various regulations may prevent us from doing so. Most of our reports are published at irregular intervals as appropriate in the analyst's judgment.</t>
  </si>
  <si>
    <t>This research is not an offer to sell or the solicitation of an offer to buy any security in any jurisdiction where such an offer or solicitation would be illegal. It does not constitute a personal recommendation or take into account the particular investment objectives, financial situations, or needs of individual clients. </t>
  </si>
  <si>
    <t>All our research reports are disseminated and available to all clients simultaneously through electronic publication to our website. </t>
  </si>
  <si>
    <t>No part of this material may be copied, photocopied or duplicated in any form by any means or redistributed without the prior written consent of New Street Research LLP.</t>
  </si>
  <si>
    <t>IC and TOT partnership</t>
  </si>
  <si>
    <t>TFRS-16</t>
  </si>
  <si>
    <t>5G package customers</t>
  </si>
  <si>
    <t>5G devices</t>
  </si>
  <si>
    <t>YoY</t>
  </si>
  <si>
    <t>Total revenues (ex IC)</t>
  </si>
  <si>
    <t>reported in the xls</t>
  </si>
  <si>
    <t>Others (Enterprise and others)</t>
  </si>
  <si>
    <t>Postpaid ARPU</t>
  </si>
  <si>
    <t>Prepaid ARPU</t>
  </si>
  <si>
    <t>formula changed</t>
  </si>
  <si>
    <t>Underlying EBITDA growth (YoY)</t>
  </si>
  <si>
    <t>Source</t>
  </si>
  <si>
    <t>Quarterly fact sheet</t>
  </si>
  <si>
    <t>Core Service revenue excluding IC</t>
  </si>
  <si>
    <t>PAT attributable to equity shareholders</t>
  </si>
  <si>
    <t>PAT attributable to NCI</t>
  </si>
  <si>
    <t>PostFRS16 from 2020</t>
  </si>
  <si>
    <t>Pre-TFRS 16</t>
  </si>
  <si>
    <t>Profit</t>
  </si>
  <si>
    <t>EBITDA</t>
  </si>
  <si>
    <t>Post-TFRS16 &gt;</t>
  </si>
  <si>
    <t>Total revenues</t>
  </si>
  <si>
    <t>Restated</t>
  </si>
  <si>
    <t>Profit after tax</t>
  </si>
  <si>
    <t>© Copyright 2023 New Street Research LLP</t>
  </si>
  <si>
    <t>Net debt/EBITDA (excluding lease liabilities)</t>
  </si>
  <si>
    <t>Net debt/EBITDA (including lease liabilities &amp; spectrum)</t>
  </si>
  <si>
    <t>Capex (excluding spectrum)</t>
  </si>
  <si>
    <t>Focused on quality subscribers and AIS' focus on profitability</t>
  </si>
  <si>
    <t>MSD</t>
  </si>
  <si>
    <t>3-5%</t>
  </si>
  <si>
    <t>27-30bn</t>
  </si>
  <si>
    <t>Upper</t>
  </si>
  <si>
    <t>Lower</t>
  </si>
  <si>
    <t>This report was produced by New Street Research LLP | 100 Bishopsgate, 18th Floor |London EC2M 1GT| T:+44 20 7375 9140</t>
  </si>
  <si>
    <t>FX, other income(expense</t>
  </si>
  <si>
    <t>Data consumption trend tremains healthy</t>
  </si>
  <si>
    <t>Expansion to new suburban areas</t>
  </si>
  <si>
    <t>Service revenue ex-IC</t>
  </si>
  <si>
    <t>Mobile revenue</t>
  </si>
  <si>
    <t>1H22</t>
  </si>
  <si>
    <t>1H23</t>
  </si>
  <si>
    <t>% service revenue</t>
  </si>
  <si>
    <t>% YoY</t>
  </si>
  <si>
    <t>Links for EM Lisbon</t>
  </si>
  <si>
    <t>x</t>
  </si>
  <si>
    <t>Key financials</t>
  </si>
  <si>
    <t>Mobile service revenue</t>
  </si>
  <si>
    <t>Fibre</t>
  </si>
  <si>
    <t>PayTV</t>
  </si>
  <si>
    <t>Enterprise</t>
  </si>
  <si>
    <t>Service revenue</t>
  </si>
  <si>
    <t>Revenue</t>
  </si>
  <si>
    <t>Opex</t>
  </si>
  <si>
    <t xml:space="preserve">Network </t>
  </si>
  <si>
    <t>SG&amp;A</t>
  </si>
  <si>
    <t>KPIs</t>
  </si>
  <si>
    <t>Blended ARPU</t>
  </si>
  <si>
    <t>Total subs</t>
  </si>
  <si>
    <t>Prepaid subs</t>
  </si>
  <si>
    <t>Postpaid subs</t>
  </si>
  <si>
    <t>Subscriber mix</t>
  </si>
  <si>
    <t>Revenue analysis</t>
  </si>
  <si>
    <t>% contribution</t>
  </si>
  <si>
    <t>Cost analysis</t>
  </si>
  <si>
    <t>As % of revenue</t>
  </si>
  <si>
    <t>Marketing</t>
  </si>
  <si>
    <t>Marketing +SG&amp;A</t>
  </si>
  <si>
    <t>Marketing +SG&amp;A %</t>
  </si>
  <si>
    <t>THB m</t>
  </si>
  <si>
    <t>FBB</t>
  </si>
  <si>
    <t>FBB ARPU/Mobile ARPU</t>
  </si>
  <si>
    <t>Acceleration led by FBB and Enterprise</t>
  </si>
  <si>
    <t>% of incremental opex</t>
  </si>
  <si>
    <t>Total opex</t>
  </si>
  <si>
    <t>One-offs</t>
  </si>
  <si>
    <t>Underlying earnings</t>
  </si>
  <si>
    <t>EPS</t>
  </si>
  <si>
    <t>DPS</t>
  </si>
  <si>
    <t>Payout</t>
  </si>
  <si>
    <t>Post TTTBB acquisition</t>
  </si>
  <si>
    <t>3BB</t>
  </si>
  <si>
    <t>Blended broadband ARPU</t>
  </si>
  <si>
    <t>FY24 guidance:  13-15% including TTTBB</t>
  </si>
  <si>
    <t>FY24 guidance: 14-16%</t>
  </si>
  <si>
    <t>% YoY - underlying</t>
  </si>
  <si>
    <t>Implied underlying</t>
  </si>
  <si>
    <t>Post TTTBB acquisition &gt;</t>
  </si>
  <si>
    <t>YoY Contribution</t>
  </si>
  <si>
    <t>FY24 guidance: THB 25-26bn, 60% mobile, 28% broadband</t>
  </si>
  <si>
    <t>Consensus</t>
  </si>
  <si>
    <t>% Var</t>
  </si>
  <si>
    <t>% margin</t>
  </si>
  <si>
    <t>Underlying EBITDA</t>
  </si>
  <si>
    <t>Implied TTTBB revenue</t>
  </si>
  <si>
    <t>Enterprise and others</t>
  </si>
  <si>
    <t>Full quarter impact</t>
  </si>
  <si>
    <t>Actual impact</t>
  </si>
  <si>
    <t>TTTBB</t>
  </si>
  <si>
    <t>AIS revenue</t>
  </si>
  <si>
    <t>Total</t>
  </si>
  <si>
    <t>TTTBB contribution</t>
  </si>
  <si>
    <t>Days</t>
  </si>
  <si>
    <t>© 2024 New Street Research LLP. All rights reserved.</t>
  </si>
  <si>
    <t>AIS FBB</t>
  </si>
  <si>
    <t>Contribution</t>
  </si>
  <si>
    <r>
      <rPr>
        <b/>
        <u/>
        <sz val="14"/>
        <color theme="1"/>
        <rFont val="Roboto"/>
      </rPr>
      <t>AIS (Buy) – Q1 24 Quick Take: Strong beat across the board on better-than-expected broadband contribution from TTTBB</t>
    </r>
    <r>
      <rPr>
        <sz val="14"/>
        <color theme="1"/>
        <rFont val="Roboto"/>
      </rPr>
      <t xml:space="preserve">
What’s New: AIS recorded a strong start to the year, beating on consensus for topline and EBITDA. Mobile saw better trends as tourism improved, alongside continued ARPU growth for both mobile and fixed. EBITDA also trended ahead of topline, leading to improved profitability. We stay Buyers of AIS with a THB 285 price target given its new market leadership in broadband (45% share), benign mobile environment and its exposure to the structural trend of enterprise digitalisation in Thailand.
FY24 guidance (retained).
Core service revenue: 13-15%, driven by TTTBB and convergence (vs Consensus +8.6%)
EBITDA: 14-16% (vs Consensus +12%)
Capex (excluding spectrum): THB 25-26bn (vs. THB 30.1bn for consensus)
Shareholder remuneration: The company remains committed to pay at least 70% of its net profits as dividends. (FY23: 89%).
Q1 2024 marked the first quarter including the full impact from TTTBB acquisition. Headline figures were better than expected at all levels. Group service revenue rose 17.6% YoY, ahead of consensus by 5.7% as FBB outperformed expectations. Mobile accelerated to +3.7% YoY from 1.8% on the back of improved tourism and a better ARPU trend. This was primarily driven by an acceleration in prepaid ARPU growth (+12.4% from 8.1%) and an easing postpaid ARPU decline (-0.3% from -1.3%), suggesting that mobile competition is going in the right direction. This is a positive read-across for TRUE.
Fixed broadband grew by 41% sequentially to THB7.1bn (13% of revenue) as it recorded the full quarter impact from TTTBB. Sequentially, broadband ARPU was up by 1% to THB 496. Finally, Enterprise and others grew 26% YoY on higher contribution due to TTTBB.
The strong topline translated to an EBITDA beating consensus by 5.9%. It rose 23.1% YoY off a sharp decline in marketing costs, with margins expanding by 3.8pp YoY to 52.1%. Clearly, AIS was quick to extract cost synergies by optimising its sales channels. Despite higher finance costs due to higher debt incurred for the TTTBB acquisition, net profit still rose up 25% YoY. Consequently, net profit margin also ticked higher by 1.45pp YoY to 15.9%.
Impact of TTTBB: Following the integration of TTTBB since Q4 last year, AIS was unable to provide separate results excluding TTTBB.  We had earlier estimated contribution at around 9-10% and even excluding this, service revenue still showcased an acceleration.
KPIs were strong: As mentioned, mobile ARPU continued to uptrend off better prepaid and postpaid recovery. Net additions accelerated to 408k (117k in Q4) to reach 45m subscribers. It added another 695k 5G subscribers, taking 5G penetration to 22%.
Fixed KPI saw an ARPU growth up by 1% sequentially, driven by up and cross sell initiatives targeted at high quality customers. Broadband saw another 72k net additions to reach 4.8m subscribers.
Conclusion
A strong start to the year for AIS, with leverage improving sharply to 2.5x from 2.9x last quarter. On Mobile, we believe it has the potential to surprise positively given the importance of tourism and the benefit of moving to a 2-player market. Given only 50% broadband penetration, we anticipate further upside for AIS driven by its new market leadership in the FBB space if it executes well. Of the two operators in Thailand, we prefer TRUE at this stage given its higher price upside as it rides on the mobile recovery theme and deliver on its bold but reasonable THB 250bn synergies. We maintain our Buy call on AIS with a THB 285 price target.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</si>
</sst>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41" formatCode="_-* #,##0_-;\-* #,##0_-;_-* &quot;-&quot;_-;_-@_-"/>
    <numFmt numFmtId="43" formatCode="_-* #,##0.00_-;\-* #,##0.00_-;_-* &quot;-&quot;??_-;_-@_-"/>
    <numFmt numFmtId="164" formatCode="_-* #,##0_-;\-* #,##0_-;_-* &quot;-&quot;??_-;_-@_-"/>
    <numFmt numFmtId="165" formatCode="0.0%"/>
    <numFmt numFmtId="166" formatCode="_-* #,##0.0_-;\-* #,##0.0_-;_-* &quot;-&quot;??_-;_-@_-"/>
    <numFmt numFmtId="167" formatCode="_-* #,##0.000_-;\-* #,##0.000_-;_-* &quot;-&quot;??_-;_-@_-"/>
    <numFmt numFmtId="168" formatCode="_([$€-2]* #,##0.00_);_([$€-2]* \(#,##0.00\);_([$€-2]* &quot;-&quot;??_)"/>
    <numFmt numFmtId="169" formatCode="_(* #,##0.00_);_(* \(#,##0.00\);_(* &quot;-&quot;??_);_(@_)"/>
    <numFmt numFmtId="170" formatCode="_(* #,##0_);_(* \(#,##0\);_(* &quot;-&quot;??_);_(@_)"/>
    <numFmt numFmtId="171" formatCode="_-* #,##0_-;* \(#,##0\)_-;_-* &quot;-&quot;??_-;_-@_-"/>
    <numFmt numFmtId="172" formatCode="_-* #,##0.0\x_-;* \(#,##0.0\x\)_-;_-* &quot;-&quot;??_-;_-@_-"/>
    <numFmt numFmtId="173" formatCode="0.0%_);\(0.0%\);0.0%_);@_)"/>
    <numFmt numFmtId="174" formatCode="_-&quot;฿&quot;* #,##0.00_-;\-&quot;฿&quot;* #,##0.00_-;_-&quot;฿&quot;* &quot;-&quot;??_-;_-@_-"/>
    <numFmt numFmtId="175" formatCode="_(&quot;฿&quot;* #,##0.00_);_(&quot;฿&quot;* \(#,##0.00\);_(&quot;฿&quot;* &quot;-&quot;??_);_(@_)"/>
    <numFmt numFmtId="176" formatCode="[$-409]mmm\-yy;@"/>
    <numFmt numFmtId="177" formatCode="0.00_)"/>
    <numFmt numFmtId="178" formatCode="General_)"/>
    <numFmt numFmtId="179" formatCode="#,##0;\-#,##0;&quot;-&quot;"/>
    <numFmt numFmtId="180" formatCode="&quot;\&quot;#,##0.00;[Red]&quot;\&quot;&quot;\&quot;&quot;\&quot;&quot;\&quot;&quot;\&quot;\-#,##0.00"/>
    <numFmt numFmtId="181" formatCode="_-* #,##0_-;\-* #,##0_-;_-* \-??_-;_-@_-"/>
    <numFmt numFmtId="182" formatCode="\t&quot;£&quot;#,##0_);[Red]\(\t&quot;£&quot;#,##0\)"/>
    <numFmt numFmtId="183" formatCode="#,##0_ ;[Red]\-#,##0\ "/>
    <numFmt numFmtId="184" formatCode="_-* #,##0.00_-;\-* #,##0.00_-;_-* \-??_-;_-@_-"/>
    <numFmt numFmtId="185" formatCode="#,##0.00\ &quot;FB&quot;;[Red]\-#,##0.00\ &quot;FB&quot;"/>
    <numFmt numFmtId="186" formatCode="#,##0.00&quot; FB&quot;;[Red]\-#,##0.00&quot; FB&quot;"/>
    <numFmt numFmtId="187" formatCode="#,##0.0_);[Red]\(#,##0.0\)"/>
    <numFmt numFmtId="188" formatCode="dd\-mmm\-yy_)"/>
    <numFmt numFmtId="189" formatCode="_-* #,##0.00\ &quot;€&quot;_-;\-* #,##0.00\ &quot;€&quot;_-;_-* &quot;-&quot;??\ &quot;€&quot;_-;_-@_-"/>
    <numFmt numFmtId="190" formatCode="#,##0.0_);\(#,##0.0\)"/>
    <numFmt numFmtId="191" formatCode="_ &quot;£¤&quot;* #,##0.00_ ;_ &quot;£¤&quot;* \-#,##0.00_ ;_ &quot;£¤&quot;* &quot;-&quot;??_ ;_ @_ "/>
    <numFmt numFmtId="192" formatCode="00\-000_)"/>
    <numFmt numFmtId="193" formatCode="_ * #,##0_ ;_ * \-#,##0_ ;_ * &quot;-&quot;_ ;_ @_ "/>
    <numFmt numFmtId="194" formatCode="000\-00\-0000"/>
    <numFmt numFmtId="195" formatCode="#,##0.00\ ;\(#,##0.00\)"/>
    <numFmt numFmtId="196" formatCode="_-* #,##0_฿_-;\-* #,##0_฿_-;_-* &quot;-&quot;_฿_-;_-@_-"/>
    <numFmt numFmtId="197" formatCode="_-* #,##0.00_฿_-;\-* #,##0.00_฿_-;_-* &quot;-&quot;??_฿_-;_-@_-"/>
    <numFmt numFmtId="198" formatCode="_-* #,##0&quot;฿&quot;_-;\-* #,##0&quot;฿&quot;_-;_-* &quot;-&quot;&quot;฿&quot;_-;_-@_-"/>
    <numFmt numFmtId="199" formatCode="_-* #,##0.00&quot;฿&quot;_-;\-* #,##0.00&quot;฿&quot;_-;_-* &quot;-&quot;??&quot;฿&quot;_-;_-@_-"/>
    <numFmt numFmtId="200" formatCode="mm/dd/yy"/>
    <numFmt numFmtId="201" formatCode="\+0;[Red]\-0;[Red]0"/>
    <numFmt numFmtId="202" formatCode="0.0"/>
    <numFmt numFmtId="203" formatCode="_-* #,##0.0_-;* \(#,##0.0\)_-;_-* &quot;-&quot;??_-;_-@_-"/>
    <numFmt numFmtId="204" formatCode="_(* #,##0_);_(* \(#,##0\);_(* &quot;-&quot;_);_(@_)"/>
  </numFmts>
  <fonts count="244">
    <font>
      <sz val="11"/>
      <color theme="1"/>
      <name val="Calibri"/>
      <family val="2"/>
      <scheme val="minor"/>
    </font>
    <font>
      <sz val="11"/>
      <color theme="1"/>
      <name val="Calibri"/>
      <family val="2"/>
      <scheme val="minor"/>
    </font>
    <font>
      <sz val="8"/>
      <name val="Arial"/>
      <family val="2"/>
    </font>
    <font>
      <sz val="10"/>
      <name val="Arial"/>
      <family val="2"/>
    </font>
    <font>
      <sz val="10"/>
      <name val="Trebuchet MS"/>
      <family val="2"/>
    </font>
    <font>
      <u/>
      <sz val="11"/>
      <color theme="1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color indexed="81"/>
      <name val="Tahoma"/>
      <family val="2"/>
    </font>
    <font>
      <b/>
      <sz val="9"/>
      <color indexed="81"/>
      <name val="Tahoma"/>
      <family val="2"/>
    </font>
    <font>
      <sz val="11"/>
      <color indexed="8"/>
      <name val="Tahoma"/>
      <family val="2"/>
      <charset val="222"/>
    </font>
    <font>
      <b/>
      <sz val="11"/>
      <name val="Calibri"/>
      <family val="2"/>
      <scheme val="minor"/>
    </font>
    <font>
      <sz val="11"/>
      <name val="Calibri"/>
      <family val="2"/>
      <scheme val="minor"/>
    </font>
    <font>
      <sz val="11"/>
      <color rgb="FF0000FF"/>
      <name val="Calibri"/>
      <family val="2"/>
      <scheme val="minor"/>
    </font>
    <font>
      <sz val="8"/>
      <name val="Calibri"/>
      <family val="2"/>
      <scheme val="minor"/>
    </font>
    <font>
      <sz val="12"/>
      <color indexed="81"/>
      <name val="Tahoma"/>
      <family val="2"/>
    </font>
    <font>
      <sz val="11"/>
      <color theme="1"/>
      <name val="Calibri"/>
      <family val="2"/>
      <charset val="222"/>
      <scheme val="minor"/>
    </font>
    <font>
      <sz val="9"/>
      <name val="Arial Unicode MS"/>
      <family val="2"/>
    </font>
    <font>
      <b/>
      <sz val="10"/>
      <name val="MS Sans Serif"/>
      <family val="2"/>
    </font>
    <font>
      <u/>
      <sz val="8"/>
      <color indexed="12"/>
      <name val="Arial"/>
      <family val="2"/>
    </font>
    <font>
      <sz val="10"/>
      <name val="Tahoma"/>
      <family val="2"/>
    </font>
    <font>
      <sz val="14"/>
      <name val="CordiaUPC"/>
      <family val="2"/>
      <charset val="222"/>
    </font>
    <font>
      <sz val="14"/>
      <name val="Cordia New"/>
      <family val="2"/>
    </font>
    <font>
      <sz val="11"/>
      <name val="明朝"/>
      <family val="3"/>
      <charset val="128"/>
    </font>
    <font>
      <sz val="10"/>
      <name val="Arial"/>
      <family val="2"/>
      <charset val="222"/>
    </font>
    <font>
      <sz val="11"/>
      <name val="Times New Roman"/>
      <family val="1"/>
    </font>
    <font>
      <u/>
      <sz val="10"/>
      <color indexed="36"/>
      <name val="Arial"/>
      <family val="2"/>
    </font>
    <font>
      <u/>
      <sz val="10"/>
      <color indexed="12"/>
      <name val="Arial"/>
      <family val="2"/>
    </font>
    <font>
      <b/>
      <i/>
      <sz val="16"/>
      <name val="Helv"/>
      <charset val="222"/>
    </font>
    <font>
      <sz val="14"/>
      <name val="DilleniaUPC"/>
      <family val="1"/>
      <charset val="222"/>
    </font>
    <font>
      <sz val="10"/>
      <color indexed="8"/>
      <name val="Arial"/>
      <family val="2"/>
    </font>
    <font>
      <sz val="10"/>
      <color indexed="8"/>
      <name val="ARIAL"/>
      <family val="2"/>
      <charset val="1"/>
    </font>
    <font>
      <sz val="12"/>
      <name val="Times New Roman"/>
      <family val="1"/>
    </font>
    <font>
      <b/>
      <sz val="10"/>
      <name val="MS Sans Serif"/>
      <family val="2"/>
      <charset val="222"/>
    </font>
    <font>
      <sz val="10"/>
      <name val="MS Sans Serif"/>
      <family val="2"/>
    </font>
    <font>
      <sz val="10"/>
      <name val="Courier"/>
      <family val="3"/>
    </font>
    <font>
      <sz val="7"/>
      <name val="Arial"/>
      <family val="2"/>
    </font>
    <font>
      <sz val="10"/>
      <color theme="1"/>
      <name val="Trebuchet MS"/>
      <family val="2"/>
      <charset val="222"/>
    </font>
    <font>
      <sz val="11"/>
      <color indexed="8"/>
      <name val="宋体"/>
      <charset val="134"/>
    </font>
    <font>
      <sz val="10"/>
      <color theme="0"/>
      <name val="Trebuchet MS"/>
      <family val="2"/>
      <charset val="222"/>
    </font>
    <font>
      <sz val="11"/>
      <color indexed="9"/>
      <name val="Tahoma"/>
      <family val="2"/>
      <charset val="222"/>
    </font>
    <font>
      <sz val="11"/>
      <color indexed="9"/>
      <name val="宋体"/>
      <charset val="134"/>
    </font>
    <font>
      <sz val="8"/>
      <name val="Times New Roman"/>
      <family val="1"/>
    </font>
    <font>
      <b/>
      <sz val="6"/>
      <name val="Arial"/>
      <family val="2"/>
    </font>
    <font>
      <b/>
      <sz val="8"/>
      <name val="Arial"/>
      <family val="2"/>
    </font>
    <font>
      <i/>
      <sz val="8"/>
      <name val="Arial"/>
      <family val="2"/>
    </font>
    <font>
      <sz val="10"/>
      <color rgb="FF9C0006"/>
      <name val="Trebuchet MS"/>
      <family val="2"/>
      <charset val="222"/>
    </font>
    <font>
      <sz val="11"/>
      <color indexed="20"/>
      <name val="Tahoma"/>
      <family val="2"/>
      <charset val="222"/>
    </font>
    <font>
      <b/>
      <sz val="18"/>
      <color indexed="58"/>
      <name val="Arial"/>
      <family val="2"/>
    </font>
    <font>
      <sz val="12"/>
      <name val="Tms Rmn"/>
      <family val="1"/>
    </font>
    <font>
      <b/>
      <sz val="12"/>
      <name val="Times New Roman"/>
      <family val="1"/>
    </font>
    <font>
      <b/>
      <sz val="10"/>
      <name val="Times New Roman"/>
      <family val="1"/>
    </font>
    <font>
      <sz val="12"/>
      <name val="¹ÙÅÁÃ¼"/>
      <family val="1"/>
    </font>
    <font>
      <b/>
      <sz val="10"/>
      <color rgb="FFFA7D00"/>
      <name val="Trebuchet MS"/>
      <family val="2"/>
      <charset val="222"/>
    </font>
    <font>
      <b/>
      <sz val="11"/>
      <color indexed="52"/>
      <name val="Tahoma"/>
      <family val="2"/>
      <charset val="222"/>
    </font>
    <font>
      <b/>
      <sz val="10"/>
      <color theme="0"/>
      <name val="Trebuchet MS"/>
      <family val="2"/>
      <charset val="222"/>
    </font>
    <font>
      <b/>
      <sz val="11"/>
      <color indexed="9"/>
      <name val="Tahoma"/>
      <family val="2"/>
      <charset val="222"/>
    </font>
    <font>
      <sz val="10"/>
      <name val="Times New Roman"/>
      <family val="1"/>
    </font>
    <font>
      <sz val="10"/>
      <color indexed="8"/>
      <name val="Trebuchet MS"/>
      <family val="2"/>
      <charset val="222"/>
    </font>
    <font>
      <sz val="10"/>
      <name val="MS Sans Serif"/>
      <family val="2"/>
      <charset val="222"/>
    </font>
    <font>
      <sz val="11"/>
      <color indexed="8"/>
      <name val="Tahoma"/>
      <family val="2"/>
    </font>
    <font>
      <sz val="10"/>
      <color indexed="8"/>
      <name val="Century Gothic"/>
      <family val="2"/>
      <charset val="222"/>
    </font>
    <font>
      <sz val="14"/>
      <name val="CordiaUPC"/>
      <family val="2"/>
    </font>
    <font>
      <sz val="14"/>
      <name val="Angsana New"/>
      <family val="1"/>
    </font>
    <font>
      <sz val="14"/>
      <name val="AngsanaUPC"/>
      <family val="1"/>
      <charset val="222"/>
    </font>
    <font>
      <sz val="10"/>
      <name val="Verdana"/>
      <family val="2"/>
    </font>
    <font>
      <sz val="10"/>
      <name val="Geneva"/>
    </font>
    <font>
      <sz val="10"/>
      <name val="Geneva"/>
      <family val="2"/>
    </font>
    <font>
      <sz val="14"/>
      <name val="AngsanaUPC"/>
      <family val="1"/>
    </font>
    <font>
      <b/>
      <sz val="12"/>
      <color indexed="62"/>
      <name val="Arial"/>
      <family val="2"/>
    </font>
    <font>
      <sz val="10"/>
      <name val="MS Serif"/>
      <family val="1"/>
    </font>
    <font>
      <sz val="10"/>
      <color indexed="16"/>
      <name val="MS Serif"/>
      <family val="1"/>
    </font>
    <font>
      <sz val="11"/>
      <name val="Rotis Sans Serif for Nokia"/>
    </font>
    <font>
      <i/>
      <sz val="10"/>
      <color rgb="FF7F7F7F"/>
      <name val="Trebuchet MS"/>
      <family val="2"/>
      <charset val="222"/>
    </font>
    <font>
      <i/>
      <sz val="11"/>
      <color indexed="23"/>
      <name val="Tahoma"/>
      <family val="2"/>
      <charset val="222"/>
    </font>
    <font>
      <sz val="10"/>
      <color rgb="FF006100"/>
      <name val="Trebuchet MS"/>
      <family val="2"/>
      <charset val="222"/>
    </font>
    <font>
      <sz val="11"/>
      <color indexed="17"/>
      <name val="Tahoma"/>
      <family val="2"/>
      <charset val="222"/>
    </font>
    <font>
      <b/>
      <sz val="12"/>
      <name val="Arial"/>
      <family val="2"/>
    </font>
    <font>
      <b/>
      <sz val="12"/>
      <color indexed="54"/>
      <name val="Arial"/>
      <family val="2"/>
    </font>
    <font>
      <b/>
      <sz val="15"/>
      <color theme="3"/>
      <name val="Trebuchet MS"/>
      <family val="2"/>
      <charset val="222"/>
    </font>
    <font>
      <b/>
      <sz val="15"/>
      <color indexed="56"/>
      <name val="Tahoma"/>
      <family val="2"/>
      <charset val="222"/>
    </font>
    <font>
      <b/>
      <sz val="13"/>
      <color theme="3"/>
      <name val="Trebuchet MS"/>
      <family val="2"/>
      <charset val="222"/>
    </font>
    <font>
      <b/>
      <sz val="13"/>
      <color indexed="56"/>
      <name val="Tahoma"/>
      <family val="2"/>
      <charset val="222"/>
    </font>
    <font>
      <b/>
      <sz val="11"/>
      <color theme="3"/>
      <name val="Trebuchet MS"/>
      <family val="2"/>
      <charset val="222"/>
    </font>
    <font>
      <b/>
      <sz val="11"/>
      <color indexed="56"/>
      <name val="Tahoma"/>
      <family val="2"/>
      <charset val="222"/>
    </font>
    <font>
      <b/>
      <sz val="8"/>
      <name val="MS Sans Serif"/>
      <family val="2"/>
      <charset val="222"/>
    </font>
    <font>
      <b/>
      <sz val="10"/>
      <name val="Helv"/>
    </font>
    <font>
      <sz val="10"/>
      <color rgb="FF3F3F76"/>
      <name val="Trebuchet MS"/>
      <family val="2"/>
      <charset val="222"/>
    </font>
    <font>
      <sz val="11"/>
      <color indexed="62"/>
      <name val="Tahoma"/>
      <family val="2"/>
      <charset val="222"/>
    </font>
    <font>
      <sz val="10"/>
      <name val="Helv"/>
    </font>
    <font>
      <sz val="10"/>
      <color rgb="FFFA7D00"/>
      <name val="Trebuchet MS"/>
      <family val="2"/>
      <charset val="222"/>
    </font>
    <font>
      <sz val="11"/>
      <color indexed="52"/>
      <name val="Tahoma"/>
      <family val="2"/>
      <charset val="222"/>
    </font>
    <font>
      <b/>
      <sz val="16"/>
      <name val="FreesiaUPC"/>
      <family val="2"/>
    </font>
    <font>
      <sz val="8"/>
      <name val="Helv"/>
    </font>
    <font>
      <sz val="12"/>
      <name val="CordiaUPC"/>
      <family val="2"/>
      <charset val="222"/>
    </font>
    <font>
      <sz val="10"/>
      <color rgb="FF9C6500"/>
      <name val="Trebuchet MS"/>
      <family val="2"/>
      <charset val="222"/>
    </font>
    <font>
      <sz val="11"/>
      <color indexed="60"/>
      <name val="Tahoma"/>
      <family val="2"/>
      <charset val="222"/>
    </font>
    <font>
      <sz val="7"/>
      <name val="Small Fonts"/>
      <family val="2"/>
    </font>
    <font>
      <b/>
      <i/>
      <sz val="16"/>
      <name val="Helv"/>
    </font>
    <font>
      <b/>
      <i/>
      <sz val="16"/>
      <name val="Helvetica"/>
    </font>
    <font>
      <sz val="10"/>
      <color theme="1"/>
      <name val="Century Gothic"/>
      <family val="2"/>
      <charset val="222"/>
    </font>
    <font>
      <sz val="15"/>
      <name val="Angsana New"/>
      <family val="1"/>
    </font>
    <font>
      <sz val="9"/>
      <name val="Arial"/>
      <family val="2"/>
    </font>
    <font>
      <sz val="11"/>
      <color indexed="8"/>
      <name val="Trebuchet MS"/>
      <family val="2"/>
      <charset val="222"/>
    </font>
    <font>
      <sz val="11"/>
      <color theme="1"/>
      <name val="Tahoma"/>
      <family val="2"/>
    </font>
    <font>
      <b/>
      <sz val="14"/>
      <name val="Times New Roman"/>
      <family val="1"/>
    </font>
    <font>
      <sz val="10"/>
      <color indexed="8"/>
      <name val="MS Sans Serif"/>
      <family val="2"/>
    </font>
    <font>
      <b/>
      <sz val="10"/>
      <color rgb="FF3F3F3F"/>
      <name val="Trebuchet MS"/>
      <family val="2"/>
      <charset val="222"/>
    </font>
    <font>
      <b/>
      <sz val="11"/>
      <color indexed="63"/>
      <name val="Tahoma"/>
      <family val="2"/>
      <charset val="222"/>
    </font>
    <font>
      <i/>
      <sz val="10"/>
      <name val="Helvetica"/>
      <family val="2"/>
    </font>
    <font>
      <sz val="10"/>
      <color indexed="39"/>
      <name val="Arial"/>
      <family val="2"/>
    </font>
    <font>
      <b/>
      <sz val="8"/>
      <color indexed="8"/>
      <name val="Comic Sans MS"/>
      <family val="4"/>
      <charset val="222"/>
    </font>
    <font>
      <b/>
      <sz val="10"/>
      <color indexed="8"/>
      <name val="Arial"/>
      <family val="2"/>
    </font>
    <font>
      <b/>
      <sz val="12"/>
      <color indexed="8"/>
      <name val="Arial"/>
      <family val="2"/>
    </font>
    <font>
      <sz val="8"/>
      <color indexed="8"/>
      <name val="Arial"/>
      <family val="2"/>
      <charset val="222"/>
    </font>
    <font>
      <i/>
      <sz val="8"/>
      <color indexed="8"/>
      <name val="Comic Sans MS"/>
      <family val="4"/>
    </font>
    <font>
      <b/>
      <sz val="10"/>
      <color indexed="8"/>
      <name val="Comic Sans MS"/>
      <family val="4"/>
      <charset val="222"/>
    </font>
    <font>
      <b/>
      <sz val="16"/>
      <color indexed="23"/>
      <name val="Arial"/>
      <family val="2"/>
    </font>
    <font>
      <b/>
      <sz val="14"/>
      <name val="Comic Sans MS"/>
      <family val="4"/>
      <charset val="222"/>
    </font>
    <font>
      <sz val="10"/>
      <color indexed="10"/>
      <name val="Arial"/>
      <family val="2"/>
    </font>
    <font>
      <sz val="8"/>
      <color indexed="14"/>
      <name val="Comic Sans MS"/>
      <family val="4"/>
    </font>
    <font>
      <b/>
      <sz val="10"/>
      <color indexed="18"/>
      <name val="Symbol"/>
      <family val="1"/>
      <charset val="2"/>
    </font>
    <font>
      <b/>
      <sz val="11"/>
      <name val="Times New Roman"/>
      <family val="1"/>
    </font>
    <font>
      <sz val="11"/>
      <color theme="1"/>
      <name val="Calibri Light"/>
      <family val="2"/>
      <charset val="222"/>
      <scheme val="major"/>
    </font>
    <font>
      <b/>
      <sz val="10"/>
      <color theme="1"/>
      <name val="Trebuchet MS"/>
      <family val="2"/>
      <charset val="222"/>
    </font>
    <font>
      <sz val="10"/>
      <color rgb="FFFF0000"/>
      <name val="Trebuchet MS"/>
      <family val="2"/>
      <charset val="222"/>
    </font>
    <font>
      <b/>
      <sz val="8"/>
      <color indexed="8"/>
      <name val="Wingdings"/>
      <charset val="2"/>
    </font>
    <font>
      <b/>
      <sz val="8"/>
      <color indexed="10"/>
      <name val="Wingdings"/>
      <charset val="2"/>
    </font>
    <font>
      <b/>
      <sz val="8"/>
      <color indexed="9"/>
      <name val="Wingdings"/>
      <charset val="2"/>
    </font>
    <font>
      <u/>
      <sz val="14"/>
      <color indexed="12"/>
      <name val="AngsanaUPC"/>
      <family val="1"/>
      <charset val="222"/>
    </font>
    <font>
      <u/>
      <sz val="14"/>
      <color indexed="36"/>
      <name val="AngsanaUPC"/>
      <family val="1"/>
      <charset val="222"/>
    </font>
    <font>
      <sz val="12"/>
      <name val="宋体"/>
      <charset val="134"/>
    </font>
    <font>
      <b/>
      <sz val="18"/>
      <color theme="3"/>
      <name val="Calibri Light"/>
      <family val="2"/>
      <charset val="222"/>
      <scheme val="major"/>
    </font>
    <font>
      <b/>
      <sz val="15"/>
      <color theme="3"/>
      <name val="Calibri"/>
      <family val="2"/>
      <charset val="222"/>
      <scheme val="minor"/>
    </font>
    <font>
      <b/>
      <sz val="13"/>
      <color theme="3"/>
      <name val="Calibri"/>
      <family val="2"/>
      <charset val="222"/>
      <scheme val="minor"/>
    </font>
    <font>
      <b/>
      <sz val="11"/>
      <color theme="3"/>
      <name val="Calibri"/>
      <family val="2"/>
      <charset val="222"/>
      <scheme val="minor"/>
    </font>
    <font>
      <sz val="11"/>
      <color rgb="FF006100"/>
      <name val="Calibri"/>
      <family val="2"/>
      <charset val="222"/>
      <scheme val="minor"/>
    </font>
    <font>
      <sz val="11"/>
      <color rgb="FF9C0006"/>
      <name val="Calibri"/>
      <family val="2"/>
      <charset val="222"/>
      <scheme val="minor"/>
    </font>
    <font>
      <sz val="11"/>
      <color rgb="FF9C6500"/>
      <name val="Calibri"/>
      <family val="2"/>
      <charset val="222"/>
      <scheme val="minor"/>
    </font>
    <font>
      <sz val="11"/>
      <color rgb="FF3F3F76"/>
      <name val="Calibri"/>
      <family val="2"/>
      <charset val="222"/>
      <scheme val="minor"/>
    </font>
    <font>
      <b/>
      <sz val="11"/>
      <color rgb="FF3F3F3F"/>
      <name val="Calibri"/>
      <family val="2"/>
      <charset val="222"/>
      <scheme val="minor"/>
    </font>
    <font>
      <b/>
      <sz val="11"/>
      <color rgb="FFFA7D00"/>
      <name val="Calibri"/>
      <family val="2"/>
      <charset val="222"/>
      <scheme val="minor"/>
    </font>
    <font>
      <sz val="11"/>
      <color rgb="FFFA7D00"/>
      <name val="Calibri"/>
      <family val="2"/>
      <charset val="222"/>
      <scheme val="minor"/>
    </font>
    <font>
      <b/>
      <sz val="11"/>
      <color theme="0"/>
      <name val="Calibri"/>
      <family val="2"/>
      <charset val="222"/>
      <scheme val="minor"/>
    </font>
    <font>
      <sz val="11"/>
      <color rgb="FFFF0000"/>
      <name val="Calibri"/>
      <family val="2"/>
      <charset val="222"/>
      <scheme val="minor"/>
    </font>
    <font>
      <i/>
      <sz val="11"/>
      <color rgb="FF7F7F7F"/>
      <name val="Calibri"/>
      <family val="2"/>
      <charset val="222"/>
      <scheme val="minor"/>
    </font>
    <font>
      <b/>
      <sz val="11"/>
      <color theme="1"/>
      <name val="Calibri"/>
      <family val="2"/>
      <charset val="222"/>
      <scheme val="minor"/>
    </font>
    <font>
      <sz val="11"/>
      <color theme="0"/>
      <name val="Calibri"/>
      <family val="2"/>
      <charset val="222"/>
      <scheme val="minor"/>
    </font>
    <font>
      <b/>
      <sz val="10"/>
      <name val="Arial"/>
      <family val="2"/>
    </font>
    <font>
      <b/>
      <sz val="10"/>
      <name val="Helvetica"/>
      <family val="2"/>
    </font>
    <font>
      <sz val="8"/>
      <name val="Wingdings"/>
      <charset val="2"/>
    </font>
    <font>
      <i/>
      <sz val="8"/>
      <color indexed="8"/>
      <name val="Comic Sans MS"/>
      <family val="4"/>
      <charset val="222"/>
    </font>
    <font>
      <sz val="8"/>
      <color indexed="14"/>
      <name val="Comic Sans MS"/>
      <family val="4"/>
      <charset val="222"/>
    </font>
    <font>
      <b/>
      <sz val="18"/>
      <color indexed="54"/>
      <name val="Tahoma"/>
      <family val="2"/>
    </font>
    <font>
      <sz val="8"/>
      <name val="MS Sans Serif"/>
      <family val="2"/>
      <charset val="222"/>
    </font>
    <font>
      <b/>
      <sz val="8"/>
      <color indexed="8"/>
      <name val="Helv"/>
    </font>
    <font>
      <sz val="10"/>
      <name val="Courier New"/>
      <family val="3"/>
    </font>
    <font>
      <b/>
      <sz val="18"/>
      <color indexed="56"/>
      <name val="Tahoma"/>
      <family val="2"/>
      <charset val="222"/>
    </font>
    <font>
      <b/>
      <sz val="14"/>
      <color indexed="62"/>
      <name val="Arial"/>
      <family val="2"/>
    </font>
    <font>
      <b/>
      <sz val="11"/>
      <color indexed="8"/>
      <name val="Tahoma"/>
      <family val="2"/>
      <charset val="222"/>
    </font>
    <font>
      <sz val="11"/>
      <color indexed="10"/>
      <name val="Tahoma"/>
      <family val="2"/>
      <charset val="222"/>
    </font>
    <font>
      <u/>
      <sz val="7.5"/>
      <color indexed="12"/>
      <name val="Arial"/>
      <family val="2"/>
    </font>
    <font>
      <sz val="11"/>
      <color indexed="17"/>
      <name val="宋体"/>
      <charset val="134"/>
    </font>
    <font>
      <sz val="11"/>
      <color indexed="20"/>
      <name val="宋体"/>
      <charset val="134"/>
    </font>
    <font>
      <sz val="14"/>
      <name val="ＭＳ 明朝"/>
      <family val="1"/>
      <charset val="128"/>
    </font>
    <font>
      <b/>
      <sz val="18"/>
      <color indexed="56"/>
      <name val="宋体"/>
      <charset val="134"/>
    </font>
    <font>
      <b/>
      <sz val="15"/>
      <color indexed="56"/>
      <name val="宋体"/>
      <charset val="134"/>
    </font>
    <font>
      <b/>
      <sz val="13"/>
      <color indexed="56"/>
      <name val="宋体"/>
      <charset val="134"/>
    </font>
    <font>
      <b/>
      <sz val="11"/>
      <color indexed="56"/>
      <name val="宋体"/>
      <charset val="134"/>
    </font>
    <font>
      <b/>
      <sz val="11"/>
      <color indexed="9"/>
      <name val="宋体"/>
      <charset val="134"/>
    </font>
    <font>
      <sz val="11"/>
      <color indexed="12"/>
      <name val="Arial"/>
      <family val="2"/>
    </font>
    <font>
      <b/>
      <sz val="11"/>
      <color indexed="8"/>
      <name val="宋体"/>
      <charset val="134"/>
    </font>
    <font>
      <u/>
      <sz val="7.5"/>
      <color indexed="36"/>
      <name val="Arial"/>
      <family val="2"/>
    </font>
    <font>
      <i/>
      <sz val="11"/>
      <color indexed="23"/>
      <name val="宋体"/>
      <charset val="134"/>
    </font>
    <font>
      <sz val="11"/>
      <color indexed="10"/>
      <name val="宋体"/>
      <charset val="134"/>
    </font>
    <font>
      <b/>
      <sz val="11"/>
      <color indexed="52"/>
      <name val="宋体"/>
      <charset val="134"/>
    </font>
    <font>
      <sz val="11"/>
      <color indexed="62"/>
      <name val="宋体"/>
      <charset val="134"/>
    </font>
    <font>
      <b/>
      <sz val="11"/>
      <color indexed="63"/>
      <name val="宋体"/>
      <charset val="134"/>
    </font>
    <font>
      <sz val="11"/>
      <color indexed="60"/>
      <name val="宋体"/>
      <charset val="134"/>
    </font>
    <font>
      <sz val="11"/>
      <color indexed="52"/>
      <name val="宋体"/>
      <charset val="134"/>
    </font>
    <font>
      <sz val="10"/>
      <color theme="1"/>
      <name val="Calibri"/>
      <family val="2"/>
      <charset val="222"/>
      <scheme val="minor"/>
    </font>
    <font>
      <sz val="11"/>
      <color theme="1"/>
      <name val="Calibri"/>
      <family val="2"/>
    </font>
    <font>
      <sz val="14"/>
      <color theme="1"/>
      <name val="Roboto"/>
    </font>
    <font>
      <b/>
      <sz val="12"/>
      <color theme="1"/>
      <name val="Roboto"/>
    </font>
    <font>
      <sz val="12"/>
      <color theme="1"/>
      <name val="Roboto"/>
    </font>
    <font>
      <sz val="11"/>
      <name val="Roboto"/>
    </font>
    <font>
      <sz val="11"/>
      <color rgb="FF0000FF"/>
      <name val="Roboto"/>
    </font>
    <font>
      <b/>
      <sz val="12"/>
      <color theme="0"/>
      <name val="Roboto"/>
    </font>
    <font>
      <i/>
      <sz val="12"/>
      <color theme="1"/>
      <name val="Roboto"/>
    </font>
    <font>
      <sz val="10"/>
      <name val="Roboto"/>
    </font>
    <font>
      <sz val="11"/>
      <color theme="1"/>
      <name val="Roboto"/>
    </font>
    <font>
      <sz val="10"/>
      <color indexed="9"/>
      <name val="Roboto"/>
    </font>
    <font>
      <b/>
      <sz val="10"/>
      <color indexed="48"/>
      <name val="Roboto"/>
    </font>
    <font>
      <b/>
      <sz val="10"/>
      <name val="Roboto"/>
    </font>
    <font>
      <sz val="10"/>
      <color indexed="48"/>
      <name val="Roboto"/>
    </font>
    <font>
      <sz val="8"/>
      <name val="Roboto"/>
    </font>
    <font>
      <b/>
      <sz val="8"/>
      <name val="Roboto"/>
    </font>
    <font>
      <b/>
      <sz val="10"/>
      <color rgb="FF000000"/>
      <name val="Roboto"/>
    </font>
    <font>
      <sz val="10"/>
      <color rgb="FF000000"/>
      <name val="Roboto"/>
    </font>
    <font>
      <sz val="10"/>
      <color indexed="52"/>
      <name val="Roboto"/>
    </font>
    <font>
      <u/>
      <sz val="11"/>
      <color theme="10"/>
      <name val="Roboto"/>
    </font>
    <font>
      <b/>
      <sz val="16"/>
      <color theme="0"/>
      <name val="Roboto"/>
    </font>
    <font>
      <b/>
      <sz val="11"/>
      <color theme="1"/>
      <name val="Roboto"/>
    </font>
    <font>
      <b/>
      <sz val="11"/>
      <color rgb="FF0000FF"/>
      <name val="Roboto"/>
    </font>
    <font>
      <b/>
      <sz val="11"/>
      <name val="Roboto"/>
    </font>
    <font>
      <b/>
      <sz val="11"/>
      <color theme="0"/>
      <name val="Roboto"/>
    </font>
    <font>
      <i/>
      <sz val="11"/>
      <name val="Roboto"/>
    </font>
    <font>
      <i/>
      <sz val="11"/>
      <color rgb="FF0000FF"/>
      <name val="Roboto"/>
    </font>
    <font>
      <i/>
      <sz val="11"/>
      <color theme="1"/>
      <name val="Roboto"/>
    </font>
    <font>
      <b/>
      <i/>
      <sz val="11"/>
      <color theme="1"/>
      <name val="Roboto"/>
    </font>
    <font>
      <sz val="11"/>
      <color rgb="FFFF0000"/>
      <name val="Roboto"/>
    </font>
    <font>
      <sz val="11"/>
      <color rgb="FF7030A0"/>
      <name val="Roboto"/>
    </font>
    <font>
      <sz val="11"/>
      <color rgb="FF0070C0"/>
      <name val="Roboto"/>
    </font>
    <font>
      <sz val="11"/>
      <color theme="10"/>
      <name val="Roboto"/>
    </font>
    <font>
      <sz val="11"/>
      <color theme="0"/>
      <name val="Roboto"/>
    </font>
    <font>
      <b/>
      <u/>
      <sz val="12"/>
      <color theme="1"/>
      <name val="Roboto"/>
    </font>
    <font>
      <u/>
      <sz val="12"/>
      <color theme="1"/>
      <name val="Roboto"/>
    </font>
    <font>
      <b/>
      <sz val="10"/>
      <color rgb="FFFFFFFF"/>
      <name val="Roboto"/>
    </font>
    <font>
      <sz val="10"/>
      <color rgb="FFFFFFFF"/>
      <name val="Roboto"/>
    </font>
    <font>
      <sz val="9"/>
      <name val="Roboto"/>
    </font>
    <font>
      <b/>
      <sz val="12"/>
      <color rgb="FFFFFFFF"/>
      <name val="Roboto"/>
    </font>
    <font>
      <b/>
      <sz val="8"/>
      <color rgb="FFFFFFFF"/>
      <name val="Roboto"/>
    </font>
    <font>
      <b/>
      <sz val="11"/>
      <color rgb="FFC00000"/>
      <name val="Roboto"/>
    </font>
    <font>
      <sz val="11"/>
      <color rgb="FFC00000"/>
      <name val="Roboto"/>
    </font>
    <font>
      <b/>
      <u/>
      <sz val="14"/>
      <color theme="1"/>
      <name val="Roboto"/>
    </font>
    <font>
      <b/>
      <sz val="10"/>
      <color theme="0"/>
      <name val="Trebuchet MS"/>
      <family val="2"/>
    </font>
    <font>
      <b/>
      <sz val="11"/>
      <color rgb="FFFF0000"/>
      <name val="Roboto"/>
    </font>
    <font>
      <sz val="9"/>
      <color indexed="81"/>
      <name val="Tahoma"/>
      <charset val="1"/>
    </font>
    <font>
      <b/>
      <sz val="9"/>
      <color indexed="81"/>
      <name val="Tahoma"/>
      <charset val="1"/>
    </font>
    <font>
      <b/>
      <sz val="11"/>
      <color rgb="FF7030A0"/>
      <name val="Roboto"/>
    </font>
  </fonts>
  <fills count="116">
    <fill>
      <patternFill patternType="none"/>
    </fill>
    <fill>
      <patternFill patternType="gray125"/>
    </fill>
    <fill>
      <patternFill patternType="solid">
        <fgColor theme="8" tint="-0.249977111117893"/>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79998168889431442"/>
        <bgColor indexed="64"/>
      </patternFill>
    </fill>
    <fill>
      <patternFill patternType="solid">
        <fgColor rgb="FFFFFF00"/>
        <bgColor indexed="64"/>
      </patternFill>
    </fill>
    <fill>
      <patternFill patternType="solid">
        <fgColor theme="4" tint="0.79998168889431442"/>
        <bgColor indexed="64"/>
      </patternFill>
    </fill>
    <fill>
      <patternFill patternType="solid">
        <fgColor indexed="57"/>
        <bgColor indexed="64"/>
      </patternFill>
    </fill>
    <fill>
      <patternFill patternType="solid">
        <fgColor indexed="31"/>
      </patternFill>
    </fill>
    <fill>
      <patternFill patternType="solid">
        <fgColor indexed="31"/>
        <bgColor indexed="41"/>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4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54"/>
        <bgColor indexed="64"/>
      </patternFill>
    </fill>
    <fill>
      <patternFill patternType="solid">
        <fgColor indexed="18"/>
        <bgColor indexed="64"/>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52"/>
        <bgColor indexed="64"/>
      </patternFill>
    </fill>
    <fill>
      <patternFill patternType="solid">
        <fgColor indexed="13"/>
        <bgColor indexed="64"/>
      </patternFill>
    </fill>
    <fill>
      <patternFill patternType="solid">
        <fgColor indexed="43"/>
        <bgColor indexed="64"/>
      </patternFill>
    </fill>
    <fill>
      <patternFill patternType="solid">
        <fgColor indexed="22"/>
        <bgColor indexed="64"/>
      </patternFill>
    </fill>
    <fill>
      <patternFill patternType="solid">
        <fgColor indexed="41"/>
        <bgColor indexed="31"/>
      </patternFill>
    </fill>
    <fill>
      <patternFill patternType="solid">
        <fgColor indexed="26"/>
        <bgColor indexed="64"/>
      </patternFill>
    </fill>
    <fill>
      <patternFill patternType="solid">
        <fgColor indexed="26"/>
        <bgColor indexed="9"/>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31"/>
        <bgColor indexed="64"/>
      </patternFill>
    </fill>
    <fill>
      <patternFill patternType="solid">
        <fgColor indexed="5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3"/>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lightUp">
        <fgColor indexed="48"/>
        <bgColor indexed="41"/>
      </patternFill>
    </fill>
    <fill>
      <patternFill patternType="solid">
        <fgColor indexed="35"/>
        <bgColor indexed="64"/>
      </patternFill>
    </fill>
    <fill>
      <patternFill patternType="solid">
        <fgColor indexed="41"/>
      </patternFill>
    </fill>
    <fill>
      <patternFill patternType="solid">
        <fgColor indexed="23"/>
        <bgColor indexed="64"/>
      </patternFill>
    </fill>
    <fill>
      <patternFill patternType="solid">
        <fgColor indexed="40"/>
        <bgColor indexed="64"/>
      </patternFill>
    </fill>
    <fill>
      <patternFill patternType="solid">
        <fgColor indexed="55"/>
        <bgColor indexed="64"/>
      </patternFill>
    </fill>
    <fill>
      <patternFill patternType="solid">
        <fgColor indexed="41"/>
        <bgColor indexed="64"/>
      </patternFill>
    </fill>
    <fill>
      <patternFill patternType="darkVertical"/>
    </fill>
    <fill>
      <patternFill patternType="solid">
        <fgColor indexed="54"/>
        <bgColor indexed="23"/>
      </patternFill>
    </fill>
    <fill>
      <patternFill patternType="solid">
        <fgColor indexed="44"/>
        <bgColor indexed="31"/>
      </patternFill>
    </fill>
    <fill>
      <patternFill patternType="solid">
        <fgColor indexed="9"/>
        <bgColor indexed="64"/>
      </patternFill>
    </fill>
    <fill>
      <patternFill patternType="solid">
        <fgColor rgb="FF263238"/>
        <bgColor rgb="FF000000"/>
      </patternFill>
    </fill>
    <fill>
      <patternFill patternType="solid">
        <fgColor theme="0" tint="-0.14999847407452621"/>
        <bgColor indexed="64"/>
      </patternFill>
    </fill>
  </fills>
  <borders count="61">
    <border>
      <left/>
      <right/>
      <top/>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auto="1"/>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ck">
        <color indexed="8"/>
      </left>
      <right style="thick">
        <color indexed="8"/>
      </right>
      <top style="thick">
        <color indexed="8"/>
      </top>
      <bottom style="thick">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8"/>
      </left>
      <right style="thin">
        <color indexed="8"/>
      </right>
      <top style="thin">
        <color indexed="8"/>
      </top>
      <bottom style="thin">
        <color indexed="8"/>
      </bottom>
      <diagonal/>
    </border>
    <border>
      <left style="thin">
        <color indexed="64"/>
      </left>
      <right/>
      <top/>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8"/>
      </left>
      <right style="thin">
        <color indexed="8"/>
      </right>
      <top/>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48"/>
      </left>
      <right style="thin">
        <color indexed="48"/>
      </right>
      <top style="thin">
        <color indexed="48"/>
      </top>
      <bottom style="thin">
        <color indexed="48"/>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indexed="63"/>
      </left>
      <right style="thin">
        <color indexed="63"/>
      </right>
      <top style="thin">
        <color auto="1"/>
      </top>
      <bottom style="thin">
        <color indexed="63"/>
      </bottom>
      <diagonal/>
    </border>
    <border>
      <left style="thin">
        <color auto="1"/>
      </left>
      <right/>
      <top/>
      <bottom/>
      <diagonal/>
    </border>
    <border>
      <left style="thin">
        <color indexed="64"/>
      </left>
      <right style="medium">
        <color indexed="64"/>
      </right>
      <top style="thin">
        <color indexed="64"/>
      </top>
      <bottom/>
      <diagonal/>
    </border>
    <border>
      <left/>
      <right/>
      <top style="thin">
        <color indexed="62"/>
      </top>
      <bottom style="double">
        <color indexed="62"/>
      </bottom>
      <diagonal/>
    </border>
    <border>
      <left style="hair">
        <color indexed="64"/>
      </left>
      <right style="hair">
        <color indexed="64"/>
      </right>
      <top style="hair">
        <color indexed="64"/>
      </top>
      <bottom style="hair">
        <color indexed="64"/>
      </bottom>
      <diagonal/>
    </border>
    <border>
      <left style="thin">
        <color indexed="9"/>
      </left>
      <right style="thin">
        <color indexed="9"/>
      </right>
      <top style="thin">
        <color indexed="9"/>
      </top>
      <bottom style="thin">
        <color indexed="9"/>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auto="1"/>
      </top>
      <bottom style="thin">
        <color indexed="63"/>
      </bottom>
      <diagonal/>
    </border>
    <border>
      <left style="thin">
        <color indexed="8"/>
      </left>
      <right style="thin">
        <color indexed="8"/>
      </right>
      <top style="thin">
        <color indexed="8"/>
      </top>
      <bottom style="thin">
        <color indexed="8"/>
      </bottom>
      <diagonal/>
    </border>
    <border>
      <left style="thin">
        <color indexed="64"/>
      </left>
      <right style="medium">
        <color indexed="64"/>
      </right>
      <top style="thin">
        <color indexed="64"/>
      </top>
      <bottom/>
      <diagonal/>
    </border>
    <border>
      <left style="thin">
        <color indexed="48"/>
      </left>
      <right style="thin">
        <color indexed="48"/>
      </right>
      <top style="thin">
        <color indexed="48"/>
      </top>
      <bottom style="thin">
        <color indexed="48"/>
      </bottom>
      <diagonal/>
    </border>
    <border>
      <left/>
      <right/>
      <top/>
      <bottom style="double">
        <color indexed="64"/>
      </bottom>
      <diagonal/>
    </border>
    <border>
      <left/>
      <right/>
      <top style="thin">
        <color indexed="64"/>
      </top>
      <bottom/>
      <diagonal/>
    </border>
  </borders>
  <cellStyleXfs count="44203">
    <xf numFmtId="0" fontId="0" fillId="0" borderId="0"/>
    <xf numFmtId="43" fontId="1" fillId="0" borderId="0" applyFont="0" applyFill="0" applyBorder="0" applyAlignment="0" applyProtection="0"/>
    <xf numFmtId="9" fontId="1" fillId="0" borderId="0" applyFont="0" applyFill="0" applyBorder="0" applyAlignment="0" applyProtection="0"/>
    <xf numFmtId="168" fontId="1" fillId="0" borderId="0"/>
    <xf numFmtId="0" fontId="2" fillId="0" borderId="0"/>
    <xf numFmtId="168" fontId="3" fillId="0" borderId="0"/>
    <xf numFmtId="169" fontId="1" fillId="0" borderId="0" applyFont="0" applyFill="0" applyBorder="0" applyAlignment="0" applyProtection="0"/>
    <xf numFmtId="0" fontId="3" fillId="0" borderId="0"/>
    <xf numFmtId="169" fontId="3" fillId="0" borderId="0" applyFont="0" applyFill="0" applyBorder="0" applyAlignment="0" applyProtection="0"/>
    <xf numFmtId="169" fontId="3" fillId="0" borderId="0" applyFont="0" applyFill="0" applyBorder="0" applyAlignment="0" applyProtection="0"/>
    <xf numFmtId="168" fontId="3" fillId="0" borderId="0"/>
    <xf numFmtId="168" fontId="2" fillId="0" borderId="0"/>
    <xf numFmtId="0" fontId="2" fillId="0" borderId="0"/>
    <xf numFmtId="0" fontId="5" fillId="0" borderId="0" applyNumberFormat="0" applyFill="0" applyBorder="0" applyAlignment="0" applyProtection="0"/>
    <xf numFmtId="0" fontId="4" fillId="0" borderId="0"/>
    <xf numFmtId="0" fontId="4" fillId="0" borderId="0"/>
    <xf numFmtId="0" fontId="1" fillId="0" borderId="0"/>
    <xf numFmtId="0" fontId="6" fillId="0" borderId="0" applyNumberFormat="0" applyFill="0" applyBorder="0" applyAlignment="0" applyProtection="0"/>
    <xf numFmtId="0" fontId="7" fillId="0" borderId="2" applyNumberFormat="0" applyFill="0" applyAlignment="0" applyProtection="0"/>
    <xf numFmtId="0" fontId="8" fillId="0" borderId="3" applyNumberFormat="0" applyFill="0" applyAlignment="0" applyProtection="0"/>
    <xf numFmtId="0" fontId="9" fillId="0" borderId="4" applyNumberFormat="0" applyFill="0" applyAlignment="0" applyProtection="0"/>
    <xf numFmtId="0" fontId="9" fillId="0" borderId="0" applyNumberFormat="0" applyFill="0" applyBorder="0" applyAlignment="0" applyProtection="0"/>
    <xf numFmtId="0" fontId="10" fillId="6" borderId="0" applyNumberFormat="0" applyBorder="0" applyAlignment="0" applyProtection="0"/>
    <xf numFmtId="0" fontId="11" fillId="7" borderId="0" applyNumberFormat="0" applyBorder="0" applyAlignment="0" applyProtection="0"/>
    <xf numFmtId="0" fontId="12" fillId="8" borderId="0" applyNumberFormat="0" applyBorder="0" applyAlignment="0" applyProtection="0"/>
    <xf numFmtId="0" fontId="13" fillId="9" borderId="5" applyNumberFormat="0" applyAlignment="0" applyProtection="0"/>
    <xf numFmtId="0" fontId="14" fillId="10" borderId="6" applyNumberFormat="0" applyAlignment="0" applyProtection="0"/>
    <xf numFmtId="0" fontId="15" fillId="10" borderId="5" applyNumberFormat="0" applyAlignment="0" applyProtection="0"/>
    <xf numFmtId="0" fontId="16" fillId="0" borderId="7" applyNumberFormat="0" applyFill="0" applyAlignment="0" applyProtection="0"/>
    <xf numFmtId="0" fontId="17" fillId="11" borderId="8" applyNumberFormat="0" applyAlignment="0" applyProtection="0"/>
    <xf numFmtId="0" fontId="18" fillId="0" borderId="0" applyNumberFormat="0" applyFill="0" applyBorder="0" applyAlignment="0" applyProtection="0"/>
    <xf numFmtId="0" fontId="1" fillId="12" borderId="9" applyNumberFormat="0" applyFont="0" applyAlignment="0" applyProtection="0"/>
    <xf numFmtId="0" fontId="19" fillId="0" borderId="0" applyNumberFormat="0" applyFill="0" applyBorder="0" applyAlignment="0" applyProtection="0"/>
    <xf numFmtId="0" fontId="20" fillId="0" borderId="10" applyNumberFormat="0" applyFill="0" applyAlignment="0" applyProtection="0"/>
    <xf numFmtId="0" fontId="2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2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24" fillId="0" borderId="0" applyFont="0" applyFill="0" applyBorder="0" applyAlignment="0" applyProtection="0"/>
    <xf numFmtId="0" fontId="30" fillId="0" borderId="0"/>
    <xf numFmtId="43" fontId="30" fillId="0" borderId="0" applyFont="0" applyFill="0" applyBorder="0" applyAlignment="0" applyProtection="0"/>
    <xf numFmtId="9" fontId="30" fillId="0" borderId="0" applyFont="0" applyFill="0" applyBorder="0" applyAlignment="0" applyProtection="0"/>
    <xf numFmtId="0" fontId="2" fillId="0" borderId="0"/>
    <xf numFmtId="0" fontId="3" fillId="0" borderId="0" applyNumberFormat="0" applyFill="0" applyBorder="0" applyAlignment="0" applyProtection="0"/>
    <xf numFmtId="9" fontId="2" fillId="0" borderId="0" applyFont="0" applyFill="0" applyBorder="0" applyAlignment="0" applyProtection="0"/>
    <xf numFmtId="0" fontId="31" fillId="0" borderId="0" applyNumberFormat="0" applyFill="0" applyBorder="0" applyAlignment="0" applyProtection="0"/>
    <xf numFmtId="0" fontId="33" fillId="0" borderId="0" applyNumberFormat="0" applyFill="0" applyBorder="0" applyAlignment="0" applyProtection="0">
      <alignment vertical="top"/>
      <protection locked="0"/>
    </xf>
    <xf numFmtId="0" fontId="34" fillId="0" borderId="0" applyNumberFormat="0" applyFill="0" applyBorder="0" applyAlignment="0" applyProtection="0"/>
    <xf numFmtId="0" fontId="3" fillId="0" borderId="0" applyNumberFormat="0" applyFill="0" applyBorder="0" applyAlignment="0" applyProtection="0"/>
    <xf numFmtId="0" fontId="31" fillId="0" borderId="0" applyNumberFormat="0" applyFill="0" applyBorder="0" applyAlignment="0" applyProtection="0"/>
    <xf numFmtId="0" fontId="3" fillId="0" borderId="0" applyNumberFormat="0" applyFill="0" applyBorder="0" applyAlignment="0" applyProtection="0"/>
    <xf numFmtId="0" fontId="34" fillId="0" borderId="0" applyNumberFormat="0" applyFill="0" applyBorder="0" applyAlignment="0" applyProtection="0"/>
    <xf numFmtId="0" fontId="3" fillId="0" borderId="0" applyNumberFormat="0" applyFill="0" applyBorder="0" applyAlignment="0" applyProtection="0"/>
    <xf numFmtId="0" fontId="32"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 fillId="0" borderId="0" applyNumberFormat="0" applyFill="0" applyBorder="0" applyAlignment="0" applyProtection="0"/>
    <xf numFmtId="0" fontId="36" fillId="0" borderId="0"/>
    <xf numFmtId="0" fontId="36" fillId="0" borderId="0"/>
    <xf numFmtId="0" fontId="32" fillId="0" borderId="0" applyNumberFormat="0" applyFill="0" applyBorder="0" applyAlignment="0" applyProtection="0"/>
    <xf numFmtId="0" fontId="3" fillId="0" borderId="0"/>
    <xf numFmtId="0" fontId="3" fillId="0" borderId="0"/>
    <xf numFmtId="0" fontId="36" fillId="0" borderId="0"/>
    <xf numFmtId="0" fontId="36" fillId="0" borderId="0"/>
    <xf numFmtId="0" fontId="36" fillId="0" borderId="0"/>
    <xf numFmtId="0" fontId="3" fillId="0" borderId="0" applyNumberFormat="0" applyFill="0" applyBorder="0" applyAlignment="0" applyProtection="0"/>
    <xf numFmtId="0" fontId="36" fillId="0" borderId="0"/>
    <xf numFmtId="0" fontId="3"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0"/>
    <xf numFmtId="0" fontId="3" fillId="0" borderId="0"/>
    <xf numFmtId="0" fontId="3" fillId="0" borderId="0"/>
    <xf numFmtId="176" fontId="3" fillId="0" borderId="0"/>
    <xf numFmtId="0" fontId="36" fillId="0" borderId="0"/>
    <xf numFmtId="0" fontId="3" fillId="0" borderId="0"/>
    <xf numFmtId="176" fontId="32" fillId="0" borderId="0" applyNumberForma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 fillId="0" borderId="0" applyNumberFormat="0" applyFill="0" applyBorder="0" applyAlignment="0" applyProtection="0"/>
    <xf numFmtId="0" fontId="37" fillId="0" borderId="0"/>
    <xf numFmtId="0" fontId="3" fillId="0" borderId="0"/>
    <xf numFmtId="0" fontId="3" fillId="0" borderId="0"/>
    <xf numFmtId="0" fontId="3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7" fillId="0" borderId="0"/>
    <xf numFmtId="0" fontId="38" fillId="0" borderId="0"/>
    <xf numFmtId="0" fontId="3" fillId="0" borderId="0"/>
    <xf numFmtId="0" fontId="39" fillId="0" borderId="0"/>
    <xf numFmtId="0" fontId="39" fillId="0" borderId="0"/>
    <xf numFmtId="0" fontId="32"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 fillId="0" borderId="0" applyNumberForma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 fillId="0" borderId="0"/>
    <xf numFmtId="0" fontId="3" fillId="0" borderId="0"/>
    <xf numFmtId="0" fontId="32"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2"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2" fillId="0" borderId="0" applyNumberFormat="0" applyFill="0" applyBorder="0" applyAlignment="0" applyProtection="0"/>
    <xf numFmtId="0" fontId="40" fillId="0" borderId="0" applyNumberFormat="0" applyFill="0" applyBorder="0" applyAlignment="0" applyProtection="0">
      <alignment vertical="top"/>
      <protection locked="0"/>
    </xf>
    <xf numFmtId="41" fontId="3" fillId="0" borderId="0" applyFont="0" applyFill="0" applyBorder="0" applyAlignment="0" applyProtection="0"/>
    <xf numFmtId="0" fontId="41" fillId="0" borderId="0" applyNumberFormat="0" applyFill="0" applyBorder="0" applyAlignment="0" applyProtection="0">
      <alignment vertical="top"/>
      <protection locked="0"/>
    </xf>
    <xf numFmtId="43" fontId="3" fillId="0" borderId="0" applyFont="0" applyFill="0" applyBorder="0" applyAlignment="0" applyProtection="0"/>
    <xf numFmtId="177" fontId="42" fillId="0" borderId="0"/>
    <xf numFmtId="0" fontId="43" fillId="0" borderId="0" quotePrefix="1"/>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5"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3" fillId="0" borderId="0">
      <alignment vertical="top"/>
    </xf>
    <xf numFmtId="0" fontId="46" fillId="0" borderId="0"/>
    <xf numFmtId="0" fontId="46" fillId="0" borderId="0"/>
    <xf numFmtId="0" fontId="37" fillId="0" borderId="0"/>
    <xf numFmtId="0" fontId="3" fillId="0" borderId="0">
      <alignment vertical="top"/>
    </xf>
    <xf numFmtId="0" fontId="3" fillId="0" borderId="0">
      <alignment vertical="top"/>
    </xf>
    <xf numFmtId="0" fontId="32" fillId="0" borderId="0" applyNumberFormat="0" applyFill="0" applyBorder="0" applyAlignment="0" applyProtection="0"/>
    <xf numFmtId="0" fontId="3" fillId="0" borderId="0"/>
    <xf numFmtId="0" fontId="3" fillId="0" borderId="0"/>
    <xf numFmtId="0" fontId="46" fillId="0" borderId="0"/>
    <xf numFmtId="0" fontId="3" fillId="0" borderId="0"/>
    <xf numFmtId="0" fontId="3"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xf numFmtId="0" fontId="3" fillId="0" borderId="0"/>
    <xf numFmtId="0" fontId="3" fillId="0" borderId="0"/>
    <xf numFmtId="0" fontId="3" fillId="0" borderId="0"/>
    <xf numFmtId="0" fontId="46" fillId="0" borderId="0"/>
    <xf numFmtId="0" fontId="3" fillId="0" borderId="0">
      <alignment vertical="top"/>
    </xf>
    <xf numFmtId="0" fontId="3" fillId="0" borderId="0"/>
    <xf numFmtId="0" fontId="3" fillId="0" borderId="0"/>
    <xf numFmtId="0" fontId="46" fillId="0" borderId="0"/>
    <xf numFmtId="0" fontId="46" fillId="0" borderId="0"/>
    <xf numFmtId="0" fontId="37" fillId="0" borderId="0"/>
    <xf numFmtId="0" fontId="46" fillId="0" borderId="0"/>
    <xf numFmtId="0" fontId="3" fillId="0" borderId="0">
      <alignment vertical="top"/>
    </xf>
    <xf numFmtId="0" fontId="46" fillId="0" borderId="0"/>
    <xf numFmtId="0" fontId="32" fillId="0" borderId="0" applyNumberFormat="0" applyFill="0" applyBorder="0" applyAlignment="0" applyProtection="0"/>
    <xf numFmtId="0" fontId="47" fillId="0" borderId="0" applyNumberFormat="0" applyFill="0" applyBorder="0" applyAlignment="0" applyProtection="0"/>
    <xf numFmtId="0" fontId="32" fillId="0" borderId="0" applyNumberFormat="0" applyFill="0" applyBorder="0" applyAlignment="0" applyProtection="0"/>
    <xf numFmtId="0" fontId="47" fillId="0" borderId="0" applyNumberFormat="0" applyFill="0" applyBorder="0" applyAlignment="0" applyProtection="0"/>
    <xf numFmtId="0" fontId="32" fillId="0" borderId="0" applyNumberFormat="0" applyFill="0" applyBorder="0" applyAlignment="0" applyProtection="0"/>
    <xf numFmtId="0" fontId="46" fillId="0" borderId="0"/>
    <xf numFmtId="0" fontId="32" fillId="0" borderId="0" applyNumberFormat="0" applyFill="0" applyBorder="0" applyAlignment="0" applyProtection="0"/>
    <xf numFmtId="0" fontId="44" fillId="0" borderId="0">
      <alignment vertical="top"/>
    </xf>
    <xf numFmtId="0" fontId="46" fillId="0" borderId="0"/>
    <xf numFmtId="0" fontId="46" fillId="0" borderId="0"/>
    <xf numFmtId="0" fontId="3" fillId="0" borderId="0"/>
    <xf numFmtId="0" fontId="32" fillId="0" borderId="0" applyNumberFormat="0" applyFill="0" applyBorder="0" applyAlignment="0" applyProtection="0"/>
    <xf numFmtId="0" fontId="32" fillId="0" borderId="0" applyNumberFormat="0" applyFill="0" applyBorder="0" applyAlignment="0" applyProtection="0"/>
    <xf numFmtId="0" fontId="3" fillId="0" borderId="0"/>
    <xf numFmtId="0" fontId="46" fillId="0" borderId="0"/>
    <xf numFmtId="0" fontId="46" fillId="0" borderId="0"/>
    <xf numFmtId="0" fontId="32" fillId="0" borderId="0" applyNumberFormat="0" applyFill="0" applyBorder="0" applyAlignment="0" applyProtection="0"/>
    <xf numFmtId="0" fontId="46" fillId="0" borderId="0"/>
    <xf numFmtId="0" fontId="3" fillId="0" borderId="0">
      <alignment vertical="top"/>
    </xf>
    <xf numFmtId="0" fontId="44" fillId="0" borderId="0">
      <alignment vertical="top"/>
    </xf>
    <xf numFmtId="0" fontId="3" fillId="0" borderId="0"/>
    <xf numFmtId="0" fontId="46" fillId="0" borderId="0"/>
    <xf numFmtId="0" fontId="3" fillId="0" borderId="0"/>
    <xf numFmtId="0" fontId="32" fillId="0" borderId="0" applyNumberFormat="0" applyFill="0" applyBorder="0" applyAlignment="0" applyProtection="0"/>
    <xf numFmtId="0" fontId="3" fillId="0" borderId="0"/>
    <xf numFmtId="0" fontId="3" fillId="0" borderId="0"/>
    <xf numFmtId="0" fontId="3" fillId="0" borderId="0"/>
    <xf numFmtId="0" fontId="46" fillId="0" borderId="0"/>
    <xf numFmtId="0" fontId="46" fillId="0" borderId="0"/>
    <xf numFmtId="0" fontId="46" fillId="0" borderId="0"/>
    <xf numFmtId="0" fontId="32" fillId="0" borderId="0" applyNumberForma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78" fontId="49" fillId="0" borderId="0"/>
    <xf numFmtId="0" fontId="46" fillId="0" borderId="0"/>
    <xf numFmtId="0" fontId="46" fillId="0" borderId="0"/>
    <xf numFmtId="176" fontId="46" fillId="0" borderId="0"/>
    <xf numFmtId="0" fontId="50" fillId="0" borderId="0"/>
    <xf numFmtId="0" fontId="36" fillId="0" borderId="0"/>
    <xf numFmtId="0" fontId="50" fillId="0" borderId="0"/>
    <xf numFmtId="0" fontId="36" fillId="0" borderId="0"/>
    <xf numFmtId="0" fontId="36" fillId="0" borderId="0"/>
    <xf numFmtId="0" fontId="50" fillId="0" borderId="0"/>
    <xf numFmtId="0" fontId="50" fillId="0" borderId="0"/>
    <xf numFmtId="0" fontId="36" fillId="0" borderId="0"/>
    <xf numFmtId="0" fontId="50"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50" fillId="0" borderId="0"/>
    <xf numFmtId="0" fontId="36" fillId="0" borderId="0"/>
    <xf numFmtId="0" fontId="36" fillId="0" borderId="0"/>
    <xf numFmtId="0" fontId="50"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50"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50" fillId="0" borderId="0"/>
    <xf numFmtId="0" fontId="36" fillId="0" borderId="0"/>
    <xf numFmtId="0" fontId="50" fillId="0" borderId="0"/>
    <xf numFmtId="0" fontId="36" fillId="0" borderId="0"/>
    <xf numFmtId="0" fontId="3" fillId="0" borderId="0"/>
    <xf numFmtId="0" fontId="46" fillId="0" borderId="0"/>
    <xf numFmtId="0" fontId="50" fillId="0" borderId="0"/>
    <xf numFmtId="0" fontId="51" fillId="14" borderId="0" applyNumberFormat="0" applyBorder="0" applyAlignment="0" applyProtection="0"/>
    <xf numFmtId="0" fontId="24" fillId="41" borderId="0" applyNumberFormat="0" applyBorder="0" applyAlignment="0" applyProtection="0"/>
    <xf numFmtId="0" fontId="24" fillId="42"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51" fillId="18"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51" fillId="22" borderId="0" applyNumberFormat="0" applyBorder="0" applyAlignment="0" applyProtection="0"/>
    <xf numFmtId="0" fontId="24" fillId="45" borderId="0" applyNumberFormat="0" applyBorder="0" applyAlignment="0" applyProtection="0"/>
    <xf numFmtId="176" fontId="24" fillId="45" borderId="0" applyNumberFormat="0" applyBorder="0" applyAlignment="0" applyProtection="0"/>
    <xf numFmtId="0" fontId="24" fillId="45" borderId="0" applyNumberFormat="0" applyBorder="0" applyAlignment="0" applyProtection="0"/>
    <xf numFmtId="176" fontId="24" fillId="45" borderId="0" applyNumberFormat="0" applyBorder="0" applyAlignment="0" applyProtection="0"/>
    <xf numFmtId="0" fontId="24" fillId="46" borderId="0" applyNumberFormat="0" applyBorder="0" applyAlignment="0" applyProtection="0"/>
    <xf numFmtId="0" fontId="51" fillId="2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51" fillId="30"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51" fillId="34"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52" fillId="42" borderId="0" applyNumberFormat="0" applyBorder="0" applyAlignment="0" applyProtection="0"/>
    <xf numFmtId="0" fontId="52" fillId="44" borderId="0" applyNumberFormat="0" applyBorder="0" applyAlignment="0" applyProtection="0"/>
    <xf numFmtId="0" fontId="52" fillId="46" borderId="0" applyNumberFormat="0" applyBorder="0" applyAlignment="0" applyProtection="0"/>
    <xf numFmtId="0" fontId="52" fillId="48" borderId="0" applyNumberFormat="0" applyBorder="0" applyAlignment="0" applyProtection="0"/>
    <xf numFmtId="0" fontId="52" fillId="50" borderId="0" applyNumberFormat="0" applyBorder="0" applyAlignment="0" applyProtection="0"/>
    <xf numFmtId="0" fontId="52" fillId="52" borderId="0" applyNumberFormat="0" applyBorder="0" applyAlignment="0" applyProtection="0"/>
    <xf numFmtId="0" fontId="51" fillId="15" borderId="0" applyNumberFormat="0" applyBorder="0" applyAlignment="0" applyProtection="0"/>
    <xf numFmtId="0" fontId="24" fillId="53" borderId="0" applyNumberFormat="0" applyBorder="0" applyAlignment="0" applyProtection="0"/>
    <xf numFmtId="0" fontId="24" fillId="54"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51" fillId="19"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51" fillId="23" borderId="0" applyNumberFormat="0" applyBorder="0" applyAlignment="0" applyProtection="0"/>
    <xf numFmtId="0" fontId="24" fillId="57" borderId="0" applyNumberFormat="0" applyBorder="0" applyAlignment="0" applyProtection="0"/>
    <xf numFmtId="0" fontId="24" fillId="58"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51" fillId="27"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51" fillId="31" borderId="0" applyNumberFormat="0" applyBorder="0" applyAlignment="0" applyProtection="0"/>
    <xf numFmtId="0" fontId="24" fillId="53" borderId="0" applyNumberFormat="0" applyBorder="0" applyAlignment="0" applyProtection="0"/>
    <xf numFmtId="0" fontId="24" fillId="54"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51" fillId="35"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52" fillId="54" borderId="0" applyNumberFormat="0" applyBorder="0" applyAlignment="0" applyProtection="0"/>
    <xf numFmtId="0" fontId="52" fillId="56" borderId="0" applyNumberFormat="0" applyBorder="0" applyAlignment="0" applyProtection="0"/>
    <xf numFmtId="0" fontId="52" fillId="58" borderId="0" applyNumberFormat="0" applyBorder="0" applyAlignment="0" applyProtection="0"/>
    <xf numFmtId="0" fontId="52" fillId="48" borderId="0" applyNumberFormat="0" applyBorder="0" applyAlignment="0" applyProtection="0"/>
    <xf numFmtId="0" fontId="52" fillId="54" borderId="0" applyNumberFormat="0" applyBorder="0" applyAlignment="0" applyProtection="0"/>
    <xf numFmtId="0" fontId="52" fillId="60" borderId="0" applyNumberFormat="0" applyBorder="0" applyAlignment="0" applyProtection="0"/>
    <xf numFmtId="0" fontId="53" fillId="16" borderId="0" applyNumberFormat="0" applyBorder="0" applyAlignment="0" applyProtection="0"/>
    <xf numFmtId="0" fontId="54" fillId="61" borderId="0" applyNumberFormat="0" applyBorder="0" applyAlignment="0" applyProtection="0"/>
    <xf numFmtId="0" fontId="54" fillId="62" borderId="0" applyNumberFormat="0" applyBorder="0" applyAlignment="0" applyProtection="0"/>
    <xf numFmtId="0" fontId="54" fillId="61" borderId="0" applyNumberFormat="0" applyBorder="0" applyAlignment="0" applyProtection="0"/>
    <xf numFmtId="0" fontId="54" fillId="61" borderId="0" applyNumberFormat="0" applyBorder="0" applyAlignment="0" applyProtection="0"/>
    <xf numFmtId="0" fontId="53" fillId="20" borderId="0" applyNumberFormat="0" applyBorder="0" applyAlignment="0" applyProtection="0"/>
    <xf numFmtId="0" fontId="54" fillId="55" borderId="0" applyNumberFormat="0" applyBorder="0" applyAlignment="0" applyProtection="0"/>
    <xf numFmtId="0" fontId="54" fillId="56" borderId="0" applyNumberFormat="0" applyBorder="0" applyAlignment="0" applyProtection="0"/>
    <xf numFmtId="0" fontId="54" fillId="55" borderId="0" applyNumberFormat="0" applyBorder="0" applyAlignment="0" applyProtection="0"/>
    <xf numFmtId="0" fontId="54" fillId="55" borderId="0" applyNumberFormat="0" applyBorder="0" applyAlignment="0" applyProtection="0"/>
    <xf numFmtId="0" fontId="53" fillId="24" borderId="0" applyNumberFormat="0" applyBorder="0" applyAlignment="0" applyProtection="0"/>
    <xf numFmtId="0" fontId="54" fillId="57" borderId="0" applyNumberFormat="0" applyBorder="0" applyAlignment="0" applyProtection="0"/>
    <xf numFmtId="0" fontId="54" fillId="58" borderId="0" applyNumberFormat="0" applyBorder="0" applyAlignment="0" applyProtection="0"/>
    <xf numFmtId="0" fontId="54" fillId="57" borderId="0" applyNumberFormat="0" applyBorder="0" applyAlignment="0" applyProtection="0"/>
    <xf numFmtId="0" fontId="54" fillId="57" borderId="0" applyNumberFormat="0" applyBorder="0" applyAlignment="0" applyProtection="0"/>
    <xf numFmtId="0" fontId="53" fillId="28" borderId="0" applyNumberFormat="0" applyBorder="0" applyAlignment="0" applyProtection="0"/>
    <xf numFmtId="0" fontId="54" fillId="63" borderId="0" applyNumberFormat="0" applyBorder="0" applyAlignment="0" applyProtection="0"/>
    <xf numFmtId="0" fontId="54" fillId="64" borderId="0" applyNumberFormat="0" applyBorder="0" applyAlignment="0" applyProtection="0"/>
    <xf numFmtId="0" fontId="54" fillId="63" borderId="0" applyNumberFormat="0" applyBorder="0" applyAlignment="0" applyProtection="0"/>
    <xf numFmtId="0" fontId="54" fillId="63" borderId="0" applyNumberFormat="0" applyBorder="0" applyAlignment="0" applyProtection="0"/>
    <xf numFmtId="0" fontId="53" fillId="32" borderId="0" applyNumberFormat="0" applyBorder="0" applyAlignment="0" applyProtection="0"/>
    <xf numFmtId="0" fontId="54" fillId="65" borderId="0" applyNumberFormat="0" applyBorder="0" applyAlignment="0" applyProtection="0"/>
    <xf numFmtId="0" fontId="54" fillId="66" borderId="0" applyNumberFormat="0" applyBorder="0" applyAlignment="0" applyProtection="0"/>
    <xf numFmtId="0" fontId="54" fillId="65" borderId="0" applyNumberFormat="0" applyBorder="0" applyAlignment="0" applyProtection="0"/>
    <xf numFmtId="0" fontId="54" fillId="65" borderId="0" applyNumberFormat="0" applyBorder="0" applyAlignment="0" applyProtection="0"/>
    <xf numFmtId="0" fontId="53" fillId="36" borderId="0" applyNumberFormat="0" applyBorder="0" applyAlignment="0" applyProtection="0"/>
    <xf numFmtId="0" fontId="54" fillId="67" borderId="0" applyNumberFormat="0" applyBorder="0" applyAlignment="0" applyProtection="0"/>
    <xf numFmtId="0" fontId="54" fillId="68" borderId="0" applyNumberFormat="0" applyBorder="0" applyAlignment="0" applyProtection="0"/>
    <xf numFmtId="0" fontId="54" fillId="67" borderId="0" applyNumberFormat="0" applyBorder="0" applyAlignment="0" applyProtection="0"/>
    <xf numFmtId="0" fontId="54" fillId="67" borderId="0" applyNumberFormat="0" applyBorder="0" applyAlignment="0" applyProtection="0"/>
    <xf numFmtId="0" fontId="55" fillId="62" borderId="0" applyNumberFormat="0" applyBorder="0" applyAlignment="0" applyProtection="0"/>
    <xf numFmtId="0" fontId="55" fillId="56" borderId="0" applyNumberFormat="0" applyBorder="0" applyAlignment="0" applyProtection="0"/>
    <xf numFmtId="0" fontId="55" fillId="58" borderId="0" applyNumberFormat="0" applyBorder="0" applyAlignment="0" applyProtection="0"/>
    <xf numFmtId="0" fontId="55" fillId="64" borderId="0" applyNumberFormat="0" applyBorder="0" applyAlignment="0" applyProtection="0"/>
    <xf numFmtId="0" fontId="55" fillId="66" borderId="0" applyNumberFormat="0" applyBorder="0" applyAlignment="0" applyProtection="0"/>
    <xf numFmtId="0" fontId="55" fillId="68" borderId="0" applyNumberFormat="0" applyBorder="0" applyAlignment="0" applyProtection="0"/>
    <xf numFmtId="0" fontId="53" fillId="13" borderId="0" applyNumberFormat="0" applyBorder="0" applyAlignment="0" applyProtection="0"/>
    <xf numFmtId="0" fontId="54" fillId="69" borderId="0" applyNumberFormat="0" applyBorder="0" applyAlignment="0" applyProtection="0"/>
    <xf numFmtId="0" fontId="54" fillId="70" borderId="0" applyNumberFormat="0" applyBorder="0" applyAlignment="0" applyProtection="0"/>
    <xf numFmtId="0" fontId="54" fillId="69" borderId="0" applyNumberFormat="0" applyBorder="0" applyAlignment="0" applyProtection="0"/>
    <xf numFmtId="0" fontId="54" fillId="69" borderId="0" applyNumberFormat="0" applyBorder="0" applyAlignment="0" applyProtection="0"/>
    <xf numFmtId="0" fontId="53" fillId="17" borderId="0" applyNumberFormat="0" applyBorder="0" applyAlignment="0" applyProtection="0"/>
    <xf numFmtId="0" fontId="54" fillId="71" borderId="0" applyNumberFormat="0" applyBorder="0" applyAlignment="0" applyProtection="0"/>
    <xf numFmtId="0" fontId="54" fillId="72" borderId="0" applyNumberFormat="0" applyBorder="0" applyAlignment="0" applyProtection="0"/>
    <xf numFmtId="0" fontId="54" fillId="71" borderId="0" applyNumberFormat="0" applyBorder="0" applyAlignment="0" applyProtection="0"/>
    <xf numFmtId="0" fontId="54" fillId="71" borderId="0" applyNumberFormat="0" applyBorder="0" applyAlignment="0" applyProtection="0"/>
    <xf numFmtId="0" fontId="53" fillId="21" borderId="0" applyNumberFormat="0" applyBorder="0" applyAlignment="0" applyProtection="0"/>
    <xf numFmtId="0" fontId="54" fillId="73" borderId="0" applyNumberFormat="0" applyBorder="0" applyAlignment="0" applyProtection="0"/>
    <xf numFmtId="0" fontId="54" fillId="74" borderId="0" applyNumberFormat="0" applyBorder="0" applyAlignment="0" applyProtection="0"/>
    <xf numFmtId="0" fontId="54" fillId="73" borderId="0" applyNumberFormat="0" applyBorder="0" applyAlignment="0" applyProtection="0"/>
    <xf numFmtId="0" fontId="54" fillId="73" borderId="0" applyNumberFormat="0" applyBorder="0" applyAlignment="0" applyProtection="0"/>
    <xf numFmtId="0" fontId="53" fillId="25" borderId="0" applyNumberFormat="0" applyBorder="0" applyAlignment="0" applyProtection="0"/>
    <xf numFmtId="0" fontId="54" fillId="63" borderId="0" applyNumberFormat="0" applyBorder="0" applyAlignment="0" applyProtection="0"/>
    <xf numFmtId="0" fontId="54" fillId="64" borderId="0" applyNumberFormat="0" applyBorder="0" applyAlignment="0" applyProtection="0"/>
    <xf numFmtId="0" fontId="54" fillId="63" borderId="0" applyNumberFormat="0" applyBorder="0" applyAlignment="0" applyProtection="0"/>
    <xf numFmtId="0" fontId="54" fillId="63" borderId="0" applyNumberFormat="0" applyBorder="0" applyAlignment="0" applyProtection="0"/>
    <xf numFmtId="0" fontId="53" fillId="29" borderId="0" applyNumberFormat="0" applyBorder="0" applyAlignment="0" applyProtection="0"/>
    <xf numFmtId="0" fontId="54" fillId="65" borderId="0" applyNumberFormat="0" applyBorder="0" applyAlignment="0" applyProtection="0"/>
    <xf numFmtId="0" fontId="54" fillId="66" borderId="0" applyNumberFormat="0" applyBorder="0" applyAlignment="0" applyProtection="0"/>
    <xf numFmtId="0" fontId="54" fillId="65" borderId="0" applyNumberFormat="0" applyBorder="0" applyAlignment="0" applyProtection="0"/>
    <xf numFmtId="0" fontId="54" fillId="65" borderId="0" applyNumberFormat="0" applyBorder="0" applyAlignment="0" applyProtection="0"/>
    <xf numFmtId="0" fontId="53" fillId="33" borderId="0" applyNumberFormat="0" applyBorder="0" applyAlignment="0" applyProtection="0"/>
    <xf numFmtId="0" fontId="54" fillId="75" borderId="0" applyNumberFormat="0" applyBorder="0" applyAlignment="0" applyProtection="0"/>
    <xf numFmtId="0" fontId="54" fillId="76" borderId="0" applyNumberFormat="0" applyBorder="0" applyAlignment="0" applyProtection="0"/>
    <xf numFmtId="0" fontId="54" fillId="75" borderId="0" applyNumberFormat="0" applyBorder="0" applyAlignment="0" applyProtection="0"/>
    <xf numFmtId="0" fontId="54" fillId="75" borderId="0" applyNumberFormat="0" applyBorder="0" applyAlignment="0" applyProtection="0"/>
    <xf numFmtId="0" fontId="56" fillId="0" borderId="0">
      <alignment horizontal="center" wrapText="1"/>
      <protection locked="0"/>
    </xf>
    <xf numFmtId="0" fontId="57" fillId="0" borderId="24" applyNumberFormat="0" applyFill="0" applyBorder="0" applyAlignment="0" applyProtection="0"/>
    <xf numFmtId="0" fontId="57" fillId="0" borderId="24" applyNumberFormat="0" applyFill="0" applyBorder="0" applyAlignment="0" applyProtection="0"/>
    <xf numFmtId="0" fontId="57" fillId="0" borderId="24" applyNumberFormat="0" applyFill="0" applyBorder="0" applyAlignment="0" applyProtection="0"/>
    <xf numFmtId="176" fontId="57" fillId="0" borderId="24" applyNumberFormat="0" applyFill="0" applyBorder="0" applyAlignment="0" applyProtection="0"/>
    <xf numFmtId="176" fontId="57" fillId="0" borderId="24" applyNumberFormat="0" applyFill="0" applyBorder="0" applyAlignment="0" applyProtection="0"/>
    <xf numFmtId="0" fontId="57" fillId="0" borderId="24" applyNumberFormat="0" applyFill="0" applyBorder="0" applyAlignment="0" applyProtection="0"/>
    <xf numFmtId="0" fontId="58" fillId="0" borderId="24" applyNumberFormat="0" applyFill="0" applyBorder="0" applyAlignment="0" applyProtection="0"/>
    <xf numFmtId="0" fontId="58" fillId="0" borderId="24" applyNumberFormat="0" applyFill="0" applyBorder="0" applyAlignment="0" applyProtection="0"/>
    <xf numFmtId="0" fontId="58" fillId="0" borderId="24" applyNumberFormat="0" applyFill="0" applyBorder="0" applyAlignment="0" applyProtection="0"/>
    <xf numFmtId="176" fontId="58" fillId="0" borderId="24" applyNumberFormat="0" applyFill="0" applyBorder="0" applyAlignment="0" applyProtection="0"/>
    <xf numFmtId="176" fontId="58" fillId="0" borderId="24" applyNumberFormat="0" applyFill="0" applyBorder="0" applyAlignment="0" applyProtection="0"/>
    <xf numFmtId="0" fontId="58" fillId="0" borderId="24" applyNumberFormat="0" applyFill="0" applyBorder="0" applyAlignment="0" applyProtection="0"/>
    <xf numFmtId="0" fontId="59" fillId="0" borderId="24" applyNumberFormat="0" applyFill="0" applyBorder="0" applyAlignment="0" applyProtection="0"/>
    <xf numFmtId="0" fontId="59" fillId="0" borderId="24" applyNumberFormat="0" applyFill="0" applyBorder="0" applyAlignment="0" applyProtection="0"/>
    <xf numFmtId="0" fontId="59" fillId="0" borderId="24" applyNumberFormat="0" applyFill="0" applyBorder="0" applyAlignment="0" applyProtection="0"/>
    <xf numFmtId="176" fontId="59" fillId="0" borderId="24" applyNumberFormat="0" applyFill="0" applyBorder="0" applyAlignment="0" applyProtection="0"/>
    <xf numFmtId="176" fontId="59" fillId="0" borderId="24" applyNumberFormat="0" applyFill="0" applyBorder="0" applyAlignment="0" applyProtection="0"/>
    <xf numFmtId="0" fontId="59" fillId="0" borderId="24" applyNumberFormat="0" applyFill="0" applyBorder="0" applyAlignment="0" applyProtection="0"/>
    <xf numFmtId="0" fontId="2" fillId="0" borderId="24" applyNumberFormat="0" applyFill="0" applyAlignment="0" applyProtection="0"/>
    <xf numFmtId="0" fontId="2" fillId="0" borderId="24" applyNumberFormat="0" applyFill="0" applyAlignment="0" applyProtection="0"/>
    <xf numFmtId="0" fontId="2" fillId="0" borderId="24" applyNumberFormat="0" applyFill="0" applyAlignment="0" applyProtection="0"/>
    <xf numFmtId="176" fontId="2" fillId="0" borderId="24" applyNumberFormat="0" applyFill="0" applyAlignment="0" applyProtection="0"/>
    <xf numFmtId="176" fontId="2" fillId="0" borderId="24" applyNumberFormat="0" applyFill="0" applyAlignment="0" applyProtection="0"/>
    <xf numFmtId="0" fontId="2" fillId="0" borderId="24" applyNumberFormat="0" applyFill="0" applyAlignment="0" applyProtection="0"/>
    <xf numFmtId="0" fontId="3" fillId="77" borderId="0"/>
    <xf numFmtId="0" fontId="60" fillId="7" borderId="0" applyNumberFormat="0" applyBorder="0" applyAlignment="0" applyProtection="0"/>
    <xf numFmtId="0" fontId="61" fillId="43" borderId="0" applyNumberFormat="0" applyBorder="0" applyAlignment="0" applyProtection="0"/>
    <xf numFmtId="0" fontId="61" fillId="44"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2" fillId="78" borderId="18">
      <alignment horizontal="center" vertical="center" shrinkToFit="1"/>
      <protection hidden="1"/>
    </xf>
    <xf numFmtId="0" fontId="62" fillId="78" borderId="18">
      <alignment horizontal="center" vertical="center" shrinkToFit="1"/>
      <protection hidden="1"/>
    </xf>
    <xf numFmtId="0" fontId="63" fillId="0" borderId="0" applyNumberFormat="0" applyFill="0" applyBorder="0" applyAlignment="0" applyProtection="0"/>
    <xf numFmtId="0" fontId="63" fillId="0" borderId="0" applyNumberFormat="0" applyFill="0" applyBorder="0" applyAlignment="0" applyProtection="0"/>
    <xf numFmtId="176" fontId="63" fillId="0" borderId="0" applyNumberFormat="0" applyFill="0" applyBorder="0" applyAlignment="0" applyProtection="0"/>
    <xf numFmtId="0" fontId="64" fillId="0" borderId="0" applyNumberFormat="0" applyFill="0" applyBorder="0" applyAlignment="0" applyProtection="0"/>
    <xf numFmtId="0" fontId="65" fillId="0" borderId="25" applyNumberFormat="0" applyBorder="0">
      <alignment horizontal="center"/>
    </xf>
    <xf numFmtId="0" fontId="65" fillId="0" borderId="25" applyNumberFormat="0" applyBorder="0">
      <alignment horizontal="center"/>
    </xf>
    <xf numFmtId="0" fontId="65" fillId="0" borderId="0" applyNumberFormat="0" applyFill="0" applyBorder="0" applyAlignment="0" applyProtection="0"/>
    <xf numFmtId="0" fontId="66" fillId="0" borderId="0"/>
    <xf numFmtId="179" fontId="44" fillId="0" borderId="0" applyFill="0" applyBorder="0" applyAlignment="0"/>
    <xf numFmtId="179" fontId="44" fillId="0" borderId="0" applyFill="0" applyBorder="0" applyAlignment="0"/>
    <xf numFmtId="0" fontId="67" fillId="10" borderId="5" applyNumberFormat="0" applyAlignment="0" applyProtection="0"/>
    <xf numFmtId="0" fontId="68" fillId="79" borderId="26" applyNumberFormat="0" applyAlignment="0" applyProtection="0"/>
    <xf numFmtId="0" fontId="68" fillId="79" borderId="26" applyNumberFormat="0" applyAlignment="0" applyProtection="0"/>
    <xf numFmtId="0" fontId="68" fillId="80" borderId="26" applyNumberFormat="0" applyAlignment="0" applyProtection="0"/>
    <xf numFmtId="0" fontId="68" fillId="80" borderId="26" applyNumberFormat="0" applyAlignment="0" applyProtection="0"/>
    <xf numFmtId="0" fontId="68" fillId="79" borderId="26" applyNumberFormat="0" applyAlignment="0" applyProtection="0"/>
    <xf numFmtId="0" fontId="68" fillId="79" borderId="26" applyNumberFormat="0" applyAlignment="0" applyProtection="0"/>
    <xf numFmtId="0" fontId="68" fillId="79" borderId="26" applyNumberFormat="0" applyAlignment="0" applyProtection="0"/>
    <xf numFmtId="0" fontId="68" fillId="79" borderId="26" applyNumberFormat="0" applyAlignment="0" applyProtection="0"/>
    <xf numFmtId="0" fontId="69" fillId="11" borderId="8" applyNumberFormat="0" applyAlignment="0" applyProtection="0"/>
    <xf numFmtId="0" fontId="70" fillId="81" borderId="27" applyNumberFormat="0" applyAlignment="0" applyProtection="0"/>
    <xf numFmtId="0" fontId="70" fillId="82" borderId="27" applyNumberFormat="0" applyAlignment="0" applyProtection="0"/>
    <xf numFmtId="0" fontId="70" fillId="81" borderId="27" applyNumberFormat="0" applyAlignment="0" applyProtection="0"/>
    <xf numFmtId="0" fontId="70" fillId="81" borderId="27" applyNumberFormat="0" applyAlignment="0" applyProtection="0"/>
    <xf numFmtId="180" fontId="71" fillId="0" borderId="0"/>
    <xf numFmtId="180" fontId="71" fillId="0" borderId="0"/>
    <xf numFmtId="180" fontId="71" fillId="0" borderId="0"/>
    <xf numFmtId="180" fontId="71" fillId="0" borderId="0"/>
    <xf numFmtId="180" fontId="71" fillId="0" borderId="0"/>
    <xf numFmtId="180" fontId="71" fillId="0" borderId="0"/>
    <xf numFmtId="180" fontId="71" fillId="0" borderId="0"/>
    <xf numFmtId="180" fontId="71" fillId="0" borderId="0"/>
    <xf numFmtId="180" fontId="71" fillId="0" borderId="0"/>
    <xf numFmtId="180" fontId="71" fillId="0" borderId="0"/>
    <xf numFmtId="180" fontId="71" fillId="0" borderId="0"/>
    <xf numFmtId="180" fontId="71" fillId="0" borderId="0"/>
    <xf numFmtId="180" fontId="71" fillId="0" borderId="0"/>
    <xf numFmtId="180" fontId="71" fillId="0" borderId="0"/>
    <xf numFmtId="180" fontId="71" fillId="0" borderId="0"/>
    <xf numFmtId="180" fontId="71" fillId="0" borderId="0"/>
    <xf numFmtId="43" fontId="2" fillId="0" borderId="0" applyFont="0" applyFill="0" applyBorder="0" applyAlignment="0" applyProtection="0"/>
    <xf numFmtId="181" fontId="38" fillId="0" borderId="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3"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81" fontId="38" fillId="0" borderId="0" applyFill="0" applyBorder="0" applyAlignment="0" applyProtection="0"/>
    <xf numFmtId="166" fontId="3"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43" fontId="36" fillId="0" borderId="0" applyFont="0" applyFill="0" applyBorder="0" applyAlignment="0" applyProtection="0"/>
    <xf numFmtId="166" fontId="3" fillId="0" borderId="0" applyFont="0" applyFill="0" applyBorder="0" applyAlignment="0" applyProtection="0"/>
    <xf numFmtId="43" fontId="36" fillId="0" borderId="0" applyFont="0" applyFill="0" applyBorder="0" applyAlignment="0" applyProtection="0"/>
    <xf numFmtId="166" fontId="3"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6" fontId="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6" fontId="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 fillId="0" borderId="0" applyFont="0" applyFill="0" applyBorder="0" applyAlignment="0" applyProtection="0"/>
    <xf numFmtId="166" fontId="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6" fontId="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6" fontId="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6" fontId="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43" fontId="3" fillId="0" borderId="0" applyFont="0" applyFill="0" applyBorder="0" applyAlignment="0" applyProtection="0"/>
    <xf numFmtId="166" fontId="3" fillId="0" borderId="0" applyFont="0" applyFill="0" applyBorder="0" applyAlignment="0" applyProtection="0"/>
    <xf numFmtId="43" fontId="3" fillId="0" borderId="0" applyFont="0" applyFill="0" applyBorder="0" applyAlignment="0" applyProtection="0"/>
    <xf numFmtId="166" fontId="3"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66" fontId="3" fillId="0" borderId="0" applyFont="0" applyFill="0" applyBorder="0" applyAlignment="0" applyProtection="0"/>
    <xf numFmtId="43" fontId="72" fillId="0" borderId="0" applyFont="0" applyFill="0" applyBorder="0" applyAlignment="0" applyProtection="0"/>
    <xf numFmtId="43" fontId="3" fillId="0" borderId="0" applyFont="0" applyFill="0" applyBorder="0" applyAlignment="0" applyProtection="0"/>
    <xf numFmtId="166" fontId="3"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43" fontId="3" fillId="0" borderId="0" applyFont="0" applyFill="0" applyBorder="0" applyAlignment="0" applyProtection="0"/>
    <xf numFmtId="166" fontId="3" fillId="0" borderId="0" applyFont="0" applyFill="0" applyBorder="0" applyAlignment="0" applyProtection="0"/>
    <xf numFmtId="176" fontId="3" fillId="0" borderId="0" applyFont="0" applyFill="0" applyBorder="0" applyAlignment="0" applyProtection="0"/>
    <xf numFmtId="166" fontId="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43" fontId="3" fillId="0" borderId="0" applyFont="0" applyFill="0" applyBorder="0" applyAlignment="0" applyProtection="0"/>
    <xf numFmtId="166" fontId="3" fillId="0" borderId="0" applyFont="0" applyFill="0" applyBorder="0" applyAlignment="0" applyProtection="0"/>
    <xf numFmtId="43" fontId="72" fillId="0" borderId="0" applyFont="0" applyFill="0" applyBorder="0" applyAlignment="0" applyProtection="0"/>
    <xf numFmtId="166" fontId="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43" fontId="36" fillId="0" borderId="0" applyFont="0" applyFill="0" applyBorder="0" applyAlignment="0" applyProtection="0"/>
    <xf numFmtId="166" fontId="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82" fontId="36" fillId="0" borderId="0" applyFont="0" applyFill="0" applyBorder="0" applyAlignment="0" applyProtection="0"/>
    <xf numFmtId="4" fontId="73" fillId="0" borderId="0" applyFont="0" applyFill="0" applyBorder="0" applyAlignment="0" applyProtection="0"/>
    <xf numFmtId="43" fontId="3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4"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3"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3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182" fontId="3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182" fontId="3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36" fillId="0" borderId="0" applyFont="0" applyFill="0" applyBorder="0" applyAlignment="0" applyProtection="0"/>
    <xf numFmtId="43" fontId="3"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43" fontId="36" fillId="0" borderId="0" applyFont="0" applyFill="0" applyBorder="0" applyAlignment="0" applyProtection="0"/>
    <xf numFmtId="166" fontId="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82" fontId="36" fillId="0" borderId="0" applyFont="0" applyFill="0" applyBorder="0" applyAlignment="0" applyProtection="0"/>
    <xf numFmtId="43" fontId="76" fillId="0" borderId="0" applyFont="0" applyFill="0" applyBorder="0" applyAlignment="0" applyProtection="0"/>
    <xf numFmtId="43" fontId="36" fillId="0" borderId="0" applyFont="0" applyFill="0" applyBorder="0" applyAlignment="0" applyProtection="0"/>
    <xf numFmtId="183" fontId="38" fillId="0" borderId="0" applyFill="0" applyBorder="0" applyAlignment="0" applyProtection="0"/>
    <xf numFmtId="43" fontId="36" fillId="0" borderId="0" applyFont="0" applyFill="0" applyBorder="0" applyAlignment="0" applyProtection="0"/>
    <xf numFmtId="43" fontId="3" fillId="0" borderId="0" applyFont="0" applyFill="0" applyBorder="0" applyAlignment="0" applyProtection="0"/>
    <xf numFmtId="184" fontId="3" fillId="0" borderId="0" applyFill="0" applyBorder="0" applyAlignment="0" applyProtection="0"/>
    <xf numFmtId="43" fontId="3" fillId="0" borderId="0" applyFont="0" applyFill="0" applyBorder="0" applyAlignment="0" applyProtection="0"/>
    <xf numFmtId="184" fontId="3" fillId="0" borderId="0" applyFill="0" applyBorder="0" applyAlignment="0" applyProtection="0"/>
    <xf numFmtId="182"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72" fillId="0" borderId="0" applyFont="0" applyFill="0" applyBorder="0" applyAlignment="0" applyProtection="0"/>
    <xf numFmtId="182" fontId="36" fillId="0" borderId="0" applyFont="0" applyFill="0" applyBorder="0" applyAlignment="0" applyProtection="0"/>
    <xf numFmtId="43" fontId="5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3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36" fillId="0" borderId="0" applyFont="0" applyFill="0" applyBorder="0" applyAlignment="0" applyProtection="0"/>
    <xf numFmtId="43" fontId="7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4" fillId="0" borderId="0" applyFont="0" applyFill="0" applyBorder="0" applyAlignment="0" applyProtection="0"/>
    <xf numFmtId="43" fontId="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4" fillId="0" borderId="0" applyFont="0" applyFill="0" applyBorder="0" applyAlignment="0" applyProtection="0"/>
    <xf numFmtId="43" fontId="3"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4" fillId="0" borderId="0" applyFont="0" applyFill="0" applyBorder="0" applyAlignment="0" applyProtection="0"/>
    <xf numFmtId="43" fontId="3"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74"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4" fillId="0" borderId="0" applyFont="0" applyFill="0" applyBorder="0" applyAlignment="0" applyProtection="0"/>
    <xf numFmtId="43" fontId="74" fillId="0" borderId="0" applyFont="0" applyFill="0" applyBorder="0" applyAlignment="0" applyProtection="0"/>
    <xf numFmtId="43" fontId="34" fillId="0" borderId="0" applyFont="0" applyFill="0" applyBorder="0" applyAlignment="0" applyProtection="0"/>
    <xf numFmtId="43" fontId="74" fillId="0" borderId="0" applyFont="0" applyFill="0" applyBorder="0" applyAlignment="0" applyProtection="0"/>
    <xf numFmtId="43" fontId="24" fillId="0" borderId="0" applyFont="0" applyFill="0" applyBorder="0" applyAlignment="0" applyProtection="0"/>
    <xf numFmtId="43" fontId="35" fillId="0" borderId="0" applyFont="0" applyFill="0" applyBorder="0" applyAlignment="0" applyProtection="0"/>
    <xf numFmtId="43" fontId="77" fillId="0" borderId="0" applyFont="0" applyFill="0" applyBorder="0" applyAlignment="0" applyProtection="0"/>
    <xf numFmtId="0" fontId="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3" fillId="0" borderId="0" applyFont="0" applyFill="0" applyBorder="0" applyAlignment="0" applyProtection="0"/>
    <xf numFmtId="43" fontId="36" fillId="0" borderId="0" applyFont="0" applyFill="0" applyBorder="0" applyAlignment="0" applyProtection="0"/>
    <xf numFmtId="43" fontId="34"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3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4" fillId="0" borderId="0" applyFont="0" applyFill="0" applyBorder="0" applyAlignment="0" applyProtection="0"/>
    <xf numFmtId="43" fontId="74" fillId="0" borderId="0" applyFont="0" applyFill="0" applyBorder="0" applyAlignment="0" applyProtection="0"/>
    <xf numFmtId="43" fontId="34" fillId="0" borderId="0" applyFont="0" applyFill="0" applyBorder="0" applyAlignment="0" applyProtection="0"/>
    <xf numFmtId="43" fontId="74" fillId="0" borderId="0" applyFont="0" applyFill="0" applyBorder="0" applyAlignment="0" applyProtection="0"/>
    <xf numFmtId="43" fontId="34" fillId="0" borderId="0" applyFont="0" applyFill="0" applyBorder="0" applyAlignment="0" applyProtection="0"/>
    <xf numFmtId="43" fontId="74" fillId="0" borderId="0" applyFont="0" applyFill="0" applyBorder="0" applyAlignment="0" applyProtection="0"/>
    <xf numFmtId="43" fontId="34" fillId="0" borderId="0" applyFont="0" applyFill="0" applyBorder="0" applyAlignment="0" applyProtection="0"/>
    <xf numFmtId="43" fontId="74" fillId="0" borderId="0" applyFont="0" applyFill="0" applyBorder="0" applyAlignment="0" applyProtection="0"/>
    <xf numFmtId="43" fontId="34" fillId="0" borderId="0" applyFont="0" applyFill="0" applyBorder="0" applyAlignment="0" applyProtection="0"/>
    <xf numFmtId="43" fontId="74" fillId="0" borderId="0" applyFont="0" applyFill="0" applyBorder="0" applyAlignment="0" applyProtection="0"/>
    <xf numFmtId="43" fontId="34" fillId="0" borderId="0" applyFont="0" applyFill="0" applyBorder="0" applyAlignment="0" applyProtection="0"/>
    <xf numFmtId="43" fontId="74" fillId="0" borderId="0" applyFont="0" applyFill="0" applyBorder="0" applyAlignment="0" applyProtection="0"/>
    <xf numFmtId="43" fontId="34" fillId="0" borderId="0" applyFont="0" applyFill="0" applyBorder="0" applyAlignment="0" applyProtection="0"/>
    <xf numFmtId="43" fontId="3" fillId="0" borderId="0" applyFont="0" applyFill="0" applyBorder="0" applyAlignment="0" applyProtection="0"/>
    <xf numFmtId="43" fontId="34" fillId="0" borderId="0" applyFont="0" applyFill="0" applyBorder="0" applyAlignment="0" applyProtection="0"/>
    <xf numFmtId="43" fontId="3" fillId="0" borderId="0" applyFont="0" applyFill="0" applyBorder="0" applyAlignment="0" applyProtection="0"/>
    <xf numFmtId="43" fontId="34" fillId="0" borderId="0" applyFont="0" applyFill="0" applyBorder="0" applyAlignment="0" applyProtection="0"/>
    <xf numFmtId="43" fontId="74" fillId="0" borderId="0" applyFont="0" applyFill="0" applyBorder="0" applyAlignment="0" applyProtection="0"/>
    <xf numFmtId="43" fontId="34" fillId="0" borderId="0" applyFont="0" applyFill="0" applyBorder="0" applyAlignment="0" applyProtection="0"/>
    <xf numFmtId="43" fontId="74" fillId="0" borderId="0" applyFont="0" applyFill="0" applyBorder="0" applyAlignment="0" applyProtection="0"/>
    <xf numFmtId="43" fontId="36" fillId="0" borderId="0" applyFont="0" applyFill="0" applyBorder="0" applyAlignment="0" applyProtection="0"/>
    <xf numFmtId="43" fontId="35" fillId="0" borderId="0" applyFont="0" applyFill="0" applyBorder="0" applyAlignment="0" applyProtection="0"/>
    <xf numFmtId="43" fontId="36" fillId="0" borderId="0" applyFont="0" applyFill="0" applyBorder="0" applyAlignment="0" applyProtection="0"/>
    <xf numFmtId="0" fontId="3" fillId="0" borderId="0" applyFont="0" applyFill="0" applyBorder="0" applyAlignment="0" applyProtection="0"/>
    <xf numFmtId="43" fontId="78" fillId="0" borderId="0" applyFont="0" applyFill="0" applyBorder="0" applyAlignment="0" applyProtection="0"/>
    <xf numFmtId="0" fontId="3" fillId="0" borderId="0" applyFont="0" applyFill="0" applyBorder="0" applyAlignment="0" applyProtection="0"/>
    <xf numFmtId="43" fontId="36" fillId="0" borderId="0" applyFont="0" applyFill="0" applyBorder="0" applyAlignment="0" applyProtection="0"/>
    <xf numFmtId="43" fontId="35" fillId="0" borderId="0" applyFont="0" applyFill="0" applyBorder="0" applyAlignment="0" applyProtection="0"/>
    <xf numFmtId="43" fontId="36" fillId="0" borderId="0" applyFont="0" applyFill="0" applyBorder="0" applyAlignment="0" applyProtection="0"/>
    <xf numFmtId="43" fontId="78"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74" fillId="0" borderId="0" applyFont="0" applyFill="0" applyBorder="0" applyAlignment="0" applyProtection="0"/>
    <xf numFmtId="43" fontId="34" fillId="0" borderId="0" applyFont="0" applyFill="0" applyBorder="0" applyAlignment="0" applyProtection="0"/>
    <xf numFmtId="43" fontId="3" fillId="0" borderId="0" applyFont="0" applyFill="0" applyBorder="0" applyAlignment="0" applyProtection="0"/>
    <xf numFmtId="43" fontId="34" fillId="0" borderId="0" applyFont="0" applyFill="0" applyBorder="0" applyAlignment="0" applyProtection="0"/>
    <xf numFmtId="43" fontId="3" fillId="0" borderId="0" applyFont="0" applyFill="0" applyBorder="0" applyAlignment="0" applyProtection="0"/>
    <xf numFmtId="43" fontId="34" fillId="0" borderId="0" applyFont="0" applyFill="0" applyBorder="0" applyAlignment="0" applyProtection="0"/>
    <xf numFmtId="43" fontId="3" fillId="0" borderId="0" applyFont="0" applyFill="0" applyBorder="0" applyAlignment="0" applyProtection="0"/>
    <xf numFmtId="43" fontId="34" fillId="0" borderId="0" applyFont="0" applyFill="0" applyBorder="0" applyAlignment="0" applyProtection="0"/>
    <xf numFmtId="43" fontId="3" fillId="0" borderId="0" applyFont="0" applyFill="0" applyBorder="0" applyAlignment="0" applyProtection="0"/>
    <xf numFmtId="43" fontId="34" fillId="0" borderId="0" applyFont="0" applyFill="0" applyBorder="0" applyAlignment="0" applyProtection="0"/>
    <xf numFmtId="43" fontId="3" fillId="0" borderId="0" applyFont="0" applyFill="0" applyBorder="0" applyAlignment="0" applyProtection="0"/>
    <xf numFmtId="43" fontId="34" fillId="0" borderId="0" applyFont="0" applyFill="0" applyBorder="0" applyAlignment="0" applyProtection="0"/>
    <xf numFmtId="43" fontId="3" fillId="0" borderId="0" applyFont="0" applyFill="0" applyBorder="0" applyAlignment="0" applyProtection="0"/>
    <xf numFmtId="43" fontId="34" fillId="0" borderId="0" applyFont="0" applyFill="0" applyBorder="0" applyAlignment="0" applyProtection="0"/>
    <xf numFmtId="43" fontId="3" fillId="0" borderId="0" applyFont="0" applyFill="0" applyBorder="0" applyAlignment="0" applyProtection="0"/>
    <xf numFmtId="43" fontId="34" fillId="0" borderId="0" applyFont="0" applyFill="0" applyBorder="0" applyAlignment="0" applyProtection="0"/>
    <xf numFmtId="43" fontId="74" fillId="0" borderId="0" applyFont="0" applyFill="0" applyBorder="0" applyAlignment="0" applyProtection="0"/>
    <xf numFmtId="43" fontId="3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3" fillId="0" borderId="0" applyFont="0" applyFill="0" applyBorder="0" applyAlignment="0" applyProtection="0"/>
    <xf numFmtId="43" fontId="24" fillId="0" borderId="0" applyFont="0" applyFill="0" applyBorder="0" applyAlignment="0" applyProtection="0"/>
    <xf numFmtId="43" fontId="34" fillId="0" borderId="0" applyFont="0" applyFill="0" applyBorder="0" applyAlignment="0" applyProtection="0"/>
    <xf numFmtId="43" fontId="79" fillId="0" borderId="0" applyFont="0" applyFill="0" applyBorder="0" applyAlignment="0" applyProtection="0"/>
    <xf numFmtId="43" fontId="34" fillId="0" borderId="0" applyFont="0" applyFill="0" applyBorder="0" applyAlignment="0" applyProtection="0"/>
    <xf numFmtId="43" fontId="79" fillId="0" borderId="0" applyFont="0" applyFill="0" applyBorder="0" applyAlignment="0" applyProtection="0"/>
    <xf numFmtId="43" fontId="34" fillId="0" borderId="0" applyFont="0" applyFill="0" applyBorder="0" applyAlignment="0" applyProtection="0"/>
    <xf numFmtId="43" fontId="3" fillId="0" borderId="0" applyFont="0" applyFill="0" applyBorder="0" applyAlignment="0" applyProtection="0"/>
    <xf numFmtId="43" fontId="34" fillId="0" borderId="0" applyFont="0" applyFill="0" applyBorder="0" applyAlignment="0" applyProtection="0"/>
    <xf numFmtId="43" fontId="3" fillId="0" borderId="0" applyFont="0" applyFill="0" applyBorder="0" applyAlignment="0" applyProtection="0"/>
    <xf numFmtId="43" fontId="34" fillId="0" borderId="0" applyFont="0" applyFill="0" applyBorder="0" applyAlignment="0" applyProtection="0"/>
    <xf numFmtId="43" fontId="3" fillId="0" borderId="0" applyFont="0" applyFill="0" applyBorder="0" applyAlignment="0" applyProtection="0"/>
    <xf numFmtId="43" fontId="34" fillId="0" borderId="0" applyFont="0" applyFill="0" applyBorder="0" applyAlignment="0" applyProtection="0"/>
    <xf numFmtId="43" fontId="3" fillId="0" borderId="0" applyFont="0" applyFill="0" applyBorder="0" applyAlignment="0" applyProtection="0"/>
    <xf numFmtId="43" fontId="3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4" fillId="0" borderId="0" applyFont="0" applyFill="0" applyBorder="0" applyAlignment="0" applyProtection="0"/>
    <xf numFmtId="43" fontId="78" fillId="0" borderId="0" applyFont="0" applyFill="0" applyBorder="0" applyAlignment="0" applyProtection="0"/>
    <xf numFmtId="43" fontId="34" fillId="0" borderId="0" applyFont="0" applyFill="0" applyBorder="0" applyAlignment="0" applyProtection="0"/>
    <xf numFmtId="43" fontId="78" fillId="0" borderId="0" applyFont="0" applyFill="0" applyBorder="0" applyAlignment="0" applyProtection="0"/>
    <xf numFmtId="43" fontId="34" fillId="0" borderId="0" applyFont="0" applyFill="0" applyBorder="0" applyAlignment="0" applyProtection="0"/>
    <xf numFmtId="43" fontId="78"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3" fillId="0" borderId="0" applyFont="0" applyFill="0" applyBorder="0" applyAlignment="0" applyProtection="0"/>
    <xf numFmtId="43" fontId="3" fillId="0" borderId="0" applyFont="0" applyFill="0" applyBorder="0" applyAlignment="0" applyProtection="0"/>
    <xf numFmtId="43" fontId="34" fillId="0" borderId="0" applyFont="0" applyFill="0" applyBorder="0" applyAlignment="0" applyProtection="0"/>
    <xf numFmtId="43" fontId="3" fillId="0" borderId="0" applyFont="0" applyFill="0" applyBorder="0" applyAlignment="0" applyProtection="0"/>
    <xf numFmtId="43" fontId="34" fillId="0" borderId="0" applyFont="0" applyFill="0" applyBorder="0" applyAlignment="0" applyProtection="0"/>
    <xf numFmtId="43" fontId="3" fillId="0" borderId="0" applyFont="0" applyFill="0" applyBorder="0" applyAlignment="0" applyProtection="0"/>
    <xf numFmtId="43" fontId="3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3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3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43" fontId="3" fillId="0" borderId="0" applyFont="0" applyFill="0" applyBorder="0" applyAlignment="0" applyProtection="0"/>
    <xf numFmtId="0" fontId="3" fillId="0" borderId="0" applyFont="0" applyFill="0" applyBorder="0" applyAlignment="0" applyProtection="0"/>
    <xf numFmtId="43" fontId="3" fillId="0" borderId="0" applyFont="0" applyFill="0" applyBorder="0" applyAlignment="0" applyProtection="0"/>
    <xf numFmtId="0" fontId="3" fillId="0" borderId="0" applyFont="0" applyFill="0" applyBorder="0" applyAlignment="0" applyProtection="0"/>
    <xf numFmtId="43" fontId="3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43" fontId="24" fillId="0" borderId="0" applyFont="0" applyFill="0" applyBorder="0" applyAlignment="0" applyProtection="0"/>
    <xf numFmtId="0" fontId="3" fillId="0" borderId="0" applyFont="0" applyFill="0" applyBorder="0" applyAlignment="0" applyProtection="0"/>
    <xf numFmtId="43" fontId="24" fillId="0" borderId="0" applyFont="0" applyFill="0" applyBorder="0" applyAlignment="0" applyProtection="0"/>
    <xf numFmtId="0" fontId="3"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85" fontId="35" fillId="0" borderId="0"/>
    <xf numFmtId="185" fontId="35" fillId="0" borderId="0"/>
    <xf numFmtId="186" fontId="76" fillId="0" borderId="0"/>
    <xf numFmtId="187" fontId="80" fillId="0" borderId="0" applyFont="0" applyFill="0" applyBorder="0" applyAlignment="0" applyProtection="0"/>
    <xf numFmtId="187" fontId="81" fillId="0" borderId="0" applyFont="0" applyFill="0" applyBorder="0" applyAlignment="0" applyProtection="0"/>
    <xf numFmtId="0" fontId="78" fillId="0" borderId="0" applyFont="0" applyFill="0" applyBorder="0" applyAlignment="0" applyProtection="0"/>
    <xf numFmtId="0" fontId="82" fillId="0" borderId="0" applyFont="0" applyFill="0" applyBorder="0" applyAlignment="0" applyProtection="0"/>
    <xf numFmtId="0" fontId="78" fillId="0" borderId="0" applyFont="0" applyFill="0" applyBorder="0" applyAlignment="0" applyProtection="0"/>
    <xf numFmtId="176" fontId="82" fillId="0" borderId="0" applyFont="0" applyFill="0" applyBorder="0" applyAlignment="0" applyProtection="0"/>
    <xf numFmtId="0" fontId="83" fillId="83" borderId="23">
      <alignment horizontal="left" vertical="center" shrinkToFit="1"/>
      <protection hidden="1"/>
    </xf>
    <xf numFmtId="0" fontId="83" fillId="83" borderId="23">
      <alignment horizontal="left" vertical="center" shrinkToFit="1"/>
      <protection hidden="1"/>
    </xf>
    <xf numFmtId="0" fontId="83" fillId="83" borderId="23">
      <alignment horizontal="left" vertical="center" shrinkToFit="1"/>
      <protection hidden="1"/>
    </xf>
    <xf numFmtId="0" fontId="83" fillId="83" borderId="23">
      <alignment horizontal="left" vertical="center" shrinkToFit="1"/>
      <protection hidden="1"/>
    </xf>
    <xf numFmtId="0" fontId="84" fillId="0" borderId="0" applyNumberFormat="0" applyAlignment="0">
      <alignment horizontal="left"/>
    </xf>
    <xf numFmtId="174" fontId="3" fillId="0" borderId="0" applyFont="0" applyFill="0" applyBorder="0" applyAlignment="0" applyProtection="0"/>
    <xf numFmtId="174" fontId="3" fillId="0" borderId="0" applyFont="0" applyFill="0" applyBorder="0" applyAlignment="0" applyProtection="0"/>
    <xf numFmtId="174" fontId="74" fillId="0" borderId="0" applyFont="0" applyFill="0" applyBorder="0" applyAlignment="0" applyProtection="0"/>
    <xf numFmtId="175" fontId="79" fillId="0" borderId="0" applyFont="0" applyFill="0" applyBorder="0" applyAlignment="0" applyProtection="0"/>
    <xf numFmtId="188" fontId="78" fillId="0" borderId="0"/>
    <xf numFmtId="188" fontId="78" fillId="0" borderId="0"/>
    <xf numFmtId="188" fontId="82" fillId="0" borderId="0"/>
    <xf numFmtId="165" fontId="78" fillId="0" borderId="0"/>
    <xf numFmtId="165" fontId="78" fillId="0" borderId="0"/>
    <xf numFmtId="165" fontId="82" fillId="0" borderId="0"/>
    <xf numFmtId="0" fontId="85" fillId="0" borderId="0" applyNumberFormat="0" applyAlignment="0">
      <alignment horizontal="left"/>
    </xf>
    <xf numFmtId="0" fontId="2" fillId="84" borderId="18"/>
    <xf numFmtId="0" fontId="2" fillId="84" borderId="18"/>
    <xf numFmtId="0" fontId="2" fillId="84" borderId="18"/>
    <xf numFmtId="0" fontId="2" fillId="84" borderId="18"/>
    <xf numFmtId="0" fontId="2" fillId="84" borderId="18"/>
    <xf numFmtId="0" fontId="2" fillId="84" borderId="18"/>
    <xf numFmtId="0" fontId="2" fillId="84" borderId="18"/>
    <xf numFmtId="0" fontId="2" fillId="84" borderId="18"/>
    <xf numFmtId="176" fontId="2" fillId="84" borderId="18"/>
    <xf numFmtId="176" fontId="2" fillId="84" borderId="18"/>
    <xf numFmtId="0" fontId="2" fillId="84" borderId="18"/>
    <xf numFmtId="0" fontId="2" fillId="84" borderId="18"/>
    <xf numFmtId="0" fontId="2" fillId="84" borderId="18"/>
    <xf numFmtId="189" fontId="86" fillId="0" borderId="0" applyFon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83" fillId="85" borderId="28">
      <alignment horizontal="center" vertical="center" wrapText="1" shrinkToFit="1"/>
      <protection hidden="1"/>
    </xf>
    <xf numFmtId="178" fontId="3" fillId="0" borderId="0" applyBorder="0" applyProtection="0"/>
    <xf numFmtId="178" fontId="3" fillId="0" borderId="0" applyBorder="0" applyProtection="0"/>
    <xf numFmtId="0" fontId="73" fillId="0" borderId="0"/>
    <xf numFmtId="176" fontId="73" fillId="0" borderId="0"/>
    <xf numFmtId="0" fontId="73" fillId="0" borderId="0"/>
    <xf numFmtId="176" fontId="73" fillId="0" borderId="0"/>
    <xf numFmtId="0" fontId="89" fillId="6" borderId="0" applyNumberFormat="0" applyBorder="0" applyAlignment="0" applyProtection="0"/>
    <xf numFmtId="0" fontId="90" fillId="45" borderId="0" applyNumberFormat="0" applyBorder="0" applyAlignment="0" applyProtection="0"/>
    <xf numFmtId="0" fontId="90" fillId="46" borderId="0" applyNumberFormat="0" applyBorder="0" applyAlignment="0" applyProtection="0"/>
    <xf numFmtId="0" fontId="90" fillId="45" borderId="0" applyNumberFormat="0" applyBorder="0" applyAlignment="0" applyProtection="0"/>
    <xf numFmtId="0" fontId="90" fillId="45" borderId="0" applyNumberFormat="0" applyBorder="0" applyAlignment="0" applyProtection="0"/>
    <xf numFmtId="38" fontId="2" fillId="86" borderId="0" applyNumberFormat="0" applyBorder="0" applyAlignment="0" applyProtection="0"/>
    <xf numFmtId="176" fontId="2" fillId="87" borderId="0" applyNumberFormat="0" applyBorder="0" applyAlignment="0" applyProtection="0"/>
    <xf numFmtId="38" fontId="2" fillId="86" borderId="0" applyNumberFormat="0" applyBorder="0" applyAlignment="0" applyProtection="0"/>
    <xf numFmtId="176" fontId="2" fillId="87" borderId="0" applyNumberFormat="0" applyBorder="0" applyAlignment="0" applyProtection="0"/>
    <xf numFmtId="0" fontId="91" fillId="0" borderId="12" applyNumberFormat="0" applyAlignment="0" applyProtection="0">
      <alignment horizontal="left" vertical="center"/>
    </xf>
    <xf numFmtId="0" fontId="91" fillId="0" borderId="12" applyNumberFormat="0" applyAlignment="0" applyProtection="0">
      <alignment horizontal="left" vertical="center"/>
    </xf>
    <xf numFmtId="0" fontId="91" fillId="0" borderId="12" applyNumberFormat="0" applyAlignment="0" applyProtection="0">
      <alignment horizontal="left" vertical="center"/>
    </xf>
    <xf numFmtId="0" fontId="91" fillId="0" borderId="12" applyNumberFormat="0" applyAlignment="0" applyProtection="0">
      <alignment horizontal="left" vertical="center"/>
    </xf>
    <xf numFmtId="0" fontId="91" fillId="0" borderId="12" applyNumberFormat="0" applyAlignment="0" applyProtection="0">
      <alignment horizontal="left" vertical="center"/>
    </xf>
    <xf numFmtId="176" fontId="91" fillId="0" borderId="12" applyNumberFormat="0" applyAlignment="0" applyProtection="0">
      <alignment horizontal="left" vertical="center"/>
    </xf>
    <xf numFmtId="0" fontId="91" fillId="0" borderId="12" applyNumberFormat="0" applyAlignment="0" applyProtection="0">
      <alignment horizontal="left" vertical="center"/>
    </xf>
    <xf numFmtId="0" fontId="91" fillId="0" borderId="12" applyNumberFormat="0" applyAlignment="0" applyProtection="0">
      <alignment horizontal="left" vertical="center"/>
    </xf>
    <xf numFmtId="0" fontId="91" fillId="0" borderId="12" applyNumberFormat="0" applyAlignment="0" applyProtection="0">
      <alignment horizontal="left" vertical="center"/>
    </xf>
    <xf numFmtId="0" fontId="91" fillId="0" borderId="20">
      <alignment horizontal="left" vertical="center"/>
    </xf>
    <xf numFmtId="0" fontId="91" fillId="0" borderId="20">
      <alignment horizontal="left" vertical="center"/>
    </xf>
    <xf numFmtId="0" fontId="91" fillId="0" borderId="20">
      <alignment horizontal="left" vertical="center"/>
    </xf>
    <xf numFmtId="0" fontId="91" fillId="0" borderId="20">
      <alignment horizontal="left" vertical="center"/>
    </xf>
    <xf numFmtId="0" fontId="91" fillId="0" borderId="20">
      <alignment horizontal="left" vertical="center"/>
    </xf>
    <xf numFmtId="0" fontId="91" fillId="0" borderId="20">
      <alignment horizontal="left" vertical="center"/>
    </xf>
    <xf numFmtId="0" fontId="91" fillId="0" borderId="20">
      <alignment horizontal="left" vertical="center"/>
    </xf>
    <xf numFmtId="0" fontId="91" fillId="0" borderId="20">
      <alignment horizontal="left" vertical="center"/>
    </xf>
    <xf numFmtId="176" fontId="91" fillId="0" borderId="20">
      <alignment horizontal="left" vertical="center"/>
    </xf>
    <xf numFmtId="176" fontId="91" fillId="0" borderId="20">
      <alignment horizontal="left" vertical="center"/>
    </xf>
    <xf numFmtId="0" fontId="91" fillId="0" borderId="20">
      <alignment horizontal="left" vertical="center"/>
    </xf>
    <xf numFmtId="0" fontId="91" fillId="0" borderId="20">
      <alignment horizontal="left" vertical="center"/>
    </xf>
    <xf numFmtId="0" fontId="91" fillId="0" borderId="20">
      <alignment horizontal="left" vertical="center"/>
    </xf>
    <xf numFmtId="0" fontId="91" fillId="0" borderId="20">
      <alignment horizontal="left" vertical="center"/>
    </xf>
    <xf numFmtId="0" fontId="92" fillId="85" borderId="18" applyBorder="0">
      <alignment horizontal="center" vertical="center" shrinkToFit="1"/>
      <protection hidden="1"/>
    </xf>
    <xf numFmtId="0" fontId="93" fillId="0" borderId="2" applyNumberFormat="0" applyFill="0" applyAlignment="0" applyProtection="0"/>
    <xf numFmtId="0" fontId="94" fillId="0" borderId="29" applyNumberFormat="0" applyFill="0" applyAlignment="0" applyProtection="0"/>
    <xf numFmtId="0" fontId="95" fillId="0" borderId="3" applyNumberFormat="0" applyFill="0" applyAlignment="0" applyProtection="0"/>
    <xf numFmtId="0" fontId="96" fillId="0" borderId="30" applyNumberFormat="0" applyFill="0" applyAlignment="0" applyProtection="0"/>
    <xf numFmtId="0" fontId="97" fillId="0" borderId="4" applyNumberFormat="0" applyFill="0" applyAlignment="0" applyProtection="0"/>
    <xf numFmtId="0" fontId="98" fillId="0" borderId="31" applyNumberFormat="0" applyFill="0" applyAlignment="0" applyProtection="0"/>
    <xf numFmtId="0" fontId="98" fillId="0" borderId="31" applyNumberFormat="0" applyFill="0" applyAlignment="0" applyProtection="0"/>
    <xf numFmtId="0" fontId="98" fillId="0" borderId="31" applyNumberFormat="0" applyFill="0" applyAlignment="0" applyProtection="0"/>
    <xf numFmtId="0" fontId="98" fillId="0" borderId="31" applyNumberFormat="0" applyFill="0" applyAlignment="0" applyProtection="0"/>
    <xf numFmtId="0" fontId="98" fillId="0" borderId="31" applyNumberFormat="0" applyFill="0" applyAlignment="0" applyProtection="0"/>
    <xf numFmtId="0" fontId="98" fillId="0" borderId="31" applyNumberFormat="0" applyFill="0" applyAlignment="0" applyProtection="0"/>
    <xf numFmtId="0" fontId="98" fillId="0" borderId="31" applyNumberFormat="0" applyFill="0" applyAlignment="0" applyProtection="0"/>
    <xf numFmtId="0" fontId="98" fillId="0" borderId="31" applyNumberFormat="0" applyFill="0" applyAlignment="0" applyProtection="0"/>
    <xf numFmtId="0" fontId="98" fillId="0" borderId="31" applyNumberFormat="0" applyFill="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92" fillId="85" borderId="18" applyBorder="0">
      <alignment horizontal="center" vertical="center" shrinkToFit="1"/>
      <protection hidden="1"/>
    </xf>
    <xf numFmtId="0" fontId="99" fillId="0" borderId="16">
      <alignment horizontal="center"/>
    </xf>
    <xf numFmtId="0" fontId="99" fillId="0" borderId="16">
      <alignment horizontal="center"/>
    </xf>
    <xf numFmtId="0" fontId="99" fillId="0" borderId="16">
      <alignment horizontal="center"/>
    </xf>
    <xf numFmtId="0" fontId="99" fillId="0" borderId="16">
      <alignment horizontal="center"/>
    </xf>
    <xf numFmtId="0" fontId="99" fillId="0" borderId="16">
      <alignment horizontal="center"/>
    </xf>
    <xf numFmtId="0" fontId="99" fillId="0" borderId="16">
      <alignment horizontal="center"/>
    </xf>
    <xf numFmtId="0" fontId="99" fillId="0" borderId="16">
      <alignment horizontal="center"/>
    </xf>
    <xf numFmtId="0" fontId="99" fillId="0" borderId="16">
      <alignment horizontal="center"/>
    </xf>
    <xf numFmtId="0" fontId="99" fillId="0" borderId="16">
      <alignment horizontal="center"/>
    </xf>
    <xf numFmtId="0" fontId="99" fillId="0" borderId="16">
      <alignment horizontal="center"/>
    </xf>
    <xf numFmtId="0" fontId="99" fillId="0" borderId="16">
      <alignment horizontal="center"/>
    </xf>
    <xf numFmtId="0" fontId="99" fillId="0" borderId="16">
      <alignment horizontal="center"/>
    </xf>
    <xf numFmtId="0" fontId="99" fillId="0" borderId="16">
      <alignment horizontal="center"/>
    </xf>
    <xf numFmtId="0" fontId="99" fillId="0" borderId="16">
      <alignment horizontal="center"/>
    </xf>
    <xf numFmtId="0" fontId="99" fillId="0" borderId="16">
      <alignment horizontal="center"/>
    </xf>
    <xf numFmtId="0" fontId="99" fillId="0" borderId="16">
      <alignment horizontal="center"/>
    </xf>
    <xf numFmtId="0" fontId="99" fillId="0" borderId="16">
      <alignment horizontal="center"/>
    </xf>
    <xf numFmtId="0" fontId="99" fillId="0" borderId="16">
      <alignment horizontal="center"/>
    </xf>
    <xf numFmtId="0" fontId="99" fillId="0" borderId="16">
      <alignment horizontal="center"/>
    </xf>
    <xf numFmtId="0" fontId="99" fillId="0" borderId="16">
      <alignment horizontal="center"/>
    </xf>
    <xf numFmtId="0" fontId="99" fillId="0" borderId="16">
      <alignment horizontal="center"/>
    </xf>
    <xf numFmtId="0" fontId="99" fillId="0" borderId="16">
      <alignment horizontal="center"/>
    </xf>
    <xf numFmtId="0" fontId="99" fillId="0" borderId="16">
      <alignment horizontal="center"/>
    </xf>
    <xf numFmtId="0" fontId="99" fillId="0" borderId="16">
      <alignment horizontal="center"/>
    </xf>
    <xf numFmtId="0" fontId="99" fillId="0" borderId="16">
      <alignment horizontal="center"/>
    </xf>
    <xf numFmtId="0" fontId="99" fillId="0" borderId="16">
      <alignment horizontal="center"/>
    </xf>
    <xf numFmtId="0" fontId="99" fillId="0" borderId="16">
      <alignment horizontal="center"/>
    </xf>
    <xf numFmtId="0" fontId="99" fillId="0" borderId="0">
      <alignment horizontal="center"/>
    </xf>
    <xf numFmtId="0" fontId="100" fillId="0" borderId="0" applyNumberFormat="0" applyFont="0">
      <alignment horizontal="center"/>
      <protection hidden="1"/>
    </xf>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76" fontId="2" fillId="89" borderId="0"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76" fontId="2" fillId="89" borderId="0"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0" fontId="101" fillId="9" borderId="5" applyNumberFormat="0" applyAlignment="0" applyProtection="0"/>
    <xf numFmtId="0" fontId="102" fillId="51" borderId="26" applyNumberFormat="0" applyAlignment="0" applyProtection="0"/>
    <xf numFmtId="0" fontId="102" fillId="51" borderId="26" applyNumberFormat="0" applyAlignment="0" applyProtection="0"/>
    <xf numFmtId="0" fontId="102" fillId="52" borderId="26" applyNumberFormat="0" applyAlignment="0" applyProtection="0"/>
    <xf numFmtId="0" fontId="102" fillId="52" borderId="26" applyNumberFormat="0" applyAlignment="0" applyProtection="0"/>
    <xf numFmtId="0" fontId="102" fillId="51" borderId="26" applyNumberFormat="0" applyAlignment="0" applyProtection="0"/>
    <xf numFmtId="0" fontId="102" fillId="51" borderId="26" applyNumberFormat="0" applyAlignment="0" applyProtection="0"/>
    <xf numFmtId="0" fontId="102" fillId="51" borderId="26" applyNumberFormat="0" applyAlignment="0" applyProtection="0"/>
    <xf numFmtId="0" fontId="102" fillId="51" borderId="26" applyNumberFormat="0" applyAlignment="0" applyProtection="0"/>
    <xf numFmtId="0" fontId="102" fillId="51" borderId="26" applyNumberFormat="0" applyAlignment="0" applyProtection="0"/>
    <xf numFmtId="0" fontId="102" fillId="51" borderId="26" applyNumberFormat="0" applyAlignment="0" applyProtection="0"/>
    <xf numFmtId="0" fontId="103" fillId="0" borderId="18">
      <alignment horizontal="left" vertical="center" wrapText="1"/>
    </xf>
    <xf numFmtId="0" fontId="103" fillId="0" borderId="18">
      <alignment horizontal="left" vertical="center" wrapText="1"/>
    </xf>
    <xf numFmtId="0" fontId="71" fillId="0" borderId="0" applyNumberFormat="0" applyFont="0" applyFill="0" applyBorder="0" applyProtection="0">
      <alignment horizontal="left" vertical="center"/>
    </xf>
    <xf numFmtId="190" fontId="71" fillId="0" borderId="0" applyNumberFormat="0" applyAlignment="0">
      <alignment horizontal="left"/>
    </xf>
    <xf numFmtId="190" fontId="71" fillId="0" borderId="0" applyNumberFormat="0" applyAlignment="0">
      <alignment horizontal="left"/>
    </xf>
    <xf numFmtId="0" fontId="104" fillId="0" borderId="7" applyNumberFormat="0" applyFill="0" applyAlignment="0" applyProtection="0"/>
    <xf numFmtId="0" fontId="105" fillId="0" borderId="32" applyNumberFormat="0" applyFill="0" applyAlignment="0" applyProtection="0"/>
    <xf numFmtId="39" fontId="106" fillId="57" borderId="33"/>
    <xf numFmtId="39" fontId="106" fillId="57" borderId="33"/>
    <xf numFmtId="39" fontId="106" fillId="57" borderId="33"/>
    <xf numFmtId="39" fontId="106" fillId="57" borderId="33"/>
    <xf numFmtId="39" fontId="106" fillId="57" borderId="33"/>
    <xf numFmtId="39" fontId="106" fillId="57" borderId="33"/>
    <xf numFmtId="39" fontId="106" fillId="57" borderId="33"/>
    <xf numFmtId="39" fontId="106" fillId="57" borderId="33"/>
    <xf numFmtId="39" fontId="106" fillId="57" borderId="33"/>
    <xf numFmtId="39" fontId="106" fillId="57" borderId="33"/>
    <xf numFmtId="39" fontId="106" fillId="57" borderId="33"/>
    <xf numFmtId="39" fontId="106" fillId="57" borderId="33"/>
    <xf numFmtId="39" fontId="106" fillId="57" borderId="33"/>
    <xf numFmtId="39" fontId="106" fillId="57" borderId="33"/>
    <xf numFmtId="39" fontId="106" fillId="57" borderId="33"/>
    <xf numFmtId="39" fontId="106" fillId="57" borderId="33"/>
    <xf numFmtId="39" fontId="106" fillId="57" borderId="33"/>
    <xf numFmtId="39" fontId="106" fillId="57" borderId="33"/>
    <xf numFmtId="39" fontId="106" fillId="57" borderId="33"/>
    <xf numFmtId="39" fontId="106" fillId="57" borderId="33"/>
    <xf numFmtId="39" fontId="106" fillId="57" borderId="33"/>
    <xf numFmtId="39" fontId="106" fillId="57" borderId="33"/>
    <xf numFmtId="191" fontId="3" fillId="0" borderId="0" applyFont="0" applyFill="0" applyBorder="0" applyAlignment="0" applyProtection="0"/>
    <xf numFmtId="192" fontId="3" fillId="0" borderId="0" applyFont="0" applyFill="0" applyBorder="0" applyAlignment="0" applyProtection="0"/>
    <xf numFmtId="193" fontId="3" fillId="0" borderId="0" applyFont="0" applyFill="0" applyBorder="0" applyAlignment="0" applyProtection="0"/>
    <xf numFmtId="194" fontId="3" fillId="0" borderId="0" applyFont="0" applyFill="0" applyBorder="0" applyAlignment="0" applyProtection="0"/>
    <xf numFmtId="0" fontId="107" fillId="0" borderId="34" applyNumberFormat="0" applyBorder="0"/>
    <xf numFmtId="0" fontId="107" fillId="0" borderId="34" applyNumberFormat="0" applyBorder="0"/>
    <xf numFmtId="0" fontId="107" fillId="0" borderId="34" applyNumberFormat="0" applyBorder="0"/>
    <xf numFmtId="40" fontId="108" fillId="0" borderId="0">
      <alignment horizontal="left"/>
    </xf>
    <xf numFmtId="0" fontId="109" fillId="8" borderId="0" applyNumberFormat="0" applyBorder="0" applyAlignment="0" applyProtection="0"/>
    <xf numFmtId="0" fontId="110" fillId="90" borderId="0" applyNumberFormat="0" applyBorder="0" applyAlignment="0" applyProtection="0"/>
    <xf numFmtId="0" fontId="110" fillId="91" borderId="0" applyNumberFormat="0" applyBorder="0" applyAlignment="0" applyProtection="0"/>
    <xf numFmtId="0" fontId="110" fillId="90" borderId="0" applyNumberFormat="0" applyBorder="0" applyAlignment="0" applyProtection="0"/>
    <xf numFmtId="0" fontId="110" fillId="90" borderId="0" applyNumberFormat="0" applyBorder="0" applyAlignment="0" applyProtection="0"/>
    <xf numFmtId="37" fontId="111" fillId="0" borderId="0"/>
    <xf numFmtId="177" fontId="42" fillId="0" borderId="0"/>
    <xf numFmtId="177" fontId="112" fillId="0" borderId="0"/>
    <xf numFmtId="177" fontId="113" fillId="0" borderId="0"/>
    <xf numFmtId="0" fontId="71" fillId="0" borderId="0" applyNumberFormat="0" applyAlignment="0">
      <alignment horizontal="center"/>
    </xf>
    <xf numFmtId="0" fontId="71" fillId="0" borderId="0" applyNumberFormat="0" applyAlignment="0">
      <alignment horizontal="center"/>
    </xf>
    <xf numFmtId="0" fontId="36" fillId="0" borderId="0"/>
    <xf numFmtId="0" fontId="39"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0" fontId="3" fillId="0" borderId="0"/>
    <xf numFmtId="0" fontId="3" fillId="0" borderId="0"/>
    <xf numFmtId="176" fontId="24" fillId="0" borderId="0"/>
    <xf numFmtId="0" fontId="50" fillId="0" borderId="0"/>
    <xf numFmtId="176" fontId="30" fillId="0" borderId="0"/>
    <xf numFmtId="176" fontId="30" fillId="0" borderId="0"/>
    <xf numFmtId="0" fontId="50" fillId="0" borderId="0"/>
    <xf numFmtId="176" fontId="24" fillId="0" borderId="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0" fontId="30" fillId="0" borderId="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0" fontId="30" fillId="0" borderId="0"/>
    <xf numFmtId="0" fontId="36" fillId="0" borderId="0" applyNumberFormat="0" applyFill="0" applyBorder="0" applyAlignment="0" applyProtection="0"/>
    <xf numFmtId="0" fontId="36" fillId="0" borderId="0" applyNumberFormat="0" applyFill="0" applyBorder="0" applyAlignment="0" applyProtection="0"/>
    <xf numFmtId="0" fontId="30" fillId="0" borderId="0"/>
    <xf numFmtId="0" fontId="36" fillId="0" borderId="0" applyNumberFormat="0" applyFill="0" applyBorder="0" applyAlignment="0" applyProtection="0"/>
    <xf numFmtId="0" fontId="36" fillId="0" borderId="0" applyNumberFormat="0" applyFill="0" applyBorder="0" applyAlignment="0" applyProtection="0"/>
    <xf numFmtId="0" fontId="30" fillId="0" borderId="0"/>
    <xf numFmtId="0" fontId="36" fillId="0" borderId="0" applyNumberFormat="0" applyFill="0" applyBorder="0" applyAlignment="0" applyProtection="0"/>
    <xf numFmtId="0" fontId="36" fillId="0" borderId="0" applyNumberFormat="0" applyFill="0" applyBorder="0" applyAlignment="0" applyProtection="0"/>
    <xf numFmtId="0" fontId="30" fillId="0" borderId="0"/>
    <xf numFmtId="0" fontId="36" fillId="0" borderId="0" applyNumberFormat="0" applyFill="0" applyBorder="0" applyAlignment="0" applyProtection="0"/>
    <xf numFmtId="0" fontId="36" fillId="0" borderId="0" applyNumberFormat="0" applyFill="0" applyBorder="0" applyAlignment="0" applyProtection="0"/>
    <xf numFmtId="0" fontId="30" fillId="0" borderId="0"/>
    <xf numFmtId="0" fontId="36" fillId="0" borderId="0" applyNumberFormat="0" applyFill="0" applyBorder="0" applyAlignment="0" applyProtection="0"/>
    <xf numFmtId="0" fontId="36" fillId="0" borderId="0" applyNumberFormat="0" applyFill="0" applyBorder="0" applyAlignment="0" applyProtection="0"/>
    <xf numFmtId="0" fontId="30" fillId="0" borderId="0"/>
    <xf numFmtId="0" fontId="36" fillId="0" borderId="0" applyNumberFormat="0" applyFill="0" applyBorder="0" applyAlignment="0" applyProtection="0"/>
    <xf numFmtId="0" fontId="36" fillId="0" borderId="0" applyNumberFormat="0" applyFill="0" applyBorder="0" applyAlignment="0" applyProtection="0"/>
    <xf numFmtId="0" fontId="30" fillId="0" borderId="0"/>
    <xf numFmtId="0" fontId="36" fillId="0" borderId="0" applyNumberFormat="0" applyFill="0" applyBorder="0" applyAlignment="0" applyProtection="0"/>
    <xf numFmtId="0" fontId="36" fillId="0" borderId="0" applyNumberFormat="0" applyFill="0" applyBorder="0" applyAlignment="0" applyProtection="0"/>
    <xf numFmtId="0" fontId="30" fillId="0" borderId="0"/>
    <xf numFmtId="0" fontId="36" fillId="0" borderId="0" applyNumberFormat="0" applyFill="0" applyBorder="0" applyAlignment="0" applyProtection="0"/>
    <xf numFmtId="0" fontId="36" fillId="0" borderId="0" applyNumberFormat="0" applyFill="0" applyBorder="0" applyAlignment="0" applyProtection="0"/>
    <xf numFmtId="0" fontId="30" fillId="0" borderId="0"/>
    <xf numFmtId="0" fontId="36" fillId="0" borderId="0"/>
    <xf numFmtId="0" fontId="39" fillId="0" borderId="0"/>
    <xf numFmtId="43" fontId="3" fillId="0" borderId="0"/>
    <xf numFmtId="0" fontId="3" fillId="0" borderId="0"/>
    <xf numFmtId="0" fontId="3" fillId="0" borderId="0"/>
    <xf numFmtId="0" fontId="50" fillId="0" borderId="0"/>
    <xf numFmtId="43" fontId="3" fillId="0" borderId="0"/>
    <xf numFmtId="0" fontId="50" fillId="0" borderId="0"/>
    <xf numFmtId="0" fontId="36" fillId="0" borderId="0" applyNumberFormat="0" applyFill="0" applyBorder="0" applyAlignment="0" applyProtection="0"/>
    <xf numFmtId="0" fontId="36" fillId="0" borderId="0" applyNumberFormat="0" applyFill="0" applyBorder="0" applyAlignment="0" applyProtection="0"/>
    <xf numFmtId="0" fontId="30" fillId="0" borderId="0"/>
    <xf numFmtId="0" fontId="36" fillId="0" borderId="0" applyNumberFormat="0" applyFill="0" applyBorder="0" applyAlignment="0" applyProtection="0"/>
    <xf numFmtId="0" fontId="36" fillId="0" borderId="0" applyNumberFormat="0" applyFill="0" applyBorder="0" applyAlignment="0" applyProtection="0"/>
    <xf numFmtId="0" fontId="30" fillId="0" borderId="0"/>
    <xf numFmtId="0" fontId="36" fillId="0" borderId="0" applyNumberFormat="0" applyFill="0" applyBorder="0" applyAlignment="0" applyProtection="0"/>
    <xf numFmtId="0" fontId="36" fillId="0" borderId="0" applyNumberFormat="0" applyFill="0" applyBorder="0" applyAlignment="0" applyProtection="0"/>
    <xf numFmtId="0" fontId="30" fillId="0" borderId="0"/>
    <xf numFmtId="0" fontId="36" fillId="0" borderId="0" applyNumberFormat="0" applyFill="0" applyBorder="0" applyAlignment="0" applyProtection="0"/>
    <xf numFmtId="0" fontId="36" fillId="0" borderId="0" applyNumberFormat="0" applyFill="0" applyBorder="0" applyAlignment="0" applyProtection="0"/>
    <xf numFmtId="0" fontId="30" fillId="0" borderId="0"/>
    <xf numFmtId="0" fontId="36" fillId="0" borderId="0" applyNumberFormat="0" applyFill="0" applyBorder="0" applyAlignment="0" applyProtection="0"/>
    <xf numFmtId="0" fontId="36" fillId="0" borderId="0" applyNumberFormat="0" applyFill="0" applyBorder="0" applyAlignment="0" applyProtection="0"/>
    <xf numFmtId="0" fontId="30" fillId="0" borderId="0"/>
    <xf numFmtId="0" fontId="36" fillId="0" borderId="0" applyNumberFormat="0" applyFill="0" applyBorder="0" applyAlignment="0" applyProtection="0"/>
    <xf numFmtId="0" fontId="36" fillId="0" borderId="0" applyNumberFormat="0" applyFill="0" applyBorder="0" applyAlignment="0" applyProtection="0"/>
    <xf numFmtId="0" fontId="30" fillId="0" borderId="0"/>
    <xf numFmtId="0" fontId="36" fillId="0" borderId="0" applyNumberFormat="0" applyFill="0" applyBorder="0" applyAlignment="0" applyProtection="0"/>
    <xf numFmtId="0" fontId="36" fillId="0" borderId="0" applyNumberFormat="0" applyFill="0" applyBorder="0" applyAlignment="0" applyProtection="0"/>
    <xf numFmtId="0" fontId="30" fillId="0" borderId="0"/>
    <xf numFmtId="0" fontId="36" fillId="0" borderId="0" applyNumberFormat="0" applyFill="0" applyBorder="0" applyAlignment="0" applyProtection="0"/>
    <xf numFmtId="0" fontId="36" fillId="0" borderId="0" applyNumberFormat="0" applyFill="0" applyBorder="0" applyAlignment="0" applyProtection="0"/>
    <xf numFmtId="0" fontId="30" fillId="0" borderId="0"/>
    <xf numFmtId="0" fontId="36" fillId="0" borderId="0" applyNumberFormat="0" applyFill="0" applyBorder="0" applyAlignment="0" applyProtection="0"/>
    <xf numFmtId="0" fontId="36" fillId="0" borderId="0" applyNumberFormat="0" applyFill="0" applyBorder="0" applyAlignment="0" applyProtection="0"/>
    <xf numFmtId="0" fontId="30" fillId="0" borderId="0"/>
    <xf numFmtId="0" fontId="36" fillId="0" borderId="0" applyNumberFormat="0" applyFill="0" applyBorder="0" applyAlignment="0" applyProtection="0"/>
    <xf numFmtId="0" fontId="36" fillId="0" borderId="0" applyNumberFormat="0" applyFill="0" applyBorder="0" applyAlignment="0" applyProtection="0"/>
    <xf numFmtId="0" fontId="30" fillId="0" borderId="0"/>
    <xf numFmtId="0" fontId="36" fillId="0" borderId="0"/>
    <xf numFmtId="0" fontId="39" fillId="0" borderId="0"/>
    <xf numFmtId="0" fontId="35" fillId="0" borderId="0"/>
    <xf numFmtId="0" fontId="3" fillId="0" borderId="0"/>
    <xf numFmtId="0" fontId="3" fillId="0" borderId="0"/>
    <xf numFmtId="176" fontId="36" fillId="0" borderId="0"/>
    <xf numFmtId="0" fontId="35" fillId="0" borderId="0"/>
    <xf numFmtId="0" fontId="36" fillId="0" borderId="0" applyNumberFormat="0" applyFill="0" applyBorder="0" applyAlignment="0" applyProtection="0"/>
    <xf numFmtId="0" fontId="36" fillId="0" borderId="0" applyNumberFormat="0" applyFill="0" applyBorder="0" applyAlignment="0" applyProtection="0"/>
    <xf numFmtId="0" fontId="30" fillId="0" borderId="0"/>
    <xf numFmtId="0" fontId="36" fillId="0" borderId="0" applyNumberFormat="0" applyFill="0" applyBorder="0" applyAlignment="0" applyProtection="0"/>
    <xf numFmtId="0" fontId="36" fillId="0" borderId="0" applyNumberFormat="0" applyFill="0" applyBorder="0" applyAlignment="0" applyProtection="0"/>
    <xf numFmtId="0" fontId="30" fillId="0" borderId="0"/>
    <xf numFmtId="0" fontId="36" fillId="0" borderId="0" applyNumberFormat="0" applyFill="0" applyBorder="0" applyAlignment="0" applyProtection="0"/>
    <xf numFmtId="0" fontId="36" fillId="0" borderId="0" applyNumberFormat="0" applyFill="0" applyBorder="0" applyAlignment="0" applyProtection="0"/>
    <xf numFmtId="0" fontId="30" fillId="0" borderId="0"/>
    <xf numFmtId="0" fontId="36" fillId="0" borderId="0" applyNumberFormat="0" applyFill="0" applyBorder="0" applyAlignment="0" applyProtection="0"/>
    <xf numFmtId="0" fontId="36" fillId="0" borderId="0" applyNumberFormat="0" applyFill="0" applyBorder="0" applyAlignment="0" applyProtection="0"/>
    <xf numFmtId="0" fontId="30" fillId="0" borderId="0"/>
    <xf numFmtId="0" fontId="36" fillId="0" borderId="0" applyNumberFormat="0" applyFill="0" applyBorder="0" applyAlignment="0" applyProtection="0"/>
    <xf numFmtId="0" fontId="36" fillId="0" borderId="0" applyNumberFormat="0" applyFill="0" applyBorder="0" applyAlignment="0" applyProtection="0"/>
    <xf numFmtId="0" fontId="30" fillId="0" borderId="0"/>
    <xf numFmtId="0" fontId="36" fillId="0" borderId="0" applyNumberFormat="0" applyFill="0" applyBorder="0" applyAlignment="0" applyProtection="0"/>
    <xf numFmtId="0" fontId="36" fillId="0" borderId="0" applyNumberFormat="0" applyFill="0" applyBorder="0" applyAlignment="0" applyProtection="0"/>
    <xf numFmtId="0" fontId="30" fillId="0" borderId="0"/>
    <xf numFmtId="0" fontId="36" fillId="0" borderId="0" applyNumberFormat="0" applyFill="0" applyBorder="0" applyAlignment="0" applyProtection="0"/>
    <xf numFmtId="0" fontId="36" fillId="0" borderId="0" applyNumberFormat="0" applyFill="0" applyBorder="0" applyAlignment="0" applyProtection="0"/>
    <xf numFmtId="0" fontId="30" fillId="0" borderId="0"/>
    <xf numFmtId="0" fontId="36" fillId="0" borderId="0" applyNumberFormat="0" applyFill="0" applyBorder="0" applyAlignment="0" applyProtection="0"/>
    <xf numFmtId="0" fontId="36" fillId="0" borderId="0" applyNumberFormat="0" applyFill="0" applyBorder="0" applyAlignment="0" applyProtection="0"/>
    <xf numFmtId="0" fontId="30" fillId="0" borderId="0"/>
    <xf numFmtId="0" fontId="36" fillId="0" borderId="0" applyNumberFormat="0" applyFill="0" applyBorder="0" applyAlignment="0" applyProtection="0"/>
    <xf numFmtId="0" fontId="36" fillId="0" borderId="0" applyNumberFormat="0" applyFill="0" applyBorder="0" applyAlignment="0" applyProtection="0"/>
    <xf numFmtId="0" fontId="30" fillId="0" borderId="0"/>
    <xf numFmtId="0" fontId="36" fillId="0" borderId="0" applyNumberFormat="0" applyFill="0" applyBorder="0" applyAlignment="0" applyProtection="0"/>
    <xf numFmtId="0" fontId="36" fillId="0" borderId="0" applyNumberFormat="0" applyFill="0" applyBorder="0" applyAlignment="0" applyProtection="0"/>
    <xf numFmtId="0" fontId="30" fillId="0" borderId="0"/>
    <xf numFmtId="0" fontId="36" fillId="0" borderId="0"/>
    <xf numFmtId="0" fontId="39" fillId="0" borderId="0"/>
    <xf numFmtId="0" fontId="30" fillId="0" borderId="0"/>
    <xf numFmtId="0" fontId="30" fillId="0" borderId="0"/>
    <xf numFmtId="0" fontId="3" fillId="0" borderId="0"/>
    <xf numFmtId="0" fontId="3" fillId="0" borderId="0"/>
    <xf numFmtId="176" fontId="24" fillId="0" borderId="0"/>
    <xf numFmtId="0" fontId="76" fillId="0" borderId="0"/>
    <xf numFmtId="176" fontId="30" fillId="0" borderId="0"/>
    <xf numFmtId="176" fontId="30" fillId="0" borderId="0"/>
    <xf numFmtId="0" fontId="76" fillId="0" borderId="0"/>
    <xf numFmtId="176" fontId="24" fillId="0" borderId="0"/>
    <xf numFmtId="0" fontId="36" fillId="0" borderId="0" applyNumberFormat="0" applyFill="0" applyBorder="0" applyAlignment="0" applyProtection="0"/>
    <xf numFmtId="0" fontId="36" fillId="0" borderId="0" applyNumberFormat="0" applyFill="0" applyBorder="0" applyAlignment="0" applyProtection="0"/>
    <xf numFmtId="0" fontId="30" fillId="0" borderId="0"/>
    <xf numFmtId="0" fontId="2" fillId="0" borderId="0" applyNumberFormat="0" applyFill="0" applyBorder="0" applyAlignment="0" applyProtection="0"/>
    <xf numFmtId="0" fontId="30" fillId="0" borderId="0"/>
    <xf numFmtId="0" fontId="2" fillId="0" borderId="0" applyNumberFormat="0" applyFill="0" applyBorder="0" applyAlignment="0" applyProtection="0"/>
    <xf numFmtId="0" fontId="30" fillId="0" borderId="0"/>
    <xf numFmtId="0" fontId="2" fillId="0" borderId="0" applyNumberFormat="0" applyFill="0" applyBorder="0" applyAlignment="0" applyProtection="0"/>
    <xf numFmtId="0" fontId="30" fillId="0" borderId="0"/>
    <xf numFmtId="0" fontId="36" fillId="0" borderId="0"/>
    <xf numFmtId="0" fontId="36" fillId="0" borderId="0"/>
    <xf numFmtId="0" fontId="30" fillId="0" borderId="0"/>
    <xf numFmtId="0" fontId="34" fillId="0" borderId="0" applyNumberFormat="0" applyFill="0" applyBorder="0" applyAlignment="0" applyProtection="0"/>
    <xf numFmtId="0" fontId="30" fillId="0" borderId="0"/>
    <xf numFmtId="0" fontId="34" fillId="0" borderId="0" applyNumberFormat="0" applyFill="0" applyBorder="0" applyAlignment="0" applyProtection="0"/>
    <xf numFmtId="0" fontId="30" fillId="0" borderId="0"/>
    <xf numFmtId="0" fontId="34" fillId="0" borderId="0" applyNumberFormat="0" applyFill="0" applyBorder="0" applyAlignment="0" applyProtection="0"/>
    <xf numFmtId="0" fontId="30" fillId="0" borderId="0"/>
    <xf numFmtId="0" fontId="34" fillId="0" borderId="0" applyNumberFormat="0" applyFill="0" applyBorder="0" applyAlignment="0" applyProtection="0"/>
    <xf numFmtId="0" fontId="30" fillId="0" borderId="0"/>
    <xf numFmtId="0" fontId="34" fillId="0" borderId="0" applyNumberFormat="0" applyFill="0" applyBorder="0" applyAlignment="0" applyProtection="0"/>
    <xf numFmtId="0" fontId="30" fillId="0" borderId="0"/>
    <xf numFmtId="0" fontId="36" fillId="0" borderId="0"/>
    <xf numFmtId="0" fontId="3" fillId="0" borderId="0" applyNumberFormat="0" applyFill="0" applyBorder="0" applyAlignment="0" applyProtection="0"/>
    <xf numFmtId="0" fontId="30" fillId="0" borderId="0"/>
    <xf numFmtId="0" fontId="30" fillId="0" borderId="0"/>
    <xf numFmtId="0" fontId="39" fillId="0" borderId="0"/>
    <xf numFmtId="176" fontId="24" fillId="0" borderId="0"/>
    <xf numFmtId="0" fontId="3" fillId="0" borderId="0"/>
    <xf numFmtId="0" fontId="3" fillId="0" borderId="0"/>
    <xf numFmtId="0" fontId="3" fillId="0" borderId="0" applyNumberFormat="0" applyFill="0" applyBorder="0" applyAlignment="0" applyProtection="0"/>
    <xf numFmtId="176" fontId="30" fillId="0" borderId="0"/>
    <xf numFmtId="176" fontId="30" fillId="0" borderId="0"/>
    <xf numFmtId="176" fontId="24" fillId="0" borderId="0"/>
    <xf numFmtId="0" fontId="34" fillId="0" borderId="0" applyNumberFormat="0" applyFill="0" applyBorder="0" applyAlignment="0" applyProtection="0"/>
    <xf numFmtId="0" fontId="30" fillId="0" borderId="0"/>
    <xf numFmtId="0" fontId="34" fillId="0" borderId="0" applyNumberFormat="0" applyFill="0" applyBorder="0" applyAlignment="0" applyProtection="0"/>
    <xf numFmtId="0" fontId="30" fillId="0" borderId="0"/>
    <xf numFmtId="0" fontId="34" fillId="0" borderId="0" applyNumberFormat="0" applyFill="0" applyBorder="0" applyAlignment="0" applyProtection="0"/>
    <xf numFmtId="0" fontId="30" fillId="0" borderId="0"/>
    <xf numFmtId="0" fontId="34" fillId="0" borderId="0" applyNumberFormat="0" applyFill="0" applyBorder="0" applyAlignment="0" applyProtection="0"/>
    <xf numFmtId="0" fontId="30" fillId="0" borderId="0"/>
    <xf numFmtId="0" fontId="34" fillId="0" borderId="0" applyNumberFormat="0" applyFill="0" applyBorder="0" applyAlignment="0" applyProtection="0"/>
    <xf numFmtId="0" fontId="30" fillId="0" borderId="0"/>
    <xf numFmtId="0" fontId="34" fillId="0" borderId="0" applyNumberFormat="0" applyFill="0" applyBorder="0" applyAlignment="0" applyProtection="0"/>
    <xf numFmtId="0" fontId="30" fillId="0" borderId="0"/>
    <xf numFmtId="0" fontId="34" fillId="0" borderId="0" applyNumberFormat="0" applyFill="0" applyBorder="0" applyAlignment="0" applyProtection="0"/>
    <xf numFmtId="0" fontId="30" fillId="0" borderId="0"/>
    <xf numFmtId="0" fontId="34" fillId="0" borderId="0" applyNumberFormat="0" applyFill="0" applyBorder="0" applyAlignment="0" applyProtection="0"/>
    <xf numFmtId="0" fontId="30" fillId="0" borderId="0"/>
    <xf numFmtId="0" fontId="34" fillId="0" borderId="0" applyNumberFormat="0" applyFill="0" applyBorder="0" applyAlignment="0" applyProtection="0"/>
    <xf numFmtId="0" fontId="30" fillId="0" borderId="0"/>
    <xf numFmtId="0" fontId="34" fillId="0" borderId="0" applyNumberFormat="0" applyFill="0" applyBorder="0" applyAlignment="0" applyProtection="0"/>
    <xf numFmtId="0" fontId="30" fillId="0" borderId="0"/>
    <xf numFmtId="0" fontId="2" fillId="0" borderId="0" applyNumberFormat="0" applyFill="0" applyBorder="0" applyAlignment="0" applyProtection="0"/>
    <xf numFmtId="0" fontId="39" fillId="0" borderId="0"/>
    <xf numFmtId="0" fontId="3" fillId="0" borderId="0"/>
    <xf numFmtId="0" fontId="3" fillId="0" borderId="0"/>
    <xf numFmtId="0" fontId="3" fillId="0" borderId="0"/>
    <xf numFmtId="0" fontId="30" fillId="0" borderId="0"/>
    <xf numFmtId="0" fontId="30" fillId="0" borderId="0"/>
    <xf numFmtId="176" fontId="3" fillId="0" borderId="0"/>
    <xf numFmtId="0" fontId="30" fillId="0" borderId="0"/>
    <xf numFmtId="0" fontId="30" fillId="0" borderId="0"/>
    <xf numFmtId="0" fontId="34" fillId="0" borderId="0" applyNumberFormat="0" applyFill="0" applyBorder="0" applyAlignment="0" applyProtection="0"/>
    <xf numFmtId="0" fontId="30" fillId="0" borderId="0"/>
    <xf numFmtId="0" fontId="34" fillId="0" borderId="0" applyNumberFormat="0" applyFill="0" applyBorder="0" applyAlignment="0" applyProtection="0"/>
    <xf numFmtId="0" fontId="30" fillId="0" borderId="0"/>
    <xf numFmtId="0" fontId="34" fillId="0" borderId="0" applyNumberFormat="0" applyFill="0" applyBorder="0" applyAlignment="0" applyProtection="0"/>
    <xf numFmtId="0" fontId="30" fillId="0" borderId="0"/>
    <xf numFmtId="0" fontId="34" fillId="0" borderId="0" applyNumberFormat="0" applyFill="0" applyBorder="0" applyAlignment="0" applyProtection="0"/>
    <xf numFmtId="0" fontId="30" fillId="0" borderId="0"/>
    <xf numFmtId="0" fontId="34" fillId="0" borderId="0" applyNumberFormat="0" applyFill="0" applyBorder="0" applyAlignment="0" applyProtection="0"/>
    <xf numFmtId="0" fontId="30" fillId="0" borderId="0"/>
    <xf numFmtId="0" fontId="34" fillId="0" borderId="0" applyNumberFormat="0" applyFill="0" applyBorder="0" applyAlignment="0" applyProtection="0"/>
    <xf numFmtId="0" fontId="30" fillId="0" borderId="0"/>
    <xf numFmtId="0" fontId="34" fillId="0" borderId="0" applyNumberFormat="0" applyFill="0" applyBorder="0" applyAlignment="0" applyProtection="0"/>
    <xf numFmtId="0" fontId="30" fillId="0" borderId="0"/>
    <xf numFmtId="0" fontId="34" fillId="0" borderId="0" applyNumberFormat="0" applyFill="0" applyBorder="0" applyAlignment="0" applyProtection="0"/>
    <xf numFmtId="0" fontId="30" fillId="0" borderId="0"/>
    <xf numFmtId="0" fontId="34" fillId="0" borderId="0" applyNumberFormat="0" applyFill="0" applyBorder="0" applyAlignment="0" applyProtection="0"/>
    <xf numFmtId="0" fontId="30" fillId="0" borderId="0"/>
    <xf numFmtId="0" fontId="34" fillId="0" borderId="0" applyNumberFormat="0" applyFill="0" applyBorder="0" applyAlignment="0" applyProtection="0"/>
    <xf numFmtId="0" fontId="30" fillId="0" borderId="0"/>
    <xf numFmtId="0" fontId="2" fillId="0" borderId="0" applyNumberFormat="0" applyFill="0" applyBorder="0" applyAlignment="0" applyProtection="0"/>
    <xf numFmtId="0" fontId="39" fillId="0" borderId="0"/>
    <xf numFmtId="176" fontId="36" fillId="0" borderId="0" applyNumberFormat="0" applyFill="0" applyBorder="0" applyAlignment="0" applyProtection="0"/>
    <xf numFmtId="0" fontId="3" fillId="0" borderId="0"/>
    <xf numFmtId="0" fontId="3" fillId="0" borderId="0"/>
    <xf numFmtId="176" fontId="24" fillId="0" borderId="0"/>
    <xf numFmtId="176" fontId="30" fillId="0" borderId="0"/>
    <xf numFmtId="176"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6" fontId="30" fillId="0" borderId="0"/>
    <xf numFmtId="176" fontId="30" fillId="0" borderId="0"/>
    <xf numFmtId="0" fontId="30" fillId="0" borderId="0"/>
    <xf numFmtId="176" fontId="24" fillId="0" borderId="0"/>
    <xf numFmtId="0" fontId="36" fillId="0" borderId="0" applyNumberFormat="0" applyFill="0" applyBorder="0" applyAlignment="0" applyProtection="0"/>
    <xf numFmtId="0" fontId="30" fillId="0" borderId="0"/>
    <xf numFmtId="0" fontId="36" fillId="0" borderId="0" applyNumberFormat="0" applyFill="0" applyBorder="0" applyAlignment="0" applyProtection="0"/>
    <xf numFmtId="0" fontId="30" fillId="0" borderId="0"/>
    <xf numFmtId="0" fontId="36" fillId="0" borderId="0" applyNumberFormat="0" applyFill="0" applyBorder="0" applyAlignment="0" applyProtection="0"/>
    <xf numFmtId="0" fontId="30" fillId="0" borderId="0"/>
    <xf numFmtId="0" fontId="36" fillId="0" borderId="0" applyNumberFormat="0" applyFill="0" applyBorder="0" applyAlignment="0" applyProtection="0"/>
    <xf numFmtId="0" fontId="30" fillId="0" borderId="0"/>
    <xf numFmtId="0" fontId="36" fillId="0" borderId="0" applyNumberFormat="0" applyFill="0" applyBorder="0" applyAlignment="0" applyProtection="0"/>
    <xf numFmtId="0" fontId="30" fillId="0" borderId="0"/>
    <xf numFmtId="0" fontId="36" fillId="0" borderId="0" applyNumberFormat="0" applyFill="0" applyBorder="0" applyAlignment="0" applyProtection="0"/>
    <xf numFmtId="0" fontId="30" fillId="0" borderId="0"/>
    <xf numFmtId="0" fontId="36" fillId="0" borderId="0" applyNumberFormat="0" applyFill="0" applyBorder="0" applyAlignment="0" applyProtection="0"/>
    <xf numFmtId="0" fontId="30" fillId="0" borderId="0"/>
    <xf numFmtId="0" fontId="39" fillId="0" borderId="0"/>
    <xf numFmtId="0" fontId="30" fillId="0" borderId="0"/>
    <xf numFmtId="0" fontId="39" fillId="0" borderId="0"/>
    <xf numFmtId="0" fontId="30" fillId="0" borderId="0"/>
    <xf numFmtId="0" fontId="36" fillId="0" borderId="0"/>
    <xf numFmtId="0" fontId="30" fillId="0" borderId="0"/>
    <xf numFmtId="0" fontId="2" fillId="0" borderId="0" applyNumberFormat="0" applyFill="0" applyBorder="0" applyAlignment="0" applyProtection="0"/>
    <xf numFmtId="0" fontId="39" fillId="0" borderId="0"/>
    <xf numFmtId="0" fontId="3" fillId="0" borderId="0"/>
    <xf numFmtId="0" fontId="3" fillId="0" borderId="0"/>
    <xf numFmtId="0" fontId="3" fillId="0" borderId="0"/>
    <xf numFmtId="0" fontId="51" fillId="0" borderId="0"/>
    <xf numFmtId="0" fontId="72" fillId="0" borderId="0"/>
    <xf numFmtId="0" fontId="34" fillId="0" borderId="0" applyNumberFormat="0" applyFill="0" applyBorder="0" applyAlignment="0" applyProtection="0"/>
    <xf numFmtId="0" fontId="30" fillId="0" borderId="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0"/>
    <xf numFmtId="0" fontId="30" fillId="0" borderId="0"/>
    <xf numFmtId="0" fontId="36" fillId="0" borderId="0"/>
    <xf numFmtId="0" fontId="36" fillId="0" borderId="0"/>
    <xf numFmtId="0" fontId="36" fillId="0" borderId="0"/>
    <xf numFmtId="0" fontId="2" fillId="0" borderId="0" applyNumberFormat="0" applyFill="0" applyBorder="0" applyAlignment="0" applyProtection="0"/>
    <xf numFmtId="0" fontId="30"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36" fillId="0" borderId="0" applyNumberFormat="0" applyFill="0" applyBorder="0" applyAlignment="0" applyProtection="0"/>
    <xf numFmtId="0" fontId="30" fillId="0" borderId="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0" fillId="0" borderId="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0" fillId="0" borderId="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0" fillId="0" borderId="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0" fillId="0" borderId="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 fillId="0" borderId="0" applyNumberFormat="0" applyFill="0" applyBorder="0" applyAlignment="0" applyProtection="0"/>
    <xf numFmtId="0" fontId="39" fillId="0" borderId="0"/>
    <xf numFmtId="0" fontId="3" fillId="0" borderId="0"/>
    <xf numFmtId="0" fontId="3" fillId="0" borderId="0"/>
    <xf numFmtId="0" fontId="3" fillId="0" borderId="0"/>
    <xf numFmtId="0" fontId="36" fillId="0" borderId="0" applyNumberFormat="0" applyFill="0" applyBorder="0" applyAlignment="0" applyProtection="0"/>
    <xf numFmtId="0" fontId="30" fillId="0" borderId="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4" fillId="0" borderId="0" applyNumberFormat="0" applyFill="0" applyBorder="0" applyAlignment="0" applyProtection="0"/>
    <xf numFmtId="0" fontId="30" fillId="0" borderId="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 fillId="0" borderId="0" applyNumberFormat="0" applyFill="0" applyBorder="0" applyAlignment="0" applyProtection="0"/>
    <xf numFmtId="0" fontId="39" fillId="0" borderId="0"/>
    <xf numFmtId="0" fontId="30" fillId="0" borderId="0"/>
    <xf numFmtId="0" fontId="30" fillId="0" borderId="0"/>
    <xf numFmtId="0" fontId="3" fillId="0" borderId="0"/>
    <xf numFmtId="0" fontId="3" fillId="0" borderId="0"/>
    <xf numFmtId="176" fontId="51" fillId="0" borderId="0"/>
    <xf numFmtId="176" fontId="72" fillId="0" borderId="0"/>
    <xf numFmtId="0" fontId="34" fillId="0" borderId="0" applyNumberFormat="0" applyFill="0" applyBorder="0" applyAlignment="0" applyProtection="0"/>
    <xf numFmtId="0" fontId="30" fillId="0" borderId="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73" fillId="0" borderId="0" applyNumberFormat="0" applyFill="0" applyBorder="0" applyAlignment="0" applyProtection="0"/>
    <xf numFmtId="0" fontId="39" fillId="0" borderId="0"/>
    <xf numFmtId="0" fontId="3" fillId="0" borderId="0"/>
    <xf numFmtId="176" fontId="3" fillId="0" borderId="0"/>
    <xf numFmtId="0" fontId="3" fillId="0" borderId="0"/>
    <xf numFmtId="0" fontId="3" fillId="0" borderId="0"/>
    <xf numFmtId="176" fontId="3" fillId="0" borderId="0"/>
    <xf numFmtId="0" fontId="3" fillId="0" borderId="0"/>
    <xf numFmtId="0" fontId="31" fillId="0" borderId="0" applyNumberFormat="0" applyFill="0" applyBorder="0" applyAlignment="0" applyProtection="0"/>
    <xf numFmtId="0" fontId="36" fillId="0" borderId="0" applyNumberFormat="0" applyFill="0" applyBorder="0" applyAlignment="0" applyProtection="0"/>
    <xf numFmtId="0" fontId="3" fillId="0" borderId="0"/>
    <xf numFmtId="176" fontId="36" fillId="0" borderId="0" applyNumberFormat="0" applyFill="0" applyBorder="0" applyAlignment="0" applyProtection="0"/>
    <xf numFmtId="0" fontId="3" fillId="0" borderId="0"/>
    <xf numFmtId="0" fontId="2" fillId="0" borderId="0"/>
    <xf numFmtId="0" fontId="3" fillId="0" borderId="0"/>
    <xf numFmtId="0" fontId="76" fillId="0" borderId="0" applyNumberFormat="0" applyFill="0" applyBorder="0" applyAlignment="0" applyProtection="0"/>
    <xf numFmtId="0" fontId="3" fillId="0" borderId="0" applyNumberFormat="0" applyFill="0" applyBorder="0" applyAlignment="0" applyProtection="0"/>
    <xf numFmtId="0" fontId="35" fillId="0" borderId="0"/>
    <xf numFmtId="0" fontId="30" fillId="0" borderId="0"/>
    <xf numFmtId="0" fontId="30" fillId="0" borderId="0"/>
    <xf numFmtId="0" fontId="30" fillId="0" borderId="0"/>
    <xf numFmtId="0" fontId="31" fillId="0" borderId="0" applyNumberFormat="0" applyFill="0" applyBorder="0" applyAlignment="0" applyProtection="0"/>
    <xf numFmtId="0" fontId="114" fillId="0" borderId="0"/>
    <xf numFmtId="0" fontId="36" fillId="0" borderId="0" applyNumberFormat="0" applyFill="0" applyBorder="0" applyAlignment="0" applyProtection="0"/>
    <xf numFmtId="0" fontId="30" fillId="0" borderId="0"/>
    <xf numFmtId="176" fontId="72" fillId="0" borderId="0"/>
    <xf numFmtId="0" fontId="2" fillId="0" borderId="0" applyNumberFormat="0" applyFill="0" applyBorder="0" applyAlignment="0" applyProtection="0"/>
    <xf numFmtId="0" fontId="39" fillId="0" borderId="0"/>
    <xf numFmtId="0" fontId="30" fillId="0" borderId="0"/>
    <xf numFmtId="0" fontId="30" fillId="0" borderId="0"/>
    <xf numFmtId="0" fontId="3" fillId="0" borderId="0"/>
    <xf numFmtId="0" fontId="3" fillId="0" borderId="0"/>
    <xf numFmtId="0" fontId="36" fillId="0" borderId="0"/>
    <xf numFmtId="0" fontId="34" fillId="0" borderId="0" applyNumberFormat="0" applyFill="0" applyBorder="0" applyAlignment="0" applyProtection="0"/>
    <xf numFmtId="0" fontId="30" fillId="0" borderId="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 fillId="0" borderId="0" applyNumberFormat="0" applyFill="0" applyBorder="0" applyAlignment="0" applyProtection="0"/>
    <xf numFmtId="0" fontId="39" fillId="0" borderId="0"/>
    <xf numFmtId="0" fontId="30" fillId="0" borderId="0"/>
    <xf numFmtId="0" fontId="30" fillId="0" borderId="0"/>
    <xf numFmtId="0" fontId="3" fillId="0" borderId="0"/>
    <xf numFmtId="0" fontId="3" fillId="0" borderId="0"/>
    <xf numFmtId="0" fontId="36" fillId="0" borderId="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 fillId="0" borderId="0" applyNumberFormat="0" applyFill="0" applyBorder="0" applyAlignment="0" applyProtection="0"/>
    <xf numFmtId="0" fontId="39" fillId="0" borderId="0"/>
    <xf numFmtId="0" fontId="30" fillId="0" borderId="0"/>
    <xf numFmtId="0" fontId="30" fillId="0" borderId="0"/>
    <xf numFmtId="0" fontId="3" fillId="0" borderId="0"/>
    <xf numFmtId="0" fontId="3" fillId="0" borderId="0"/>
    <xf numFmtId="0" fontId="30" fillId="0" borderId="0"/>
    <xf numFmtId="0" fontId="30" fillId="0" borderId="0"/>
    <xf numFmtId="0" fontId="24" fillId="0" borderId="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9" fillId="0" borderId="0"/>
    <xf numFmtId="0" fontId="3" fillId="0" borderId="0"/>
    <xf numFmtId="0" fontId="3" fillId="0" borderId="0"/>
    <xf numFmtId="0" fontId="30" fillId="0" borderId="0"/>
    <xf numFmtId="0" fontId="30" fillId="0" borderId="0"/>
    <xf numFmtId="0" fontId="30" fillId="0" borderId="0"/>
    <xf numFmtId="0" fontId="30" fillId="0" borderId="0"/>
    <xf numFmtId="0" fontId="24" fillId="0" borderId="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9" fillId="0" borderId="0"/>
    <xf numFmtId="0" fontId="3" fillId="0" borderId="0"/>
    <xf numFmtId="0" fontId="3" fillId="0" borderId="0"/>
    <xf numFmtId="0" fontId="30" fillId="0" borderId="0"/>
    <xf numFmtId="0" fontId="30" fillId="0" borderId="0"/>
    <xf numFmtId="0" fontId="30" fillId="0" borderId="0"/>
    <xf numFmtId="0" fontId="30" fillId="0" borderId="0"/>
    <xf numFmtId="0" fontId="24" fillId="0" borderId="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15" fillId="0" borderId="0"/>
    <xf numFmtId="0" fontId="3" fillId="0" borderId="0"/>
    <xf numFmtId="0" fontId="3" fillId="0" borderId="0"/>
    <xf numFmtId="0" fontId="30" fillId="0" borderId="0"/>
    <xf numFmtId="0" fontId="30" fillId="0" borderId="0"/>
    <xf numFmtId="0" fontId="30" fillId="0" borderId="0"/>
    <xf numFmtId="0" fontId="30" fillId="0" borderId="0"/>
    <xf numFmtId="0" fontId="24" fillId="0" borderId="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9" fillId="0" borderId="0"/>
    <xf numFmtId="0" fontId="3" fillId="0" borderId="0"/>
    <xf numFmtId="0" fontId="3" fillId="0" borderId="0"/>
    <xf numFmtId="0" fontId="30" fillId="0" borderId="0"/>
    <xf numFmtId="0" fontId="30" fillId="0" borderId="0"/>
    <xf numFmtId="0" fontId="30" fillId="0" borderId="0"/>
    <xf numFmtId="0" fontId="30" fillId="0" borderId="0"/>
    <xf numFmtId="0" fontId="24" fillId="0" borderId="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76" fillId="0" borderId="0"/>
    <xf numFmtId="0" fontId="3" fillId="0" borderId="0"/>
    <xf numFmtId="0" fontId="3" fillId="0" borderId="0"/>
    <xf numFmtId="0" fontId="30" fillId="0" borderId="0"/>
    <xf numFmtId="0" fontId="30" fillId="0" borderId="0"/>
    <xf numFmtId="0" fontId="30" fillId="0" borderId="0"/>
    <xf numFmtId="0" fontId="30" fillId="0" borderId="0"/>
    <xf numFmtId="0" fontId="24" fillId="0" borderId="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76" fillId="0" borderId="0"/>
    <xf numFmtId="0" fontId="3" fillId="0" borderId="0"/>
    <xf numFmtId="0" fontId="3" fillId="0" borderId="0"/>
    <xf numFmtId="0" fontId="30" fillId="0" borderId="0"/>
    <xf numFmtId="0" fontId="30" fillId="0" borderId="0"/>
    <xf numFmtId="0" fontId="30" fillId="0" borderId="0"/>
    <xf numFmtId="0" fontId="30" fillId="0" borderId="0"/>
    <xf numFmtId="0" fontId="24" fillId="0" borderId="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9" fillId="0" borderId="0"/>
    <xf numFmtId="0" fontId="3" fillId="0" borderId="0"/>
    <xf numFmtId="0" fontId="3" fillId="0" borderId="0"/>
    <xf numFmtId="0" fontId="30" fillId="0" borderId="0"/>
    <xf numFmtId="0" fontId="30" fillId="0" borderId="0"/>
    <xf numFmtId="0" fontId="30" fillId="0" borderId="0"/>
    <xf numFmtId="0" fontId="30" fillId="0" borderId="0"/>
    <xf numFmtId="0" fontId="24" fillId="0" borderId="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76" fillId="0" borderId="0"/>
    <xf numFmtId="0" fontId="2" fillId="0" borderId="0"/>
    <xf numFmtId="176" fontId="38" fillId="0" borderId="0"/>
    <xf numFmtId="0" fontId="116" fillId="0" borderId="0"/>
    <xf numFmtId="176" fontId="38" fillId="0" borderId="0"/>
    <xf numFmtId="0" fontId="30" fillId="0" borderId="0"/>
    <xf numFmtId="0" fontId="3" fillId="0" borderId="0" applyNumberFormat="0" applyFill="0" applyBorder="0" applyAlignment="0" applyProtection="0"/>
    <xf numFmtId="0" fontId="36" fillId="0" borderId="0"/>
    <xf numFmtId="176" fontId="3" fillId="0" borderId="0" applyNumberFormat="0" applyFill="0" applyBorder="0" applyAlignment="0" applyProtection="0"/>
    <xf numFmtId="0" fontId="36" fillId="0" borderId="0"/>
    <xf numFmtId="0" fontId="76" fillId="0" borderId="0" applyNumberFormat="0" applyFill="0" applyBorder="0" applyAlignment="0" applyProtection="0"/>
    <xf numFmtId="176" fontId="116" fillId="0" borderId="0"/>
    <xf numFmtId="0" fontId="39" fillId="0" borderId="0"/>
    <xf numFmtId="0" fontId="30" fillId="0" borderId="0"/>
    <xf numFmtId="0" fontId="30" fillId="0" borderId="0"/>
    <xf numFmtId="0" fontId="36" fillId="0" borderId="0"/>
    <xf numFmtId="176" fontId="30" fillId="0" borderId="0"/>
    <xf numFmtId="176" fontId="30" fillId="0" borderId="0"/>
    <xf numFmtId="0" fontId="51" fillId="0" borderId="0"/>
    <xf numFmtId="0" fontId="2" fillId="0" borderId="0"/>
    <xf numFmtId="176" fontId="30" fillId="0" borderId="0"/>
    <xf numFmtId="176" fontId="30" fillId="0" borderId="0"/>
    <xf numFmtId="0" fontId="76" fillId="0" borderId="0"/>
    <xf numFmtId="176" fontId="51" fillId="0" borderId="0"/>
    <xf numFmtId="0" fontId="117" fillId="0" borderId="0"/>
    <xf numFmtId="0" fontId="34" fillId="0" borderId="0" applyNumberFormat="0" applyFill="0" applyBorder="0" applyAlignment="0" applyProtection="0"/>
    <xf numFmtId="0" fontId="3" fillId="0" borderId="0"/>
    <xf numFmtId="0" fontId="30" fillId="0" borderId="0"/>
    <xf numFmtId="0" fontId="30" fillId="0" borderId="0"/>
    <xf numFmtId="0" fontId="34" fillId="0" borderId="0" applyNumberFormat="0" applyFill="0" applyBorder="0" applyAlignment="0" applyProtection="0"/>
    <xf numFmtId="0" fontId="30" fillId="0" borderId="0"/>
    <xf numFmtId="0" fontId="30" fillId="0" borderId="0"/>
    <xf numFmtId="0" fontId="24" fillId="0" borderId="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xf numFmtId="0" fontId="36" fillId="0" borderId="0"/>
    <xf numFmtId="0" fontId="36" fillId="0" borderId="0"/>
    <xf numFmtId="0" fontId="36" fillId="0" borderId="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 fillId="0" borderId="0"/>
    <xf numFmtId="0" fontId="30" fillId="0" borderId="0"/>
    <xf numFmtId="0" fontId="30" fillId="0" borderId="0"/>
    <xf numFmtId="0" fontId="34" fillId="0" borderId="0" applyNumberFormat="0" applyFill="0" applyBorder="0" applyAlignment="0" applyProtection="0"/>
    <xf numFmtId="0" fontId="30" fillId="0" borderId="0"/>
    <xf numFmtId="0" fontId="30" fillId="0" borderId="0"/>
    <xf numFmtId="0" fontId="24" fillId="0" borderId="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9" fillId="0" borderId="0"/>
    <xf numFmtId="0" fontId="3" fillId="0" borderId="0"/>
    <xf numFmtId="0" fontId="30" fillId="0" borderId="0"/>
    <xf numFmtId="0" fontId="30" fillId="0" borderId="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0" applyNumberFormat="0" applyFill="0" applyBorder="0" applyAlignment="0" applyProtection="0"/>
    <xf numFmtId="0" fontId="3" fillId="0" borderId="0"/>
    <xf numFmtId="0" fontId="36"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 fillId="0" borderId="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 fillId="0" borderId="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4" fillId="0" borderId="0" applyNumberFormat="0" applyFill="0" applyBorder="0" applyAlignment="0" applyProtection="0"/>
    <xf numFmtId="0" fontId="3" fillId="0" borderId="0"/>
    <xf numFmtId="0" fontId="34"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4" fillId="0" borderId="0" applyNumberFormat="0" applyFill="0" applyBorder="0" applyAlignment="0" applyProtection="0"/>
    <xf numFmtId="0" fontId="3" fillId="0" borderId="0"/>
    <xf numFmtId="0" fontId="34" fillId="0" borderId="0" applyNumberFormat="0" applyFill="0" applyBorder="0" applyAlignment="0" applyProtection="0"/>
    <xf numFmtId="0" fontId="118" fillId="0" borderId="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76" fillId="0" borderId="0" applyNumberFormat="0" applyFill="0" applyBorder="0" applyAlignment="0" applyProtection="0"/>
    <xf numFmtId="0" fontId="34" fillId="0" borderId="0" applyNumberFormat="0" applyFill="0" applyBorder="0" applyAlignment="0" applyProtection="0"/>
    <xf numFmtId="0" fontId="3" fillId="0" borderId="0"/>
    <xf numFmtId="0" fontId="34" fillId="0" borderId="0" applyNumberFormat="0" applyFill="0" applyBorder="0" applyAlignment="0" applyProtection="0"/>
    <xf numFmtId="0" fontId="118"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34" fillId="0" borderId="0" applyNumberFormat="0" applyFill="0" applyBorder="0" applyAlignment="0" applyProtection="0"/>
    <xf numFmtId="0" fontId="3" fillId="0" borderId="0"/>
    <xf numFmtId="0" fontId="34" fillId="0" borderId="0" applyNumberFormat="0" applyFill="0" applyBorder="0" applyAlignment="0" applyProtection="0"/>
    <xf numFmtId="0" fontId="118" fillId="0" borderId="0"/>
    <xf numFmtId="0" fontId="30" fillId="0" borderId="0"/>
    <xf numFmtId="0" fontId="39" fillId="0" borderId="0"/>
    <xf numFmtId="0" fontId="30" fillId="0" borderId="0"/>
    <xf numFmtId="0" fontId="30" fillId="0" borderId="0"/>
    <xf numFmtId="0" fontId="30" fillId="0" borderId="0"/>
    <xf numFmtId="0" fontId="30" fillId="0" borderId="0"/>
    <xf numFmtId="0" fontId="36" fillId="0" borderId="0"/>
    <xf numFmtId="0" fontId="30" fillId="0" borderId="0"/>
    <xf numFmtId="0" fontId="34" fillId="0" borderId="0" applyNumberFormat="0" applyFill="0" applyBorder="0" applyAlignment="0" applyProtection="0"/>
    <xf numFmtId="176" fontId="36" fillId="0" borderId="0"/>
    <xf numFmtId="0" fontId="24" fillId="0" borderId="0"/>
    <xf numFmtId="176" fontId="30" fillId="0" borderId="0"/>
    <xf numFmtId="176" fontId="30" fillId="0" borderId="0"/>
    <xf numFmtId="0" fontId="24" fillId="0" borderId="0"/>
    <xf numFmtId="176" fontId="24" fillId="0" borderId="0"/>
    <xf numFmtId="0" fontId="34" fillId="0" borderId="0" applyNumberFormat="0" applyFill="0" applyBorder="0" applyAlignment="0" applyProtection="0"/>
    <xf numFmtId="0" fontId="3" fillId="0" borderId="0"/>
    <xf numFmtId="0" fontId="34" fillId="0" borderId="0" applyNumberFormat="0" applyFill="0" applyBorder="0" applyAlignment="0" applyProtection="0"/>
    <xf numFmtId="0" fontId="118" fillId="0" borderId="0"/>
    <xf numFmtId="0" fontId="39" fillId="0" borderId="0"/>
    <xf numFmtId="0" fontId="3" fillId="0" borderId="0"/>
    <xf numFmtId="0" fontId="118" fillId="0" borderId="0"/>
    <xf numFmtId="0" fontId="39" fillId="0" borderId="0"/>
    <xf numFmtId="0" fontId="3" fillId="0" borderId="0"/>
    <xf numFmtId="0" fontId="118" fillId="0" borderId="0"/>
    <xf numFmtId="0" fontId="39" fillId="0" borderId="0"/>
    <xf numFmtId="0" fontId="3" fillId="0" borderId="0"/>
    <xf numFmtId="0" fontId="118" fillId="0" borderId="0"/>
    <xf numFmtId="0" fontId="39" fillId="0" borderId="0"/>
    <xf numFmtId="0" fontId="3" fillId="0" borderId="0"/>
    <xf numFmtId="0" fontId="118" fillId="0" borderId="0"/>
    <xf numFmtId="0" fontId="39" fillId="0" borderId="0"/>
    <xf numFmtId="0" fontId="3" fillId="0" borderId="0"/>
    <xf numFmtId="0" fontId="118" fillId="0" borderId="0"/>
    <xf numFmtId="0" fontId="36" fillId="0" borderId="0"/>
    <xf numFmtId="0" fontId="3" fillId="0" borderId="0"/>
    <xf numFmtId="0" fontId="36" fillId="0" borderId="0"/>
    <xf numFmtId="0" fontId="39" fillId="0" borderId="0"/>
    <xf numFmtId="0" fontId="3" fillId="0" borderId="0" applyNumberFormat="0" applyFill="0" applyBorder="0" applyAlignment="0" applyProtection="0"/>
    <xf numFmtId="0" fontId="36" fillId="0" borderId="0"/>
    <xf numFmtId="0" fontId="34" fillId="0" borderId="0" applyNumberFormat="0" applyFill="0" applyBorder="0" applyAlignment="0" applyProtection="0"/>
    <xf numFmtId="0" fontId="3" fillId="0" borderId="0"/>
    <xf numFmtId="0" fontId="36" fillId="0" borderId="0"/>
    <xf numFmtId="0" fontId="34" fillId="0" borderId="0" applyNumberFormat="0" applyFill="0" applyBorder="0" applyAlignment="0" applyProtection="0"/>
    <xf numFmtId="0" fontId="3" fillId="0" borderId="0" applyNumberFormat="0" applyFill="0" applyBorder="0" applyAlignment="0" applyProtection="0"/>
    <xf numFmtId="0" fontId="36" fillId="0" borderId="0"/>
    <xf numFmtId="0" fontId="34" fillId="0" borderId="0" applyNumberFormat="0" applyFill="0" applyBorder="0" applyAlignment="0" applyProtection="0"/>
    <xf numFmtId="0" fontId="3" fillId="0" borderId="0"/>
    <xf numFmtId="0" fontId="36" fillId="0" borderId="0"/>
    <xf numFmtId="0" fontId="34" fillId="0" borderId="0" applyNumberFormat="0" applyFill="0" applyBorder="0" applyAlignment="0" applyProtection="0"/>
    <xf numFmtId="0" fontId="118" fillId="0" borderId="0"/>
    <xf numFmtId="0" fontId="36" fillId="0" borderId="0"/>
    <xf numFmtId="0" fontId="34" fillId="0" borderId="0" applyNumberFormat="0" applyFill="0" applyBorder="0" applyAlignment="0" applyProtection="0"/>
    <xf numFmtId="0" fontId="3" fillId="0" borderId="0"/>
    <xf numFmtId="0" fontId="36" fillId="0" borderId="0"/>
    <xf numFmtId="0" fontId="34" fillId="0" borderId="0" applyNumberFormat="0" applyFill="0" applyBorder="0" applyAlignment="0" applyProtection="0"/>
    <xf numFmtId="0" fontId="118" fillId="0" borderId="0"/>
    <xf numFmtId="0" fontId="30" fillId="0" borderId="0"/>
    <xf numFmtId="176" fontId="3" fillId="0" borderId="0"/>
    <xf numFmtId="0" fontId="24" fillId="0" borderId="0"/>
    <xf numFmtId="0" fontId="39" fillId="0" borderId="0"/>
    <xf numFmtId="176" fontId="30" fillId="0" borderId="0"/>
    <xf numFmtId="176" fontId="30" fillId="0" borderId="0"/>
    <xf numFmtId="176" fontId="24" fillId="0" borderId="0"/>
    <xf numFmtId="176" fontId="30" fillId="0" borderId="0"/>
    <xf numFmtId="176" fontId="30" fillId="0" borderId="0"/>
    <xf numFmtId="176" fontId="24" fillId="0" borderId="0"/>
    <xf numFmtId="176" fontId="24" fillId="0" borderId="0"/>
    <xf numFmtId="0" fontId="3" fillId="0" borderId="0"/>
    <xf numFmtId="0" fontId="24" fillId="0" borderId="0"/>
    <xf numFmtId="0" fontId="24" fillId="0" borderId="0"/>
    <xf numFmtId="0" fontId="24" fillId="0" borderId="0"/>
    <xf numFmtId="176" fontId="3" fillId="0" borderId="0"/>
    <xf numFmtId="176" fontId="3" fillId="0" borderId="0"/>
    <xf numFmtId="176" fontId="3" fillId="0" borderId="0"/>
    <xf numFmtId="0" fontId="3" fillId="0" borderId="0"/>
    <xf numFmtId="0" fontId="34" fillId="0" borderId="0" applyNumberFormat="0" applyFill="0" applyBorder="0" applyAlignment="0" applyProtection="0"/>
    <xf numFmtId="0" fontId="34" fillId="0" borderId="0" applyNumberFormat="0" applyFill="0" applyBorder="0" applyAlignment="0" applyProtection="0"/>
    <xf numFmtId="0" fontId="3" fillId="0" borderId="0"/>
    <xf numFmtId="0" fontId="118" fillId="0" borderId="0"/>
    <xf numFmtId="0" fontId="34" fillId="0" borderId="0" applyNumberFormat="0" applyFill="0" applyBorder="0" applyAlignment="0" applyProtection="0"/>
    <xf numFmtId="0" fontId="3" fillId="0" borderId="0"/>
    <xf numFmtId="0" fontId="34" fillId="0" borderId="0" applyNumberFormat="0" applyFill="0" applyBorder="0" applyAlignment="0" applyProtection="0"/>
    <xf numFmtId="0" fontId="3" fillId="0" borderId="0" applyNumberFormat="0" applyFill="0" applyBorder="0" applyAlignment="0" applyProtection="0"/>
    <xf numFmtId="0" fontId="34" fillId="0" borderId="0" applyNumberFormat="0" applyFill="0" applyBorder="0" applyAlignment="0" applyProtection="0"/>
    <xf numFmtId="0" fontId="3" fillId="0" borderId="0"/>
    <xf numFmtId="0" fontId="34" fillId="0" borderId="0" applyNumberFormat="0" applyFill="0" applyBorder="0" applyAlignment="0" applyProtection="0"/>
    <xf numFmtId="0" fontId="3" fillId="0" borderId="0" applyNumberFormat="0" applyFill="0" applyBorder="0" applyAlignment="0" applyProtection="0"/>
    <xf numFmtId="0" fontId="34" fillId="0" borderId="0" applyNumberFormat="0" applyFill="0" applyBorder="0" applyAlignment="0" applyProtection="0"/>
    <xf numFmtId="0" fontId="3" fillId="0" borderId="0"/>
    <xf numFmtId="0" fontId="34" fillId="0" borderId="0" applyNumberFormat="0" applyFill="0" applyBorder="0" applyAlignment="0" applyProtection="0"/>
    <xf numFmtId="0" fontId="3" fillId="0" borderId="0" applyNumberFormat="0" applyFill="0" applyBorder="0" applyAlignment="0" applyProtection="0"/>
    <xf numFmtId="0" fontId="34" fillId="0" borderId="0" applyNumberFormat="0" applyFill="0" applyBorder="0" applyAlignment="0" applyProtection="0"/>
    <xf numFmtId="0" fontId="3" fillId="0" borderId="0"/>
    <xf numFmtId="0" fontId="34" fillId="0" borderId="0" applyNumberFormat="0" applyFill="0" applyBorder="0" applyAlignment="0" applyProtection="0"/>
    <xf numFmtId="0" fontId="3" fillId="0" borderId="0" applyNumberFormat="0" applyFill="0" applyBorder="0" applyAlignment="0" applyProtection="0"/>
    <xf numFmtId="0" fontId="34" fillId="0" borderId="0" applyNumberFormat="0" applyFill="0" applyBorder="0" applyAlignment="0" applyProtection="0"/>
    <xf numFmtId="0" fontId="3" fillId="0" borderId="0"/>
    <xf numFmtId="0" fontId="34" fillId="0" borderId="0" applyNumberFormat="0" applyFill="0" applyBorder="0" applyAlignment="0" applyProtection="0"/>
    <xf numFmtId="0" fontId="34" fillId="0" borderId="0" applyNumberFormat="0" applyFill="0" applyBorder="0" applyAlignment="0" applyProtection="0"/>
    <xf numFmtId="0" fontId="3" fillId="0" borderId="0"/>
    <xf numFmtId="0" fontId="34" fillId="0" borderId="0" applyNumberFormat="0" applyFill="0" applyBorder="0" applyAlignment="0" applyProtection="0"/>
    <xf numFmtId="0" fontId="34" fillId="0" borderId="0" applyNumberFormat="0" applyFill="0" applyBorder="0" applyAlignment="0" applyProtection="0"/>
    <xf numFmtId="0" fontId="3" fillId="0" borderId="0"/>
    <xf numFmtId="0" fontId="34" fillId="0" borderId="0" applyNumberFormat="0" applyFill="0" applyBorder="0" applyAlignment="0" applyProtection="0"/>
    <xf numFmtId="0" fontId="39" fillId="0" borderId="0"/>
    <xf numFmtId="0" fontId="3" fillId="0" borderId="0"/>
    <xf numFmtId="0" fontId="118" fillId="0" borderId="0"/>
    <xf numFmtId="0" fontId="34" fillId="0" borderId="0" applyNumberFormat="0" applyFill="0" applyBorder="0" applyAlignment="0" applyProtection="0"/>
    <xf numFmtId="0" fontId="3" fillId="0" borderId="0"/>
    <xf numFmtId="0" fontId="34" fillId="0" borderId="0" applyNumberFormat="0" applyFill="0" applyBorder="0" applyAlignment="0" applyProtection="0"/>
    <xf numFmtId="0" fontId="3" fillId="0" borderId="0"/>
    <xf numFmtId="0" fontId="39" fillId="0" borderId="0"/>
    <xf numFmtId="180" fontId="3" fillId="0" borderId="0"/>
    <xf numFmtId="0" fontId="30" fillId="0" borderId="0"/>
    <xf numFmtId="0" fontId="30" fillId="0" borderId="0"/>
    <xf numFmtId="180" fontId="3" fillId="0" borderId="0"/>
    <xf numFmtId="176" fontId="24" fillId="0" borderId="0"/>
    <xf numFmtId="180" fontId="3" fillId="0" borderId="0"/>
    <xf numFmtId="176" fontId="30" fillId="0" borderId="0"/>
    <xf numFmtId="176" fontId="30" fillId="0" borderId="0"/>
    <xf numFmtId="180" fontId="3" fillId="0" borderId="0"/>
    <xf numFmtId="176" fontId="24" fillId="0" borderId="0"/>
    <xf numFmtId="0" fontId="34" fillId="0" borderId="0" applyNumberFormat="0" applyFill="0" applyBorder="0" applyAlignment="0" applyProtection="0"/>
    <xf numFmtId="0" fontId="3" fillId="0" borderId="0"/>
    <xf numFmtId="0" fontId="34" fillId="0" borderId="0" applyNumberFormat="0" applyFill="0" applyBorder="0" applyAlignment="0" applyProtection="0"/>
    <xf numFmtId="0" fontId="79"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79"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0" fontId="3" fillId="0" borderId="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0" fontId="3" fillId="0" borderId="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0" fontId="3" fillId="0" borderId="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0" fontId="3" fillId="0" borderId="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0" fontId="82" fillId="0" borderId="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0" fontId="51" fillId="0" borderId="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0" fontId="82" fillId="0" borderId="0"/>
    <xf numFmtId="0" fontId="30" fillId="0" borderId="0"/>
    <xf numFmtId="0" fontId="39" fillId="0" borderId="0"/>
    <xf numFmtId="0" fontId="3" fillId="0" borderId="0"/>
    <xf numFmtId="176" fontId="3" fillId="0" borderId="0"/>
    <xf numFmtId="0" fontId="3" fillId="0" borderId="0"/>
    <xf numFmtId="176" fontId="24" fillId="0" borderId="0"/>
    <xf numFmtId="176" fontId="78" fillId="0" borderId="0"/>
    <xf numFmtId="176" fontId="24" fillId="0" borderId="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0" fontId="82" fillId="0" borderId="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0" fontId="82" fillId="0" borderId="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0" fontId="30" fillId="0" borderId="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0" fontId="30" fillId="0" borderId="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0" fontId="30" fillId="0" borderId="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0" fontId="51" fillId="0" borderId="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0" fontId="3" fillId="0" borderId="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0" fontId="3" fillId="0" borderId="0"/>
    <xf numFmtId="0" fontId="34" fillId="0" borderId="0" applyNumberFormat="0" applyFill="0" applyBorder="0" applyAlignment="0" applyProtection="0"/>
    <xf numFmtId="0" fontId="34" fillId="0" borderId="0" applyNumberFormat="0" applyFill="0" applyBorder="0" applyAlignment="0" applyProtection="0"/>
    <xf numFmtId="176" fontId="30" fillId="0" borderId="0"/>
    <xf numFmtId="0" fontId="30" fillId="0" borderId="0"/>
    <xf numFmtId="176" fontId="30" fillId="0" borderId="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0" fontId="30" fillId="0" borderId="0"/>
    <xf numFmtId="0" fontId="30" fillId="0" borderId="0"/>
    <xf numFmtId="0" fontId="39" fillId="0" borderId="0"/>
    <xf numFmtId="176" fontId="30" fillId="0" borderId="0"/>
    <xf numFmtId="176" fontId="30" fillId="0" borderId="0"/>
    <xf numFmtId="176" fontId="24" fillId="0" borderId="0"/>
    <xf numFmtId="176" fontId="30" fillId="0" borderId="0"/>
    <xf numFmtId="176" fontId="30" fillId="0" borderId="0"/>
    <xf numFmtId="176" fontId="24" fillId="0" borderId="0"/>
    <xf numFmtId="176" fontId="24" fillId="0" borderId="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0" fontId="30" fillId="0" borderId="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0" fontId="30" fillId="0" borderId="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0" fontId="30" fillId="0" borderId="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176" fontId="51" fillId="0" borderId="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176" fontId="51" fillId="0" borderId="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0" fontId="30" fillId="0" borderId="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0" fontId="30" fillId="0" borderId="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0" fontId="36" fillId="0" borderId="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0" fontId="30" fillId="0" borderId="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0" fontId="30" fillId="0" borderId="0"/>
    <xf numFmtId="0" fontId="36" fillId="0" borderId="0"/>
    <xf numFmtId="0" fontId="39" fillId="0" borderId="0"/>
    <xf numFmtId="0" fontId="30" fillId="0" borderId="0"/>
    <xf numFmtId="0" fontId="30" fillId="0" borderId="0"/>
    <xf numFmtId="0" fontId="3" fillId="0" borderId="0"/>
    <xf numFmtId="0" fontId="3" fillId="0" borderId="0"/>
    <xf numFmtId="0" fontId="50" fillId="0" borderId="0"/>
    <xf numFmtId="176" fontId="38" fillId="0" borderId="0"/>
    <xf numFmtId="0" fontId="50" fillId="0" borderId="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0" fontId="76"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0" fontId="76"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0" fontId="76"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0" fontId="30" fillId="0" borderId="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0" fontId="30" fillId="0" borderId="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0" fontId="30" fillId="0" borderId="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0" fontId="30" fillId="0" borderId="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0" fontId="30" fillId="0" borderId="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0" fontId="30" fillId="0" borderId="0"/>
    <xf numFmtId="0" fontId="34" fillId="0" borderId="0" applyNumberFormat="0" applyFill="0" applyBorder="0" applyAlignment="0" applyProtection="0"/>
    <xf numFmtId="0" fontId="34" fillId="0" borderId="0" applyNumberFormat="0" applyFill="0" applyBorder="0" applyAlignment="0" applyProtection="0"/>
    <xf numFmtId="0" fontId="30" fillId="0" borderId="0"/>
    <xf numFmtId="0" fontId="30" fillId="0" borderId="0"/>
    <xf numFmtId="0" fontId="119" fillId="0" borderId="0"/>
    <xf numFmtId="0" fontId="71" fillId="0" borderId="35" applyAlignment="0" applyProtection="0">
      <alignment horizontal="center"/>
    </xf>
    <xf numFmtId="0" fontId="71" fillId="0" borderId="35" applyAlignment="0" applyProtection="0">
      <alignment horizontal="center"/>
    </xf>
    <xf numFmtId="0" fontId="71" fillId="0" borderId="35" applyAlignment="0" applyProtection="0">
      <alignment horizontal="center"/>
    </xf>
    <xf numFmtId="0" fontId="71" fillId="0" borderId="35" applyAlignment="0" applyProtection="0">
      <alignment horizontal="center"/>
    </xf>
    <xf numFmtId="0" fontId="65" fillId="0" borderId="0" applyFill="0" applyAlignment="0" applyProtection="0"/>
    <xf numFmtId="0" fontId="120" fillId="0" borderId="0"/>
    <xf numFmtId="0" fontId="72" fillId="12" borderId="9" applyNumberFormat="0" applyFont="0" applyAlignment="0" applyProtection="0"/>
    <xf numFmtId="0" fontId="51" fillId="12" borderId="9" applyNumberFormat="0" applyFont="0" applyAlignment="0" applyProtection="0"/>
    <xf numFmtId="0" fontId="72" fillId="12" borderId="9" applyNumberFormat="0" applyFont="0" applyAlignment="0" applyProtection="0"/>
    <xf numFmtId="0" fontId="72" fillId="12" borderId="9" applyNumberFormat="0" applyFont="0" applyAlignment="0" applyProtection="0"/>
    <xf numFmtId="0" fontId="3" fillId="92" borderId="36" applyNumberFormat="0" applyFont="0" applyAlignment="0" applyProtection="0"/>
    <xf numFmtId="0" fontId="3" fillId="92" borderId="36" applyNumberFormat="0" applyFont="0" applyAlignment="0" applyProtection="0"/>
    <xf numFmtId="0" fontId="72" fillId="12" borderId="9" applyNumberFormat="0" applyFont="0" applyAlignment="0" applyProtection="0"/>
    <xf numFmtId="0" fontId="72" fillId="12" borderId="9" applyNumberFormat="0" applyFont="0" applyAlignment="0" applyProtection="0"/>
    <xf numFmtId="0" fontId="32" fillId="89" borderId="36" applyNumberFormat="0" applyAlignment="0" applyProtection="0"/>
    <xf numFmtId="0" fontId="32" fillId="89" borderId="36" applyNumberFormat="0" applyAlignment="0" applyProtection="0"/>
    <xf numFmtId="0" fontId="3" fillId="92" borderId="36" applyNumberFormat="0" applyFont="0" applyAlignment="0" applyProtection="0"/>
    <xf numFmtId="0" fontId="3" fillId="92" borderId="36" applyNumberFormat="0" applyFont="0" applyAlignment="0" applyProtection="0"/>
    <xf numFmtId="0" fontId="72" fillId="12" borderId="9" applyNumberFormat="0" applyFont="0" applyAlignment="0" applyProtection="0"/>
    <xf numFmtId="0" fontId="24" fillId="12" borderId="9" applyNumberFormat="0" applyFont="0" applyAlignment="0" applyProtection="0"/>
    <xf numFmtId="0" fontId="30" fillId="12" borderId="9" applyNumberFormat="0" applyFont="0" applyAlignment="0" applyProtection="0"/>
    <xf numFmtId="0" fontId="24" fillId="12" borderId="9" applyNumberFormat="0" applyFont="0" applyAlignment="0" applyProtection="0"/>
    <xf numFmtId="0" fontId="24" fillId="12" borderId="9" applyNumberFormat="0" applyFont="0" applyAlignment="0" applyProtection="0"/>
    <xf numFmtId="0" fontId="24" fillId="12" borderId="9" applyNumberFormat="0" applyFont="0" applyAlignment="0" applyProtection="0"/>
    <xf numFmtId="0" fontId="36" fillId="92" borderId="36" applyNumberFormat="0" applyFont="0" applyAlignment="0" applyProtection="0"/>
    <xf numFmtId="0" fontId="36" fillId="92" borderId="36" applyNumberFormat="0" applyFont="0" applyAlignment="0" applyProtection="0"/>
    <xf numFmtId="0" fontId="3" fillId="0" borderId="0" quotePrefix="1"/>
    <xf numFmtId="0" fontId="121" fillId="10" borderId="6" applyNumberFormat="0" applyAlignment="0" applyProtection="0"/>
    <xf numFmtId="0" fontId="122" fillId="79" borderId="37" applyNumberFormat="0" applyAlignment="0" applyProtection="0"/>
    <xf numFmtId="0" fontId="122" fillId="79" borderId="37" applyNumberFormat="0" applyAlignment="0" applyProtection="0"/>
    <xf numFmtId="0" fontId="122" fillId="80" borderId="37" applyNumberFormat="0" applyAlignment="0" applyProtection="0"/>
    <xf numFmtId="0" fontId="122" fillId="80" borderId="37" applyNumberFormat="0" applyAlignment="0" applyProtection="0"/>
    <xf numFmtId="0" fontId="122" fillId="79" borderId="37" applyNumberFormat="0" applyAlignment="0" applyProtection="0"/>
    <xf numFmtId="0" fontId="122" fillId="79" borderId="37" applyNumberFormat="0" applyAlignment="0" applyProtection="0"/>
    <xf numFmtId="0" fontId="122" fillId="79" borderId="37" applyNumberFormat="0" applyAlignment="0" applyProtection="0"/>
    <xf numFmtId="0" fontId="122" fillId="79" borderId="37" applyNumberFormat="0" applyAlignment="0" applyProtection="0"/>
    <xf numFmtId="165" fontId="123" fillId="0" borderId="0" applyFill="0" applyBorder="0" applyProtection="0">
      <alignment vertical="top"/>
    </xf>
    <xf numFmtId="14" fontId="56" fillId="0" borderId="0">
      <alignment horizontal="center" wrapText="1"/>
      <protection locked="0"/>
    </xf>
    <xf numFmtId="10" fontId="3" fillId="0" borderId="0" applyFont="0" applyFill="0" applyBorder="0" applyAlignment="0" applyProtection="0"/>
    <xf numFmtId="10" fontId="3" fillId="0" borderId="0" applyFont="0" applyFill="0" applyBorder="0" applyAlignment="0" applyProtection="0"/>
    <xf numFmtId="10" fontId="38" fillId="0" borderId="0" applyFill="0" applyBorder="0" applyAlignment="0" applyProtection="0"/>
    <xf numFmtId="9" fontId="36"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6" fillId="0" borderId="0" applyFont="0" applyFill="0" applyBorder="0" applyAlignment="0" applyProtection="0"/>
    <xf numFmtId="9" fontId="24" fillId="0" borderId="0" applyFont="0" applyFill="0" applyBorder="0" applyAlignment="0" applyProtection="0"/>
    <xf numFmtId="9" fontId="36" fillId="0" borderId="0" applyFont="0" applyFill="0" applyBorder="0" applyAlignment="0" applyProtection="0"/>
    <xf numFmtId="9" fontId="30"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6" fillId="0" borderId="0" applyFont="0" applyFill="0" applyBorder="0" applyAlignment="0" applyProtection="0"/>
    <xf numFmtId="9" fontId="34" fillId="0" borderId="0" applyFont="0" applyFill="0" applyBorder="0" applyAlignment="0" applyProtection="0"/>
    <xf numFmtId="9" fontId="74"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4" fillId="0" borderId="0" applyFont="0" applyFill="0" applyBorder="0" applyAlignment="0" applyProtection="0"/>
    <xf numFmtId="9" fontId="36" fillId="0" borderId="0" applyFont="0" applyFill="0" applyBorder="0" applyAlignment="0" applyProtection="0"/>
    <xf numFmtId="9" fontId="7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4"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7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7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7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7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 fillId="0" borderId="0" applyFont="0" applyFill="0" applyBorder="0" applyAlignment="0" applyProtection="0"/>
    <xf numFmtId="9" fontId="73" fillId="0" borderId="0" applyFont="0" applyFill="0" applyBorder="0" applyAlignment="0" applyProtection="0"/>
    <xf numFmtId="9" fontId="36" fillId="0" borderId="0" applyFont="0" applyFill="0" applyBorder="0" applyAlignment="0" applyProtection="0"/>
    <xf numFmtId="9" fontId="38" fillId="0" borderId="0" applyFill="0" applyBorder="0" applyAlignment="0" applyProtection="0"/>
    <xf numFmtId="9" fontId="3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4" fillId="0" borderId="0" applyFont="0" applyFill="0" applyBorder="0" applyAlignment="0" applyProtection="0"/>
    <xf numFmtId="9" fontId="1"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36"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3" fillId="0" borderId="0" applyFont="0" applyFill="0" applyBorder="0" applyAlignment="0" applyProtection="0"/>
    <xf numFmtId="9" fontId="36" fillId="0" borderId="0" applyFont="0" applyFill="0" applyBorder="0" applyAlignment="0" applyProtection="0"/>
    <xf numFmtId="9" fontId="3" fillId="0" borderId="0" applyFont="0" applyFill="0" applyBorder="0" applyAlignment="0" applyProtection="0"/>
    <xf numFmtId="9" fontId="74" fillId="0" borderId="0" applyFont="0" applyFill="0" applyBorder="0" applyAlignment="0" applyProtection="0"/>
    <xf numFmtId="9" fontId="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34" fillId="0" borderId="0" applyFont="0" applyFill="0" applyBorder="0" applyAlignment="0" applyProtection="0"/>
    <xf numFmtId="9" fontId="7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7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7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6" fillId="0" borderId="0" applyFont="0" applyFill="0" applyBorder="0" applyAlignment="0" applyProtection="0"/>
    <xf numFmtId="9" fontId="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6" fillId="0" borderId="0" applyFont="0" applyFill="0" applyBorder="0" applyAlignment="0" applyProtection="0"/>
    <xf numFmtId="9" fontId="7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6" fillId="0" borderId="0" applyFont="0" applyFill="0" applyBorder="0" applyAlignment="0" applyProtection="0"/>
    <xf numFmtId="9" fontId="7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6" fillId="0" borderId="0" applyFont="0" applyFill="0" applyBorder="0" applyAlignment="0" applyProtection="0"/>
    <xf numFmtId="9" fontId="7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6" fillId="0" borderId="0" applyFont="0" applyFill="0" applyBorder="0" applyAlignment="0" applyProtection="0"/>
    <xf numFmtId="9" fontId="3"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0"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4"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5" fillId="0" borderId="0" applyFont="0" applyFill="0" applyBorder="0" applyAlignment="0" applyProtection="0"/>
    <xf numFmtId="9" fontId="36" fillId="0" borderId="0" applyFont="0" applyFill="0" applyBorder="0" applyAlignment="0" applyProtection="0"/>
    <xf numFmtId="9" fontId="3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4"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4" fillId="0" borderId="0" applyFont="0" applyFill="0" applyBorder="0" applyAlignment="0" applyProtection="0"/>
    <xf numFmtId="9" fontId="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4" fillId="0" borderId="0" applyFont="0" applyFill="0" applyBorder="0" applyAlignment="0" applyProtection="0"/>
    <xf numFmtId="9" fontId="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4" fillId="0" borderId="0" applyFont="0" applyFill="0" applyBorder="0" applyAlignment="0" applyProtection="0"/>
    <xf numFmtId="9" fontId="7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79"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4" fillId="0" borderId="0" applyFont="0" applyFill="0" applyBorder="0" applyAlignment="0" applyProtection="0"/>
    <xf numFmtId="9" fontId="79"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4"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4"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34" fillId="0" borderId="0" applyFont="0" applyFill="0" applyBorder="0" applyAlignment="0" applyProtection="0"/>
    <xf numFmtId="9" fontId="78" fillId="0" borderId="0" applyFont="0" applyFill="0" applyBorder="0" applyAlignment="0" applyProtection="0"/>
    <xf numFmtId="9" fontId="34" fillId="0" borderId="0" applyFont="0" applyFill="0" applyBorder="0" applyAlignment="0" applyProtection="0"/>
    <xf numFmtId="9" fontId="78" fillId="0" borderId="0" applyFont="0" applyFill="0" applyBorder="0" applyAlignment="0" applyProtection="0"/>
    <xf numFmtId="9" fontId="36" fillId="0" borderId="0" applyFont="0" applyFill="0" applyBorder="0" applyAlignment="0" applyProtection="0"/>
    <xf numFmtId="9" fontId="35" fillId="0" borderId="0" applyFont="0" applyFill="0" applyBorder="0" applyAlignment="0" applyProtection="0"/>
    <xf numFmtId="9" fontId="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9" fontId="36"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9" fontId="34" fillId="0" borderId="0" applyFont="0" applyFill="0" applyBorder="0" applyAlignment="0" applyProtection="0"/>
    <xf numFmtId="9" fontId="78" fillId="0" borderId="0" applyFont="0" applyFill="0" applyBorder="0" applyAlignment="0" applyProtection="0"/>
    <xf numFmtId="9" fontId="3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4" fillId="0" borderId="0" applyFont="0" applyFill="0" applyBorder="0" applyAlignment="0" applyProtection="0"/>
    <xf numFmtId="9" fontId="35" fillId="0" borderId="0" applyFont="0" applyFill="0" applyBorder="0" applyAlignment="0" applyProtection="0"/>
    <xf numFmtId="9" fontId="24"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78" fillId="0" borderId="0" applyFont="0" applyFill="0" applyBorder="0" applyAlignment="0" applyProtection="0"/>
    <xf numFmtId="9" fontId="30"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8" fillId="0" borderId="0" applyFont="0" applyFill="0" applyBorder="0" applyAlignment="0" applyProtection="0"/>
    <xf numFmtId="9" fontId="24" fillId="0" borderId="0" applyFont="0" applyFill="0" applyBorder="0" applyAlignment="0" applyProtection="0"/>
    <xf numFmtId="9" fontId="34" fillId="0" borderId="0" applyFont="0" applyFill="0" applyBorder="0" applyAlignment="0" applyProtection="0"/>
    <xf numFmtId="9" fontId="35" fillId="0" borderId="0" applyFont="0" applyFill="0" applyBorder="0" applyAlignment="0" applyProtection="0"/>
    <xf numFmtId="9" fontId="34" fillId="0" borderId="0" applyFont="0" applyFill="0" applyBorder="0" applyAlignment="0" applyProtection="0"/>
    <xf numFmtId="9" fontId="35" fillId="0" borderId="0" applyFont="0" applyFill="0" applyBorder="0" applyAlignment="0" applyProtection="0"/>
    <xf numFmtId="9" fontId="3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9"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0"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5"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2" fillId="86" borderId="18"/>
    <xf numFmtId="0" fontId="2" fillId="86" borderId="18"/>
    <xf numFmtId="0" fontId="2" fillId="86" borderId="18"/>
    <xf numFmtId="0" fontId="2" fillId="86" borderId="18"/>
    <xf numFmtId="0" fontId="2" fillId="86" borderId="18"/>
    <xf numFmtId="0" fontId="2" fillId="86" borderId="18"/>
    <xf numFmtId="0" fontId="2" fillId="86" borderId="18"/>
    <xf numFmtId="0" fontId="2" fillId="86" borderId="18"/>
    <xf numFmtId="176" fontId="2" fillId="86" borderId="18"/>
    <xf numFmtId="176" fontId="2" fillId="86" borderId="18"/>
    <xf numFmtId="0" fontId="2" fillId="86" borderId="18"/>
    <xf numFmtId="0" fontId="2" fillId="86" borderId="18"/>
    <xf numFmtId="0" fontId="2" fillId="86" borderId="18"/>
    <xf numFmtId="0" fontId="71" fillId="0" borderId="0"/>
    <xf numFmtId="1" fontId="3" fillId="0" borderId="35" applyNumberFormat="0" applyFill="0" applyAlignment="0" applyProtection="0">
      <alignment horizontal="center" vertical="center"/>
    </xf>
    <xf numFmtId="176" fontId="3" fillId="0" borderId="38" applyNumberFormat="0" applyFill="0" applyAlignment="0" applyProtection="0"/>
    <xf numFmtId="1" fontId="3" fillId="0" borderId="35" applyNumberFormat="0" applyFill="0" applyAlignment="0" applyProtection="0">
      <alignment horizontal="center" vertical="center"/>
    </xf>
    <xf numFmtId="1" fontId="3" fillId="0" borderId="35" applyNumberFormat="0" applyFill="0" applyAlignment="0" applyProtection="0">
      <alignment horizontal="center" vertical="center"/>
    </xf>
    <xf numFmtId="0" fontId="30" fillId="0" borderId="0"/>
    <xf numFmtId="0" fontId="30" fillId="0" borderId="0"/>
    <xf numFmtId="0" fontId="30" fillId="0" borderId="0"/>
    <xf numFmtId="0" fontId="30" fillId="0" borderId="0"/>
    <xf numFmtId="0" fontId="30" fillId="0" borderId="0"/>
    <xf numFmtId="4" fontId="44" fillId="85" borderId="37" applyNumberFormat="0" applyProtection="0">
      <alignment vertical="center"/>
    </xf>
    <xf numFmtId="4" fontId="44" fillId="85" borderId="37" applyNumberFormat="0" applyProtection="0">
      <alignment vertical="center"/>
    </xf>
    <xf numFmtId="4" fontId="44" fillId="85" borderId="37" applyNumberFormat="0" applyProtection="0">
      <alignment vertical="center"/>
    </xf>
    <xf numFmtId="0" fontId="30" fillId="0" borderId="0"/>
    <xf numFmtId="0" fontId="30" fillId="0" borderId="0"/>
    <xf numFmtId="0" fontId="30" fillId="0" borderId="0"/>
    <xf numFmtId="0" fontId="30" fillId="0" borderId="0"/>
    <xf numFmtId="4" fontId="44" fillId="85" borderId="37" applyNumberFormat="0" applyProtection="0">
      <alignment vertical="center"/>
    </xf>
    <xf numFmtId="4" fontId="44" fillId="85" borderId="37" applyNumberFormat="0" applyProtection="0">
      <alignment vertical="center"/>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 fontId="12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0" fontId="30" fillId="0" borderId="0"/>
    <xf numFmtId="0" fontId="30" fillId="0" borderId="0"/>
    <xf numFmtId="0" fontId="30" fillId="0" borderId="0"/>
    <xf numFmtId="0" fontId="30" fillId="0" borderId="0"/>
    <xf numFmtId="0" fontId="30" fillId="0" borderId="0"/>
    <xf numFmtId="0" fontId="30" fillId="0" borderId="0"/>
    <xf numFmtId="4" fontId="124" fillId="85" borderId="37" applyNumberFormat="0" applyProtection="0">
      <alignment vertical="center"/>
    </xf>
    <xf numFmtId="4" fontId="124" fillId="85" borderId="37" applyNumberFormat="0" applyProtection="0">
      <alignment vertical="center"/>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0" fillId="0" borderId="0"/>
    <xf numFmtId="0" fontId="30" fillId="0" borderId="0"/>
    <xf numFmtId="0" fontId="30" fillId="0" borderId="0"/>
    <xf numFmtId="0" fontId="30" fillId="0" borderId="0"/>
    <xf numFmtId="4" fontId="44" fillId="85" borderId="37" applyNumberFormat="0" applyProtection="0">
      <alignment horizontal="left" vertical="center" indent="1"/>
    </xf>
    <xf numFmtId="4" fontId="44" fillId="85" borderId="37" applyNumberFormat="0" applyProtection="0">
      <alignment horizontal="left" vertical="center" indent="1"/>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0" fillId="0" borderId="0"/>
    <xf numFmtId="0" fontId="30" fillId="0" borderId="0"/>
    <xf numFmtId="0" fontId="30" fillId="0" borderId="0"/>
    <xf numFmtId="0" fontId="30" fillId="0" borderId="0"/>
    <xf numFmtId="4" fontId="44" fillId="85" borderId="37" applyNumberFormat="0" applyProtection="0">
      <alignment horizontal="left" vertical="center" indent="1"/>
    </xf>
    <xf numFmtId="4" fontId="44" fillId="85" borderId="37" applyNumberFormat="0" applyProtection="0">
      <alignment horizontal="left" vertical="center" indent="1"/>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 fillId="93" borderId="37" applyNumberFormat="0" applyProtection="0">
      <alignment horizontal="left" vertical="center" indent="1"/>
    </xf>
    <xf numFmtId="4" fontId="125" fillId="94" borderId="0" applyNumberFormat="0" applyProtection="0">
      <alignment horizontal="left" vertical="center" wrapText="1" indent="1"/>
    </xf>
    <xf numFmtId="0" fontId="30" fillId="0" borderId="0"/>
    <xf numFmtId="0" fontId="30" fillId="0" borderId="0"/>
    <xf numFmtId="0" fontId="30" fillId="0" borderId="0"/>
    <xf numFmtId="0" fontId="30" fillId="0" borderId="0"/>
    <xf numFmtId="0" fontId="30" fillId="0" borderId="0"/>
    <xf numFmtId="0" fontId="30" fillId="0" borderId="0"/>
    <xf numFmtId="0" fontId="3" fillId="93" borderId="37" applyNumberFormat="0" applyProtection="0">
      <alignment horizontal="left" vertical="center" indent="1"/>
    </xf>
    <xf numFmtId="0" fontId="3" fillId="93" borderId="37" applyNumberFormat="0" applyProtection="0">
      <alignment horizontal="left" vertical="center" indent="1"/>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 fillId="93" borderId="37" applyNumberFormat="0" applyProtection="0">
      <alignment horizontal="left" vertical="center" indent="1"/>
    </xf>
    <xf numFmtId="0" fontId="3" fillId="93" borderId="37" applyNumberFormat="0" applyProtection="0">
      <alignment horizontal="left" vertical="center" indent="1"/>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 fontId="44" fillId="95" borderId="37" applyNumberFormat="0" applyProtection="0">
      <alignment horizontal="right" vertical="center"/>
    </xf>
    <xf numFmtId="4" fontId="44" fillId="95" borderId="37" applyNumberFormat="0" applyProtection="0">
      <alignment horizontal="right" vertical="center"/>
    </xf>
    <xf numFmtId="4" fontId="44" fillId="95" borderId="37" applyNumberFormat="0" applyProtection="0">
      <alignment horizontal="right" vertical="center"/>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 fontId="44" fillId="96"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 fontId="44" fillId="97"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 fontId="44" fillId="98"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 fontId="44" fillId="83"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 fontId="44" fillId="99"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 fontId="44" fillId="40"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 fontId="44" fillId="10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 fontId="44" fillId="101"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 fontId="126" fillId="102" borderId="37" applyNumberFormat="0" applyProtection="0">
      <alignment horizontal="left" vertical="center" indent="1"/>
    </xf>
    <xf numFmtId="4" fontId="126" fillId="103" borderId="39" applyNumberFormat="0" applyProtection="0">
      <alignment horizontal="left" vertical="center" indent="1"/>
    </xf>
    <xf numFmtId="4" fontId="126" fillId="103" borderId="39" applyNumberFormat="0" applyProtection="0">
      <alignment horizontal="left" vertical="center" indent="1"/>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 fontId="126" fillId="102" borderId="37" applyNumberFormat="0" applyProtection="0">
      <alignment horizontal="left" vertical="center" indent="1"/>
    </xf>
    <xf numFmtId="4" fontId="126" fillId="102" borderId="37" applyNumberFormat="0" applyProtection="0">
      <alignment horizontal="left" vertical="center" indent="1"/>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 fontId="44" fillId="104" borderId="40"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0" fontId="30" fillId="0" borderId="0"/>
    <xf numFmtId="0" fontId="30" fillId="0" borderId="0"/>
    <xf numFmtId="0" fontId="30" fillId="0" borderId="0"/>
    <xf numFmtId="0" fontId="30" fillId="0" borderId="0"/>
    <xf numFmtId="4" fontId="44" fillId="104" borderId="40" applyNumberFormat="0" applyProtection="0">
      <alignment horizontal="left" vertical="center" indent="1"/>
    </xf>
    <xf numFmtId="4" fontId="44" fillId="104" borderId="40" applyNumberFormat="0" applyProtection="0">
      <alignment horizontal="left" vertical="center" indent="1"/>
    </xf>
    <xf numFmtId="0" fontId="30" fillId="0" borderId="0"/>
    <xf numFmtId="0" fontId="30" fillId="0" borderId="0"/>
    <xf numFmtId="0" fontId="30" fillId="0" borderId="0"/>
    <xf numFmtId="0" fontId="30" fillId="0" borderId="0"/>
    <xf numFmtId="4" fontId="44" fillId="104" borderId="40" applyNumberFormat="0" applyProtection="0">
      <alignment horizontal="left" vertical="center" indent="1"/>
    </xf>
    <xf numFmtId="0" fontId="30" fillId="0" borderId="0"/>
    <xf numFmtId="0" fontId="30" fillId="0" borderId="0"/>
    <xf numFmtId="4" fontId="44" fillId="104" borderId="40" applyNumberFormat="0" applyProtection="0">
      <alignment horizontal="left" vertical="center" indent="1"/>
    </xf>
    <xf numFmtId="0" fontId="30" fillId="0" borderId="0"/>
    <xf numFmtId="0" fontId="30" fillId="0" borderId="0"/>
    <xf numFmtId="0" fontId="30" fillId="0" borderId="0"/>
    <xf numFmtId="0" fontId="30" fillId="0" borderId="0"/>
    <xf numFmtId="0" fontId="30" fillId="0" borderId="0"/>
    <xf numFmtId="0" fontId="30" fillId="0" borderId="0"/>
    <xf numFmtId="4" fontId="127" fillId="77" borderId="0" applyNumberFormat="0" applyProtection="0">
      <alignment horizontal="left" vertical="center" indent="1"/>
    </xf>
    <xf numFmtId="0" fontId="30" fillId="0" borderId="0"/>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 fontId="44" fillId="104" borderId="37" applyNumberFormat="0" applyProtection="0">
      <alignment horizontal="left" vertical="center" indent="1"/>
    </xf>
    <xf numFmtId="4" fontId="44" fillId="105" borderId="0" applyNumberFormat="0" applyProtection="0">
      <alignment horizontal="left" vertical="center" indent="1"/>
    </xf>
    <xf numFmtId="0" fontId="30" fillId="0" borderId="0"/>
    <xf numFmtId="0" fontId="30" fillId="0" borderId="0"/>
    <xf numFmtId="0" fontId="30" fillId="0" borderId="0"/>
    <xf numFmtId="0" fontId="30" fillId="0" borderId="0"/>
    <xf numFmtId="0" fontId="30" fillId="0" borderId="0"/>
    <xf numFmtId="0" fontId="30" fillId="0" borderId="0"/>
    <xf numFmtId="4" fontId="44" fillId="104" borderId="37" applyNumberFormat="0" applyProtection="0">
      <alignment horizontal="left" vertical="center" indent="1"/>
    </xf>
    <xf numFmtId="4" fontId="44" fillId="104" borderId="37" applyNumberFormat="0" applyProtection="0">
      <alignment horizontal="left" vertical="center" indent="1"/>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 fontId="44" fillId="106" borderId="37" applyNumberFormat="0" applyProtection="0">
      <alignment horizontal="left" vertical="center" indent="1"/>
    </xf>
    <xf numFmtId="4" fontId="44" fillId="107" borderId="0" applyNumberFormat="0" applyProtection="0">
      <alignment horizontal="left" vertical="center" indent="1"/>
    </xf>
    <xf numFmtId="0" fontId="30" fillId="0" borderId="0"/>
    <xf numFmtId="0" fontId="30" fillId="0" borderId="0"/>
    <xf numFmtId="0" fontId="30" fillId="0" borderId="0"/>
    <xf numFmtId="0" fontId="30" fillId="0" borderId="0"/>
    <xf numFmtId="0" fontId="30" fillId="0" borderId="0"/>
    <xf numFmtId="0" fontId="30" fillId="0" borderId="0"/>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0" fillId="0" borderId="0"/>
    <xf numFmtId="0" fontId="30" fillId="0" borderId="0"/>
    <xf numFmtId="0" fontId="30" fillId="0" borderId="0"/>
    <xf numFmtId="0" fontId="30" fillId="0" borderId="0"/>
    <xf numFmtId="0" fontId="30" fillId="0" borderId="0"/>
    <xf numFmtId="0" fontId="30" fillId="0" borderId="0"/>
    <xf numFmtId="0" fontId="3" fillId="86" borderId="37" applyNumberFormat="0" applyProtection="0">
      <alignment horizontal="left" vertical="center" indent="1"/>
    </xf>
    <xf numFmtId="0" fontId="3" fillId="86" borderId="37" applyNumberFormat="0" applyProtection="0">
      <alignment horizontal="left" vertical="center" indent="1"/>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0" fillId="0" borderId="0"/>
    <xf numFmtId="0" fontId="30" fillId="0" borderId="0"/>
    <xf numFmtId="0" fontId="30" fillId="0" borderId="0"/>
    <xf numFmtId="0" fontId="30" fillId="0" borderId="0"/>
    <xf numFmtId="0" fontId="30" fillId="0" borderId="0"/>
    <xf numFmtId="0" fontId="30" fillId="0" borderId="0"/>
    <xf numFmtId="0" fontId="3" fillId="93" borderId="37" applyNumberFormat="0" applyProtection="0">
      <alignment horizontal="left" vertical="center" indent="1"/>
    </xf>
    <xf numFmtId="0" fontId="3" fillId="93" borderId="37" applyNumberFormat="0" applyProtection="0">
      <alignment horizontal="left" vertical="center" indent="1"/>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 fontId="44" fillId="88" borderId="37" applyNumberFormat="0" applyProtection="0">
      <alignment vertical="center"/>
    </xf>
    <xf numFmtId="4" fontId="44" fillId="88" borderId="37" applyNumberFormat="0" applyProtection="0">
      <alignment vertical="center"/>
    </xf>
    <xf numFmtId="4" fontId="44" fillId="88" borderId="37" applyNumberFormat="0" applyProtection="0">
      <alignment vertical="center"/>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 fontId="124" fillId="88" borderId="37" applyNumberFormat="0" applyProtection="0">
      <alignment vertical="center"/>
    </xf>
    <xf numFmtId="4" fontId="124" fillId="88" borderId="37" applyNumberFormat="0" applyProtection="0">
      <alignment vertical="center"/>
    </xf>
    <xf numFmtId="4" fontId="124" fillId="88" borderId="37" applyNumberFormat="0" applyProtection="0">
      <alignment vertical="center"/>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 fontId="44" fillId="104" borderId="37" applyNumberFormat="0" applyProtection="0">
      <alignment horizontal="right" vertical="center"/>
    </xf>
    <xf numFmtId="4" fontId="128" fillId="109" borderId="41" applyNumberFormat="0" applyProtection="0">
      <alignment horizontal="right" vertical="center"/>
    </xf>
    <xf numFmtId="0" fontId="30" fillId="0" borderId="0"/>
    <xf numFmtId="0" fontId="30" fillId="0" borderId="0"/>
    <xf numFmtId="4" fontId="44" fillId="104" borderId="37" applyNumberFormat="0" applyProtection="0">
      <alignment horizontal="right" vertical="center"/>
    </xf>
    <xf numFmtId="4" fontId="44" fillId="104" borderId="37" applyNumberFormat="0" applyProtection="0">
      <alignment horizontal="right" vertical="center"/>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 fontId="44" fillId="104" borderId="37" applyNumberFormat="0" applyProtection="0">
      <alignment horizontal="right" vertical="center"/>
    </xf>
    <xf numFmtId="4" fontId="44" fillId="104" borderId="37" applyNumberFormat="0" applyProtection="0">
      <alignment horizontal="right" vertical="center"/>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 fontId="124" fillId="104" borderId="37" applyNumberFormat="0" applyProtection="0">
      <alignment horizontal="right" vertical="center"/>
    </xf>
    <xf numFmtId="4" fontId="129" fillId="109" borderId="41" applyNumberFormat="0" applyProtection="0">
      <alignment horizontal="right" vertical="center"/>
    </xf>
    <xf numFmtId="0" fontId="30" fillId="0" borderId="0"/>
    <xf numFmtId="0" fontId="30" fillId="0" borderId="0"/>
    <xf numFmtId="0" fontId="30" fillId="0" borderId="0"/>
    <xf numFmtId="0" fontId="30" fillId="0" borderId="0"/>
    <xf numFmtId="0" fontId="30" fillId="0" borderId="0"/>
    <xf numFmtId="0" fontId="30" fillId="0" borderId="0"/>
    <xf numFmtId="4" fontId="124" fillId="104" borderId="37" applyNumberFormat="0" applyProtection="0">
      <alignment horizontal="right" vertical="center"/>
    </xf>
    <xf numFmtId="4" fontId="124" fillId="104" borderId="37" applyNumberFormat="0" applyProtection="0">
      <alignment horizontal="right" vertical="center"/>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 fontId="124" fillId="104" borderId="37" applyNumberFormat="0" applyProtection="0">
      <alignment horizontal="right" vertical="center"/>
    </xf>
    <xf numFmtId="4" fontId="124" fillId="104" borderId="37" applyNumberFormat="0" applyProtection="0">
      <alignment horizontal="right" vertical="center"/>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 fillId="93" borderId="37" applyNumberFormat="0" applyProtection="0">
      <alignment horizontal="left" vertical="center" indent="1"/>
    </xf>
    <xf numFmtId="4" fontId="125" fillId="53" borderId="41" applyNumberFormat="0" applyProtection="0">
      <alignment horizontal="left" vertical="center" wrapText="1" indent="1"/>
    </xf>
    <xf numFmtId="0" fontId="30" fillId="0" borderId="0"/>
    <xf numFmtId="0" fontId="30" fillId="0" borderId="0"/>
    <xf numFmtId="0" fontId="30" fillId="0" borderId="0"/>
    <xf numFmtId="0" fontId="30" fillId="0" borderId="0"/>
    <xf numFmtId="0" fontId="30" fillId="0" borderId="0"/>
    <xf numFmtId="0" fontId="30" fillId="0" borderId="0"/>
    <xf numFmtId="0" fontId="3" fillId="93" borderId="37" applyNumberFormat="0" applyProtection="0">
      <alignment horizontal="left" vertical="center" indent="1"/>
    </xf>
    <xf numFmtId="0" fontId="3" fillId="93" borderId="37" applyNumberFormat="0" applyProtection="0">
      <alignment horizontal="left" vertical="center" indent="1"/>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 fillId="93" borderId="37" applyNumberFormat="0" applyProtection="0">
      <alignment horizontal="left" vertical="center" indent="1"/>
    </xf>
    <xf numFmtId="0" fontId="3" fillId="93" borderId="37" applyNumberFormat="0" applyProtection="0">
      <alignment horizontal="left" vertical="center" indent="1"/>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 fillId="93" borderId="37" applyNumberFormat="0" applyProtection="0">
      <alignment horizontal="left" vertical="center" indent="1"/>
    </xf>
    <xf numFmtId="0" fontId="130" fillId="107" borderId="41" applyNumberFormat="0" applyProtection="0">
      <alignment horizontal="left" vertical="top" indent="1"/>
    </xf>
    <xf numFmtId="0" fontId="30" fillId="0" borderId="0"/>
    <xf numFmtId="0" fontId="30" fillId="0" borderId="0"/>
    <xf numFmtId="0" fontId="30" fillId="0" borderId="0"/>
    <xf numFmtId="0" fontId="30" fillId="0" borderId="0"/>
    <xf numFmtId="0" fontId="30" fillId="0" borderId="0"/>
    <xf numFmtId="0" fontId="30" fillId="0" borderId="0"/>
    <xf numFmtId="0" fontId="3" fillId="93" borderId="37" applyNumberFormat="0" applyProtection="0">
      <alignment horizontal="left" vertical="center" indent="1"/>
    </xf>
    <xf numFmtId="0" fontId="3" fillId="93" borderId="37" applyNumberFormat="0" applyProtection="0">
      <alignment horizontal="left" vertical="center" indent="1"/>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 fillId="93" borderId="37" applyNumberFormat="0" applyProtection="0">
      <alignment horizontal="left" vertical="center" indent="1"/>
    </xf>
    <xf numFmtId="0" fontId="3" fillId="93" borderId="37" applyNumberFormat="0" applyProtection="0">
      <alignment horizontal="left" vertical="center" indent="1"/>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31" fillId="0" borderId="0"/>
    <xf numFmtId="4" fontId="132" fillId="0" borderId="0" applyNumberFormat="0" applyProtection="0">
      <alignment horizontal="left" vertical="center" indent="1"/>
    </xf>
    <xf numFmtId="0" fontId="30" fillId="0" borderId="0"/>
    <xf numFmtId="0" fontId="30" fillId="0" borderId="0"/>
    <xf numFmtId="0" fontId="30" fillId="0" borderId="0"/>
    <xf numFmtId="0" fontId="30" fillId="0" borderId="0"/>
    <xf numFmtId="0" fontId="30" fillId="0" borderId="0"/>
    <xf numFmtId="4" fontId="133" fillId="104" borderId="37" applyNumberFormat="0" applyProtection="0">
      <alignment horizontal="right" vertical="center"/>
    </xf>
    <xf numFmtId="4" fontId="134" fillId="109" borderId="41" applyNumberFormat="0" applyProtection="0">
      <alignment horizontal="right" vertical="center"/>
    </xf>
    <xf numFmtId="0" fontId="30" fillId="0" borderId="0"/>
    <xf numFmtId="0" fontId="30" fillId="0" borderId="0"/>
    <xf numFmtId="0" fontId="30" fillId="0" borderId="0"/>
    <xf numFmtId="0" fontId="30" fillId="0" borderId="0"/>
    <xf numFmtId="0" fontId="30" fillId="0" borderId="0"/>
    <xf numFmtId="0" fontId="30" fillId="0" borderId="0"/>
    <xf numFmtId="4" fontId="133" fillId="104" borderId="37" applyNumberFormat="0" applyProtection="0">
      <alignment horizontal="right" vertical="center"/>
    </xf>
    <xf numFmtId="4" fontId="133" fillId="104" borderId="37" applyNumberFormat="0" applyProtection="0">
      <alignment horizontal="right" vertical="center"/>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 fillId="0" borderId="0">
      <alignment vertical="top"/>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35" fillId="0" borderId="24" applyNumberForma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88" fontId="3" fillId="0" borderId="0" applyBorder="0" applyProtection="0">
      <alignment horizontal="right"/>
    </xf>
    <xf numFmtId="0" fontId="30" fillId="0" borderId="0"/>
    <xf numFmtId="0" fontId="30" fillId="0" borderId="0"/>
    <xf numFmtId="0" fontId="30" fillId="0" borderId="0"/>
    <xf numFmtId="0" fontId="30" fillId="0" borderId="0"/>
    <xf numFmtId="40" fontId="136" fillId="0" borderId="0"/>
    <xf numFmtId="0" fontId="30" fillId="0" borderId="0"/>
    <xf numFmtId="0" fontId="30" fillId="0" borderId="0"/>
    <xf numFmtId="0" fontId="30" fillId="0" borderId="0"/>
    <xf numFmtId="0" fontId="30" fillId="0" borderId="0"/>
    <xf numFmtId="0" fontId="137" fillId="0" borderId="0"/>
    <xf numFmtId="0" fontId="137" fillId="0" borderId="0"/>
    <xf numFmtId="0" fontId="30" fillId="0" borderId="0"/>
    <xf numFmtId="0" fontId="30" fillId="0" borderId="0"/>
    <xf numFmtId="0" fontId="30" fillId="0" borderId="0"/>
    <xf numFmtId="0" fontId="138" fillId="0" borderId="10" applyNumberFormat="0" applyFill="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95" fontId="2" fillId="0" borderId="0" applyBorder="0" applyProtection="0">
      <alignment horizontal="right"/>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39" fillId="0" borderId="0" applyNumberForma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140" fillId="0" borderId="24" applyNumberForma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41" fillId="0" borderId="24" applyNumberForma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42" fillId="0" borderId="24" applyNumberForma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96" fontId="36" fillId="0" borderId="0" applyFont="0" applyFill="0" applyBorder="0" applyAlignment="0" applyProtection="0"/>
    <xf numFmtId="43" fontId="24" fillId="0" borderId="0" applyFont="0" applyFill="0" applyBorder="0" applyAlignment="0" applyProtection="0"/>
    <xf numFmtId="43" fontId="35"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6"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97" fontId="36" fillId="0" borderId="0" applyFont="0" applyFill="0" applyBorder="0" applyAlignment="0" applyProtection="0"/>
    <xf numFmtId="198" fontId="36" fillId="0" borderId="0" applyFont="0" applyFill="0" applyBorder="0" applyAlignment="0" applyProtection="0"/>
    <xf numFmtId="199" fontId="36" fillId="0" borderId="0" applyFont="0" applyFill="0" applyBorder="0" applyAlignment="0" applyProtection="0"/>
    <xf numFmtId="0" fontId="30" fillId="0" borderId="0"/>
    <xf numFmtId="0" fontId="30" fillId="0" borderId="0"/>
    <xf numFmtId="0" fontId="143" fillId="0" borderId="0" applyNumberFormat="0" applyFill="0" applyBorder="0" applyAlignment="0" applyProtection="0">
      <alignment vertical="top"/>
      <protection locked="0"/>
    </xf>
    <xf numFmtId="0" fontId="30" fillId="0" borderId="0"/>
    <xf numFmtId="0" fontId="30" fillId="0" borderId="0"/>
    <xf numFmtId="0" fontId="144" fillId="0" borderId="0" applyNumberFormat="0" applyFill="0" applyBorder="0" applyAlignment="0" applyProtection="0">
      <alignment vertical="top"/>
      <protection locked="0"/>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9" fillId="0" borderId="0"/>
    <xf numFmtId="0" fontId="30" fillId="0" borderId="0"/>
    <xf numFmtId="0" fontId="30" fillId="0" borderId="0"/>
    <xf numFmtId="0" fontId="30" fillId="0" borderId="0"/>
    <xf numFmtId="0" fontId="30" fillId="0" borderId="0"/>
    <xf numFmtId="0" fontId="30" fillId="0" borderId="0"/>
    <xf numFmtId="0" fontId="30" fillId="0" borderId="0"/>
    <xf numFmtId="0" fontId="7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9" fontId="24" fillId="0" borderId="0" applyFont="0" applyFill="0" applyBorder="0" applyAlignment="0" applyProtection="0"/>
    <xf numFmtId="9" fontId="35"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1" fontId="46" fillId="0" borderId="0" applyFont="0" applyFill="0" applyBorder="0" applyAlignment="0" applyProtection="0"/>
    <xf numFmtId="0" fontId="30" fillId="0" borderId="0"/>
    <xf numFmtId="41" fontId="145" fillId="0" borderId="0" applyFont="0" applyFill="0" applyBorder="0" applyAlignment="0" applyProtection="0"/>
    <xf numFmtId="43" fontId="145"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4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46" fillId="0" borderId="0" applyNumberFormat="0" applyFill="0" applyBorder="0" applyAlignment="0" applyProtection="0"/>
    <xf numFmtId="0" fontId="147" fillId="0" borderId="2" applyNumberFormat="0" applyFill="0" applyAlignment="0" applyProtection="0"/>
    <xf numFmtId="0" fontId="148" fillId="0" borderId="3" applyNumberFormat="0" applyFill="0" applyAlignment="0" applyProtection="0"/>
    <xf numFmtId="0" fontId="149" fillId="0" borderId="4" applyNumberFormat="0" applyFill="0" applyAlignment="0" applyProtection="0"/>
    <xf numFmtId="0" fontId="149" fillId="0" borderId="0" applyNumberFormat="0" applyFill="0" applyBorder="0" applyAlignment="0" applyProtection="0"/>
    <xf numFmtId="0" fontId="150" fillId="6" borderId="0" applyNumberFormat="0" applyBorder="0" applyAlignment="0" applyProtection="0"/>
    <xf numFmtId="0" fontId="151" fillId="7" borderId="0" applyNumberFormat="0" applyBorder="0" applyAlignment="0" applyProtection="0"/>
    <xf numFmtId="0" fontId="152" fillId="8" borderId="0" applyNumberFormat="0" applyBorder="0" applyAlignment="0" applyProtection="0"/>
    <xf numFmtId="0" fontId="153" fillId="9" borderId="5" applyNumberFormat="0" applyAlignment="0" applyProtection="0"/>
    <xf numFmtId="0" fontId="154" fillId="10" borderId="6" applyNumberFormat="0" applyAlignment="0" applyProtection="0"/>
    <xf numFmtId="0" fontId="155" fillId="10" borderId="5" applyNumberFormat="0" applyAlignment="0" applyProtection="0"/>
    <xf numFmtId="0" fontId="156" fillId="0" borderId="7" applyNumberFormat="0" applyFill="0" applyAlignment="0" applyProtection="0"/>
    <xf numFmtId="0" fontId="157" fillId="11" borderId="8" applyNumberFormat="0" applyAlignment="0" applyProtection="0"/>
    <xf numFmtId="0" fontId="158" fillId="0" borderId="0" applyNumberFormat="0" applyFill="0" applyBorder="0" applyAlignment="0" applyProtection="0"/>
    <xf numFmtId="0" fontId="159" fillId="0" borderId="0" applyNumberFormat="0" applyFill="0" applyBorder="0" applyAlignment="0" applyProtection="0"/>
    <xf numFmtId="0" fontId="160" fillId="0" borderId="10" applyNumberFormat="0" applyFill="0" applyAlignment="0" applyProtection="0"/>
    <xf numFmtId="0" fontId="161"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161" fillId="16" borderId="0" applyNumberFormat="0" applyBorder="0" applyAlignment="0" applyProtection="0"/>
    <xf numFmtId="0" fontId="161" fillId="17" borderId="0" applyNumberFormat="0" applyBorder="0" applyAlignment="0" applyProtection="0"/>
    <xf numFmtId="0" fontId="30" fillId="18" borderId="0" applyNumberFormat="0" applyBorder="0" applyAlignment="0" applyProtection="0"/>
    <xf numFmtId="0" fontId="30" fillId="19" borderId="0" applyNumberFormat="0" applyBorder="0" applyAlignment="0" applyProtection="0"/>
    <xf numFmtId="0" fontId="161" fillId="20" borderId="0" applyNumberFormat="0" applyBorder="0" applyAlignment="0" applyProtection="0"/>
    <xf numFmtId="0" fontId="161" fillId="21" borderId="0" applyNumberFormat="0" applyBorder="0" applyAlignment="0" applyProtection="0"/>
    <xf numFmtId="0" fontId="30" fillId="22" borderId="0" applyNumberFormat="0" applyBorder="0" applyAlignment="0" applyProtection="0"/>
    <xf numFmtId="0" fontId="30" fillId="23" borderId="0" applyNumberFormat="0" applyBorder="0" applyAlignment="0" applyProtection="0"/>
    <xf numFmtId="0" fontId="161" fillId="24" borderId="0" applyNumberFormat="0" applyBorder="0" applyAlignment="0" applyProtection="0"/>
    <xf numFmtId="0" fontId="161" fillId="25" borderId="0" applyNumberFormat="0" applyBorder="0" applyAlignment="0" applyProtection="0"/>
    <xf numFmtId="0" fontId="30" fillId="26" borderId="0" applyNumberFormat="0" applyBorder="0" applyAlignment="0" applyProtection="0"/>
    <xf numFmtId="0" fontId="30" fillId="27" borderId="0" applyNumberFormat="0" applyBorder="0" applyAlignment="0" applyProtection="0"/>
    <xf numFmtId="0" fontId="161" fillId="28" borderId="0" applyNumberFormat="0" applyBorder="0" applyAlignment="0" applyProtection="0"/>
    <xf numFmtId="0" fontId="161" fillId="29" borderId="0" applyNumberFormat="0" applyBorder="0" applyAlignment="0" applyProtection="0"/>
    <xf numFmtId="0" fontId="30" fillId="30" borderId="0" applyNumberFormat="0" applyBorder="0" applyAlignment="0" applyProtection="0"/>
    <xf numFmtId="0" fontId="30" fillId="31" borderId="0" applyNumberFormat="0" applyBorder="0" applyAlignment="0" applyProtection="0"/>
    <xf numFmtId="0" fontId="161" fillId="32" borderId="0" applyNumberFormat="0" applyBorder="0" applyAlignment="0" applyProtection="0"/>
    <xf numFmtId="0" fontId="161" fillId="33" borderId="0" applyNumberFormat="0" applyBorder="0" applyAlignment="0" applyProtection="0"/>
    <xf numFmtId="0" fontId="30" fillId="34" borderId="0" applyNumberFormat="0" applyBorder="0" applyAlignment="0" applyProtection="0"/>
    <xf numFmtId="0" fontId="30" fillId="35" borderId="0" applyNumberFormat="0" applyBorder="0" applyAlignment="0" applyProtection="0"/>
    <xf numFmtId="0" fontId="161" fillId="36" borderId="0" applyNumberFormat="0" applyBorder="0" applyAlignment="0" applyProtection="0"/>
    <xf numFmtId="10" fontId="2" fillId="88" borderId="43" applyNumberFormat="0" applyBorder="0" applyAlignment="0" applyProtection="0"/>
    <xf numFmtId="1" fontId="3" fillId="0" borderId="44" applyNumberFormat="0" applyFill="0" applyAlignment="0" applyProtection="0">
      <alignment horizontal="center" vertical="center"/>
    </xf>
    <xf numFmtId="4" fontId="44" fillId="104" borderId="45" applyNumberFormat="0" applyProtection="0">
      <alignment horizontal="left" vertical="center" indent="1"/>
    </xf>
    <xf numFmtId="0" fontId="2" fillId="86" borderId="43"/>
    <xf numFmtId="0" fontId="91" fillId="0" borderId="42">
      <alignment horizontal="left" vertical="center"/>
    </xf>
    <xf numFmtId="0" fontId="2" fillId="84" borderId="43"/>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4" fontId="44" fillId="104" borderId="37" applyNumberFormat="0" applyProtection="0">
      <alignment horizontal="right" vertical="center"/>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vertical="center"/>
    </xf>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14" fillId="0" borderId="0" applyFont="0" applyFill="0" applyBorder="0" applyAlignment="0" applyProtection="0"/>
    <xf numFmtId="43" fontId="5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107" fillId="0" borderId="46" applyNumberFormat="0" applyBorder="0"/>
    <xf numFmtId="0" fontId="71" fillId="0" borderId="44" applyAlignment="0" applyProtection="0">
      <alignment horizontal="center"/>
    </xf>
    <xf numFmtId="0" fontId="71" fillId="0" borderId="44" applyAlignment="0" applyProtection="0">
      <alignment horizontal="center"/>
    </xf>
    <xf numFmtId="9" fontId="30" fillId="0" borderId="0" applyFont="0" applyFill="0" applyBorder="0" applyAlignment="0" applyProtection="0"/>
    <xf numFmtId="9" fontId="5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51" fillId="0" borderId="0" applyFont="0" applyFill="0" applyBorder="0" applyAlignment="0" applyProtection="0"/>
    <xf numFmtId="9" fontId="30" fillId="0" borderId="0" applyFont="0" applyFill="0" applyBorder="0" applyAlignment="0" applyProtection="0"/>
    <xf numFmtId="9" fontId="5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5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5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5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1" fontId="3" fillId="0" borderId="44" applyNumberFormat="0" applyFill="0" applyAlignment="0" applyProtection="0">
      <alignment horizontal="center" vertical="center"/>
    </xf>
    <xf numFmtId="176" fontId="3" fillId="0" borderId="38" applyNumberFormat="0" applyFill="0" applyAlignment="0" applyProtection="0"/>
    <xf numFmtId="0" fontId="163" fillId="0" borderId="0"/>
    <xf numFmtId="0" fontId="164" fillId="110" borderId="0" applyNumberFormat="0" applyFont="0" applyBorder="0" applyAlignment="0">
      <alignment horizontal="center"/>
    </xf>
    <xf numFmtId="200" fontId="107" fillId="0" borderId="0" applyNumberFormat="0" applyFill="0" applyBorder="0" applyAlignment="0" applyProtection="0">
      <alignment horizontal="left"/>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25" fillId="111" borderId="0" applyNumberFormat="0" applyProtection="0">
      <alignment horizontal="left" vertical="center" wrapText="1" indent="1"/>
    </xf>
    <xf numFmtId="4" fontId="125" fillId="94" borderId="0" applyNumberFormat="0" applyProtection="0">
      <alignment horizontal="left" vertical="center" wrapText="1" indent="1"/>
    </xf>
    <xf numFmtId="176" fontId="125" fillId="111" borderId="0" applyNumberFormat="0" applyProtection="0">
      <alignment horizontal="left" vertical="center" wrapText="1" indent="1"/>
    </xf>
    <xf numFmtId="4" fontId="44" fillId="95"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126" fillId="103" borderId="39"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5" borderId="0"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4" fontId="44" fillId="107" borderId="0"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176" fontId="128" fillId="50" borderId="41" applyNumberFormat="0" applyProtection="0">
      <alignment horizontal="right" vertical="center"/>
    </xf>
    <xf numFmtId="4" fontId="128" fillId="109" borderId="41" applyNumberFormat="0" applyProtection="0">
      <alignment horizontal="right" vertical="center"/>
    </xf>
    <xf numFmtId="176" fontId="128" fillId="50" borderId="41"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176" fontId="165" fillId="50" borderId="41" applyNumberFormat="0" applyProtection="0">
      <alignment horizontal="right" vertical="center"/>
    </xf>
    <xf numFmtId="4" fontId="129" fillId="109" borderId="41" applyNumberFormat="0" applyProtection="0">
      <alignment horizontal="right" vertical="center"/>
    </xf>
    <xf numFmtId="176" fontId="165" fillId="50" borderId="41"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25" fillId="112" borderId="41" applyNumberFormat="0" applyProtection="0">
      <alignment horizontal="left" vertical="center" wrapText="1" indent="1"/>
    </xf>
    <xf numFmtId="4" fontId="125" fillId="53" borderId="41" applyNumberFormat="0" applyProtection="0">
      <alignment horizontal="left" vertical="center" wrapText="1" indent="1"/>
    </xf>
    <xf numFmtId="176" fontId="125" fillId="112" borderId="41" applyNumberFormat="0" applyProtection="0">
      <alignment horizontal="left" vertical="center" wrapText="1"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130" fillId="107" borderId="41" applyNumberFormat="0" applyProtection="0">
      <alignment horizontal="left" vertical="top" indent="1"/>
    </xf>
    <xf numFmtId="176" fontId="130" fillId="107" borderId="41" applyNumberFormat="0" applyProtection="0">
      <alignment horizontal="left" vertical="top" indent="1"/>
    </xf>
    <xf numFmtId="0" fontId="131" fillId="0" borderId="0"/>
    <xf numFmtId="0" fontId="131" fillId="0" borderId="0"/>
    <xf numFmtId="4" fontId="132" fillId="0" borderId="0" applyNumberFormat="0" applyProtection="0">
      <alignment horizontal="left" vertical="center" indent="1"/>
    </xf>
    <xf numFmtId="4" fontId="133" fillId="104" borderId="37" applyNumberFormat="0" applyProtection="0">
      <alignment horizontal="right" vertical="center"/>
    </xf>
    <xf numFmtId="4" fontId="133" fillId="104" borderId="37" applyNumberFormat="0" applyProtection="0">
      <alignment horizontal="right" vertical="center"/>
    </xf>
    <xf numFmtId="176" fontId="166" fillId="50" borderId="41" applyNumberFormat="0" applyProtection="0">
      <alignment horizontal="right" vertical="center"/>
    </xf>
    <xf numFmtId="4" fontId="134" fillId="109" borderId="41" applyNumberFormat="0" applyProtection="0">
      <alignment horizontal="right" vertical="center"/>
    </xf>
    <xf numFmtId="176" fontId="166" fillId="50" borderId="41" applyNumberFormat="0" applyProtection="0">
      <alignment horizontal="right" vertical="center"/>
    </xf>
    <xf numFmtId="201" fontId="167" fillId="85" borderId="47" applyBorder="0">
      <alignment horizontal="center" vertical="center" wrapText="1"/>
      <protection hidden="1"/>
    </xf>
    <xf numFmtId="0" fontId="71" fillId="0" borderId="0"/>
    <xf numFmtId="0" fontId="164" fillId="1" borderId="20" applyNumberFormat="0" applyFont="0" applyAlignment="0">
      <alignment horizontal="center"/>
    </xf>
    <xf numFmtId="0" fontId="168" fillId="0" borderId="0" applyNumberFormat="0" applyFill="0" applyBorder="0" applyAlignment="0">
      <alignment horizontal="center"/>
    </xf>
    <xf numFmtId="0" fontId="3" fillId="0" borderId="0">
      <alignment vertical="top"/>
    </xf>
    <xf numFmtId="0" fontId="3" fillId="0" borderId="0">
      <alignment vertical="top"/>
    </xf>
    <xf numFmtId="0" fontId="3" fillId="0" borderId="0"/>
    <xf numFmtId="0" fontId="3" fillId="0" borderId="0"/>
    <xf numFmtId="0" fontId="3" fillId="0" borderId="0">
      <alignment vertical="top"/>
    </xf>
    <xf numFmtId="176" fontId="32" fillId="0" borderId="0" applyNumberFormat="0" applyFill="0" applyBorder="0" applyAlignment="0" applyProtection="0"/>
    <xf numFmtId="40" fontId="169" fillId="0" borderId="0" applyBorder="0">
      <alignment horizontal="right"/>
    </xf>
    <xf numFmtId="0" fontId="135" fillId="0" borderId="24" applyNumberFormat="0" applyFill="0" applyBorder="0" applyAlignment="0" applyProtection="0"/>
    <xf numFmtId="176" fontId="135" fillId="0" borderId="24" applyNumberFormat="0" applyFill="0" applyBorder="0" applyAlignment="0" applyProtection="0"/>
    <xf numFmtId="0" fontId="170" fillId="0" borderId="0"/>
    <xf numFmtId="188" fontId="3" fillId="0" borderId="0" applyBorder="0" applyProtection="0">
      <alignment horizontal="right"/>
    </xf>
    <xf numFmtId="0" fontId="171" fillId="0" borderId="0" applyNumberFormat="0" applyFill="0" applyBorder="0" applyAlignment="0" applyProtection="0"/>
    <xf numFmtId="0" fontId="172" fillId="83" borderId="18">
      <alignment horizontal="center" vertical="center" wrapText="1"/>
    </xf>
    <xf numFmtId="0" fontId="173" fillId="0" borderId="48" applyNumberFormat="0" applyFill="0" applyAlignment="0" applyProtection="0"/>
    <xf numFmtId="0" fontId="162" fillId="113" borderId="18">
      <alignment vertical="center" wrapText="1"/>
      <protection locked="0"/>
    </xf>
    <xf numFmtId="0" fontId="162" fillId="113" borderId="18">
      <alignment vertical="center" wrapText="1"/>
      <protection locked="0"/>
    </xf>
    <xf numFmtId="0" fontId="174" fillId="0" borderId="0" applyNumberFormat="0" applyFill="0" applyBorder="0" applyAlignment="0" applyProtection="0"/>
    <xf numFmtId="0" fontId="140" fillId="0" borderId="24" applyNumberFormat="0" applyFill="0" applyBorder="0" applyAlignment="0" applyProtection="0"/>
    <xf numFmtId="176" fontId="140" fillId="0" borderId="24" applyNumberFormat="0" applyFill="0" applyBorder="0" applyAlignment="0" applyProtection="0"/>
    <xf numFmtId="0" fontId="141" fillId="0" borderId="24" applyNumberFormat="0" applyFill="0" applyBorder="0" applyAlignment="0" applyProtection="0"/>
    <xf numFmtId="176" fontId="141" fillId="0" borderId="24" applyNumberFormat="0" applyFill="0" applyBorder="0" applyAlignment="0" applyProtection="0"/>
    <xf numFmtId="0" fontId="142" fillId="0" borderId="24" applyNumberFormat="0" applyFill="0" applyBorder="0" applyAlignment="0" applyProtection="0"/>
    <xf numFmtId="176" fontId="142" fillId="0" borderId="24" applyNumberFormat="0" applyFill="0" applyBorder="0" applyAlignment="0" applyProtection="0"/>
    <xf numFmtId="0" fontId="81" fillId="0" borderId="0" applyNumberFormat="0" applyFont="0" applyFill="0" applyBorder="0" applyProtection="0">
      <alignment horizontal="center" vertical="center" wrapText="1"/>
    </xf>
    <xf numFmtId="0" fontId="175" fillId="0" borderId="0" applyNumberFormat="0" applyFill="0" applyBorder="0" applyAlignment="0" applyProtection="0">
      <alignment vertical="top"/>
      <protection locked="0"/>
    </xf>
    <xf numFmtId="43" fontId="30" fillId="0" borderId="0" applyFont="0" applyFill="0" applyBorder="0" applyAlignment="0" applyProtection="0"/>
    <xf numFmtId="43" fontId="30"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41" fillId="0" borderId="0" applyNumberFormat="0" applyFill="0" applyBorder="0" applyAlignment="0" applyProtection="0">
      <alignment vertical="top"/>
      <protection locked="0"/>
    </xf>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40" fillId="0" borderId="0" applyNumberFormat="0" applyFill="0" applyBorder="0" applyAlignment="0" applyProtection="0">
      <alignment vertical="top"/>
      <protection locked="0"/>
    </xf>
    <xf numFmtId="0" fontId="50" fillId="0" borderId="0"/>
    <xf numFmtId="49" fontId="3" fillId="0" borderId="0"/>
    <xf numFmtId="49" fontId="3" fillId="0" borderId="0"/>
    <xf numFmtId="0" fontId="50" fillId="0" borderId="0"/>
    <xf numFmtId="49" fontId="3" fillId="0" borderId="0"/>
    <xf numFmtId="49" fontId="3" fillId="0" borderId="0"/>
    <xf numFmtId="0" fontId="50" fillId="0" borderId="0"/>
    <xf numFmtId="0" fontId="50"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9" fontId="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49" fontId="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4" fillId="0" borderId="0"/>
    <xf numFmtId="0" fontId="36" fillId="0" borderId="0"/>
    <xf numFmtId="0" fontId="36" fillId="0" borderId="0"/>
    <xf numFmtId="0" fontId="24" fillId="0" borderId="0"/>
    <xf numFmtId="0" fontId="24" fillId="0" borderId="0"/>
    <xf numFmtId="0" fontId="24" fillId="0" borderId="0"/>
    <xf numFmtId="0" fontId="24" fillId="0" borderId="0"/>
    <xf numFmtId="0" fontId="24" fillId="0" borderId="0"/>
    <xf numFmtId="0" fontId="36" fillId="0" borderId="0"/>
    <xf numFmtId="0" fontId="36" fillId="0" borderId="0"/>
    <xf numFmtId="0" fontId="36" fillId="0" borderId="0"/>
    <xf numFmtId="0" fontId="24"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4" fillId="0" borderId="0"/>
    <xf numFmtId="0" fontId="50" fillId="0" borderId="0"/>
    <xf numFmtId="0" fontId="50" fillId="0" borderId="0"/>
    <xf numFmtId="0" fontId="50" fillId="0" borderId="0"/>
    <xf numFmtId="0" fontId="50" fillId="0" borderId="0"/>
    <xf numFmtId="49" fontId="3" fillId="0" borderId="0"/>
    <xf numFmtId="49" fontId="3" fillId="0" borderId="0"/>
    <xf numFmtId="49" fontId="3" fillId="0" borderId="0"/>
    <xf numFmtId="0" fontId="50" fillId="0" borderId="0"/>
    <xf numFmtId="49" fontId="3" fillId="0" borderId="0"/>
    <xf numFmtId="0" fontId="50" fillId="0" borderId="0"/>
    <xf numFmtId="49" fontId="3" fillId="0" borderId="0"/>
    <xf numFmtId="49" fontId="3" fillId="0" borderId="0"/>
    <xf numFmtId="0" fontId="37" fillId="0" borderId="0"/>
    <xf numFmtId="0" fontId="46" fillId="0" borderId="0"/>
    <xf numFmtId="0" fontId="98" fillId="0" borderId="31" applyNumberFormat="0" applyFill="0" applyAlignment="0" applyProtection="0"/>
    <xf numFmtId="0" fontId="98" fillId="0" borderId="31" applyNumberFormat="0" applyFill="0" applyAlignment="0" applyProtection="0"/>
    <xf numFmtId="0" fontId="176" fillId="46" borderId="0" applyNumberFormat="0" applyBorder="0" applyAlignment="0" applyProtection="0"/>
    <xf numFmtId="0" fontId="176" fillId="45" borderId="0" applyNumberFormat="0" applyBorder="0" applyAlignment="0" applyProtection="0">
      <alignment vertical="center"/>
    </xf>
    <xf numFmtId="0" fontId="176" fillId="45" borderId="0" applyNumberFormat="0" applyBorder="0" applyAlignment="0" applyProtection="0">
      <alignment vertical="center"/>
    </xf>
    <xf numFmtId="0" fontId="177" fillId="44" borderId="0" applyNumberFormat="0" applyBorder="0" applyAlignment="0" applyProtection="0"/>
    <xf numFmtId="0" fontId="177" fillId="43" borderId="0" applyNumberFormat="0" applyBorder="0" applyAlignment="0" applyProtection="0">
      <alignment vertical="center"/>
    </xf>
    <xf numFmtId="0" fontId="177" fillId="43" borderId="0" applyNumberFormat="0" applyBorder="0" applyAlignment="0" applyProtection="0">
      <alignment vertical="center"/>
    </xf>
    <xf numFmtId="0" fontId="55" fillId="70" borderId="0" applyNumberFormat="0" applyBorder="0" applyAlignment="0" applyProtection="0"/>
    <xf numFmtId="0" fontId="55" fillId="72" borderId="0" applyNumberFormat="0" applyBorder="0" applyAlignment="0" applyProtection="0"/>
    <xf numFmtId="0" fontId="55" fillId="74" borderId="0" applyNumberFormat="0" applyBorder="0" applyAlignment="0" applyProtection="0"/>
    <xf numFmtId="0" fontId="55" fillId="64" borderId="0" applyNumberFormat="0" applyBorder="0" applyAlignment="0" applyProtection="0"/>
    <xf numFmtId="0" fontId="55" fillId="66" borderId="0" applyNumberFormat="0" applyBorder="0" applyAlignment="0" applyProtection="0"/>
    <xf numFmtId="0" fontId="55" fillId="76" borderId="0" applyNumberFormat="0" applyBorder="0" applyAlignment="0" applyProtection="0"/>
    <xf numFmtId="0" fontId="178" fillId="0" borderId="0"/>
    <xf numFmtId="0" fontId="179" fillId="0" borderId="0" applyNumberFormat="0" applyFill="0" applyBorder="0" applyAlignment="0" applyProtection="0"/>
    <xf numFmtId="0" fontId="180" fillId="0" borderId="29" applyNumberFormat="0" applyFill="0" applyAlignment="0" applyProtection="0"/>
    <xf numFmtId="0" fontId="181" fillId="0" borderId="30" applyNumberFormat="0" applyFill="0" applyAlignment="0" applyProtection="0"/>
    <xf numFmtId="0" fontId="182" fillId="0" borderId="31" applyNumberFormat="0" applyFill="0" applyAlignment="0" applyProtection="0"/>
    <xf numFmtId="0" fontId="182" fillId="0" borderId="31" applyNumberFormat="0" applyFill="0" applyAlignment="0" applyProtection="0"/>
    <xf numFmtId="0" fontId="182" fillId="0" borderId="31" applyNumberFormat="0" applyFill="0" applyAlignment="0" applyProtection="0"/>
    <xf numFmtId="0" fontId="182" fillId="0" borderId="0" applyNumberFormat="0" applyFill="0" applyBorder="0" applyAlignment="0" applyProtection="0"/>
    <xf numFmtId="0" fontId="183" fillId="82" borderId="27" applyNumberFormat="0" applyAlignment="0" applyProtection="0"/>
    <xf numFmtId="38" fontId="184" fillId="0" borderId="49" applyNumberFormat="0" applyBorder="0" applyAlignment="0"/>
    <xf numFmtId="0" fontId="185" fillId="0" borderId="48" applyNumberFormat="0" applyFill="0" applyAlignment="0" applyProtection="0"/>
    <xf numFmtId="0" fontId="36" fillId="89" borderId="36" applyNumberFormat="0" applyAlignment="0" applyProtection="0"/>
    <xf numFmtId="0" fontId="186" fillId="0" borderId="0" applyNumberFormat="0" applyFill="0" applyBorder="0" applyAlignment="0" applyProtection="0">
      <alignment vertical="top"/>
      <protection locked="0"/>
    </xf>
    <xf numFmtId="0" fontId="187" fillId="0" borderId="0" applyNumberFormat="0" applyFill="0" applyBorder="0" applyAlignment="0" applyProtection="0"/>
    <xf numFmtId="0" fontId="188" fillId="0" borderId="0" applyNumberFormat="0" applyFill="0" applyBorder="0" applyAlignment="0" applyProtection="0"/>
    <xf numFmtId="0" fontId="189" fillId="80" borderId="26" applyNumberFormat="0" applyAlignment="0" applyProtection="0"/>
    <xf numFmtId="0" fontId="190" fillId="52" borderId="26" applyNumberFormat="0" applyAlignment="0" applyProtection="0"/>
    <xf numFmtId="0" fontId="191" fillId="80" borderId="37" applyNumberFormat="0" applyAlignment="0" applyProtection="0"/>
    <xf numFmtId="0" fontId="192" fillId="91" borderId="0" applyNumberFormat="0" applyBorder="0" applyAlignment="0" applyProtection="0"/>
    <xf numFmtId="0" fontId="193" fillId="0" borderId="32" applyNumberFormat="0" applyFill="0" applyAlignment="0" applyProtection="0"/>
    <xf numFmtId="1" fontId="3" fillId="0" borderId="35" applyNumberFormat="0" applyFill="0" applyAlignment="0" applyProtection="0">
      <alignment horizontal="center" vertical="center"/>
    </xf>
    <xf numFmtId="43" fontId="1" fillId="0" borderId="0" applyFont="0" applyFill="0" applyBorder="0" applyAlignment="0" applyProtection="0"/>
    <xf numFmtId="43" fontId="30" fillId="0" borderId="0" applyFont="0" applyFill="0" applyBorder="0" applyAlignment="0" applyProtection="0"/>
    <xf numFmtId="43" fontId="51" fillId="0" borderId="0" applyFont="0" applyFill="0" applyBorder="0" applyAlignment="0" applyProtection="0"/>
    <xf numFmtId="0" fontId="51" fillId="12" borderId="9" applyNumberFormat="0" applyFont="0" applyAlignment="0" applyProtection="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4" fontId="4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88" borderId="37" applyNumberFormat="0" applyProtection="0">
      <alignmen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133" fillId="104" borderId="37" applyNumberFormat="0" applyProtection="0">
      <alignment horizontal="right" vertical="center"/>
    </xf>
    <xf numFmtId="43" fontId="24" fillId="0" borderId="0" applyFont="0" applyFill="0" applyBorder="0" applyAlignment="0" applyProtection="0"/>
    <xf numFmtId="43" fontId="30" fillId="0" borderId="0" applyFont="0" applyFill="0" applyBorder="0" applyAlignment="0" applyProtection="0"/>
    <xf numFmtId="9" fontId="24" fillId="0" borderId="0" applyFont="0" applyFill="0" applyBorder="0" applyAlignment="0" applyProtection="0"/>
    <xf numFmtId="0" fontId="34" fillId="0" borderId="0" applyNumberForma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9" fontId="34"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4" fillId="0" borderId="0" applyNumberForma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applyNumberForma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applyNumberFormat="0" applyFill="0" applyBorder="0" applyAlignment="0" applyProtection="0"/>
    <xf numFmtId="43" fontId="3" fillId="0" borderId="0" applyFont="0" applyFill="0" applyBorder="0" applyAlignment="0" applyProtection="0"/>
    <xf numFmtId="43" fontId="77" fillId="0" borderId="0" applyFont="0" applyFill="0" applyBorder="0" applyAlignment="0" applyProtection="0"/>
    <xf numFmtId="0" fontId="115" fillId="0" borderId="0"/>
    <xf numFmtId="0" fontId="115" fillId="0" borderId="0"/>
    <xf numFmtId="0" fontId="115" fillId="0" borderId="0"/>
    <xf numFmtId="0" fontId="115" fillId="0" borderId="0"/>
    <xf numFmtId="9"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applyNumberForma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43" fontId="34" fillId="0" borderId="0" applyFont="0" applyFill="0" applyBorder="0" applyAlignment="0" applyProtection="0"/>
    <xf numFmtId="0" fontId="34" fillId="0" borderId="0" applyNumberFormat="0" applyFill="0" applyBorder="0" applyAlignment="0" applyProtection="0"/>
    <xf numFmtId="43" fontId="34" fillId="0" borderId="0" applyFont="0" applyFill="0" applyBorder="0" applyAlignment="0" applyProtection="0"/>
    <xf numFmtId="0" fontId="34" fillId="0" borderId="0" applyNumberFormat="0" applyFill="0" applyBorder="0" applyAlignment="0" applyProtection="0"/>
    <xf numFmtId="43" fontId="34" fillId="0" borderId="0" applyFont="0" applyFill="0" applyBorder="0" applyAlignment="0" applyProtection="0"/>
    <xf numFmtId="0" fontId="34" fillId="0" borderId="0" applyNumberForma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applyNumberFormat="0" applyFill="0" applyBorder="0" applyAlignment="0" applyProtection="0"/>
    <xf numFmtId="43" fontId="34" fillId="0" borderId="0" applyFont="0" applyFill="0" applyBorder="0" applyAlignment="0" applyProtection="0"/>
    <xf numFmtId="0" fontId="34" fillId="0" borderId="0" applyNumberForma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34" fillId="0" borderId="0" applyNumberForma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applyNumberForma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34" fillId="0" borderId="0" applyNumberForma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34" fillId="0" borderId="0" applyNumberForma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applyNumberForma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applyNumberFormat="0" applyFill="0" applyBorder="0" applyAlignment="0" applyProtection="0"/>
    <xf numFmtId="43" fontId="34" fillId="0" borderId="0" applyFont="0" applyFill="0" applyBorder="0" applyAlignment="0" applyProtection="0"/>
    <xf numFmtId="0" fontId="34" fillId="0" borderId="0" applyNumberFormat="0" applyFill="0" applyBorder="0" applyAlignment="0" applyProtection="0"/>
    <xf numFmtId="9" fontId="34" fillId="0" borderId="0" applyFont="0" applyFill="0" applyBorder="0" applyAlignment="0" applyProtection="0"/>
    <xf numFmtId="0" fontId="34" fillId="0" borderId="0" applyNumberForma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9" fontId="34"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43" fontId="34" fillId="0" borderId="0" applyFont="0" applyFill="0" applyBorder="0" applyAlignment="0" applyProtection="0"/>
    <xf numFmtId="0" fontId="34" fillId="0" borderId="0" applyNumberForma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applyNumberFormat="0" applyFill="0" applyBorder="0" applyAlignment="0" applyProtection="0"/>
    <xf numFmtId="43" fontId="34" fillId="0" borderId="0" applyFont="0" applyFill="0" applyBorder="0" applyAlignment="0" applyProtection="0"/>
    <xf numFmtId="9" fontId="36" fillId="0" borderId="0" applyFont="0" applyFill="0" applyBorder="0" applyAlignment="0" applyProtection="0"/>
    <xf numFmtId="9" fontId="34" fillId="0" borderId="0" applyFont="0" applyFill="0" applyBorder="0" applyAlignment="0" applyProtection="0"/>
    <xf numFmtId="0" fontId="34" fillId="0" borderId="0" applyNumberForma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34" fillId="0" borderId="0" applyNumberFormat="0" applyFill="0" applyBorder="0" applyAlignment="0" applyProtection="0"/>
    <xf numFmtId="43" fontId="34" fillId="0" borderId="0" applyFont="0" applyFill="0" applyBorder="0" applyAlignment="0" applyProtection="0"/>
    <xf numFmtId="0" fontId="34" fillId="0" borderId="0" applyNumberForma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applyNumberForma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9" fontId="34" fillId="0" borderId="0" applyFont="0" applyFill="0" applyBorder="0" applyAlignment="0" applyProtection="0"/>
    <xf numFmtId="0" fontId="34" fillId="0" borderId="0" applyNumberFormat="0" applyFill="0" applyBorder="0" applyAlignment="0" applyProtection="0"/>
    <xf numFmtId="0" fontId="36" fillId="0" borderId="0" applyNumberForma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34" fillId="0" borderId="0" applyNumberForma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34" fillId="0" borderId="0" applyNumberForma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applyNumberForma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applyNumberForma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6" fillId="0" borderId="0" applyNumberForma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34" fillId="0" borderId="0" applyNumberFormat="0" applyFill="0" applyBorder="0" applyAlignment="0" applyProtection="0"/>
    <xf numFmtId="43" fontId="34" fillId="0" borderId="0" applyFont="0" applyFill="0" applyBorder="0" applyAlignment="0" applyProtection="0"/>
    <xf numFmtId="0" fontId="34" fillId="0" borderId="0" applyNumberForma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applyNumberForma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applyNumberForma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applyNumberForma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applyNumberFormat="0" applyFill="0" applyBorder="0" applyAlignment="0" applyProtection="0"/>
    <xf numFmtId="9" fontId="36" fillId="0" borderId="0" applyFont="0" applyFill="0" applyBorder="0" applyAlignment="0" applyProtection="0"/>
    <xf numFmtId="0" fontId="36" fillId="0" borderId="0" applyNumberForma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applyNumberFormat="0" applyFill="0" applyBorder="0" applyAlignment="0" applyProtection="0"/>
    <xf numFmtId="9" fontId="36" fillId="0" borderId="0" applyFont="0" applyFill="0" applyBorder="0" applyAlignment="0" applyProtection="0"/>
    <xf numFmtId="0" fontId="36" fillId="0" borderId="0" applyNumberFormat="0" applyFill="0" applyBorder="0" applyAlignment="0" applyProtection="0"/>
    <xf numFmtId="43"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applyNumberForma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applyNumberForma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applyNumberForma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applyNumberForma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applyNumberForma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applyNumberForma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applyNumberForma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applyNumberForma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applyNumberForma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applyNumberForma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applyNumberForma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applyNumberForma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applyNumberForma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applyNumberFormat="0" applyFill="0" applyBorder="0" applyAlignment="0" applyProtection="0"/>
    <xf numFmtId="9" fontId="36" fillId="0" borderId="0" applyFont="0" applyFill="0" applyBorder="0" applyAlignment="0" applyProtection="0"/>
    <xf numFmtId="0" fontId="34" fillId="0" borderId="0" applyNumberFormat="0" applyFill="0" applyBorder="0" applyAlignment="0" applyProtection="0"/>
    <xf numFmtId="176" fontId="3" fillId="0" borderId="0"/>
    <xf numFmtId="43" fontId="34" fillId="0" borderId="0" applyFont="0" applyFill="0" applyBorder="0" applyAlignment="0" applyProtection="0"/>
    <xf numFmtId="176" fontId="24" fillId="44" borderId="0" applyNumberFormat="0" applyBorder="0" applyAlignment="0" applyProtection="0"/>
    <xf numFmtId="176" fontId="54" fillId="70" borderId="0" applyNumberFormat="0" applyBorder="0" applyAlignment="0" applyProtection="0"/>
    <xf numFmtId="176" fontId="54" fillId="74" borderId="0" applyNumberFormat="0" applyBorder="0" applyAlignment="0" applyProtection="0"/>
    <xf numFmtId="176" fontId="32" fillId="0" borderId="0" applyNumberFormat="0" applyFill="0" applyBorder="0" applyAlignment="0" applyProtection="0"/>
    <xf numFmtId="176" fontId="54" fillId="64" borderId="0" applyNumberFormat="0" applyBorder="0" applyAlignment="0" applyProtection="0"/>
    <xf numFmtId="176" fontId="32" fillId="0" borderId="0" applyNumberFormat="0" applyFill="0" applyBorder="0" applyAlignment="0" applyProtection="0"/>
    <xf numFmtId="176" fontId="34" fillId="0" borderId="0" applyNumberFormat="0" applyFill="0" applyBorder="0" applyAlignment="0" applyProtection="0"/>
    <xf numFmtId="176" fontId="3" fillId="0" borderId="0" applyNumberFormat="0" applyFill="0" applyBorder="0" applyAlignment="0" applyProtection="0"/>
    <xf numFmtId="176" fontId="3" fillId="0" borderId="0" applyNumberFormat="0" applyFill="0" applyBorder="0" applyAlignment="0" applyProtection="0"/>
    <xf numFmtId="176" fontId="34" fillId="0" borderId="0" applyNumberFormat="0" applyFill="0" applyBorder="0" applyAlignment="0" applyProtection="0"/>
    <xf numFmtId="176" fontId="3" fillId="0" borderId="0"/>
    <xf numFmtId="176" fontId="3" fillId="0" borderId="0"/>
    <xf numFmtId="176" fontId="3" fillId="0" borderId="0"/>
    <xf numFmtId="176" fontId="32" fillId="0" borderId="0" applyNumberFormat="0" applyFill="0" applyBorder="0" applyAlignment="0" applyProtection="0"/>
    <xf numFmtId="176" fontId="3" fillId="0" borderId="0"/>
    <xf numFmtId="176" fontId="3" fillId="0" borderId="0"/>
    <xf numFmtId="176" fontId="24" fillId="42" borderId="0" applyNumberFormat="0" applyBorder="0" applyAlignment="0" applyProtection="0"/>
    <xf numFmtId="176" fontId="24" fillId="45" borderId="0" applyNumberFormat="0" applyBorder="0" applyAlignment="0" applyProtection="0"/>
    <xf numFmtId="9" fontId="34" fillId="0" borderId="0" applyFont="0" applyFill="0" applyBorder="0" applyAlignment="0" applyProtection="0"/>
    <xf numFmtId="176" fontId="24" fillId="46" borderId="0" applyNumberFormat="0" applyBorder="0" applyAlignment="0" applyProtection="0"/>
    <xf numFmtId="176" fontId="24" fillId="56" borderId="0" applyNumberFormat="0" applyBorder="0" applyAlignment="0" applyProtection="0"/>
    <xf numFmtId="176" fontId="54" fillId="68" borderId="0" applyNumberFormat="0" applyBorder="0" applyAlignment="0" applyProtection="0"/>
    <xf numFmtId="176" fontId="54" fillId="66" borderId="0" applyNumberFormat="0" applyBorder="0" applyAlignment="0" applyProtection="0"/>
    <xf numFmtId="176" fontId="57" fillId="0" borderId="24" applyNumberFormat="0" applyFill="0" applyBorder="0" applyAlignment="0" applyProtection="0"/>
    <xf numFmtId="176" fontId="57" fillId="0" borderId="24" applyNumberFormat="0" applyFill="0" applyBorder="0" applyAlignment="0" applyProtection="0"/>
    <xf numFmtId="176" fontId="58" fillId="0" borderId="24" applyNumberFormat="0" applyFill="0" applyBorder="0" applyAlignment="0" applyProtection="0"/>
    <xf numFmtId="9" fontId="34" fillId="0" borderId="0" applyFont="0" applyFill="0" applyBorder="0" applyAlignment="0" applyProtection="0"/>
    <xf numFmtId="176" fontId="58" fillId="0" borderId="24" applyNumberFormat="0" applyFill="0" applyBorder="0" applyAlignment="0" applyProtection="0"/>
    <xf numFmtId="176" fontId="59" fillId="0" borderId="24" applyNumberFormat="0" applyFill="0" applyBorder="0" applyAlignment="0" applyProtection="0"/>
    <xf numFmtId="176" fontId="61" fillId="44" borderId="0" applyNumberFormat="0" applyBorder="0" applyAlignment="0" applyProtection="0"/>
    <xf numFmtId="176" fontId="68" fillId="80" borderId="26" applyNumberFormat="0" applyAlignment="0" applyProtection="0"/>
    <xf numFmtId="176" fontId="70" fillId="82" borderId="27" applyNumberFormat="0" applyAlignment="0" applyProtection="0"/>
    <xf numFmtId="0" fontId="34" fillId="0" borderId="0" applyNumberFormat="0" applyFill="0" applyBorder="0" applyAlignment="0" applyProtection="0"/>
    <xf numFmtId="176" fontId="24" fillId="48" borderId="0" applyNumberFormat="0" applyBorder="0" applyAlignment="0" applyProtection="0"/>
    <xf numFmtId="176" fontId="24" fillId="50" borderId="0" applyNumberFormat="0" applyBorder="0" applyAlignment="0" applyProtection="0"/>
    <xf numFmtId="43" fontId="34" fillId="0" borderId="0" applyFont="0" applyFill="0" applyBorder="0" applyAlignment="0" applyProtection="0"/>
    <xf numFmtId="176" fontId="24" fillId="52" borderId="0" applyNumberFormat="0" applyBorder="0" applyAlignment="0" applyProtection="0"/>
    <xf numFmtId="176" fontId="24" fillId="54" borderId="0" applyNumberFormat="0" applyBorder="0" applyAlignment="0" applyProtection="0"/>
    <xf numFmtId="176" fontId="54" fillId="72" borderId="0" applyNumberFormat="0" applyBorder="0" applyAlignment="0" applyProtection="0"/>
    <xf numFmtId="176" fontId="3" fillId="0" borderId="0"/>
    <xf numFmtId="176" fontId="32" fillId="0" borderId="0" applyNumberFormat="0" applyFill="0" applyBorder="0" applyAlignment="0" applyProtection="0"/>
    <xf numFmtId="176" fontId="59" fillId="0" borderId="24" applyNumberFormat="0" applyFill="0" applyBorder="0" applyAlignment="0" applyProtection="0"/>
    <xf numFmtId="176" fontId="2" fillId="0" borderId="24" applyNumberFormat="0" applyFill="0" applyAlignment="0" applyProtection="0"/>
    <xf numFmtId="176" fontId="54" fillId="76" borderId="0" applyNumberFormat="0" applyBorder="0" applyAlignment="0" applyProtection="0"/>
    <xf numFmtId="176" fontId="32" fillId="0" borderId="0" applyNumberFormat="0" applyFill="0" applyBorder="0" applyAlignment="0" applyProtection="0"/>
    <xf numFmtId="176" fontId="24" fillId="58" borderId="0" applyNumberFormat="0" applyBorder="0" applyAlignment="0" applyProtection="0"/>
    <xf numFmtId="176" fontId="24" fillId="48" borderId="0" applyNumberFormat="0" applyBorder="0" applyAlignment="0" applyProtection="0"/>
    <xf numFmtId="176" fontId="24" fillId="60" borderId="0" applyNumberFormat="0" applyBorder="0" applyAlignment="0" applyProtection="0"/>
    <xf numFmtId="176" fontId="54" fillId="62" borderId="0" applyNumberFormat="0" applyBorder="0" applyAlignment="0" applyProtection="0"/>
    <xf numFmtId="176" fontId="68" fillId="80" borderId="26" applyNumberFormat="0" applyAlignment="0" applyProtection="0"/>
    <xf numFmtId="176" fontId="24" fillId="54" borderId="0" applyNumberFormat="0" applyBorder="0" applyAlignment="0" applyProtection="0"/>
    <xf numFmtId="176" fontId="54" fillId="66" borderId="0" applyNumberFormat="0" applyBorder="0" applyAlignment="0" applyProtection="0"/>
    <xf numFmtId="176" fontId="54" fillId="64" borderId="0" applyNumberFormat="0" applyBorder="0" applyAlignment="0" applyProtection="0"/>
    <xf numFmtId="176" fontId="54" fillId="58" borderId="0" applyNumberFormat="0" applyBorder="0" applyAlignment="0" applyProtection="0"/>
    <xf numFmtId="176" fontId="54" fillId="56" borderId="0" applyNumberFormat="0" applyBorder="0" applyAlignment="0" applyProtection="0"/>
    <xf numFmtId="43" fontId="116"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176" fontId="82" fillId="0" borderId="0" applyFont="0" applyFill="0" applyBorder="0" applyAlignment="0" applyProtection="0"/>
    <xf numFmtId="176" fontId="2" fillId="84" borderId="18"/>
    <xf numFmtId="176" fontId="90" fillId="46" borderId="0" applyNumberFormat="0" applyBorder="0" applyAlignment="0" applyProtection="0"/>
    <xf numFmtId="176" fontId="91" fillId="0" borderId="12" applyNumberFormat="0" applyAlignment="0" applyProtection="0">
      <alignment horizontal="left" vertical="center"/>
    </xf>
    <xf numFmtId="176" fontId="91" fillId="0" borderId="20">
      <alignment horizontal="left" vertical="center"/>
    </xf>
    <xf numFmtId="176" fontId="91" fillId="0" borderId="20">
      <alignment horizontal="left" vertical="center"/>
    </xf>
    <xf numFmtId="176" fontId="102" fillId="52" borderId="26" applyNumberFormat="0" applyAlignment="0" applyProtection="0"/>
    <xf numFmtId="176" fontId="102" fillId="52" borderId="26" applyNumberFormat="0" applyAlignment="0" applyProtection="0"/>
    <xf numFmtId="176" fontId="110" fillId="91" borderId="0" applyNumberFormat="0" applyBorder="0" applyAlignment="0" applyProtection="0"/>
    <xf numFmtId="176" fontId="30" fillId="0" borderId="0"/>
    <xf numFmtId="176" fontId="30" fillId="0" borderId="0"/>
    <xf numFmtId="176" fontId="3" fillId="0" borderId="0"/>
    <xf numFmtId="176" fontId="30" fillId="0" borderId="0"/>
    <xf numFmtId="176" fontId="51" fillId="0" borderId="0"/>
    <xf numFmtId="176" fontId="3" fillId="0" borderId="0"/>
    <xf numFmtId="176" fontId="3" fillId="0" borderId="0"/>
    <xf numFmtId="176" fontId="3" fillId="0" borderId="0"/>
    <xf numFmtId="176" fontId="30" fillId="0" borderId="0"/>
    <xf numFmtId="176" fontId="3" fillId="0" borderId="0"/>
    <xf numFmtId="176" fontId="3" fillId="0" borderId="0" applyNumberFormat="0" applyFill="0" applyBorder="0" applyAlignment="0" applyProtection="0"/>
    <xf numFmtId="0" fontId="38" fillId="0" borderId="0"/>
    <xf numFmtId="176" fontId="36" fillId="0" borderId="0"/>
    <xf numFmtId="176" fontId="30" fillId="0" borderId="0"/>
    <xf numFmtId="176" fontId="36"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116" fillId="0" borderId="0"/>
    <xf numFmtId="176" fontId="3" fillId="0" borderId="0" applyNumberFormat="0" applyFill="0" applyBorder="0" applyAlignment="0" applyProtection="0"/>
    <xf numFmtId="176" fontId="30" fillId="0" borderId="0"/>
    <xf numFmtId="176" fontId="36" fillId="0" borderId="0"/>
    <xf numFmtId="0" fontId="30" fillId="0" borderId="0"/>
    <xf numFmtId="176" fontId="30" fillId="0" borderId="0"/>
    <xf numFmtId="176" fontId="30" fillId="0" borderId="0"/>
    <xf numFmtId="176" fontId="30" fillId="0" borderId="0"/>
    <xf numFmtId="176" fontId="30" fillId="0" borderId="0"/>
    <xf numFmtId="176" fontId="30" fillId="0" borderId="0"/>
    <xf numFmtId="176" fontId="3" fillId="0" borderId="0"/>
    <xf numFmtId="176" fontId="3" fillId="0" borderId="0"/>
    <xf numFmtId="176" fontId="3" fillId="0" borderId="0"/>
    <xf numFmtId="176" fontId="3" fillId="0" borderId="0"/>
    <xf numFmtId="176" fontId="118" fillId="0" borderId="0"/>
    <xf numFmtId="176" fontId="118" fillId="0" borderId="0"/>
    <xf numFmtId="176" fontId="118" fillId="0" borderId="0"/>
    <xf numFmtId="176" fontId="30" fillId="0" borderId="0"/>
    <xf numFmtId="176" fontId="34" fillId="0" borderId="0" applyNumberFormat="0" applyFill="0" applyBorder="0" applyAlignment="0" applyProtection="0"/>
    <xf numFmtId="0" fontId="30" fillId="0" borderId="0"/>
    <xf numFmtId="176" fontId="118" fillId="0" borderId="0"/>
    <xf numFmtId="176" fontId="118" fillId="0" borderId="0"/>
    <xf numFmtId="176" fontId="118" fillId="0" borderId="0"/>
    <xf numFmtId="176" fontId="118" fillId="0" borderId="0"/>
    <xf numFmtId="176" fontId="118" fillId="0" borderId="0"/>
    <xf numFmtId="176" fontId="118" fillId="0" borderId="0"/>
    <xf numFmtId="176" fontId="3" fillId="0" borderId="0" applyNumberFormat="0" applyFill="0" applyBorder="0" applyAlignment="0" applyProtection="0"/>
    <xf numFmtId="176" fontId="3" fillId="0" borderId="0" applyNumberFormat="0" applyFill="0" applyBorder="0" applyAlignment="0" applyProtection="0"/>
    <xf numFmtId="176" fontId="118" fillId="0" borderId="0"/>
    <xf numFmtId="176" fontId="118" fillId="0" borderId="0"/>
    <xf numFmtId="0" fontId="114" fillId="0" borderId="0"/>
    <xf numFmtId="176" fontId="3" fillId="0" borderId="0"/>
    <xf numFmtId="176" fontId="118" fillId="0" borderId="0"/>
    <xf numFmtId="176" fontId="3" fillId="0" borderId="0" applyNumberFormat="0" applyFill="0" applyBorder="0" applyAlignment="0" applyProtection="0"/>
    <xf numFmtId="176" fontId="3" fillId="0" borderId="0" applyNumberFormat="0" applyFill="0" applyBorder="0" applyAlignment="0" applyProtection="0"/>
    <xf numFmtId="176" fontId="3" fillId="0" borderId="0" applyNumberFormat="0" applyFill="0" applyBorder="0" applyAlignment="0" applyProtection="0"/>
    <xf numFmtId="176" fontId="3" fillId="0" borderId="0" applyNumberFormat="0" applyFill="0" applyBorder="0" applyAlignment="0" applyProtection="0"/>
    <xf numFmtId="176" fontId="3" fillId="0" borderId="0"/>
    <xf numFmtId="176" fontId="3" fillId="0" borderId="0"/>
    <xf numFmtId="176" fontId="3" fillId="0" borderId="0"/>
    <xf numFmtId="176" fontId="118" fillId="0" borderId="0"/>
    <xf numFmtId="176" fontId="3" fillId="0" borderId="0"/>
    <xf numFmtId="0" fontId="114" fillId="0" borderId="0"/>
    <xf numFmtId="176" fontId="30" fillId="0" borderId="0"/>
    <xf numFmtId="176" fontId="79" fillId="0" borderId="0" applyNumberFormat="0" applyFill="0" applyBorder="0" applyAlignment="0" applyProtection="0"/>
    <xf numFmtId="176" fontId="79" fillId="0" borderId="0" applyNumberFormat="0" applyFill="0" applyBorder="0" applyAlignment="0" applyProtection="0"/>
    <xf numFmtId="176" fontId="3" fillId="0" borderId="0"/>
    <xf numFmtId="176" fontId="3" fillId="0" borderId="0"/>
    <xf numFmtId="176" fontId="3" fillId="0" borderId="0"/>
    <xf numFmtId="176" fontId="3" fillId="0" borderId="0"/>
    <xf numFmtId="0" fontId="114" fillId="0" borderId="0"/>
    <xf numFmtId="0" fontId="114" fillId="0" borderId="0"/>
    <xf numFmtId="0" fontId="114" fillId="0" borderId="0"/>
    <xf numFmtId="0" fontId="114" fillId="0" borderId="0"/>
    <xf numFmtId="176" fontId="3" fillId="0" borderId="0"/>
    <xf numFmtId="0" fontId="114" fillId="0" borderId="0"/>
    <xf numFmtId="0" fontId="114" fillId="0" borderId="0"/>
    <xf numFmtId="0" fontId="114" fillId="0" borderId="0"/>
    <xf numFmtId="176" fontId="32" fillId="89" borderId="36" applyNumberFormat="0" applyAlignment="0" applyProtection="0"/>
    <xf numFmtId="176" fontId="32" fillId="89" borderId="36" applyNumberFormat="0" applyAlignment="0" applyProtection="0"/>
    <xf numFmtId="176" fontId="122" fillId="80" borderId="37" applyNumberFormat="0" applyAlignment="0" applyProtection="0"/>
    <xf numFmtId="176" fontId="122" fillId="80" borderId="37" applyNumberFormat="0" applyAlignment="0" applyProtection="0"/>
    <xf numFmtId="9" fontId="30"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51" fillId="0" borderId="0" applyFont="0" applyFill="0" applyBorder="0" applyAlignment="0" applyProtection="0"/>
    <xf numFmtId="176" fontId="2" fillId="86" borderId="18"/>
    <xf numFmtId="176" fontId="3" fillId="0" borderId="38" applyNumberFormat="0" applyFill="0" applyAlignment="0" applyProtection="0"/>
    <xf numFmtId="176" fontId="3" fillId="0" borderId="38" applyNumberFormat="0" applyFill="0" applyAlignment="0" applyProtection="0"/>
    <xf numFmtId="176" fontId="3" fillId="0" borderId="38" applyNumberFormat="0" applyFill="0" applyAlignment="0" applyProtection="0"/>
    <xf numFmtId="176" fontId="3" fillId="0" borderId="38" applyNumberFormat="0" applyFill="0" applyAlignment="0" applyProtection="0"/>
    <xf numFmtId="176" fontId="3" fillId="0" borderId="38" applyNumberFormat="0" applyFill="0" applyAlignment="0" applyProtection="0"/>
    <xf numFmtId="176" fontId="3" fillId="0" borderId="38" applyNumberFormat="0" applyFill="0" applyAlignment="0" applyProtection="0"/>
    <xf numFmtId="176" fontId="3" fillId="0" borderId="38" applyNumberFormat="0" applyFill="0" applyAlignment="0" applyProtection="0"/>
    <xf numFmtId="176" fontId="3" fillId="0" borderId="38" applyNumberFormat="0" applyFill="0" applyAlignment="0" applyProtection="0"/>
    <xf numFmtId="176" fontId="3" fillId="0" borderId="38" applyNumberFormat="0" applyFill="0" applyAlignment="0" applyProtection="0"/>
    <xf numFmtId="176" fontId="3" fillId="0" borderId="38" applyNumberFormat="0" applyFill="0" applyAlignment="0" applyProtection="0"/>
    <xf numFmtId="176" fontId="3" fillId="0" borderId="38" applyNumberFormat="0" applyFill="0" applyAlignment="0" applyProtection="0"/>
    <xf numFmtId="176" fontId="128" fillId="50" borderId="41" applyNumberFormat="0" applyProtection="0">
      <alignment horizontal="right" vertical="center"/>
    </xf>
    <xf numFmtId="176" fontId="165" fillId="50" borderId="41" applyNumberFormat="0" applyProtection="0">
      <alignment horizontal="right" vertical="center"/>
    </xf>
    <xf numFmtId="176" fontId="165" fillId="50" borderId="41" applyNumberFormat="0" applyProtection="0">
      <alignment horizontal="right" vertical="center"/>
    </xf>
    <xf numFmtId="176" fontId="125" fillId="112" borderId="41" applyNumberFormat="0" applyProtection="0">
      <alignment horizontal="left" vertical="center" wrapText="1" indent="1"/>
    </xf>
    <xf numFmtId="176" fontId="125" fillId="112" borderId="41" applyNumberFormat="0" applyProtection="0">
      <alignment horizontal="left" vertical="center" wrapText="1" indent="1"/>
    </xf>
    <xf numFmtId="176" fontId="130" fillId="107" borderId="41" applyNumberFormat="0" applyProtection="0">
      <alignment horizontal="left" vertical="top" indent="1"/>
    </xf>
    <xf numFmtId="176" fontId="130" fillId="107" borderId="41" applyNumberFormat="0" applyProtection="0">
      <alignment horizontal="left" vertical="top" indent="1"/>
    </xf>
    <xf numFmtId="176" fontId="166" fillId="50" borderId="41" applyNumberFormat="0" applyProtection="0">
      <alignment horizontal="right" vertical="center"/>
    </xf>
    <xf numFmtId="176" fontId="166" fillId="50" borderId="41" applyNumberFormat="0" applyProtection="0">
      <alignment horizontal="right" vertical="center"/>
    </xf>
    <xf numFmtId="176" fontId="3" fillId="0" borderId="0"/>
    <xf numFmtId="176" fontId="3" fillId="0" borderId="0"/>
    <xf numFmtId="176" fontId="135" fillId="0" borderId="24" applyNumberFormat="0" applyFill="0" applyBorder="0" applyAlignment="0" applyProtection="0"/>
    <xf numFmtId="176" fontId="135" fillId="0" borderId="24" applyNumberFormat="0" applyFill="0" applyBorder="0" applyAlignment="0" applyProtection="0"/>
    <xf numFmtId="176" fontId="140" fillId="0" borderId="24" applyNumberFormat="0" applyFill="0" applyBorder="0" applyAlignment="0" applyProtection="0"/>
    <xf numFmtId="176" fontId="140" fillId="0" borderId="24" applyNumberFormat="0" applyFill="0" applyBorder="0" applyAlignment="0" applyProtection="0"/>
    <xf numFmtId="176" fontId="141" fillId="0" borderId="24" applyNumberFormat="0" applyFill="0" applyBorder="0" applyAlignment="0" applyProtection="0"/>
    <xf numFmtId="176" fontId="141" fillId="0" borderId="24" applyNumberFormat="0" applyFill="0" applyBorder="0" applyAlignment="0" applyProtection="0"/>
    <xf numFmtId="176" fontId="142" fillId="0" borderId="24" applyNumberFormat="0" applyFill="0" applyBorder="0" applyAlignment="0" applyProtection="0"/>
    <xf numFmtId="176" fontId="142" fillId="0" borderId="24" applyNumberFormat="0" applyFill="0" applyBorder="0" applyAlignment="0" applyProtection="0"/>
    <xf numFmtId="0" fontId="34" fillId="0" borderId="0" applyNumberForma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34" fillId="0" borderId="0" applyNumberForma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2" fillId="0" borderId="50" applyNumberFormat="0" applyFill="0" applyAlignment="0" applyProtection="0"/>
    <xf numFmtId="176" fontId="2" fillId="0" borderId="50" applyNumberFormat="0" applyFill="0" applyAlignment="0" applyProtection="0"/>
    <xf numFmtId="176" fontId="68" fillId="80" borderId="51" applyNumberFormat="0" applyAlignment="0" applyProtection="0"/>
    <xf numFmtId="176" fontId="68" fillId="80" borderId="51" applyNumberFormat="0" applyAlignment="0" applyProtection="0"/>
    <xf numFmtId="176" fontId="32" fillId="89" borderId="52" applyNumberFormat="0" applyAlignment="0" applyProtection="0"/>
    <xf numFmtId="176" fontId="32" fillId="89" borderId="52" applyNumberFormat="0" applyAlignment="0" applyProtection="0"/>
    <xf numFmtId="176" fontId="91" fillId="0" borderId="42">
      <alignment horizontal="left" vertical="center"/>
    </xf>
    <xf numFmtId="176" fontId="91" fillId="0" borderId="42">
      <alignment horizontal="left" vertical="center"/>
    </xf>
    <xf numFmtId="176" fontId="102" fillId="52" borderId="51" applyNumberFormat="0" applyAlignment="0" applyProtection="0"/>
    <xf numFmtId="176" fontId="102" fillId="52" borderId="51" applyNumberFormat="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0" fontId="59" fillId="0" borderId="50" applyNumberFormat="0" applyFill="0" applyBorder="0" applyAlignment="0" applyProtection="0"/>
    <xf numFmtId="0" fontId="102" fillId="52" borderId="51" applyNumberFormat="0" applyAlignment="0" applyProtection="0"/>
    <xf numFmtId="176" fontId="102" fillId="52" borderId="51" applyNumberFormat="0" applyAlignment="0" applyProtection="0"/>
    <xf numFmtId="176" fontId="2" fillId="0" borderId="50" applyNumberFormat="0" applyFill="0" applyAlignment="0" applyProtection="0"/>
    <xf numFmtId="4" fontId="44" fillId="104" borderId="40" applyNumberFormat="0" applyProtection="0">
      <alignment horizontal="left" vertical="center" indent="1"/>
    </xf>
    <xf numFmtId="0" fontId="3" fillId="106" borderId="37" applyNumberFormat="0" applyProtection="0">
      <alignment horizontal="left" vertical="center" indent="1"/>
    </xf>
    <xf numFmtId="176" fontId="58" fillId="0" borderId="50" applyNumberFormat="0" applyFill="0" applyBorder="0" applyAlignment="0" applyProtection="0"/>
    <xf numFmtId="0" fontId="122" fillId="79" borderId="37" applyNumberFormat="0" applyAlignment="0" applyProtection="0"/>
    <xf numFmtId="0" fontId="3" fillId="93" borderId="37" applyNumberFormat="0" applyProtection="0">
      <alignment horizontal="left" vertical="center" indent="1"/>
    </xf>
    <xf numFmtId="4" fontId="44" fillId="88" borderId="37" applyNumberFormat="0" applyProtection="0">
      <alignment horizontal="left" vertical="center" indent="1"/>
    </xf>
    <xf numFmtId="4" fontId="134" fillId="109" borderId="58" applyNumberFormat="0" applyProtection="0">
      <alignment horizontal="right" vertical="center"/>
    </xf>
    <xf numFmtId="10" fontId="2" fillId="88" borderId="54" applyNumberFormat="0" applyBorder="0" applyAlignment="0" applyProtection="0"/>
    <xf numFmtId="0" fontId="2" fillId="84" borderId="18"/>
    <xf numFmtId="176" fontId="91" fillId="0" borderId="20">
      <alignment horizontal="left" vertical="center"/>
    </xf>
    <xf numFmtId="0" fontId="102" fillId="51" borderId="51" applyNumberFormat="0" applyAlignment="0" applyProtection="0"/>
    <xf numFmtId="4" fontId="124" fillId="85" borderId="37" applyNumberFormat="0" applyProtection="0">
      <alignment vertical="center"/>
    </xf>
    <xf numFmtId="4" fontId="44" fillId="104" borderId="37" applyNumberFormat="0" applyProtection="0">
      <alignment horizontal="left" vertical="center" indent="1"/>
    </xf>
    <xf numFmtId="0" fontId="3" fillId="93" borderId="37" applyNumberFormat="0" applyProtection="0">
      <alignment horizontal="left" vertical="center" indent="1"/>
    </xf>
    <xf numFmtId="176" fontId="57" fillId="0" borderId="50" applyNumberFormat="0" applyFill="0" applyBorder="0" applyAlignment="0" applyProtection="0"/>
    <xf numFmtId="176" fontId="166" fillId="50" borderId="58" applyNumberFormat="0" applyProtection="0">
      <alignment horizontal="right" vertical="center"/>
    </xf>
    <xf numFmtId="4" fontId="44" fillId="104" borderId="55" applyNumberFormat="0" applyProtection="0">
      <alignment horizontal="left" vertical="center" indent="1"/>
    </xf>
    <xf numFmtId="176" fontId="142" fillId="0" borderId="50" applyNumberFormat="0" applyFill="0" applyBorder="0" applyAlignment="0" applyProtection="0"/>
    <xf numFmtId="0" fontId="3" fillId="108" borderId="37" applyNumberFormat="0" applyProtection="0">
      <alignment horizontal="left" vertical="center" indent="1"/>
    </xf>
    <xf numFmtId="0" fontId="2" fillId="86" borderId="18"/>
    <xf numFmtId="0" fontId="142" fillId="0" borderId="50" applyNumberFormat="0" applyFill="0" applyBorder="0" applyAlignment="0" applyProtection="0"/>
    <xf numFmtId="0" fontId="141" fillId="0" borderId="50" applyNumberFormat="0" applyFill="0" applyBorder="0" applyAlignment="0" applyProtection="0"/>
    <xf numFmtId="0" fontId="140" fillId="0" borderId="50" applyNumberFormat="0" applyFill="0" applyBorder="0" applyAlignment="0" applyProtection="0"/>
    <xf numFmtId="0" fontId="135" fillId="0" borderId="50" applyNumberFormat="0" applyFill="0" applyBorder="0" applyAlignment="0" applyProtection="0"/>
    <xf numFmtId="0" fontId="3" fillId="93" borderId="37" applyNumberFormat="0" applyProtection="0">
      <alignment horizontal="left" vertical="center" indent="1"/>
    </xf>
    <xf numFmtId="0" fontId="2" fillId="86" borderId="54"/>
    <xf numFmtId="4" fontId="124" fillId="104" borderId="37" applyNumberFormat="0" applyProtection="0">
      <alignment horizontal="right" vertical="center"/>
    </xf>
    <xf numFmtId="0" fontId="102" fillId="52" borderId="51" applyNumberFormat="0" applyAlignment="0" applyProtection="0"/>
    <xf numFmtId="0" fontId="91" fillId="0" borderId="53">
      <alignment horizontal="left" vertical="center"/>
    </xf>
    <xf numFmtId="0" fontId="91" fillId="0" borderId="12" applyNumberFormat="0" applyAlignment="0" applyProtection="0">
      <alignment horizontal="left" vertical="center"/>
    </xf>
    <xf numFmtId="0" fontId="2" fillId="84" borderId="54"/>
    <xf numFmtId="4" fontId="124" fillId="104" borderId="37" applyNumberFormat="0" applyProtection="0">
      <alignment horizontal="right" vertical="center"/>
    </xf>
    <xf numFmtId="176" fontId="128" fillId="50" borderId="58" applyNumberFormat="0" applyProtection="0">
      <alignment horizontal="right" vertical="center"/>
    </xf>
    <xf numFmtId="10" fontId="2" fillId="88" borderId="18" applyNumberFormat="0" applyBorder="0" applyAlignment="0" applyProtection="0"/>
    <xf numFmtId="0" fontId="2" fillId="0" borderId="50" applyNumberFormat="0" applyFill="0" applyAlignment="0" applyProtection="0"/>
    <xf numFmtId="0" fontId="59" fillId="0" borderId="50" applyNumberFormat="0" applyFill="0" applyBorder="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0" fontId="3" fillId="93" borderId="37" applyNumberFormat="0" applyProtection="0">
      <alignment horizontal="left" vertical="center" indent="1"/>
    </xf>
    <xf numFmtId="0" fontId="141" fillId="0" borderId="50" applyNumberFormat="0" applyFill="0" applyBorder="0" applyAlignment="0" applyProtection="0"/>
    <xf numFmtId="0" fontId="59" fillId="0" borderId="50" applyNumberFormat="0" applyFill="0" applyBorder="0" applyAlignment="0" applyProtection="0"/>
    <xf numFmtId="10" fontId="2" fillId="88" borderId="18" applyNumberFormat="0" applyBorder="0" applyAlignment="0" applyProtection="0"/>
    <xf numFmtId="4" fontId="125" fillId="53" borderId="58" applyNumberFormat="0" applyProtection="0">
      <alignment horizontal="left" vertical="center" wrapText="1" indent="1"/>
    </xf>
    <xf numFmtId="4" fontId="124" fillId="88" borderId="37" applyNumberFormat="0" applyProtection="0">
      <alignment vertical="center"/>
    </xf>
    <xf numFmtId="0" fontId="141" fillId="0" borderId="50" applyNumberFormat="0" applyFill="0" applyBorder="0" applyAlignment="0" applyProtection="0"/>
    <xf numFmtId="0" fontId="68" fillId="79" borderId="51" applyNumberFormat="0" applyAlignment="0" applyProtection="0"/>
    <xf numFmtId="0" fontId="58" fillId="0" borderId="50" applyNumberFormat="0" applyFill="0" applyBorder="0" applyAlignment="0" applyProtection="0"/>
    <xf numFmtId="0" fontId="3" fillId="93" borderId="37" applyNumberFormat="0" applyProtection="0">
      <alignment horizontal="left" vertical="center" indent="1"/>
    </xf>
    <xf numFmtId="0" fontId="102" fillId="51" borderId="51" applyNumberFormat="0" applyAlignment="0" applyProtection="0"/>
    <xf numFmtId="0" fontId="3" fillId="93" borderId="37" applyNumberFormat="0" applyProtection="0">
      <alignment horizontal="left" vertical="center" indent="1"/>
    </xf>
    <xf numFmtId="0" fontId="102" fillId="51" borderId="51" applyNumberFormat="0" applyAlignment="0" applyProtection="0"/>
    <xf numFmtId="0" fontId="91" fillId="0" borderId="20">
      <alignment horizontal="left" vertical="center"/>
    </xf>
    <xf numFmtId="0" fontId="91" fillId="0" borderId="20">
      <alignment horizontal="left" vertical="center"/>
    </xf>
    <xf numFmtId="0" fontId="3" fillId="93" borderId="37" applyNumberFormat="0" applyProtection="0">
      <alignment horizontal="left" vertical="center" indent="1"/>
    </xf>
    <xf numFmtId="176" fontId="2" fillId="86" borderId="18"/>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176" fontId="102" fillId="52" borderId="51" applyNumberFormat="0" applyAlignment="0" applyProtection="0"/>
    <xf numFmtId="0" fontId="102" fillId="51" borderId="51" applyNumberFormat="0" applyAlignment="0" applyProtection="0"/>
    <xf numFmtId="0" fontId="68" fillId="79" borderId="51" applyNumberFormat="0" applyAlignment="0" applyProtection="0"/>
    <xf numFmtId="176" fontId="2" fillId="86" borderId="18"/>
    <xf numFmtId="0" fontId="2" fillId="84" borderId="18"/>
    <xf numFmtId="4" fontId="126" fillId="102" borderId="37" applyNumberFormat="0" applyProtection="0">
      <alignment horizontal="left" vertical="center" indent="1"/>
    </xf>
    <xf numFmtId="0" fontId="3" fillId="86" borderId="37" applyNumberFormat="0" applyProtection="0">
      <alignment horizontal="left" vertical="center" indent="1"/>
    </xf>
    <xf numFmtId="10" fontId="2" fillId="88" borderId="18" applyNumberFormat="0" applyBorder="0" applyAlignment="0" applyProtection="0"/>
    <xf numFmtId="4" fontId="44" fillId="85" borderId="37" applyNumberFormat="0" applyProtection="0">
      <alignment horizontal="left" vertical="center" indent="1"/>
    </xf>
    <xf numFmtId="4" fontId="124" fillId="88" borderId="37" applyNumberFormat="0" applyProtection="0">
      <alignment vertical="center"/>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40" applyNumberFormat="0" applyProtection="0">
      <alignment horizontal="left" vertical="center" indent="1"/>
    </xf>
    <xf numFmtId="4" fontId="126" fillId="102" borderId="37" applyNumberFormat="0" applyProtection="0">
      <alignment horizontal="left" vertical="center" indent="1"/>
    </xf>
    <xf numFmtId="0" fontId="32" fillId="89" borderId="52" applyNumberFormat="0" applyAlignment="0" applyProtection="0"/>
    <xf numFmtId="0" fontId="91" fillId="0" borderId="20">
      <alignment horizontal="left" vertical="center"/>
    </xf>
    <xf numFmtId="4" fontId="44" fillId="104" borderId="37" applyNumberFormat="0" applyProtection="0">
      <alignment horizontal="right" vertical="center"/>
    </xf>
    <xf numFmtId="4" fontId="44" fillId="104" borderId="37" applyNumberFormat="0" applyProtection="0">
      <alignment horizontal="left" vertical="center" indent="1"/>
    </xf>
    <xf numFmtId="0" fontId="3" fillId="86" borderId="37" applyNumberFormat="0" applyProtection="0">
      <alignment horizontal="left" vertical="center" indent="1"/>
    </xf>
    <xf numFmtId="0" fontId="68" fillId="79" borderId="51" applyNumberFormat="0" applyAlignment="0" applyProtection="0"/>
    <xf numFmtId="4" fontId="44" fillId="83" borderId="37" applyNumberFormat="0" applyProtection="0">
      <alignment horizontal="right" vertical="center"/>
    </xf>
    <xf numFmtId="4" fontId="44" fillId="85" borderId="37" applyNumberFormat="0" applyProtection="0">
      <alignment vertical="center"/>
    </xf>
    <xf numFmtId="4" fontId="44" fillId="99" borderId="37" applyNumberFormat="0" applyProtection="0">
      <alignment horizontal="right" vertical="center"/>
    </xf>
    <xf numFmtId="4" fontId="44" fillId="100" borderId="37" applyNumberFormat="0" applyProtection="0">
      <alignment horizontal="right" vertical="center"/>
    </xf>
    <xf numFmtId="4" fontId="126" fillId="102" borderId="37"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4" fontId="44" fillId="88" borderId="37" applyNumberFormat="0" applyProtection="0">
      <alignment vertical="center"/>
    </xf>
    <xf numFmtId="4" fontId="124" fillId="88" borderId="37" applyNumberFormat="0" applyProtection="0">
      <alignment vertical="center"/>
    </xf>
    <xf numFmtId="0" fontId="3" fillId="93" borderId="37" applyNumberFormat="0" applyProtection="0">
      <alignment horizontal="left" vertical="center" indent="1"/>
    </xf>
    <xf numFmtId="4" fontId="44" fillId="8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40" applyNumberFormat="0" applyProtection="0">
      <alignment horizontal="left" vertical="center" indent="1"/>
    </xf>
    <xf numFmtId="0" fontId="102" fillId="52" borderId="51" applyNumberFormat="0" applyAlignment="0" applyProtection="0"/>
    <xf numFmtId="4" fontId="44" fillId="104" borderId="37" applyNumberFormat="0" applyProtection="0">
      <alignment horizontal="right" vertical="center"/>
    </xf>
    <xf numFmtId="4" fontId="124" fillId="85" borderId="37" applyNumberFormat="0" applyProtection="0">
      <alignment vertical="center"/>
    </xf>
    <xf numFmtId="0" fontId="2" fillId="84" borderId="18"/>
    <xf numFmtId="10" fontId="2" fillId="88" borderId="18" applyNumberFormat="0" applyBorder="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4" fontId="44" fillId="83" borderId="37" applyNumberFormat="0" applyProtection="0">
      <alignment horizontal="right" vertical="center"/>
    </xf>
    <xf numFmtId="0" fontId="36" fillId="89" borderId="52" applyNumberFormat="0" applyAlignment="0" applyProtection="0"/>
    <xf numFmtId="0" fontId="164" fillId="1" borderId="20" applyNumberFormat="0" applyFont="0" applyAlignment="0">
      <alignment horizontal="center"/>
    </xf>
    <xf numFmtId="0" fontId="3" fillId="92" borderId="52" applyNumberFormat="0" applyFont="0" applyAlignment="0" applyProtection="0"/>
    <xf numFmtId="176" fontId="122" fillId="80" borderId="37" applyNumberFormat="0" applyAlignment="0" applyProtection="0"/>
    <xf numFmtId="0" fontId="3" fillId="108" borderId="37" applyNumberFormat="0" applyProtection="0">
      <alignment horizontal="left" vertical="center" indent="1"/>
    </xf>
    <xf numFmtId="0" fontId="3" fillId="86" borderId="37" applyNumberFormat="0" applyProtection="0">
      <alignment horizontal="left" vertical="center" indent="1"/>
    </xf>
    <xf numFmtId="176" fontId="91" fillId="0" borderId="20">
      <alignment horizontal="left" vertical="center"/>
    </xf>
    <xf numFmtId="176" fontId="140" fillId="0" borderId="50" applyNumberFormat="0" applyFill="0" applyBorder="0" applyAlignment="0" applyProtection="0"/>
    <xf numFmtId="176" fontId="135" fillId="0" borderId="50" applyNumberFormat="0" applyFill="0" applyBorder="0" applyAlignment="0" applyProtection="0"/>
    <xf numFmtId="4" fontId="44" fillId="85" borderId="37" applyNumberFormat="0" applyProtection="0">
      <alignment vertical="center"/>
    </xf>
    <xf numFmtId="0" fontId="2" fillId="86" borderId="18"/>
    <xf numFmtId="4" fontId="124" fillId="85" borderId="37" applyNumberFormat="0" applyProtection="0">
      <alignment vertical="center"/>
    </xf>
    <xf numFmtId="4" fontId="44" fillId="104" borderId="40" applyNumberFormat="0" applyProtection="0">
      <alignment horizontal="left" vertical="center" indent="1"/>
    </xf>
    <xf numFmtId="4" fontId="44" fillId="106" borderId="37" applyNumberFormat="0" applyProtection="0">
      <alignment horizontal="left" vertical="center" indent="1"/>
    </xf>
    <xf numFmtId="176" fontId="102" fillId="52" borderId="51" applyNumberFormat="0" applyAlignment="0" applyProtection="0"/>
    <xf numFmtId="4" fontId="44" fillId="106" borderId="37" applyNumberFormat="0" applyProtection="0">
      <alignment horizontal="left" vertical="center" indent="1"/>
    </xf>
    <xf numFmtId="4" fontId="44" fillId="97" borderId="37" applyNumberFormat="0" applyProtection="0">
      <alignment horizontal="right" vertical="center"/>
    </xf>
    <xf numFmtId="4" fontId="44" fillId="96" borderId="37" applyNumberFormat="0" applyProtection="0">
      <alignment horizontal="right" vertical="center"/>
    </xf>
    <xf numFmtId="4" fontId="44" fillId="99" borderId="37" applyNumberFormat="0" applyProtection="0">
      <alignment horizontal="right" vertical="center"/>
    </xf>
    <xf numFmtId="4" fontId="44" fillId="100" borderId="37" applyNumberFormat="0" applyProtection="0">
      <alignment horizontal="right" vertical="center"/>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8" borderId="37" applyNumberFormat="0" applyProtection="0">
      <alignment vertical="center"/>
    </xf>
    <xf numFmtId="0" fontId="3" fillId="86" borderId="37" applyNumberFormat="0" applyProtection="0">
      <alignment horizontal="left" vertical="center" indent="1"/>
    </xf>
    <xf numFmtId="4" fontId="44" fillId="85" borderId="37" applyNumberFormat="0" applyProtection="0">
      <alignment vertical="center"/>
    </xf>
    <xf numFmtId="4" fontId="44" fillId="88"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68" fillId="79" borderId="51" applyNumberFormat="0" applyAlignment="0" applyProtection="0"/>
    <xf numFmtId="4" fontId="124" fillId="88" borderId="37" applyNumberFormat="0" applyProtection="0">
      <alignment vertical="center"/>
    </xf>
    <xf numFmtId="0" fontId="3" fillId="93" borderId="37" applyNumberFormat="0" applyProtection="0">
      <alignment horizontal="left" vertical="center" indent="1"/>
    </xf>
    <xf numFmtId="4" fontId="44" fillId="100" borderId="37" applyNumberFormat="0" applyProtection="0">
      <alignment horizontal="right" vertical="center"/>
    </xf>
    <xf numFmtId="4" fontId="44" fillId="85" borderId="37" applyNumberFormat="0" applyProtection="0">
      <alignment vertical="center"/>
    </xf>
    <xf numFmtId="0" fontId="3" fillId="86" borderId="37" applyNumberFormat="0" applyProtection="0">
      <alignment horizontal="left" vertical="center" indent="1"/>
    </xf>
    <xf numFmtId="4" fontId="44" fillId="104" borderId="37" applyNumberFormat="0" applyProtection="0">
      <alignment horizontal="right" vertical="center"/>
    </xf>
    <xf numFmtId="4" fontId="124" fillId="88" borderId="37" applyNumberFormat="0" applyProtection="0">
      <alignment vertical="center"/>
    </xf>
    <xf numFmtId="39" fontId="106" fillId="57" borderId="56"/>
    <xf numFmtId="0" fontId="102" fillId="51" borderId="51" applyNumberFormat="0" applyAlignment="0" applyProtection="0"/>
    <xf numFmtId="176" fontId="2" fillId="0" borderId="50" applyNumberFormat="0" applyFill="0" applyAlignment="0" applyProtection="0"/>
    <xf numFmtId="0" fontId="36" fillId="92" borderId="52" applyNumberFormat="0" applyFont="0" applyAlignment="0" applyProtection="0"/>
    <xf numFmtId="176" fontId="68" fillId="80" borderId="51" applyNumberFormat="0" applyAlignment="0" applyProtection="0"/>
    <xf numFmtId="176" fontId="2" fillId="84" borderId="18"/>
    <xf numFmtId="0" fontId="2" fillId="84" borderId="18"/>
    <xf numFmtId="39" fontId="106" fillId="57" borderId="56"/>
    <xf numFmtId="176" fontId="165" fillId="50" borderId="58" applyNumberFormat="0" applyProtection="0">
      <alignment horizontal="right" vertical="center"/>
    </xf>
    <xf numFmtId="0" fontId="122" fillId="79" borderId="37" applyNumberFormat="0" applyAlignment="0" applyProtection="0"/>
    <xf numFmtId="0" fontId="3" fillId="86" borderId="37" applyNumberFormat="0" applyProtection="0">
      <alignment horizontal="left" vertical="center" indent="1"/>
    </xf>
    <xf numFmtId="0" fontId="3" fillId="108" borderId="37" applyNumberFormat="0" applyProtection="0">
      <alignment horizontal="left" vertical="center" indent="1"/>
    </xf>
    <xf numFmtId="176" fontId="2" fillId="0" borderId="50" applyNumberFormat="0" applyFill="0" applyAlignment="0" applyProtection="0"/>
    <xf numFmtId="0" fontId="32" fillId="89" borderId="52" applyNumberFormat="0" applyAlignment="0" applyProtection="0"/>
    <xf numFmtId="0" fontId="3" fillId="93" borderId="37" applyNumberFormat="0" applyProtection="0">
      <alignment horizontal="left" vertical="center" indent="1"/>
    </xf>
    <xf numFmtId="4" fontId="124" fillId="88" borderId="37" applyNumberFormat="0" applyProtection="0">
      <alignment vertical="center"/>
    </xf>
    <xf numFmtId="0" fontId="3" fillId="106" borderId="37" applyNumberFormat="0" applyProtection="0">
      <alignment horizontal="left" vertical="center" indent="1"/>
    </xf>
    <xf numFmtId="176" fontId="128" fillId="50" borderId="58" applyNumberFormat="0" applyProtection="0">
      <alignment horizontal="right" vertical="center"/>
    </xf>
    <xf numFmtId="10" fontId="2" fillId="88" borderId="18" applyNumberFormat="0" applyBorder="0" applyAlignment="0" applyProtection="0"/>
    <xf numFmtId="4" fontId="124" fillId="85" borderId="37" applyNumberFormat="0" applyProtection="0">
      <alignment vertical="center"/>
    </xf>
    <xf numFmtId="0" fontId="3" fillId="108" borderId="37" applyNumberFormat="0" applyProtection="0">
      <alignment horizontal="left" vertical="center" indent="1"/>
    </xf>
    <xf numFmtId="176" fontId="142" fillId="0" borderId="50" applyNumberFormat="0" applyFill="0" applyBorder="0" applyAlignment="0" applyProtection="0"/>
    <xf numFmtId="0" fontId="164" fillId="1" borderId="20" applyNumberFormat="0" applyFont="0" applyAlignment="0">
      <alignment horizontal="center"/>
    </xf>
    <xf numFmtId="4" fontId="44" fillId="101" borderId="37" applyNumberFormat="0" applyProtection="0">
      <alignment horizontal="right" vertical="center"/>
    </xf>
    <xf numFmtId="0" fontId="3" fillId="93" borderId="37" applyNumberFormat="0" applyProtection="0">
      <alignment horizontal="left" vertical="center" indent="1"/>
    </xf>
    <xf numFmtId="0" fontId="164" fillId="1" borderId="20" applyNumberFormat="0" applyFont="0" applyAlignment="0">
      <alignment horizontal="center"/>
    </xf>
    <xf numFmtId="4" fontId="44" fillId="85" borderId="37" applyNumberFormat="0" applyProtection="0">
      <alignment horizontal="left" vertical="center" indent="1"/>
    </xf>
    <xf numFmtId="176" fontId="122" fillId="80" borderId="37" applyNumberFormat="0" applyAlignment="0" applyProtection="0"/>
    <xf numFmtId="176" fontId="57" fillId="0" borderId="50" applyNumberFormat="0" applyFill="0" applyBorder="0" applyAlignment="0" applyProtection="0"/>
    <xf numFmtId="0" fontId="3" fillId="92" borderId="52" applyNumberFormat="0" applyFont="0" applyAlignment="0" applyProtection="0"/>
    <xf numFmtId="0" fontId="135" fillId="0" borderId="50" applyNumberFormat="0" applyFill="0" applyBorder="0" applyAlignment="0" applyProtection="0"/>
    <xf numFmtId="0" fontId="189" fillId="80" borderId="51" applyNumberFormat="0" applyAlignment="0" applyProtection="0"/>
    <xf numFmtId="0" fontId="3" fillId="106" borderId="37" applyNumberFormat="0" applyProtection="0">
      <alignment horizontal="left" vertical="center" indent="1"/>
    </xf>
    <xf numFmtId="176" fontId="165" fillId="50" borderId="58" applyNumberFormat="0" applyProtection="0">
      <alignment horizontal="right" vertical="center"/>
    </xf>
    <xf numFmtId="0" fontId="2" fillId="0" borderId="50" applyNumberFormat="0" applyFill="0" applyAlignment="0" applyProtection="0"/>
    <xf numFmtId="176" fontId="130" fillId="107" borderId="58" applyNumberFormat="0" applyProtection="0">
      <alignment horizontal="left" vertical="top" indent="1"/>
    </xf>
    <xf numFmtId="4" fontId="44" fillId="104" borderId="37" applyNumberFormat="0" applyProtection="0">
      <alignment horizontal="right" vertical="center"/>
    </xf>
    <xf numFmtId="4" fontId="134" fillId="109" borderId="58" applyNumberFormat="0" applyProtection="0">
      <alignment horizontal="right" vertical="center"/>
    </xf>
    <xf numFmtId="176" fontId="57" fillId="0" borderId="50" applyNumberFormat="0" applyFill="0" applyBorder="0" applyAlignment="0" applyProtection="0"/>
    <xf numFmtId="176" fontId="58" fillId="0" borderId="50" applyNumberFormat="0" applyFill="0" applyBorder="0" applyAlignment="0" applyProtection="0"/>
    <xf numFmtId="4" fontId="124" fillId="104" borderId="37" applyNumberFormat="0" applyProtection="0">
      <alignment horizontal="right" vertical="center"/>
    </xf>
    <xf numFmtId="176" fontId="125" fillId="112" borderId="58" applyNumberFormat="0" applyProtection="0">
      <alignment horizontal="left" vertical="center" wrapText="1" indent="1"/>
    </xf>
    <xf numFmtId="4" fontId="124" fillId="104" borderId="37" applyNumberFormat="0" applyProtection="0">
      <alignment horizontal="right" vertical="center"/>
    </xf>
    <xf numFmtId="176" fontId="68" fillId="80" borderId="51" applyNumberFormat="0" applyAlignment="0" applyProtection="0"/>
    <xf numFmtId="176" fontId="135" fillId="0" borderId="50" applyNumberFormat="0" applyFill="0" applyBorder="0" applyAlignment="0" applyProtection="0"/>
    <xf numFmtId="4" fontId="128" fillId="109" borderId="58"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176" fontId="128" fillId="50" borderId="58" applyNumberFormat="0" applyProtection="0">
      <alignment horizontal="right" vertical="center"/>
    </xf>
    <xf numFmtId="4" fontId="44" fillId="104" borderId="37" applyNumberFormat="0" applyProtection="0">
      <alignment horizontal="right" vertical="center"/>
    </xf>
    <xf numFmtId="176" fontId="91" fillId="0" borderId="20">
      <alignment horizontal="left" vertical="center"/>
    </xf>
    <xf numFmtId="176" fontId="128" fillId="50" borderId="58" applyNumberFormat="0" applyProtection="0">
      <alignment horizontal="right" vertical="center"/>
    </xf>
    <xf numFmtId="10" fontId="2" fillId="88" borderId="18" applyNumberFormat="0" applyBorder="0" applyAlignment="0" applyProtection="0"/>
    <xf numFmtId="176" fontId="91" fillId="0" borderId="20">
      <alignment horizontal="left" vertical="center"/>
    </xf>
    <xf numFmtId="0" fontId="91" fillId="0" borderId="20">
      <alignment horizontal="left" vertical="center"/>
    </xf>
    <xf numFmtId="176" fontId="59" fillId="0" borderId="50" applyNumberFormat="0" applyFill="0" applyBorder="0" applyAlignment="0" applyProtection="0"/>
    <xf numFmtId="176" fontId="142" fillId="0" borderId="50" applyNumberFormat="0" applyFill="0" applyBorder="0" applyAlignment="0" applyProtection="0"/>
    <xf numFmtId="176" fontId="140" fillId="0" borderId="50" applyNumberFormat="0" applyFill="0" applyBorder="0" applyAlignment="0" applyProtection="0"/>
    <xf numFmtId="4" fontId="133" fillId="104" borderId="37" applyNumberFormat="0" applyProtection="0">
      <alignment horizontal="right" vertical="center"/>
    </xf>
    <xf numFmtId="176" fontId="141" fillId="0" borderId="50" applyNumberFormat="0" applyFill="0" applyBorder="0" applyAlignment="0" applyProtection="0"/>
    <xf numFmtId="0" fontId="36" fillId="92" borderId="52" applyNumberFormat="0" applyFont="0" applyAlignment="0" applyProtection="0"/>
    <xf numFmtId="4" fontId="133" fillId="104" borderId="37" applyNumberFormat="0" applyProtection="0">
      <alignment horizontal="right" vertical="center"/>
    </xf>
    <xf numFmtId="0" fontId="58" fillId="0" borderId="50" applyNumberFormat="0" applyFill="0" applyBorder="0" applyAlignment="0" applyProtection="0"/>
    <xf numFmtId="0" fontId="59" fillId="0" borderId="50" applyNumberFormat="0" applyFill="0" applyBorder="0" applyAlignment="0" applyProtection="0"/>
    <xf numFmtId="176" fontId="2" fillId="0" borderId="50" applyNumberFormat="0" applyFill="0" applyAlignment="0" applyProtection="0"/>
    <xf numFmtId="0" fontId="68" fillId="79" borderId="51" applyNumberFormat="0" applyAlignment="0" applyProtection="0"/>
    <xf numFmtId="10" fontId="2" fillId="88" borderId="18" applyNumberFormat="0" applyBorder="0" applyAlignment="0" applyProtection="0"/>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vertical="center"/>
    </xf>
    <xf numFmtId="0" fontId="2" fillId="84" borderId="18"/>
    <xf numFmtId="0" fontId="91" fillId="0" borderId="20">
      <alignment horizontal="left" vertical="center"/>
    </xf>
    <xf numFmtId="4" fontId="44" fillId="104" borderId="37" applyNumberFormat="0" applyProtection="0">
      <alignment horizontal="right" vertical="center"/>
    </xf>
    <xf numFmtId="4" fontId="125" fillId="53" borderId="58" applyNumberFormat="0" applyProtection="0">
      <alignment horizontal="left" vertical="center" wrapText="1" indent="1"/>
    </xf>
    <xf numFmtId="0" fontId="2" fillId="86" borderId="18"/>
    <xf numFmtId="4" fontId="124" fillId="85" borderId="37" applyNumberFormat="0" applyProtection="0">
      <alignment vertical="center"/>
    </xf>
    <xf numFmtId="4" fontId="44" fillId="104" borderId="40" applyNumberFormat="0" applyProtection="0">
      <alignment horizontal="left" vertical="center" indent="1"/>
    </xf>
    <xf numFmtId="0" fontId="140" fillId="0" borderId="50" applyNumberFormat="0" applyFill="0" applyBorder="0" applyAlignment="0" applyProtection="0"/>
    <xf numFmtId="0" fontId="141" fillId="0" borderId="50" applyNumberFormat="0" applyFill="0" applyBorder="0" applyAlignment="0" applyProtection="0"/>
    <xf numFmtId="0" fontId="142" fillId="0" borderId="50" applyNumberFormat="0" applyFill="0" applyBorder="0" applyAlignment="0" applyProtection="0"/>
    <xf numFmtId="0" fontId="190" fillId="52" borderId="51" applyNumberFormat="0" applyAlignment="0" applyProtection="0"/>
    <xf numFmtId="10" fontId="2" fillId="88" borderId="18" applyNumberFormat="0" applyBorder="0" applyAlignment="0" applyProtection="0"/>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2" borderId="52" applyNumberFormat="0" applyFont="0" applyAlignment="0" applyProtection="0"/>
    <xf numFmtId="0" fontId="102" fillId="51" borderId="51" applyNumberFormat="0" applyAlignment="0" applyProtection="0"/>
    <xf numFmtId="39" fontId="106" fillId="57" borderId="56"/>
    <xf numFmtId="39" fontId="106" fillId="57" borderId="56"/>
    <xf numFmtId="39" fontId="106" fillId="57" borderId="56"/>
    <xf numFmtId="4" fontId="44" fillId="98" borderId="37" applyNumberFormat="0" applyProtection="0">
      <alignment horizontal="right" vertical="center"/>
    </xf>
    <xf numFmtId="4" fontId="44" fillId="104" borderId="37"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4" fontId="44" fillId="101" borderId="37" applyNumberFormat="0" applyProtection="0">
      <alignment horizontal="right" vertical="center"/>
    </xf>
    <xf numFmtId="39" fontId="106" fillId="57" borderId="56"/>
    <xf numFmtId="4" fontId="44" fillId="85" borderId="37" applyNumberFormat="0" applyProtection="0">
      <alignment horizontal="left" vertical="center" indent="1"/>
    </xf>
    <xf numFmtId="0" fontId="91" fillId="0" borderId="20">
      <alignment horizontal="left" vertical="center"/>
    </xf>
    <xf numFmtId="10" fontId="2" fillId="88" borderId="18" applyNumberFormat="0" applyBorder="0" applyAlignment="0" applyProtection="0"/>
    <xf numFmtId="10" fontId="2" fillId="88" borderId="18" applyNumberFormat="0" applyBorder="0" applyAlignment="0" applyProtection="0"/>
    <xf numFmtId="0" fontId="2" fillId="84" borderId="18"/>
    <xf numFmtId="4" fontId="44" fillId="88"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39" fontId="106" fillId="57" borderId="56"/>
    <xf numFmtId="4" fontId="44" fillId="85"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59" fillId="0" borderId="50" applyNumberFormat="0" applyFill="0" applyBorder="0" applyAlignment="0" applyProtection="0"/>
    <xf numFmtId="0" fontId="102" fillId="51" borderId="51" applyNumberFormat="0" applyAlignment="0" applyProtection="0"/>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176" fontId="91" fillId="0" borderId="20">
      <alignment horizontal="left" vertical="center"/>
    </xf>
    <xf numFmtId="0" fontId="3" fillId="93" borderId="37" applyNumberFormat="0" applyProtection="0">
      <alignment horizontal="left" vertical="center" indent="1"/>
    </xf>
    <xf numFmtId="176" fontId="2" fillId="0" borderId="50" applyNumberFormat="0" applyFill="0" applyAlignment="0" applyProtection="0"/>
    <xf numFmtId="176" fontId="125" fillId="112" borderId="58" applyNumberFormat="0" applyProtection="0">
      <alignment horizontal="left" vertical="center" wrapText="1" indent="1"/>
    </xf>
    <xf numFmtId="176" fontId="58" fillId="0" borderId="50" applyNumberFormat="0" applyFill="0" applyBorder="0" applyAlignment="0" applyProtection="0"/>
    <xf numFmtId="176" fontId="59" fillId="0" borderId="50" applyNumberFormat="0" applyFill="0" applyBorder="0" applyAlignment="0" applyProtection="0"/>
    <xf numFmtId="176" fontId="166" fillId="50" borderId="58" applyNumberFormat="0" applyProtection="0">
      <alignment horizontal="right" vertical="center"/>
    </xf>
    <xf numFmtId="176" fontId="32" fillId="89" borderId="52" applyNumberFormat="0" applyAlignment="0" applyProtection="0"/>
    <xf numFmtId="176" fontId="102" fillId="52" borderId="51" applyNumberFormat="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0" fontId="68" fillId="79" borderId="51" applyNumberFormat="0" applyAlignment="0" applyProtection="0"/>
    <xf numFmtId="0" fontId="32" fillId="89" borderId="52" applyNumberFormat="0" applyAlignment="0" applyProtection="0"/>
    <xf numFmtId="0" fontId="57" fillId="0" borderId="50" applyNumberFormat="0" applyFill="0" applyBorder="0" applyAlignment="0" applyProtection="0"/>
    <xf numFmtId="0" fontId="58" fillId="0" borderId="50" applyNumberFormat="0" applyFill="0" applyBorder="0" applyAlignment="0" applyProtection="0"/>
    <xf numFmtId="176" fontId="59" fillId="0" borderId="50" applyNumberFormat="0" applyFill="0" applyBorder="0" applyAlignment="0" applyProtection="0"/>
    <xf numFmtId="0" fontId="68" fillId="79" borderId="51" applyNumberFormat="0" applyAlignment="0" applyProtection="0"/>
    <xf numFmtId="4" fontId="124" fillId="104" borderId="37" applyNumberFormat="0" applyProtection="0">
      <alignment horizontal="right" vertical="center"/>
    </xf>
    <xf numFmtId="4" fontId="44" fillId="10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4" fontId="44" fillId="104" borderId="37" applyNumberFormat="0" applyProtection="0">
      <alignment horizontal="right" vertical="center"/>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vertical="center"/>
    </xf>
    <xf numFmtId="4" fontId="124" fillId="85" borderId="37" applyNumberFormat="0" applyProtection="0">
      <alignment vertical="center"/>
    </xf>
    <xf numFmtId="39" fontId="106" fillId="57" borderId="56"/>
    <xf numFmtId="39" fontId="106" fillId="57" borderId="56"/>
    <xf numFmtId="4" fontId="44" fillId="85" borderId="37" applyNumberFormat="0" applyProtection="0">
      <alignment horizontal="left" vertical="center" indent="1"/>
    </xf>
    <xf numFmtId="4" fontId="44" fillId="83" borderId="37" applyNumberFormat="0" applyProtection="0">
      <alignment horizontal="right" vertical="center"/>
    </xf>
    <xf numFmtId="0" fontId="3" fillId="108" borderId="37" applyNumberFormat="0" applyProtection="0">
      <alignment horizontal="left" vertical="center" indent="1"/>
    </xf>
    <xf numFmtId="4" fontId="44" fillId="104"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7" borderId="37" applyNumberFormat="0" applyProtection="0">
      <alignment horizontal="right" vertical="center"/>
    </xf>
    <xf numFmtId="4" fontId="44" fillId="104" borderId="40" applyNumberFormat="0" applyProtection="0">
      <alignment horizontal="left" vertical="center" indent="1"/>
    </xf>
    <xf numFmtId="4" fontId="44" fillId="40" borderId="37" applyNumberFormat="0" applyProtection="0">
      <alignment horizontal="right" vertical="center"/>
    </xf>
    <xf numFmtId="0" fontId="91" fillId="0" borderId="20">
      <alignment horizontal="left" vertical="center"/>
    </xf>
    <xf numFmtId="0" fontId="3" fillId="93" borderId="37" applyNumberFormat="0" applyProtection="0">
      <alignment horizontal="left" vertical="center" indent="1"/>
    </xf>
    <xf numFmtId="0" fontId="2" fillId="86" borderId="18"/>
    <xf numFmtId="0" fontId="68" fillId="79" borderId="51" applyNumberFormat="0" applyAlignment="0" applyProtection="0"/>
    <xf numFmtId="176" fontId="2" fillId="84" borderId="18"/>
    <xf numFmtId="0" fontId="3" fillId="93"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horizontal="left" vertical="center" indent="1"/>
    </xf>
    <xf numFmtId="176" fontId="57" fillId="0" borderId="50" applyNumberFormat="0" applyFill="0" applyBorder="0" applyAlignment="0" applyProtection="0"/>
    <xf numFmtId="4" fontId="44" fillId="104" borderId="37" applyNumberFormat="0" applyProtection="0">
      <alignment horizontal="right" vertical="center"/>
    </xf>
    <xf numFmtId="4" fontId="44" fillId="85" borderId="37" applyNumberFormat="0" applyProtection="0">
      <alignment vertical="center"/>
    </xf>
    <xf numFmtId="0" fontId="135" fillId="0" borderId="50" applyNumberFormat="0" applyFill="0" applyBorder="0" applyAlignment="0" applyProtection="0"/>
    <xf numFmtId="0" fontId="3" fillId="93" borderId="37" applyNumberFormat="0" applyProtection="0">
      <alignment horizontal="left" vertical="center" indent="1"/>
    </xf>
    <xf numFmtId="4" fontId="44" fillId="85" borderId="37" applyNumberFormat="0" applyProtection="0">
      <alignment horizontal="left" vertical="center" indent="1"/>
    </xf>
    <xf numFmtId="176" fontId="57" fillId="0" borderId="50" applyNumberFormat="0" applyFill="0" applyBorder="0" applyAlignment="0" applyProtection="0"/>
    <xf numFmtId="4" fontId="124" fillId="104" borderId="37" applyNumberFormat="0" applyProtection="0">
      <alignment horizontal="right" vertical="center"/>
    </xf>
    <xf numFmtId="4" fontId="44" fillId="85" borderId="37" applyNumberFormat="0" applyProtection="0">
      <alignment horizontal="left" vertical="center" indent="1"/>
    </xf>
    <xf numFmtId="0" fontId="3" fillId="106" borderId="37" applyNumberFormat="0" applyProtection="0">
      <alignment horizontal="left" vertical="center" indent="1"/>
    </xf>
    <xf numFmtId="4" fontId="44" fillId="85" borderId="37" applyNumberFormat="0" applyProtection="0">
      <alignment horizontal="left" vertical="center" indent="1"/>
    </xf>
    <xf numFmtId="176" fontId="59" fillId="0" borderId="50" applyNumberFormat="0" applyFill="0" applyBorder="0" applyAlignment="0" applyProtection="0"/>
    <xf numFmtId="176" fontId="58" fillId="0" borderId="50" applyNumberFormat="0" applyFill="0" applyBorder="0" applyAlignment="0" applyProtection="0"/>
    <xf numFmtId="0" fontId="59" fillId="0" borderId="50" applyNumberFormat="0" applyFill="0" applyBorder="0" applyAlignment="0" applyProtection="0"/>
    <xf numFmtId="0" fontId="57" fillId="0" borderId="50" applyNumberFormat="0" applyFill="0" applyBorder="0" applyAlignment="0" applyProtection="0"/>
    <xf numFmtId="0" fontId="2" fillId="0" borderId="50" applyNumberFormat="0" applyFill="0" applyAlignment="0" applyProtection="0"/>
    <xf numFmtId="0" fontId="2" fillId="0" borderId="50" applyNumberFormat="0" applyFill="0" applyAlignment="0" applyProtection="0"/>
    <xf numFmtId="176" fontId="59" fillId="0" borderId="50" applyNumberFormat="0" applyFill="0" applyBorder="0" applyAlignment="0" applyProtection="0"/>
    <xf numFmtId="0" fontId="3" fillId="92" borderId="52" applyNumberFormat="0" applyFont="0" applyAlignment="0" applyProtection="0"/>
    <xf numFmtId="0" fontId="3" fillId="92" borderId="52" applyNumberFormat="0" applyFont="0" applyAlignment="0" applyProtection="0"/>
    <xf numFmtId="4" fontId="44" fillId="104" borderId="37" applyNumberFormat="0" applyProtection="0">
      <alignment horizontal="right" vertical="center"/>
    </xf>
    <xf numFmtId="0" fontId="32" fillId="89" borderId="52" applyNumberFormat="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0" fontId="3" fillId="86" borderId="37" applyNumberFormat="0" applyProtection="0">
      <alignment horizontal="left" vertical="center" indent="1"/>
    </xf>
    <xf numFmtId="176" fontId="32" fillId="89" borderId="52" applyNumberFormat="0" applyAlignment="0" applyProtection="0"/>
    <xf numFmtId="176" fontId="141"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68" fillId="80" borderId="51" applyNumberFormat="0" applyAlignment="0" applyProtection="0"/>
    <xf numFmtId="176" fontId="32" fillId="89" borderId="52" applyNumberFormat="0" applyAlignment="0" applyProtection="0"/>
    <xf numFmtId="176" fontId="141" fillId="0" borderId="50" applyNumberFormat="0" applyFill="0" applyBorder="0" applyAlignment="0" applyProtection="0"/>
    <xf numFmtId="176" fontId="135" fillId="0" borderId="50" applyNumberFormat="0" applyFill="0" applyBorder="0" applyAlignment="0" applyProtection="0"/>
    <xf numFmtId="0" fontId="2" fillId="86" borderId="18"/>
    <xf numFmtId="0" fontId="36" fillId="92" borderId="52" applyNumberFormat="0" applyFont="0" applyAlignment="0" applyProtection="0"/>
    <xf numFmtId="176" fontId="135" fillId="0" borderId="50" applyNumberFormat="0" applyFill="0" applyBorder="0" applyAlignment="0" applyProtection="0"/>
    <xf numFmtId="176" fontId="141" fillId="0" borderId="50" applyNumberFormat="0" applyFill="0" applyBorder="0" applyAlignment="0" applyProtection="0"/>
    <xf numFmtId="176" fontId="135" fillId="0" borderId="50" applyNumberFormat="0" applyFill="0" applyBorder="0" applyAlignment="0" applyProtection="0"/>
    <xf numFmtId="176" fontId="68" fillId="80" borderId="51" applyNumberFormat="0" applyAlignment="0" applyProtection="0"/>
    <xf numFmtId="0" fontId="3" fillId="93" borderId="37" applyNumberFormat="0" applyProtection="0">
      <alignment horizontal="left" vertical="center" indent="1"/>
    </xf>
    <xf numFmtId="4" fontId="124" fillId="85" borderId="37" applyNumberFormat="0" applyProtection="0">
      <alignment vertical="center"/>
    </xf>
    <xf numFmtId="39" fontId="106" fillId="57" borderId="56"/>
    <xf numFmtId="4" fontId="44" fillId="85" borderId="37" applyNumberFormat="0" applyProtection="0">
      <alignment horizontal="left" vertical="center" indent="1"/>
    </xf>
    <xf numFmtId="39" fontId="106" fillId="57" borderId="56"/>
    <xf numFmtId="176" fontId="59" fillId="0" borderId="50" applyNumberFormat="0" applyFill="0" applyBorder="0" applyAlignment="0" applyProtection="0"/>
    <xf numFmtId="176" fontId="58" fillId="0" borderId="50" applyNumberFormat="0" applyFill="0" applyBorder="0" applyAlignment="0" applyProtection="0"/>
    <xf numFmtId="176" fontId="122" fillId="80" borderId="37" applyNumberFormat="0" applyAlignment="0" applyProtection="0"/>
    <xf numFmtId="0" fontId="68" fillId="80" borderId="51" applyNumberFormat="0" applyAlignment="0" applyProtection="0"/>
    <xf numFmtId="0" fontId="68" fillId="79" borderId="51" applyNumberFormat="0" applyAlignment="0" applyProtection="0"/>
    <xf numFmtId="39" fontId="106" fillId="57" borderId="56"/>
    <xf numFmtId="0" fontId="3" fillId="93" borderId="37" applyNumberFormat="0" applyProtection="0">
      <alignment horizontal="left" vertical="center" indent="1"/>
    </xf>
    <xf numFmtId="4" fontId="44" fillId="104"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2" fillId="84" borderId="18"/>
    <xf numFmtId="0" fontId="2" fillId="84" borderId="18"/>
    <xf numFmtId="0" fontId="189" fillId="80" borderId="51" applyNumberFormat="0" applyAlignment="0" applyProtection="0"/>
    <xf numFmtId="0" fontId="3" fillId="93" borderId="37"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6" borderId="37" applyNumberFormat="0" applyProtection="0">
      <alignment horizontal="left" vertical="center" indent="1"/>
    </xf>
    <xf numFmtId="4" fontId="124" fillId="88" borderId="37" applyNumberFormat="0" applyProtection="0">
      <alignment vertical="center"/>
    </xf>
    <xf numFmtId="0" fontId="3" fillId="93" borderId="37" applyNumberFormat="0" applyProtection="0">
      <alignment horizontal="left" vertical="center" indent="1"/>
    </xf>
    <xf numFmtId="176" fontId="2" fillId="0" borderId="50" applyNumberFormat="0" applyFill="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0" fontId="3" fillId="92" borderId="52" applyNumberFormat="0" applyFont="0" applyAlignment="0" applyProtection="0"/>
    <xf numFmtId="0" fontId="59" fillId="0" borderId="50" applyNumberFormat="0" applyFill="0" applyBorder="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0" fontId="58" fillId="0" borderId="50" applyNumberFormat="0" applyFill="0" applyBorder="0" applyAlignment="0" applyProtection="0"/>
    <xf numFmtId="0" fontId="59" fillId="0" borderId="50" applyNumberFormat="0" applyFill="0" applyBorder="0" applyAlignment="0" applyProtection="0"/>
    <xf numFmtId="0" fontId="2" fillId="0" borderId="50" applyNumberFormat="0" applyFill="0" applyAlignment="0" applyProtection="0"/>
    <xf numFmtId="176" fontId="2" fillId="0" borderId="50" applyNumberFormat="0" applyFill="0" applyAlignment="0" applyProtection="0"/>
    <xf numFmtId="0" fontId="62" fillId="78" borderId="18">
      <alignment horizontal="center" vertical="center" shrinkToFit="1"/>
      <protection hidden="1"/>
    </xf>
    <xf numFmtId="0" fontId="65" fillId="0" borderId="25" applyNumberFormat="0" applyBorder="0">
      <alignment horizontal="center"/>
    </xf>
    <xf numFmtId="0" fontId="68" fillId="79" borderId="51" applyNumberFormat="0" applyAlignment="0" applyProtection="0"/>
    <xf numFmtId="0" fontId="68" fillId="79" borderId="51" applyNumberFormat="0" applyAlignment="0" applyProtection="0"/>
    <xf numFmtId="0" fontId="68" fillId="80" borderId="51" applyNumberFormat="0" applyAlignment="0" applyProtection="0"/>
    <xf numFmtId="0" fontId="68" fillId="79" borderId="51" applyNumberFormat="0" applyAlignment="0" applyProtection="0"/>
    <xf numFmtId="176" fontId="128" fillId="50" borderId="58" applyNumberFormat="0" applyProtection="0">
      <alignment horizontal="right" vertical="center"/>
    </xf>
    <xf numFmtId="4" fontId="129" fillId="109" borderId="58" applyNumberFormat="0" applyProtection="0">
      <alignment horizontal="right" vertical="center"/>
    </xf>
    <xf numFmtId="10" fontId="2" fillId="88" borderId="18" applyNumberFormat="0" applyBorder="0" applyAlignment="0" applyProtection="0"/>
    <xf numFmtId="4" fontId="44" fillId="85" borderId="37" applyNumberFormat="0" applyProtection="0">
      <alignment vertical="center"/>
    </xf>
    <xf numFmtId="0" fontId="57" fillId="0" borderId="50" applyNumberFormat="0" applyFill="0" applyBorder="0" applyAlignment="0" applyProtection="0"/>
    <xf numFmtId="4" fontId="124" fillId="104" borderId="37" applyNumberFormat="0" applyProtection="0">
      <alignment horizontal="right" vertical="center"/>
    </xf>
    <xf numFmtId="0" fontId="3" fillId="93" borderId="37" applyNumberFormat="0" applyProtection="0">
      <alignment horizontal="left" vertical="center" indent="1"/>
    </xf>
    <xf numFmtId="4" fontId="124" fillId="85" borderId="37" applyNumberFormat="0" applyProtection="0">
      <alignment vertical="center"/>
    </xf>
    <xf numFmtId="10" fontId="2" fillId="88" borderId="18" applyNumberFormat="0" applyBorder="0" applyAlignment="0" applyProtection="0"/>
    <xf numFmtId="176" fontId="165" fillId="50" borderId="58" applyNumberFormat="0" applyProtection="0">
      <alignment horizontal="right" vertical="center"/>
    </xf>
    <xf numFmtId="4" fontId="129" fillId="109" borderId="58" applyNumberFormat="0" applyProtection="0">
      <alignment horizontal="right" vertical="center"/>
    </xf>
    <xf numFmtId="0" fontId="3" fillId="108" borderId="37" applyNumberFormat="0" applyProtection="0">
      <alignment horizontal="left" vertical="center" indent="1"/>
    </xf>
    <xf numFmtId="39" fontId="106" fillId="57" borderId="56"/>
    <xf numFmtId="0" fontId="3" fillId="93" borderId="37" applyNumberFormat="0" applyProtection="0">
      <alignment horizontal="left" vertical="center" indent="1"/>
    </xf>
    <xf numFmtId="4" fontId="124" fillId="104" borderId="37" applyNumberFormat="0" applyProtection="0">
      <alignment horizontal="right" vertical="center"/>
    </xf>
    <xf numFmtId="0" fontId="3" fillId="93" borderId="37" applyNumberFormat="0" applyProtection="0">
      <alignment horizontal="left" vertical="center" indent="1"/>
    </xf>
    <xf numFmtId="39" fontId="106" fillId="57" borderId="56"/>
    <xf numFmtId="4" fontId="133" fillId="104" borderId="37" applyNumberFormat="0" applyProtection="0">
      <alignment horizontal="right" vertical="center"/>
    </xf>
    <xf numFmtId="4" fontId="126" fillId="102" borderId="37" applyNumberFormat="0" applyProtection="0">
      <alignment horizontal="left" vertical="center" indent="1"/>
    </xf>
    <xf numFmtId="4" fontId="124" fillId="85" borderId="37" applyNumberFormat="0" applyProtection="0">
      <alignment vertical="center"/>
    </xf>
    <xf numFmtId="0" fontId="172" fillId="83" borderId="18">
      <alignment horizontal="center" vertical="center" wrapText="1"/>
    </xf>
    <xf numFmtId="176" fontId="58" fillId="0" borderId="50" applyNumberFormat="0" applyFill="0" applyBorder="0" applyAlignment="0" applyProtection="0"/>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0" fontId="102" fillId="51" borderId="51" applyNumberFormat="0" applyAlignment="0" applyProtection="0"/>
    <xf numFmtId="4" fontId="44" fillId="10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106" borderId="37" applyNumberFormat="0" applyProtection="0">
      <alignment horizontal="left" vertical="center" indent="1"/>
    </xf>
    <xf numFmtId="176" fontId="165" fillId="50" borderId="58" applyNumberFormat="0" applyProtection="0">
      <alignment horizontal="right" vertical="center"/>
    </xf>
    <xf numFmtId="39" fontId="106" fillId="57" borderId="56"/>
    <xf numFmtId="0" fontId="3" fillId="93" borderId="37" applyNumberFormat="0" applyProtection="0">
      <alignment horizontal="left" vertical="center" indent="1"/>
    </xf>
    <xf numFmtId="4" fontId="44" fillId="104" borderId="40" applyNumberFormat="0" applyProtection="0">
      <alignment horizontal="left" vertical="center" indent="1"/>
    </xf>
    <xf numFmtId="4" fontId="124" fillId="88" borderId="37" applyNumberFormat="0" applyProtection="0">
      <alignment vertical="center"/>
    </xf>
    <xf numFmtId="4" fontId="44" fillId="85" borderId="37" applyNumberFormat="0" applyProtection="0">
      <alignment horizontal="left" vertical="center" indent="1"/>
    </xf>
    <xf numFmtId="0" fontId="2" fillId="86" borderId="18"/>
    <xf numFmtId="4" fontId="44" fillId="95" borderId="37" applyNumberFormat="0" applyProtection="0">
      <alignment horizontal="right" vertical="center"/>
    </xf>
    <xf numFmtId="0" fontId="3" fillId="93" borderId="37" applyNumberFormat="0" applyProtection="0">
      <alignment horizontal="left" vertical="center" indent="1"/>
    </xf>
    <xf numFmtId="4" fontId="44" fillId="83" borderId="37" applyNumberFormat="0" applyProtection="0">
      <alignment horizontal="right" vertical="center"/>
    </xf>
    <xf numFmtId="4" fontId="44" fillId="98"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44" fillId="104" borderId="37" applyNumberFormat="0" applyProtection="0">
      <alignment horizontal="left" vertical="center" indent="1"/>
    </xf>
    <xf numFmtId="0" fontId="3" fillId="106" borderId="37" applyNumberFormat="0" applyProtection="0">
      <alignment horizontal="left" vertical="center" indent="1"/>
    </xf>
    <xf numFmtId="176" fontId="128" fillId="50" borderId="58" applyNumberFormat="0" applyProtection="0">
      <alignment horizontal="right" vertical="center"/>
    </xf>
    <xf numFmtId="4" fontId="128" fillId="109" borderId="58" applyNumberFormat="0" applyProtection="0">
      <alignment horizontal="right" vertical="center"/>
    </xf>
    <xf numFmtId="176" fontId="165" fillId="50" borderId="58" applyNumberFormat="0" applyProtection="0">
      <alignment horizontal="right" vertical="center"/>
    </xf>
    <xf numFmtId="0" fontId="3" fillId="93" borderId="37" applyNumberFormat="0" applyProtection="0">
      <alignment horizontal="left" vertical="center" indent="1"/>
    </xf>
    <xf numFmtId="4" fontId="125" fillId="53" borderId="58" applyNumberFormat="0" applyProtection="0">
      <alignment horizontal="left" vertical="center" wrapText="1" indent="1"/>
    </xf>
    <xf numFmtId="4" fontId="44" fillId="88" borderId="37" applyNumberFormat="0" applyProtection="0">
      <alignment vertical="center"/>
    </xf>
    <xf numFmtId="0" fontId="3" fillId="93" borderId="37" applyNumberFormat="0" applyProtection="0">
      <alignment horizontal="left" vertical="center" indent="1"/>
    </xf>
    <xf numFmtId="0" fontId="2" fillId="84" borderId="18"/>
    <xf numFmtId="0" fontId="2" fillId="84" borderId="18"/>
    <xf numFmtId="176" fontId="2" fillId="84" borderId="18"/>
    <xf numFmtId="0" fontId="173" fillId="0" borderId="48" applyNumberFormat="0" applyFill="0" applyAlignment="0" applyProtection="0"/>
    <xf numFmtId="0" fontId="91" fillId="0" borderId="20">
      <alignment horizontal="left" vertical="center"/>
    </xf>
    <xf numFmtId="0" fontId="91" fillId="0" borderId="20">
      <alignment horizontal="left" vertical="center"/>
    </xf>
    <xf numFmtId="176" fontId="91" fillId="0" borderId="20">
      <alignment horizontal="left" vertical="center"/>
    </xf>
    <xf numFmtId="0" fontId="92" fillId="85" borderId="18" applyBorder="0">
      <alignment horizontal="center" vertical="center" shrinkToFit="1"/>
      <protection hidden="1"/>
    </xf>
    <xf numFmtId="4" fontId="44" fillId="88" borderId="37" applyNumberFormat="0" applyProtection="0">
      <alignment horizontal="left" vertical="center" indent="1"/>
    </xf>
    <xf numFmtId="0" fontId="36" fillId="89" borderId="52" applyNumberFormat="0" applyAlignment="0" applyProtection="0"/>
    <xf numFmtId="0" fontId="173" fillId="0" borderId="48" applyNumberFormat="0" applyFill="0" applyAlignment="0" applyProtection="0"/>
    <xf numFmtId="0" fontId="190" fillId="52" borderId="51" applyNumberFormat="0" applyAlignment="0" applyProtection="0"/>
    <xf numFmtId="10" fontId="2" fillId="88" borderId="18" applyNumberFormat="0" applyBorder="0" applyAlignment="0" applyProtection="0"/>
    <xf numFmtId="0" fontId="102" fillId="51" borderId="51" applyNumberFormat="0" applyAlignment="0" applyProtection="0"/>
    <xf numFmtId="0" fontId="102" fillId="51" borderId="51" applyNumberFormat="0" applyAlignment="0" applyProtection="0"/>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0" fontId="103" fillId="0" borderId="18">
      <alignment horizontal="left" vertical="center" wrapText="1"/>
    </xf>
    <xf numFmtId="39" fontId="106" fillId="57" borderId="56"/>
    <xf numFmtId="176" fontId="130" fillId="107" borderId="58" applyNumberFormat="0" applyProtection="0">
      <alignment horizontal="left" vertical="top" indent="1"/>
    </xf>
    <xf numFmtId="176" fontId="125" fillId="112" borderId="58" applyNumberFormat="0" applyProtection="0">
      <alignment horizontal="left" vertical="center" wrapText="1" indent="1"/>
    </xf>
    <xf numFmtId="176" fontId="166" fillId="50" borderId="58" applyNumberFormat="0" applyProtection="0">
      <alignment horizontal="right" vertical="center"/>
    </xf>
    <xf numFmtId="0" fontId="3" fillId="93"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4" fontId="44" fillId="85" borderId="37" applyNumberFormat="0" applyProtection="0">
      <alignment horizontal="left" vertical="center" indent="1"/>
    </xf>
    <xf numFmtId="0" fontId="3" fillId="106" borderId="37" applyNumberFormat="0" applyProtection="0">
      <alignment horizontal="left" vertical="center" indent="1"/>
    </xf>
    <xf numFmtId="0" fontId="3" fillId="93" borderId="37" applyNumberFormat="0" applyProtection="0">
      <alignment horizontal="left" vertical="center" indent="1"/>
    </xf>
    <xf numFmtId="176" fontId="32" fillId="89" borderId="52" applyNumberFormat="0" applyAlignment="0" applyProtection="0"/>
    <xf numFmtId="0" fontId="91" fillId="0" borderId="20">
      <alignment horizontal="left" vertical="center"/>
    </xf>
    <xf numFmtId="0" fontId="91" fillId="0" borderId="20">
      <alignment horizontal="left" vertical="center"/>
    </xf>
    <xf numFmtId="0" fontId="102" fillId="51" borderId="51" applyNumberFormat="0" applyAlignment="0" applyProtection="0"/>
    <xf numFmtId="0" fontId="102" fillId="51" borderId="51" applyNumberFormat="0" applyAlignment="0" applyProtection="0"/>
    <xf numFmtId="0" fontId="68" fillId="79" borderId="51" applyNumberFormat="0" applyAlignment="0" applyProtection="0"/>
    <xf numFmtId="0" fontId="68" fillId="80" borderId="51" applyNumberFormat="0" applyAlignment="0" applyProtection="0"/>
    <xf numFmtId="176" fontId="2" fillId="0" borderId="50" applyNumberFormat="0" applyFill="0" applyAlignment="0" applyProtection="0"/>
    <xf numFmtId="0" fontId="2" fillId="0" borderId="50" applyNumberFormat="0" applyFill="0" applyAlignment="0" applyProtection="0"/>
    <xf numFmtId="0" fontId="59" fillId="0" borderId="50" applyNumberFormat="0" applyFill="0" applyBorder="0" applyAlignment="0" applyProtection="0"/>
    <xf numFmtId="0" fontId="32" fillId="89" borderId="52" applyNumberFormat="0" applyAlignment="0" applyProtection="0"/>
    <xf numFmtId="0" fontId="57" fillId="0" borderId="50" applyNumberFormat="0" applyFill="0" applyBorder="0" applyAlignment="0" applyProtection="0"/>
    <xf numFmtId="0" fontId="58" fillId="0" borderId="50" applyNumberFormat="0" applyFill="0" applyBorder="0" applyAlignment="0" applyProtection="0"/>
    <xf numFmtId="176" fontId="135" fillId="0" borderId="50" applyNumberFormat="0" applyFill="0" applyBorder="0" applyAlignment="0" applyProtection="0"/>
    <xf numFmtId="0" fontId="135" fillId="0" borderId="50" applyNumberFormat="0" applyFill="0" applyBorder="0" applyAlignment="0" applyProtection="0"/>
    <xf numFmtId="0" fontId="140" fillId="0" borderId="50" applyNumberFormat="0" applyFill="0" applyBorder="0" applyAlignment="0" applyProtection="0"/>
    <xf numFmtId="0" fontId="190" fillId="52" borderId="51" applyNumberFormat="0" applyAlignment="0" applyProtection="0"/>
    <xf numFmtId="0" fontId="173" fillId="0" borderId="48" applyNumberFormat="0" applyFill="0" applyAlignment="0" applyProtection="0"/>
    <xf numFmtId="10" fontId="2" fillId="88" borderId="18" applyNumberFormat="0" applyBorder="0" applyAlignment="0" applyProtection="0"/>
    <xf numFmtId="10" fontId="2" fillId="88" borderId="18" applyNumberFormat="0" applyBorder="0" applyAlignment="0" applyProtection="0"/>
    <xf numFmtId="39" fontId="106" fillId="57" borderId="56"/>
    <xf numFmtId="4" fontId="44" fillId="104" borderId="37" applyNumberFormat="0" applyProtection="0">
      <alignment horizontal="right" vertical="center"/>
    </xf>
    <xf numFmtId="0" fontId="3" fillId="93" borderId="37" applyNumberFormat="0" applyProtection="0">
      <alignment horizontal="left" vertical="center" indent="1"/>
    </xf>
    <xf numFmtId="4" fontId="124" fillId="85" borderId="37" applyNumberFormat="0" applyProtection="0">
      <alignment vertical="center"/>
    </xf>
    <xf numFmtId="4" fontId="124" fillId="104" borderId="37" applyNumberFormat="0" applyProtection="0">
      <alignment horizontal="right" vertical="center"/>
    </xf>
    <xf numFmtId="0" fontId="91" fillId="0" borderId="20">
      <alignment horizontal="left" vertical="center"/>
    </xf>
    <xf numFmtId="176" fontId="102" fillId="52" borderId="51" applyNumberFormat="0" applyAlignment="0" applyProtection="0"/>
    <xf numFmtId="176" fontId="32" fillId="89" borderId="52" applyNumberFormat="0" applyAlignment="0" applyProtection="0"/>
    <xf numFmtId="4" fontId="124" fillId="104" borderId="37" applyNumberFormat="0" applyProtection="0">
      <alignment horizontal="right" vertical="center"/>
    </xf>
    <xf numFmtId="176" fontId="32" fillId="89" borderId="52" applyNumberFormat="0" applyAlignment="0" applyProtection="0"/>
    <xf numFmtId="0" fontId="3" fillId="93" borderId="37" applyNumberFormat="0" applyProtection="0">
      <alignment horizontal="left" vertical="center" indent="1"/>
    </xf>
    <xf numFmtId="0" fontId="3" fillId="86" borderId="37" applyNumberFormat="0" applyProtection="0">
      <alignment horizontal="left" vertical="center" indent="1"/>
    </xf>
    <xf numFmtId="4" fontId="44" fillId="104" borderId="37" applyNumberFormat="0" applyProtection="0">
      <alignment horizontal="right" vertical="center"/>
    </xf>
    <xf numFmtId="4" fontId="124" fillId="85" borderId="37" applyNumberFormat="0" applyProtection="0">
      <alignment vertical="center"/>
    </xf>
    <xf numFmtId="0" fontId="3" fillId="93" borderId="37" applyNumberFormat="0" applyProtection="0">
      <alignment horizontal="left" vertical="center" indent="1"/>
    </xf>
    <xf numFmtId="176" fontId="142" fillId="0" borderId="50" applyNumberFormat="0" applyFill="0" applyBorder="0" applyAlignment="0" applyProtection="0"/>
    <xf numFmtId="0" fontId="3" fillId="93" borderId="37" applyNumberFormat="0" applyProtection="0">
      <alignment horizontal="left" vertical="center" indent="1"/>
    </xf>
    <xf numFmtId="4" fontId="44" fillId="88" borderId="37" applyNumberFormat="0" applyProtection="0">
      <alignment horizontal="left" vertical="center" indent="1"/>
    </xf>
    <xf numFmtId="4" fontId="126" fillId="102"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vertical="center"/>
    </xf>
    <xf numFmtId="0" fontId="3" fillId="106" borderId="37" applyNumberFormat="0" applyProtection="0">
      <alignment horizontal="left" vertical="center" indent="1"/>
    </xf>
    <xf numFmtId="0" fontId="3" fillId="108" borderId="37" applyNumberFormat="0" applyProtection="0">
      <alignment horizontal="left" vertical="center" indent="1"/>
    </xf>
    <xf numFmtId="4" fontId="44" fillId="104" borderId="40" applyNumberFormat="0" applyProtection="0">
      <alignment horizontal="left" vertical="center" indent="1"/>
    </xf>
    <xf numFmtId="176" fontId="58" fillId="0" borderId="50" applyNumberFormat="0" applyFill="0" applyBorder="0" applyAlignment="0" applyProtection="0"/>
    <xf numFmtId="0" fontId="122" fillId="79" borderId="37" applyNumberFormat="0" applyAlignment="0" applyProtection="0"/>
    <xf numFmtId="0" fontId="3" fillId="92" borderId="52" applyNumberFormat="0" applyFont="0" applyAlignment="0" applyProtection="0"/>
    <xf numFmtId="0" fontId="3" fillId="92" borderId="52" applyNumberFormat="0" applyFont="0" applyAlignment="0" applyProtection="0"/>
    <xf numFmtId="0" fontId="32" fillId="89" borderId="52" applyNumberFormat="0" applyAlignment="0" applyProtection="0"/>
    <xf numFmtId="0" fontId="36" fillId="92" borderId="52" applyNumberFormat="0" applyFont="0" applyAlignment="0" applyProtection="0"/>
    <xf numFmtId="39" fontId="106" fillId="57" borderId="56"/>
    <xf numFmtId="0" fontId="122" fillId="79" borderId="37" applyNumberFormat="0" applyAlignment="0" applyProtection="0"/>
    <xf numFmtId="0" fontId="122" fillId="79" borderId="37" applyNumberFormat="0" applyAlignment="0" applyProtection="0"/>
    <xf numFmtId="0" fontId="122" fillId="80" borderId="37" applyNumberFormat="0" applyAlignment="0" applyProtection="0"/>
    <xf numFmtId="0" fontId="122" fillId="79" borderId="37" applyNumberFormat="0" applyAlignment="0" applyProtection="0"/>
    <xf numFmtId="0" fontId="3" fillId="106" borderId="37" applyNumberFormat="0" applyProtection="0">
      <alignment horizontal="left" vertical="center" indent="1"/>
    </xf>
    <xf numFmtId="4" fontId="44" fillId="104" borderId="40" applyNumberFormat="0" applyProtection="0">
      <alignment horizontal="left" vertical="center" indent="1"/>
    </xf>
    <xf numFmtId="0" fontId="2" fillId="0" borderId="50" applyNumberFormat="0" applyFill="0" applyAlignment="0" applyProtection="0"/>
    <xf numFmtId="0" fontId="3" fillId="92" borderId="52" applyNumberFormat="0" applyFont="0" applyAlignment="0" applyProtection="0"/>
    <xf numFmtId="4" fontId="124" fillId="104" borderId="37" applyNumberFormat="0" applyProtection="0">
      <alignment horizontal="right" vertical="center"/>
    </xf>
    <xf numFmtId="4" fontId="133" fillId="104" borderId="37" applyNumberFormat="0" applyProtection="0">
      <alignment horizontal="right" vertical="center"/>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124" fillId="104" borderId="37" applyNumberFormat="0" applyProtection="0">
      <alignment horizontal="right" vertical="center"/>
    </xf>
    <xf numFmtId="0" fontId="103" fillId="0" borderId="18">
      <alignment horizontal="left" vertical="center" wrapText="1"/>
    </xf>
    <xf numFmtId="4" fontId="124" fillId="104" borderId="37" applyNumberFormat="0" applyProtection="0">
      <alignment horizontal="right" vertical="center"/>
    </xf>
    <xf numFmtId="176" fontId="91" fillId="0" borderId="20">
      <alignment horizontal="left" vertical="center"/>
    </xf>
    <xf numFmtId="0" fontId="3" fillId="106" borderId="37" applyNumberFormat="0" applyProtection="0">
      <alignment horizontal="left" vertical="center" indent="1"/>
    </xf>
    <xf numFmtId="4" fontId="44" fillId="85" borderId="37" applyNumberFormat="0" applyProtection="0">
      <alignment horizontal="left" vertical="center" indent="1"/>
    </xf>
    <xf numFmtId="4" fontId="44" fillId="97" borderId="37" applyNumberFormat="0" applyProtection="0">
      <alignment horizontal="right" vertical="center"/>
    </xf>
    <xf numFmtId="4" fontId="44" fillId="95" borderId="37" applyNumberFormat="0" applyProtection="0">
      <alignment horizontal="right" vertical="center"/>
    </xf>
    <xf numFmtId="176" fontId="125" fillId="112" borderId="58" applyNumberFormat="0" applyProtection="0">
      <alignment horizontal="left" vertical="center" wrapText="1" indent="1"/>
    </xf>
    <xf numFmtId="176" fontId="130" fillId="107" borderId="58" applyNumberFormat="0" applyProtection="0">
      <alignment horizontal="left" vertical="top" indent="1"/>
    </xf>
    <xf numFmtId="0" fontId="3" fillId="86" borderId="37" applyNumberFormat="0" applyProtection="0">
      <alignment horizontal="left" vertical="center" indent="1"/>
    </xf>
    <xf numFmtId="4" fontId="44" fillId="106"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44" fillId="88" borderId="37" applyNumberFormat="0" applyProtection="0">
      <alignment vertical="center"/>
    </xf>
    <xf numFmtId="4" fontId="133" fillId="104" borderId="37" applyNumberFormat="0" applyProtection="0">
      <alignment horizontal="right" vertical="center"/>
    </xf>
    <xf numFmtId="4" fontId="44" fillId="95" borderId="37" applyNumberFormat="0" applyProtection="0">
      <alignment horizontal="right" vertical="center"/>
    </xf>
    <xf numFmtId="0" fontId="3" fillId="93" borderId="37" applyNumberFormat="0" applyProtection="0">
      <alignment horizontal="left" vertical="center" indent="1"/>
    </xf>
    <xf numFmtId="0" fontId="2" fillId="86" borderId="18"/>
    <xf numFmtId="0" fontId="2" fillId="86" borderId="18"/>
    <xf numFmtId="176" fontId="2" fillId="86" borderId="18"/>
    <xf numFmtId="0" fontId="57" fillId="0" borderId="50" applyNumberFormat="0" applyFill="0" applyBorder="0" applyAlignment="0" applyProtection="0"/>
    <xf numFmtId="176" fontId="57" fillId="0" borderId="50" applyNumberFormat="0" applyFill="0" applyBorder="0" applyAlignment="0" applyProtection="0"/>
    <xf numFmtId="4" fontId="4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12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133" fillId="104" borderId="37" applyNumberFormat="0" applyProtection="0">
      <alignment horizontal="right" vertical="center"/>
    </xf>
    <xf numFmtId="4" fontId="44" fillId="85" borderId="37" applyNumberFormat="0" applyProtection="0">
      <alignment vertical="center"/>
    </xf>
    <xf numFmtId="201" fontId="167" fillId="85" borderId="57" applyBorder="0">
      <alignment horizontal="center" vertical="center" wrapText="1"/>
      <protection hidden="1"/>
    </xf>
    <xf numFmtId="0" fontId="164" fillId="1" borderId="20" applyNumberFormat="0" applyFont="0" applyAlignment="0">
      <alignment horizontal="center"/>
    </xf>
    <xf numFmtId="0" fontId="135" fillId="0" borderId="50" applyNumberFormat="0" applyFill="0" applyBorder="0" applyAlignment="0" applyProtection="0"/>
    <xf numFmtId="0" fontId="172" fillId="83" borderId="18">
      <alignment horizontal="center" vertical="center" wrapText="1"/>
    </xf>
    <xf numFmtId="0" fontId="173" fillId="0" borderId="48" applyNumberFormat="0" applyFill="0" applyAlignment="0" applyProtection="0"/>
    <xf numFmtId="0" fontId="162" fillId="113" borderId="18">
      <alignment vertical="center" wrapText="1"/>
      <protection locked="0"/>
    </xf>
    <xf numFmtId="0" fontId="162" fillId="113" borderId="18">
      <alignment vertical="center" wrapText="1"/>
      <protection locked="0"/>
    </xf>
    <xf numFmtId="0" fontId="140" fillId="0" borderId="50" applyNumberFormat="0" applyFill="0" applyBorder="0" applyAlignment="0" applyProtection="0"/>
    <xf numFmtId="0" fontId="141" fillId="0" borderId="50" applyNumberFormat="0" applyFill="0" applyBorder="0" applyAlignment="0" applyProtection="0"/>
    <xf numFmtId="0" fontId="142" fillId="0" borderId="50" applyNumberFormat="0" applyFill="0" applyBorder="0" applyAlignment="0" applyProtection="0"/>
    <xf numFmtId="0" fontId="3" fillId="93" borderId="37" applyNumberFormat="0" applyProtection="0">
      <alignment horizontal="left" vertical="center" indent="1"/>
    </xf>
    <xf numFmtId="4" fontId="44" fillId="85" borderId="37" applyNumberFormat="0" applyProtection="0">
      <alignmen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10" fontId="2" fillId="88" borderId="18" applyNumberFormat="0" applyBorder="0" applyAlignment="0" applyProtection="0"/>
    <xf numFmtId="176" fontId="141" fillId="0" borderId="50" applyNumberFormat="0" applyFill="0" applyBorder="0" applyAlignment="0" applyProtection="0"/>
    <xf numFmtId="0" fontId="36" fillId="92" borderId="52" applyNumberFormat="0" applyFont="0" applyAlignment="0" applyProtection="0"/>
    <xf numFmtId="176" fontId="68" fillId="80" borderId="51" applyNumberFormat="0" applyAlignment="0" applyProtection="0"/>
    <xf numFmtId="0" fontId="3" fillId="86" borderId="37" applyNumberFormat="0" applyProtection="0">
      <alignment horizontal="left" vertical="center" indent="1"/>
    </xf>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4" fontId="44" fillId="85" borderId="37" applyNumberFormat="0" applyProtection="0">
      <alignment horizontal="left" vertical="center" indent="1"/>
    </xf>
    <xf numFmtId="4" fontId="44" fillId="85" borderId="37" applyNumberFormat="0" applyProtection="0">
      <alignment horizontal="left" vertical="center" indent="1"/>
    </xf>
    <xf numFmtId="39" fontId="106" fillId="57" borderId="56"/>
    <xf numFmtId="4" fontId="44" fillId="106" borderId="37" applyNumberFormat="0" applyProtection="0">
      <alignment horizontal="left" vertical="center" indent="1"/>
    </xf>
    <xf numFmtId="176" fontId="130" fillId="107" borderId="58" applyNumberFormat="0" applyProtection="0">
      <alignment horizontal="left" vertical="top" indent="1"/>
    </xf>
    <xf numFmtId="0" fontId="2" fillId="0" borderId="50" applyNumberFormat="0" applyFill="0" applyAlignment="0" applyProtection="0"/>
    <xf numFmtId="0" fontId="2" fillId="86" borderId="18"/>
    <xf numFmtId="0" fontId="2" fillId="84" borderId="18"/>
    <xf numFmtId="0" fontId="91" fillId="0" borderId="20">
      <alignment horizontal="left" vertical="center"/>
    </xf>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39" fontId="106" fillId="57" borderId="56"/>
    <xf numFmtId="39" fontId="106" fillId="57" borderId="56"/>
    <xf numFmtId="39" fontId="106" fillId="57" borderId="56"/>
    <xf numFmtId="39" fontId="106" fillId="57" borderId="56"/>
    <xf numFmtId="39" fontId="106" fillId="57" borderId="56"/>
    <xf numFmtId="39" fontId="106" fillId="57" borderId="56"/>
    <xf numFmtId="176" fontId="2" fillId="86" borderId="18"/>
    <xf numFmtId="176" fontId="165" fillId="50" borderId="58" applyNumberFormat="0" applyProtection="0">
      <alignment horizontal="right" vertical="center"/>
    </xf>
    <xf numFmtId="176" fontId="128" fillId="50" borderId="58" applyNumberFormat="0" applyProtection="0">
      <alignment horizontal="right" vertical="center"/>
    </xf>
    <xf numFmtId="176" fontId="130" fillId="107" borderId="58" applyNumberFormat="0" applyProtection="0">
      <alignment horizontal="left" vertical="top" indent="1"/>
    </xf>
    <xf numFmtId="176" fontId="125" fillId="112" borderId="58" applyNumberFormat="0" applyProtection="0">
      <alignment horizontal="left" vertical="center" wrapText="1" indent="1"/>
    </xf>
    <xf numFmtId="176" fontId="166" fillId="50" borderId="58" applyNumberFormat="0" applyProtection="0">
      <alignment horizontal="right" vertical="center"/>
    </xf>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68" fillId="80" borderId="51" applyNumberFormat="0" applyAlignment="0" applyProtection="0"/>
    <xf numFmtId="176" fontId="2" fillId="0" borderId="50" applyNumberFormat="0" applyFill="0" applyAlignment="0" applyProtection="0"/>
    <xf numFmtId="176" fontId="91" fillId="0" borderId="20">
      <alignment horizontal="left" vertical="center"/>
    </xf>
    <xf numFmtId="176" fontId="32" fillId="89" borderId="52" applyNumberFormat="0" applyAlignment="0" applyProtection="0"/>
    <xf numFmtId="176" fontId="135" fillId="0" borderId="50" applyNumberFormat="0" applyFill="0" applyBorder="0" applyAlignment="0" applyProtection="0"/>
    <xf numFmtId="176" fontId="102" fillId="52" borderId="51" applyNumberFormat="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0" fontId="3" fillId="92" borderId="52" applyNumberFormat="0" applyFont="0" applyAlignment="0" applyProtection="0"/>
    <xf numFmtId="0" fontId="3" fillId="92" borderId="52" applyNumberFormat="0" applyFont="0" applyAlignment="0" applyProtection="0"/>
    <xf numFmtId="176" fontId="57" fillId="0" borderId="50" applyNumberFormat="0" applyFill="0" applyBorder="0" applyAlignment="0" applyProtection="0"/>
    <xf numFmtId="0" fontId="57" fillId="0" borderId="50" applyNumberFormat="0" applyFill="0" applyBorder="0" applyAlignment="0" applyProtection="0"/>
    <xf numFmtId="0" fontId="59" fillId="0" borderId="50" applyNumberFormat="0" applyFill="0" applyBorder="0" applyAlignment="0" applyProtection="0"/>
    <xf numFmtId="176" fontId="58" fillId="0" borderId="50" applyNumberFormat="0" applyFill="0" applyBorder="0" applyAlignment="0" applyProtection="0"/>
    <xf numFmtId="0" fontId="2" fillId="0" borderId="50" applyNumberFormat="0" applyFill="0" applyAlignment="0" applyProtection="0"/>
    <xf numFmtId="0" fontId="2" fillId="0" borderId="50" applyNumberFormat="0" applyFill="0" applyAlignment="0" applyProtection="0"/>
    <xf numFmtId="0" fontId="68" fillId="80" borderId="51" applyNumberFormat="0" applyAlignment="0" applyProtection="0"/>
    <xf numFmtId="0" fontId="68" fillId="79" borderId="51" applyNumberFormat="0" applyAlignment="0" applyProtection="0"/>
    <xf numFmtId="0" fontId="102" fillId="51" borderId="51" applyNumberFormat="0" applyAlignment="0" applyProtection="0"/>
    <xf numFmtId="0" fontId="102" fillId="51" borderId="51" applyNumberFormat="0" applyAlignment="0" applyProtection="0"/>
    <xf numFmtId="4" fontId="44" fillId="96" borderId="37" applyNumberFormat="0" applyProtection="0">
      <alignment horizontal="right" vertical="center"/>
    </xf>
    <xf numFmtId="4" fontId="44" fillId="98"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134" fillId="109" borderId="58" applyNumberFormat="0" applyProtection="0">
      <alignment horizontal="right" vertical="center"/>
    </xf>
    <xf numFmtId="0" fontId="3" fillId="93" borderId="37" applyNumberFormat="0" applyProtection="0">
      <alignment horizontal="left" vertical="center" indent="1"/>
    </xf>
    <xf numFmtId="0" fontId="141" fillId="0" borderId="50" applyNumberFormat="0" applyFill="0" applyBorder="0" applyAlignment="0" applyProtection="0"/>
    <xf numFmtId="176" fontId="140" fillId="0" borderId="50" applyNumberFormat="0" applyFill="0" applyBorder="0" applyAlignment="0" applyProtection="0"/>
    <xf numFmtId="0" fontId="142" fillId="0" borderId="50" applyNumberFormat="0" applyFill="0" applyBorder="0" applyAlignment="0" applyProtection="0"/>
    <xf numFmtId="176" fontId="141" fillId="0" borderId="50" applyNumberFormat="0" applyFill="0" applyBorder="0" applyAlignment="0" applyProtection="0"/>
    <xf numFmtId="0" fontId="68" fillId="79" borderId="51" applyNumberFormat="0" applyAlignment="0" applyProtection="0"/>
    <xf numFmtId="4" fontId="124" fillId="104" borderId="37" applyNumberFormat="0" applyProtection="0">
      <alignment horizontal="right" vertical="center"/>
    </xf>
    <xf numFmtId="0" fontId="102" fillId="51" borderId="51" applyNumberFormat="0" applyAlignment="0" applyProtection="0"/>
    <xf numFmtId="0" fontId="3" fillId="92" borderId="52" applyNumberFormat="0" applyFont="0" applyAlignment="0" applyProtection="0"/>
    <xf numFmtId="0" fontId="3" fillId="92" borderId="52" applyNumberFormat="0" applyFont="0" applyAlignment="0" applyProtection="0"/>
    <xf numFmtId="0" fontId="189" fillId="80" borderId="51" applyNumberFormat="0" applyAlignment="0" applyProtection="0"/>
    <xf numFmtId="0" fontId="36" fillId="89" borderId="52" applyNumberFormat="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39" fontId="106" fillId="57" borderId="56"/>
    <xf numFmtId="176" fontId="135" fillId="0" borderId="50" applyNumberFormat="0" applyFill="0" applyBorder="0" applyAlignment="0" applyProtection="0"/>
    <xf numFmtId="39" fontId="106" fillId="57" borderId="56"/>
    <xf numFmtId="39" fontId="106" fillId="57" borderId="56"/>
    <xf numFmtId="4" fontId="128" fillId="109" borderId="58" applyNumberFormat="0" applyProtection="0">
      <alignment horizontal="right" vertical="center"/>
    </xf>
    <xf numFmtId="0" fontId="3" fillId="106" borderId="37" applyNumberFormat="0" applyProtection="0">
      <alignment horizontal="left" vertical="center" indent="1"/>
    </xf>
    <xf numFmtId="0" fontId="3" fillId="86" borderId="37" applyNumberFormat="0" applyProtection="0">
      <alignment horizontal="left" vertical="center" indent="1"/>
    </xf>
    <xf numFmtId="0" fontId="91" fillId="0" borderId="20">
      <alignment horizontal="left" vertical="center"/>
    </xf>
    <xf numFmtId="4" fontId="126" fillId="102" borderId="37" applyNumberFormat="0" applyProtection="0">
      <alignment horizontal="left" vertical="center" indent="1"/>
    </xf>
    <xf numFmtId="4" fontId="44" fillId="104" borderId="37" applyNumberFormat="0" applyProtection="0">
      <alignment horizontal="right" vertical="center"/>
    </xf>
    <xf numFmtId="4" fontId="44" fillId="104" borderId="37" applyNumberFormat="0" applyProtection="0">
      <alignment horizontal="right" vertical="center"/>
    </xf>
    <xf numFmtId="0" fontId="3" fillId="93" borderId="37" applyNumberFormat="0" applyProtection="0">
      <alignment horizontal="left" vertical="center" indent="1"/>
    </xf>
    <xf numFmtId="0" fontId="2" fillId="86" borderId="18"/>
    <xf numFmtId="4" fontId="44" fillId="85" borderId="37" applyNumberFormat="0" applyProtection="0">
      <alignment vertical="center"/>
    </xf>
    <xf numFmtId="4" fontId="4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88" borderId="37" applyNumberFormat="0" applyProtection="0">
      <alignment vertical="center"/>
    </xf>
    <xf numFmtId="4" fontId="124" fillId="88" borderId="37" applyNumberFormat="0" applyProtection="0">
      <alignmen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133" fillId="104" borderId="37" applyNumberFormat="0" applyProtection="0">
      <alignment horizontal="right" vertical="center"/>
    </xf>
    <xf numFmtId="0" fontId="162" fillId="113" borderId="18">
      <alignment vertical="center" wrapText="1"/>
      <protection locked="0"/>
    </xf>
    <xf numFmtId="0" fontId="140" fillId="0" borderId="50" applyNumberFormat="0" applyFill="0" applyBorder="0" applyAlignment="0" applyProtection="0"/>
    <xf numFmtId="0" fontId="140" fillId="0" borderId="50" applyNumberFormat="0" applyFill="0" applyBorder="0" applyAlignment="0" applyProtection="0"/>
    <xf numFmtId="176" fontId="57" fillId="0" borderId="50" applyNumberFormat="0" applyFill="0" applyBorder="0" applyAlignment="0" applyProtection="0"/>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0" fontId="58" fillId="0" borderId="50" applyNumberFormat="0" applyFill="0" applyBorder="0" applyAlignment="0" applyProtection="0"/>
    <xf numFmtId="0" fontId="102" fillId="51" borderId="51" applyNumberFormat="0" applyAlignment="0" applyProtection="0"/>
    <xf numFmtId="39" fontId="106" fillId="57" borderId="56"/>
    <xf numFmtId="10" fontId="2" fillId="88" borderId="18" applyNumberFormat="0" applyBorder="0" applyAlignment="0" applyProtection="0"/>
    <xf numFmtId="0" fontId="102" fillId="51" borderId="51" applyNumberFormat="0" applyAlignment="0" applyProtection="0"/>
    <xf numFmtId="0" fontId="141" fillId="0" borderId="50" applyNumberFormat="0" applyFill="0" applyBorder="0" applyAlignment="0" applyProtection="0"/>
    <xf numFmtId="0"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0" fontId="162" fillId="113" borderId="18">
      <alignment vertical="center" wrapText="1"/>
      <protection locked="0"/>
    </xf>
    <xf numFmtId="176" fontId="68" fillId="80" borderId="51" applyNumberFormat="0" applyAlignment="0" applyProtection="0"/>
    <xf numFmtId="176" fontId="128" fillId="50" borderId="58" applyNumberFormat="0" applyProtection="0">
      <alignment horizontal="right" vertical="center"/>
    </xf>
    <xf numFmtId="10" fontId="2" fillId="88" borderId="18" applyNumberFormat="0" applyBorder="0" applyAlignment="0" applyProtection="0"/>
    <xf numFmtId="4" fontId="44" fillId="85" borderId="37" applyNumberFormat="0" applyProtection="0">
      <alignment vertical="center"/>
    </xf>
    <xf numFmtId="39" fontId="106" fillId="57" borderId="56"/>
    <xf numFmtId="4" fontId="44" fillId="98" borderId="37" applyNumberFormat="0" applyProtection="0">
      <alignment horizontal="right" vertical="center"/>
    </xf>
    <xf numFmtId="4" fontId="44" fillId="104" borderId="37" applyNumberFormat="0" applyProtection="0">
      <alignment horizontal="right" vertical="center"/>
    </xf>
    <xf numFmtId="0" fontId="3" fillId="92" borderId="52" applyNumberFormat="0" applyFont="0" applyAlignment="0" applyProtection="0"/>
    <xf numFmtId="176" fontId="58" fillId="0" borderId="50" applyNumberFormat="0" applyFill="0" applyBorder="0" applyAlignment="0" applyProtection="0"/>
    <xf numFmtId="0" fontId="3" fillId="108" borderId="37" applyNumberFormat="0" applyProtection="0">
      <alignment horizontal="left" vertical="center" indent="1"/>
    </xf>
    <xf numFmtId="176" fontId="57"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68" fillId="80" borderId="51" applyNumberFormat="0" applyAlignment="0" applyProtection="0"/>
    <xf numFmtId="176" fontId="2" fillId="0" borderId="50" applyNumberFormat="0" applyFill="0" applyAlignment="0" applyProtection="0"/>
    <xf numFmtId="176" fontId="68" fillId="80" borderId="51" applyNumberFormat="0" applyAlignment="0" applyProtection="0"/>
    <xf numFmtId="0" fontId="3" fillId="106" borderId="37" applyNumberFormat="0" applyProtection="0">
      <alignment horizontal="left" vertical="center" indent="1"/>
    </xf>
    <xf numFmtId="4" fontId="44" fillId="106" borderId="37" applyNumberFormat="0" applyProtection="0">
      <alignment horizontal="left" vertical="center" indent="1"/>
    </xf>
    <xf numFmtId="0" fontId="3" fillId="92" borderId="52" applyNumberFormat="0" applyFont="0" applyAlignment="0" applyProtection="0"/>
    <xf numFmtId="176" fontId="68" fillId="80" borderId="51" applyNumberFormat="0" applyAlignment="0" applyProtection="0"/>
    <xf numFmtId="4" fontId="129" fillId="109" borderId="58" applyNumberFormat="0" applyProtection="0">
      <alignment horizontal="right" vertical="center"/>
    </xf>
    <xf numFmtId="176" fontId="2" fillId="84" borderId="18"/>
    <xf numFmtId="176" fontId="91" fillId="0" borderId="20">
      <alignment horizontal="left" vertical="center"/>
    </xf>
    <xf numFmtId="176" fontId="91" fillId="0" borderId="20">
      <alignment horizontal="left" vertical="center"/>
    </xf>
    <xf numFmtId="176" fontId="102" fillId="52" borderId="51" applyNumberFormat="0" applyAlignment="0" applyProtection="0"/>
    <xf numFmtId="176" fontId="102" fillId="52" borderId="51" applyNumberFormat="0" applyAlignment="0" applyProtection="0"/>
    <xf numFmtId="4" fontId="44" fillId="104" borderId="37" applyNumberFormat="0" applyProtection="0">
      <alignment horizontal="right" vertical="center"/>
    </xf>
    <xf numFmtId="176" fontId="57" fillId="0" borderId="50" applyNumberFormat="0" applyFill="0" applyBorder="0" applyAlignment="0" applyProtection="0"/>
    <xf numFmtId="0" fontId="135" fillId="0" borderId="50" applyNumberFormat="0" applyFill="0" applyBorder="0" applyAlignment="0" applyProtection="0"/>
    <xf numFmtId="0" fontId="102" fillId="51" borderId="51" applyNumberFormat="0" applyAlignment="0" applyProtection="0"/>
    <xf numFmtId="0" fontId="102" fillId="51" borderId="51" applyNumberFormat="0" applyAlignment="0" applyProtection="0"/>
    <xf numFmtId="0" fontId="68" fillId="79" borderId="51" applyNumberFormat="0" applyAlignment="0" applyProtection="0"/>
    <xf numFmtId="0" fontId="36" fillId="92" borderId="52" applyNumberFormat="0" applyFont="0" applyAlignment="0" applyProtection="0"/>
    <xf numFmtId="0" fontId="57" fillId="0" borderId="50" applyNumberFormat="0" applyFill="0" applyBorder="0" applyAlignment="0" applyProtection="0"/>
    <xf numFmtId="0" fontId="102" fillId="51" borderId="51" applyNumberFormat="0" applyAlignment="0" applyProtection="0"/>
    <xf numFmtId="176" fontId="140" fillId="0" borderId="50" applyNumberFormat="0" applyFill="0" applyBorder="0" applyAlignment="0" applyProtection="0"/>
    <xf numFmtId="4" fontId="124" fillId="85" borderId="37" applyNumberFormat="0" applyProtection="0">
      <alignment vertical="center"/>
    </xf>
    <xf numFmtId="4" fontId="44" fillId="85" borderId="37" applyNumberFormat="0" applyProtection="0">
      <alignment vertical="center"/>
    </xf>
    <xf numFmtId="0" fontId="68" fillId="79" borderId="51" applyNumberFormat="0" applyAlignment="0" applyProtection="0"/>
    <xf numFmtId="176" fontId="32" fillId="89" borderId="52" applyNumberFormat="0" applyAlignment="0" applyProtection="0"/>
    <xf numFmtId="176" fontId="32" fillId="89" borderId="52" applyNumberFormat="0" applyAlignment="0" applyProtection="0"/>
    <xf numFmtId="176" fontId="122" fillId="80" borderId="37" applyNumberFormat="0" applyAlignment="0" applyProtection="0"/>
    <xf numFmtId="176" fontId="122" fillId="80" borderId="37" applyNumberFormat="0" applyAlignment="0" applyProtection="0"/>
    <xf numFmtId="176" fontId="2" fillId="86" borderId="18"/>
    <xf numFmtId="0" fontId="135" fillId="0" borderId="50" applyNumberFormat="0" applyFill="0" applyBorder="0" applyAlignment="0" applyProtection="0"/>
    <xf numFmtId="176" fontId="141" fillId="0" borderId="50" applyNumberFormat="0" applyFill="0" applyBorder="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176" fontId="135"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2" fillId="0" borderId="50" applyNumberFormat="0" applyFill="0" applyAlignment="0" applyProtection="0"/>
    <xf numFmtId="176" fontId="2" fillId="0" borderId="50" applyNumberFormat="0" applyFill="0" applyAlignment="0" applyProtection="0"/>
    <xf numFmtId="176" fontId="68" fillId="80" borderId="51" applyNumberFormat="0" applyAlignment="0" applyProtection="0"/>
    <xf numFmtId="176" fontId="68" fillId="80" borderId="51" applyNumberFormat="0" applyAlignment="0" applyProtection="0"/>
    <xf numFmtId="176" fontId="32" fillId="89" borderId="52" applyNumberFormat="0" applyAlignment="0" applyProtection="0"/>
    <xf numFmtId="176" fontId="32" fillId="89" borderId="52" applyNumberFormat="0" applyAlignment="0" applyProtection="0"/>
    <xf numFmtId="176" fontId="91" fillId="0" borderId="53">
      <alignment horizontal="left" vertical="center"/>
    </xf>
    <xf numFmtId="176" fontId="91" fillId="0" borderId="53">
      <alignment horizontal="left" vertical="center"/>
    </xf>
    <xf numFmtId="176" fontId="102" fillId="52" borderId="51" applyNumberFormat="0" applyAlignment="0" applyProtection="0"/>
    <xf numFmtId="176" fontId="102" fillId="52" borderId="51" applyNumberFormat="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0" fontId="76" fillId="0" borderId="0" applyNumberFormat="0" applyFill="0" applyBorder="0" applyAlignment="0" applyProtection="0"/>
    <xf numFmtId="43" fontId="35" fillId="0" borderId="0" applyFont="0" applyFill="0" applyBorder="0" applyAlignment="0" applyProtection="0"/>
    <xf numFmtId="9" fontId="35" fillId="0" borderId="0" applyFont="0" applyFill="0" applyBorder="0" applyAlignment="0" applyProtection="0"/>
    <xf numFmtId="0" fontId="68" fillId="79" borderId="51" applyNumberFormat="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0" fontId="141" fillId="0" borderId="50" applyNumberFormat="0" applyFill="0" applyBorder="0" applyAlignment="0" applyProtection="0"/>
    <xf numFmtId="0" fontId="141" fillId="0" borderId="50" applyNumberFormat="0" applyFill="0" applyBorder="0" applyAlignment="0" applyProtection="0"/>
    <xf numFmtId="0" fontId="140" fillId="0" borderId="50" applyNumberFormat="0" applyFill="0" applyBorder="0" applyAlignment="0" applyProtection="0"/>
    <xf numFmtId="0" fontId="140" fillId="0" borderId="50" applyNumberFormat="0" applyFill="0" applyBorder="0" applyAlignment="0" applyProtection="0"/>
    <xf numFmtId="0" fontId="162" fillId="113" borderId="18">
      <alignment vertical="center" wrapText="1"/>
      <protection locked="0"/>
    </xf>
    <xf numFmtId="0" fontId="162" fillId="113" borderId="18">
      <alignment vertical="center" wrapText="1"/>
      <protection locked="0"/>
    </xf>
    <xf numFmtId="0" fontId="172" fillId="83" borderId="18">
      <alignment horizontal="center" vertical="center" wrapText="1"/>
    </xf>
    <xf numFmtId="0" fontId="135" fillId="0" borderId="50" applyNumberFormat="0" applyFill="0" applyBorder="0" applyAlignment="0" applyProtection="0"/>
    <xf numFmtId="0" fontId="135" fillId="0" borderId="50" applyNumberFormat="0" applyFill="0" applyBorder="0" applyAlignment="0" applyProtection="0"/>
    <xf numFmtId="0" fontId="164" fillId="1" borderId="20" applyNumberFormat="0" applyFont="0" applyAlignment="0">
      <alignment horizontal="center"/>
    </xf>
    <xf numFmtId="176" fontId="2" fillId="86" borderId="18"/>
    <xf numFmtId="0" fontId="2" fillId="86" borderId="18"/>
    <xf numFmtId="0" fontId="2" fillId="86" borderId="18"/>
    <xf numFmtId="0" fontId="36" fillId="92" borderId="52" applyNumberFormat="0" applyFont="0" applyAlignment="0" applyProtection="0"/>
    <xf numFmtId="0" fontId="32" fillId="89" borderId="52" applyNumberFormat="0" applyAlignment="0" applyProtection="0"/>
    <xf numFmtId="0" fontId="3" fillId="92" borderId="52" applyNumberFormat="0" applyFont="0" applyAlignment="0" applyProtection="0"/>
    <xf numFmtId="0" fontId="3" fillId="92" borderId="52" applyNumberFormat="0" applyFont="0" applyAlignment="0" applyProtection="0"/>
    <xf numFmtId="0" fontId="24" fillId="41" borderId="0" applyNumberFormat="0" applyBorder="0" applyAlignment="0" applyProtection="0"/>
    <xf numFmtId="0" fontId="24" fillId="43" borderId="0" applyNumberFormat="0" applyBorder="0" applyAlignment="0" applyProtection="0"/>
    <xf numFmtId="0" fontId="24" fillId="45" borderId="0" applyNumberFormat="0" applyBorder="0" applyAlignment="0" applyProtection="0"/>
    <xf numFmtId="0" fontId="24" fillId="47" borderId="0" applyNumberFormat="0" applyBorder="0" applyAlignment="0" applyProtection="0"/>
    <xf numFmtId="0" fontId="24" fillId="49" borderId="0" applyNumberFormat="0" applyBorder="0" applyAlignment="0" applyProtection="0"/>
    <xf numFmtId="0" fontId="24" fillId="51" borderId="0" applyNumberFormat="0" applyBorder="0" applyAlignment="0" applyProtection="0"/>
    <xf numFmtId="0" fontId="24" fillId="53" borderId="0" applyNumberFormat="0" applyBorder="0" applyAlignment="0" applyProtection="0"/>
    <xf numFmtId="0" fontId="24" fillId="55" borderId="0" applyNumberFormat="0" applyBorder="0" applyAlignment="0" applyProtection="0"/>
    <xf numFmtId="0" fontId="24" fillId="57" borderId="0" applyNumberFormat="0" applyBorder="0" applyAlignment="0" applyProtection="0"/>
    <xf numFmtId="0" fontId="24" fillId="47" borderId="0" applyNumberFormat="0" applyBorder="0" applyAlignment="0" applyProtection="0"/>
    <xf numFmtId="0" fontId="24" fillId="53" borderId="0" applyNumberFormat="0" applyBorder="0" applyAlignment="0" applyProtection="0"/>
    <xf numFmtId="0" fontId="24" fillId="59" borderId="0" applyNumberFormat="0" applyBorder="0" applyAlignment="0" applyProtection="0"/>
    <xf numFmtId="0" fontId="54" fillId="61" borderId="0" applyNumberFormat="0" applyBorder="0" applyAlignment="0" applyProtection="0"/>
    <xf numFmtId="0" fontId="54" fillId="55" borderId="0" applyNumberFormat="0" applyBorder="0" applyAlignment="0" applyProtection="0"/>
    <xf numFmtId="0" fontId="54" fillId="57" borderId="0" applyNumberFormat="0" applyBorder="0" applyAlignment="0" applyProtection="0"/>
    <xf numFmtId="0" fontId="54" fillId="63" borderId="0" applyNumberFormat="0" applyBorder="0" applyAlignment="0" applyProtection="0"/>
    <xf numFmtId="0" fontId="54" fillId="65" borderId="0" applyNumberFormat="0" applyBorder="0" applyAlignment="0" applyProtection="0"/>
    <xf numFmtId="0" fontId="54" fillId="67" borderId="0" applyNumberFormat="0" applyBorder="0" applyAlignment="0" applyProtection="0"/>
    <xf numFmtId="0" fontId="57" fillId="0" borderId="50" applyNumberFormat="0" applyFill="0" applyBorder="0" applyAlignment="0" applyProtection="0"/>
    <xf numFmtId="0" fontId="57" fillId="0" borderId="50" applyNumberFormat="0" applyFill="0" applyBorder="0" applyAlignment="0" applyProtection="0"/>
    <xf numFmtId="176" fontId="57" fillId="0" borderId="50" applyNumberFormat="0" applyFill="0" applyBorder="0" applyAlignment="0" applyProtection="0"/>
    <xf numFmtId="0" fontId="58" fillId="0" borderId="50" applyNumberFormat="0" applyFill="0" applyBorder="0" applyAlignment="0" applyProtection="0"/>
    <xf numFmtId="0" fontId="58" fillId="0" borderId="50" applyNumberFormat="0" applyFill="0" applyBorder="0" applyAlignment="0" applyProtection="0"/>
    <xf numFmtId="176" fontId="58" fillId="0" borderId="50" applyNumberFormat="0" applyFill="0" applyBorder="0" applyAlignment="0" applyProtection="0"/>
    <xf numFmtId="0" fontId="59" fillId="0" borderId="50" applyNumberFormat="0" applyFill="0" applyBorder="0" applyAlignment="0" applyProtection="0"/>
    <xf numFmtId="0" fontId="59" fillId="0" borderId="50" applyNumberFormat="0" applyFill="0" applyBorder="0" applyAlignment="0" applyProtection="0"/>
    <xf numFmtId="176" fontId="59" fillId="0" borderId="50" applyNumberFormat="0" applyFill="0" applyBorder="0" applyAlignment="0" applyProtection="0"/>
    <xf numFmtId="0" fontId="2" fillId="0" borderId="50" applyNumberFormat="0" applyFill="0" applyAlignment="0" applyProtection="0"/>
    <xf numFmtId="0" fontId="2" fillId="0" borderId="50" applyNumberFormat="0" applyFill="0" applyAlignment="0" applyProtection="0"/>
    <xf numFmtId="176" fontId="2" fillId="0" borderId="50" applyNumberFormat="0" applyFill="0" applyAlignment="0" applyProtection="0"/>
    <xf numFmtId="0" fontId="68" fillId="79" borderId="51" applyNumberFormat="0" applyAlignment="0" applyProtection="0"/>
    <xf numFmtId="0" fontId="68" fillId="79" borderId="51" applyNumberFormat="0" applyAlignment="0" applyProtection="0"/>
    <xf numFmtId="0" fontId="68" fillId="80" borderId="51" applyNumberFormat="0" applyAlignment="0" applyProtection="0"/>
    <xf numFmtId="0" fontId="68" fillId="79" borderId="51" applyNumberFormat="0" applyAlignment="0" applyProtection="0"/>
    <xf numFmtId="0" fontId="103" fillId="0" borderId="18">
      <alignment horizontal="left" vertical="center" wrapText="1"/>
    </xf>
    <xf numFmtId="0" fontId="102" fillId="51" borderId="51" applyNumberFormat="0" applyAlignment="0" applyProtection="0"/>
    <xf numFmtId="0" fontId="102" fillId="51" borderId="51" applyNumberFormat="0" applyAlignment="0" applyProtection="0"/>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10" fontId="2" fillId="88" borderId="18" applyNumberFormat="0" applyBorder="0" applyAlignment="0" applyProtection="0"/>
    <xf numFmtId="10" fontId="2" fillId="88" borderId="18" applyNumberFormat="0" applyBorder="0" applyAlignment="0" applyProtection="0"/>
    <xf numFmtId="0" fontId="92" fillId="85" borderId="18" applyBorder="0">
      <alignment horizontal="center" vertical="center" shrinkToFit="1"/>
      <protection hidden="1"/>
    </xf>
    <xf numFmtId="176" fontId="91" fillId="0" borderId="20">
      <alignment horizontal="left" vertical="center"/>
    </xf>
    <xf numFmtId="0" fontId="91" fillId="0" borderId="20">
      <alignment horizontal="left" vertical="center"/>
    </xf>
    <xf numFmtId="0" fontId="91" fillId="0" borderId="20">
      <alignment horizontal="left" vertical="center"/>
    </xf>
    <xf numFmtId="176" fontId="2" fillId="84" borderId="18"/>
    <xf numFmtId="0" fontId="2" fillId="84" borderId="18"/>
    <xf numFmtId="0" fontId="2" fillId="84" borderId="18"/>
    <xf numFmtId="0" fontId="91" fillId="0" borderId="20">
      <alignment horizontal="left" vertical="center"/>
    </xf>
    <xf numFmtId="0" fontId="91" fillId="0" borderId="20">
      <alignment horizontal="left" vertical="center"/>
    </xf>
    <xf numFmtId="176" fontId="91" fillId="0" borderId="20">
      <alignment horizontal="left" vertical="center"/>
    </xf>
    <xf numFmtId="0" fontId="102" fillId="51" borderId="51" applyNumberFormat="0" applyAlignment="0" applyProtection="0"/>
    <xf numFmtId="0" fontId="102" fillId="51" borderId="51" applyNumberFormat="0" applyAlignment="0" applyProtection="0"/>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0" fontId="68" fillId="79" borderId="51" applyNumberFormat="0" applyAlignment="0" applyProtection="0"/>
    <xf numFmtId="0" fontId="68" fillId="80" borderId="51" applyNumberFormat="0" applyAlignment="0" applyProtection="0"/>
    <xf numFmtId="0" fontId="68" fillId="79" borderId="51" applyNumberFormat="0" applyAlignment="0" applyProtection="0"/>
    <xf numFmtId="0" fontId="68" fillId="79" borderId="51" applyNumberFormat="0" applyAlignment="0" applyProtection="0"/>
    <xf numFmtId="0" fontId="65" fillId="0" borderId="25" applyNumberFormat="0" applyBorder="0">
      <alignment horizontal="center"/>
    </xf>
    <xf numFmtId="0" fontId="62" fillId="78" borderId="18">
      <alignment horizontal="center" vertical="center" shrinkToFit="1"/>
      <protection hidden="1"/>
    </xf>
    <xf numFmtId="176" fontId="2" fillId="0" borderId="50" applyNumberFormat="0" applyFill="0" applyAlignment="0" applyProtection="0"/>
    <xf numFmtId="0" fontId="2" fillId="0" borderId="50" applyNumberFormat="0" applyFill="0" applyAlignment="0" applyProtection="0"/>
    <xf numFmtId="0" fontId="2" fillId="0" borderId="50" applyNumberFormat="0" applyFill="0" applyAlignment="0" applyProtection="0"/>
    <xf numFmtId="0" fontId="59" fillId="0" borderId="50" applyNumberFormat="0" applyFill="0" applyBorder="0" applyAlignment="0" applyProtection="0"/>
    <xf numFmtId="0" fontId="59" fillId="0" borderId="50" applyNumberFormat="0" applyFill="0" applyBorder="0" applyAlignment="0" applyProtection="0"/>
    <xf numFmtId="0" fontId="58" fillId="0" borderId="50" applyNumberFormat="0" applyFill="0" applyBorder="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0" fontId="57" fillId="0" borderId="50" applyNumberFormat="0" applyFill="0" applyBorder="0" applyAlignment="0" applyProtection="0"/>
    <xf numFmtId="0" fontId="3" fillId="92" borderId="52" applyNumberFormat="0" applyFont="0" applyAlignment="0" applyProtection="0"/>
    <xf numFmtId="0" fontId="3" fillId="92" borderId="52" applyNumberFormat="0" applyFont="0" applyAlignment="0" applyProtection="0"/>
    <xf numFmtId="0" fontId="32" fillId="89" borderId="52" applyNumberFormat="0" applyAlignment="0" applyProtection="0"/>
    <xf numFmtId="0" fontId="36" fillId="92" borderId="52" applyNumberFormat="0" applyFont="0" applyAlignment="0" applyProtection="0"/>
    <xf numFmtId="0" fontId="122" fillId="79" borderId="37" applyNumberFormat="0" applyAlignment="0" applyProtection="0"/>
    <xf numFmtId="0" fontId="122" fillId="79" borderId="37" applyNumberFormat="0" applyAlignment="0" applyProtection="0"/>
    <xf numFmtId="0" fontId="122" fillId="80" borderId="37" applyNumberFormat="0" applyAlignment="0" applyProtection="0"/>
    <xf numFmtId="0" fontId="122" fillId="79" borderId="37" applyNumberFormat="0" applyAlignment="0" applyProtection="0"/>
    <xf numFmtId="4" fontId="44" fillId="85" borderId="37" applyNumberFormat="0" applyProtection="0">
      <alignment vertical="center"/>
    </xf>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128" fillId="109" borderId="58" applyNumberFormat="0" applyProtection="0">
      <alignment horizontal="right" vertical="center"/>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9" fillId="109" borderId="58"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176" fontId="165" fillId="50" borderId="58"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4" fontId="125" fillId="53" borderId="58" applyNumberFormat="0" applyProtection="0">
      <alignment horizontal="left" vertical="center" wrapText="1" indent="1"/>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25" fillId="112" borderId="58" applyNumberFormat="0" applyProtection="0">
      <alignment horizontal="left" vertical="center" wrapText="1"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130" fillId="107" borderId="58" applyNumberFormat="0" applyProtection="0">
      <alignment horizontal="left" vertical="top"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130" fillId="107" borderId="58" applyNumberFormat="0" applyProtection="0">
      <alignment horizontal="left" vertical="top" indent="1"/>
    </xf>
    <xf numFmtId="176" fontId="130" fillId="107" borderId="58" applyNumberFormat="0" applyProtection="0">
      <alignment horizontal="left" vertical="top" indent="1"/>
    </xf>
    <xf numFmtId="4" fontId="134" fillId="109" borderId="58" applyNumberFormat="0" applyProtection="0">
      <alignment horizontal="right" vertical="center"/>
    </xf>
    <xf numFmtId="4" fontId="133" fillId="104" borderId="37" applyNumberFormat="0" applyProtection="0">
      <alignment horizontal="right" vertical="center"/>
    </xf>
    <xf numFmtId="4" fontId="133" fillId="104" borderId="37" applyNumberFormat="0" applyProtection="0">
      <alignment horizontal="right" vertical="center"/>
    </xf>
    <xf numFmtId="176" fontId="166" fillId="50" borderId="58"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201" fontId="167" fillId="85" borderId="57" applyBorder="0">
      <alignment horizontal="center" vertical="center" wrapText="1"/>
      <protection hidden="1"/>
    </xf>
    <xf numFmtId="0" fontId="164" fillId="1" borderId="20" applyNumberFormat="0" applyFont="0" applyAlignment="0">
      <alignment horizontal="center"/>
    </xf>
    <xf numFmtId="0" fontId="135" fillId="0" borderId="50" applyNumberFormat="0" applyFill="0" applyBorder="0" applyAlignment="0" applyProtection="0"/>
    <xf numFmtId="0" fontId="135" fillId="0" borderId="50" applyNumberFormat="0" applyFill="0" applyBorder="0" applyAlignment="0" applyProtection="0"/>
    <xf numFmtId="176" fontId="135" fillId="0" borderId="50" applyNumberFormat="0" applyFill="0" applyBorder="0" applyAlignment="0" applyProtection="0"/>
    <xf numFmtId="0" fontId="173" fillId="0" borderId="48" applyNumberFormat="0" applyFill="0" applyAlignment="0" applyProtection="0"/>
    <xf numFmtId="0" fontId="140" fillId="0" borderId="50" applyNumberFormat="0" applyFill="0" applyBorder="0" applyAlignment="0" applyProtection="0"/>
    <xf numFmtId="0" fontId="140" fillId="0" borderId="50" applyNumberFormat="0" applyFill="0" applyBorder="0" applyAlignment="0" applyProtection="0"/>
    <xf numFmtId="176" fontId="140" fillId="0" borderId="50" applyNumberFormat="0" applyFill="0" applyBorder="0" applyAlignment="0" applyProtection="0"/>
    <xf numFmtId="0" fontId="141" fillId="0" borderId="50" applyNumberFormat="0" applyFill="0" applyBorder="0" applyAlignment="0" applyProtection="0"/>
    <xf numFmtId="0" fontId="141" fillId="0" borderId="50" applyNumberFormat="0" applyFill="0" applyBorder="0" applyAlignment="0" applyProtection="0"/>
    <xf numFmtId="176" fontId="141" fillId="0" borderId="50" applyNumberFormat="0" applyFill="0" applyBorder="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176" fontId="142" fillId="0" borderId="50" applyNumberFormat="0" applyFill="0" applyBorder="0" applyAlignment="0" applyProtection="0"/>
    <xf numFmtId="0" fontId="68" fillId="79" borderId="51" applyNumberFormat="0" applyAlignment="0" applyProtection="0"/>
    <xf numFmtId="0" fontId="174" fillId="0" borderId="0" applyNumberFormat="0" applyFill="0" applyBorder="0" applyAlignment="0" applyProtection="0"/>
    <xf numFmtId="0" fontId="88" fillId="0" borderId="0" applyNumberFormat="0" applyFill="0" applyBorder="0" applyAlignment="0" applyProtection="0"/>
    <xf numFmtId="0" fontId="171" fillId="0" borderId="0" applyNumberFormat="0" applyFill="0" applyBorder="0" applyAlignment="0" applyProtection="0"/>
    <xf numFmtId="0" fontId="70" fillId="81" borderId="27" applyNumberFormat="0" applyAlignment="0" applyProtection="0"/>
    <xf numFmtId="0" fontId="105" fillId="0" borderId="32" applyNumberFormat="0" applyFill="0" applyAlignment="0" applyProtection="0"/>
    <xf numFmtId="0" fontId="90" fillId="45" borderId="0" applyNumberFormat="0" applyBorder="0" applyAlignment="0" applyProtection="0"/>
    <xf numFmtId="0" fontId="102" fillId="51" borderId="51" applyNumberFormat="0" applyAlignment="0" applyProtection="0"/>
    <xf numFmtId="0" fontId="110" fillId="90" borderId="0" applyNumberFormat="0" applyBorder="0" applyAlignment="0" applyProtection="0"/>
    <xf numFmtId="0" fontId="173" fillId="0" borderId="48" applyNumberFormat="0" applyFill="0" applyAlignment="0" applyProtection="0"/>
    <xf numFmtId="0" fontId="61" fillId="43" borderId="0" applyNumberFormat="0" applyBorder="0" applyAlignment="0" applyProtection="0"/>
    <xf numFmtId="0" fontId="54" fillId="69" borderId="0" applyNumberFormat="0" applyBorder="0" applyAlignment="0" applyProtection="0"/>
    <xf numFmtId="0" fontId="54" fillId="71" borderId="0" applyNumberFormat="0" applyBorder="0" applyAlignment="0" applyProtection="0"/>
    <xf numFmtId="0" fontId="54" fillId="73" borderId="0" applyNumberFormat="0" applyBorder="0" applyAlignment="0" applyProtection="0"/>
    <xf numFmtId="0" fontId="54" fillId="63" borderId="0" applyNumberFormat="0" applyBorder="0" applyAlignment="0" applyProtection="0"/>
    <xf numFmtId="0" fontId="54" fillId="65" borderId="0" applyNumberFormat="0" applyBorder="0" applyAlignment="0" applyProtection="0"/>
    <xf numFmtId="0" fontId="54" fillId="75" borderId="0" applyNumberFormat="0" applyBorder="0" applyAlignment="0" applyProtection="0"/>
    <xf numFmtId="0" fontId="122" fillId="79" borderId="37" applyNumberFormat="0" applyAlignment="0" applyProtection="0"/>
    <xf numFmtId="0" fontId="3" fillId="92" borderId="52" applyNumberFormat="0" applyFont="0" applyAlignment="0" applyProtection="0"/>
    <xf numFmtId="0" fontId="94" fillId="0" borderId="29" applyNumberFormat="0" applyFill="0" applyAlignment="0" applyProtection="0"/>
    <xf numFmtId="0" fontId="96" fillId="0" borderId="30" applyNumberFormat="0" applyFill="0" applyAlignment="0" applyProtection="0"/>
    <xf numFmtId="0" fontId="98" fillId="0" borderId="31" applyNumberFormat="0" applyFill="0" applyAlignment="0" applyProtection="0"/>
    <xf numFmtId="0" fontId="98" fillId="0" borderId="0" applyNumberFormat="0" applyFill="0" applyBorder="0" applyAlignment="0" applyProtection="0"/>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9" fontId="35" fillId="0" borderId="0" applyFont="0" applyFill="0" applyBorder="0" applyAlignment="0" applyProtection="0"/>
    <xf numFmtId="43" fontId="35" fillId="0" borderId="0" applyFont="0" applyFill="0" applyBorder="0" applyAlignment="0" applyProtection="0"/>
    <xf numFmtId="0" fontId="76" fillId="0" borderId="0" applyNumberFormat="0" applyFill="0" applyBorder="0" applyAlignment="0" applyProtection="0"/>
    <xf numFmtId="0" fontId="102" fillId="51" borderId="51" applyNumberFormat="0" applyAlignment="0" applyProtection="0"/>
    <xf numFmtId="0" fontId="173" fillId="0" borderId="48" applyNumberFormat="0" applyFill="0" applyAlignment="0" applyProtection="0"/>
    <xf numFmtId="0" fontId="3" fillId="92" borderId="52" applyNumberFormat="0" applyFont="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9" fontId="35" fillId="0" borderId="0" applyFont="0" applyFill="0" applyBorder="0" applyAlignment="0" applyProtection="0"/>
    <xf numFmtId="43" fontId="35" fillId="0" borderId="0" applyFont="0" applyFill="0" applyBorder="0" applyAlignment="0" applyProtection="0"/>
    <xf numFmtId="0" fontId="76" fillId="0" borderId="0" applyNumberForma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0" fontId="76" fillId="0" borderId="0" applyNumberForma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0" fontId="76" fillId="0" borderId="0" applyNumberFormat="0" applyFill="0" applyBorder="0" applyAlignment="0" applyProtection="0"/>
    <xf numFmtId="0" fontId="34" fillId="0" borderId="0" applyNumberFormat="0" applyFill="0" applyBorder="0" applyAlignment="0" applyProtection="0"/>
    <xf numFmtId="43" fontId="34" fillId="0" borderId="0" applyFont="0" applyFill="0" applyBorder="0" applyAlignment="0" applyProtection="0"/>
    <xf numFmtId="0" fontId="34" fillId="0" borderId="0" applyNumberForma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applyNumberForma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 fontId="44" fillId="104" borderId="37" applyNumberFormat="0" applyProtection="0">
      <alignment horizontal="right" vertical="center"/>
    </xf>
    <xf numFmtId="0" fontId="34" fillId="0" borderId="0" applyNumberFormat="0" applyFill="0" applyBorder="0" applyAlignment="0" applyProtection="0"/>
    <xf numFmtId="0" fontId="34" fillId="0" borderId="0" applyNumberForma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0" fontId="34" fillId="0" borderId="0" applyNumberFormat="0" applyFill="0" applyBorder="0" applyAlignment="0" applyProtection="0"/>
    <xf numFmtId="43" fontId="34"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9" fontId="34" fillId="0" borderId="0" applyFont="0" applyFill="0" applyBorder="0" applyAlignment="0" applyProtection="0"/>
    <xf numFmtId="39" fontId="106" fillId="57" borderId="56"/>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43" fontId="34" fillId="0" borderId="0" applyFont="0" applyFill="0" applyBorder="0" applyAlignment="0" applyProtection="0"/>
    <xf numFmtId="0" fontId="34" fillId="0" borderId="0" applyNumberFormat="0" applyFill="0" applyBorder="0" applyAlignment="0" applyProtection="0"/>
    <xf numFmtId="43" fontId="34" fillId="0" borderId="0" applyFont="0" applyFill="0" applyBorder="0" applyAlignment="0" applyProtection="0"/>
    <xf numFmtId="0" fontId="34" fillId="0" borderId="0" applyNumberFormat="0" applyFill="0" applyBorder="0" applyAlignment="0" applyProtection="0"/>
    <xf numFmtId="43" fontId="34" fillId="0" borderId="0" applyFont="0" applyFill="0" applyBorder="0" applyAlignment="0" applyProtection="0"/>
    <xf numFmtId="0" fontId="34" fillId="0" borderId="0" applyNumberForma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applyNumberForma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applyNumberForma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0" fontId="34" fillId="0" borderId="0" applyNumberFormat="0" applyFill="0" applyBorder="0" applyAlignment="0" applyProtection="0"/>
    <xf numFmtId="43" fontId="34" fillId="0" borderId="0" applyFont="0" applyFill="0" applyBorder="0" applyAlignment="0" applyProtection="0"/>
    <xf numFmtId="0" fontId="34" fillId="0" borderId="0" applyNumberFormat="0" applyFill="0" applyBorder="0" applyAlignment="0" applyProtection="0"/>
    <xf numFmtId="9" fontId="34" fillId="0" borderId="0" applyFont="0" applyFill="0" applyBorder="0" applyAlignment="0" applyProtection="0"/>
    <xf numFmtId="0" fontId="34" fillId="0" borderId="0" applyNumberForma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43" fontId="34"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34" fillId="0" borderId="0" applyNumberForma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34" fillId="0" borderId="0" applyNumberForma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34" fillId="0" borderId="0" applyNumberForma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34" fillId="0" borderId="0" applyNumberForma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applyNumberForma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9" fontId="34" fillId="0" borderId="0" applyFont="0" applyFill="0" applyBorder="0" applyAlignment="0" applyProtection="0"/>
    <xf numFmtId="0" fontId="34" fillId="0" borderId="0" applyNumberForma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applyNumberForma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34" fillId="0" borderId="0" applyNumberFormat="0" applyFill="0" applyBorder="0" applyAlignment="0" applyProtection="0"/>
    <xf numFmtId="43" fontId="34" fillId="0" borderId="0" applyFont="0" applyFill="0" applyBorder="0" applyAlignment="0" applyProtection="0"/>
    <xf numFmtId="0" fontId="34" fillId="0" borderId="0" applyNumberForma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34" fillId="0" borderId="0" applyNumberForma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applyNumberForma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applyNumberForma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applyNumberForma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applyNumberForma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9" fontId="34" fillId="0" borderId="0" applyFont="0" applyFill="0" applyBorder="0" applyAlignment="0" applyProtection="0"/>
    <xf numFmtId="0" fontId="34" fillId="0" borderId="0" applyNumberForma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34" fillId="0" borderId="0" applyNumberForma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applyNumberForma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 fontId="134" fillId="109" borderId="58" applyNumberFormat="0" applyProtection="0">
      <alignment horizontal="right" vertical="center"/>
    </xf>
    <xf numFmtId="4" fontId="125" fillId="53" borderId="58" applyNumberFormat="0" applyProtection="0">
      <alignment horizontal="left" vertical="center" wrapText="1" indent="1"/>
    </xf>
    <xf numFmtId="4" fontId="129" fillId="109" borderId="58" applyNumberFormat="0" applyProtection="0">
      <alignment horizontal="right" vertical="center"/>
    </xf>
    <xf numFmtId="4" fontId="128" fillId="109" borderId="58" applyNumberFormat="0" applyProtection="0">
      <alignment horizontal="right" vertical="center"/>
    </xf>
    <xf numFmtId="176" fontId="2" fillId="0" borderId="50" applyNumberFormat="0" applyFill="0" applyAlignment="0" applyProtection="0"/>
    <xf numFmtId="176" fontId="2" fillId="84" borderId="18"/>
    <xf numFmtId="0" fontId="2" fillId="84" borderId="18"/>
    <xf numFmtId="4" fontId="126" fillId="102" borderId="37" applyNumberFormat="0" applyProtection="0">
      <alignment horizontal="left" vertical="center" indent="1"/>
    </xf>
    <xf numFmtId="0" fontId="68" fillId="79" borderId="51" applyNumberFormat="0" applyAlignment="0" applyProtection="0"/>
    <xf numFmtId="0" fontId="102" fillId="51" borderId="51" applyNumberFormat="0" applyAlignment="0" applyProtection="0"/>
    <xf numFmtId="0" fontId="3" fillId="93" borderId="37" applyNumberFormat="0" applyProtection="0">
      <alignment horizontal="left" vertical="center" indent="1"/>
    </xf>
    <xf numFmtId="0" fontId="68" fillId="80" borderId="51" applyNumberFormat="0" applyAlignment="0" applyProtection="0"/>
    <xf numFmtId="4" fontId="44" fillId="99" borderId="37" applyNumberFormat="0" applyProtection="0">
      <alignment horizontal="right" vertical="center"/>
    </xf>
    <xf numFmtId="0" fontId="68" fillId="79" borderId="51" applyNumberFormat="0" applyAlignment="0" applyProtection="0"/>
    <xf numFmtId="0" fontId="92" fillId="85" borderId="18" applyBorder="0">
      <alignment horizontal="center" vertical="center" shrinkToFit="1"/>
      <protection hidden="1"/>
    </xf>
    <xf numFmtId="10" fontId="2" fillId="88" borderId="18" applyNumberFormat="0" applyBorder="0" applyAlignment="0" applyProtection="0"/>
    <xf numFmtId="0" fontId="102" fillId="51" borderId="51" applyNumberFormat="0" applyAlignment="0" applyProtection="0"/>
    <xf numFmtId="0" fontId="102" fillId="52" borderId="51" applyNumberFormat="0" applyAlignment="0" applyProtection="0"/>
    <xf numFmtId="176" fontId="2" fillId="0" borderId="50" applyNumberFormat="0" applyFill="0" applyAlignment="0" applyProtection="0"/>
    <xf numFmtId="0" fontId="68" fillId="79" borderId="51" applyNumberFormat="0" applyAlignment="0" applyProtection="0"/>
    <xf numFmtId="0" fontId="65" fillId="0" borderId="25" applyNumberFormat="0" applyBorder="0">
      <alignment horizontal="center"/>
    </xf>
    <xf numFmtId="4" fontId="44" fillId="100" borderId="37" applyNumberFormat="0" applyProtection="0">
      <alignment horizontal="right" vertical="center"/>
    </xf>
    <xf numFmtId="10" fontId="2" fillId="88" borderId="18" applyNumberFormat="0" applyBorder="0" applyAlignment="0" applyProtection="0"/>
    <xf numFmtId="0" fontId="91" fillId="0" borderId="20">
      <alignment horizontal="left" vertical="center"/>
    </xf>
    <xf numFmtId="0" fontId="62" fillId="78" borderId="18">
      <alignment horizontal="center" vertical="center" shrinkToFit="1"/>
      <protection hidden="1"/>
    </xf>
    <xf numFmtId="0" fontId="68" fillId="80" borderId="51" applyNumberFormat="0" applyAlignment="0" applyProtection="0"/>
    <xf numFmtId="0" fontId="68" fillId="79" borderId="51" applyNumberFormat="0" applyAlignment="0" applyProtection="0"/>
    <xf numFmtId="0" fontId="58" fillId="0" borderId="50" applyNumberFormat="0" applyFill="0" applyBorder="0" applyAlignment="0" applyProtection="0"/>
    <xf numFmtId="0" fontId="122" fillId="79" borderId="37" applyNumberFormat="0" applyAlignment="0" applyProtection="0"/>
    <xf numFmtId="4" fontId="44" fillId="96"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4" fontId="124" fillId="85" borderId="37" applyNumberFormat="0" applyProtection="0">
      <alignment vertical="center"/>
    </xf>
    <xf numFmtId="0" fontId="140" fillId="0" borderId="50" applyNumberFormat="0" applyFill="0" applyBorder="0" applyAlignment="0" applyProtection="0"/>
    <xf numFmtId="39" fontId="106" fillId="57" borderId="56"/>
    <xf numFmtId="176" fontId="57" fillId="0" borderId="50" applyNumberFormat="0" applyFill="0" applyBorder="0" applyAlignment="0" applyProtection="0"/>
    <xf numFmtId="176" fontId="142" fillId="0" borderId="50" applyNumberFormat="0" applyFill="0" applyBorder="0" applyAlignment="0" applyProtection="0"/>
    <xf numFmtId="0" fontId="140" fillId="0" borderId="50" applyNumberFormat="0" applyFill="0" applyBorder="0" applyAlignment="0" applyProtection="0"/>
    <xf numFmtId="176" fontId="32" fillId="89" borderId="52" applyNumberFormat="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0" fontId="135" fillId="0" borderId="50" applyNumberFormat="0" applyFill="0" applyBorder="0" applyAlignment="0" applyProtection="0"/>
    <xf numFmtId="176" fontId="2" fillId="0" borderId="50" applyNumberFormat="0" applyFill="0" applyAlignment="0" applyProtection="0"/>
    <xf numFmtId="176" fontId="135" fillId="0" borderId="50" applyNumberFormat="0" applyFill="0" applyBorder="0" applyAlignment="0" applyProtection="0"/>
    <xf numFmtId="0" fontId="57" fillId="0" borderId="50" applyNumberFormat="0" applyFill="0" applyBorder="0" applyAlignment="0" applyProtection="0"/>
    <xf numFmtId="0" fontId="3" fillId="93" borderId="37" applyNumberFormat="0" applyProtection="0">
      <alignment horizontal="left" vertical="center" indent="1"/>
    </xf>
    <xf numFmtId="0" fontId="3" fillId="108" borderId="37" applyNumberFormat="0" applyProtection="0">
      <alignment horizontal="left" vertical="center" indent="1"/>
    </xf>
    <xf numFmtId="4" fontId="44" fillId="97" borderId="37" applyNumberFormat="0" applyProtection="0">
      <alignment horizontal="right" vertical="center"/>
    </xf>
    <xf numFmtId="4" fontId="44" fillId="96" borderId="37" applyNumberFormat="0" applyProtection="0">
      <alignment horizontal="right" vertical="center"/>
    </xf>
    <xf numFmtId="4" fontId="44" fillId="104" borderId="37" applyNumberFormat="0" applyProtection="0">
      <alignment horizontal="right" vertical="center"/>
    </xf>
    <xf numFmtId="4" fontId="124" fillId="104" borderId="37" applyNumberFormat="0" applyProtection="0">
      <alignment horizontal="right" vertical="center"/>
    </xf>
    <xf numFmtId="176" fontId="58" fillId="0" borderId="50" applyNumberFormat="0" applyFill="0" applyBorder="0" applyAlignment="0" applyProtection="0"/>
    <xf numFmtId="176" fontId="135" fillId="0" borderId="50" applyNumberFormat="0" applyFill="0" applyBorder="0" applyAlignment="0" applyProtection="0"/>
    <xf numFmtId="176" fontId="142" fillId="0" borderId="50" applyNumberFormat="0" applyFill="0" applyBorder="0" applyAlignment="0" applyProtection="0"/>
    <xf numFmtId="0" fontId="142" fillId="0" borderId="50" applyNumberFormat="0" applyFill="0" applyBorder="0" applyAlignment="0" applyProtection="0"/>
    <xf numFmtId="0" fontId="141" fillId="0" borderId="50" applyNumberFormat="0" applyFill="0" applyBorder="0" applyAlignment="0" applyProtection="0"/>
    <xf numFmtId="0" fontId="2" fillId="86" borderId="18"/>
    <xf numFmtId="0" fontId="58" fillId="0" borderId="50" applyNumberFormat="0" applyFill="0" applyBorder="0" applyAlignment="0" applyProtection="0"/>
    <xf numFmtId="0" fontId="102" fillId="51" borderId="51" applyNumberFormat="0" applyAlignment="0" applyProtection="0"/>
    <xf numFmtId="0" fontId="68" fillId="79" borderId="51" applyNumberFormat="0" applyAlignment="0" applyProtection="0"/>
    <xf numFmtId="0" fontId="3" fillId="93" borderId="37" applyNumberFormat="0" applyProtection="0">
      <alignment horizontal="left" vertical="center" indent="1"/>
    </xf>
    <xf numFmtId="4" fontId="44" fillId="85" borderId="37" applyNumberFormat="0" applyProtection="0">
      <alignment horizontal="left" vertical="center" indent="1"/>
    </xf>
    <xf numFmtId="0" fontId="3" fillId="86" borderId="37" applyNumberFormat="0" applyProtection="0">
      <alignment horizontal="left" vertical="center" indent="1"/>
    </xf>
    <xf numFmtId="4" fontId="44" fillId="88" borderId="37" applyNumberFormat="0" applyProtection="0">
      <alignment horizontal="left" vertical="center" indent="1"/>
    </xf>
    <xf numFmtId="0" fontId="3" fillId="86" borderId="37" applyNumberFormat="0" applyProtection="0">
      <alignment horizontal="left" vertical="center" indent="1"/>
    </xf>
    <xf numFmtId="0" fontId="3" fillId="106" borderId="37" applyNumberFormat="0" applyProtection="0">
      <alignment horizontal="left" vertical="center" indent="1"/>
    </xf>
    <xf numFmtId="0" fontId="91" fillId="0" borderId="20">
      <alignment horizontal="left" vertical="center"/>
    </xf>
    <xf numFmtId="0" fontId="3" fillId="106" borderId="37" applyNumberFormat="0" applyProtection="0">
      <alignment horizontal="left" vertical="center" indent="1"/>
    </xf>
    <xf numFmtId="176" fontId="128" fillId="50" borderId="58" applyNumberFormat="0" applyProtection="0">
      <alignment horizontal="right" vertical="center"/>
    </xf>
    <xf numFmtId="176" fontId="165" fillId="50" borderId="58" applyNumberFormat="0" applyProtection="0">
      <alignment horizontal="right" vertical="center"/>
    </xf>
    <xf numFmtId="176" fontId="165" fillId="50" borderId="58" applyNumberFormat="0" applyProtection="0">
      <alignment horizontal="right" vertical="center"/>
    </xf>
    <xf numFmtId="176" fontId="125" fillId="112" borderId="58" applyNumberFormat="0" applyProtection="0">
      <alignment horizontal="left" vertical="center" wrapText="1" indent="1"/>
    </xf>
    <xf numFmtId="176" fontId="125" fillId="112" borderId="58" applyNumberFormat="0" applyProtection="0">
      <alignment horizontal="left" vertical="center" wrapText="1" indent="1"/>
    </xf>
    <xf numFmtId="176" fontId="130" fillId="107" borderId="58" applyNumberFormat="0" applyProtection="0">
      <alignment horizontal="left" vertical="top" indent="1"/>
    </xf>
    <xf numFmtId="176" fontId="130" fillId="107" borderId="58" applyNumberFormat="0" applyProtection="0">
      <alignment horizontal="left" vertical="top" indent="1"/>
    </xf>
    <xf numFmtId="176" fontId="166" fillId="50" borderId="58" applyNumberFormat="0" applyProtection="0">
      <alignment horizontal="right" vertical="center"/>
    </xf>
    <xf numFmtId="176" fontId="166" fillId="50" borderId="58" applyNumberFormat="0" applyProtection="0">
      <alignment horizontal="right" vertical="center"/>
    </xf>
    <xf numFmtId="176" fontId="135"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0" fontId="2" fillId="88" borderId="18" applyNumberFormat="0" applyBorder="0" applyAlignment="0" applyProtection="0"/>
    <xf numFmtId="176" fontId="125" fillId="112" borderId="58" applyNumberFormat="0" applyProtection="0">
      <alignment horizontal="left" vertical="center" wrapText="1" indent="1"/>
    </xf>
    <xf numFmtId="0" fontId="3" fillId="108" borderId="37" applyNumberFormat="0" applyProtection="0">
      <alignment horizontal="left" vertical="center" indent="1"/>
    </xf>
    <xf numFmtId="0" fontId="162" fillId="113" borderId="18">
      <alignment vertical="center" wrapText="1"/>
      <protection locked="0"/>
    </xf>
    <xf numFmtId="0" fontId="162" fillId="113" borderId="18">
      <alignment vertical="center" wrapText="1"/>
      <protection locked="0"/>
    </xf>
    <xf numFmtId="0" fontId="172" fillId="83" borderId="18">
      <alignment horizontal="center" vertical="center" wrapText="1"/>
    </xf>
    <xf numFmtId="0" fontId="164" fillId="1" borderId="20" applyNumberFormat="0" applyFont="0" applyAlignment="0">
      <alignment horizontal="center"/>
    </xf>
    <xf numFmtId="176" fontId="2" fillId="86" borderId="18"/>
    <xf numFmtId="0" fontId="2" fillId="86" borderId="18"/>
    <xf numFmtId="0" fontId="2" fillId="86" borderId="18"/>
    <xf numFmtId="176" fontId="102" fillId="52" borderId="51" applyNumberFormat="0" applyAlignment="0" applyProtection="0"/>
    <xf numFmtId="176" fontId="102" fillId="52" borderId="51" applyNumberFormat="0" applyAlignment="0" applyProtection="0"/>
    <xf numFmtId="176" fontId="91" fillId="0" borderId="20">
      <alignment horizontal="left" vertical="center"/>
    </xf>
    <xf numFmtId="176" fontId="91" fillId="0" borderId="20">
      <alignment horizontal="left" vertical="center"/>
    </xf>
    <xf numFmtId="176" fontId="59" fillId="0" borderId="50" applyNumberFormat="0" applyFill="0" applyBorder="0" applyAlignment="0" applyProtection="0"/>
    <xf numFmtId="0" fontId="103" fillId="0" borderId="18">
      <alignment horizontal="left" vertical="center" wrapText="1"/>
    </xf>
    <xf numFmtId="10" fontId="2" fillId="88" borderId="18" applyNumberFormat="0" applyBorder="0" applyAlignment="0" applyProtection="0"/>
    <xf numFmtId="10" fontId="2" fillId="88" borderId="18" applyNumberFormat="0" applyBorder="0" applyAlignment="0" applyProtection="0"/>
    <xf numFmtId="0" fontId="92" fillId="85" borderId="18" applyBorder="0">
      <alignment horizontal="center" vertical="center" shrinkToFit="1"/>
      <protection hidden="1"/>
    </xf>
    <xf numFmtId="176" fontId="91" fillId="0" borderId="20">
      <alignment horizontal="left" vertical="center"/>
    </xf>
    <xf numFmtId="0" fontId="91" fillId="0" borderId="20">
      <alignment horizontal="left" vertical="center"/>
    </xf>
    <xf numFmtId="0" fontId="91" fillId="0" borderId="20">
      <alignment horizontal="left" vertical="center"/>
    </xf>
    <xf numFmtId="176" fontId="2" fillId="84" borderId="18"/>
    <xf numFmtId="0" fontId="2" fillId="84" borderId="18"/>
    <xf numFmtId="0" fontId="2" fillId="84" borderId="18"/>
    <xf numFmtId="0" fontId="65" fillId="0" borderId="25" applyNumberFormat="0" applyBorder="0">
      <alignment horizontal="center"/>
    </xf>
    <xf numFmtId="0" fontId="62" fillId="78" borderId="18">
      <alignment horizontal="center" vertical="center" shrinkToFit="1"/>
      <protection hidden="1"/>
    </xf>
    <xf numFmtId="0" fontId="3" fillId="93" borderId="37" applyNumberFormat="0" applyProtection="0">
      <alignment horizontal="left" vertical="center" indent="1"/>
    </xf>
    <xf numFmtId="10" fontId="2" fillId="88" borderId="18" applyNumberFormat="0" applyBorder="0" applyAlignment="0" applyProtection="0"/>
    <xf numFmtId="176" fontId="141" fillId="0" borderId="50" applyNumberFormat="0" applyFill="0" applyBorder="0" applyAlignment="0" applyProtection="0"/>
    <xf numFmtId="176" fontId="130" fillId="107" borderId="58" applyNumberFormat="0" applyProtection="0">
      <alignment horizontal="left" vertical="top" indent="1"/>
    </xf>
    <xf numFmtId="176" fontId="122" fillId="80" borderId="37" applyNumberFormat="0" applyAlignment="0" applyProtection="0"/>
    <xf numFmtId="0" fontId="122" fillId="79" borderId="37" applyNumberFormat="0" applyAlignment="0" applyProtection="0"/>
    <xf numFmtId="0" fontId="122" fillId="79" borderId="37" applyNumberFormat="0" applyAlignment="0" applyProtection="0"/>
    <xf numFmtId="0" fontId="122" fillId="80" borderId="37" applyNumberFormat="0" applyAlignment="0" applyProtection="0"/>
    <xf numFmtId="0" fontId="122" fillId="79" borderId="37" applyNumberFormat="0" applyAlignment="0" applyProtection="0"/>
    <xf numFmtId="4" fontId="44" fillId="85" borderId="37" applyNumberFormat="0" applyProtection="0">
      <alignment vertical="center"/>
    </xf>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128" fillId="109" borderId="58" applyNumberFormat="0" applyProtection="0">
      <alignment horizontal="right" vertical="center"/>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9" fillId="109" borderId="58"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176" fontId="165" fillId="50" borderId="58"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4" fontId="125" fillId="53" borderId="58" applyNumberFormat="0" applyProtection="0">
      <alignment horizontal="left" vertical="center" wrapText="1" indent="1"/>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25" fillId="112" borderId="58" applyNumberFormat="0" applyProtection="0">
      <alignment horizontal="left" vertical="center" wrapText="1"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130" fillId="107" borderId="58" applyNumberFormat="0" applyProtection="0">
      <alignment horizontal="left" vertical="top"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130" fillId="107" borderId="58" applyNumberFormat="0" applyProtection="0">
      <alignment horizontal="left" vertical="top" indent="1"/>
    </xf>
    <xf numFmtId="176" fontId="130" fillId="107" borderId="58" applyNumberFormat="0" applyProtection="0">
      <alignment horizontal="left" vertical="top" indent="1"/>
    </xf>
    <xf numFmtId="4" fontId="134" fillId="109" borderId="58" applyNumberFormat="0" applyProtection="0">
      <alignment horizontal="right" vertical="center"/>
    </xf>
    <xf numFmtId="4" fontId="133" fillId="104" borderId="37" applyNumberFormat="0" applyProtection="0">
      <alignment horizontal="right" vertical="center"/>
    </xf>
    <xf numFmtId="4" fontId="133" fillId="104" borderId="37" applyNumberFormat="0" applyProtection="0">
      <alignment horizontal="right" vertical="center"/>
    </xf>
    <xf numFmtId="176" fontId="166" fillId="50" borderId="58"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201" fontId="167" fillId="85" borderId="57" applyBorder="0">
      <alignment horizontal="center" vertical="center" wrapText="1"/>
      <protection hidden="1"/>
    </xf>
    <xf numFmtId="0" fontId="173" fillId="0" borderId="48" applyNumberFormat="0" applyFill="0" applyAlignment="0" applyProtection="0"/>
    <xf numFmtId="4" fontId="124" fillId="104" borderId="37" applyNumberFormat="0" applyProtection="0">
      <alignment horizontal="right" vertical="center"/>
    </xf>
    <xf numFmtId="4" fontId="44" fillId="106" borderId="37" applyNumberFormat="0" applyProtection="0">
      <alignment horizontal="left" vertical="center" indent="1"/>
    </xf>
    <xf numFmtId="0" fontId="173" fillId="0" borderId="48" applyNumberFormat="0" applyFill="0" applyAlignment="0" applyProtection="0"/>
    <xf numFmtId="4" fontId="124" fillId="85" borderId="37" applyNumberFormat="0" applyProtection="0">
      <alignment vertical="center"/>
    </xf>
    <xf numFmtId="0" fontId="3" fillId="106" borderId="37" applyNumberFormat="0" applyProtection="0">
      <alignment horizontal="left" vertical="center" indent="1"/>
    </xf>
    <xf numFmtId="0" fontId="122" fillId="79" borderId="37" applyNumberFormat="0" applyAlignment="0" applyProtection="0"/>
    <xf numFmtId="0" fontId="185" fillId="0" borderId="48" applyNumberFormat="0" applyFill="0" applyAlignment="0" applyProtection="0"/>
    <xf numFmtId="0" fontId="122" fillId="80" borderId="37" applyNumberFormat="0" applyAlignment="0" applyProtection="0"/>
    <xf numFmtId="4" fontId="44" fillId="85" borderId="37" applyNumberFormat="0" applyProtection="0">
      <alignment vertical="center"/>
    </xf>
    <xf numFmtId="0" fontId="191" fillId="80" borderId="37" applyNumberFormat="0" applyAlignment="0" applyProtection="0"/>
    <xf numFmtId="0" fontId="122" fillId="79" borderId="37" applyNumberFormat="0" applyAlignment="0" applyProtection="0"/>
    <xf numFmtId="0" fontId="2" fillId="86" borderId="18"/>
    <xf numFmtId="4" fontId="44" fillId="104" borderId="37" applyNumberFormat="0" applyProtection="0">
      <alignment horizontal="right" vertical="center"/>
    </xf>
    <xf numFmtId="39" fontId="106" fillId="57" borderId="56"/>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39" fontId="106" fillId="57" borderId="56"/>
    <xf numFmtId="4" fontId="134" fillId="109" borderId="58" applyNumberFormat="0" applyProtection="0">
      <alignment horizontal="right" vertical="center"/>
    </xf>
    <xf numFmtId="4" fontId="125" fillId="53" borderId="58" applyNumberFormat="0" applyProtection="0">
      <alignment horizontal="left" vertical="center" wrapText="1" indent="1"/>
    </xf>
    <xf numFmtId="4" fontId="129" fillId="109" borderId="58" applyNumberFormat="0" applyProtection="0">
      <alignment horizontal="right" vertical="center"/>
    </xf>
    <xf numFmtId="4" fontId="128" fillId="109" borderId="58" applyNumberFormat="0" applyProtection="0">
      <alignment horizontal="right" vertical="center"/>
    </xf>
    <xf numFmtId="39" fontId="106" fillId="57" borderId="56"/>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128" fillId="109" borderId="58" applyNumberFormat="0" applyProtection="0">
      <alignment horizontal="right" vertical="center"/>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9" fillId="109" borderId="58"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176" fontId="165" fillId="50" borderId="58"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4" fontId="125" fillId="53" borderId="58" applyNumberFormat="0" applyProtection="0">
      <alignment horizontal="left" vertical="center" wrapText="1" indent="1"/>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25" fillId="112" borderId="58" applyNumberFormat="0" applyProtection="0">
      <alignment horizontal="left" vertical="center" wrapText="1"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130" fillId="107" borderId="58" applyNumberFormat="0" applyProtection="0">
      <alignment horizontal="left" vertical="top"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130" fillId="107" borderId="58" applyNumberFormat="0" applyProtection="0">
      <alignment horizontal="left" vertical="top" indent="1"/>
    </xf>
    <xf numFmtId="176" fontId="130" fillId="107" borderId="58" applyNumberFormat="0" applyProtection="0">
      <alignment horizontal="left" vertical="top" indent="1"/>
    </xf>
    <xf numFmtId="4" fontId="134" fillId="109" borderId="58" applyNumberFormat="0" applyProtection="0">
      <alignment horizontal="right" vertical="center"/>
    </xf>
    <xf numFmtId="4" fontId="133" fillId="104" borderId="37" applyNumberFormat="0" applyProtection="0">
      <alignment horizontal="right" vertical="center"/>
    </xf>
    <xf numFmtId="4" fontId="133" fillId="104" borderId="37" applyNumberFormat="0" applyProtection="0">
      <alignment horizontal="right" vertical="center"/>
    </xf>
    <xf numFmtId="176" fontId="166" fillId="50" borderId="58"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201" fontId="167" fillId="85" borderId="57" applyBorder="0">
      <alignment horizontal="center" vertical="center" wrapText="1"/>
      <protection hidden="1"/>
    </xf>
    <xf numFmtId="0" fontId="135" fillId="0" borderId="50" applyNumberFormat="0" applyFill="0" applyBorder="0" applyAlignment="0" applyProtection="0"/>
    <xf numFmtId="0" fontId="135" fillId="0" borderId="50" applyNumberFormat="0" applyFill="0" applyBorder="0" applyAlignment="0" applyProtection="0"/>
    <xf numFmtId="176" fontId="135" fillId="0" borderId="50" applyNumberFormat="0" applyFill="0" applyBorder="0" applyAlignment="0" applyProtection="0"/>
    <xf numFmtId="0" fontId="173" fillId="0" borderId="48" applyNumberFormat="0" applyFill="0" applyAlignment="0" applyProtection="0"/>
    <xf numFmtId="0" fontId="140" fillId="0" borderId="50" applyNumberFormat="0" applyFill="0" applyBorder="0" applyAlignment="0" applyProtection="0"/>
    <xf numFmtId="0" fontId="140" fillId="0" borderId="50" applyNumberFormat="0" applyFill="0" applyBorder="0" applyAlignment="0" applyProtection="0"/>
    <xf numFmtId="176" fontId="140" fillId="0" borderId="50" applyNumberFormat="0" applyFill="0" applyBorder="0" applyAlignment="0" applyProtection="0"/>
    <xf numFmtId="0" fontId="141" fillId="0" borderId="50" applyNumberFormat="0" applyFill="0" applyBorder="0" applyAlignment="0" applyProtection="0"/>
    <xf numFmtId="0" fontId="141" fillId="0" borderId="50" applyNumberFormat="0" applyFill="0" applyBorder="0" applyAlignment="0" applyProtection="0"/>
    <xf numFmtId="176" fontId="141" fillId="0" borderId="50" applyNumberFormat="0" applyFill="0" applyBorder="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176" fontId="142" fillId="0" borderId="50" applyNumberFormat="0" applyFill="0" applyBorder="0" applyAlignment="0" applyProtection="0"/>
    <xf numFmtId="0" fontId="68" fillId="79" borderId="51" applyNumberFormat="0" applyAlignment="0" applyProtection="0"/>
    <xf numFmtId="0" fontId="102" fillId="51" borderId="51" applyNumberFormat="0" applyAlignment="0" applyProtection="0"/>
    <xf numFmtId="0" fontId="173" fillId="0" borderId="48" applyNumberFormat="0" applyFill="0" applyAlignment="0" applyProtection="0"/>
    <xf numFmtId="0" fontId="122" fillId="79" borderId="37" applyNumberFormat="0" applyAlignment="0" applyProtection="0"/>
    <xf numFmtId="0" fontId="3" fillId="92" borderId="52" applyNumberFormat="0" applyFont="0" applyAlignment="0" applyProtection="0"/>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0" fontId="102" fillId="51" borderId="51" applyNumberFormat="0" applyAlignment="0" applyProtection="0"/>
    <xf numFmtId="0" fontId="3" fillId="92" borderId="52" applyNumberFormat="0" applyFont="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4" fontId="44" fillId="104" borderId="37" applyNumberFormat="0" applyProtection="0">
      <alignment horizontal="right" vertical="center"/>
    </xf>
    <xf numFmtId="39" fontId="106" fillId="57" borderId="56"/>
    <xf numFmtId="0" fontId="173" fillId="0" borderId="48" applyNumberFormat="0" applyFill="0" applyAlignment="0" applyProtection="0"/>
    <xf numFmtId="4" fontId="44" fillId="85"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0" fontId="3" fillId="86" borderId="37" applyNumberFormat="0" applyProtection="0">
      <alignment horizontal="left" vertical="center" indent="1"/>
    </xf>
    <xf numFmtId="4" fontId="133" fillId="104" borderId="37" applyNumberFormat="0" applyProtection="0">
      <alignment horizontal="right" vertical="center"/>
    </xf>
    <xf numFmtId="176" fontId="130" fillId="107" borderId="58" applyNumberFormat="0" applyProtection="0">
      <alignment horizontal="left" vertical="top"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176" fontId="125" fillId="112" borderId="58" applyNumberFormat="0" applyProtection="0">
      <alignment horizontal="left" vertical="center" wrapText="1" indent="1"/>
    </xf>
    <xf numFmtId="0" fontId="3" fillId="93" borderId="37" applyNumberFormat="0" applyProtection="0">
      <alignment horizontal="left" vertical="center" indent="1"/>
    </xf>
    <xf numFmtId="176" fontId="165" fillId="50" borderId="58" applyNumberFormat="0" applyProtection="0">
      <alignment horizontal="right" vertical="center"/>
    </xf>
    <xf numFmtId="4" fontId="134" fillId="109" borderId="58" applyNumberFormat="0" applyProtection="0">
      <alignment horizontal="right" vertical="center"/>
    </xf>
    <xf numFmtId="4" fontId="125" fillId="53" borderId="58" applyNumberFormat="0" applyProtection="0">
      <alignment horizontal="left" vertical="center" wrapText="1" indent="1"/>
    </xf>
    <xf numFmtId="4" fontId="129" fillId="109" borderId="58" applyNumberFormat="0" applyProtection="0">
      <alignment horizontal="right" vertical="center"/>
    </xf>
    <xf numFmtId="4" fontId="128" fillId="109" borderId="58" applyNumberFormat="0" applyProtection="0">
      <alignment horizontal="right" vertical="center"/>
    </xf>
    <xf numFmtId="4" fontId="124" fillId="85" borderId="37" applyNumberFormat="0" applyProtection="0">
      <alignment vertical="center"/>
    </xf>
    <xf numFmtId="10" fontId="2" fillId="88" borderId="18" applyNumberFormat="0" applyBorder="0" applyAlignment="0" applyProtection="0"/>
    <xf numFmtId="4" fontId="44" fillId="85" borderId="37" applyNumberFormat="0" applyProtection="0">
      <alignment horizontal="left" vertical="center" indent="1"/>
    </xf>
    <xf numFmtId="0" fontId="3" fillId="86" borderId="37" applyNumberFormat="0" applyProtection="0">
      <alignment horizontal="left" vertical="center" indent="1"/>
    </xf>
    <xf numFmtId="4" fontId="44" fillId="104" borderId="37" applyNumberFormat="0" applyProtection="0">
      <alignment horizontal="right" vertical="center"/>
    </xf>
    <xf numFmtId="0" fontId="91" fillId="0" borderId="53">
      <alignment horizontal="left" vertical="center"/>
    </xf>
    <xf numFmtId="39" fontId="106" fillId="57" borderId="56"/>
    <xf numFmtId="39" fontId="106" fillId="57" borderId="56"/>
    <xf numFmtId="39" fontId="106" fillId="57" borderId="56"/>
    <xf numFmtId="10" fontId="2" fillId="88" borderId="18" applyNumberFormat="0" applyBorder="0" applyAlignment="0" applyProtection="0"/>
    <xf numFmtId="10" fontId="2" fillId="88" borderId="18" applyNumberFormat="0" applyBorder="0" applyAlignment="0" applyProtection="0"/>
    <xf numFmtId="201" fontId="167" fillId="85" borderId="57" applyBorder="0">
      <alignment horizontal="center" vertical="center" wrapText="1"/>
      <protection hidden="1"/>
    </xf>
    <xf numFmtId="39" fontId="106" fillId="57" borderId="56"/>
    <xf numFmtId="0" fontId="3" fillId="93" borderId="37" applyNumberFormat="0" applyProtection="0">
      <alignment horizontal="left" vertical="center" indent="1"/>
    </xf>
    <xf numFmtId="4" fontId="124" fillId="88" borderId="37" applyNumberFormat="0" applyProtection="0">
      <alignment vertical="center"/>
    </xf>
    <xf numFmtId="0" fontId="3" fillId="93" borderId="37" applyNumberFormat="0" applyProtection="0">
      <alignment horizontal="left" vertical="center" indent="1"/>
    </xf>
    <xf numFmtId="4" fontId="12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vertical="center"/>
    </xf>
    <xf numFmtId="4" fontId="44" fillId="85" borderId="37" applyNumberFormat="0" applyProtection="0">
      <alignment vertical="center"/>
    </xf>
    <xf numFmtId="4" fontId="44" fillId="106" borderId="37" applyNumberFormat="0" applyProtection="0">
      <alignment horizontal="left" vertical="center" indent="1"/>
    </xf>
    <xf numFmtId="0" fontId="173" fillId="0" borderId="48" applyNumberFormat="0" applyFill="0" applyAlignment="0" applyProtection="0"/>
    <xf numFmtId="4" fontId="44" fillId="104" borderId="37" applyNumberFormat="0" applyProtection="0">
      <alignment horizontal="right" vertical="center"/>
    </xf>
    <xf numFmtId="0" fontId="142" fillId="0" borderId="50" applyNumberFormat="0" applyFill="0" applyBorder="0" applyAlignment="0" applyProtection="0"/>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39" fontId="106" fillId="57" borderId="56"/>
    <xf numFmtId="0" fontId="91" fillId="0" borderId="20">
      <alignment horizontal="left" vertical="center"/>
    </xf>
    <xf numFmtId="176" fontId="57" fillId="0" borderId="50" applyNumberFormat="0" applyFill="0" applyBorder="0" applyAlignment="0" applyProtection="0"/>
    <xf numFmtId="4" fontId="44" fillId="104" borderId="40" applyNumberFormat="0" applyProtection="0">
      <alignment horizontal="left" vertical="center" indent="1"/>
    </xf>
    <xf numFmtId="0" fontId="58" fillId="0" borderId="50" applyNumberFormat="0" applyFill="0" applyBorder="0" applyAlignment="0" applyProtection="0"/>
    <xf numFmtId="0" fontId="135" fillId="0" borderId="50" applyNumberFormat="0" applyFill="0" applyBorder="0" applyAlignment="0" applyProtection="0"/>
    <xf numFmtId="4" fontId="44" fillId="104" borderId="37" applyNumberFormat="0" applyProtection="0">
      <alignment horizontal="right" vertical="center"/>
    </xf>
    <xf numFmtId="4" fontId="44" fillId="104" borderId="37" applyNumberFormat="0" applyProtection="0">
      <alignment horizontal="right" vertical="center"/>
    </xf>
    <xf numFmtId="176" fontId="166" fillId="50" borderId="58" applyNumberFormat="0" applyProtection="0">
      <alignment horizontal="right" vertical="center"/>
    </xf>
    <xf numFmtId="0" fontId="141" fillId="0" borderId="50" applyNumberFormat="0" applyFill="0" applyBorder="0" applyAlignment="0" applyProtection="0"/>
    <xf numFmtId="0" fontId="173" fillId="0" borderId="48" applyNumberFormat="0" applyFill="0" applyAlignment="0" applyProtection="0"/>
    <xf numFmtId="0" fontId="135" fillId="0" borderId="50" applyNumberFormat="0" applyFill="0" applyBorder="0" applyAlignment="0" applyProtection="0"/>
    <xf numFmtId="176" fontId="166" fillId="50" borderId="58" applyNumberFormat="0" applyProtection="0">
      <alignment horizontal="right" vertical="center"/>
    </xf>
    <xf numFmtId="176" fontId="166" fillId="50" borderId="58" applyNumberFormat="0" applyProtection="0">
      <alignment horizontal="right" vertical="center"/>
    </xf>
    <xf numFmtId="4" fontId="133" fillId="104" borderId="37" applyNumberFormat="0" applyProtection="0">
      <alignment horizontal="right" vertical="center"/>
    </xf>
    <xf numFmtId="10" fontId="2" fillId="88" borderId="18" applyNumberFormat="0" applyBorder="0" applyAlignment="0" applyProtection="0"/>
    <xf numFmtId="10" fontId="2" fillId="88" borderId="18" applyNumberFormat="0" applyBorder="0" applyAlignment="0" applyProtection="0"/>
    <xf numFmtId="0" fontId="102" fillId="51" borderId="51" applyNumberFormat="0" applyAlignment="0" applyProtection="0"/>
    <xf numFmtId="39" fontId="106" fillId="57" borderId="56"/>
    <xf numFmtId="39" fontId="106" fillId="57" borderId="56"/>
    <xf numFmtId="176" fontId="91" fillId="0" borderId="20">
      <alignment horizontal="left" vertical="center"/>
    </xf>
    <xf numFmtId="0" fontId="3" fillId="86" borderId="37" applyNumberFormat="0" applyProtection="0">
      <alignment horizontal="left" vertical="center" indent="1"/>
    </xf>
    <xf numFmtId="176" fontId="141" fillId="0" borderId="50" applyNumberFormat="0" applyFill="0" applyBorder="0" applyAlignment="0" applyProtection="0"/>
    <xf numFmtId="0" fontId="185" fillId="0" borderId="48" applyNumberFormat="0" applyFill="0" applyAlignment="0" applyProtection="0"/>
    <xf numFmtId="0" fontId="3" fillId="93" borderId="37" applyNumberFormat="0" applyProtection="0">
      <alignment horizontal="left" vertical="center" indent="1"/>
    </xf>
    <xf numFmtId="4" fontId="44" fillId="88" borderId="37" applyNumberFormat="0" applyProtection="0">
      <alignment horizontal="left" vertical="center" indent="1"/>
    </xf>
    <xf numFmtId="4" fontId="44" fillId="104" borderId="37" applyNumberFormat="0" applyProtection="0">
      <alignment horizontal="right" vertical="center"/>
    </xf>
    <xf numFmtId="0" fontId="2" fillId="84" borderId="18"/>
    <xf numFmtId="4" fontId="44" fillId="85" borderId="37" applyNumberFormat="0" applyProtection="0">
      <alignment horizontal="left" vertical="center" indent="1"/>
    </xf>
    <xf numFmtId="0" fontId="130" fillId="107" borderId="58" applyNumberFormat="0" applyProtection="0">
      <alignment horizontal="left" vertical="top" indent="1"/>
    </xf>
    <xf numFmtId="4" fontId="124" fillId="104" borderId="37" applyNumberFormat="0" applyProtection="0">
      <alignment horizontal="right" vertical="center"/>
    </xf>
    <xf numFmtId="0" fontId="185" fillId="0" borderId="48" applyNumberFormat="0" applyFill="0" applyAlignment="0" applyProtection="0"/>
    <xf numFmtId="0" fontId="3" fillId="86" borderId="37" applyNumberFormat="0" applyProtection="0">
      <alignment horizontal="left" vertical="center" indent="1"/>
    </xf>
    <xf numFmtId="4" fontId="44" fillId="40" borderId="37" applyNumberFormat="0" applyProtection="0">
      <alignment horizontal="right" vertical="center"/>
    </xf>
    <xf numFmtId="0" fontId="3" fillId="106" borderId="37" applyNumberFormat="0" applyProtection="0">
      <alignment horizontal="left" vertical="center" indent="1"/>
    </xf>
    <xf numFmtId="4" fontId="44" fillId="104" borderId="40" applyNumberFormat="0" applyProtection="0">
      <alignment horizontal="left" vertical="center" indent="1"/>
    </xf>
    <xf numFmtId="4" fontId="134" fillId="109" borderId="58" applyNumberFormat="0" applyProtection="0">
      <alignment horizontal="right" vertical="center"/>
    </xf>
    <xf numFmtId="4" fontId="124" fillId="88" borderId="37" applyNumberFormat="0" applyProtection="0">
      <alignment vertical="center"/>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97" borderId="37" applyNumberFormat="0" applyProtection="0">
      <alignment horizontal="right" vertical="center"/>
    </xf>
    <xf numFmtId="0" fontId="68" fillId="79" borderId="51" applyNumberFormat="0" applyAlignment="0" applyProtection="0"/>
    <xf numFmtId="4" fontId="44" fillId="85" borderId="37" applyNumberFormat="0" applyProtection="0">
      <alignment horizontal="left" vertical="center" indent="1"/>
    </xf>
    <xf numFmtId="0" fontId="102" fillId="51" borderId="51" applyNumberFormat="0" applyAlignment="0" applyProtection="0"/>
    <xf numFmtId="0" fontId="68" fillId="79" borderId="51" applyNumberFormat="0" applyAlignment="0" applyProtection="0"/>
    <xf numFmtId="0" fontId="189" fillId="80" borderId="51" applyNumberFormat="0" applyAlignment="0" applyProtection="0"/>
    <xf numFmtId="4" fontId="44" fillId="85" borderId="37" applyNumberFormat="0" applyProtection="0">
      <alignment horizontal="left" vertical="center" indent="1"/>
    </xf>
    <xf numFmtId="0" fontId="142" fillId="0" borderId="50" applyNumberFormat="0" applyFill="0" applyBorder="0" applyAlignment="0" applyProtection="0"/>
    <xf numFmtId="4" fontId="44" fillId="101" borderId="37" applyNumberFormat="0" applyProtection="0">
      <alignment horizontal="right" vertical="center"/>
    </xf>
    <xf numFmtId="4" fontId="44" fillId="88" borderId="37" applyNumberFormat="0" applyProtection="0">
      <alignment horizontal="left" vertical="center" indent="1"/>
    </xf>
    <xf numFmtId="0" fontId="173" fillId="0" borderId="48" applyNumberFormat="0" applyFill="0" applyAlignment="0" applyProtection="0"/>
    <xf numFmtId="0" fontId="3" fillId="106" borderId="37" applyNumberFormat="0" applyProtection="0">
      <alignment horizontal="left" vertical="center" indent="1"/>
    </xf>
    <xf numFmtId="4" fontId="44" fillId="97" borderId="37" applyNumberFormat="0" applyProtection="0">
      <alignment horizontal="right" vertical="center"/>
    </xf>
    <xf numFmtId="176" fontId="59" fillId="0" borderId="50" applyNumberFormat="0" applyFill="0" applyBorder="0" applyAlignment="0" applyProtection="0"/>
    <xf numFmtId="0" fontId="58" fillId="0" borderId="50" applyNumberFormat="0" applyFill="0" applyBorder="0" applyAlignment="0" applyProtection="0"/>
    <xf numFmtId="176" fontId="58" fillId="0" borderId="50" applyNumberFormat="0" applyFill="0" applyBorder="0" applyAlignment="0" applyProtection="0"/>
    <xf numFmtId="0" fontId="68" fillId="79" borderId="51" applyNumberFormat="0" applyAlignment="0" applyProtection="0"/>
    <xf numFmtId="176" fontId="57" fillId="0" borderId="50" applyNumberFormat="0" applyFill="0" applyBorder="0" applyAlignment="0" applyProtection="0"/>
    <xf numFmtId="0" fontId="58" fillId="0" borderId="50" applyNumberFormat="0" applyFill="0" applyBorder="0" applyAlignment="0" applyProtection="0"/>
    <xf numFmtId="0" fontId="140" fillId="0" borderId="50" applyNumberFormat="0" applyFill="0" applyBorder="0" applyAlignment="0" applyProtection="0"/>
    <xf numFmtId="4" fontId="124" fillId="104" borderId="37" applyNumberFormat="0" applyProtection="0">
      <alignment horizontal="right" vertical="center"/>
    </xf>
    <xf numFmtId="0" fontId="32" fillId="89" borderId="52" applyNumberFormat="0" applyAlignment="0" applyProtection="0"/>
    <xf numFmtId="0" fontId="68" fillId="79" borderId="51" applyNumberFormat="0" applyAlignment="0" applyProtection="0"/>
    <xf numFmtId="0" fontId="36" fillId="89" borderId="52" applyNumberFormat="0" applyAlignment="0" applyProtection="0"/>
    <xf numFmtId="176" fontId="57" fillId="0" borderId="50" applyNumberFormat="0" applyFill="0" applyBorder="0" applyAlignment="0" applyProtection="0"/>
    <xf numFmtId="0" fontId="68" fillId="79" borderId="51" applyNumberFormat="0" applyAlignment="0" applyProtection="0"/>
    <xf numFmtId="4" fontId="44" fillId="97" borderId="37" applyNumberFormat="0" applyProtection="0">
      <alignment horizontal="right" vertical="center"/>
    </xf>
    <xf numFmtId="176" fontId="135" fillId="0" borderId="50" applyNumberFormat="0" applyFill="0" applyBorder="0" applyAlignment="0" applyProtection="0"/>
    <xf numFmtId="176" fontId="135" fillId="0" borderId="50" applyNumberFormat="0" applyFill="0" applyBorder="0" applyAlignment="0" applyProtection="0"/>
    <xf numFmtId="4" fontId="44" fillId="85" borderId="37" applyNumberFormat="0" applyProtection="0">
      <alignment vertical="center"/>
    </xf>
    <xf numFmtId="0" fontId="3" fillId="93" borderId="37" applyNumberFormat="0" applyProtection="0">
      <alignment horizontal="left" vertical="center" indent="1"/>
    </xf>
    <xf numFmtId="0" fontId="91" fillId="0" borderId="20">
      <alignment horizontal="left" vertical="center"/>
    </xf>
    <xf numFmtId="176" fontId="142" fillId="0" borderId="50" applyNumberFormat="0" applyFill="0" applyBorder="0" applyAlignment="0" applyProtection="0"/>
    <xf numFmtId="176" fontId="32" fillId="89" borderId="52" applyNumberFormat="0" applyAlignment="0" applyProtection="0"/>
    <xf numFmtId="4" fontId="44" fillId="101" borderId="37" applyNumberFormat="0" applyProtection="0">
      <alignment horizontal="right" vertical="center"/>
    </xf>
    <xf numFmtId="0" fontId="68" fillId="79" borderId="51" applyNumberFormat="0" applyAlignment="0" applyProtection="0"/>
    <xf numFmtId="0" fontId="65" fillId="0" borderId="25" applyNumberFormat="0" applyBorder="0">
      <alignment horizontal="center"/>
    </xf>
    <xf numFmtId="176" fontId="58" fillId="0" borderId="50" applyNumberFormat="0" applyFill="0" applyBorder="0" applyAlignment="0" applyProtection="0"/>
    <xf numFmtId="0" fontId="3" fillId="86" borderId="37" applyNumberFormat="0" applyProtection="0">
      <alignment horizontal="left" vertical="center" indent="1"/>
    </xf>
    <xf numFmtId="176" fontId="57" fillId="0" borderId="50" applyNumberFormat="0" applyFill="0" applyBorder="0" applyAlignment="0" applyProtection="0"/>
    <xf numFmtId="0" fontId="92" fillId="85" borderId="18" applyBorder="0">
      <alignment horizontal="center" vertical="center" shrinkToFit="1"/>
      <protection hidden="1"/>
    </xf>
    <xf numFmtId="176" fontId="68" fillId="80" borderId="51" applyNumberFormat="0" applyAlignment="0" applyProtection="0"/>
    <xf numFmtId="4" fontId="44" fillId="104" borderId="37" applyNumberFormat="0" applyProtection="0">
      <alignment horizontal="right" vertical="center"/>
    </xf>
    <xf numFmtId="0" fontId="3" fillId="108"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0" fontId="3" fillId="93" borderId="37" applyNumberFormat="0" applyProtection="0">
      <alignment horizontal="left" vertical="center" indent="1"/>
    </xf>
    <xf numFmtId="4" fontId="44" fillId="85" borderId="37" applyNumberFormat="0" applyProtection="0">
      <alignment vertical="center"/>
    </xf>
    <xf numFmtId="10" fontId="2" fillId="88" borderId="18" applyNumberFormat="0" applyBorder="0" applyAlignment="0" applyProtection="0"/>
    <xf numFmtId="0" fontId="3" fillId="93" borderId="37" applyNumberFormat="0" applyProtection="0">
      <alignment horizontal="left" vertical="center" indent="1"/>
    </xf>
    <xf numFmtId="0" fontId="3" fillId="92" borderId="52" applyNumberFormat="0" applyFont="0" applyAlignment="0" applyProtection="0"/>
    <xf numFmtId="10" fontId="2" fillId="88" borderId="18" applyNumberFormat="0" applyBorder="0" applyAlignment="0" applyProtection="0"/>
    <xf numFmtId="0" fontId="122" fillId="79" borderId="37" applyNumberFormat="0" applyAlignment="0" applyProtection="0"/>
    <xf numFmtId="39" fontId="106" fillId="57" borderId="56"/>
    <xf numFmtId="176" fontId="165" fillId="50" borderId="58" applyNumberFormat="0" applyProtection="0">
      <alignment horizontal="right" vertical="center"/>
    </xf>
    <xf numFmtId="0" fontId="3" fillId="93" borderId="37" applyNumberFormat="0" applyProtection="0">
      <alignment horizontal="left" vertical="center" indent="1"/>
    </xf>
    <xf numFmtId="0" fontId="91" fillId="0" borderId="20">
      <alignment horizontal="left" vertical="center"/>
    </xf>
    <xf numFmtId="10" fontId="2" fillId="88" borderId="18" applyNumberFormat="0" applyBorder="0" applyAlignment="0" applyProtection="0"/>
    <xf numFmtId="0" fontId="2" fillId="84" borderId="18"/>
    <xf numFmtId="176" fontId="2" fillId="84" borderId="18"/>
    <xf numFmtId="0" fontId="2" fillId="84" borderId="18"/>
    <xf numFmtId="0" fontId="2" fillId="84" borderId="18"/>
    <xf numFmtId="0" fontId="2" fillId="84" borderId="18"/>
    <xf numFmtId="4" fontId="44" fillId="88" borderId="37" applyNumberFormat="0" applyProtection="0">
      <alignment horizontal="left" vertical="center" indent="1"/>
    </xf>
    <xf numFmtId="0" fontId="173" fillId="0" borderId="48" applyNumberFormat="0" applyFill="0" applyAlignment="0" applyProtection="0"/>
    <xf numFmtId="4" fontId="44" fillId="104" borderId="37" applyNumberFormat="0" applyProtection="0">
      <alignment horizontal="right" vertical="center"/>
    </xf>
    <xf numFmtId="0" fontId="189" fillId="80" borderId="51" applyNumberFormat="0" applyAlignment="0" applyProtection="0"/>
    <xf numFmtId="176" fontId="2" fillId="84" borderId="18"/>
    <xf numFmtId="4" fontId="126" fillId="102" borderId="37" applyNumberFormat="0" applyProtection="0">
      <alignment horizontal="left" vertical="center" indent="1"/>
    </xf>
    <xf numFmtId="4" fontId="44" fillId="98" borderId="37" applyNumberFormat="0" applyProtection="0">
      <alignment horizontal="right" vertical="center"/>
    </xf>
    <xf numFmtId="0" fontId="3" fillId="106" borderId="37" applyNumberFormat="0" applyProtection="0">
      <alignment horizontal="left" vertical="center" indent="1"/>
    </xf>
    <xf numFmtId="4" fontId="129" fillId="109" borderId="58" applyNumberFormat="0" applyProtection="0">
      <alignment horizontal="right" vertical="center"/>
    </xf>
    <xf numFmtId="4" fontId="44" fillId="99" borderId="37" applyNumberFormat="0" applyProtection="0">
      <alignment horizontal="right" vertical="center"/>
    </xf>
    <xf numFmtId="0" fontId="68" fillId="79" borderId="51" applyNumberFormat="0" applyAlignment="0" applyProtection="0"/>
    <xf numFmtId="4" fontId="44" fillId="106" borderId="37" applyNumberFormat="0" applyProtection="0">
      <alignment horizontal="left" vertical="center" indent="1"/>
    </xf>
    <xf numFmtId="0" fontId="58" fillId="0" borderId="50" applyNumberFormat="0" applyFill="0" applyBorder="0" applyAlignment="0" applyProtection="0"/>
    <xf numFmtId="0" fontId="3" fillId="108" borderId="37" applyNumberFormat="0" applyProtection="0">
      <alignment horizontal="left" vertical="center" indent="1"/>
    </xf>
    <xf numFmtId="0" fontId="3" fillId="86" borderId="37" applyNumberFormat="0" applyProtection="0">
      <alignment horizontal="left" vertical="center" indent="1"/>
    </xf>
    <xf numFmtId="4" fontId="44" fillId="88" borderId="37" applyNumberFormat="0" applyProtection="0">
      <alignment horizontal="left" vertical="center" indent="1"/>
    </xf>
    <xf numFmtId="4" fontId="44" fillId="104" borderId="37" applyNumberFormat="0" applyProtection="0">
      <alignment horizontal="right" vertical="center"/>
    </xf>
    <xf numFmtId="0" fontId="3" fillId="93" borderId="37" applyNumberFormat="0" applyProtection="0">
      <alignment horizontal="left" vertical="center" indent="1"/>
    </xf>
    <xf numFmtId="39" fontId="106" fillId="57" borderId="56"/>
    <xf numFmtId="39" fontId="106" fillId="57" borderId="56"/>
    <xf numFmtId="0" fontId="3" fillId="86" borderId="37" applyNumberFormat="0" applyProtection="0">
      <alignment horizontal="left" vertical="center" indent="1"/>
    </xf>
    <xf numFmtId="4" fontId="124" fillId="85" borderId="37" applyNumberFormat="0" applyProtection="0">
      <alignment vertical="center"/>
    </xf>
    <xf numFmtId="0" fontId="91" fillId="0" borderId="20">
      <alignment horizontal="left" vertical="center"/>
    </xf>
    <xf numFmtId="39" fontId="106" fillId="57" borderId="56"/>
    <xf numFmtId="0" fontId="2" fillId="84" borderId="18"/>
    <xf numFmtId="0" fontId="2" fillId="84" borderId="18"/>
    <xf numFmtId="0" fontId="2" fillId="84" borderId="18"/>
    <xf numFmtId="0" fontId="2" fillId="84" borderId="18"/>
    <xf numFmtId="4" fontId="128" fillId="109" borderId="58" applyNumberFormat="0" applyProtection="0">
      <alignment horizontal="right" vertical="center"/>
    </xf>
    <xf numFmtId="4" fontId="124" fillId="85" borderId="37" applyNumberFormat="0" applyProtection="0">
      <alignment vertical="center"/>
    </xf>
    <xf numFmtId="4" fontId="44" fillId="106" borderId="37" applyNumberFormat="0" applyProtection="0">
      <alignment horizontal="left" vertical="center" indent="1"/>
    </xf>
    <xf numFmtId="0" fontId="2" fillId="0" borderId="50" applyNumberFormat="0" applyFill="0" applyAlignment="0" applyProtection="0"/>
    <xf numFmtId="0" fontId="68" fillId="79" borderId="51" applyNumberFormat="0" applyAlignment="0" applyProtection="0"/>
    <xf numFmtId="4" fontId="124" fillId="85" borderId="37" applyNumberFormat="0" applyProtection="0">
      <alignment vertical="center"/>
    </xf>
    <xf numFmtId="4" fontId="44" fillId="85" borderId="37" applyNumberFormat="0" applyProtection="0">
      <alignment horizontal="left" vertical="center" indent="1"/>
    </xf>
    <xf numFmtId="0" fontId="59" fillId="0" borderId="50" applyNumberFormat="0" applyFill="0" applyBorder="0" applyAlignment="0" applyProtection="0"/>
    <xf numFmtId="0" fontId="3" fillId="93" borderId="37" applyNumberFormat="0" applyProtection="0">
      <alignment horizontal="left" vertical="center" indent="1"/>
    </xf>
    <xf numFmtId="0" fontId="2" fillId="86" borderId="18"/>
    <xf numFmtId="176" fontId="57" fillId="0" borderId="50" applyNumberFormat="0" applyFill="0" applyBorder="0" applyAlignment="0" applyProtection="0"/>
    <xf numFmtId="0" fontId="3" fillId="93" borderId="37" applyNumberFormat="0" applyProtection="0">
      <alignment horizontal="left" vertical="center" indent="1"/>
    </xf>
    <xf numFmtId="0" fontId="3" fillId="106" borderId="37" applyNumberFormat="0" applyProtection="0">
      <alignment horizontal="left" vertical="center" indent="1"/>
    </xf>
    <xf numFmtId="176" fontId="58" fillId="0" borderId="50" applyNumberFormat="0" applyFill="0" applyBorder="0" applyAlignment="0" applyProtection="0"/>
    <xf numFmtId="0" fontId="3" fillId="86" borderId="37" applyNumberFormat="0" applyProtection="0">
      <alignment horizontal="left" vertical="center" indent="1"/>
    </xf>
    <xf numFmtId="39" fontId="106" fillId="57" borderId="56"/>
    <xf numFmtId="0" fontId="3" fillId="93" borderId="37" applyNumberFormat="0" applyProtection="0">
      <alignment horizontal="left" vertical="center" indent="1"/>
    </xf>
    <xf numFmtId="10" fontId="2" fillId="88" borderId="18" applyNumberFormat="0" applyBorder="0" applyAlignment="0" applyProtection="0"/>
    <xf numFmtId="4" fontId="124" fillId="88" borderId="37" applyNumberFormat="0" applyProtection="0">
      <alignment vertical="center"/>
    </xf>
    <xf numFmtId="10" fontId="2" fillId="88" borderId="18" applyNumberFormat="0" applyBorder="0" applyAlignment="0" applyProtection="0"/>
    <xf numFmtId="0" fontId="172" fillId="83" borderId="18">
      <alignment horizontal="center" vertical="center" wrapText="1"/>
    </xf>
    <xf numFmtId="176" fontId="91" fillId="0" borderId="53">
      <alignment horizontal="left" vertical="center"/>
    </xf>
    <xf numFmtId="4" fontId="44" fillId="85" borderId="37" applyNumberFormat="0" applyProtection="0">
      <alignment horizontal="left" vertical="center" indent="1"/>
    </xf>
    <xf numFmtId="0" fontId="91" fillId="0" borderId="53">
      <alignment horizontal="left" vertical="center"/>
    </xf>
    <xf numFmtId="0" fontId="3" fillId="108" borderId="37" applyNumberFormat="0" applyProtection="0">
      <alignment horizontal="left" vertical="center" indent="1"/>
    </xf>
    <xf numFmtId="4" fontId="124" fillId="104" borderId="37" applyNumberFormat="0" applyProtection="0">
      <alignment horizontal="right" vertical="center"/>
    </xf>
    <xf numFmtId="0" fontId="2" fillId="84" borderId="18"/>
    <xf numFmtId="4" fontId="125" fillId="53" borderId="58" applyNumberFormat="0" applyProtection="0">
      <alignment horizontal="left" vertical="center" wrapText="1" indent="1"/>
    </xf>
    <xf numFmtId="0" fontId="173" fillId="0" borderId="48" applyNumberFormat="0" applyFill="0" applyAlignment="0" applyProtection="0"/>
    <xf numFmtId="176" fontId="2" fillId="84" borderId="18"/>
    <xf numFmtId="4" fontId="44" fillId="98" borderId="37" applyNumberFormat="0" applyProtection="0">
      <alignment horizontal="right" vertical="center"/>
    </xf>
    <xf numFmtId="0" fontId="68" fillId="79" borderId="51" applyNumberFormat="0" applyAlignment="0" applyProtection="0"/>
    <xf numFmtId="176" fontId="57" fillId="0" borderId="50" applyNumberFormat="0" applyFill="0" applyBorder="0" applyAlignment="0" applyProtection="0"/>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0" fontId="3" fillId="93" borderId="37" applyNumberFormat="0" applyProtection="0">
      <alignment horizontal="left" vertical="center" indent="1"/>
    </xf>
    <xf numFmtId="176" fontId="125" fillId="112" borderId="58" applyNumberFormat="0" applyProtection="0">
      <alignment horizontal="left" vertical="center" wrapText="1" indent="1"/>
    </xf>
    <xf numFmtId="4" fontId="44" fillId="104" borderId="37" applyNumberFormat="0" applyProtection="0">
      <alignment horizontal="right" vertical="center"/>
    </xf>
    <xf numFmtId="4" fontId="124" fillId="88" borderId="37" applyNumberFormat="0" applyProtection="0">
      <alignment vertical="center"/>
    </xf>
    <xf numFmtId="4" fontId="44" fillId="98" borderId="37" applyNumberFormat="0" applyProtection="0">
      <alignment horizontal="right" vertical="center"/>
    </xf>
    <xf numFmtId="0" fontId="3" fillId="93" borderId="37" applyNumberFormat="0" applyProtection="0">
      <alignment horizontal="left" vertical="center" indent="1"/>
    </xf>
    <xf numFmtId="4" fontId="125" fillId="53" borderId="58" applyNumberFormat="0" applyProtection="0">
      <alignment horizontal="left" vertical="center" wrapText="1" indent="1"/>
    </xf>
    <xf numFmtId="0" fontId="189" fillId="80" borderId="51" applyNumberFormat="0" applyAlignment="0" applyProtection="0"/>
    <xf numFmtId="4" fontId="124" fillId="104" borderId="37" applyNumberFormat="0" applyProtection="0">
      <alignment horizontal="right" vertical="center"/>
    </xf>
    <xf numFmtId="39" fontId="106" fillId="57" borderId="56"/>
    <xf numFmtId="4" fontId="129" fillId="109" borderId="58" applyNumberFormat="0" applyProtection="0">
      <alignment horizontal="right" vertical="center"/>
    </xf>
    <xf numFmtId="0" fontId="102" fillId="51" borderId="51" applyNumberFormat="0" applyAlignment="0" applyProtection="0"/>
    <xf numFmtId="0" fontId="189" fillId="80" borderId="51" applyNumberFormat="0" applyAlignment="0" applyProtection="0"/>
    <xf numFmtId="4" fontId="44" fillId="96" borderId="37" applyNumberFormat="0" applyProtection="0">
      <alignment horizontal="right" vertical="center"/>
    </xf>
    <xf numFmtId="0" fontId="2" fillId="0" borderId="50" applyNumberFormat="0" applyFill="0" applyAlignment="0" applyProtection="0"/>
    <xf numFmtId="176" fontId="141" fillId="0" borderId="50" applyNumberFormat="0" applyFill="0" applyBorder="0" applyAlignment="0" applyProtection="0"/>
    <xf numFmtId="0" fontId="135" fillId="0" borderId="50" applyNumberFormat="0" applyFill="0" applyBorder="0" applyAlignment="0" applyProtection="0"/>
    <xf numFmtId="201" fontId="167" fillId="85" borderId="57" applyBorder="0">
      <alignment horizontal="center" vertical="center" wrapText="1"/>
      <protection hidden="1"/>
    </xf>
    <xf numFmtId="4" fontId="44" fillId="85" borderId="37" applyNumberFormat="0" applyProtection="0">
      <alignment vertical="center"/>
    </xf>
    <xf numFmtId="4" fontId="133"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106" borderId="37" applyNumberFormat="0" applyProtection="0">
      <alignment horizontal="left" vertical="center" indent="1"/>
    </xf>
    <xf numFmtId="4" fontId="133" fillId="104" borderId="37" applyNumberFormat="0" applyProtection="0">
      <alignment horizontal="right" vertical="center"/>
    </xf>
    <xf numFmtId="0" fontId="2" fillId="86" borderId="18"/>
    <xf numFmtId="176" fontId="165" fillId="50" borderId="58" applyNumberFormat="0" applyProtection="0">
      <alignment horizontal="right" vertical="center"/>
    </xf>
    <xf numFmtId="0" fontId="3" fillId="93" borderId="37" applyNumberFormat="0" applyProtection="0">
      <alignment horizontal="left" vertical="center" indent="1"/>
    </xf>
    <xf numFmtId="4" fontId="128" fillId="109" borderId="58" applyNumberFormat="0" applyProtection="0">
      <alignment horizontal="right" vertical="center"/>
    </xf>
    <xf numFmtId="0" fontId="3" fillId="93" borderId="37" applyNumberFormat="0" applyProtection="0">
      <alignment horizontal="left" vertical="center" indent="1"/>
    </xf>
    <xf numFmtId="4" fontId="44" fillId="101" borderId="37" applyNumberFormat="0" applyProtection="0">
      <alignment horizontal="right" vertical="center"/>
    </xf>
    <xf numFmtId="4" fontId="44" fillId="40" borderId="37" applyNumberFormat="0" applyProtection="0">
      <alignment horizontal="right" vertical="center"/>
    </xf>
    <xf numFmtId="4" fontId="44" fillId="83" borderId="37" applyNumberFormat="0" applyProtection="0">
      <alignment horizontal="right" vertical="center"/>
    </xf>
    <xf numFmtId="4" fontId="44" fillId="97" borderId="37" applyNumberFormat="0" applyProtection="0">
      <alignment horizontal="right" vertical="center"/>
    </xf>
    <xf numFmtId="4" fontId="44" fillId="95" borderId="37" applyNumberFormat="0" applyProtection="0">
      <alignment horizontal="right" vertical="center"/>
    </xf>
    <xf numFmtId="4" fontId="44" fillId="85" borderId="37" applyNumberFormat="0" applyProtection="0">
      <alignment horizontal="left" vertical="center" indent="1"/>
    </xf>
    <xf numFmtId="4" fontId="44" fillId="104" borderId="40" applyNumberFormat="0" applyProtection="0">
      <alignment horizontal="left" vertical="center" indent="1"/>
    </xf>
    <xf numFmtId="4" fontId="129" fillId="109" borderId="58" applyNumberFormat="0" applyProtection="0">
      <alignment horizontal="right" vertical="center"/>
    </xf>
    <xf numFmtId="0" fontId="68" fillId="79" borderId="51" applyNumberFormat="0" applyAlignment="0" applyProtection="0"/>
    <xf numFmtId="4" fontId="128" fillId="109" borderId="58" applyNumberFormat="0" applyProtection="0">
      <alignment horizontal="right" vertical="center"/>
    </xf>
    <xf numFmtId="0" fontId="57" fillId="0" borderId="50" applyNumberFormat="0" applyFill="0" applyBorder="0" applyAlignment="0" applyProtection="0"/>
    <xf numFmtId="0" fontId="57" fillId="0" borderId="50" applyNumberFormat="0" applyFill="0" applyBorder="0" applyAlignment="0" applyProtection="0"/>
    <xf numFmtId="4" fontId="44" fillId="104" borderId="40" applyNumberFormat="0" applyProtection="0">
      <alignment horizontal="left" vertical="center" indent="1"/>
    </xf>
    <xf numFmtId="4" fontId="125" fillId="53" borderId="58" applyNumberFormat="0" applyProtection="0">
      <alignment horizontal="left" vertical="center" wrapText="1" indent="1"/>
    </xf>
    <xf numFmtId="176" fontId="57" fillId="0" borderId="50" applyNumberFormat="0" applyFill="0" applyBorder="0" applyAlignment="0" applyProtection="0"/>
    <xf numFmtId="0" fontId="3" fillId="86" borderId="37" applyNumberFormat="0" applyProtection="0">
      <alignment horizontal="left" vertical="center" indent="1"/>
    </xf>
    <xf numFmtId="0" fontId="68" fillId="79" borderId="51" applyNumberFormat="0" applyAlignment="0" applyProtection="0"/>
    <xf numFmtId="4" fontId="134" fillId="109" borderId="58" applyNumberFormat="0" applyProtection="0">
      <alignment horizontal="right" vertical="center"/>
    </xf>
    <xf numFmtId="0" fontId="36" fillId="92" borderId="52" applyNumberFormat="0" applyFont="0" applyAlignment="0" applyProtection="0"/>
    <xf numFmtId="0" fontId="122" fillId="80" borderId="37" applyNumberFormat="0" applyAlignment="0" applyProtection="0"/>
    <xf numFmtId="0" fontId="3" fillId="108" borderId="37" applyNumberFormat="0" applyProtection="0">
      <alignment horizontal="left" vertical="center" indent="1"/>
    </xf>
    <xf numFmtId="0" fontId="3" fillId="92" borderId="52" applyNumberFormat="0" applyFont="0" applyAlignment="0" applyProtection="0"/>
    <xf numFmtId="0" fontId="102" fillId="51" borderId="51" applyNumberFormat="0" applyAlignment="0" applyProtection="0"/>
    <xf numFmtId="10" fontId="2" fillId="88" borderId="18" applyNumberFormat="0" applyBorder="0" applyAlignment="0" applyProtection="0"/>
    <xf numFmtId="39" fontId="106" fillId="57" borderId="56"/>
    <xf numFmtId="4" fontId="124" fillId="85" borderId="37" applyNumberFormat="0" applyProtection="0">
      <alignment vertical="center"/>
    </xf>
    <xf numFmtId="4" fontId="44" fillId="85" borderId="37" applyNumberFormat="0" applyProtection="0">
      <alignment horizontal="left" vertical="center" indent="1"/>
    </xf>
    <xf numFmtId="4" fontId="44" fillId="104" borderId="37" applyNumberFormat="0" applyProtection="0">
      <alignment horizontal="left" vertical="center" indent="1"/>
    </xf>
    <xf numFmtId="0" fontId="130" fillId="107" borderId="58" applyNumberFormat="0" applyProtection="0">
      <alignment horizontal="left" vertical="top" indent="1"/>
    </xf>
    <xf numFmtId="0" fontId="2" fillId="84" borderId="18"/>
    <xf numFmtId="0" fontId="3" fillId="106" borderId="37" applyNumberFormat="0" applyProtection="0">
      <alignment horizontal="left" vertical="center" indent="1"/>
    </xf>
    <xf numFmtId="4" fontId="44" fillId="83" borderId="37" applyNumberFormat="0" applyProtection="0">
      <alignment horizontal="right" vertical="center"/>
    </xf>
    <xf numFmtId="0" fontId="102" fillId="52" borderId="51" applyNumberFormat="0" applyAlignment="0" applyProtection="0"/>
    <xf numFmtId="0" fontId="3" fillId="106" borderId="37" applyNumberFormat="0" applyProtection="0">
      <alignment horizontal="left" vertical="center" indent="1"/>
    </xf>
    <xf numFmtId="4" fontId="44" fillId="104" borderId="37" applyNumberFormat="0" applyProtection="0">
      <alignment horizontal="right" vertical="center"/>
    </xf>
    <xf numFmtId="4" fontId="44" fillId="85" borderId="37" applyNumberFormat="0" applyProtection="0">
      <alignment horizontal="left" vertical="center" indent="1"/>
    </xf>
    <xf numFmtId="0" fontId="3" fillId="108" borderId="37" applyNumberFormat="0" applyProtection="0">
      <alignment horizontal="left" vertical="center" indent="1"/>
    </xf>
    <xf numFmtId="4" fontId="124" fillId="104" borderId="37" applyNumberFormat="0" applyProtection="0">
      <alignment horizontal="right" vertical="center"/>
    </xf>
    <xf numFmtId="39" fontId="106" fillId="57" borderId="56"/>
    <xf numFmtId="4" fontId="44" fillId="98" borderId="37" applyNumberFormat="0" applyProtection="0">
      <alignment horizontal="right" vertical="center"/>
    </xf>
    <xf numFmtId="0" fontId="3" fillId="86" borderId="37" applyNumberFormat="0" applyProtection="0">
      <alignment horizontal="left" vertical="center" indent="1"/>
    </xf>
    <xf numFmtId="0" fontId="191" fillId="80" borderId="37" applyNumberFormat="0" applyAlignment="0" applyProtection="0"/>
    <xf numFmtId="4" fontId="126" fillId="102" borderId="37"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2" fillId="84" borderId="18"/>
    <xf numFmtId="4" fontId="44" fillId="106" borderId="37" applyNumberFormat="0" applyProtection="0">
      <alignment horizontal="left" vertical="center" indent="1"/>
    </xf>
    <xf numFmtId="0" fontId="3" fillId="108" borderId="37" applyNumberFormat="0" applyProtection="0">
      <alignment horizontal="left" vertical="center" indent="1"/>
    </xf>
    <xf numFmtId="0" fontId="2" fillId="84" borderId="18"/>
    <xf numFmtId="4" fontId="44" fillId="88" borderId="37" applyNumberFormat="0" applyProtection="0">
      <alignment vertical="center"/>
    </xf>
    <xf numFmtId="0" fontId="91" fillId="0" borderId="20">
      <alignment horizontal="left" vertical="center"/>
    </xf>
    <xf numFmtId="0" fontId="91" fillId="0" borderId="20">
      <alignment horizontal="left" vertical="center"/>
    </xf>
    <xf numFmtId="4" fontId="44" fillId="106" borderId="37" applyNumberFormat="0" applyProtection="0">
      <alignment horizontal="left" vertical="center" indent="1"/>
    </xf>
    <xf numFmtId="0" fontId="91" fillId="0" borderId="20">
      <alignment horizontal="left" vertical="center"/>
    </xf>
    <xf numFmtId="0" fontId="91" fillId="0" borderId="20">
      <alignment horizontal="left" vertical="center"/>
    </xf>
    <xf numFmtId="0" fontId="91" fillId="0" borderId="20">
      <alignment horizontal="left" vertical="center"/>
    </xf>
    <xf numFmtId="0" fontId="91" fillId="0" borderId="20">
      <alignment horizontal="left" vertical="center"/>
    </xf>
    <xf numFmtId="0" fontId="91" fillId="0" borderId="20">
      <alignment horizontal="left" vertical="center"/>
    </xf>
    <xf numFmtId="0" fontId="91" fillId="0" borderId="20">
      <alignment horizontal="left" vertical="center"/>
    </xf>
    <xf numFmtId="39" fontId="106" fillId="57" borderId="56"/>
    <xf numFmtId="176" fontId="2" fillId="86" borderId="18"/>
    <xf numFmtId="4" fontId="44" fillId="104" borderId="37" applyNumberFormat="0" applyProtection="0">
      <alignment horizontal="right" vertical="center"/>
    </xf>
    <xf numFmtId="176" fontId="57" fillId="0" borderId="50" applyNumberFormat="0" applyFill="0" applyBorder="0" applyAlignment="0" applyProtection="0"/>
    <xf numFmtId="176" fontId="57"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0" fillId="0" borderId="50" applyNumberFormat="0" applyFill="0" applyBorder="0" applyAlignment="0" applyProtection="0"/>
    <xf numFmtId="0" fontId="2" fillId="84" borderId="18"/>
    <xf numFmtId="0" fontId="91" fillId="0" borderId="20">
      <alignment horizontal="left" vertical="center"/>
    </xf>
    <xf numFmtId="0" fontId="91" fillId="0" borderId="20">
      <alignment horizontal="left" vertical="center"/>
    </xf>
    <xf numFmtId="0" fontId="162" fillId="113" borderId="18">
      <alignment vertical="center" wrapText="1"/>
      <protection locked="0"/>
    </xf>
    <xf numFmtId="0" fontId="122" fillId="80" borderId="37" applyNumberFormat="0" applyAlignment="0" applyProtection="0"/>
    <xf numFmtId="4" fontId="124" fillId="85" borderId="37" applyNumberFormat="0" applyProtection="0">
      <alignment vertical="center"/>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97" borderId="37" applyNumberFormat="0" applyProtection="0">
      <alignment horizontal="right" vertical="center"/>
    </xf>
    <xf numFmtId="4" fontId="44" fillId="85" borderId="37" applyNumberFormat="0" applyProtection="0">
      <alignment horizontal="left" vertical="center" indent="1"/>
    </xf>
    <xf numFmtId="0" fontId="189" fillId="80" borderId="51" applyNumberFormat="0" applyAlignment="0" applyProtection="0"/>
    <xf numFmtId="4" fontId="44" fillId="100" borderId="37" applyNumberFormat="0" applyProtection="0">
      <alignment horizontal="right" vertical="center"/>
    </xf>
    <xf numFmtId="0" fontId="36" fillId="89" borderId="52" applyNumberFormat="0" applyAlignment="0" applyProtection="0"/>
    <xf numFmtId="4" fontId="44" fillId="100" borderId="37" applyNumberFormat="0" applyProtection="0">
      <alignment horizontal="right" vertical="center"/>
    </xf>
    <xf numFmtId="0" fontId="3" fillId="92" borderId="52" applyNumberFormat="0" applyFont="0" applyAlignment="0" applyProtection="0"/>
    <xf numFmtId="4" fontId="44" fillId="101" borderId="37" applyNumberFormat="0" applyProtection="0">
      <alignment horizontal="right" vertical="center"/>
    </xf>
    <xf numFmtId="0" fontId="173" fillId="0" borderId="48" applyNumberFormat="0" applyFill="0" applyAlignment="0" applyProtection="0"/>
    <xf numFmtId="4" fontId="44" fillId="104" borderId="40" applyNumberFormat="0" applyProtection="0">
      <alignment horizontal="left" vertical="center" indent="1"/>
    </xf>
    <xf numFmtId="0" fontId="102" fillId="51" borderId="51" applyNumberFormat="0" applyAlignment="0" applyProtection="0"/>
    <xf numFmtId="4" fontId="44" fillId="104" borderId="37" applyNumberFormat="0" applyProtection="0">
      <alignment horizontal="left" vertical="center" indent="1"/>
    </xf>
    <xf numFmtId="4" fontId="44" fillId="106" borderId="37" applyNumberFormat="0" applyProtection="0">
      <alignment horizontal="left" vertical="center" indent="1"/>
    </xf>
    <xf numFmtId="39" fontId="106" fillId="57" borderId="56"/>
    <xf numFmtId="4" fontId="44" fillId="40" borderId="37" applyNumberFormat="0" applyProtection="0">
      <alignment horizontal="right" vertical="center"/>
    </xf>
    <xf numFmtId="4" fontId="44" fillId="83" borderId="37" applyNumberFormat="0" applyProtection="0">
      <alignment horizontal="right" vertical="center"/>
    </xf>
    <xf numFmtId="4" fontId="44" fillId="104" borderId="40" applyNumberFormat="0" applyProtection="0">
      <alignment horizontal="left" vertical="center" indent="1"/>
    </xf>
    <xf numFmtId="4" fontId="44" fillId="101" borderId="37" applyNumberFormat="0" applyProtection="0">
      <alignment horizontal="right" vertical="center"/>
    </xf>
    <xf numFmtId="4" fontId="44" fillId="88" borderId="37" applyNumberFormat="0" applyProtection="0">
      <alignment horizontal="left" vertical="center" indent="1"/>
    </xf>
    <xf numFmtId="4" fontId="124" fillId="88" borderId="37" applyNumberFormat="0" applyProtection="0">
      <alignment vertical="center"/>
    </xf>
    <xf numFmtId="0" fontId="3" fillId="93" borderId="37" applyNumberFormat="0" applyProtection="0">
      <alignment horizontal="left" vertical="center" indent="1"/>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horizontal="left" vertical="center" indent="1"/>
    </xf>
    <xf numFmtId="39" fontId="106" fillId="57" borderId="56"/>
    <xf numFmtId="0" fontId="62" fillId="78" borderId="18">
      <alignment horizontal="center" vertical="center" shrinkToFit="1"/>
      <protection hidden="1"/>
    </xf>
    <xf numFmtId="0" fontId="65" fillId="0" borderId="25" applyNumberFormat="0" applyBorder="0">
      <alignment horizontal="center"/>
    </xf>
    <xf numFmtId="0" fontId="68" fillId="80" borderId="51" applyNumberFormat="0" applyAlignment="0" applyProtection="0"/>
    <xf numFmtId="0" fontId="68" fillId="79" borderId="51" applyNumberFormat="0" applyAlignment="0" applyProtection="0"/>
    <xf numFmtId="0" fontId="122" fillId="79" borderId="37" applyNumberFormat="0" applyAlignment="0" applyProtection="0"/>
    <xf numFmtId="0" fontId="122" fillId="79" borderId="37" applyNumberFormat="0" applyAlignment="0" applyProtection="0"/>
    <xf numFmtId="0" fontId="122" fillId="79" borderId="37" applyNumberFormat="0" applyAlignment="0" applyProtection="0"/>
    <xf numFmtId="0" fontId="3" fillId="92" borderId="52" applyNumberFormat="0" applyFont="0" applyAlignment="0" applyProtection="0"/>
    <xf numFmtId="0" fontId="3" fillId="92" borderId="52" applyNumberFormat="0" applyFont="0" applyAlignment="0" applyProtection="0"/>
    <xf numFmtId="0" fontId="3" fillId="92" borderId="52" applyNumberFormat="0" applyFont="0" applyAlignment="0" applyProtection="0"/>
    <xf numFmtId="0" fontId="3" fillId="92" borderId="52" applyNumberFormat="0" applyFont="0" applyAlignment="0" applyProtection="0"/>
    <xf numFmtId="4" fontId="44" fillId="95"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horizontal="left" vertical="center" indent="1"/>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201" fontId="167" fillId="85" borderId="57" applyBorder="0">
      <alignment horizontal="center" vertical="center" wrapText="1"/>
      <protection hidden="1"/>
    </xf>
    <xf numFmtId="0" fontId="164" fillId="1" borderId="20" applyNumberFormat="0" applyFont="0" applyAlignment="0">
      <alignment horizontal="center"/>
    </xf>
    <xf numFmtId="0" fontId="162" fillId="113" borderId="18">
      <alignment vertical="center" wrapText="1"/>
      <protection locked="0"/>
    </xf>
    <xf numFmtId="0" fontId="190" fillId="52" borderId="51" applyNumberFormat="0" applyAlignment="0" applyProtection="0"/>
    <xf numFmtId="0" fontId="2" fillId="84" borderId="18"/>
    <xf numFmtId="10" fontId="2" fillId="88" borderId="18" applyNumberFormat="0" applyBorder="0" applyAlignment="0" applyProtection="0"/>
    <xf numFmtId="0" fontId="91" fillId="0" borderId="20">
      <alignment horizontal="left" vertical="center"/>
    </xf>
    <xf numFmtId="39" fontId="106" fillId="57" borderId="56"/>
    <xf numFmtId="10" fontId="2" fillId="88" borderId="18" applyNumberFormat="0" applyBorder="0" applyAlignment="0" applyProtection="0"/>
    <xf numFmtId="39" fontId="106" fillId="57" borderId="56"/>
    <xf numFmtId="39" fontId="106" fillId="57" borderId="56"/>
    <xf numFmtId="4" fontId="44" fillId="85" borderId="37" applyNumberFormat="0" applyProtection="0">
      <alignment vertical="center"/>
    </xf>
    <xf numFmtId="0" fontId="3" fillId="106" borderId="37" applyNumberFormat="0" applyProtection="0">
      <alignment horizontal="left" vertical="center" indent="1"/>
    </xf>
    <xf numFmtId="4" fontId="44" fillId="104" borderId="37"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124" fillId="88" borderId="37" applyNumberFormat="0" applyProtection="0">
      <alignmen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91" fillId="0" borderId="53">
      <alignment horizontal="left" vertical="center"/>
    </xf>
    <xf numFmtId="0" fontId="91" fillId="0" borderId="53">
      <alignment horizontal="lef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91" fillId="0" borderId="53">
      <alignment horizontal="left" vertical="center"/>
    </xf>
    <xf numFmtId="0" fontId="91" fillId="0" borderId="53">
      <alignment horizontal="left" vertical="center"/>
    </xf>
    <xf numFmtId="0" fontId="91" fillId="0" borderId="53">
      <alignment horizontal="left" vertical="center"/>
    </xf>
    <xf numFmtId="0" fontId="91" fillId="0" borderId="53">
      <alignment horizontal="left" vertical="center"/>
    </xf>
    <xf numFmtId="176" fontId="91" fillId="0" borderId="53">
      <alignment horizontal="left" vertical="center"/>
    </xf>
    <xf numFmtId="0" fontId="91" fillId="0" borderId="53">
      <alignment horizontal="left" vertical="center"/>
    </xf>
    <xf numFmtId="39" fontId="106" fillId="57" borderId="56"/>
    <xf numFmtId="0" fontId="91" fillId="0" borderId="53">
      <alignment horizontal="left" vertical="center"/>
    </xf>
    <xf numFmtId="39" fontId="106" fillId="57" borderId="56"/>
    <xf numFmtId="39" fontId="106" fillId="57" borderId="56"/>
    <xf numFmtId="39" fontId="106" fillId="57" borderId="56"/>
    <xf numFmtId="39" fontId="106" fillId="57" borderId="56"/>
    <xf numFmtId="39" fontId="106" fillId="57" borderId="56"/>
    <xf numFmtId="39" fontId="106" fillId="57" borderId="56"/>
    <xf numFmtId="176" fontId="91" fillId="0" borderId="20">
      <alignment horizontal="left" vertical="center"/>
    </xf>
    <xf numFmtId="0" fontId="3" fillId="86" borderId="37" applyNumberFormat="0" applyProtection="0">
      <alignment horizontal="left" vertical="center" indent="1"/>
    </xf>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0" fontId="102" fillId="51" borderId="51" applyNumberFormat="0" applyAlignment="0" applyProtection="0"/>
    <xf numFmtId="0" fontId="102" fillId="51" borderId="51" applyNumberFormat="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4" fontId="124" fillId="104" borderId="37" applyNumberFormat="0" applyProtection="0">
      <alignment horizontal="right" vertical="center"/>
    </xf>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76" fontId="125" fillId="112" borderId="58" applyNumberFormat="0" applyProtection="0">
      <alignment horizontal="left" vertical="center" wrapText="1" indent="1"/>
    </xf>
    <xf numFmtId="10" fontId="2" fillId="88" borderId="18" applyNumberFormat="0" applyBorder="0" applyAlignment="0" applyProtection="0"/>
    <xf numFmtId="4" fontId="134" fillId="109" borderId="58" applyNumberFormat="0" applyProtection="0">
      <alignment horizontal="right" vertical="center"/>
    </xf>
    <xf numFmtId="4" fontId="133" fillId="104" borderId="37" applyNumberFormat="0" applyProtection="0">
      <alignment horizontal="right" vertical="center"/>
    </xf>
    <xf numFmtId="4" fontId="134" fillId="109" borderId="58" applyNumberFormat="0" applyProtection="0">
      <alignment horizontal="right" vertical="center"/>
    </xf>
    <xf numFmtId="0" fontId="135" fillId="0" borderId="50" applyNumberFormat="0" applyFill="0" applyBorder="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0" fontId="141" fillId="0" borderId="50" applyNumberFormat="0" applyFill="0" applyBorder="0" applyAlignment="0" applyProtection="0"/>
    <xf numFmtId="0" fontId="91" fillId="0" borderId="20">
      <alignment horizontal="left" vertical="center"/>
    </xf>
    <xf numFmtId="0" fontId="142" fillId="0" borderId="50" applyNumberFormat="0" applyFill="0" applyBorder="0" applyAlignment="0" applyProtection="0"/>
    <xf numFmtId="176" fontId="142" fillId="0" borderId="50" applyNumberFormat="0" applyFill="0" applyBorder="0" applyAlignment="0" applyProtection="0"/>
    <xf numFmtId="0" fontId="68" fillId="79" borderId="51" applyNumberFormat="0" applyAlignment="0" applyProtection="0"/>
    <xf numFmtId="0" fontId="173" fillId="0" borderId="48" applyNumberFormat="0" applyFill="0" applyAlignment="0" applyProtection="0"/>
    <xf numFmtId="0" fontId="91" fillId="0" borderId="20">
      <alignment horizontal="left" vertical="center"/>
    </xf>
    <xf numFmtId="0" fontId="91" fillId="0" borderId="20">
      <alignment horizontal="left" vertical="center"/>
    </xf>
    <xf numFmtId="0" fontId="91" fillId="0" borderId="20">
      <alignment horizontal="left" vertical="center"/>
    </xf>
    <xf numFmtId="0" fontId="91" fillId="0" borderId="20">
      <alignment horizontal="left" vertical="center"/>
    </xf>
    <xf numFmtId="0" fontId="3" fillId="92" borderId="52" applyNumberFormat="0" applyFont="0" applyAlignment="0" applyProtection="0"/>
    <xf numFmtId="176" fontId="2" fillId="86" borderId="18"/>
    <xf numFmtId="4" fontId="44" fillId="85" borderId="37" applyNumberFormat="0" applyProtection="0">
      <alignment horizontal="left" vertical="center" indent="1"/>
    </xf>
    <xf numFmtId="0" fontId="58" fillId="0" borderId="50" applyNumberFormat="0" applyFill="0" applyBorder="0" applyAlignment="0" applyProtection="0"/>
    <xf numFmtId="0" fontId="2" fillId="0" borderId="50" applyNumberFormat="0" applyFill="0" applyAlignment="0" applyProtection="0"/>
    <xf numFmtId="0" fontId="2" fillId="0" borderId="50" applyNumberFormat="0" applyFill="0" applyAlignment="0" applyProtection="0"/>
    <xf numFmtId="0" fontId="59" fillId="0" borderId="50" applyNumberFormat="0" applyFill="0" applyBorder="0" applyAlignment="0" applyProtection="0"/>
    <xf numFmtId="0" fontId="2" fillId="84" borderId="18"/>
    <xf numFmtId="0" fontId="2" fillId="84" borderId="18"/>
    <xf numFmtId="0" fontId="2" fillId="84" borderId="18"/>
    <xf numFmtId="0" fontId="190" fillId="52" borderId="51" applyNumberFormat="0" applyAlignment="0" applyProtection="0"/>
    <xf numFmtId="0" fontId="36" fillId="89" borderId="52" applyNumberFormat="0" applyAlignment="0" applyProtection="0"/>
    <xf numFmtId="176" fontId="141" fillId="0" borderId="50" applyNumberFormat="0" applyFill="0" applyBorder="0" applyAlignment="0" applyProtection="0"/>
    <xf numFmtId="0" fontId="3" fillId="93" borderId="37" applyNumberFormat="0" applyProtection="0">
      <alignment horizontal="left" vertical="center" indent="1"/>
    </xf>
    <xf numFmtId="176" fontId="166" fillId="50" borderId="58" applyNumberFormat="0" applyProtection="0">
      <alignment horizontal="right" vertical="center"/>
    </xf>
    <xf numFmtId="4" fontId="133" fillId="104" borderId="37" applyNumberFormat="0" applyProtection="0">
      <alignment horizontal="right" vertical="center"/>
    </xf>
    <xf numFmtId="4" fontId="133" fillId="104" borderId="37" applyNumberFormat="0" applyProtection="0">
      <alignment horizontal="right" vertical="center"/>
    </xf>
    <xf numFmtId="176" fontId="125" fillId="112" borderId="58" applyNumberFormat="0" applyProtection="0">
      <alignment horizontal="left" vertical="center" wrapText="1" indent="1"/>
    </xf>
    <xf numFmtId="4" fontId="129" fillId="109" borderId="58" applyNumberFormat="0" applyProtection="0">
      <alignment horizontal="right" vertical="center"/>
    </xf>
    <xf numFmtId="176" fontId="165" fillId="50" borderId="58" applyNumberFormat="0" applyProtection="0">
      <alignment horizontal="right" vertical="center"/>
    </xf>
    <xf numFmtId="4" fontId="124" fillId="104" borderId="37" applyNumberFormat="0" applyProtection="0">
      <alignment horizontal="right" vertical="center"/>
    </xf>
    <xf numFmtId="176" fontId="128" fillId="50" borderId="58" applyNumberFormat="0" applyProtection="0">
      <alignment horizontal="right" vertical="center"/>
    </xf>
    <xf numFmtId="4" fontId="44" fillId="88" borderId="37" applyNumberFormat="0" applyProtection="0">
      <alignment horizontal="left" vertical="center" indent="1"/>
    </xf>
    <xf numFmtId="0" fontId="3" fillId="106" borderId="37" applyNumberFormat="0" applyProtection="0">
      <alignment horizontal="left" vertical="center" indent="1"/>
    </xf>
    <xf numFmtId="4" fontId="44" fillId="100" borderId="37" applyNumberFormat="0" applyProtection="0">
      <alignment horizontal="right" vertical="center"/>
    </xf>
    <xf numFmtId="4" fontId="44" fillId="96" borderId="37" applyNumberFormat="0" applyProtection="0">
      <alignment horizontal="right" vertical="center"/>
    </xf>
    <xf numFmtId="4" fontId="44" fillId="85" borderId="37" applyNumberFormat="0" applyProtection="0">
      <alignment vertical="center"/>
    </xf>
    <xf numFmtId="0" fontId="58" fillId="0" borderId="50" applyNumberFormat="0" applyFill="0" applyBorder="0" applyAlignment="0" applyProtection="0"/>
    <xf numFmtId="0" fontId="102" fillId="51" borderId="51" applyNumberFormat="0" applyAlignment="0" applyProtection="0"/>
    <xf numFmtId="0" fontId="91" fillId="0" borderId="20">
      <alignment horizontal="left" vertical="center"/>
    </xf>
    <xf numFmtId="0" fontId="68" fillId="80" borderId="51" applyNumberFormat="0" applyAlignment="0" applyProtection="0"/>
    <xf numFmtId="176" fontId="57" fillId="0" borderId="50" applyNumberFormat="0" applyFill="0" applyBorder="0" applyAlignment="0" applyProtection="0"/>
    <xf numFmtId="0" fontId="3" fillId="92" borderId="52" applyNumberFormat="0" applyFont="0" applyAlignment="0" applyProtection="0"/>
    <xf numFmtId="4" fontId="124" fillId="88" borderId="37" applyNumberFormat="0" applyProtection="0">
      <alignment vertical="center"/>
    </xf>
    <xf numFmtId="0" fontId="36" fillId="92" borderId="52" applyNumberFormat="0" applyFont="0" applyAlignment="0" applyProtection="0"/>
    <xf numFmtId="0" fontId="141" fillId="0" borderId="50" applyNumberFormat="0" applyFill="0" applyBorder="0" applyAlignment="0" applyProtection="0"/>
    <xf numFmtId="176" fontId="141" fillId="0" borderId="50" applyNumberFormat="0" applyFill="0" applyBorder="0" applyAlignment="0" applyProtection="0"/>
    <xf numFmtId="176" fontId="102" fillId="52" borderId="51" applyNumberFormat="0" applyAlignment="0" applyProtection="0"/>
    <xf numFmtId="176" fontId="59" fillId="0" borderId="50" applyNumberFormat="0" applyFill="0" applyBorder="0" applyAlignment="0" applyProtection="0"/>
    <xf numFmtId="176" fontId="58"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122" fillId="80" borderId="37" applyNumberFormat="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35" fillId="0" borderId="50" applyNumberFormat="0" applyFill="0" applyBorder="0" applyAlignment="0" applyProtection="0"/>
    <xf numFmtId="176" fontId="166" fillId="50" borderId="58" applyNumberFormat="0" applyProtection="0">
      <alignment horizontal="right" vertical="center"/>
    </xf>
    <xf numFmtId="176" fontId="130" fillId="107" borderId="58" applyNumberFormat="0" applyProtection="0">
      <alignment horizontal="left" vertical="top" indent="1"/>
    </xf>
    <xf numFmtId="176" fontId="165" fillId="50" borderId="58" applyNumberFormat="0" applyProtection="0">
      <alignment horizontal="right" vertical="center"/>
    </xf>
    <xf numFmtId="176" fontId="128" fillId="50" borderId="58" applyNumberFormat="0" applyProtection="0">
      <alignment horizontal="right" vertical="center"/>
    </xf>
    <xf numFmtId="176" fontId="122" fillId="80" borderId="37" applyNumberFormat="0" applyAlignment="0" applyProtection="0"/>
    <xf numFmtId="176" fontId="32" fillId="89" borderId="52" applyNumberFormat="0" applyAlignment="0" applyProtection="0"/>
    <xf numFmtId="0" fontId="103" fillId="0" borderId="18">
      <alignment horizontal="left" vertical="center" wrapText="1"/>
    </xf>
    <xf numFmtId="0" fontId="122" fillId="80" borderId="37" applyNumberFormat="0" applyAlignment="0" applyProtection="0"/>
    <xf numFmtId="176" fontId="102" fillId="52" borderId="51" applyNumberFormat="0" applyAlignment="0" applyProtection="0"/>
    <xf numFmtId="0" fontId="36" fillId="89" borderId="52" applyNumberFormat="0" applyAlignment="0" applyProtection="0"/>
    <xf numFmtId="0" fontId="3" fillId="93" borderId="37" applyNumberFormat="0" applyProtection="0">
      <alignment horizontal="left" vertical="center" indent="1"/>
    </xf>
    <xf numFmtId="176" fontId="2" fillId="0" borderId="50" applyNumberFormat="0" applyFill="0" applyAlignment="0" applyProtection="0"/>
    <xf numFmtId="176" fontId="58" fillId="0" borderId="50" applyNumberFormat="0" applyFill="0" applyBorder="0" applyAlignment="0" applyProtection="0"/>
    <xf numFmtId="176" fontId="68" fillId="80" borderId="51" applyNumberFormat="0" applyAlignment="0" applyProtection="0"/>
    <xf numFmtId="176" fontId="57" fillId="0" borderId="50" applyNumberFormat="0" applyFill="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0" fontId="122" fillId="79" borderId="37" applyNumberFormat="0" applyAlignment="0" applyProtection="0"/>
    <xf numFmtId="10" fontId="2" fillId="88" borderId="18" applyNumberFormat="0" applyBorder="0" applyAlignment="0" applyProtection="0"/>
    <xf numFmtId="39" fontId="106" fillId="57" borderId="56"/>
    <xf numFmtId="39" fontId="106" fillId="57" borderId="56"/>
    <xf numFmtId="39" fontId="106" fillId="57" borderId="56"/>
    <xf numFmtId="39" fontId="106" fillId="57" borderId="56"/>
    <xf numFmtId="39" fontId="106" fillId="57" borderId="56"/>
    <xf numFmtId="39" fontId="106" fillId="57" borderId="56"/>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4" fontId="44" fillId="85" borderId="37" applyNumberFormat="0" applyProtection="0">
      <alignment horizontal="left" vertical="center" indent="1"/>
    </xf>
    <xf numFmtId="4" fontId="133"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4" fontId="12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vertical="center"/>
    </xf>
    <xf numFmtId="0" fontId="68" fillId="79" borderId="51" applyNumberFormat="0" applyAlignment="0" applyProtection="0"/>
    <xf numFmtId="0" fontId="191" fillId="80" borderId="37" applyNumberFormat="0" applyAlignment="0" applyProtection="0"/>
    <xf numFmtId="4" fontId="133" fillId="104" borderId="37" applyNumberFormat="0" applyProtection="0">
      <alignment horizontal="right" vertical="center"/>
    </xf>
    <xf numFmtId="0" fontId="3" fillId="93" borderId="37" applyNumberFormat="0" applyProtection="0">
      <alignment horizontal="left" vertical="center" indent="1"/>
    </xf>
    <xf numFmtId="4" fontId="12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35" fillId="0" borderId="50" applyNumberFormat="0" applyFill="0" applyBorder="0" applyAlignment="0" applyProtection="0"/>
    <xf numFmtId="0" fontId="3" fillId="108"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0" fontId="3" fillId="86" borderId="37" applyNumberFormat="0" applyProtection="0">
      <alignment horizontal="left" vertical="center" indent="1"/>
    </xf>
    <xf numFmtId="0" fontId="3" fillId="106" borderId="37" applyNumberFormat="0" applyProtection="0">
      <alignment horizontal="left" vertical="center" indent="1"/>
    </xf>
    <xf numFmtId="4" fontId="44" fillId="104" borderId="37" applyNumberFormat="0" applyProtection="0">
      <alignment horizontal="right" vertical="center"/>
    </xf>
    <xf numFmtId="4" fontId="124" fillId="88" borderId="37" applyNumberFormat="0" applyProtection="0">
      <alignment vertical="center"/>
    </xf>
    <xf numFmtId="0" fontId="3" fillId="93" borderId="37" applyNumberFormat="0" applyProtection="0">
      <alignment horizontal="left" vertical="center" indent="1"/>
    </xf>
    <xf numFmtId="4" fontId="44" fillId="83" borderId="37" applyNumberFormat="0" applyProtection="0">
      <alignment horizontal="right" vertical="center"/>
    </xf>
    <xf numFmtId="0" fontId="3" fillId="93" borderId="37" applyNumberFormat="0" applyProtection="0">
      <alignment horizontal="left" vertical="center" indent="1"/>
    </xf>
    <xf numFmtId="176" fontId="125" fillId="112" borderId="58" applyNumberFormat="0" applyProtection="0">
      <alignment horizontal="left" vertical="center" wrapText="1" indent="1"/>
    </xf>
    <xf numFmtId="0" fontId="190" fillId="52" borderId="51" applyNumberFormat="0" applyAlignment="0" applyProtection="0"/>
    <xf numFmtId="0" fontId="122" fillId="79" borderId="37" applyNumberFormat="0" applyAlignment="0" applyProtection="0"/>
    <xf numFmtId="0" fontId="185" fillId="0" borderId="48" applyNumberFormat="0" applyFill="0" applyAlignment="0" applyProtection="0"/>
    <xf numFmtId="10" fontId="2" fillId="88" borderId="18" applyNumberFormat="0" applyBorder="0" applyAlignment="0" applyProtection="0"/>
    <xf numFmtId="10" fontId="2" fillId="88" borderId="18" applyNumberFormat="0" applyBorder="0" applyAlignment="0" applyProtection="0"/>
    <xf numFmtId="39" fontId="106" fillId="57" borderId="56"/>
    <xf numFmtId="39" fontId="106" fillId="57" borderId="56"/>
    <xf numFmtId="0" fontId="2" fillId="86" borderId="18"/>
    <xf numFmtId="0" fontId="2" fillId="86" borderId="18"/>
    <xf numFmtId="0" fontId="2" fillId="86" borderId="18"/>
    <xf numFmtId="0" fontId="2" fillId="86" borderId="18"/>
    <xf numFmtId="0" fontId="2" fillId="86" borderId="18"/>
    <xf numFmtId="4" fontId="124" fillId="85" borderId="37" applyNumberFormat="0" applyProtection="0">
      <alignment vertical="center"/>
    </xf>
    <xf numFmtId="4" fontId="44" fillId="104" borderId="40"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0" fontId="59" fillId="0" borderId="50" applyNumberFormat="0" applyFill="0" applyBorder="0" applyAlignment="0" applyProtection="0"/>
    <xf numFmtId="176" fontId="2" fillId="0" borderId="50" applyNumberFormat="0" applyFill="0" applyAlignment="0" applyProtection="0"/>
    <xf numFmtId="0" fontId="3" fillId="106" borderId="37" applyNumberFormat="0" applyProtection="0">
      <alignment horizontal="left" vertical="center" indent="1"/>
    </xf>
    <xf numFmtId="0" fontId="2" fillId="0" borderId="50" applyNumberFormat="0" applyFill="0" applyAlignment="0" applyProtection="0"/>
    <xf numFmtId="176" fontId="59" fillId="0" borderId="50" applyNumberFormat="0" applyFill="0" applyBorder="0" applyAlignment="0" applyProtection="0"/>
    <xf numFmtId="0" fontId="57" fillId="0" borderId="50" applyNumberFormat="0" applyFill="0" applyBorder="0" applyAlignment="0" applyProtection="0"/>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horizontal="left" vertical="center" indent="1"/>
    </xf>
    <xf numFmtId="4" fontId="124" fillId="104" borderId="37" applyNumberFormat="0" applyProtection="0">
      <alignment horizontal="right" vertical="center"/>
    </xf>
    <xf numFmtId="0" fontId="3" fillId="93" borderId="37" applyNumberFormat="0" applyProtection="0">
      <alignment horizontal="left" vertical="center" indent="1"/>
    </xf>
    <xf numFmtId="4" fontId="133" fillId="104" borderId="37" applyNumberFormat="0" applyProtection="0">
      <alignment horizontal="right" vertical="center"/>
    </xf>
    <xf numFmtId="4" fontId="133" fillId="104" borderId="37" applyNumberFormat="0" applyProtection="0">
      <alignment horizontal="right" vertical="center"/>
    </xf>
    <xf numFmtId="0" fontId="3" fillId="106"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124" fillId="88" borderId="37" applyNumberFormat="0" applyProtection="0">
      <alignment vertical="center"/>
    </xf>
    <xf numFmtId="4" fontId="44" fillId="104" borderId="37" applyNumberFormat="0" applyProtection="0">
      <alignment horizontal="right" vertical="center"/>
    </xf>
    <xf numFmtId="4" fontId="44" fillId="40" borderId="37" applyNumberFormat="0" applyProtection="0">
      <alignment horizontal="right" vertical="center"/>
    </xf>
    <xf numFmtId="4" fontId="126" fillId="102" borderId="37" applyNumberFormat="0" applyProtection="0">
      <alignment horizontal="left" vertical="center" indent="1"/>
    </xf>
    <xf numFmtId="0" fontId="162" fillId="113" borderId="18">
      <alignment vertical="center" wrapText="1"/>
      <protection locked="0"/>
    </xf>
    <xf numFmtId="0" fontId="102" fillId="51" borderId="51" applyNumberFormat="0" applyAlignment="0" applyProtection="0"/>
    <xf numFmtId="0" fontId="102" fillId="51" borderId="51" applyNumberFormat="0" applyAlignment="0" applyProtection="0"/>
    <xf numFmtId="39" fontId="106" fillId="57" borderId="56"/>
    <xf numFmtId="0" fontId="3" fillId="93" borderId="37" applyNumberFormat="0" applyProtection="0">
      <alignment horizontal="left" vertical="center" indent="1"/>
    </xf>
    <xf numFmtId="4" fontId="124" fillId="104" borderId="37" applyNumberFormat="0" applyProtection="0">
      <alignment horizontal="right" vertical="center"/>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124" fillId="104" borderId="37" applyNumberFormat="0" applyProtection="0">
      <alignment horizontal="right" vertical="center"/>
    </xf>
    <xf numFmtId="4" fontId="44" fillId="104" borderId="37" applyNumberFormat="0" applyProtection="0">
      <alignment horizontal="right" vertical="center"/>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vertical="center"/>
    </xf>
    <xf numFmtId="176" fontId="68" fillId="80" borderId="51" applyNumberFormat="0" applyAlignment="0" applyProtection="0"/>
    <xf numFmtId="4" fontId="44" fillId="88" borderId="37" applyNumberFormat="0" applyProtection="0">
      <alignment horizontal="left" vertical="center" indent="1"/>
    </xf>
    <xf numFmtId="4" fontId="44" fillId="96" borderId="37" applyNumberFormat="0" applyProtection="0">
      <alignment horizontal="right" vertical="center"/>
    </xf>
    <xf numFmtId="0" fontId="3" fillId="108"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106" borderId="37" applyNumberFormat="0" applyProtection="0">
      <alignment horizontal="left" vertical="center" indent="1"/>
    </xf>
    <xf numFmtId="4" fontId="124" fillId="85" borderId="37" applyNumberFormat="0" applyProtection="0">
      <alignment vertical="center"/>
    </xf>
    <xf numFmtId="176" fontId="68" fillId="80" borderId="51" applyNumberFormat="0" applyAlignment="0" applyProtection="0"/>
    <xf numFmtId="176" fontId="135" fillId="0" borderId="50" applyNumberFormat="0" applyFill="0" applyBorder="0" applyAlignment="0" applyProtection="0"/>
    <xf numFmtId="0" fontId="162" fillId="113" borderId="18">
      <alignment vertical="center" wrapText="1"/>
      <protection locked="0"/>
    </xf>
    <xf numFmtId="0" fontId="2" fillId="86" borderId="18"/>
    <xf numFmtId="0" fontId="59" fillId="0" borderId="50" applyNumberFormat="0" applyFill="0" applyBorder="0" applyAlignment="0" applyProtection="0"/>
    <xf numFmtId="176" fontId="2" fillId="0" borderId="50" applyNumberFormat="0" applyFill="0" applyAlignment="0" applyProtection="0"/>
    <xf numFmtId="0" fontId="68" fillId="79" borderId="51" applyNumberFormat="0" applyAlignment="0" applyProtection="0"/>
    <xf numFmtId="0" fontId="59" fillId="0" borderId="50" applyNumberFormat="0" applyFill="0" applyBorder="0" applyAlignment="0" applyProtection="0"/>
    <xf numFmtId="0" fontId="91" fillId="0" borderId="20">
      <alignment horizontal="left" vertical="center"/>
    </xf>
    <xf numFmtId="0" fontId="102" fillId="52" borderId="51" applyNumberFormat="0" applyAlignment="0" applyProtection="0"/>
    <xf numFmtId="4" fontId="44" fillId="100" borderId="37" applyNumberFormat="0" applyProtection="0">
      <alignment horizontal="right" vertical="center"/>
    </xf>
    <xf numFmtId="4" fontId="133" fillId="104" borderId="37" applyNumberFormat="0" applyProtection="0">
      <alignment horizontal="right" vertical="center"/>
    </xf>
    <xf numFmtId="4" fontId="126" fillId="102" borderId="37" applyNumberFormat="0" applyProtection="0">
      <alignment horizontal="left" vertical="center" indent="1"/>
    </xf>
    <xf numFmtId="176" fontId="59" fillId="0" borderId="50" applyNumberFormat="0" applyFill="0" applyBorder="0" applyAlignment="0" applyProtection="0"/>
    <xf numFmtId="176" fontId="2" fillId="0" borderId="50" applyNumberFormat="0" applyFill="0" applyAlignment="0" applyProtection="0"/>
    <xf numFmtId="0" fontId="102" fillId="51" borderId="51" applyNumberFormat="0" applyAlignment="0" applyProtection="0"/>
    <xf numFmtId="0" fontId="102" fillId="51" borderId="51" applyNumberFormat="0" applyAlignment="0" applyProtection="0"/>
    <xf numFmtId="0" fontId="68" fillId="80" borderId="51" applyNumberFormat="0" applyAlignment="0" applyProtection="0"/>
    <xf numFmtId="0" fontId="102" fillId="51" borderId="51" applyNumberFormat="0" applyAlignment="0" applyProtection="0"/>
    <xf numFmtId="0" fontId="2" fillId="84" borderId="54"/>
    <xf numFmtId="0" fontId="91" fillId="0" borderId="53">
      <alignment horizontal="left" vertical="center"/>
    </xf>
    <xf numFmtId="176" fontId="57" fillId="0" borderId="50" applyNumberFormat="0" applyFill="0" applyBorder="0" applyAlignment="0" applyProtection="0"/>
    <xf numFmtId="4" fontId="125" fillId="53" borderId="58" applyNumberFormat="0" applyProtection="0">
      <alignment horizontal="left" vertical="center" wrapText="1" indent="1"/>
    </xf>
    <xf numFmtId="0" fontId="135" fillId="0" borderId="50" applyNumberFormat="0" applyFill="0" applyBorder="0" applyAlignment="0" applyProtection="0"/>
    <xf numFmtId="0" fontId="3" fillId="93" borderId="37" applyNumberFormat="0" applyProtection="0">
      <alignment horizontal="left" vertical="center" indent="1"/>
    </xf>
    <xf numFmtId="0" fontId="58" fillId="0" borderId="50" applyNumberFormat="0" applyFill="0" applyBorder="0" applyAlignment="0" applyProtection="0"/>
    <xf numFmtId="0" fontId="68" fillId="79" borderId="51" applyNumberFormat="0" applyAlignment="0" applyProtection="0"/>
    <xf numFmtId="4" fontId="44" fillId="104" borderId="37" applyNumberFormat="0" applyProtection="0">
      <alignment horizontal="left" vertical="center" indent="1"/>
    </xf>
    <xf numFmtId="0" fontId="102" fillId="51" borderId="51" applyNumberFormat="0" applyAlignment="0" applyProtection="0"/>
    <xf numFmtId="176" fontId="91" fillId="0" borderId="20">
      <alignment horizontal="left" vertical="center"/>
    </xf>
    <xf numFmtId="4" fontId="124" fillId="85" borderId="37" applyNumberFormat="0" applyProtection="0">
      <alignment vertical="center"/>
    </xf>
    <xf numFmtId="0" fontId="3" fillId="93" borderId="37" applyNumberFormat="0" applyProtection="0">
      <alignment horizontal="left" vertical="center" indent="1"/>
    </xf>
    <xf numFmtId="10" fontId="2" fillId="88" borderId="18" applyNumberFormat="0" applyBorder="0" applyAlignment="0" applyProtection="0"/>
    <xf numFmtId="4" fontId="44" fillId="88" borderId="37" applyNumberFormat="0" applyProtection="0">
      <alignment horizontal="left" vertical="center" indent="1"/>
    </xf>
    <xf numFmtId="4" fontId="44" fillId="100" borderId="37" applyNumberFormat="0" applyProtection="0">
      <alignment horizontal="right" vertical="center"/>
    </xf>
    <xf numFmtId="39" fontId="106" fillId="57" borderId="56"/>
    <xf numFmtId="4" fontId="44" fillId="40" borderId="37" applyNumberFormat="0" applyProtection="0">
      <alignment horizontal="right" vertical="center"/>
    </xf>
    <xf numFmtId="39" fontId="106" fillId="57" borderId="56"/>
    <xf numFmtId="0" fontId="102" fillId="51" borderId="51" applyNumberFormat="0" applyAlignment="0" applyProtection="0"/>
    <xf numFmtId="0" fontId="59" fillId="0" borderId="50" applyNumberFormat="0" applyFill="0" applyBorder="0" applyAlignment="0" applyProtection="0"/>
    <xf numFmtId="0" fontId="2" fillId="0" borderId="50" applyNumberFormat="0" applyFill="0" applyAlignment="0" applyProtection="0"/>
    <xf numFmtId="4" fontId="44" fillId="88" borderId="37" applyNumberFormat="0" applyProtection="0">
      <alignment horizontal="left" vertical="center" indent="1"/>
    </xf>
    <xf numFmtId="4" fontId="124" fillId="88" borderId="37" applyNumberFormat="0" applyProtection="0">
      <alignment vertical="center"/>
    </xf>
    <xf numFmtId="4" fontId="44" fillId="104" borderId="55" applyNumberFormat="0" applyProtection="0">
      <alignment horizontal="left" vertical="center" indent="1"/>
    </xf>
    <xf numFmtId="4" fontId="44" fillId="99" borderId="37" applyNumberFormat="0" applyProtection="0">
      <alignment horizontal="right" vertical="center"/>
    </xf>
    <xf numFmtId="4" fontId="124" fillId="85" borderId="37" applyNumberFormat="0" applyProtection="0">
      <alignment vertical="center"/>
    </xf>
    <xf numFmtId="4" fontId="44" fillId="88" borderId="37" applyNumberFormat="0" applyProtection="0">
      <alignment vertical="center"/>
    </xf>
    <xf numFmtId="4" fontId="44" fillId="101" borderId="37" applyNumberFormat="0" applyProtection="0">
      <alignment horizontal="right" vertical="center"/>
    </xf>
    <xf numFmtId="4" fontId="44" fillId="106" borderId="37" applyNumberFormat="0" applyProtection="0">
      <alignment horizontal="left" vertical="center" indent="1"/>
    </xf>
    <xf numFmtId="10" fontId="2" fillId="88" borderId="54" applyNumberFormat="0" applyBorder="0" applyAlignment="0" applyProtection="0"/>
    <xf numFmtId="4" fontId="44" fillId="104" borderId="37" applyNumberFormat="0" applyProtection="0">
      <alignment horizontal="right" vertical="center"/>
    </xf>
    <xf numFmtId="0" fontId="2" fillId="84" borderId="18"/>
    <xf numFmtId="4" fontId="124" fillId="104" borderId="37" applyNumberFormat="0" applyProtection="0">
      <alignment horizontal="right" vertical="center"/>
    </xf>
    <xf numFmtId="0" fontId="3" fillId="93" borderId="37" applyNumberFormat="0" applyProtection="0">
      <alignment horizontal="left" vertical="center" indent="1"/>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124" fillId="88" borderId="37" applyNumberFormat="0" applyProtection="0">
      <alignment vertical="center"/>
    </xf>
    <xf numFmtId="0" fontId="191" fillId="80" borderId="37" applyNumberFormat="0" applyAlignment="0" applyProtection="0"/>
    <xf numFmtId="4" fontId="44" fillId="88" borderId="37" applyNumberFormat="0" applyProtection="0">
      <alignment horizontal="left" vertical="center" indent="1"/>
    </xf>
    <xf numFmtId="0" fontId="190" fillId="52" borderId="51" applyNumberFormat="0" applyAlignment="0" applyProtection="0"/>
    <xf numFmtId="4" fontId="44" fillId="88" borderId="37" applyNumberFormat="0" applyProtection="0">
      <alignment horizontal="left" vertical="center" indent="1"/>
    </xf>
    <xf numFmtId="0" fontId="185" fillId="0" borderId="48" applyNumberFormat="0" applyFill="0" applyAlignment="0" applyProtection="0"/>
    <xf numFmtId="176" fontId="128" fillId="50" borderId="58" applyNumberFormat="0" applyProtection="0">
      <alignment horizontal="right" vertical="center"/>
    </xf>
    <xf numFmtId="4" fontId="128" fillId="109" borderId="58" applyNumberFormat="0" applyProtection="0">
      <alignment horizontal="right" vertical="center"/>
    </xf>
    <xf numFmtId="39" fontId="106" fillId="57" borderId="56"/>
    <xf numFmtId="176" fontId="165" fillId="50" borderId="58"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176" fontId="102" fillId="52" borderId="51" applyNumberFormat="0" applyAlignment="0" applyProtection="0"/>
    <xf numFmtId="176" fontId="102" fillId="52" borderId="51" applyNumberFormat="0" applyAlignment="0" applyProtection="0"/>
    <xf numFmtId="39" fontId="106" fillId="57" borderId="56"/>
    <xf numFmtId="39" fontId="106" fillId="57" borderId="56"/>
    <xf numFmtId="4" fontId="125" fillId="53" borderId="58" applyNumberFormat="0" applyProtection="0">
      <alignment horizontal="left" vertical="center" wrapText="1" indent="1"/>
    </xf>
    <xf numFmtId="176" fontId="165" fillId="50" borderId="58" applyNumberFormat="0" applyProtection="0">
      <alignment horizontal="right" vertical="center"/>
    </xf>
    <xf numFmtId="4" fontId="44" fillId="95" borderId="37" applyNumberFormat="0" applyProtection="0">
      <alignment horizontal="right" vertical="center"/>
    </xf>
    <xf numFmtId="4" fontId="44" fillId="97" borderId="37" applyNumberFormat="0" applyProtection="0">
      <alignment horizontal="right" vertical="center"/>
    </xf>
    <xf numFmtId="0" fontId="190" fillId="52" borderId="51" applyNumberFormat="0" applyAlignment="0" applyProtection="0"/>
    <xf numFmtId="4" fontId="44" fillId="99" borderId="37" applyNumberFormat="0" applyProtection="0">
      <alignment horizontal="right" vertical="center"/>
    </xf>
    <xf numFmtId="176" fontId="142" fillId="0" borderId="50" applyNumberFormat="0" applyFill="0" applyBorder="0" applyAlignment="0" applyProtection="0"/>
    <xf numFmtId="176" fontId="140" fillId="0" borderId="50" applyNumberFormat="0" applyFill="0" applyBorder="0" applyAlignment="0" applyProtection="0"/>
    <xf numFmtId="0" fontId="141" fillId="0" borderId="50" applyNumberFormat="0" applyFill="0" applyBorder="0" applyAlignment="0" applyProtection="0"/>
    <xf numFmtId="4" fontId="134" fillId="109" borderId="58" applyNumberFormat="0" applyProtection="0">
      <alignment horizontal="right" vertical="center"/>
    </xf>
    <xf numFmtId="176" fontId="166" fillId="50" borderId="58" applyNumberFormat="0" applyProtection="0">
      <alignment horizontal="right" vertical="center"/>
    </xf>
    <xf numFmtId="4" fontId="133" fillId="104" borderId="37" applyNumberFormat="0" applyProtection="0">
      <alignment horizontal="right" vertical="center"/>
    </xf>
    <xf numFmtId="0" fontId="130" fillId="107" borderId="58" applyNumberFormat="0" applyProtection="0">
      <alignment horizontal="left" vertical="top" indent="1"/>
    </xf>
    <xf numFmtId="176" fontId="130" fillId="107" borderId="58" applyNumberFormat="0" applyProtection="0">
      <alignment horizontal="left" vertical="top"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176" fontId="165" fillId="50" borderId="58" applyNumberFormat="0" applyProtection="0">
      <alignment horizontal="right" vertical="center"/>
    </xf>
    <xf numFmtId="0" fontId="3" fillId="93" borderId="37" applyNumberFormat="0" applyProtection="0">
      <alignment horizontal="left" vertical="center" indent="1"/>
    </xf>
    <xf numFmtId="4" fontId="124" fillId="104" borderId="37" applyNumberFormat="0" applyProtection="0">
      <alignment horizontal="right" vertical="center"/>
    </xf>
    <xf numFmtId="4" fontId="124" fillId="104" borderId="37" applyNumberFormat="0" applyProtection="0">
      <alignment horizontal="right" vertical="center"/>
    </xf>
    <xf numFmtId="4" fontId="44" fillId="88" borderId="37" applyNumberFormat="0" applyProtection="0">
      <alignment horizontal="left" vertical="center" indent="1"/>
    </xf>
    <xf numFmtId="176" fontId="128" fillId="50" borderId="58" applyNumberFormat="0" applyProtection="0">
      <alignment horizontal="right" vertical="center"/>
    </xf>
    <xf numFmtId="4" fontId="44" fillId="106"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126" fillId="102" borderId="37" applyNumberFormat="0" applyProtection="0">
      <alignment horizontal="left" vertical="center" indent="1"/>
    </xf>
    <xf numFmtId="4" fontId="44" fillId="85" borderId="37" applyNumberFormat="0" applyProtection="0">
      <alignment horizontal="left" vertical="center" indent="1"/>
    </xf>
    <xf numFmtId="4" fontId="44" fillId="100" borderId="37" applyNumberFormat="0" applyProtection="0">
      <alignment horizontal="right" vertical="center"/>
    </xf>
    <xf numFmtId="4" fontId="44" fillId="101"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5"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vertical="center"/>
    </xf>
    <xf numFmtId="4" fontId="44" fillId="100" borderId="37" applyNumberFormat="0" applyProtection="0">
      <alignment horizontal="right" vertical="center"/>
    </xf>
    <xf numFmtId="0" fontId="3" fillId="93" borderId="37" applyNumberFormat="0" applyProtection="0">
      <alignment horizontal="left" vertical="center" indent="1"/>
    </xf>
    <xf numFmtId="0" fontId="122" fillId="79" borderId="37" applyNumberFormat="0" applyAlignment="0" applyProtection="0"/>
    <xf numFmtId="0" fontId="122" fillId="79" borderId="37" applyNumberFormat="0" applyAlignment="0" applyProtection="0"/>
    <xf numFmtId="0" fontId="32" fillId="89" borderId="52" applyNumberFormat="0" applyAlignment="0" applyProtection="0"/>
    <xf numFmtId="0" fontId="102" fillId="51" borderId="51" applyNumberFormat="0" applyAlignment="0" applyProtection="0"/>
    <xf numFmtId="0" fontId="122" fillId="79" borderId="37" applyNumberFormat="0" applyAlignment="0" applyProtection="0"/>
    <xf numFmtId="4" fontId="44" fillId="101" borderId="37" applyNumberFormat="0" applyProtection="0">
      <alignment horizontal="right" vertical="center"/>
    </xf>
    <xf numFmtId="4" fontId="44" fillId="104" borderId="37" applyNumberFormat="0" applyProtection="0">
      <alignment horizontal="left" vertical="center" indent="1"/>
    </xf>
    <xf numFmtId="39" fontId="106" fillId="57" borderId="56"/>
    <xf numFmtId="0" fontId="68" fillId="79" borderId="51" applyNumberFormat="0" applyAlignment="0" applyProtection="0"/>
    <xf numFmtId="0" fontId="2" fillId="86" borderId="18"/>
    <xf numFmtId="4" fontId="44" fillId="85" borderId="37" applyNumberFormat="0" applyProtection="0">
      <alignment vertical="center"/>
    </xf>
    <xf numFmtId="4" fontId="44" fillId="85" borderId="37" applyNumberFormat="0" applyProtection="0">
      <alignment vertical="center"/>
    </xf>
    <xf numFmtId="176" fontId="58" fillId="0" borderId="50" applyNumberFormat="0" applyFill="0" applyBorder="0" applyAlignment="0" applyProtection="0"/>
    <xf numFmtId="0" fontId="103" fillId="0" borderId="18">
      <alignment horizontal="left" vertical="center" wrapText="1"/>
    </xf>
    <xf numFmtId="176" fontId="91" fillId="0" borderId="20">
      <alignment horizontal="left" vertical="center"/>
    </xf>
    <xf numFmtId="0" fontId="36" fillId="92" borderId="52" applyNumberFormat="0" applyFont="0" applyAlignment="0" applyProtection="0"/>
    <xf numFmtId="0" fontId="3" fillId="92" borderId="52" applyNumberFormat="0" applyFont="0" applyAlignment="0" applyProtection="0"/>
    <xf numFmtId="0" fontId="2" fillId="0" borderId="50" applyNumberFormat="0" applyFill="0" applyAlignment="0" applyProtection="0"/>
    <xf numFmtId="0" fontId="102" fillId="51" borderId="51" applyNumberFormat="0" applyAlignment="0" applyProtection="0"/>
    <xf numFmtId="176" fontId="130" fillId="107" borderId="58" applyNumberFormat="0" applyProtection="0">
      <alignment horizontal="left" vertical="top" indent="1"/>
    </xf>
    <xf numFmtId="0" fontId="102" fillId="51" borderId="51" applyNumberFormat="0" applyAlignment="0" applyProtection="0"/>
    <xf numFmtId="0" fontId="3" fillId="93" borderId="37" applyNumberFormat="0" applyProtection="0">
      <alignment horizontal="left" vertical="center" indent="1"/>
    </xf>
    <xf numFmtId="0" fontId="164" fillId="1" borderId="20" applyNumberFormat="0" applyFont="0" applyAlignment="0">
      <alignment horizontal="center"/>
    </xf>
    <xf numFmtId="39" fontId="106" fillId="57" borderId="56"/>
    <xf numFmtId="201" fontId="167" fillId="85" borderId="57" applyBorder="0">
      <alignment horizontal="center" vertical="center" wrapText="1"/>
      <protection hidden="1"/>
    </xf>
    <xf numFmtId="0" fontId="102" fillId="51" borderId="51" applyNumberFormat="0" applyAlignment="0" applyProtection="0"/>
    <xf numFmtId="4" fontId="44" fillId="85" borderId="37" applyNumberFormat="0" applyProtection="0">
      <alignment vertical="center"/>
    </xf>
    <xf numFmtId="176" fontId="68" fillId="80" borderId="51" applyNumberFormat="0" applyAlignment="0" applyProtection="0"/>
    <xf numFmtId="176" fontId="122" fillId="80" borderId="37" applyNumberFormat="0" applyAlignment="0" applyProtection="0"/>
    <xf numFmtId="4" fontId="126" fillId="102" borderId="37" applyNumberFormat="0" applyProtection="0">
      <alignment horizontal="left" vertical="center" indent="1"/>
    </xf>
    <xf numFmtId="0" fontId="68" fillId="79" borderId="51" applyNumberFormat="0" applyAlignment="0" applyProtection="0"/>
    <xf numFmtId="0" fontId="102" fillId="51" borderId="51" applyNumberFormat="0" applyAlignment="0" applyProtection="0"/>
    <xf numFmtId="4" fontId="44" fillId="104" borderId="37" applyNumberFormat="0" applyProtection="0">
      <alignment horizontal="right" vertical="center"/>
    </xf>
    <xf numFmtId="0" fontId="122" fillId="79" borderId="37" applyNumberFormat="0" applyAlignment="0" applyProtection="0"/>
    <xf numFmtId="0" fontId="140" fillId="0" borderId="50" applyNumberFormat="0" applyFill="0" applyBorder="0" applyAlignment="0" applyProtection="0"/>
    <xf numFmtId="4" fontId="124" fillId="104" borderId="37" applyNumberFormat="0" applyProtection="0">
      <alignment horizontal="right" vertical="center"/>
    </xf>
    <xf numFmtId="0" fontId="102" fillId="52" borderId="51" applyNumberFormat="0" applyAlignment="0" applyProtection="0"/>
    <xf numFmtId="4" fontId="44" fillId="104" borderId="37" applyNumberFormat="0" applyProtection="0">
      <alignment horizontal="left" vertical="center" indent="1"/>
    </xf>
    <xf numFmtId="176" fontId="2" fillId="84" borderId="18"/>
    <xf numFmtId="0" fontId="3" fillId="93" borderId="37" applyNumberFormat="0" applyProtection="0">
      <alignment horizontal="left" vertical="center" indent="1"/>
    </xf>
    <xf numFmtId="0" fontId="142" fillId="0" borderId="50" applyNumberFormat="0" applyFill="0" applyBorder="0" applyAlignment="0" applyProtection="0"/>
    <xf numFmtId="0" fontId="140" fillId="0" borderId="50" applyNumberFormat="0" applyFill="0" applyBorder="0" applyAlignment="0" applyProtection="0"/>
    <xf numFmtId="0" fontId="68" fillId="79" borderId="51" applyNumberFormat="0" applyAlignment="0" applyProtection="0"/>
    <xf numFmtId="176" fontId="142" fillId="0" borderId="50" applyNumberFormat="0" applyFill="0" applyBorder="0" applyAlignment="0" applyProtection="0"/>
    <xf numFmtId="0" fontId="142" fillId="0" borderId="50" applyNumberFormat="0" applyFill="0" applyBorder="0" applyAlignment="0" applyProtection="0"/>
    <xf numFmtId="0" fontId="141" fillId="0" borderId="50" applyNumberFormat="0" applyFill="0" applyBorder="0" applyAlignment="0" applyProtection="0"/>
    <xf numFmtId="0" fontId="141" fillId="0" borderId="50" applyNumberFormat="0" applyFill="0" applyBorder="0" applyAlignment="0" applyProtection="0"/>
    <xf numFmtId="176" fontId="140" fillId="0" borderId="50" applyNumberFormat="0" applyFill="0" applyBorder="0" applyAlignment="0" applyProtection="0"/>
    <xf numFmtId="0" fontId="140" fillId="0" borderId="50" applyNumberFormat="0" applyFill="0" applyBorder="0" applyAlignment="0" applyProtection="0"/>
    <xf numFmtId="0" fontId="140" fillId="0" borderId="50" applyNumberFormat="0" applyFill="0" applyBorder="0" applyAlignment="0" applyProtection="0"/>
    <xf numFmtId="4" fontId="44" fillId="104" borderId="37" applyNumberFormat="0" applyProtection="0">
      <alignment horizontal="left" vertical="center" indent="1"/>
    </xf>
    <xf numFmtId="0" fontId="135" fillId="0" borderId="50" applyNumberFormat="0" applyFill="0" applyBorder="0" applyAlignment="0" applyProtection="0"/>
    <xf numFmtId="4" fontId="44" fillId="88" borderId="37" applyNumberFormat="0" applyProtection="0">
      <alignment horizontal="left" vertical="center" indent="1"/>
    </xf>
    <xf numFmtId="4" fontId="124" fillId="88" borderId="37" applyNumberFormat="0" applyProtection="0">
      <alignment vertical="center"/>
    </xf>
    <xf numFmtId="0" fontId="135" fillId="0" borderId="50" applyNumberFormat="0" applyFill="0" applyBorder="0" applyAlignment="0" applyProtection="0"/>
    <xf numFmtId="4" fontId="44" fillId="104" borderId="37" applyNumberFormat="0" applyProtection="0">
      <alignment horizontal="left" vertical="center" indent="1"/>
    </xf>
    <xf numFmtId="176" fontId="135" fillId="0" borderId="50" applyNumberFormat="0" applyFill="0" applyBorder="0" applyAlignment="0" applyProtection="0"/>
    <xf numFmtId="0" fontId="173" fillId="0" borderId="48" applyNumberFormat="0" applyFill="0" applyAlignment="0" applyProtection="0"/>
    <xf numFmtId="4" fontId="44" fillId="88" borderId="37" applyNumberFormat="0" applyProtection="0">
      <alignment vertical="center"/>
    </xf>
    <xf numFmtId="4" fontId="44" fillId="88" borderId="37" applyNumberFormat="0" applyProtection="0">
      <alignmen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4" fontId="126" fillId="102" borderId="37" applyNumberFormat="0" applyProtection="0">
      <alignment horizontal="left" vertical="center" indent="1"/>
    </xf>
    <xf numFmtId="176" fontId="32" fillId="89" borderId="52" applyNumberFormat="0" applyAlignment="0" applyProtection="0"/>
    <xf numFmtId="4" fontId="44" fillId="100" borderId="37" applyNumberFormat="0" applyProtection="0">
      <alignment horizontal="right" vertical="center"/>
    </xf>
    <xf numFmtId="4" fontId="44" fillId="40" borderId="37" applyNumberFormat="0" applyProtection="0">
      <alignment horizontal="right" vertical="center"/>
    </xf>
    <xf numFmtId="0" fontId="3" fillId="93" borderId="37" applyNumberFormat="0" applyProtection="0">
      <alignment horizontal="left" vertical="center" indent="1"/>
    </xf>
    <xf numFmtId="4" fontId="44" fillId="101" borderId="37" applyNumberFormat="0" applyProtection="0">
      <alignment horizontal="right" vertical="center"/>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4" fontId="44" fillId="98" borderId="37" applyNumberFormat="0" applyProtection="0">
      <alignment horizontal="right" vertical="center"/>
    </xf>
    <xf numFmtId="0" fontId="3" fillId="93" borderId="37" applyNumberFormat="0" applyProtection="0">
      <alignment horizontal="left" vertical="center" indent="1"/>
    </xf>
    <xf numFmtId="4" fontId="133" fillId="104" borderId="37" applyNumberFormat="0" applyProtection="0">
      <alignment horizontal="right" vertical="center"/>
    </xf>
    <xf numFmtId="0" fontId="3" fillId="86" borderId="37" applyNumberFormat="0" applyProtection="0">
      <alignment horizontal="left" vertical="center" indent="1"/>
    </xf>
    <xf numFmtId="4" fontId="44" fillId="40" borderId="37" applyNumberFormat="0" applyProtection="0">
      <alignment horizontal="right" vertical="center"/>
    </xf>
    <xf numFmtId="0" fontId="3" fillId="108" borderId="37" applyNumberFormat="0" applyProtection="0">
      <alignment horizontal="left" vertical="center" indent="1"/>
    </xf>
    <xf numFmtId="4" fontId="44" fillId="83" borderId="37" applyNumberFormat="0" applyProtection="0">
      <alignment horizontal="right" vertical="center"/>
    </xf>
    <xf numFmtId="4" fontId="44" fillId="99" borderId="37" applyNumberFormat="0" applyProtection="0">
      <alignment horizontal="right" vertical="center"/>
    </xf>
    <xf numFmtId="4" fontId="44" fillId="96"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8" borderId="37" applyNumberFormat="0" applyProtection="0">
      <alignment horizontal="right" vertical="center"/>
    </xf>
    <xf numFmtId="4" fontId="44" fillId="97" borderId="37" applyNumberFormat="0" applyProtection="0">
      <alignment horizontal="right" vertical="center"/>
    </xf>
    <xf numFmtId="0" fontId="3" fillId="86" borderId="37" applyNumberFormat="0" applyProtection="0">
      <alignment horizontal="left" vertical="center" indent="1"/>
    </xf>
    <xf numFmtId="4" fontId="44" fillId="95" borderId="37" applyNumberFormat="0" applyProtection="0">
      <alignment horizontal="right" vertical="center"/>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85" borderId="37" applyNumberFormat="0" applyProtection="0">
      <alignment horizontal="left" vertical="center" indent="1"/>
    </xf>
    <xf numFmtId="0" fontId="3" fillId="106" borderId="37" applyNumberFormat="0" applyProtection="0">
      <alignment horizontal="left" vertical="center" indent="1"/>
    </xf>
    <xf numFmtId="0" fontId="3" fillId="93" borderId="37" applyNumberFormat="0" applyProtection="0">
      <alignment horizontal="left" vertical="center" indent="1"/>
    </xf>
    <xf numFmtId="0" fontId="3" fillId="106" borderId="37" applyNumberFormat="0" applyProtection="0">
      <alignment horizontal="left" vertical="center" indent="1"/>
    </xf>
    <xf numFmtId="4" fontId="44" fillId="85" borderId="37" applyNumberFormat="0" applyProtection="0">
      <alignment horizontal="left" vertical="center" indent="1"/>
    </xf>
    <xf numFmtId="0" fontId="57" fillId="0" borderId="50" applyNumberFormat="0" applyFill="0" applyBorder="0" applyAlignment="0" applyProtection="0"/>
    <xf numFmtId="4" fontId="44" fillId="106" borderId="37" applyNumberFormat="0" applyProtection="0">
      <alignment horizontal="left" vertical="center" indent="1"/>
    </xf>
    <xf numFmtId="4" fontId="44" fillId="85" borderId="37" applyNumberFormat="0" applyProtection="0">
      <alignment horizontal="left" vertical="center" indent="1"/>
    </xf>
    <xf numFmtId="4" fontId="129" fillId="109" borderId="58" applyNumberFormat="0" applyProtection="0">
      <alignment horizontal="right" vertical="center"/>
    </xf>
    <xf numFmtId="4" fontId="44" fillId="104" borderId="37" applyNumberFormat="0" applyProtection="0">
      <alignment horizontal="left" vertical="center" indent="1"/>
    </xf>
    <xf numFmtId="4" fontId="44" fillId="85" borderId="37" applyNumberFormat="0" applyProtection="0">
      <alignment horizontal="left" vertical="center" indent="1"/>
    </xf>
    <xf numFmtId="176" fontId="59" fillId="0" borderId="50" applyNumberFormat="0" applyFill="0" applyBorder="0" applyAlignment="0" applyProtection="0"/>
    <xf numFmtId="0" fontId="3" fillId="93" borderId="37" applyNumberFormat="0" applyProtection="0">
      <alignment horizontal="left" vertical="center" indent="1"/>
    </xf>
    <xf numFmtId="4" fontId="44" fillId="98" borderId="37" applyNumberFormat="0" applyProtection="0">
      <alignment horizontal="right" vertical="center"/>
    </xf>
    <xf numFmtId="4" fontId="124" fillId="85" borderId="37" applyNumberFormat="0" applyProtection="0">
      <alignment vertical="center"/>
    </xf>
    <xf numFmtId="4" fontId="44" fillId="97" borderId="37" applyNumberFormat="0" applyProtection="0">
      <alignment horizontal="right" vertical="center"/>
    </xf>
    <xf numFmtId="0" fontId="122" fillId="79" borderId="37" applyNumberFormat="0" applyAlignment="0" applyProtection="0"/>
    <xf numFmtId="4" fontId="44" fillId="96" borderId="37" applyNumberFormat="0" applyProtection="0">
      <alignment horizontal="right" vertical="center"/>
    </xf>
    <xf numFmtId="0" fontId="122" fillId="80" borderId="37" applyNumberFormat="0" applyAlignment="0" applyProtection="0"/>
    <xf numFmtId="4" fontId="44" fillId="95" borderId="37" applyNumberFormat="0" applyProtection="0">
      <alignment horizontal="right" vertical="center"/>
    </xf>
    <xf numFmtId="0" fontId="122" fillId="79" borderId="37" applyNumberFormat="0" applyAlignment="0" applyProtection="0"/>
    <xf numFmtId="0" fontId="3" fillId="93" borderId="37" applyNumberFormat="0" applyProtection="0">
      <alignment horizontal="left" vertical="center" indent="1"/>
    </xf>
    <xf numFmtId="0" fontId="122" fillId="79" borderId="37" applyNumberFormat="0" applyAlignment="0" applyProtection="0"/>
    <xf numFmtId="4" fontId="44" fillId="85" borderId="37" applyNumberFormat="0" applyProtection="0">
      <alignment horizontal="left" vertical="center" indent="1"/>
    </xf>
    <xf numFmtId="0" fontId="36" fillId="92" borderId="52" applyNumberFormat="0" applyFont="0" applyAlignment="0" applyProtection="0"/>
    <xf numFmtId="4" fontId="44" fillId="85" borderId="37" applyNumberFormat="0" applyProtection="0">
      <alignment horizontal="left" vertical="center" indent="1"/>
    </xf>
    <xf numFmtId="0" fontId="32" fillId="89" borderId="52" applyNumberFormat="0" applyAlignment="0" applyProtection="0"/>
    <xf numFmtId="4" fontId="124" fillId="85" borderId="37" applyNumberFormat="0" applyProtection="0">
      <alignment vertical="center"/>
    </xf>
    <xf numFmtId="0" fontId="3" fillId="92" borderId="52" applyNumberFormat="0" applyFont="0" applyAlignment="0" applyProtection="0"/>
    <xf numFmtId="4" fontId="44" fillId="85" borderId="37" applyNumberFormat="0" applyProtection="0">
      <alignment vertical="center"/>
    </xf>
    <xf numFmtId="0" fontId="3" fillId="92" borderId="52" applyNumberFormat="0" applyFont="0" applyAlignment="0" applyProtection="0"/>
    <xf numFmtId="0" fontId="57" fillId="0" borderId="50" applyNumberFormat="0" applyFill="0" applyBorder="0" applyAlignment="0" applyProtection="0"/>
    <xf numFmtId="0" fontId="57" fillId="0" borderId="50" applyNumberFormat="0" applyFill="0" applyBorder="0" applyAlignment="0" applyProtection="0"/>
    <xf numFmtId="176" fontId="58" fillId="0" borderId="50" applyNumberFormat="0" applyFill="0" applyBorder="0" applyAlignment="0" applyProtection="0"/>
    <xf numFmtId="0" fontId="59" fillId="0" borderId="50" applyNumberFormat="0" applyFill="0" applyBorder="0" applyAlignment="0" applyProtection="0"/>
    <xf numFmtId="176" fontId="58" fillId="0" borderId="50" applyNumberFormat="0" applyFill="0" applyBorder="0" applyAlignment="0" applyProtection="0"/>
    <xf numFmtId="0" fontId="59" fillId="0" borderId="50" applyNumberFormat="0" applyFill="0" applyBorder="0" applyAlignment="0" applyProtection="0"/>
    <xf numFmtId="176" fontId="59" fillId="0" borderId="50" applyNumberFormat="0" applyFill="0" applyBorder="0" applyAlignment="0" applyProtection="0"/>
    <xf numFmtId="0" fontId="2" fillId="0" borderId="50" applyNumberFormat="0" applyFill="0" applyAlignment="0" applyProtection="0"/>
    <xf numFmtId="176" fontId="59" fillId="0" borderId="50" applyNumberFormat="0" applyFill="0" applyBorder="0" applyAlignment="0" applyProtection="0"/>
    <xf numFmtId="0" fontId="2" fillId="0" borderId="50" applyNumberFormat="0" applyFill="0" applyAlignment="0" applyProtection="0"/>
    <xf numFmtId="176" fontId="2" fillId="0" borderId="50" applyNumberFormat="0" applyFill="0" applyAlignment="0" applyProtection="0"/>
    <xf numFmtId="176" fontId="2" fillId="0" borderId="50" applyNumberFormat="0" applyFill="0" applyAlignment="0" applyProtection="0"/>
    <xf numFmtId="176" fontId="68" fillId="80" borderId="51" applyNumberFormat="0" applyAlignment="0" applyProtection="0"/>
    <xf numFmtId="0" fontId="62" fillId="78" borderId="18">
      <alignment horizontal="center" vertical="center" shrinkToFit="1"/>
      <protection hidden="1"/>
    </xf>
    <xf numFmtId="39" fontId="106" fillId="57" borderId="56"/>
    <xf numFmtId="4" fontId="124" fillId="85" borderId="37" applyNumberFormat="0" applyProtection="0">
      <alignment vertical="center"/>
    </xf>
    <xf numFmtId="176" fontId="32" fillId="89" borderId="52" applyNumberFormat="0" applyAlignment="0" applyProtection="0"/>
    <xf numFmtId="39" fontId="106" fillId="57" borderId="56"/>
    <xf numFmtId="39" fontId="106" fillId="57" borderId="56"/>
    <xf numFmtId="10" fontId="2" fillId="88" borderId="18" applyNumberFormat="0" applyBorder="0" applyAlignment="0" applyProtection="0"/>
    <xf numFmtId="10" fontId="2" fillId="88" borderId="18" applyNumberFormat="0" applyBorder="0" applyAlignment="0" applyProtection="0"/>
    <xf numFmtId="0" fontId="65" fillId="0" borderId="25" applyNumberFormat="0" applyBorder="0">
      <alignment horizontal="center"/>
    </xf>
    <xf numFmtId="39" fontId="106" fillId="57" borderId="56"/>
    <xf numFmtId="39" fontId="106" fillId="57" borderId="56"/>
    <xf numFmtId="39" fontId="106" fillId="57" borderId="56"/>
    <xf numFmtId="0" fontId="3" fillId="106" borderId="37" applyNumberFormat="0" applyProtection="0">
      <alignment horizontal="left" vertical="center" indent="1"/>
    </xf>
    <xf numFmtId="4" fontId="124" fillId="88" borderId="37" applyNumberFormat="0" applyProtection="0">
      <alignment vertical="center"/>
    </xf>
    <xf numFmtId="10" fontId="2" fillId="88" borderId="18" applyNumberFormat="0" applyBorder="0" applyAlignment="0" applyProtection="0"/>
    <xf numFmtId="0" fontId="3" fillId="93" borderId="37" applyNumberFormat="0" applyProtection="0">
      <alignment horizontal="left" vertical="center" indent="1"/>
    </xf>
    <xf numFmtId="0" fontId="3" fillId="92" borderId="52" applyNumberFormat="0" applyFont="0" applyAlignment="0" applyProtection="0"/>
    <xf numFmtId="4" fontId="126" fillId="102" borderId="37" applyNumberFormat="0" applyProtection="0">
      <alignment horizontal="left" vertical="center" indent="1"/>
    </xf>
    <xf numFmtId="4" fontId="124" fillId="104" borderId="37" applyNumberFormat="0" applyProtection="0">
      <alignment horizontal="right" vertical="center"/>
    </xf>
    <xf numFmtId="0" fontId="3" fillId="93"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0" fontId="3" fillId="93" borderId="37" applyNumberFormat="0" applyProtection="0">
      <alignment horizontal="left" vertical="center" indent="1"/>
    </xf>
    <xf numFmtId="176" fontId="2" fillId="84" borderId="18"/>
    <xf numFmtId="4" fontId="44" fillId="83" borderId="37" applyNumberFormat="0" applyProtection="0">
      <alignment horizontal="right" vertical="center"/>
    </xf>
    <xf numFmtId="4" fontId="44" fillId="88" borderId="37" applyNumberFormat="0" applyProtection="0">
      <alignment vertical="center"/>
    </xf>
    <xf numFmtId="0" fontId="130" fillId="107" borderId="58" applyNumberFormat="0" applyProtection="0">
      <alignment horizontal="left" vertical="top" indent="1"/>
    </xf>
    <xf numFmtId="176" fontId="91" fillId="0" borderId="20">
      <alignment horizontal="left" vertical="center"/>
    </xf>
    <xf numFmtId="4" fontId="124" fillId="85" borderId="37" applyNumberFormat="0" applyProtection="0">
      <alignment vertical="center"/>
    </xf>
    <xf numFmtId="0" fontId="68" fillId="80" borderId="51" applyNumberFormat="0" applyAlignment="0" applyProtection="0"/>
    <xf numFmtId="4" fontId="44" fillId="106" borderId="37" applyNumberFormat="0" applyProtection="0">
      <alignment horizontal="left" vertical="center" indent="1"/>
    </xf>
    <xf numFmtId="0" fontId="3" fillId="108" borderId="37" applyNumberFormat="0" applyProtection="0">
      <alignment horizontal="left" vertical="center" indent="1"/>
    </xf>
    <xf numFmtId="0" fontId="3" fillId="93" borderId="37" applyNumberFormat="0" applyProtection="0">
      <alignment horizontal="left" vertical="center" indent="1"/>
    </xf>
    <xf numFmtId="0" fontId="190" fillId="52" borderId="51" applyNumberFormat="0" applyAlignment="0" applyProtection="0"/>
    <xf numFmtId="0" fontId="3" fillId="93" borderId="37" applyNumberFormat="0" applyProtection="0">
      <alignment horizontal="left" vertical="center" indent="1"/>
    </xf>
    <xf numFmtId="4" fontId="124" fillId="104" borderId="37" applyNumberFormat="0" applyProtection="0">
      <alignment horizontal="right" vertical="center"/>
    </xf>
    <xf numFmtId="4" fontId="44" fillId="104" borderId="37" applyNumberFormat="0" applyProtection="0">
      <alignment horizontal="right" vertical="center"/>
    </xf>
    <xf numFmtId="0" fontId="3" fillId="93" borderId="37" applyNumberFormat="0" applyProtection="0">
      <alignment horizontal="left" vertical="center" indent="1"/>
    </xf>
    <xf numFmtId="0" fontId="3" fillId="92" borderId="52" applyNumberFormat="0" applyFont="0" applyAlignment="0" applyProtection="0"/>
    <xf numFmtId="176" fontId="58" fillId="0" borderId="50" applyNumberFormat="0" applyFill="0" applyBorder="0" applyAlignment="0" applyProtection="0"/>
    <xf numFmtId="4" fontId="44" fillId="104" borderId="40" applyNumberFormat="0" applyProtection="0">
      <alignment horizontal="left" vertical="center" indent="1"/>
    </xf>
    <xf numFmtId="0" fontId="68" fillId="80" borderId="51" applyNumberFormat="0" applyAlignment="0" applyProtection="0"/>
    <xf numFmtId="0" fontId="68" fillId="79" borderId="51" applyNumberFormat="0" applyAlignment="0" applyProtection="0"/>
    <xf numFmtId="0" fontId="3" fillId="92" borderId="52" applyNumberFormat="0" applyFont="0" applyAlignment="0" applyProtection="0"/>
    <xf numFmtId="0" fontId="36" fillId="92" borderId="52" applyNumberFormat="0" applyFont="0" applyAlignment="0" applyProtection="0"/>
    <xf numFmtId="176" fontId="102" fillId="52" borderId="51" applyNumberFormat="0" applyAlignment="0" applyProtection="0"/>
    <xf numFmtId="0" fontId="68" fillId="80" borderId="51" applyNumberFormat="0" applyAlignment="0" applyProtection="0"/>
    <xf numFmtId="0" fontId="68" fillId="79" borderId="51" applyNumberFormat="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2" fillId="0" borderId="50" applyNumberFormat="0" applyFill="0" applyAlignment="0" applyProtection="0"/>
    <xf numFmtId="176" fontId="2" fillId="0" borderId="50" applyNumberFormat="0" applyFill="0" applyAlignment="0" applyProtection="0"/>
    <xf numFmtId="176" fontId="68" fillId="80" borderId="51" applyNumberFormat="0" applyAlignment="0" applyProtection="0"/>
    <xf numFmtId="176" fontId="68" fillId="80" borderId="51" applyNumberFormat="0" applyAlignment="0" applyProtection="0"/>
    <xf numFmtId="176" fontId="32" fillId="89" borderId="52" applyNumberFormat="0" applyAlignment="0" applyProtection="0"/>
    <xf numFmtId="176" fontId="32" fillId="89" borderId="52" applyNumberFormat="0" applyAlignment="0" applyProtection="0"/>
    <xf numFmtId="176" fontId="102" fillId="52" borderId="51" applyNumberFormat="0" applyAlignment="0" applyProtection="0"/>
    <xf numFmtId="176" fontId="102" fillId="52" borderId="51" applyNumberFormat="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0" fontId="102" fillId="51" borderId="51" applyNumberFormat="0" applyAlignment="0" applyProtection="0"/>
    <xf numFmtId="0" fontId="68" fillId="79" borderId="51" applyNumberFormat="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0" fontId="141" fillId="0" borderId="50" applyNumberFormat="0" applyFill="0" applyBorder="0" applyAlignment="0" applyProtection="0"/>
    <xf numFmtId="0" fontId="141" fillId="0" borderId="50" applyNumberFormat="0" applyFill="0" applyBorder="0" applyAlignment="0" applyProtection="0"/>
    <xf numFmtId="0" fontId="140" fillId="0" borderId="50" applyNumberFormat="0" applyFill="0" applyBorder="0" applyAlignment="0" applyProtection="0"/>
    <xf numFmtId="0" fontId="140" fillId="0" borderId="50" applyNumberFormat="0" applyFill="0" applyBorder="0" applyAlignment="0" applyProtection="0"/>
    <xf numFmtId="0" fontId="162" fillId="113" borderId="18">
      <alignment vertical="center" wrapText="1"/>
      <protection locked="0"/>
    </xf>
    <xf numFmtId="0" fontId="162" fillId="113" borderId="18">
      <alignment vertical="center" wrapText="1"/>
      <protection locked="0"/>
    </xf>
    <xf numFmtId="0" fontId="172" fillId="83" borderId="18">
      <alignment horizontal="center" vertical="center" wrapText="1"/>
    </xf>
    <xf numFmtId="0" fontId="135" fillId="0" borderId="50" applyNumberFormat="0" applyFill="0" applyBorder="0" applyAlignment="0" applyProtection="0"/>
    <xf numFmtId="0" fontId="135" fillId="0" borderId="50" applyNumberFormat="0" applyFill="0" applyBorder="0" applyAlignment="0" applyProtection="0"/>
    <xf numFmtId="0" fontId="164" fillId="1" borderId="20" applyNumberFormat="0" applyFont="0" applyAlignment="0">
      <alignment horizontal="center"/>
    </xf>
    <xf numFmtId="176" fontId="2" fillId="86" borderId="18"/>
    <xf numFmtId="0" fontId="2" fillId="86" borderId="18"/>
    <xf numFmtId="0" fontId="2" fillId="86" borderId="18"/>
    <xf numFmtId="0" fontId="36" fillId="92" borderId="52" applyNumberFormat="0" applyFont="0" applyAlignment="0" applyProtection="0"/>
    <xf numFmtId="0" fontId="32" fillId="89" borderId="52" applyNumberFormat="0" applyAlignment="0" applyProtection="0"/>
    <xf numFmtId="0" fontId="3" fillId="92" borderId="52" applyNumberFormat="0" applyFont="0" applyAlignment="0" applyProtection="0"/>
    <xf numFmtId="0" fontId="3" fillId="92" borderId="52" applyNumberFormat="0" applyFont="0" applyAlignment="0" applyProtection="0"/>
    <xf numFmtId="4" fontId="44" fillId="85" borderId="37" applyNumberFormat="0" applyProtection="0">
      <alignment vertical="center"/>
    </xf>
    <xf numFmtId="0" fontId="91" fillId="0" borderId="53">
      <alignment horizontal="left" vertical="center"/>
    </xf>
    <xf numFmtId="0" fontId="3" fillId="86" borderId="37" applyNumberFormat="0" applyProtection="0">
      <alignment horizontal="left" vertical="center" indent="1"/>
    </xf>
    <xf numFmtId="0" fontId="3" fillId="93" borderId="37" applyNumberFormat="0" applyProtection="0">
      <alignment horizontal="left" vertical="center" indent="1"/>
    </xf>
    <xf numFmtId="0" fontId="57" fillId="0" borderId="50" applyNumberFormat="0" applyFill="0" applyBorder="0" applyAlignment="0" applyProtection="0"/>
    <xf numFmtId="0" fontId="57" fillId="0" borderId="50" applyNumberFormat="0" applyFill="0" applyBorder="0" applyAlignment="0" applyProtection="0"/>
    <xf numFmtId="176" fontId="57" fillId="0" borderId="50" applyNumberFormat="0" applyFill="0" applyBorder="0" applyAlignment="0" applyProtection="0"/>
    <xf numFmtId="0" fontId="58" fillId="0" borderId="50" applyNumberFormat="0" applyFill="0" applyBorder="0" applyAlignment="0" applyProtection="0"/>
    <xf numFmtId="0" fontId="58" fillId="0" borderId="50" applyNumberFormat="0" applyFill="0" applyBorder="0" applyAlignment="0" applyProtection="0"/>
    <xf numFmtId="176" fontId="58" fillId="0" borderId="50" applyNumberFormat="0" applyFill="0" applyBorder="0" applyAlignment="0" applyProtection="0"/>
    <xf numFmtId="0" fontId="59" fillId="0" borderId="50" applyNumberFormat="0" applyFill="0" applyBorder="0" applyAlignment="0" applyProtection="0"/>
    <xf numFmtId="0" fontId="59" fillId="0" borderId="50" applyNumberFormat="0" applyFill="0" applyBorder="0" applyAlignment="0" applyProtection="0"/>
    <xf numFmtId="176" fontId="59" fillId="0" borderId="50" applyNumberFormat="0" applyFill="0" applyBorder="0" applyAlignment="0" applyProtection="0"/>
    <xf numFmtId="0" fontId="2" fillId="0" borderId="50" applyNumberFormat="0" applyFill="0" applyAlignment="0" applyProtection="0"/>
    <xf numFmtId="0" fontId="2" fillId="0" borderId="50" applyNumberFormat="0" applyFill="0" applyAlignment="0" applyProtection="0"/>
    <xf numFmtId="176" fontId="2" fillId="0" borderId="50" applyNumberFormat="0" applyFill="0" applyAlignment="0" applyProtection="0"/>
    <xf numFmtId="0" fontId="68" fillId="79" borderId="51" applyNumberFormat="0" applyAlignment="0" applyProtection="0"/>
    <xf numFmtId="0" fontId="68" fillId="79" borderId="51" applyNumberFormat="0" applyAlignment="0" applyProtection="0"/>
    <xf numFmtId="0" fontId="68" fillId="80" borderId="51" applyNumberFormat="0" applyAlignment="0" applyProtection="0"/>
    <xf numFmtId="0" fontId="68" fillId="79" borderId="51" applyNumberFormat="0" applyAlignment="0" applyProtection="0"/>
    <xf numFmtId="0" fontId="103" fillId="0" borderId="18">
      <alignment horizontal="left" vertical="center" wrapText="1"/>
    </xf>
    <xf numFmtId="0" fontId="102" fillId="51" borderId="51" applyNumberFormat="0" applyAlignment="0" applyProtection="0"/>
    <xf numFmtId="0" fontId="102" fillId="51" borderId="51" applyNumberFormat="0" applyAlignment="0" applyProtection="0"/>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10" fontId="2" fillId="88" borderId="18" applyNumberFormat="0" applyBorder="0" applyAlignment="0" applyProtection="0"/>
    <xf numFmtId="10" fontId="2" fillId="88" borderId="18" applyNumberFormat="0" applyBorder="0" applyAlignment="0" applyProtection="0"/>
    <xf numFmtId="0" fontId="92" fillId="85" borderId="18" applyBorder="0">
      <alignment horizontal="center" vertical="center" shrinkToFit="1"/>
      <protection hidden="1"/>
    </xf>
    <xf numFmtId="176" fontId="91" fillId="0" borderId="20">
      <alignment horizontal="left" vertical="center"/>
    </xf>
    <xf numFmtId="0" fontId="91" fillId="0" borderId="20">
      <alignment horizontal="left" vertical="center"/>
    </xf>
    <xf numFmtId="0" fontId="91" fillId="0" borderId="20">
      <alignment horizontal="left" vertical="center"/>
    </xf>
    <xf numFmtId="176" fontId="2" fillId="84" borderId="18"/>
    <xf numFmtId="0" fontId="2" fillId="84" borderId="18"/>
    <xf numFmtId="0" fontId="2" fillId="84" borderId="18"/>
    <xf numFmtId="0" fontId="102" fillId="51" borderId="51" applyNumberFormat="0" applyAlignment="0" applyProtection="0"/>
    <xf numFmtId="0" fontId="102" fillId="51" borderId="51" applyNumberFormat="0" applyAlignment="0" applyProtection="0"/>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0" fontId="68" fillId="79" borderId="51" applyNumberFormat="0" applyAlignment="0" applyProtection="0"/>
    <xf numFmtId="0" fontId="68" fillId="80" borderId="51" applyNumberFormat="0" applyAlignment="0" applyProtection="0"/>
    <xf numFmtId="0" fontId="68" fillId="79" borderId="51" applyNumberFormat="0" applyAlignment="0" applyProtection="0"/>
    <xf numFmtId="0" fontId="68" fillId="79" borderId="51" applyNumberFormat="0" applyAlignment="0" applyProtection="0"/>
    <xf numFmtId="0" fontId="65" fillId="0" borderId="25" applyNumberFormat="0" applyBorder="0">
      <alignment horizontal="center"/>
    </xf>
    <xf numFmtId="0" fontId="62" fillId="78" borderId="18">
      <alignment horizontal="center" vertical="center" shrinkToFit="1"/>
      <protection hidden="1"/>
    </xf>
    <xf numFmtId="176" fontId="2" fillId="0" borderId="50" applyNumberFormat="0" applyFill="0" applyAlignment="0" applyProtection="0"/>
    <xf numFmtId="0" fontId="2" fillId="0" borderId="50" applyNumberFormat="0" applyFill="0" applyAlignment="0" applyProtection="0"/>
    <xf numFmtId="0" fontId="2" fillId="0" borderId="50" applyNumberFormat="0" applyFill="0" applyAlignment="0" applyProtection="0"/>
    <xf numFmtId="0" fontId="59" fillId="0" borderId="50" applyNumberFormat="0" applyFill="0" applyBorder="0" applyAlignment="0" applyProtection="0"/>
    <xf numFmtId="0" fontId="59" fillId="0" borderId="50" applyNumberFormat="0" applyFill="0" applyBorder="0" applyAlignment="0" applyProtection="0"/>
    <xf numFmtId="0" fontId="58" fillId="0" borderId="50" applyNumberFormat="0" applyFill="0" applyBorder="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0" fontId="57" fillId="0" borderId="50" applyNumberFormat="0" applyFill="0" applyBorder="0" applyAlignment="0" applyProtection="0"/>
    <xf numFmtId="0" fontId="3" fillId="92" borderId="52" applyNumberFormat="0" applyFont="0" applyAlignment="0" applyProtection="0"/>
    <xf numFmtId="0" fontId="3" fillId="92" borderId="52" applyNumberFormat="0" applyFont="0" applyAlignment="0" applyProtection="0"/>
    <xf numFmtId="0" fontId="32" fillId="89" borderId="52" applyNumberFormat="0" applyAlignment="0" applyProtection="0"/>
    <xf numFmtId="0" fontId="36" fillId="92" borderId="52" applyNumberFormat="0" applyFont="0" applyAlignment="0" applyProtection="0"/>
    <xf numFmtId="0" fontId="122" fillId="79" borderId="37" applyNumberFormat="0" applyAlignment="0" applyProtection="0"/>
    <xf numFmtId="0" fontId="122" fillId="79" borderId="37" applyNumberFormat="0" applyAlignment="0" applyProtection="0"/>
    <xf numFmtId="0" fontId="122" fillId="80" borderId="37" applyNumberFormat="0" applyAlignment="0" applyProtection="0"/>
    <xf numFmtId="0" fontId="122" fillId="79" borderId="37" applyNumberFormat="0" applyAlignment="0" applyProtection="0"/>
    <xf numFmtId="4" fontId="44" fillId="85" borderId="37" applyNumberFormat="0" applyProtection="0">
      <alignment vertical="center"/>
    </xf>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128" fillId="109" borderId="58" applyNumberFormat="0" applyProtection="0">
      <alignment horizontal="right" vertical="center"/>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9" fillId="109" borderId="58"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176" fontId="165" fillId="50" borderId="58"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4" fontId="125" fillId="53" borderId="58" applyNumberFormat="0" applyProtection="0">
      <alignment horizontal="left" vertical="center" wrapText="1" indent="1"/>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25" fillId="112" borderId="58" applyNumberFormat="0" applyProtection="0">
      <alignment horizontal="left" vertical="center" wrapText="1"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130" fillId="107" borderId="58" applyNumberFormat="0" applyProtection="0">
      <alignment horizontal="left" vertical="top"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130" fillId="107" borderId="58" applyNumberFormat="0" applyProtection="0">
      <alignment horizontal="left" vertical="top" indent="1"/>
    </xf>
    <xf numFmtId="176" fontId="130" fillId="107" borderId="58" applyNumberFormat="0" applyProtection="0">
      <alignment horizontal="left" vertical="top" indent="1"/>
    </xf>
    <xf numFmtId="4" fontId="134" fillId="109" borderId="58" applyNumberFormat="0" applyProtection="0">
      <alignment horizontal="right" vertical="center"/>
    </xf>
    <xf numFmtId="4" fontId="133" fillId="104" borderId="37" applyNumberFormat="0" applyProtection="0">
      <alignment horizontal="right" vertical="center"/>
    </xf>
    <xf numFmtId="4" fontId="133" fillId="104" borderId="37" applyNumberFormat="0" applyProtection="0">
      <alignment horizontal="right" vertical="center"/>
    </xf>
    <xf numFmtId="176" fontId="166" fillId="50" borderId="58"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201" fontId="167" fillId="85" borderId="57" applyBorder="0">
      <alignment horizontal="center" vertical="center" wrapText="1"/>
      <protection hidden="1"/>
    </xf>
    <xf numFmtId="4" fontId="44" fillId="88" borderId="37" applyNumberFormat="0" applyProtection="0">
      <alignment horizontal="left" vertical="center" indent="1"/>
    </xf>
    <xf numFmtId="0" fontId="135" fillId="0" borderId="50" applyNumberFormat="0" applyFill="0" applyBorder="0" applyAlignment="0" applyProtection="0"/>
    <xf numFmtId="0" fontId="135" fillId="0" borderId="50" applyNumberFormat="0" applyFill="0" applyBorder="0" applyAlignment="0" applyProtection="0"/>
    <xf numFmtId="176" fontId="135" fillId="0" borderId="50" applyNumberFormat="0" applyFill="0" applyBorder="0" applyAlignment="0" applyProtection="0"/>
    <xf numFmtId="0" fontId="173" fillId="0" borderId="48" applyNumberFormat="0" applyFill="0" applyAlignment="0" applyProtection="0"/>
    <xf numFmtId="0" fontId="140" fillId="0" borderId="50" applyNumberFormat="0" applyFill="0" applyBorder="0" applyAlignment="0" applyProtection="0"/>
    <xf numFmtId="0" fontId="140" fillId="0" borderId="50" applyNumberFormat="0" applyFill="0" applyBorder="0" applyAlignment="0" applyProtection="0"/>
    <xf numFmtId="176" fontId="140" fillId="0" borderId="50" applyNumberFormat="0" applyFill="0" applyBorder="0" applyAlignment="0" applyProtection="0"/>
    <xf numFmtId="0" fontId="141" fillId="0" borderId="50" applyNumberFormat="0" applyFill="0" applyBorder="0" applyAlignment="0" applyProtection="0"/>
    <xf numFmtId="0" fontId="141" fillId="0" borderId="50" applyNumberFormat="0" applyFill="0" applyBorder="0" applyAlignment="0" applyProtection="0"/>
    <xf numFmtId="176" fontId="141" fillId="0" borderId="50" applyNumberFormat="0" applyFill="0" applyBorder="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176" fontId="142" fillId="0" borderId="50" applyNumberFormat="0" applyFill="0" applyBorder="0" applyAlignment="0" applyProtection="0"/>
    <xf numFmtId="0" fontId="68" fillId="79" borderId="51" applyNumberFormat="0" applyAlignment="0" applyProtection="0"/>
    <xf numFmtId="10" fontId="2" fillId="88" borderId="18" applyNumberFormat="0" applyBorder="0" applyAlignment="0" applyProtection="0"/>
    <xf numFmtId="0" fontId="59" fillId="0" borderId="50" applyNumberFormat="0" applyFill="0" applyBorder="0" applyAlignment="0" applyProtection="0"/>
    <xf numFmtId="0" fontId="102" fillId="51" borderId="51" applyNumberFormat="0" applyAlignment="0" applyProtection="0"/>
    <xf numFmtId="0" fontId="173" fillId="0" borderId="48" applyNumberFormat="0" applyFill="0" applyAlignment="0" applyProtection="0"/>
    <xf numFmtId="4" fontId="44" fillId="88" borderId="37" applyNumberFormat="0" applyProtection="0">
      <alignment horizontal="left" vertical="center" indent="1"/>
    </xf>
    <xf numFmtId="0" fontId="3" fillId="8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4" fontId="44" fillId="106" borderId="37" applyNumberFormat="0" applyProtection="0">
      <alignment horizontal="left" vertical="center" indent="1"/>
    </xf>
    <xf numFmtId="0" fontId="122" fillId="79" borderId="37" applyNumberFormat="0" applyAlignment="0" applyProtection="0"/>
    <xf numFmtId="0" fontId="3" fillId="92" borderId="52" applyNumberFormat="0" applyFont="0" applyAlignment="0" applyProtection="0"/>
    <xf numFmtId="4" fontId="44" fillId="104"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0" fontId="102" fillId="52" borderId="51" applyNumberFormat="0" applyAlignment="0" applyProtection="0"/>
    <xf numFmtId="0" fontId="102" fillId="51" borderId="51" applyNumberFormat="0" applyAlignment="0" applyProtection="0"/>
    <xf numFmtId="4" fontId="44" fillId="104" borderId="37" applyNumberFormat="0" applyProtection="0">
      <alignment horizontal="right" vertical="center"/>
    </xf>
    <xf numFmtId="0" fontId="3" fillId="92" borderId="52" applyNumberFormat="0" applyFont="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02" fillId="51" borderId="51" applyNumberFormat="0" applyAlignment="0" applyProtection="0"/>
    <xf numFmtId="0" fontId="57" fillId="0" borderId="50" applyNumberFormat="0" applyFill="0" applyBorder="0" applyAlignment="0" applyProtection="0"/>
    <xf numFmtId="0" fontId="102" fillId="51" borderId="51" applyNumberFormat="0" applyAlignment="0" applyProtection="0"/>
    <xf numFmtId="0" fontId="58" fillId="0" borderId="50" applyNumberFormat="0" applyFill="0" applyBorder="0" applyAlignment="0" applyProtection="0"/>
    <xf numFmtId="0" fontId="3" fillId="92" borderId="52" applyNumberFormat="0" applyFont="0" applyAlignment="0" applyProtection="0"/>
    <xf numFmtId="0" fontId="32" fillId="89" borderId="52" applyNumberFormat="0" applyAlignment="0" applyProtection="0"/>
    <xf numFmtId="176" fontId="2" fillId="84" borderId="18"/>
    <xf numFmtId="0" fontId="2" fillId="0" borderId="50" applyNumberFormat="0" applyFill="0" applyAlignment="0" applyProtection="0"/>
    <xf numFmtId="0" fontId="92" fillId="85" borderId="18" applyBorder="0">
      <alignment horizontal="center" vertical="center" shrinkToFit="1"/>
      <protection hidden="1"/>
    </xf>
    <xf numFmtId="0" fontId="57" fillId="0" borderId="50" applyNumberFormat="0" applyFill="0" applyBorder="0" applyAlignment="0" applyProtection="0"/>
    <xf numFmtId="0" fontId="2" fillId="0" borderId="50" applyNumberFormat="0" applyFill="0" applyAlignment="0" applyProtection="0"/>
    <xf numFmtId="10" fontId="2" fillId="88" borderId="18" applyNumberFormat="0" applyBorder="0" applyAlignment="0" applyProtection="0"/>
    <xf numFmtId="10" fontId="2" fillId="88" borderId="18" applyNumberFormat="0" applyBorder="0" applyAlignment="0" applyProtection="0"/>
    <xf numFmtId="0" fontId="58" fillId="0" borderId="50" applyNumberFormat="0" applyFill="0" applyBorder="0" applyAlignment="0" applyProtection="0"/>
    <xf numFmtId="0" fontId="59" fillId="0" borderId="50" applyNumberFormat="0" applyFill="0" applyBorder="0" applyAlignment="0" applyProtection="0"/>
    <xf numFmtId="176" fontId="91" fillId="0" borderId="20">
      <alignment horizontal="left" vertical="center"/>
    </xf>
    <xf numFmtId="0" fontId="62" fillId="78" borderId="18">
      <alignment horizontal="center" vertical="center" shrinkToFit="1"/>
      <protection hidden="1"/>
    </xf>
    <xf numFmtId="0" fontId="2" fillId="84" borderId="18"/>
    <xf numFmtId="4" fontId="44" fillId="104" borderId="37" applyNumberFormat="0" applyProtection="0">
      <alignment horizontal="right" vertical="center"/>
    </xf>
    <xf numFmtId="0" fontId="2" fillId="84" borderId="18"/>
    <xf numFmtId="0" fontId="191" fillId="80" borderId="37" applyNumberFormat="0" applyAlignment="0" applyProtection="0"/>
    <xf numFmtId="0" fontId="68" fillId="79" borderId="51" applyNumberFormat="0" applyAlignment="0" applyProtection="0"/>
    <xf numFmtId="39" fontId="106" fillId="57" borderId="56"/>
    <xf numFmtId="0" fontId="102" fillId="51" borderId="51" applyNumberFormat="0" applyAlignment="0" applyProtection="0"/>
    <xf numFmtId="0" fontId="102" fillId="51" borderId="51" applyNumberFormat="0" applyAlignment="0" applyProtection="0"/>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0" fontId="103" fillId="0" borderId="18">
      <alignment horizontal="left" vertical="center" wrapText="1"/>
    </xf>
    <xf numFmtId="0" fontId="68" fillId="79" borderId="51" applyNumberFormat="0" applyAlignment="0" applyProtection="0"/>
    <xf numFmtId="0" fontId="68" fillId="79" borderId="51" applyNumberFormat="0" applyAlignment="0" applyProtection="0"/>
    <xf numFmtId="176" fontId="2" fillId="0" borderId="50" applyNumberFormat="0" applyFill="0" applyAlignment="0" applyProtection="0"/>
    <xf numFmtId="0" fontId="2" fillId="0" borderId="50" applyNumberFormat="0" applyFill="0" applyAlignment="0" applyProtection="0"/>
    <xf numFmtId="0" fontId="2" fillId="0" borderId="50" applyNumberFormat="0" applyFill="0" applyAlignment="0" applyProtection="0"/>
    <xf numFmtId="176" fontId="59" fillId="0" borderId="50" applyNumberFormat="0" applyFill="0" applyBorder="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0" fontId="2" fillId="86" borderId="18"/>
    <xf numFmtId="39" fontId="106" fillId="57" borderId="56"/>
    <xf numFmtId="0" fontId="57" fillId="0" borderId="50" applyNumberFormat="0" applyFill="0" applyBorder="0" applyAlignment="0" applyProtection="0"/>
    <xf numFmtId="39" fontId="106" fillId="57" borderId="56"/>
    <xf numFmtId="0" fontId="2" fillId="86" borderId="18"/>
    <xf numFmtId="0" fontId="164" fillId="1" borderId="20" applyNumberFormat="0" applyFont="0" applyAlignment="0">
      <alignment horizontal="center"/>
    </xf>
    <xf numFmtId="176" fontId="58" fillId="0" borderId="50" applyNumberFormat="0" applyFill="0" applyBorder="0" applyAlignment="0" applyProtection="0"/>
    <xf numFmtId="176" fontId="2" fillId="86" borderId="18"/>
    <xf numFmtId="0" fontId="59" fillId="0" borderId="50" applyNumberFormat="0" applyFill="0" applyBorder="0" applyAlignment="0" applyProtection="0"/>
    <xf numFmtId="0" fontId="59" fillId="0" borderId="50" applyNumberFormat="0" applyFill="0" applyBorder="0" applyAlignment="0" applyProtection="0"/>
    <xf numFmtId="0" fontId="135" fillId="0" borderId="50" applyNumberFormat="0" applyFill="0" applyBorder="0" applyAlignment="0" applyProtection="0"/>
    <xf numFmtId="0" fontId="135" fillId="0" borderId="50" applyNumberFormat="0" applyFill="0" applyBorder="0" applyAlignment="0" applyProtection="0"/>
    <xf numFmtId="0" fontId="3" fillId="92" borderId="52" applyNumberFormat="0" applyFont="0" applyAlignment="0" applyProtection="0"/>
    <xf numFmtId="0" fontId="140" fillId="0" borderId="50" applyNumberFormat="0" applyFill="0" applyBorder="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39" fontId="106" fillId="57" borderId="56"/>
    <xf numFmtId="0" fontId="141" fillId="0" borderId="50" applyNumberFormat="0" applyFill="0" applyBorder="0" applyAlignment="0" applyProtection="0"/>
    <xf numFmtId="0" fontId="3" fillId="92" borderId="52" applyNumberFormat="0" applyFont="0" applyAlignment="0" applyProtection="0"/>
    <xf numFmtId="0" fontId="162" fillId="113" borderId="18">
      <alignment vertical="center" wrapText="1"/>
      <protection locked="0"/>
    </xf>
    <xf numFmtId="0" fontId="162" fillId="113" borderId="18">
      <alignment vertical="center" wrapText="1"/>
      <protection locked="0"/>
    </xf>
    <xf numFmtId="0" fontId="172" fillId="83" borderId="18">
      <alignment horizontal="center" vertical="center" wrapText="1"/>
    </xf>
    <xf numFmtId="0" fontId="68" fillId="79" borderId="51" applyNumberFormat="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35" fillId="0" borderId="50" applyNumberFormat="0" applyFill="0" applyBorder="0" applyAlignment="0" applyProtection="0"/>
    <xf numFmtId="0" fontId="122" fillId="79" borderId="37" applyNumberFormat="0" applyAlignment="0" applyProtection="0"/>
    <xf numFmtId="176" fontId="102" fillId="52" borderId="51" applyNumberFormat="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91" fillId="0" borderId="53">
      <alignment horizontal="left" vertical="center"/>
    </xf>
    <xf numFmtId="176" fontId="68" fillId="80" borderId="51" applyNumberFormat="0" applyAlignment="0" applyProtection="0"/>
    <xf numFmtId="176" fontId="2" fillId="0" borderId="50" applyNumberFormat="0" applyFill="0" applyAlignment="0" applyProtection="0"/>
    <xf numFmtId="176" fontId="2" fillId="0" borderId="50" applyNumberFormat="0" applyFill="0" applyAlignment="0" applyProtection="0"/>
    <xf numFmtId="0" fontId="122" fillId="79" borderId="37" applyNumberFormat="0" applyAlignment="0" applyProtection="0"/>
    <xf numFmtId="176" fontId="68" fillId="80" borderId="51" applyNumberFormat="0" applyAlignment="0" applyProtection="0"/>
    <xf numFmtId="176" fontId="32" fillId="89" borderId="52" applyNumberFormat="0" applyAlignment="0" applyProtection="0"/>
    <xf numFmtId="176" fontId="32" fillId="89" borderId="52" applyNumberFormat="0" applyAlignment="0" applyProtection="0"/>
    <xf numFmtId="176" fontId="91" fillId="0" borderId="53">
      <alignment horizontal="left" vertical="center"/>
    </xf>
    <xf numFmtId="176" fontId="59" fillId="0" borderId="50" applyNumberFormat="0" applyFill="0" applyBorder="0" applyAlignment="0" applyProtection="0"/>
    <xf numFmtId="176" fontId="59"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4" fontId="134" fillId="109" borderId="58" applyNumberFormat="0" applyProtection="0">
      <alignment horizontal="right" vertical="center"/>
    </xf>
    <xf numFmtId="4" fontId="125" fillId="53" borderId="58" applyNumberFormat="0" applyProtection="0">
      <alignment horizontal="left" vertical="center" wrapText="1" indent="1"/>
    </xf>
    <xf numFmtId="4" fontId="129" fillId="109" borderId="58" applyNumberFormat="0" applyProtection="0">
      <alignment horizontal="right" vertical="center"/>
    </xf>
    <xf numFmtId="4" fontId="128" fillId="109" borderId="58" applyNumberFormat="0" applyProtection="0">
      <alignment horizontal="right" vertical="center"/>
    </xf>
    <xf numFmtId="0" fontId="57" fillId="0" borderId="50" applyNumberFormat="0" applyFill="0" applyBorder="0" applyAlignment="0" applyProtection="0"/>
    <xf numFmtId="176" fontId="57" fillId="0" borderId="50" applyNumberFormat="0" applyFill="0" applyBorder="0" applyAlignment="0" applyProtection="0"/>
    <xf numFmtId="0" fontId="57" fillId="0" borderId="50" applyNumberFormat="0" applyFill="0" applyBorder="0" applyAlignment="0" applyProtection="0"/>
    <xf numFmtId="0" fontId="58" fillId="0" borderId="50" applyNumberFormat="0" applyFill="0" applyBorder="0" applyAlignment="0" applyProtection="0"/>
    <xf numFmtId="176" fontId="58" fillId="0" borderId="50" applyNumberFormat="0" applyFill="0" applyBorder="0" applyAlignment="0" applyProtection="0"/>
    <xf numFmtId="0" fontId="58" fillId="0" borderId="50" applyNumberFormat="0" applyFill="0" applyBorder="0" applyAlignment="0" applyProtection="0"/>
    <xf numFmtId="0" fontId="59" fillId="0" borderId="50" applyNumberFormat="0" applyFill="0" applyBorder="0" applyAlignment="0" applyProtection="0"/>
    <xf numFmtId="176" fontId="59" fillId="0" borderId="50" applyNumberFormat="0" applyFill="0" applyBorder="0" applyAlignment="0" applyProtection="0"/>
    <xf numFmtId="0" fontId="59" fillId="0" borderId="50" applyNumberFormat="0" applyFill="0" applyBorder="0" applyAlignment="0" applyProtection="0"/>
    <xf numFmtId="0" fontId="2" fillId="0" borderId="50" applyNumberFormat="0" applyFill="0" applyAlignment="0" applyProtection="0"/>
    <xf numFmtId="0" fontId="2" fillId="0" borderId="50" applyNumberFormat="0" applyFill="0" applyAlignment="0" applyProtection="0"/>
    <xf numFmtId="0" fontId="68" fillId="79" borderId="51" applyNumberFormat="0" applyAlignment="0" applyProtection="0"/>
    <xf numFmtId="0" fontId="68" fillId="79" borderId="51" applyNumberFormat="0" applyAlignment="0" applyProtection="0"/>
    <xf numFmtId="0" fontId="68" fillId="79" borderId="51" applyNumberFormat="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91" fillId="0" borderId="20">
      <alignment horizontal="left" vertical="center"/>
    </xf>
    <xf numFmtId="0" fontId="91" fillId="0" borderId="20">
      <alignment horizontal="left" vertical="center"/>
    </xf>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7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39" fontId="106" fillId="57" borderId="56"/>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3" fillId="92" borderId="52" applyNumberFormat="0" applyFont="0" applyAlignment="0" applyProtection="0"/>
    <xf numFmtId="43" fontId="74" fillId="0" borderId="0" applyFont="0" applyFill="0" applyBorder="0" applyAlignment="0" applyProtection="0"/>
    <xf numFmtId="43" fontId="75" fillId="0" borderId="0" applyFont="0" applyFill="0" applyBorder="0" applyAlignment="0" applyProtection="0"/>
    <xf numFmtId="43" fontId="72" fillId="0" borderId="0" applyFont="0" applyFill="0" applyBorder="0" applyAlignment="0" applyProtection="0"/>
    <xf numFmtId="43" fontId="7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6" fontId="59" fillId="0" borderId="50" applyNumberFormat="0" applyFill="0" applyBorder="0" applyAlignment="0" applyProtection="0"/>
    <xf numFmtId="0" fontId="58" fillId="0" borderId="50" applyNumberForma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7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 fillId="84" borderId="18"/>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 fontId="134" fillId="109" borderId="58" applyNumberFormat="0" applyProtection="0">
      <alignment horizontal="right" vertical="center"/>
    </xf>
    <xf numFmtId="0" fontId="130" fillId="107" borderId="58" applyNumberFormat="0" applyProtection="0">
      <alignment horizontal="left" vertical="top" indent="1"/>
    </xf>
    <xf numFmtId="0" fontId="3" fillId="93" borderId="37" applyNumberFormat="0" applyProtection="0">
      <alignment horizontal="left" vertical="center" indent="1"/>
    </xf>
    <xf numFmtId="4" fontId="125" fillId="53" borderId="58" applyNumberFormat="0" applyProtection="0">
      <alignment horizontal="left" vertical="center" wrapText="1" indent="1"/>
    </xf>
    <xf numFmtId="43" fontId="24" fillId="0" borderId="0" applyFont="0" applyFill="0" applyBorder="0" applyAlignment="0" applyProtection="0"/>
    <xf numFmtId="4" fontId="124" fillId="104" borderId="37" applyNumberFormat="0" applyProtection="0">
      <alignment horizontal="right" vertical="center"/>
    </xf>
    <xf numFmtId="176" fontId="128" fillId="50" borderId="58" applyNumberFormat="0" applyProtection="0">
      <alignment horizontal="right" vertical="center"/>
    </xf>
    <xf numFmtId="4" fontId="128" fillId="109" borderId="58" applyNumberFormat="0" applyProtection="0">
      <alignment horizontal="right" vertical="center"/>
    </xf>
    <xf numFmtId="43" fontId="24" fillId="0" borderId="0" applyFont="0" applyFill="0" applyBorder="0" applyAlignment="0" applyProtection="0"/>
    <xf numFmtId="4" fontId="128" fillId="109" borderId="58" applyNumberFormat="0" applyProtection="0">
      <alignment horizontal="right" vertical="center"/>
    </xf>
    <xf numFmtId="43" fontId="24" fillId="0" borderId="0" applyFont="0" applyFill="0" applyBorder="0" applyAlignment="0" applyProtection="0"/>
    <xf numFmtId="43" fontId="24" fillId="0" borderId="0" applyFont="0" applyFill="0" applyBorder="0" applyAlignment="0" applyProtection="0"/>
    <xf numFmtId="176" fontId="142" fillId="0" borderId="50" applyNumberFormat="0" applyFill="0" applyBorder="0" applyAlignment="0" applyProtection="0"/>
    <xf numFmtId="176" fontId="141" fillId="0" borderId="50" applyNumberForma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6" fontId="135" fillId="0" borderId="50" applyNumberForma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6" fontId="130" fillId="107" borderId="58" applyNumberFormat="0" applyProtection="0">
      <alignment horizontal="left" vertical="top" indent="1"/>
    </xf>
    <xf numFmtId="176" fontId="125" fillId="112" borderId="58" applyNumberFormat="0" applyProtection="0">
      <alignment horizontal="left" vertical="center" wrapText="1" indent="1"/>
    </xf>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3" fillId="93" borderId="37" applyNumberFormat="0" applyProtection="0">
      <alignment horizontal="left" vertical="center" indent="1"/>
    </xf>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 fontId="44" fillId="99" borderId="37" applyNumberFormat="0" applyProtection="0">
      <alignment horizontal="right" vertical="center"/>
    </xf>
    <xf numFmtId="43" fontId="24" fillId="0" borderId="0" applyFont="0" applyFill="0" applyBorder="0" applyAlignment="0" applyProtection="0"/>
    <xf numFmtId="0" fontId="172" fillId="83" borderId="18">
      <alignment horizontal="center" vertical="center" wrapText="1"/>
    </xf>
    <xf numFmtId="43" fontId="24" fillId="0" borderId="0" applyFont="0" applyFill="0" applyBorder="0" applyAlignment="0" applyProtection="0"/>
    <xf numFmtId="43" fontId="24" fillId="0" borderId="0" applyFont="0" applyFill="0" applyBorder="0" applyAlignment="0" applyProtection="0"/>
    <xf numFmtId="43" fontId="7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3" fillId="93" borderId="37" applyNumberFormat="0" applyProtection="0">
      <alignment horizontal="left" vertical="center" indent="1"/>
    </xf>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6" fontId="59" fillId="0" borderId="50" applyNumberForma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3" fillId="93" borderId="37" applyNumberFormat="0" applyProtection="0">
      <alignment horizontal="left" vertical="center" indent="1"/>
    </xf>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0" fontId="2" fillId="88" borderId="18" applyNumberFormat="0" applyBorder="0" applyAlignment="0" applyProtection="0"/>
    <xf numFmtId="43" fontId="24" fillId="0" borderId="0" applyFont="0" applyFill="0" applyBorder="0" applyAlignment="0" applyProtection="0"/>
    <xf numFmtId="10" fontId="2" fillId="88" borderId="18" applyNumberFormat="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36" fillId="92" borderId="52" applyNumberFormat="0" applyFont="0" applyAlignment="0" applyProtection="0"/>
    <xf numFmtId="43" fontId="24" fillId="0" borderId="0" applyFont="0" applyFill="0" applyBorder="0" applyAlignment="0" applyProtection="0"/>
    <xf numFmtId="43" fontId="24" fillId="0" borderId="0" applyFont="0" applyFill="0" applyBorder="0" applyAlignment="0" applyProtection="0"/>
    <xf numFmtId="0" fontId="102" fillId="51" borderId="51" applyNumberFormat="0" applyAlignment="0" applyProtection="0"/>
    <xf numFmtId="43" fontId="24" fillId="0" borderId="0" applyFont="0" applyFill="0" applyBorder="0" applyAlignment="0" applyProtection="0"/>
    <xf numFmtId="39" fontId="106" fillId="57" borderId="56"/>
    <xf numFmtId="43" fontId="24" fillId="0" borderId="0" applyFont="0" applyFill="0" applyBorder="0" applyAlignment="0" applyProtection="0"/>
    <xf numFmtId="39" fontId="106" fillId="57" borderId="56"/>
    <xf numFmtId="43" fontId="24" fillId="0" borderId="0" applyFont="0" applyFill="0" applyBorder="0" applyAlignment="0" applyProtection="0"/>
    <xf numFmtId="43" fontId="24" fillId="0" borderId="0" applyFont="0" applyFill="0" applyBorder="0" applyAlignment="0" applyProtection="0"/>
    <xf numFmtId="0" fontId="102" fillId="51" borderId="51" applyNumberFormat="0" applyAlignment="0" applyProtection="0"/>
    <xf numFmtId="43" fontId="24" fillId="0" borderId="0" applyFont="0" applyFill="0" applyBorder="0" applyAlignment="0" applyProtection="0"/>
    <xf numFmtId="39" fontId="106" fillId="57" borderId="56"/>
    <xf numFmtId="43" fontId="24" fillId="0" borderId="0" applyFont="0" applyFill="0" applyBorder="0" applyAlignment="0" applyProtection="0"/>
    <xf numFmtId="39" fontId="106" fillId="57" borderId="56"/>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39" fontId="106" fillId="57" borderId="56"/>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39" fontId="106" fillId="57" borderId="56"/>
    <xf numFmtId="43" fontId="24" fillId="0" borderId="0" applyFont="0" applyFill="0" applyBorder="0" applyAlignment="0" applyProtection="0"/>
    <xf numFmtId="0" fontId="2" fillId="84" borderId="18"/>
    <xf numFmtId="0" fontId="2" fillId="84" borderId="18"/>
    <xf numFmtId="0" fontId="2" fillId="84" borderId="18"/>
    <xf numFmtId="0" fontId="2" fillId="84" borderId="18"/>
    <xf numFmtId="0" fontId="2" fillId="84" borderId="18"/>
    <xf numFmtId="0" fontId="2" fillId="84" borderId="18"/>
    <xf numFmtId="176" fontId="2" fillId="84" borderId="18"/>
    <xf numFmtId="0" fontId="2" fillId="84" borderId="18"/>
    <xf numFmtId="0" fontId="2" fillId="84" borderId="18"/>
    <xf numFmtId="0" fontId="91" fillId="0" borderId="12" applyNumberFormat="0" applyAlignment="0" applyProtection="0">
      <alignment horizontal="left" vertical="center"/>
    </xf>
    <xf numFmtId="0" fontId="91" fillId="0" borderId="12" applyNumberFormat="0" applyAlignment="0" applyProtection="0">
      <alignment horizontal="left" vertical="center"/>
    </xf>
    <xf numFmtId="0" fontId="91" fillId="0" borderId="12" applyNumberFormat="0" applyAlignment="0" applyProtection="0">
      <alignment horizontal="left" vertical="center"/>
    </xf>
    <xf numFmtId="0" fontId="91" fillId="0" borderId="12" applyNumberFormat="0" applyAlignment="0" applyProtection="0">
      <alignment horizontal="left" vertical="center"/>
    </xf>
    <xf numFmtId="176" fontId="91" fillId="0" borderId="12" applyNumberFormat="0" applyAlignment="0" applyProtection="0">
      <alignment horizontal="left" vertical="center"/>
    </xf>
    <xf numFmtId="0" fontId="91" fillId="0" borderId="12" applyNumberFormat="0" applyAlignment="0" applyProtection="0">
      <alignment horizontal="left" vertical="center"/>
    </xf>
    <xf numFmtId="0" fontId="91" fillId="0" borderId="12" applyNumberFormat="0" applyAlignment="0" applyProtection="0">
      <alignment horizontal="left" vertical="center"/>
    </xf>
    <xf numFmtId="0" fontId="91" fillId="0" borderId="12" applyNumberFormat="0" applyAlignment="0" applyProtection="0">
      <alignment horizontal="left" vertical="center"/>
    </xf>
    <xf numFmtId="0" fontId="91" fillId="0" borderId="20">
      <alignment horizontal="left" vertical="center"/>
    </xf>
    <xf numFmtId="0" fontId="91" fillId="0" borderId="20">
      <alignment horizontal="left" vertical="center"/>
    </xf>
    <xf numFmtId="0" fontId="91" fillId="0" borderId="20">
      <alignment horizontal="left" vertical="center"/>
    </xf>
    <xf numFmtId="0" fontId="91" fillId="0" borderId="20">
      <alignment horizontal="left" vertical="center"/>
    </xf>
    <xf numFmtId="0" fontId="91" fillId="0" borderId="20">
      <alignment horizontal="left" vertical="center"/>
    </xf>
    <xf numFmtId="0" fontId="91" fillId="0" borderId="20">
      <alignment horizontal="left" vertical="center"/>
    </xf>
    <xf numFmtId="176" fontId="91" fillId="0" borderId="20">
      <alignment horizontal="left" vertical="center"/>
    </xf>
    <xf numFmtId="0" fontId="91" fillId="0" borderId="20">
      <alignment horizontal="left" vertical="center"/>
    </xf>
    <xf numFmtId="0" fontId="91" fillId="0" borderId="20">
      <alignment horizontal="left" vertical="center"/>
    </xf>
    <xf numFmtId="0" fontId="91" fillId="0" borderId="20">
      <alignment horizontal="left" vertical="center"/>
    </xf>
    <xf numFmtId="0" fontId="91" fillId="0" borderId="20">
      <alignment horizontal="left" vertical="center"/>
    </xf>
    <xf numFmtId="4" fontId="44" fillId="104" borderId="37" applyNumberFormat="0" applyProtection="0">
      <alignment horizontal="right" vertical="center"/>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vertical="center"/>
    </xf>
    <xf numFmtId="4" fontId="44" fillId="85" borderId="37" applyNumberFormat="0" applyProtection="0">
      <alignment vertical="center"/>
    </xf>
    <xf numFmtId="0" fontId="2" fillId="86" borderId="18"/>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0" fontId="3" fillId="93" borderId="37" applyNumberFormat="0" applyProtection="0">
      <alignment horizontal="left" vertical="center" indent="1"/>
    </xf>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0" fontId="102" fillId="51" borderId="51" applyNumberFormat="0" applyAlignment="0" applyProtection="0"/>
    <xf numFmtId="0" fontId="102" fillId="51" borderId="51" applyNumberFormat="0" applyAlignment="0" applyProtection="0"/>
    <xf numFmtId="0" fontId="102" fillId="51" borderId="51" applyNumberFormat="0" applyAlignment="0" applyProtection="0"/>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0"/>
    <xf numFmtId="0" fontId="2" fillId="0" borderId="0" applyNumberFormat="0" applyFill="0" applyBorder="0" applyAlignment="0" applyProtection="0"/>
    <xf numFmtId="0" fontId="36" fillId="0" borderId="0" applyNumberFormat="0" applyFill="0" applyBorder="0" applyAlignment="0" applyProtection="0"/>
    <xf numFmtId="39" fontId="106" fillId="57" borderId="56"/>
    <xf numFmtId="0" fontId="36" fillId="0" borderId="0" applyNumberFormat="0" applyFill="0" applyBorder="0" applyAlignment="0" applyProtection="0"/>
    <xf numFmtId="39" fontId="106" fillId="57" borderId="56"/>
    <xf numFmtId="0" fontId="36" fillId="0" borderId="0" applyNumberFormat="0" applyFill="0" applyBorder="0" applyAlignment="0" applyProtection="0"/>
    <xf numFmtId="0" fontId="3" fillId="93" borderId="37" applyNumberFormat="0" applyProtection="0">
      <alignment horizontal="left" vertical="center" indent="1"/>
    </xf>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4" fontId="44" fillId="83" borderId="37" applyNumberFormat="0" applyProtection="0">
      <alignment horizontal="right" vertical="center"/>
    </xf>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89" borderId="52" applyNumberFormat="0" applyAlignment="0" applyProtection="0"/>
    <xf numFmtId="39" fontId="106" fillId="57" borderId="56"/>
    <xf numFmtId="39" fontId="106" fillId="57" borderId="56"/>
    <xf numFmtId="39" fontId="106" fillId="57" borderId="56"/>
    <xf numFmtId="0" fontId="34" fillId="0" borderId="0" applyNumberFormat="0" applyFill="0" applyBorder="0" applyAlignment="0" applyProtection="0"/>
    <xf numFmtId="39" fontId="106" fillId="57" borderId="56"/>
    <xf numFmtId="0" fontId="34" fillId="0" borderId="0" applyNumberFormat="0" applyFill="0" applyBorder="0" applyAlignment="0" applyProtection="0"/>
    <xf numFmtId="39" fontId="106" fillId="57" borderId="56"/>
    <xf numFmtId="39" fontId="106" fillId="57" borderId="56"/>
    <xf numFmtId="0" fontId="34" fillId="0" borderId="0" applyNumberFormat="0" applyFill="0" applyBorder="0" applyAlignment="0" applyProtection="0"/>
    <xf numFmtId="39" fontId="106" fillId="57" borderId="56"/>
    <xf numFmtId="0" fontId="34" fillId="0" borderId="0" applyNumberFormat="0" applyFill="0" applyBorder="0" applyAlignment="0" applyProtection="0"/>
    <xf numFmtId="39" fontId="106" fillId="57" borderId="56"/>
    <xf numFmtId="39" fontId="106" fillId="57" borderId="56"/>
    <xf numFmtId="0" fontId="34" fillId="0" borderId="0" applyNumberFormat="0" applyFill="0" applyBorder="0" applyAlignment="0" applyProtection="0"/>
    <xf numFmtId="39" fontId="106" fillId="57" borderId="56"/>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91" fillId="0" borderId="53">
      <alignment horizontal="left" vertical="center"/>
    </xf>
    <xf numFmtId="0" fontId="91" fillId="0" borderId="53">
      <alignment horizontal="left" vertical="center"/>
    </xf>
    <xf numFmtId="0" fontId="34" fillId="0" borderId="0" applyNumberFormat="0" applyFill="0" applyBorder="0" applyAlignment="0" applyProtection="0"/>
    <xf numFmtId="0" fontId="91" fillId="0" borderId="53">
      <alignment horizontal="left" vertical="center"/>
    </xf>
    <xf numFmtId="0" fontId="91" fillId="0" borderId="53">
      <alignment horizontal="left" vertical="center"/>
    </xf>
    <xf numFmtId="0" fontId="34" fillId="0" borderId="0" applyNumberFormat="0" applyFill="0" applyBorder="0" applyAlignment="0" applyProtection="0"/>
    <xf numFmtId="176" fontId="91" fillId="0" borderId="53">
      <alignment horizontal="left" vertical="center"/>
    </xf>
    <xf numFmtId="176" fontId="91" fillId="0" borderId="53">
      <alignment horizontal="left" vertical="center"/>
    </xf>
    <xf numFmtId="0" fontId="34" fillId="0" borderId="0" applyNumberFormat="0" applyFill="0" applyBorder="0" applyAlignment="0" applyProtection="0"/>
    <xf numFmtId="0" fontId="91" fillId="0" borderId="53">
      <alignment horizontal="left" vertical="center"/>
    </xf>
    <xf numFmtId="0" fontId="91" fillId="0" borderId="53">
      <alignment horizontal="left" vertical="center"/>
    </xf>
    <xf numFmtId="0" fontId="34" fillId="0" borderId="0" applyNumberFormat="0" applyFill="0" applyBorder="0" applyAlignment="0" applyProtection="0"/>
    <xf numFmtId="0" fontId="91" fillId="0" borderId="53">
      <alignment horizontal="left" vertical="center"/>
    </xf>
    <xf numFmtId="0" fontId="91" fillId="0" borderId="53">
      <alignment horizontal="left" vertical="center"/>
    </xf>
    <xf numFmtId="0" fontId="34" fillId="0" borderId="0" applyNumberFormat="0" applyFill="0" applyBorder="0" applyAlignment="0" applyProtection="0"/>
    <xf numFmtId="0" fontId="91" fillId="0" borderId="53">
      <alignment horizontal="left" vertical="center"/>
    </xf>
    <xf numFmtId="0" fontId="91" fillId="0" borderId="53">
      <alignment horizontal="left" vertical="center"/>
    </xf>
    <xf numFmtId="0" fontId="34" fillId="0" borderId="0" applyNumberFormat="0" applyFill="0" applyBorder="0" applyAlignment="0" applyProtection="0"/>
    <xf numFmtId="0" fontId="91" fillId="0" borderId="53">
      <alignment horizontal="left" vertical="center"/>
    </xf>
    <xf numFmtId="0" fontId="34" fillId="0" borderId="0" applyNumberFormat="0" applyFill="0" applyBorder="0" applyAlignment="0" applyProtection="0"/>
    <xf numFmtId="0" fontId="142" fillId="0" borderId="50" applyNumberFormat="0" applyFill="0" applyBorder="0" applyAlignment="0" applyProtection="0"/>
    <xf numFmtId="0" fontId="91" fillId="0" borderId="12" applyNumberFormat="0" applyAlignment="0" applyProtection="0">
      <alignment horizontal="left" vertical="center"/>
    </xf>
    <xf numFmtId="0" fontId="91" fillId="0" borderId="12" applyNumberFormat="0" applyAlignment="0" applyProtection="0">
      <alignment horizontal="left" vertical="center"/>
    </xf>
    <xf numFmtId="0" fontId="34" fillId="0" borderId="0" applyNumberFormat="0" applyFill="0" applyBorder="0" applyAlignment="0" applyProtection="0"/>
    <xf numFmtId="0" fontId="140" fillId="0" borderId="50" applyNumberFormat="0" applyFill="0" applyBorder="0" applyAlignment="0" applyProtection="0"/>
    <xf numFmtId="176" fontId="91" fillId="0" borderId="12" applyNumberFormat="0" applyAlignment="0" applyProtection="0">
      <alignment horizontal="left" vertical="center"/>
    </xf>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176" fontId="166" fillId="50" borderId="58" applyNumberFormat="0" applyProtection="0">
      <alignment horizontal="right" vertical="center"/>
    </xf>
    <xf numFmtId="0" fontId="34" fillId="0" borderId="0" applyNumberFormat="0" applyFill="0" applyBorder="0" applyAlignment="0" applyProtection="0"/>
    <xf numFmtId="0" fontId="34" fillId="0" borderId="0" applyNumberFormat="0" applyFill="0" applyBorder="0" applyAlignment="0" applyProtection="0"/>
    <xf numFmtId="0" fontId="3" fillId="93" borderId="37" applyNumberFormat="0" applyProtection="0">
      <alignment horizontal="left" vertical="center" indent="1"/>
    </xf>
    <xf numFmtId="0" fontId="34" fillId="0" borderId="0" applyNumberFormat="0" applyFill="0" applyBorder="0" applyAlignment="0" applyProtection="0"/>
    <xf numFmtId="176" fontId="125" fillId="112" borderId="58" applyNumberFormat="0" applyProtection="0">
      <alignment horizontal="left" vertical="center" wrapText="1" indent="1"/>
    </xf>
    <xf numFmtId="0" fontId="34" fillId="0" borderId="0" applyNumberFormat="0" applyFill="0" applyBorder="0" applyAlignment="0" applyProtection="0"/>
    <xf numFmtId="4" fontId="129" fillId="109" borderId="58" applyNumberFormat="0" applyProtection="0">
      <alignment horizontal="right" vertical="center"/>
    </xf>
    <xf numFmtId="0" fontId="34" fillId="0" borderId="0" applyNumberFormat="0" applyFill="0" applyBorder="0" applyAlignment="0" applyProtection="0"/>
    <xf numFmtId="176" fontId="128" fillId="50" borderId="58" applyNumberFormat="0" applyProtection="0">
      <alignment horizontal="right" vertical="center"/>
    </xf>
    <xf numFmtId="0" fontId="34" fillId="0" borderId="0" applyNumberFormat="0" applyFill="0" applyBorder="0" applyAlignment="0" applyProtection="0"/>
    <xf numFmtId="4" fontId="44" fillId="88" borderId="37" applyNumberFormat="0" applyProtection="0">
      <alignment horizontal="left" vertical="center" indent="1"/>
    </xf>
    <xf numFmtId="0" fontId="34" fillId="0" borderId="0" applyNumberFormat="0" applyFill="0" applyBorder="0" applyAlignment="0" applyProtection="0"/>
    <xf numFmtId="4" fontId="44" fillId="106" borderId="37" applyNumberFormat="0" applyProtection="0">
      <alignment horizontal="left" vertical="center" indent="1"/>
    </xf>
    <xf numFmtId="0" fontId="34" fillId="0" borderId="0" applyNumberFormat="0" applyFill="0" applyBorder="0" applyAlignment="0" applyProtection="0"/>
    <xf numFmtId="0" fontId="3" fillId="93" borderId="37" applyNumberFormat="0" applyProtection="0">
      <alignment horizontal="left" vertical="center" indent="1"/>
    </xf>
    <xf numFmtId="0" fontId="34" fillId="0" borderId="0" applyNumberFormat="0" applyFill="0" applyBorder="0" applyAlignment="0" applyProtection="0"/>
    <xf numFmtId="4" fontId="126" fillId="102" borderId="37" applyNumberFormat="0" applyProtection="0">
      <alignment horizontal="left" vertical="center" indent="1"/>
    </xf>
    <xf numFmtId="0" fontId="34" fillId="0" borderId="0" applyNumberFormat="0" applyFill="0" applyBorder="0" applyAlignment="0" applyProtection="0"/>
    <xf numFmtId="4" fontId="44" fillId="100" borderId="37" applyNumberFormat="0" applyProtection="0">
      <alignment horizontal="right" vertical="center"/>
    </xf>
    <xf numFmtId="0" fontId="34" fillId="0" borderId="0" applyNumberFormat="0" applyFill="0" applyBorder="0" applyAlignment="0" applyProtection="0"/>
    <xf numFmtId="4" fontId="44" fillId="99" borderId="37" applyNumberFormat="0" applyProtection="0">
      <alignment horizontal="right" vertical="center"/>
    </xf>
    <xf numFmtId="0" fontId="34" fillId="0" borderId="0" applyNumberFormat="0" applyFill="0" applyBorder="0" applyAlignment="0" applyProtection="0"/>
    <xf numFmtId="4" fontId="44" fillId="98" borderId="37" applyNumberFormat="0" applyProtection="0">
      <alignment horizontal="right" vertical="center"/>
    </xf>
    <xf numFmtId="0" fontId="34" fillId="0" borderId="0" applyNumberFormat="0" applyFill="0" applyBorder="0" applyAlignment="0" applyProtection="0"/>
    <xf numFmtId="4" fontId="44" fillId="96" borderId="37" applyNumberFormat="0" applyProtection="0">
      <alignment horizontal="right" vertical="center"/>
    </xf>
    <xf numFmtId="0" fontId="34" fillId="0" borderId="0" applyNumberFormat="0" applyFill="0" applyBorder="0" applyAlignment="0" applyProtection="0"/>
    <xf numFmtId="0" fontId="34" fillId="0" borderId="0" applyNumberFormat="0" applyFill="0" applyBorder="0" applyAlignment="0" applyProtection="0"/>
    <xf numFmtId="4" fontId="44" fillId="85" borderId="37" applyNumberFormat="0" applyProtection="0">
      <alignment horizontal="left" vertical="center" indent="1"/>
    </xf>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4" fontId="44" fillId="85" borderId="37" applyNumberFormat="0" applyProtection="0">
      <alignment vertical="center"/>
    </xf>
    <xf numFmtId="0" fontId="34" fillId="0" borderId="0" applyNumberFormat="0" applyFill="0" applyBorder="0" applyAlignment="0" applyProtection="0"/>
    <xf numFmtId="4" fontId="133" fillId="104" borderId="37" applyNumberFormat="0" applyProtection="0">
      <alignment horizontal="right" vertical="center"/>
    </xf>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22" fillId="79" borderId="37" applyNumberFormat="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 fillId="92" borderId="52" applyNumberFormat="0" applyFont="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 fillId="84" borderId="18"/>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3" fillId="0" borderId="0"/>
    <xf numFmtId="0" fontId="72" fillId="12" borderId="9" applyNumberFormat="0" applyFont="0" applyAlignment="0" applyProtection="0"/>
    <xf numFmtId="0" fontId="3" fillId="92" borderId="52" applyNumberFormat="0" applyFont="0" applyAlignment="0" applyProtection="0"/>
    <xf numFmtId="0" fontId="3" fillId="92" borderId="52" applyNumberFormat="0" applyFont="0" applyAlignment="0" applyProtection="0"/>
    <xf numFmtId="0" fontId="72" fillId="12" borderId="9" applyNumberFormat="0" applyFont="0" applyAlignment="0" applyProtection="0"/>
    <xf numFmtId="0" fontId="72" fillId="12" borderId="9" applyNumberFormat="0" applyFont="0" applyAlignment="0" applyProtection="0"/>
    <xf numFmtId="0" fontId="3" fillId="92" borderId="52" applyNumberFormat="0" applyFont="0" applyAlignment="0" applyProtection="0"/>
    <xf numFmtId="0" fontId="3" fillId="92" borderId="52" applyNumberFormat="0" applyFont="0" applyAlignment="0" applyProtection="0"/>
    <xf numFmtId="0" fontId="122" fillId="79" borderId="37" applyNumberFormat="0" applyAlignment="0" applyProtection="0"/>
    <xf numFmtId="0" fontId="122" fillId="79" borderId="37" applyNumberFormat="0" applyAlignment="0" applyProtection="0"/>
    <xf numFmtId="0" fontId="122" fillId="79" borderId="37" applyNumberFormat="0" applyAlignment="0" applyProtection="0"/>
    <xf numFmtId="9" fontId="7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2"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7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4" fillId="0" borderId="0" applyFont="0" applyFill="0" applyBorder="0" applyAlignment="0" applyProtection="0"/>
    <xf numFmtId="9" fontId="72"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3" fillId="93" borderId="37" applyNumberFormat="0" applyProtection="0">
      <alignment horizontal="left" vertical="center" indent="1"/>
    </xf>
    <xf numFmtId="9" fontId="24"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72"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2" fillId="0" borderId="0" applyFont="0" applyFill="0" applyBorder="0" applyAlignment="0" applyProtection="0"/>
    <xf numFmtId="0" fontId="3" fillId="93" borderId="37" applyNumberFormat="0" applyProtection="0">
      <alignment horizontal="left" vertical="center" indent="1"/>
    </xf>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76" fontId="122" fillId="80" borderId="37" applyNumberFormat="0" applyAlignment="0" applyProtection="0"/>
    <xf numFmtId="9" fontId="24" fillId="0" borderId="0" applyFont="0" applyFill="0" applyBorder="0" applyAlignment="0" applyProtection="0"/>
    <xf numFmtId="4" fontId="44" fillId="88" borderId="37" applyNumberFormat="0" applyProtection="0">
      <alignment horizontal="left" vertical="center" indent="1"/>
    </xf>
    <xf numFmtId="9" fontId="24" fillId="0" borderId="0" applyFont="0" applyFill="0" applyBorder="0" applyAlignment="0" applyProtection="0"/>
    <xf numFmtId="4" fontId="44" fillId="88" borderId="37" applyNumberFormat="0" applyProtection="0">
      <alignment vertical="center"/>
    </xf>
    <xf numFmtId="9" fontId="24" fillId="0" borderId="0" applyFont="0" applyFill="0" applyBorder="0" applyAlignment="0" applyProtection="0"/>
    <xf numFmtId="4" fontId="44" fillId="101" borderId="37" applyNumberFormat="0" applyProtection="0">
      <alignment horizontal="right" vertical="center"/>
    </xf>
    <xf numFmtId="9" fontId="24" fillId="0" borderId="0" applyFont="0" applyFill="0" applyBorder="0" applyAlignment="0" applyProtection="0"/>
    <xf numFmtId="4" fontId="44" fillId="99" borderId="37" applyNumberFormat="0" applyProtection="0">
      <alignment horizontal="right" vertical="center"/>
    </xf>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42" fillId="0" borderId="50" applyNumberFormat="0" applyFill="0" applyBorder="0" applyAlignment="0" applyProtection="0"/>
    <xf numFmtId="9" fontId="24" fillId="0" borderId="0" applyFont="0" applyFill="0" applyBorder="0" applyAlignment="0" applyProtection="0"/>
    <xf numFmtId="0" fontId="135" fillId="0" borderId="50" applyNumberFormat="0" applyFill="0" applyBorder="0" applyAlignment="0" applyProtection="0"/>
    <xf numFmtId="9" fontId="24" fillId="0" borderId="0" applyFont="0" applyFill="0" applyBorder="0" applyAlignment="0" applyProtection="0"/>
    <xf numFmtId="0" fontId="102" fillId="51" borderId="51" applyNumberFormat="0" applyAlignment="0" applyProtection="0"/>
    <xf numFmtId="9" fontId="24" fillId="0" borderId="0" applyFont="0" applyFill="0" applyBorder="0" applyAlignment="0" applyProtection="0"/>
    <xf numFmtId="0" fontId="102" fillId="51" borderId="51" applyNumberForma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0" fontId="2" fillId="88" borderId="18" applyNumberFormat="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4" fontId="133" fillId="104" borderId="37" applyNumberFormat="0" applyProtection="0">
      <alignment horizontal="right" vertical="center"/>
    </xf>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 fillId="86" borderId="18"/>
    <xf numFmtId="0" fontId="2" fillId="86" borderId="18"/>
    <xf numFmtId="0" fontId="2" fillId="86" borderId="18"/>
    <xf numFmtId="0" fontId="2" fillId="86" borderId="18"/>
    <xf numFmtId="0" fontId="2" fillId="86" borderId="18"/>
    <xf numFmtId="0" fontId="2" fillId="86" borderId="18"/>
    <xf numFmtId="176" fontId="2" fillId="86" borderId="18"/>
    <xf numFmtId="0" fontId="2" fillId="86" borderId="18"/>
    <xf numFmtId="0" fontId="2" fillId="86" borderId="18"/>
    <xf numFmtId="0" fontId="30" fillId="0" borderId="0"/>
    <xf numFmtId="0" fontId="30" fillId="0" borderId="0"/>
    <xf numFmtId="0" fontId="30" fillId="0" borderId="0"/>
    <xf numFmtId="0" fontId="30" fillId="0" borderId="0"/>
    <xf numFmtId="0" fontId="30" fillId="0" borderId="0"/>
    <xf numFmtId="4" fontId="44" fillId="85" borderId="37" applyNumberFormat="0" applyProtection="0">
      <alignment vertical="center"/>
    </xf>
    <xf numFmtId="0" fontId="30" fillId="0" borderId="0"/>
    <xf numFmtId="4" fontId="44" fillId="85" borderId="37" applyNumberFormat="0" applyProtection="0">
      <alignment vertical="center"/>
    </xf>
    <xf numFmtId="4" fontId="44" fillId="85" borderId="37" applyNumberFormat="0" applyProtection="0">
      <alignment vertical="center"/>
    </xf>
    <xf numFmtId="0" fontId="30" fillId="0" borderId="0"/>
    <xf numFmtId="0" fontId="30" fillId="0" borderId="0"/>
    <xf numFmtId="0" fontId="30" fillId="0" borderId="0"/>
    <xf numFmtId="4" fontId="124" fillId="85" borderId="37" applyNumberFormat="0" applyProtection="0">
      <alignment vertical="center"/>
    </xf>
    <xf numFmtId="4" fontId="124" fillId="85" borderId="37" applyNumberFormat="0" applyProtection="0">
      <alignment vertical="center"/>
    </xf>
    <xf numFmtId="0" fontId="30" fillId="0" borderId="0"/>
    <xf numFmtId="4" fontId="124" fillId="85" borderId="37" applyNumberFormat="0" applyProtection="0">
      <alignment vertical="center"/>
    </xf>
    <xf numFmtId="4" fontId="124" fillId="85" borderId="37" applyNumberFormat="0" applyProtection="0">
      <alignment vertical="center"/>
    </xf>
    <xf numFmtId="0" fontId="30" fillId="0" borderId="0"/>
    <xf numFmtId="0" fontId="30" fillId="0" borderId="0"/>
    <xf numFmtId="0" fontId="30" fillId="0" borderId="0"/>
    <xf numFmtId="4" fontId="44" fillId="85" borderId="37" applyNumberFormat="0" applyProtection="0">
      <alignment horizontal="left" vertical="center" indent="1"/>
    </xf>
    <xf numFmtId="0" fontId="30" fillId="0" borderId="0"/>
    <xf numFmtId="4" fontId="44" fillId="85" borderId="37" applyNumberFormat="0" applyProtection="0">
      <alignment horizontal="left" vertical="center" indent="1"/>
    </xf>
    <xf numFmtId="4" fontId="44" fillId="85" borderId="37" applyNumberFormat="0" applyProtection="0">
      <alignment horizontal="left" vertical="center" indent="1"/>
    </xf>
    <xf numFmtId="0" fontId="30" fillId="0" borderId="0"/>
    <xf numFmtId="0" fontId="30" fillId="0" borderId="0"/>
    <xf numFmtId="0" fontId="30" fillId="0" borderId="0"/>
    <xf numFmtId="4" fontId="44" fillId="85" borderId="37" applyNumberFormat="0" applyProtection="0">
      <alignment horizontal="left" vertical="center" indent="1"/>
    </xf>
    <xf numFmtId="0" fontId="30" fillId="0" borderId="0"/>
    <xf numFmtId="4" fontId="44" fillId="85" borderId="37" applyNumberFormat="0" applyProtection="0">
      <alignment horizontal="left" vertical="center" indent="1"/>
    </xf>
    <xf numFmtId="4" fontId="44" fillId="85" borderId="37" applyNumberFormat="0" applyProtection="0">
      <alignment horizontal="left" vertical="center" indent="1"/>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 fillId="93" borderId="37" applyNumberFormat="0" applyProtection="0">
      <alignment horizontal="left" vertical="center" indent="1"/>
    </xf>
    <xf numFmtId="0" fontId="3" fillId="93" borderId="37" applyNumberFormat="0" applyProtection="0">
      <alignment horizontal="left" vertical="center" indent="1"/>
    </xf>
    <xf numFmtId="0" fontId="30" fillId="0" borderId="0"/>
    <xf numFmtId="0" fontId="30" fillId="0" borderId="0"/>
    <xf numFmtId="0" fontId="3" fillId="93" borderId="37" applyNumberFormat="0" applyProtection="0">
      <alignment horizontal="left" vertical="center" indent="1"/>
    </xf>
    <xf numFmtId="0" fontId="3" fillId="93" borderId="37" applyNumberFormat="0" applyProtection="0">
      <alignment horizontal="left" vertical="center" indent="1"/>
    </xf>
    <xf numFmtId="0" fontId="30" fillId="0" borderId="0"/>
    <xf numFmtId="0" fontId="30" fillId="0" borderId="0"/>
    <xf numFmtId="0" fontId="30" fillId="0" borderId="0"/>
    <xf numFmtId="0" fontId="30" fillId="0" borderId="0"/>
    <xf numFmtId="4" fontId="44" fillId="95" borderId="37" applyNumberFormat="0" applyProtection="0">
      <alignment horizontal="right" vertical="center"/>
    </xf>
    <xf numFmtId="0" fontId="30" fillId="0" borderId="0"/>
    <xf numFmtId="0" fontId="30" fillId="0" borderId="0"/>
    <xf numFmtId="0" fontId="30" fillId="0" borderId="0"/>
    <xf numFmtId="4" fontId="44" fillId="96" borderId="37" applyNumberFormat="0" applyProtection="0">
      <alignment horizontal="right" vertical="center"/>
    </xf>
    <xf numFmtId="0" fontId="30" fillId="0" borderId="0"/>
    <xf numFmtId="0" fontId="30" fillId="0" borderId="0"/>
    <xf numFmtId="0" fontId="30" fillId="0" borderId="0"/>
    <xf numFmtId="4" fontId="44" fillId="97" borderId="37" applyNumberFormat="0" applyProtection="0">
      <alignment horizontal="right" vertical="center"/>
    </xf>
    <xf numFmtId="0" fontId="30" fillId="0" borderId="0"/>
    <xf numFmtId="4" fontId="44" fillId="40" borderId="37" applyNumberFormat="0" applyProtection="0">
      <alignment horizontal="right" vertical="center"/>
    </xf>
    <xf numFmtId="0" fontId="30" fillId="0" borderId="0"/>
    <xf numFmtId="4" fontId="133" fillId="104" borderId="37" applyNumberFormat="0" applyProtection="0">
      <alignment horizontal="right" vertical="center"/>
    </xf>
    <xf numFmtId="0" fontId="30" fillId="0" borderId="0"/>
    <xf numFmtId="4" fontId="44" fillId="98" borderId="37" applyNumberFormat="0" applyProtection="0">
      <alignment horizontal="right" vertical="center"/>
    </xf>
    <xf numFmtId="0" fontId="30" fillId="0" borderId="0"/>
    <xf numFmtId="0" fontId="30" fillId="0" borderId="0"/>
    <xf numFmtId="0" fontId="30" fillId="0" borderId="0"/>
    <xf numFmtId="4" fontId="44" fillId="83" borderId="37" applyNumberFormat="0" applyProtection="0">
      <alignment horizontal="right" vertical="center"/>
    </xf>
    <xf numFmtId="4" fontId="44" fillId="104" borderId="40" applyNumberFormat="0" applyProtection="0">
      <alignment horizontal="left" vertical="center" indent="1"/>
    </xf>
    <xf numFmtId="0" fontId="30" fillId="0" borderId="0"/>
    <xf numFmtId="0" fontId="30" fillId="0" borderId="0"/>
    <xf numFmtId="0" fontId="30" fillId="0" borderId="0"/>
    <xf numFmtId="4" fontId="44" fillId="99" borderId="37" applyNumberFormat="0" applyProtection="0">
      <alignment horizontal="right" vertical="center"/>
    </xf>
    <xf numFmtId="0" fontId="30" fillId="0" borderId="0"/>
    <xf numFmtId="0" fontId="30" fillId="0" borderId="0"/>
    <xf numFmtId="176" fontId="141" fillId="0" borderId="50" applyNumberFormat="0" applyFill="0" applyBorder="0" applyAlignment="0" applyProtection="0"/>
    <xf numFmtId="0" fontId="30" fillId="0" borderId="0"/>
    <xf numFmtId="4" fontId="44" fillId="40" borderId="37" applyNumberFormat="0" applyProtection="0">
      <alignment horizontal="right" vertical="center"/>
    </xf>
    <xf numFmtId="39" fontId="106" fillId="57" borderId="56"/>
    <xf numFmtId="0" fontId="30" fillId="0" borderId="0"/>
    <xf numFmtId="0" fontId="30" fillId="0" borderId="0"/>
    <xf numFmtId="0" fontId="30" fillId="0" borderId="0"/>
    <xf numFmtId="4" fontId="44" fillId="100" borderId="37" applyNumberFormat="0" applyProtection="0">
      <alignment horizontal="right" vertical="center"/>
    </xf>
    <xf numFmtId="0" fontId="30" fillId="0" borderId="0"/>
    <xf numFmtId="0" fontId="122" fillId="79" borderId="37" applyNumberFormat="0" applyAlignment="0" applyProtection="0"/>
    <xf numFmtId="0" fontId="30" fillId="0" borderId="0"/>
    <xf numFmtId="0" fontId="30" fillId="0" borderId="0"/>
    <xf numFmtId="4" fontId="44" fillId="101" borderId="37" applyNumberFormat="0" applyProtection="0">
      <alignment horizontal="right" vertical="center"/>
    </xf>
    <xf numFmtId="0" fontId="30" fillId="0" borderId="0"/>
    <xf numFmtId="0" fontId="30" fillId="0" borderId="0"/>
    <xf numFmtId="4" fontId="44" fillId="85" borderId="37" applyNumberFormat="0" applyProtection="0">
      <alignment vertical="center"/>
    </xf>
    <xf numFmtId="0" fontId="30" fillId="0" borderId="0"/>
    <xf numFmtId="0" fontId="30" fillId="0" borderId="0"/>
    <xf numFmtId="0" fontId="30" fillId="0" borderId="0"/>
    <xf numFmtId="0" fontId="30" fillId="0" borderId="0"/>
    <xf numFmtId="0" fontId="30" fillId="0" borderId="0"/>
    <xf numFmtId="0" fontId="30" fillId="0" borderId="0"/>
    <xf numFmtId="4" fontId="126" fillId="102" borderId="37" applyNumberFormat="0" applyProtection="0">
      <alignment horizontal="left" vertical="center" indent="1"/>
    </xf>
    <xf numFmtId="4" fontId="126" fillId="102" borderId="37" applyNumberFormat="0" applyProtection="0">
      <alignment horizontal="left" vertical="center" indent="1"/>
    </xf>
    <xf numFmtId="0" fontId="30" fillId="0" borderId="0"/>
    <xf numFmtId="4" fontId="44" fillId="104" borderId="40" applyNumberFormat="0" applyProtection="0">
      <alignment horizontal="left" vertical="center" indent="1"/>
    </xf>
    <xf numFmtId="0" fontId="30" fillId="0" borderId="0"/>
    <xf numFmtId="4" fontId="44" fillId="104" borderId="40" applyNumberFormat="0" applyProtection="0">
      <alignment horizontal="left" vertical="center" indent="1"/>
    </xf>
    <xf numFmtId="4" fontId="44" fillId="104" borderId="40" applyNumberFormat="0" applyProtection="0">
      <alignment horizontal="left" vertical="center" indent="1"/>
    </xf>
    <xf numFmtId="0" fontId="91" fillId="0" borderId="20">
      <alignment horizontal="left" vertical="center"/>
    </xf>
    <xf numFmtId="4" fontId="44" fillId="104" borderId="40" applyNumberFormat="0" applyProtection="0">
      <alignment horizontal="left" vertical="center" indent="1"/>
    </xf>
    <xf numFmtId="4" fontId="44" fillId="104" borderId="40" applyNumberFormat="0" applyProtection="0">
      <alignment horizontal="left" vertical="center" indent="1"/>
    </xf>
    <xf numFmtId="0" fontId="30" fillId="0" borderId="0"/>
    <xf numFmtId="39" fontId="106" fillId="57" borderId="56"/>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 fontId="44" fillId="104" borderId="37" applyNumberFormat="0" applyProtection="0">
      <alignment horizontal="left" vertical="center" indent="1"/>
    </xf>
    <xf numFmtId="4" fontId="44" fillId="104" borderId="37" applyNumberFormat="0" applyProtection="0">
      <alignment horizontal="left" vertical="center" indent="1"/>
    </xf>
    <xf numFmtId="0" fontId="30" fillId="0" borderId="0"/>
    <xf numFmtId="4" fontId="44" fillId="88" borderId="37" applyNumberFormat="0" applyProtection="0">
      <alignment horizontal="left" vertical="center" indent="1"/>
    </xf>
    <xf numFmtId="0" fontId="30" fillId="0" borderId="0"/>
    <xf numFmtId="0" fontId="30" fillId="0" borderId="0"/>
    <xf numFmtId="0" fontId="30" fillId="0" borderId="0"/>
    <xf numFmtId="0" fontId="30" fillId="0" borderId="0"/>
    <xf numFmtId="0" fontId="30" fillId="0" borderId="0"/>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189" fillId="80" borderId="51" applyNumberFormat="0" applyAlignment="0" applyProtection="0"/>
    <xf numFmtId="0" fontId="30" fillId="0" borderId="0"/>
    <xf numFmtId="0" fontId="3" fillId="106" borderId="37" applyNumberFormat="0" applyProtection="0">
      <alignment horizontal="left" vertical="center" indent="1"/>
    </xf>
    <xf numFmtId="0" fontId="3" fillId="106" borderId="37" applyNumberFormat="0" applyProtection="0">
      <alignment horizontal="left" vertical="center" indent="1"/>
    </xf>
    <xf numFmtId="0" fontId="30" fillId="0" borderId="0"/>
    <xf numFmtId="0" fontId="30" fillId="0" borderId="0"/>
    <xf numFmtId="0" fontId="30" fillId="0" borderId="0"/>
    <xf numFmtId="0" fontId="3" fillId="106" borderId="37" applyNumberFormat="0" applyProtection="0">
      <alignment horizontal="left" vertical="center" indent="1"/>
    </xf>
    <xf numFmtId="0" fontId="3" fillId="106" borderId="37" applyNumberFormat="0" applyProtection="0">
      <alignment horizontal="left" vertical="center" indent="1"/>
    </xf>
    <xf numFmtId="0" fontId="30" fillId="0" borderId="0"/>
    <xf numFmtId="0" fontId="30" fillId="0" borderId="0"/>
    <xf numFmtId="0" fontId="30" fillId="0" borderId="0"/>
    <xf numFmtId="0" fontId="3" fillId="108" borderId="37" applyNumberFormat="0" applyProtection="0">
      <alignment horizontal="left" vertical="center" indent="1"/>
    </xf>
    <xf numFmtId="0" fontId="3" fillId="108" borderId="37" applyNumberFormat="0" applyProtection="0">
      <alignment horizontal="left" vertical="center" indent="1"/>
    </xf>
    <xf numFmtId="0" fontId="30" fillId="0" borderId="0"/>
    <xf numFmtId="0" fontId="30" fillId="0" borderId="0"/>
    <xf numFmtId="0" fontId="30" fillId="0" borderId="0"/>
    <xf numFmtId="0" fontId="3" fillId="108" borderId="37" applyNumberFormat="0" applyProtection="0">
      <alignment horizontal="left" vertical="center" indent="1"/>
    </xf>
    <xf numFmtId="0" fontId="3" fillId="108" borderId="37" applyNumberFormat="0" applyProtection="0">
      <alignment horizontal="left" vertical="center" indent="1"/>
    </xf>
    <xf numFmtId="0" fontId="30" fillId="0" borderId="0"/>
    <xf numFmtId="0" fontId="30" fillId="0" borderId="0"/>
    <xf numFmtId="0" fontId="30" fillId="0" borderId="0"/>
    <xf numFmtId="0" fontId="3" fillId="86" borderId="37" applyNumberFormat="0" applyProtection="0">
      <alignment horizontal="left" vertical="center" indent="1"/>
    </xf>
    <xf numFmtId="0" fontId="3" fillId="86" borderId="37" applyNumberFormat="0" applyProtection="0">
      <alignment horizontal="left" vertical="center" indent="1"/>
    </xf>
    <xf numFmtId="0" fontId="30" fillId="0" borderId="0"/>
    <xf numFmtId="0" fontId="3" fillId="86" borderId="37" applyNumberFormat="0" applyProtection="0">
      <alignment horizontal="left" vertical="center" indent="1"/>
    </xf>
    <xf numFmtId="0" fontId="3" fillId="86" borderId="37" applyNumberFormat="0" applyProtection="0">
      <alignment horizontal="left" vertical="center" indent="1"/>
    </xf>
    <xf numFmtId="0" fontId="30" fillId="0" borderId="0"/>
    <xf numFmtId="0" fontId="30" fillId="0" borderId="0"/>
    <xf numFmtId="0" fontId="30" fillId="0" borderId="0"/>
    <xf numFmtId="0" fontId="3" fillId="86" borderId="37" applyNumberFormat="0" applyProtection="0">
      <alignment horizontal="left" vertical="center" indent="1"/>
    </xf>
    <xf numFmtId="0" fontId="3" fillId="86" borderId="37" applyNumberFormat="0" applyProtection="0">
      <alignment horizontal="left" vertical="center" indent="1"/>
    </xf>
    <xf numFmtId="0" fontId="30" fillId="0" borderId="0"/>
    <xf numFmtId="0" fontId="30" fillId="0" borderId="0"/>
    <xf numFmtId="0" fontId="30" fillId="0" borderId="0"/>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85" borderId="37" applyNumberFormat="0" applyProtection="0">
      <alignment vertical="center"/>
    </xf>
    <xf numFmtId="0" fontId="30" fillId="0" borderId="0"/>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0" fontId="30" fillId="0" borderId="0"/>
    <xf numFmtId="176" fontId="32" fillId="89" borderId="52" applyNumberFormat="0" applyAlignment="0" applyProtection="0"/>
    <xf numFmtId="0" fontId="30" fillId="0" borderId="0"/>
    <xf numFmtId="0" fontId="30" fillId="0" borderId="0"/>
    <xf numFmtId="0" fontId="3" fillId="93" borderId="37" applyNumberFormat="0" applyProtection="0">
      <alignment horizontal="left" vertical="center" indent="1"/>
    </xf>
    <xf numFmtId="0" fontId="3" fillId="93" borderId="37" applyNumberFormat="0" applyProtection="0">
      <alignment horizontal="left" vertical="center" indent="1"/>
    </xf>
    <xf numFmtId="0" fontId="30" fillId="0" borderId="0"/>
    <xf numFmtId="0" fontId="30" fillId="0" borderId="0"/>
    <xf numFmtId="0" fontId="30" fillId="0" borderId="0"/>
    <xf numFmtId="4" fontId="44" fillId="88" borderId="37" applyNumberFormat="0" applyProtection="0">
      <alignment vertical="center"/>
    </xf>
    <xf numFmtId="176" fontId="59" fillId="0" borderId="50" applyNumberFormat="0" applyFill="0" applyBorder="0" applyAlignment="0" applyProtection="0"/>
    <xf numFmtId="0" fontId="30" fillId="0" borderId="0"/>
    <xf numFmtId="176" fontId="58" fillId="0" borderId="50" applyNumberFormat="0" applyFill="0" applyBorder="0" applyAlignment="0" applyProtection="0"/>
    <xf numFmtId="0" fontId="30" fillId="0" borderId="0"/>
    <xf numFmtId="0" fontId="30" fillId="0" borderId="0"/>
    <xf numFmtId="4" fontId="124" fillId="88" borderId="37" applyNumberFormat="0" applyProtection="0">
      <alignment vertical="center"/>
    </xf>
    <xf numFmtId="4" fontId="124" fillId="88" borderId="37" applyNumberFormat="0" applyProtection="0">
      <alignment vertical="center"/>
    </xf>
    <xf numFmtId="176" fontId="59" fillId="0" borderId="50" applyNumberFormat="0" applyFill="0" applyBorder="0" applyAlignment="0" applyProtection="0"/>
    <xf numFmtId="0" fontId="30" fillId="0" borderId="0"/>
    <xf numFmtId="176" fontId="2" fillId="0" borderId="50" applyNumberFormat="0" applyFill="0" applyAlignment="0" applyProtection="0"/>
    <xf numFmtId="0" fontId="30" fillId="0" borderId="0"/>
    <xf numFmtId="0" fontId="30" fillId="0" borderId="0"/>
    <xf numFmtId="4" fontId="44" fillId="88" borderId="37" applyNumberFormat="0" applyProtection="0">
      <alignment horizontal="left" vertical="center" indent="1"/>
    </xf>
    <xf numFmtId="0" fontId="30" fillId="0" borderId="0"/>
    <xf numFmtId="0" fontId="30" fillId="0" borderId="0"/>
    <xf numFmtId="0" fontId="30" fillId="0" borderId="0"/>
    <xf numFmtId="4" fontId="44" fillId="88" borderId="37" applyNumberFormat="0" applyProtection="0">
      <alignment horizontal="left" vertical="center" indent="1"/>
    </xf>
    <xf numFmtId="0" fontId="140" fillId="0" borderId="50" applyNumberFormat="0" applyFill="0" applyBorder="0" applyAlignment="0" applyProtection="0"/>
    <xf numFmtId="4" fontId="44" fillId="100" borderId="37" applyNumberFormat="0" applyProtection="0">
      <alignment horizontal="right" vertical="center"/>
    </xf>
    <xf numFmtId="0" fontId="30" fillId="0" borderId="0"/>
    <xf numFmtId="0" fontId="30" fillId="0" borderId="0"/>
    <xf numFmtId="0" fontId="30" fillId="0" borderId="0"/>
    <xf numFmtId="0" fontId="30" fillId="0" borderId="0"/>
    <xf numFmtId="0" fontId="30" fillId="0" borderId="0"/>
    <xf numFmtId="4" fontId="44" fillId="104" borderId="37" applyNumberFormat="0" applyProtection="0">
      <alignment horizontal="right" vertical="center"/>
    </xf>
    <xf numFmtId="4" fontId="44" fillId="104" borderId="37" applyNumberFormat="0" applyProtection="0">
      <alignment horizontal="right" vertical="center"/>
    </xf>
    <xf numFmtId="0" fontId="30" fillId="0" borderId="0"/>
    <xf numFmtId="0" fontId="32" fillId="89" borderId="52" applyNumberFormat="0" applyAlignment="0" applyProtection="0"/>
    <xf numFmtId="0" fontId="30" fillId="0" borderId="0"/>
    <xf numFmtId="0" fontId="30" fillId="0" borderId="0"/>
    <xf numFmtId="0" fontId="30" fillId="0" borderId="0"/>
    <xf numFmtId="4" fontId="44" fillId="104" borderId="37" applyNumberFormat="0" applyProtection="0">
      <alignment horizontal="right" vertical="center"/>
    </xf>
    <xf numFmtId="4" fontId="44" fillId="104" borderId="37" applyNumberFormat="0" applyProtection="0">
      <alignment horizontal="right" vertical="center"/>
    </xf>
    <xf numFmtId="0" fontId="30" fillId="0" borderId="0"/>
    <xf numFmtId="0" fontId="30" fillId="0" borderId="0"/>
    <xf numFmtId="0" fontId="30" fillId="0" borderId="0"/>
    <xf numFmtId="0" fontId="30" fillId="0" borderId="0"/>
    <xf numFmtId="0" fontId="57" fillId="0" borderId="50" applyNumberForma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4" fontId="124" fillId="104" borderId="37" applyNumberFormat="0" applyProtection="0">
      <alignment horizontal="right" vertical="center"/>
    </xf>
    <xf numFmtId="4" fontId="124" fillId="104" borderId="37" applyNumberFormat="0" applyProtection="0">
      <alignment horizontal="right" vertical="center"/>
    </xf>
    <xf numFmtId="0" fontId="30" fillId="0" borderId="0"/>
    <xf numFmtId="0" fontId="68" fillId="79" borderId="51" applyNumberFormat="0" applyAlignment="0" applyProtection="0"/>
    <xf numFmtId="0" fontId="30" fillId="0" borderId="0"/>
    <xf numFmtId="0" fontId="30" fillId="0" borderId="0"/>
    <xf numFmtId="0" fontId="30" fillId="0" borderId="0"/>
    <xf numFmtId="4" fontId="124" fillId="104" borderId="37" applyNumberFormat="0" applyProtection="0">
      <alignment horizontal="right" vertical="center"/>
    </xf>
    <xf numFmtId="4" fontId="124" fillId="104" borderId="37" applyNumberFormat="0" applyProtection="0">
      <alignment horizontal="right" vertical="center"/>
    </xf>
    <xf numFmtId="0" fontId="30" fillId="0" borderId="0"/>
    <xf numFmtId="10" fontId="2" fillId="88" borderId="18" applyNumberFormat="0" applyBorder="0" applyAlignment="0" applyProtection="0"/>
    <xf numFmtId="0" fontId="30" fillId="0" borderId="0"/>
    <xf numFmtId="0" fontId="30" fillId="0" borderId="0"/>
    <xf numFmtId="0" fontId="102" fillId="52" borderId="51" applyNumberFormat="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 fillId="93" borderId="37" applyNumberFormat="0" applyProtection="0">
      <alignment horizontal="left" vertical="center" indent="1"/>
    </xf>
    <xf numFmtId="0" fontId="3" fillId="93" borderId="37" applyNumberFormat="0" applyProtection="0">
      <alignment horizontal="left" vertical="center" indent="1"/>
    </xf>
    <xf numFmtId="0" fontId="30" fillId="0" borderId="0"/>
    <xf numFmtId="0" fontId="58" fillId="0" borderId="50" applyNumberFormat="0" applyFill="0" applyBorder="0" applyAlignment="0" applyProtection="0"/>
    <xf numFmtId="0" fontId="30" fillId="0" borderId="0"/>
    <xf numFmtId="0" fontId="30" fillId="0" borderId="0"/>
    <xf numFmtId="0" fontId="30" fillId="0" borderId="0"/>
    <xf numFmtId="0" fontId="3" fillId="93" borderId="37" applyNumberFormat="0" applyProtection="0">
      <alignment horizontal="left" vertical="center" indent="1"/>
    </xf>
    <xf numFmtId="0" fontId="3" fillId="93" borderId="37" applyNumberFormat="0" applyProtection="0">
      <alignment horizontal="left" vertical="center" indent="1"/>
    </xf>
    <xf numFmtId="0" fontId="30" fillId="0" borderId="0"/>
    <xf numFmtId="4" fontId="44" fillId="85" borderId="37" applyNumberFormat="0" applyProtection="0">
      <alignment horizontal="left" vertical="center" indent="1"/>
    </xf>
    <xf numFmtId="0" fontId="122" fillId="79" borderId="37" applyNumberFormat="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 fillId="93" borderId="37" applyNumberFormat="0" applyProtection="0">
      <alignment horizontal="left" vertical="center" indent="1"/>
    </xf>
    <xf numFmtId="0" fontId="3" fillId="93" borderId="37" applyNumberFormat="0" applyProtection="0">
      <alignment horizontal="left" vertical="center" indent="1"/>
    </xf>
    <xf numFmtId="0" fontId="30" fillId="0" borderId="0"/>
    <xf numFmtId="0" fontId="30" fillId="0" borderId="0"/>
    <xf numFmtId="0" fontId="30" fillId="0" borderId="0"/>
    <xf numFmtId="0" fontId="3" fillId="93" borderId="37" applyNumberFormat="0" applyProtection="0">
      <alignment horizontal="left" vertical="center" indent="1"/>
    </xf>
    <xf numFmtId="0" fontId="3" fillId="93" borderId="37" applyNumberFormat="0" applyProtection="0">
      <alignment horizontal="left" vertical="center" indent="1"/>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 fontId="133" fillId="104" borderId="37" applyNumberFormat="0" applyProtection="0">
      <alignment horizontal="right" vertical="center"/>
    </xf>
    <xf numFmtId="4" fontId="133" fillId="104" borderId="37" applyNumberFormat="0" applyProtection="0">
      <alignment horizontal="right" vertical="center"/>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6" fontId="32" fillId="89" borderId="52" applyNumberFormat="0" applyAlignment="0" applyProtection="0"/>
    <xf numFmtId="0" fontId="30" fillId="0" borderId="0"/>
    <xf numFmtId="0" fontId="30" fillId="0" borderId="0"/>
    <xf numFmtId="0" fontId="30" fillId="0" borderId="0"/>
    <xf numFmtId="0" fontId="30" fillId="0" borderId="0"/>
    <xf numFmtId="0" fontId="30" fillId="0" borderId="0"/>
    <xf numFmtId="4" fontId="44" fillId="96" borderId="37" applyNumberFormat="0" applyProtection="0">
      <alignment horizontal="right" vertical="center"/>
    </xf>
    <xf numFmtId="0" fontId="91" fillId="0" borderId="20">
      <alignment horizontal="left" vertical="center"/>
    </xf>
    <xf numFmtId="0" fontId="30" fillId="0" borderId="0"/>
    <xf numFmtId="176" fontId="141" fillId="0" borderId="50" applyNumberForma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6" fontId="135" fillId="0" borderId="50" applyNumberFormat="0" applyFill="0" applyBorder="0" applyAlignment="0" applyProtection="0"/>
    <xf numFmtId="176" fontId="135" fillId="0" borderId="50" applyNumberFormat="0" applyFill="0" applyBorder="0" applyAlignment="0" applyProtection="0"/>
    <xf numFmtId="0" fontId="68" fillId="79" borderId="51" applyNumberFormat="0" applyAlignment="0" applyProtection="0"/>
    <xf numFmtId="0" fontId="30" fillId="0" borderId="0"/>
    <xf numFmtId="0" fontId="141" fillId="0" borderId="50" applyNumberFormat="0" applyFill="0" applyBorder="0" applyAlignment="0" applyProtection="0"/>
    <xf numFmtId="0" fontId="140" fillId="0" borderId="50" applyNumberFormat="0" applyFill="0" applyBorder="0" applyAlignment="0" applyProtection="0"/>
    <xf numFmtId="0" fontId="30" fillId="0" borderId="0"/>
    <xf numFmtId="0" fontId="30" fillId="0" borderId="0"/>
    <xf numFmtId="0" fontId="30" fillId="0" borderId="0"/>
    <xf numFmtId="0" fontId="164" fillId="1" borderId="20" applyNumberFormat="0" applyFont="0" applyAlignment="0">
      <alignment horizontal="center"/>
    </xf>
    <xf numFmtId="0" fontId="30" fillId="0" borderId="0"/>
    <xf numFmtId="0" fontId="2" fillId="86" borderId="18"/>
    <xf numFmtId="0" fontId="3" fillId="92" borderId="52" applyNumberFormat="0" applyFont="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65" fillId="0" borderId="25" applyNumberFormat="0" applyBorder="0">
      <alignment horizontal="center"/>
    </xf>
    <xf numFmtId="0" fontId="30" fillId="0" borderId="0"/>
    <xf numFmtId="0" fontId="59" fillId="0" borderId="50" applyNumberFormat="0" applyFill="0" applyBorder="0" applyAlignment="0" applyProtection="0"/>
    <xf numFmtId="0" fontId="57" fillId="0" borderId="50" applyNumberFormat="0" applyFill="0" applyBorder="0" applyAlignment="0" applyProtection="0"/>
    <xf numFmtId="0" fontId="30" fillId="0" borderId="0"/>
    <xf numFmtId="0" fontId="30" fillId="0" borderId="0"/>
    <xf numFmtId="0" fontId="122" fillId="79" borderId="37" applyNumberFormat="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02" fillId="51" borderId="51" applyNumberFormat="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39" fontId="106" fillId="57" borderId="56"/>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7" fillId="0" borderId="50" applyNumberFormat="0" applyFill="0" applyBorder="0" applyAlignment="0" applyProtection="0"/>
    <xf numFmtId="0" fontId="30" fillId="0" borderId="0"/>
    <xf numFmtId="0" fontId="30" fillId="0" borderId="0"/>
    <xf numFmtId="4" fontId="44" fillId="104" borderId="37" applyNumberFormat="0" applyProtection="0">
      <alignment horizontal="left" vertical="center" indent="1"/>
    </xf>
    <xf numFmtId="0" fontId="30" fillId="0" borderId="0"/>
    <xf numFmtId="0" fontId="30" fillId="0" borderId="0"/>
    <xf numFmtId="39" fontId="106" fillId="57" borderId="56"/>
    <xf numFmtId="0" fontId="30" fillId="0" borderId="0"/>
    <xf numFmtId="0" fontId="30" fillId="0" borderId="0"/>
    <xf numFmtId="0" fontId="30" fillId="0" borderId="0"/>
    <xf numFmtId="4" fontId="128" fillId="109" borderId="58" applyNumberFormat="0" applyProtection="0">
      <alignment horizontal="right" vertical="center"/>
    </xf>
    <xf numFmtId="0" fontId="30" fillId="0" borderId="0"/>
    <xf numFmtId="0" fontId="30" fillId="0" borderId="0"/>
    <xf numFmtId="0" fontId="30" fillId="0" borderId="0"/>
    <xf numFmtId="0" fontId="30" fillId="0" borderId="0"/>
    <xf numFmtId="0" fontId="2" fillId="86" borderId="54"/>
    <xf numFmtId="0" fontId="30" fillId="0" borderId="0"/>
    <xf numFmtId="4" fontId="128" fillId="109" borderId="58" applyNumberFormat="0" applyProtection="0">
      <alignment horizontal="right" vertical="center"/>
    </xf>
    <xf numFmtId="0" fontId="30" fillId="0" borderId="0"/>
    <xf numFmtId="0" fontId="130" fillId="107" borderId="58" applyNumberFormat="0" applyProtection="0">
      <alignment horizontal="left" vertical="top" indent="1"/>
    </xf>
    <xf numFmtId="4" fontId="134" fillId="109" borderId="58" applyNumberFormat="0" applyProtection="0">
      <alignment horizontal="right" vertical="center"/>
    </xf>
    <xf numFmtId="0" fontId="30" fillId="0" borderId="0"/>
    <xf numFmtId="0" fontId="141" fillId="0" borderId="50" applyNumberFormat="0" applyFill="0" applyBorder="0" applyAlignment="0" applyProtection="0"/>
    <xf numFmtId="0" fontId="142" fillId="0" borderId="50" applyNumberForma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4" fontId="133" fillId="104" borderId="37" applyNumberFormat="0" applyProtection="0">
      <alignment horizontal="right" vertical="center"/>
    </xf>
    <xf numFmtId="0" fontId="30" fillId="0" borderId="0"/>
    <xf numFmtId="0" fontId="3" fillId="93" borderId="37" applyNumberFormat="0" applyProtection="0">
      <alignment horizontal="left" vertical="center" indent="1"/>
    </xf>
    <xf numFmtId="0" fontId="30" fillId="0" borderId="0"/>
    <xf numFmtId="0" fontId="30" fillId="0" borderId="0"/>
    <xf numFmtId="4" fontId="44" fillId="88" borderId="37" applyNumberFormat="0" applyProtection="0">
      <alignment vertical="center"/>
    </xf>
    <xf numFmtId="0" fontId="3" fillId="93" borderId="37" applyNumberFormat="0" applyProtection="0">
      <alignment horizontal="left" vertical="center" indent="1"/>
    </xf>
    <xf numFmtId="0" fontId="30" fillId="0" borderId="0"/>
    <xf numFmtId="4" fontId="126" fillId="102" borderId="37" applyNumberFormat="0" applyProtection="0">
      <alignment horizontal="left" vertical="center" indent="1"/>
    </xf>
    <xf numFmtId="4" fontId="44" fillId="101" borderId="37" applyNumberFormat="0" applyProtection="0">
      <alignment horizontal="right" vertical="center"/>
    </xf>
    <xf numFmtId="4" fontId="44" fillId="100" borderId="37" applyNumberFormat="0" applyProtection="0">
      <alignment horizontal="right" vertical="center"/>
    </xf>
    <xf numFmtId="0" fontId="30" fillId="0" borderId="0"/>
    <xf numFmtId="4" fontId="44" fillId="83" borderId="37" applyNumberFormat="0" applyProtection="0">
      <alignment horizontal="right" vertical="center"/>
    </xf>
    <xf numFmtId="4" fontId="44" fillId="98" borderId="37" applyNumberFormat="0" applyProtection="0">
      <alignment horizontal="right" vertical="center"/>
    </xf>
    <xf numFmtId="4" fontId="44" fillId="97" borderId="37" applyNumberFormat="0" applyProtection="0">
      <alignment horizontal="right" vertical="center"/>
    </xf>
    <xf numFmtId="0" fontId="30" fillId="0" borderId="0"/>
    <xf numFmtId="4" fontId="44" fillId="85" borderId="37" applyNumberFormat="0" applyProtection="0">
      <alignment vertical="center"/>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 fontId="126" fillId="102" borderId="37" applyNumberFormat="0" applyProtection="0">
      <alignment horizontal="left" vertical="center" indent="1"/>
    </xf>
    <xf numFmtId="0" fontId="30" fillId="0" borderId="0"/>
    <xf numFmtId="4" fontId="44" fillId="88" borderId="37" applyNumberFormat="0" applyProtection="0">
      <alignment horizontal="left" vertical="center" indent="1"/>
    </xf>
    <xf numFmtId="0" fontId="30" fillId="0" borderId="0"/>
    <xf numFmtId="0" fontId="102" fillId="51" borderId="51" applyNumberFormat="0" applyAlignment="0" applyProtection="0"/>
    <xf numFmtId="0" fontId="30" fillId="0" borderId="0"/>
    <xf numFmtId="0" fontId="36" fillId="89" borderId="52" applyNumberFormat="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 fillId="106" borderId="37" applyNumberFormat="0" applyProtection="0">
      <alignment horizontal="left" vertical="center" indent="1"/>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 fillId="93" borderId="37" applyNumberFormat="0" applyProtection="0">
      <alignment horizontal="left" vertical="center" indent="1"/>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0" fontId="2" fillId="88" borderId="18" applyNumberFormat="0" applyBorder="0" applyAlignment="0" applyProtection="0"/>
    <xf numFmtId="0" fontId="3" fillId="86" borderId="37" applyNumberFormat="0" applyProtection="0">
      <alignment horizontal="left" vertical="center" indent="1"/>
    </xf>
    <xf numFmtId="4" fontId="44" fillId="104" borderId="40" applyNumberFormat="0" applyProtection="0">
      <alignment horizontal="left" vertical="center" indent="1"/>
    </xf>
    <xf numFmtId="0" fontId="2" fillId="86" borderId="18"/>
    <xf numFmtId="0" fontId="91" fillId="0" borderId="20">
      <alignment horizontal="left" vertical="center"/>
    </xf>
    <xf numFmtId="0" fontId="2" fillId="84" borderId="18"/>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4" fontId="44" fillId="104" borderId="37" applyNumberFormat="0" applyProtection="0">
      <alignment horizontal="right" vertical="center"/>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vertical="center"/>
    </xf>
    <xf numFmtId="0" fontId="91" fillId="0" borderId="20">
      <alignment horizontal="left" vertical="center"/>
    </xf>
    <xf numFmtId="176" fontId="91" fillId="0" borderId="20">
      <alignment horizontal="left" vertical="center"/>
    </xf>
    <xf numFmtId="4" fontId="125" fillId="53" borderId="58" applyNumberFormat="0" applyProtection="0">
      <alignment horizontal="left" vertical="center" wrapText="1" indent="1"/>
    </xf>
    <xf numFmtId="4" fontId="44" fillId="85" borderId="37" applyNumberFormat="0" applyProtection="0">
      <alignment horizontal="left" vertical="center" indent="1"/>
    </xf>
    <xf numFmtId="176" fontId="58" fillId="0" borderId="50" applyNumberFormat="0" applyFill="0" applyBorder="0" applyAlignment="0" applyProtection="0"/>
    <xf numFmtId="0" fontId="59" fillId="0" borderId="50" applyNumberFormat="0" applyFill="0" applyBorder="0" applyAlignment="0" applyProtection="0"/>
    <xf numFmtId="0" fontId="91" fillId="0" borderId="20">
      <alignment horizontal="left" vertical="center"/>
    </xf>
    <xf numFmtId="0" fontId="3" fillId="93" borderId="37" applyNumberFormat="0" applyProtection="0">
      <alignment horizontal="left" vertical="center" indent="1"/>
    </xf>
    <xf numFmtId="176" fontId="130" fillId="107" borderId="58" applyNumberFormat="0" applyProtection="0">
      <alignment horizontal="left" vertical="top" indent="1"/>
    </xf>
    <xf numFmtId="4" fontId="129" fillId="109" borderId="58" applyNumberFormat="0" applyProtection="0">
      <alignment horizontal="right" vertical="center"/>
    </xf>
    <xf numFmtId="4" fontId="44" fillId="88" borderId="37" applyNumberFormat="0" applyProtection="0">
      <alignment horizontal="left" vertical="center" indent="1"/>
    </xf>
    <xf numFmtId="176" fontId="141" fillId="0" borderId="50" applyNumberFormat="0" applyFill="0" applyBorder="0" applyAlignment="0" applyProtection="0"/>
    <xf numFmtId="176" fontId="142" fillId="0" borderId="50" applyNumberFormat="0" applyFill="0" applyBorder="0" applyAlignment="0" applyProtection="0"/>
    <xf numFmtId="176" fontId="166" fillId="50" borderId="58" applyNumberFormat="0" applyProtection="0">
      <alignment horizontal="right" vertical="center"/>
    </xf>
    <xf numFmtId="176" fontId="165" fillId="50" borderId="58" applyNumberFormat="0" applyProtection="0">
      <alignment horizontal="right" vertical="center"/>
    </xf>
    <xf numFmtId="176" fontId="125" fillId="112" borderId="58" applyNumberFormat="0" applyProtection="0">
      <alignment horizontal="left" vertical="center" wrapText="1" indent="1"/>
    </xf>
    <xf numFmtId="4" fontId="44" fillId="88" borderId="37" applyNumberFormat="0" applyProtection="0">
      <alignment vertical="center"/>
    </xf>
    <xf numFmtId="176" fontId="102" fillId="52" borderId="51" applyNumberFormat="0" applyAlignment="0" applyProtection="0"/>
    <xf numFmtId="176" fontId="142" fillId="0" borderId="50" applyNumberFormat="0" applyFill="0" applyBorder="0" applyAlignment="0" applyProtection="0"/>
    <xf numFmtId="10" fontId="2" fillId="88" borderId="18" applyNumberFormat="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0" fontId="32" fillId="89" borderId="52" applyNumberFormat="0" applyAlignment="0" applyProtection="0"/>
    <xf numFmtId="0" fontId="3" fillId="92" borderId="52" applyNumberFormat="0" applyFont="0" applyAlignment="0" applyProtection="0"/>
    <xf numFmtId="10" fontId="2" fillId="88" borderId="18" applyNumberFormat="0" applyBorder="0" applyAlignment="0" applyProtection="0"/>
    <xf numFmtId="10" fontId="2" fillId="88" borderId="18" applyNumberFormat="0" applyBorder="0" applyAlignment="0" applyProtection="0"/>
    <xf numFmtId="39" fontId="106" fillId="57" borderId="56"/>
    <xf numFmtId="39" fontId="106" fillId="57" borderId="56"/>
    <xf numFmtId="39" fontId="106" fillId="57" borderId="56"/>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39" fontId="106" fillId="57" borderId="56"/>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horizontal="left" vertical="center" indent="1"/>
    </xf>
    <xf numFmtId="4" fontId="44" fillId="83" borderId="37" applyNumberFormat="0" applyProtection="0">
      <alignment horizontal="right" vertical="center"/>
    </xf>
    <xf numFmtId="4" fontId="44" fillId="100" borderId="37" applyNumberFormat="0" applyProtection="0">
      <alignment horizontal="right" vertical="center"/>
    </xf>
    <xf numFmtId="176" fontId="2" fillId="86" borderId="18"/>
    <xf numFmtId="0" fontId="141" fillId="0" borderId="50" applyNumberFormat="0" applyFill="0" applyBorder="0" applyAlignment="0" applyProtection="0"/>
    <xf numFmtId="0" fontId="68" fillId="79" borderId="51" applyNumberFormat="0" applyAlignment="0" applyProtection="0"/>
    <xf numFmtId="0" fontId="92" fillId="85" borderId="18" applyBorder="0">
      <alignment horizontal="center" vertical="center" shrinkToFit="1"/>
      <protection hidden="1"/>
    </xf>
    <xf numFmtId="0" fontId="122" fillId="79" borderId="37" applyNumberFormat="0" applyAlignment="0" applyProtection="0"/>
    <xf numFmtId="39" fontId="106" fillId="57" borderId="56"/>
    <xf numFmtId="0" fontId="3" fillId="93"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4" fillId="104" borderId="37"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0" fontId="3" fillId="93" borderId="37" applyNumberFormat="0" applyProtection="0">
      <alignment horizontal="left" vertical="center"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3" fillId="93" borderId="37" applyNumberFormat="0" applyProtection="0">
      <alignment horizontal="left" vertical="center" indent="1"/>
    </xf>
    <xf numFmtId="176" fontId="130" fillId="107" borderId="58" applyNumberFormat="0" applyProtection="0">
      <alignment horizontal="left" vertical="top" indent="1"/>
    </xf>
    <xf numFmtId="0" fontId="102" fillId="51" borderId="51" applyNumberFormat="0" applyAlignment="0" applyProtection="0"/>
    <xf numFmtId="4" fontId="133" fillId="104" borderId="37"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201" fontId="167" fillId="85" borderId="57" applyBorder="0">
      <alignment horizontal="center" vertical="center" wrapText="1"/>
      <protection hidden="1"/>
    </xf>
    <xf numFmtId="0" fontId="164" fillId="1" borderId="20" applyNumberFormat="0" applyFont="0" applyAlignment="0">
      <alignment horizontal="center"/>
    </xf>
    <xf numFmtId="4" fontId="44" fillId="40" borderId="37" applyNumberFormat="0" applyProtection="0">
      <alignment horizontal="right" vertical="center"/>
    </xf>
    <xf numFmtId="176" fontId="135" fillId="0" borderId="50" applyNumberFormat="0" applyFill="0" applyBorder="0" applyAlignment="0" applyProtection="0"/>
    <xf numFmtId="0" fontId="172" fillId="83" borderId="18">
      <alignment horizontal="center" vertical="center" wrapText="1"/>
    </xf>
    <xf numFmtId="0" fontId="173" fillId="0" borderId="48" applyNumberFormat="0" applyFill="0" applyAlignment="0" applyProtection="0"/>
    <xf numFmtId="0" fontId="162" fillId="113" borderId="18">
      <alignment vertical="center" wrapText="1"/>
      <protection locked="0"/>
    </xf>
    <xf numFmtId="0" fontId="162" fillId="113" borderId="18">
      <alignment vertical="center" wrapText="1"/>
      <protection locked="0"/>
    </xf>
    <xf numFmtId="176" fontId="140"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4" fontId="44" fillId="85" borderId="37" applyNumberFormat="0" applyProtection="0">
      <alignment vertical="center"/>
    </xf>
    <xf numFmtId="4" fontId="129" fillId="109" borderId="58" applyNumberFormat="0" applyProtection="0">
      <alignment horizontal="right" vertical="center"/>
    </xf>
    <xf numFmtId="4" fontId="124" fillId="104" borderId="37" applyNumberFormat="0" applyProtection="0">
      <alignment horizontal="right" vertical="center"/>
    </xf>
    <xf numFmtId="0" fontId="91" fillId="0" borderId="20">
      <alignment horizontal="left" vertical="center"/>
    </xf>
    <xf numFmtId="10" fontId="2" fillId="88" borderId="18" applyNumberFormat="0" applyBorder="0" applyAlignment="0" applyProtection="0"/>
    <xf numFmtId="176" fontId="91" fillId="0" borderId="20">
      <alignment horizontal="left" vertical="center"/>
    </xf>
    <xf numFmtId="176" fontId="142" fillId="0" borderId="50" applyNumberFormat="0" applyFill="0" applyBorder="0" applyAlignment="0" applyProtection="0"/>
    <xf numFmtId="0" fontId="3" fillId="93" borderId="37" applyNumberFormat="0" applyProtection="0">
      <alignment horizontal="left" vertical="center" indent="1"/>
    </xf>
    <xf numFmtId="176" fontId="57" fillId="0" borderId="50" applyNumberFormat="0" applyFill="0" applyBorder="0" applyAlignment="0" applyProtection="0"/>
    <xf numFmtId="0" fontId="58" fillId="0" borderId="50" applyNumberFormat="0" applyFill="0" applyBorder="0" applyAlignment="0" applyProtection="0"/>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40" borderId="37" applyNumberFormat="0" applyProtection="0">
      <alignment horizontal="right" vertical="center"/>
    </xf>
    <xf numFmtId="4" fontId="44" fillId="96" borderId="37" applyNumberFormat="0" applyProtection="0">
      <alignment horizontal="right" vertical="center"/>
    </xf>
    <xf numFmtId="4" fontId="44" fillId="40" borderId="37" applyNumberFormat="0" applyProtection="0">
      <alignment horizontal="right" vertical="center"/>
    </xf>
    <xf numFmtId="4" fontId="44" fillId="104" borderId="40" applyNumberFormat="0" applyProtection="0">
      <alignment horizontal="left" vertical="center" indent="1"/>
    </xf>
    <xf numFmtId="176" fontId="128" fillId="50" borderId="58" applyNumberFormat="0" applyProtection="0">
      <alignment horizontal="right" vertical="center"/>
    </xf>
    <xf numFmtId="0" fontId="3" fillId="92" borderId="52" applyNumberFormat="0" applyFont="0" applyAlignment="0" applyProtection="0"/>
    <xf numFmtId="0" fontId="3" fillId="93" borderId="37" applyNumberFormat="0" applyProtection="0">
      <alignment horizontal="left" vertical="center" indent="1"/>
    </xf>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88" borderId="37" applyNumberFormat="0" applyProtection="0">
      <alignmen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133" fillId="104" borderId="37" applyNumberFormat="0" applyProtection="0">
      <alignment horizontal="right" vertical="center"/>
    </xf>
    <xf numFmtId="0" fontId="140" fillId="0" borderId="50" applyNumberFormat="0" applyFill="0" applyBorder="0" applyAlignment="0" applyProtection="0"/>
    <xf numFmtId="0" fontId="34" fillId="0" borderId="0" applyNumberFormat="0" applyFill="0" applyBorder="0" applyAlignment="0" applyProtection="0"/>
    <xf numFmtId="0" fontId="3" fillId="92" borderId="52" applyNumberFormat="0" applyFont="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4" fontId="124" fillId="85" borderId="37" applyNumberFormat="0" applyProtection="0">
      <alignment vertical="center"/>
    </xf>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68" fillId="80" borderId="51" applyNumberFormat="0" applyAlignment="0" applyProtection="0"/>
    <xf numFmtId="0" fontId="34" fillId="0" borderId="0" applyNumberFormat="0" applyFill="0" applyBorder="0" applyAlignment="0" applyProtection="0"/>
    <xf numFmtId="176" fontId="59" fillId="0" borderId="50" applyNumberFormat="0" applyFill="0" applyBorder="0" applyAlignment="0" applyProtection="0"/>
    <xf numFmtId="176" fontId="2" fillId="0" borderId="50" applyNumberFormat="0" applyFill="0" applyAlignment="0" applyProtection="0"/>
    <xf numFmtId="176" fontId="68" fillId="80" borderId="51" applyNumberFormat="0" applyAlignment="0" applyProtection="0"/>
    <xf numFmtId="176" fontId="2" fillId="84" borderId="18"/>
    <xf numFmtId="176" fontId="91" fillId="0" borderId="12" applyNumberFormat="0" applyAlignment="0" applyProtection="0">
      <alignment horizontal="left" vertical="center"/>
    </xf>
    <xf numFmtId="176" fontId="91" fillId="0" borderId="20">
      <alignment horizontal="left" vertical="center"/>
    </xf>
    <xf numFmtId="176" fontId="91" fillId="0" borderId="20">
      <alignment horizontal="left" vertical="center"/>
    </xf>
    <xf numFmtId="176" fontId="102" fillId="52" borderId="51" applyNumberFormat="0" applyAlignment="0" applyProtection="0"/>
    <xf numFmtId="176" fontId="102" fillId="52" borderId="51" applyNumberFormat="0" applyAlignment="0" applyProtection="0"/>
    <xf numFmtId="176" fontId="32" fillId="89" borderId="52" applyNumberFormat="0" applyAlignment="0" applyProtection="0"/>
    <xf numFmtId="176" fontId="32" fillId="89" borderId="52" applyNumberFormat="0" applyAlignment="0" applyProtection="0"/>
    <xf numFmtId="176" fontId="122" fillId="80" borderId="37" applyNumberFormat="0" applyAlignment="0" applyProtection="0"/>
    <xf numFmtId="176" fontId="122" fillId="80" borderId="37" applyNumberFormat="0" applyAlignment="0" applyProtection="0"/>
    <xf numFmtId="176" fontId="2" fillId="86" borderId="18"/>
    <xf numFmtId="176" fontId="128" fillId="50" borderId="58" applyNumberFormat="0" applyProtection="0">
      <alignment horizontal="right" vertical="center"/>
    </xf>
    <xf numFmtId="176" fontId="165" fillId="50" borderId="58" applyNumberFormat="0" applyProtection="0">
      <alignment horizontal="right" vertical="center"/>
    </xf>
    <xf numFmtId="176" fontId="165" fillId="50" borderId="58" applyNumberFormat="0" applyProtection="0">
      <alignment horizontal="right" vertical="center"/>
    </xf>
    <xf numFmtId="176" fontId="125" fillId="112" borderId="58" applyNumberFormat="0" applyProtection="0">
      <alignment horizontal="left" vertical="center" wrapText="1" indent="1"/>
    </xf>
    <xf numFmtId="176" fontId="125" fillId="112" borderId="58" applyNumberFormat="0" applyProtection="0">
      <alignment horizontal="left" vertical="center" wrapText="1" indent="1"/>
    </xf>
    <xf numFmtId="176" fontId="130" fillId="107" borderId="58" applyNumberFormat="0" applyProtection="0">
      <alignment horizontal="left" vertical="top" indent="1"/>
    </xf>
    <xf numFmtId="176" fontId="130" fillId="107" borderId="58" applyNumberFormat="0" applyProtection="0">
      <alignment horizontal="left" vertical="top" indent="1"/>
    </xf>
    <xf numFmtId="176" fontId="166" fillId="50" borderId="58" applyNumberFormat="0" applyProtection="0">
      <alignment horizontal="right" vertical="center"/>
    </xf>
    <xf numFmtId="176" fontId="166" fillId="50" borderId="58" applyNumberFormat="0" applyProtection="0">
      <alignment horizontal="right" vertical="center"/>
    </xf>
    <xf numFmtId="176" fontId="102" fillId="52" borderId="51" applyNumberFormat="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2" fillId="0" borderId="50" applyNumberFormat="0" applyFill="0" applyAlignment="0" applyProtection="0"/>
    <xf numFmtId="176" fontId="2" fillId="0" borderId="50" applyNumberFormat="0" applyFill="0" applyAlignment="0" applyProtection="0"/>
    <xf numFmtId="176" fontId="68" fillId="80" borderId="51" applyNumberFormat="0" applyAlignment="0" applyProtection="0"/>
    <xf numFmtId="176" fontId="68" fillId="80" borderId="51" applyNumberFormat="0" applyAlignment="0" applyProtection="0"/>
    <xf numFmtId="176" fontId="32" fillId="89" borderId="52" applyNumberFormat="0" applyAlignment="0" applyProtection="0"/>
    <xf numFmtId="176" fontId="32" fillId="89" borderId="52" applyNumberFormat="0" applyAlignment="0" applyProtection="0"/>
    <xf numFmtId="176" fontId="91" fillId="0" borderId="20">
      <alignment horizontal="left" vertical="center"/>
    </xf>
    <xf numFmtId="176" fontId="91" fillId="0" borderId="20">
      <alignment horizontal="left" vertical="center"/>
    </xf>
    <xf numFmtId="176" fontId="102" fillId="52" borderId="51" applyNumberFormat="0" applyAlignment="0" applyProtection="0"/>
    <xf numFmtId="176" fontId="102" fillId="52" borderId="51" applyNumberFormat="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0" fontId="59" fillId="0" borderId="50" applyNumberFormat="0" applyFill="0" applyBorder="0" applyAlignment="0" applyProtection="0"/>
    <xf numFmtId="0" fontId="102" fillId="52" borderId="51" applyNumberFormat="0" applyAlignment="0" applyProtection="0"/>
    <xf numFmtId="176" fontId="102" fillId="52" borderId="51" applyNumberFormat="0" applyAlignment="0" applyProtection="0"/>
    <xf numFmtId="176" fontId="2" fillId="0" borderId="50" applyNumberFormat="0" applyFill="0" applyAlignment="0" applyProtection="0"/>
    <xf numFmtId="4" fontId="44" fillId="104" borderId="40" applyNumberFormat="0" applyProtection="0">
      <alignment horizontal="left" vertical="center" indent="1"/>
    </xf>
    <xf numFmtId="0" fontId="3" fillId="106" borderId="37" applyNumberFormat="0" applyProtection="0">
      <alignment horizontal="left" vertical="center" indent="1"/>
    </xf>
    <xf numFmtId="176" fontId="58" fillId="0" borderId="50" applyNumberFormat="0" applyFill="0" applyBorder="0" applyAlignment="0" applyProtection="0"/>
    <xf numFmtId="0" fontId="122" fillId="79" borderId="37" applyNumberFormat="0" applyAlignment="0" applyProtection="0"/>
    <xf numFmtId="0" fontId="3" fillId="93" borderId="37" applyNumberFormat="0" applyProtection="0">
      <alignment horizontal="left" vertical="center" indent="1"/>
    </xf>
    <xf numFmtId="4" fontId="44" fillId="88" borderId="37" applyNumberFormat="0" applyProtection="0">
      <alignment horizontal="left" vertical="center" indent="1"/>
    </xf>
    <xf numFmtId="4" fontId="134" fillId="109" borderId="58" applyNumberFormat="0" applyProtection="0">
      <alignment horizontal="right" vertical="center"/>
    </xf>
    <xf numFmtId="10" fontId="2" fillId="88" borderId="18" applyNumberFormat="0" applyBorder="0" applyAlignment="0" applyProtection="0"/>
    <xf numFmtId="0" fontId="2" fillId="84" borderId="18"/>
    <xf numFmtId="176" fontId="91" fillId="0" borderId="20">
      <alignment horizontal="left" vertical="center"/>
    </xf>
    <xf numFmtId="0" fontId="102" fillId="51" borderId="51" applyNumberFormat="0" applyAlignment="0" applyProtection="0"/>
    <xf numFmtId="4" fontId="124" fillId="85" borderId="37" applyNumberFormat="0" applyProtection="0">
      <alignment vertical="center"/>
    </xf>
    <xf numFmtId="4" fontId="44" fillId="104" borderId="37" applyNumberFormat="0" applyProtection="0">
      <alignment horizontal="left" vertical="center" indent="1"/>
    </xf>
    <xf numFmtId="0" fontId="3" fillId="93" borderId="37" applyNumberFormat="0" applyProtection="0">
      <alignment horizontal="left" vertical="center" indent="1"/>
    </xf>
    <xf numFmtId="176" fontId="57" fillId="0" borderId="50" applyNumberFormat="0" applyFill="0" applyBorder="0" applyAlignment="0" applyProtection="0"/>
    <xf numFmtId="176" fontId="166" fillId="50" borderId="58" applyNumberFormat="0" applyProtection="0">
      <alignment horizontal="right" vertical="center"/>
    </xf>
    <xf numFmtId="176" fontId="142" fillId="0" borderId="50" applyNumberFormat="0" applyFill="0" applyBorder="0" applyAlignment="0" applyProtection="0"/>
    <xf numFmtId="0" fontId="3" fillId="108" borderId="37" applyNumberFormat="0" applyProtection="0">
      <alignment horizontal="left" vertical="center" indent="1"/>
    </xf>
    <xf numFmtId="0" fontId="2" fillId="86" borderId="18"/>
    <xf numFmtId="0" fontId="142" fillId="0" borderId="50" applyNumberFormat="0" applyFill="0" applyBorder="0" applyAlignment="0" applyProtection="0"/>
    <xf numFmtId="0" fontId="141" fillId="0" borderId="50" applyNumberFormat="0" applyFill="0" applyBorder="0" applyAlignment="0" applyProtection="0"/>
    <xf numFmtId="0" fontId="140" fillId="0" borderId="50" applyNumberFormat="0" applyFill="0" applyBorder="0" applyAlignment="0" applyProtection="0"/>
    <xf numFmtId="0" fontId="135" fillId="0" borderId="50" applyNumberFormat="0" applyFill="0" applyBorder="0" applyAlignment="0" applyProtection="0"/>
    <xf numFmtId="0" fontId="3" fillId="93" borderId="37" applyNumberFormat="0" applyProtection="0">
      <alignment horizontal="left" vertical="center" indent="1"/>
    </xf>
    <xf numFmtId="0" fontId="2" fillId="86" borderId="18"/>
    <xf numFmtId="4" fontId="124" fillId="104" borderId="37" applyNumberFormat="0" applyProtection="0">
      <alignment horizontal="right" vertical="center"/>
    </xf>
    <xf numFmtId="0" fontId="102" fillId="52" borderId="51" applyNumberFormat="0" applyAlignment="0" applyProtection="0"/>
    <xf numFmtId="0" fontId="2" fillId="84" borderId="18"/>
    <xf numFmtId="4" fontId="124" fillId="104" borderId="37" applyNumberFormat="0" applyProtection="0">
      <alignment horizontal="right" vertical="center"/>
    </xf>
    <xf numFmtId="176" fontId="128" fillId="50" borderId="58" applyNumberFormat="0" applyProtection="0">
      <alignment horizontal="right" vertical="center"/>
    </xf>
    <xf numFmtId="10" fontId="2" fillId="88" borderId="18" applyNumberFormat="0" applyBorder="0" applyAlignment="0" applyProtection="0"/>
    <xf numFmtId="0" fontId="2" fillId="0" borderId="50" applyNumberFormat="0" applyFill="0" applyAlignment="0" applyProtection="0"/>
    <xf numFmtId="0" fontId="59" fillId="0" borderId="50" applyNumberFormat="0" applyFill="0" applyBorder="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0" fontId="3" fillId="93" borderId="37" applyNumberFormat="0" applyProtection="0">
      <alignment horizontal="left" vertical="center" indent="1"/>
    </xf>
    <xf numFmtId="0" fontId="141" fillId="0" borderId="50" applyNumberFormat="0" applyFill="0" applyBorder="0" applyAlignment="0" applyProtection="0"/>
    <xf numFmtId="0" fontId="59" fillId="0" borderId="50" applyNumberFormat="0" applyFill="0" applyBorder="0" applyAlignment="0" applyProtection="0"/>
    <xf numFmtId="10" fontId="2" fillId="88" borderId="18" applyNumberFormat="0" applyBorder="0" applyAlignment="0" applyProtection="0"/>
    <xf numFmtId="4" fontId="125" fillId="53" borderId="58" applyNumberFormat="0" applyProtection="0">
      <alignment horizontal="left" vertical="center" wrapText="1" indent="1"/>
    </xf>
    <xf numFmtId="4" fontId="124" fillId="88" borderId="37" applyNumberFormat="0" applyProtection="0">
      <alignment vertical="center"/>
    </xf>
    <xf numFmtId="0" fontId="141" fillId="0" borderId="50" applyNumberFormat="0" applyFill="0" applyBorder="0" applyAlignment="0" applyProtection="0"/>
    <xf numFmtId="0" fontId="68" fillId="79" borderId="51" applyNumberFormat="0" applyAlignment="0" applyProtection="0"/>
    <xf numFmtId="0" fontId="58" fillId="0" borderId="50" applyNumberFormat="0" applyFill="0" applyBorder="0" applyAlignment="0" applyProtection="0"/>
    <xf numFmtId="0" fontId="3" fillId="93" borderId="37" applyNumberFormat="0" applyProtection="0">
      <alignment horizontal="left" vertical="center" indent="1"/>
    </xf>
    <xf numFmtId="0" fontId="102" fillId="51" borderId="51" applyNumberFormat="0" applyAlignment="0" applyProtection="0"/>
    <xf numFmtId="0" fontId="3" fillId="93" borderId="37" applyNumberFormat="0" applyProtection="0">
      <alignment horizontal="left" vertical="center" indent="1"/>
    </xf>
    <xf numFmtId="0" fontId="102" fillId="51" borderId="51" applyNumberFormat="0" applyAlignment="0" applyProtection="0"/>
    <xf numFmtId="0" fontId="91" fillId="0" borderId="20">
      <alignment horizontal="left" vertical="center"/>
    </xf>
    <xf numFmtId="0" fontId="91" fillId="0" borderId="20">
      <alignment horizontal="left" vertical="center"/>
    </xf>
    <xf numFmtId="0" fontId="3" fillId="93" borderId="37" applyNumberFormat="0" applyProtection="0">
      <alignment horizontal="left" vertical="center" indent="1"/>
    </xf>
    <xf numFmtId="176" fontId="2" fillId="86" borderId="18"/>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176" fontId="102" fillId="52" borderId="51" applyNumberFormat="0" applyAlignment="0" applyProtection="0"/>
    <xf numFmtId="0" fontId="102" fillId="51" borderId="51" applyNumberFormat="0" applyAlignment="0" applyProtection="0"/>
    <xf numFmtId="0" fontId="68" fillId="79" borderId="51" applyNumberFormat="0" applyAlignment="0" applyProtection="0"/>
    <xf numFmtId="176" fontId="2" fillId="86" borderId="18"/>
    <xf numFmtId="0" fontId="2" fillId="84" borderId="18"/>
    <xf numFmtId="4" fontId="126" fillId="102" borderId="37" applyNumberFormat="0" applyProtection="0">
      <alignment horizontal="left" vertical="center" indent="1"/>
    </xf>
    <xf numFmtId="0" fontId="3" fillId="86" borderId="37" applyNumberFormat="0" applyProtection="0">
      <alignment horizontal="left" vertical="center" indent="1"/>
    </xf>
    <xf numFmtId="10" fontId="2" fillId="88" borderId="18" applyNumberFormat="0" applyBorder="0" applyAlignment="0" applyProtection="0"/>
    <xf numFmtId="4" fontId="44" fillId="85" borderId="37" applyNumberFormat="0" applyProtection="0">
      <alignment horizontal="left" vertical="center" indent="1"/>
    </xf>
    <xf numFmtId="4" fontId="124" fillId="88" borderId="37" applyNumberFormat="0" applyProtection="0">
      <alignment vertical="center"/>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40" applyNumberFormat="0" applyProtection="0">
      <alignment horizontal="left" vertical="center" indent="1"/>
    </xf>
    <xf numFmtId="4" fontId="126" fillId="102" borderId="37" applyNumberFormat="0" applyProtection="0">
      <alignment horizontal="left" vertical="center" indent="1"/>
    </xf>
    <xf numFmtId="0" fontId="32" fillId="89" borderId="52" applyNumberFormat="0" applyAlignment="0" applyProtection="0"/>
    <xf numFmtId="0" fontId="91" fillId="0" borderId="20">
      <alignment horizontal="left" vertical="center"/>
    </xf>
    <xf numFmtId="4" fontId="44" fillId="104" borderId="37" applyNumberFormat="0" applyProtection="0">
      <alignment horizontal="right" vertical="center"/>
    </xf>
    <xf numFmtId="4" fontId="44" fillId="104" borderId="37" applyNumberFormat="0" applyProtection="0">
      <alignment horizontal="left" vertical="center" indent="1"/>
    </xf>
    <xf numFmtId="0" fontId="3" fillId="86" borderId="37" applyNumberFormat="0" applyProtection="0">
      <alignment horizontal="left" vertical="center" indent="1"/>
    </xf>
    <xf numFmtId="0" fontId="68" fillId="79" borderId="51" applyNumberFormat="0" applyAlignment="0" applyProtection="0"/>
    <xf numFmtId="4" fontId="44" fillId="83" borderId="37" applyNumberFormat="0" applyProtection="0">
      <alignment horizontal="right" vertical="center"/>
    </xf>
    <xf numFmtId="4" fontId="44" fillId="85" borderId="37" applyNumberFormat="0" applyProtection="0">
      <alignment vertical="center"/>
    </xf>
    <xf numFmtId="4" fontId="44" fillId="99" borderId="37" applyNumberFormat="0" applyProtection="0">
      <alignment horizontal="right" vertical="center"/>
    </xf>
    <xf numFmtId="4" fontId="44" fillId="100" borderId="37" applyNumberFormat="0" applyProtection="0">
      <alignment horizontal="right" vertical="center"/>
    </xf>
    <xf numFmtId="4" fontId="126" fillId="102" borderId="37"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4" fontId="44" fillId="88" borderId="37" applyNumberFormat="0" applyProtection="0">
      <alignment vertical="center"/>
    </xf>
    <xf numFmtId="4" fontId="124" fillId="88" borderId="37" applyNumberFormat="0" applyProtection="0">
      <alignment vertical="center"/>
    </xf>
    <xf numFmtId="0" fontId="3" fillId="93" borderId="37" applyNumberFormat="0" applyProtection="0">
      <alignment horizontal="left" vertical="center" indent="1"/>
    </xf>
    <xf numFmtId="4" fontId="44" fillId="8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40" applyNumberFormat="0" applyProtection="0">
      <alignment horizontal="left" vertical="center" indent="1"/>
    </xf>
    <xf numFmtId="0" fontId="102" fillId="52" borderId="51" applyNumberFormat="0" applyAlignment="0" applyProtection="0"/>
    <xf numFmtId="4" fontId="44" fillId="104" borderId="37" applyNumberFormat="0" applyProtection="0">
      <alignment horizontal="right" vertical="center"/>
    </xf>
    <xf numFmtId="4" fontId="124" fillId="85" borderId="37" applyNumberFormat="0" applyProtection="0">
      <alignment vertical="center"/>
    </xf>
    <xf numFmtId="0" fontId="2" fillId="84" borderId="18"/>
    <xf numFmtId="10" fontId="2" fillId="88" borderId="18" applyNumberFormat="0" applyBorder="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4" fontId="44" fillId="83" borderId="37" applyNumberFormat="0" applyProtection="0">
      <alignment horizontal="right" vertical="center"/>
    </xf>
    <xf numFmtId="0" fontId="36" fillId="89" borderId="52" applyNumberFormat="0" applyAlignment="0" applyProtection="0"/>
    <xf numFmtId="0" fontId="164" fillId="1" borderId="20" applyNumberFormat="0" applyFont="0" applyAlignment="0">
      <alignment horizontal="center"/>
    </xf>
    <xf numFmtId="0" fontId="3" fillId="92" borderId="52" applyNumberFormat="0" applyFont="0" applyAlignment="0" applyProtection="0"/>
    <xf numFmtId="176" fontId="122" fillId="80" borderId="37" applyNumberFormat="0" applyAlignment="0" applyProtection="0"/>
    <xf numFmtId="0" fontId="3" fillId="108" borderId="37" applyNumberFormat="0" applyProtection="0">
      <alignment horizontal="left" vertical="center" indent="1"/>
    </xf>
    <xf numFmtId="0" fontId="3" fillId="86" borderId="37" applyNumberFormat="0" applyProtection="0">
      <alignment horizontal="left" vertical="center" indent="1"/>
    </xf>
    <xf numFmtId="176" fontId="91" fillId="0" borderId="20">
      <alignment horizontal="left" vertical="center"/>
    </xf>
    <xf numFmtId="176" fontId="140" fillId="0" borderId="50" applyNumberFormat="0" applyFill="0" applyBorder="0" applyAlignment="0" applyProtection="0"/>
    <xf numFmtId="176" fontId="135" fillId="0" borderId="50" applyNumberFormat="0" applyFill="0" applyBorder="0" applyAlignment="0" applyProtection="0"/>
    <xf numFmtId="4" fontId="44" fillId="85" borderId="37" applyNumberFormat="0" applyProtection="0">
      <alignment vertical="center"/>
    </xf>
    <xf numFmtId="0" fontId="2" fillId="86" borderId="18"/>
    <xf numFmtId="4" fontId="124" fillId="85" borderId="37" applyNumberFormat="0" applyProtection="0">
      <alignment vertical="center"/>
    </xf>
    <xf numFmtId="4" fontId="44" fillId="104" borderId="40" applyNumberFormat="0" applyProtection="0">
      <alignment horizontal="left" vertical="center" indent="1"/>
    </xf>
    <xf numFmtId="4" fontId="44" fillId="106" borderId="37" applyNumberFormat="0" applyProtection="0">
      <alignment horizontal="left" vertical="center" indent="1"/>
    </xf>
    <xf numFmtId="176" fontId="102" fillId="52" borderId="51" applyNumberFormat="0" applyAlignment="0" applyProtection="0"/>
    <xf numFmtId="4" fontId="44" fillId="106" borderId="37" applyNumberFormat="0" applyProtection="0">
      <alignment horizontal="left" vertical="center" indent="1"/>
    </xf>
    <xf numFmtId="4" fontId="44" fillId="97" borderId="37" applyNumberFormat="0" applyProtection="0">
      <alignment horizontal="right" vertical="center"/>
    </xf>
    <xf numFmtId="4" fontId="44" fillId="96" borderId="37" applyNumberFormat="0" applyProtection="0">
      <alignment horizontal="right" vertical="center"/>
    </xf>
    <xf numFmtId="4" fontId="44" fillId="99" borderId="37" applyNumberFormat="0" applyProtection="0">
      <alignment horizontal="right" vertical="center"/>
    </xf>
    <xf numFmtId="4" fontId="44" fillId="100" borderId="37" applyNumberFormat="0" applyProtection="0">
      <alignment horizontal="right" vertical="center"/>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8" borderId="37" applyNumberFormat="0" applyProtection="0">
      <alignment vertical="center"/>
    </xf>
    <xf numFmtId="0" fontId="3" fillId="86" borderId="37" applyNumberFormat="0" applyProtection="0">
      <alignment horizontal="left" vertical="center" indent="1"/>
    </xf>
    <xf numFmtId="4" fontId="44" fillId="85" borderId="37" applyNumberFormat="0" applyProtection="0">
      <alignment vertical="center"/>
    </xf>
    <xf numFmtId="4" fontId="44" fillId="88"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68" fillId="79" borderId="51" applyNumberFormat="0" applyAlignment="0" applyProtection="0"/>
    <xf numFmtId="4" fontId="124" fillId="88" borderId="37" applyNumberFormat="0" applyProtection="0">
      <alignment vertical="center"/>
    </xf>
    <xf numFmtId="0" fontId="3" fillId="93" borderId="37" applyNumberFormat="0" applyProtection="0">
      <alignment horizontal="left" vertical="center" indent="1"/>
    </xf>
    <xf numFmtId="4" fontId="44" fillId="100" borderId="37" applyNumberFormat="0" applyProtection="0">
      <alignment horizontal="right" vertical="center"/>
    </xf>
    <xf numFmtId="4" fontId="44" fillId="85" borderId="37" applyNumberFormat="0" applyProtection="0">
      <alignment vertical="center"/>
    </xf>
    <xf numFmtId="0" fontId="3" fillId="86" borderId="37" applyNumberFormat="0" applyProtection="0">
      <alignment horizontal="left" vertical="center" indent="1"/>
    </xf>
    <xf numFmtId="4" fontId="44" fillId="104" borderId="37" applyNumberFormat="0" applyProtection="0">
      <alignment horizontal="right" vertical="center"/>
    </xf>
    <xf numFmtId="4" fontId="124" fillId="88" borderId="37" applyNumberFormat="0" applyProtection="0">
      <alignment vertical="center"/>
    </xf>
    <xf numFmtId="0" fontId="3" fillId="86" borderId="37" applyNumberFormat="0" applyProtection="0">
      <alignment horizontal="left" vertical="center" indent="1"/>
    </xf>
    <xf numFmtId="0" fontId="102" fillId="51" borderId="51" applyNumberFormat="0" applyAlignment="0" applyProtection="0"/>
    <xf numFmtId="176" fontId="2" fillId="0" borderId="50" applyNumberFormat="0" applyFill="0" applyAlignment="0" applyProtection="0"/>
    <xf numFmtId="0" fontId="36" fillId="92" borderId="52" applyNumberFormat="0" applyFont="0" applyAlignment="0" applyProtection="0"/>
    <xf numFmtId="176" fontId="68" fillId="80" borderId="51" applyNumberFormat="0" applyAlignment="0" applyProtection="0"/>
    <xf numFmtId="176" fontId="2" fillId="84" borderId="18"/>
    <xf numFmtId="0" fontId="2" fillId="84" borderId="18"/>
    <xf numFmtId="0" fontId="3" fillId="93" borderId="37" applyNumberFormat="0" applyProtection="0">
      <alignment horizontal="left" vertical="center" indent="1"/>
    </xf>
    <xf numFmtId="176" fontId="165" fillId="50" borderId="58" applyNumberFormat="0" applyProtection="0">
      <alignment horizontal="right" vertical="center"/>
    </xf>
    <xf numFmtId="0" fontId="122" fillId="79" borderId="37" applyNumberFormat="0" applyAlignment="0" applyProtection="0"/>
    <xf numFmtId="0" fontId="3" fillId="86" borderId="37" applyNumberFormat="0" applyProtection="0">
      <alignment horizontal="left" vertical="center" indent="1"/>
    </xf>
    <xf numFmtId="0" fontId="3" fillId="108" borderId="37" applyNumberFormat="0" applyProtection="0">
      <alignment horizontal="left" vertical="center" indent="1"/>
    </xf>
    <xf numFmtId="176" fontId="2" fillId="0" borderId="50" applyNumberFormat="0" applyFill="0" applyAlignment="0" applyProtection="0"/>
    <xf numFmtId="0" fontId="32" fillId="89" borderId="52" applyNumberFormat="0" applyAlignment="0" applyProtection="0"/>
    <xf numFmtId="0" fontId="3" fillId="93" borderId="37" applyNumberFormat="0" applyProtection="0">
      <alignment horizontal="left" vertical="center" indent="1"/>
    </xf>
    <xf numFmtId="4" fontId="124" fillId="88" borderId="37" applyNumberFormat="0" applyProtection="0">
      <alignment vertical="center"/>
    </xf>
    <xf numFmtId="0" fontId="3" fillId="106" borderId="37" applyNumberFormat="0" applyProtection="0">
      <alignment horizontal="left" vertical="center" indent="1"/>
    </xf>
    <xf numFmtId="176" fontId="128" fillId="50" borderId="58" applyNumberFormat="0" applyProtection="0">
      <alignment horizontal="right" vertical="center"/>
    </xf>
    <xf numFmtId="10" fontId="2" fillId="88" borderId="18" applyNumberFormat="0" applyBorder="0" applyAlignment="0" applyProtection="0"/>
    <xf numFmtId="4" fontId="124" fillId="85" borderId="37" applyNumberFormat="0" applyProtection="0">
      <alignment vertical="center"/>
    </xf>
    <xf numFmtId="0" fontId="3" fillId="108" borderId="37" applyNumberFormat="0" applyProtection="0">
      <alignment horizontal="left" vertical="center" indent="1"/>
    </xf>
    <xf numFmtId="176" fontId="142" fillId="0" borderId="50" applyNumberFormat="0" applyFill="0" applyBorder="0" applyAlignment="0" applyProtection="0"/>
    <xf numFmtId="0" fontId="164" fillId="1" borderId="20" applyNumberFormat="0" applyFont="0" applyAlignment="0">
      <alignment horizontal="center"/>
    </xf>
    <xf numFmtId="4" fontId="44" fillId="101" borderId="37" applyNumberFormat="0" applyProtection="0">
      <alignment horizontal="right" vertical="center"/>
    </xf>
    <xf numFmtId="0" fontId="3" fillId="93" borderId="37" applyNumberFormat="0" applyProtection="0">
      <alignment horizontal="left" vertical="center" indent="1"/>
    </xf>
    <xf numFmtId="0" fontId="164" fillId="1" borderId="20" applyNumberFormat="0" applyFont="0" applyAlignment="0">
      <alignment horizontal="center"/>
    </xf>
    <xf numFmtId="4" fontId="44" fillId="85" borderId="37" applyNumberFormat="0" applyProtection="0">
      <alignment horizontal="left" vertical="center" indent="1"/>
    </xf>
    <xf numFmtId="176" fontId="122" fillId="80" borderId="37" applyNumberFormat="0" applyAlignment="0" applyProtection="0"/>
    <xf numFmtId="176" fontId="57" fillId="0" borderId="50" applyNumberFormat="0" applyFill="0" applyBorder="0" applyAlignment="0" applyProtection="0"/>
    <xf numFmtId="0" fontId="3" fillId="92" borderId="52" applyNumberFormat="0" applyFont="0" applyAlignment="0" applyProtection="0"/>
    <xf numFmtId="0" fontId="135" fillId="0" borderId="50" applyNumberFormat="0" applyFill="0" applyBorder="0" applyAlignment="0" applyProtection="0"/>
    <xf numFmtId="0" fontId="189" fillId="80" borderId="51" applyNumberFormat="0" applyAlignment="0" applyProtection="0"/>
    <xf numFmtId="0" fontId="3" fillId="106" borderId="37" applyNumberFormat="0" applyProtection="0">
      <alignment horizontal="left" vertical="center" indent="1"/>
    </xf>
    <xf numFmtId="176" fontId="165" fillId="50" borderId="58" applyNumberFormat="0" applyProtection="0">
      <alignment horizontal="right" vertical="center"/>
    </xf>
    <xf numFmtId="0" fontId="2" fillId="0" borderId="50" applyNumberFormat="0" applyFill="0" applyAlignment="0" applyProtection="0"/>
    <xf numFmtId="176" fontId="130" fillId="107" borderId="58" applyNumberFormat="0" applyProtection="0">
      <alignment horizontal="left" vertical="top" indent="1"/>
    </xf>
    <xf numFmtId="4" fontId="44" fillId="104" borderId="37" applyNumberFormat="0" applyProtection="0">
      <alignment horizontal="right" vertical="center"/>
    </xf>
    <xf numFmtId="4" fontId="134" fillId="109" borderId="58" applyNumberFormat="0" applyProtection="0">
      <alignment horizontal="right" vertical="center"/>
    </xf>
    <xf numFmtId="176" fontId="57" fillId="0" borderId="50" applyNumberFormat="0" applyFill="0" applyBorder="0" applyAlignment="0" applyProtection="0"/>
    <xf numFmtId="176" fontId="58" fillId="0" borderId="50" applyNumberFormat="0" applyFill="0" applyBorder="0" applyAlignment="0" applyProtection="0"/>
    <xf numFmtId="4" fontId="124" fillId="104" borderId="37" applyNumberFormat="0" applyProtection="0">
      <alignment horizontal="right" vertical="center"/>
    </xf>
    <xf numFmtId="176" fontId="125" fillId="112" borderId="58" applyNumberFormat="0" applyProtection="0">
      <alignment horizontal="left" vertical="center" wrapText="1" indent="1"/>
    </xf>
    <xf numFmtId="4" fontId="124" fillId="104" borderId="37" applyNumberFormat="0" applyProtection="0">
      <alignment horizontal="right" vertical="center"/>
    </xf>
    <xf numFmtId="176" fontId="68" fillId="80" borderId="51" applyNumberFormat="0" applyAlignment="0" applyProtection="0"/>
    <xf numFmtId="176" fontId="135" fillId="0" borderId="50" applyNumberFormat="0" applyFill="0" applyBorder="0" applyAlignment="0" applyProtection="0"/>
    <xf numFmtId="4" fontId="128" fillId="109" borderId="58"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176" fontId="128" fillId="50" borderId="58" applyNumberFormat="0" applyProtection="0">
      <alignment horizontal="right" vertical="center"/>
    </xf>
    <xf numFmtId="4" fontId="44" fillId="104" borderId="37" applyNumberFormat="0" applyProtection="0">
      <alignment horizontal="right" vertical="center"/>
    </xf>
    <xf numFmtId="176" fontId="91" fillId="0" borderId="20">
      <alignment horizontal="left" vertical="center"/>
    </xf>
    <xf numFmtId="176" fontId="128" fillId="50" borderId="58" applyNumberFormat="0" applyProtection="0">
      <alignment horizontal="right" vertical="center"/>
    </xf>
    <xf numFmtId="10" fontId="2" fillId="88" borderId="18" applyNumberFormat="0" applyBorder="0" applyAlignment="0" applyProtection="0"/>
    <xf numFmtId="176" fontId="91" fillId="0" borderId="20">
      <alignment horizontal="left" vertical="center"/>
    </xf>
    <xf numFmtId="0" fontId="91" fillId="0" borderId="20">
      <alignment horizontal="left" vertical="center"/>
    </xf>
    <xf numFmtId="176" fontId="59" fillId="0" borderId="50" applyNumberFormat="0" applyFill="0" applyBorder="0" applyAlignment="0" applyProtection="0"/>
    <xf numFmtId="176" fontId="142" fillId="0" borderId="50" applyNumberFormat="0" applyFill="0" applyBorder="0" applyAlignment="0" applyProtection="0"/>
    <xf numFmtId="176" fontId="140" fillId="0" borderId="50" applyNumberFormat="0" applyFill="0" applyBorder="0" applyAlignment="0" applyProtection="0"/>
    <xf numFmtId="4" fontId="133" fillId="104" borderId="37" applyNumberFormat="0" applyProtection="0">
      <alignment horizontal="right" vertical="center"/>
    </xf>
    <xf numFmtId="176" fontId="141" fillId="0" borderId="50" applyNumberFormat="0" applyFill="0" applyBorder="0" applyAlignment="0" applyProtection="0"/>
    <xf numFmtId="0" fontId="36" fillId="92" borderId="52" applyNumberFormat="0" applyFont="0" applyAlignment="0" applyProtection="0"/>
    <xf numFmtId="4" fontId="133" fillId="104" borderId="37" applyNumberFormat="0" applyProtection="0">
      <alignment horizontal="right" vertical="center"/>
    </xf>
    <xf numFmtId="0" fontId="58" fillId="0" borderId="50" applyNumberFormat="0" applyFill="0" applyBorder="0" applyAlignment="0" applyProtection="0"/>
    <xf numFmtId="0" fontId="59" fillId="0" borderId="50" applyNumberFormat="0" applyFill="0" applyBorder="0" applyAlignment="0" applyProtection="0"/>
    <xf numFmtId="176" fontId="2" fillId="0" borderId="50" applyNumberFormat="0" applyFill="0" applyAlignment="0" applyProtection="0"/>
    <xf numFmtId="0" fontId="68" fillId="79" borderId="51" applyNumberFormat="0" applyAlignment="0" applyProtection="0"/>
    <xf numFmtId="10" fontId="2" fillId="88" borderId="18" applyNumberFormat="0" applyBorder="0" applyAlignment="0" applyProtection="0"/>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vertical="center"/>
    </xf>
    <xf numFmtId="0" fontId="2" fillId="84" borderId="18"/>
    <xf numFmtId="0" fontId="91" fillId="0" borderId="20">
      <alignment horizontal="left" vertical="center"/>
    </xf>
    <xf numFmtId="4" fontId="44" fillId="104" borderId="37" applyNumberFormat="0" applyProtection="0">
      <alignment horizontal="right" vertical="center"/>
    </xf>
    <xf numFmtId="4" fontId="125" fillId="53" borderId="58" applyNumberFormat="0" applyProtection="0">
      <alignment horizontal="left" vertical="center" wrapText="1" indent="1"/>
    </xf>
    <xf numFmtId="0" fontId="2" fillId="86" borderId="18"/>
    <xf numFmtId="4" fontId="124" fillId="85" borderId="37" applyNumberFormat="0" applyProtection="0">
      <alignment vertical="center"/>
    </xf>
    <xf numFmtId="4" fontId="44" fillId="104" borderId="40" applyNumberFormat="0" applyProtection="0">
      <alignment horizontal="left" vertical="center" indent="1"/>
    </xf>
    <xf numFmtId="0" fontId="140" fillId="0" borderId="50" applyNumberFormat="0" applyFill="0" applyBorder="0" applyAlignment="0" applyProtection="0"/>
    <xf numFmtId="0" fontId="141" fillId="0" borderId="50" applyNumberFormat="0" applyFill="0" applyBorder="0" applyAlignment="0" applyProtection="0"/>
    <xf numFmtId="0" fontId="142" fillId="0" borderId="50" applyNumberFormat="0" applyFill="0" applyBorder="0" applyAlignment="0" applyProtection="0"/>
    <xf numFmtId="0" fontId="190" fillId="52" borderId="51" applyNumberFormat="0" applyAlignment="0" applyProtection="0"/>
    <xf numFmtId="10" fontId="2" fillId="88" borderId="18" applyNumberFormat="0" applyBorder="0" applyAlignment="0" applyProtection="0"/>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2" borderId="52" applyNumberFormat="0" applyFont="0" applyAlignment="0" applyProtection="0"/>
    <xf numFmtId="0" fontId="102" fillId="51" borderId="51" applyNumberFormat="0" applyAlignment="0" applyProtection="0"/>
    <xf numFmtId="39" fontId="106" fillId="57" borderId="56"/>
    <xf numFmtId="39" fontId="106" fillId="57" borderId="56"/>
    <xf numFmtId="0" fontId="3" fillId="106" borderId="37" applyNumberFormat="0" applyProtection="0">
      <alignment horizontal="left" vertical="center" indent="1"/>
    </xf>
    <xf numFmtId="4" fontId="44" fillId="98" borderId="37" applyNumberFormat="0" applyProtection="0">
      <alignment horizontal="right" vertical="center"/>
    </xf>
    <xf numFmtId="4" fontId="44" fillId="104" borderId="37"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4" fontId="44" fillId="101" borderId="37" applyNumberFormat="0" applyProtection="0">
      <alignment horizontal="right" vertical="center"/>
    </xf>
    <xf numFmtId="39" fontId="106" fillId="57" borderId="56"/>
    <xf numFmtId="4" fontId="44" fillId="85" borderId="37" applyNumberFormat="0" applyProtection="0">
      <alignment horizontal="left" vertical="center" indent="1"/>
    </xf>
    <xf numFmtId="0" fontId="91" fillId="0" borderId="20">
      <alignment horizontal="left" vertical="center"/>
    </xf>
    <xf numFmtId="10" fontId="2" fillId="88" borderId="18" applyNumberFormat="0" applyBorder="0" applyAlignment="0" applyProtection="0"/>
    <xf numFmtId="10" fontId="2" fillId="88" borderId="18" applyNumberFormat="0" applyBorder="0" applyAlignment="0" applyProtection="0"/>
    <xf numFmtId="0" fontId="2" fillId="84" borderId="18"/>
    <xf numFmtId="4" fontId="44" fillId="88"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39" fontId="106" fillId="57" borderId="56"/>
    <xf numFmtId="4" fontId="44" fillId="85"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59" fillId="0" borderId="50" applyNumberFormat="0" applyFill="0" applyBorder="0" applyAlignment="0" applyProtection="0"/>
    <xf numFmtId="0" fontId="102" fillId="51" borderId="51" applyNumberFormat="0" applyAlignment="0" applyProtection="0"/>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176" fontId="91" fillId="0" borderId="20">
      <alignment horizontal="left" vertical="center"/>
    </xf>
    <xf numFmtId="0" fontId="3" fillId="93" borderId="37" applyNumberFormat="0" applyProtection="0">
      <alignment horizontal="left" vertical="center" indent="1"/>
    </xf>
    <xf numFmtId="176" fontId="2" fillId="0" borderId="50" applyNumberFormat="0" applyFill="0" applyAlignment="0" applyProtection="0"/>
    <xf numFmtId="176" fontId="125" fillId="112" borderId="58" applyNumberFormat="0" applyProtection="0">
      <alignment horizontal="left" vertical="center" wrapText="1" indent="1"/>
    </xf>
    <xf numFmtId="176" fontId="58" fillId="0" borderId="50" applyNumberFormat="0" applyFill="0" applyBorder="0" applyAlignment="0" applyProtection="0"/>
    <xf numFmtId="176" fontId="59" fillId="0" borderId="50" applyNumberFormat="0" applyFill="0" applyBorder="0" applyAlignment="0" applyProtection="0"/>
    <xf numFmtId="176" fontId="166" fillId="50" borderId="58" applyNumberFormat="0" applyProtection="0">
      <alignment horizontal="right" vertical="center"/>
    </xf>
    <xf numFmtId="176" fontId="32" fillId="89" borderId="52" applyNumberFormat="0" applyAlignment="0" applyProtection="0"/>
    <xf numFmtId="176" fontId="102" fillId="52" borderId="51" applyNumberFormat="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0" fontId="68" fillId="79" borderId="51" applyNumberFormat="0" applyAlignment="0" applyProtection="0"/>
    <xf numFmtId="0" fontId="32" fillId="89" borderId="52" applyNumberFormat="0" applyAlignment="0" applyProtection="0"/>
    <xf numFmtId="0" fontId="57" fillId="0" borderId="50" applyNumberFormat="0" applyFill="0" applyBorder="0" applyAlignment="0" applyProtection="0"/>
    <xf numFmtId="0" fontId="58" fillId="0" borderId="50" applyNumberFormat="0" applyFill="0" applyBorder="0" applyAlignment="0" applyProtection="0"/>
    <xf numFmtId="176" fontId="59" fillId="0" borderId="50" applyNumberFormat="0" applyFill="0" applyBorder="0" applyAlignment="0" applyProtection="0"/>
    <xf numFmtId="0" fontId="68" fillId="79" borderId="51" applyNumberFormat="0" applyAlignment="0" applyProtection="0"/>
    <xf numFmtId="4" fontId="124" fillId="104" borderId="37" applyNumberFormat="0" applyProtection="0">
      <alignment horizontal="right" vertical="center"/>
    </xf>
    <xf numFmtId="4" fontId="44" fillId="10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4" fontId="44" fillId="104" borderId="37" applyNumberFormat="0" applyProtection="0">
      <alignment horizontal="right" vertical="center"/>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vertical="center"/>
    </xf>
    <xf numFmtId="4" fontId="124" fillId="85" borderId="37" applyNumberFormat="0" applyProtection="0">
      <alignment vertical="center"/>
    </xf>
    <xf numFmtId="39" fontId="106" fillId="57" borderId="56"/>
    <xf numFmtId="0" fontId="3" fillId="86" borderId="37" applyNumberFormat="0" applyProtection="0">
      <alignment horizontal="left" vertical="center" indent="1"/>
    </xf>
    <xf numFmtId="4" fontId="44" fillId="85" borderId="37" applyNumberFormat="0" applyProtection="0">
      <alignment horizontal="left" vertical="center" indent="1"/>
    </xf>
    <xf numFmtId="4" fontId="44" fillId="83" borderId="37" applyNumberFormat="0" applyProtection="0">
      <alignment horizontal="right" vertical="center"/>
    </xf>
    <xf numFmtId="0" fontId="3" fillId="108" borderId="37" applyNumberFormat="0" applyProtection="0">
      <alignment horizontal="left" vertical="center" indent="1"/>
    </xf>
    <xf numFmtId="4" fontId="44" fillId="104"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7" borderId="37" applyNumberFormat="0" applyProtection="0">
      <alignment horizontal="right" vertical="center"/>
    </xf>
    <xf numFmtId="4" fontId="44" fillId="104" borderId="40" applyNumberFormat="0" applyProtection="0">
      <alignment horizontal="left" vertical="center" indent="1"/>
    </xf>
    <xf numFmtId="4" fontId="44" fillId="40" borderId="37" applyNumberFormat="0" applyProtection="0">
      <alignment horizontal="right" vertical="center"/>
    </xf>
    <xf numFmtId="0" fontId="91" fillId="0" borderId="20">
      <alignment horizontal="left" vertical="center"/>
    </xf>
    <xf numFmtId="0" fontId="3" fillId="93" borderId="37" applyNumberFormat="0" applyProtection="0">
      <alignment horizontal="left" vertical="center" indent="1"/>
    </xf>
    <xf numFmtId="0" fontId="2" fillId="86" borderId="18"/>
    <xf numFmtId="0" fontId="68" fillId="79" borderId="51" applyNumberFormat="0" applyAlignment="0" applyProtection="0"/>
    <xf numFmtId="176" fontId="2" fillId="84" borderId="18"/>
    <xf numFmtId="0" fontId="3" fillId="93"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horizontal="left" vertical="center" indent="1"/>
    </xf>
    <xf numFmtId="176" fontId="57" fillId="0" borderId="50" applyNumberFormat="0" applyFill="0" applyBorder="0" applyAlignment="0" applyProtection="0"/>
    <xf numFmtId="4" fontId="44" fillId="104" borderId="37" applyNumberFormat="0" applyProtection="0">
      <alignment horizontal="right" vertical="center"/>
    </xf>
    <xf numFmtId="4" fontId="44" fillId="85" borderId="37" applyNumberFormat="0" applyProtection="0">
      <alignment vertical="center"/>
    </xf>
    <xf numFmtId="0" fontId="135" fillId="0" borderId="50" applyNumberFormat="0" applyFill="0" applyBorder="0" applyAlignment="0" applyProtection="0"/>
    <xf numFmtId="0" fontId="3" fillId="93" borderId="37" applyNumberFormat="0" applyProtection="0">
      <alignment horizontal="left" vertical="center" indent="1"/>
    </xf>
    <xf numFmtId="4" fontId="44" fillId="85" borderId="37" applyNumberFormat="0" applyProtection="0">
      <alignment horizontal="left" vertical="center" indent="1"/>
    </xf>
    <xf numFmtId="176" fontId="57" fillId="0" borderId="50" applyNumberFormat="0" applyFill="0" applyBorder="0" applyAlignment="0" applyProtection="0"/>
    <xf numFmtId="4" fontId="124" fillId="104" borderId="37" applyNumberFormat="0" applyProtection="0">
      <alignment horizontal="right" vertical="center"/>
    </xf>
    <xf numFmtId="4" fontId="44" fillId="85" borderId="37" applyNumberFormat="0" applyProtection="0">
      <alignment horizontal="left" vertical="center" indent="1"/>
    </xf>
    <xf numFmtId="0" fontId="3" fillId="106" borderId="37" applyNumberFormat="0" applyProtection="0">
      <alignment horizontal="left" vertical="center" indent="1"/>
    </xf>
    <xf numFmtId="4" fontId="44" fillId="85" borderId="37" applyNumberFormat="0" applyProtection="0">
      <alignment horizontal="left" vertical="center" indent="1"/>
    </xf>
    <xf numFmtId="176" fontId="59" fillId="0" borderId="50" applyNumberFormat="0" applyFill="0" applyBorder="0" applyAlignment="0" applyProtection="0"/>
    <xf numFmtId="176" fontId="58" fillId="0" borderId="50" applyNumberFormat="0" applyFill="0" applyBorder="0" applyAlignment="0" applyProtection="0"/>
    <xf numFmtId="0" fontId="59" fillId="0" borderId="50" applyNumberFormat="0" applyFill="0" applyBorder="0" applyAlignment="0" applyProtection="0"/>
    <xf numFmtId="0" fontId="57" fillId="0" borderId="50" applyNumberFormat="0" applyFill="0" applyBorder="0" applyAlignment="0" applyProtection="0"/>
    <xf numFmtId="0" fontId="2" fillId="0" borderId="50" applyNumberFormat="0" applyFill="0" applyAlignment="0" applyProtection="0"/>
    <xf numFmtId="0" fontId="2" fillId="0" borderId="50" applyNumberFormat="0" applyFill="0" applyAlignment="0" applyProtection="0"/>
    <xf numFmtId="176" fontId="59" fillId="0" borderId="50" applyNumberFormat="0" applyFill="0" applyBorder="0" applyAlignment="0" applyProtection="0"/>
    <xf numFmtId="0" fontId="3" fillId="92" borderId="52" applyNumberFormat="0" applyFont="0" applyAlignment="0" applyProtection="0"/>
    <xf numFmtId="0" fontId="3" fillId="92" borderId="52" applyNumberFormat="0" applyFont="0" applyAlignment="0" applyProtection="0"/>
    <xf numFmtId="4" fontId="44" fillId="104" borderId="37" applyNumberFormat="0" applyProtection="0">
      <alignment horizontal="right" vertical="center"/>
    </xf>
    <xf numFmtId="0" fontId="32" fillId="89" borderId="52" applyNumberFormat="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0" fontId="3" fillId="86" borderId="37" applyNumberFormat="0" applyProtection="0">
      <alignment horizontal="left" vertical="center" indent="1"/>
    </xf>
    <xf numFmtId="176" fontId="32" fillId="89" borderId="52" applyNumberFormat="0" applyAlignment="0" applyProtection="0"/>
    <xf numFmtId="176" fontId="141"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68" fillId="80" borderId="51" applyNumberFormat="0" applyAlignment="0" applyProtection="0"/>
    <xf numFmtId="176" fontId="32" fillId="89" borderId="52" applyNumberFormat="0" applyAlignment="0" applyProtection="0"/>
    <xf numFmtId="176" fontId="141" fillId="0" borderId="50" applyNumberFormat="0" applyFill="0" applyBorder="0" applyAlignment="0" applyProtection="0"/>
    <xf numFmtId="176" fontId="135" fillId="0" borderId="50" applyNumberFormat="0" applyFill="0" applyBorder="0" applyAlignment="0" applyProtection="0"/>
    <xf numFmtId="0" fontId="2" fillId="86" borderId="18"/>
    <xf numFmtId="0" fontId="36" fillId="92" borderId="52" applyNumberFormat="0" applyFont="0" applyAlignment="0" applyProtection="0"/>
    <xf numFmtId="176" fontId="135" fillId="0" borderId="50" applyNumberFormat="0" applyFill="0" applyBorder="0" applyAlignment="0" applyProtection="0"/>
    <xf numFmtId="176" fontId="141" fillId="0" borderId="50" applyNumberFormat="0" applyFill="0" applyBorder="0" applyAlignment="0" applyProtection="0"/>
    <xf numFmtId="176" fontId="135" fillId="0" borderId="50" applyNumberFormat="0" applyFill="0" applyBorder="0" applyAlignment="0" applyProtection="0"/>
    <xf numFmtId="176" fontId="68" fillId="80" borderId="51" applyNumberFormat="0" applyAlignment="0" applyProtection="0"/>
    <xf numFmtId="0" fontId="3" fillId="93" borderId="37" applyNumberFormat="0" applyProtection="0">
      <alignment horizontal="left" vertical="center" indent="1"/>
    </xf>
    <xf numFmtId="4" fontId="124" fillId="85" borderId="37" applyNumberFormat="0" applyProtection="0">
      <alignment vertical="center"/>
    </xf>
    <xf numFmtId="4" fontId="44" fillId="104" borderId="37" applyNumberFormat="0" applyProtection="0">
      <alignment horizontal="left" vertical="center" indent="1"/>
    </xf>
    <xf numFmtId="4" fontId="44" fillId="85" borderId="37" applyNumberFormat="0" applyProtection="0">
      <alignment horizontal="left" vertical="center" indent="1"/>
    </xf>
    <xf numFmtId="39" fontId="106" fillId="57" borderId="56"/>
    <xf numFmtId="176" fontId="59" fillId="0" borderId="50" applyNumberFormat="0" applyFill="0" applyBorder="0" applyAlignment="0" applyProtection="0"/>
    <xf numFmtId="176" fontId="58" fillId="0" borderId="50" applyNumberFormat="0" applyFill="0" applyBorder="0" applyAlignment="0" applyProtection="0"/>
    <xf numFmtId="176" fontId="122" fillId="80" borderId="37" applyNumberFormat="0" applyAlignment="0" applyProtection="0"/>
    <xf numFmtId="0" fontId="68" fillId="80" borderId="51" applyNumberFormat="0" applyAlignment="0" applyProtection="0"/>
    <xf numFmtId="0" fontId="68" fillId="79" borderId="51" applyNumberFormat="0" applyAlignment="0" applyProtection="0"/>
    <xf numFmtId="0" fontId="3" fillId="108"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2" fillId="84" borderId="18"/>
    <xf numFmtId="0" fontId="2" fillId="84" borderId="18"/>
    <xf numFmtId="0" fontId="189" fillId="80" borderId="51" applyNumberFormat="0" applyAlignment="0" applyProtection="0"/>
    <xf numFmtId="0" fontId="3" fillId="93" borderId="37"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6" borderId="37" applyNumberFormat="0" applyProtection="0">
      <alignment horizontal="left" vertical="center" indent="1"/>
    </xf>
    <xf numFmtId="4" fontId="124" fillId="88" borderId="37" applyNumberFormat="0" applyProtection="0">
      <alignment vertical="center"/>
    </xf>
    <xf numFmtId="0" fontId="3" fillId="93" borderId="37" applyNumberFormat="0" applyProtection="0">
      <alignment horizontal="left" vertical="center" indent="1"/>
    </xf>
    <xf numFmtId="176" fontId="2" fillId="0" borderId="50" applyNumberFormat="0" applyFill="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0" fontId="3" fillId="92" borderId="52" applyNumberFormat="0" applyFont="0" applyAlignment="0" applyProtection="0"/>
    <xf numFmtId="0" fontId="59" fillId="0" borderId="50" applyNumberFormat="0" applyFill="0" applyBorder="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0" fontId="58" fillId="0" borderId="50" applyNumberFormat="0" applyFill="0" applyBorder="0" applyAlignment="0" applyProtection="0"/>
    <xf numFmtId="0" fontId="59" fillId="0" borderId="50" applyNumberFormat="0" applyFill="0" applyBorder="0" applyAlignment="0" applyProtection="0"/>
    <xf numFmtId="0" fontId="2" fillId="0" borderId="50" applyNumberFormat="0" applyFill="0" applyAlignment="0" applyProtection="0"/>
    <xf numFmtId="176" fontId="2" fillId="0" borderId="50" applyNumberFormat="0" applyFill="0" applyAlignment="0" applyProtection="0"/>
    <xf numFmtId="0" fontId="62" fillId="78" borderId="18">
      <alignment horizontal="center" vertical="center" shrinkToFit="1"/>
      <protection hidden="1"/>
    </xf>
    <xf numFmtId="0" fontId="65" fillId="0" borderId="25" applyNumberFormat="0" applyBorder="0">
      <alignment horizontal="center"/>
    </xf>
    <xf numFmtId="0" fontId="68" fillId="79" borderId="51" applyNumberFormat="0" applyAlignment="0" applyProtection="0"/>
    <xf numFmtId="0" fontId="68" fillId="79" borderId="51" applyNumberFormat="0" applyAlignment="0" applyProtection="0"/>
    <xf numFmtId="0" fontId="68" fillId="80" borderId="51" applyNumberFormat="0" applyAlignment="0" applyProtection="0"/>
    <xf numFmtId="0" fontId="68" fillId="79" borderId="51" applyNumberFormat="0" applyAlignment="0" applyProtection="0"/>
    <xf numFmtId="176" fontId="128" fillId="50" borderId="58" applyNumberFormat="0" applyProtection="0">
      <alignment horizontal="right" vertical="center"/>
    </xf>
    <xf numFmtId="4" fontId="129" fillId="109" borderId="58" applyNumberFormat="0" applyProtection="0">
      <alignment horizontal="right" vertical="center"/>
    </xf>
    <xf numFmtId="10" fontId="2" fillId="88" borderId="18" applyNumberFormat="0" applyBorder="0" applyAlignment="0" applyProtection="0"/>
    <xf numFmtId="4" fontId="44" fillId="85" borderId="37" applyNumberFormat="0" applyProtection="0">
      <alignment vertical="center"/>
    </xf>
    <xf numFmtId="0" fontId="57" fillId="0" borderId="50" applyNumberFormat="0" applyFill="0" applyBorder="0" applyAlignment="0" applyProtection="0"/>
    <xf numFmtId="4" fontId="124" fillId="104" borderId="37" applyNumberFormat="0" applyProtection="0">
      <alignment horizontal="right" vertical="center"/>
    </xf>
    <xf numFmtId="0" fontId="3" fillId="93" borderId="37" applyNumberFormat="0" applyProtection="0">
      <alignment horizontal="left" vertical="center" indent="1"/>
    </xf>
    <xf numFmtId="4" fontId="124" fillId="85" borderId="37" applyNumberFormat="0" applyProtection="0">
      <alignment vertical="center"/>
    </xf>
    <xf numFmtId="10" fontId="2" fillId="88" borderId="18" applyNumberFormat="0" applyBorder="0" applyAlignment="0" applyProtection="0"/>
    <xf numFmtId="176" fontId="165" fillId="50" borderId="58" applyNumberFormat="0" applyProtection="0">
      <alignment horizontal="right" vertical="center"/>
    </xf>
    <xf numFmtId="4" fontId="129" fillId="109" borderId="58" applyNumberFormat="0" applyProtection="0">
      <alignment horizontal="right" vertical="center"/>
    </xf>
    <xf numFmtId="0" fontId="3" fillId="108" borderId="37" applyNumberFormat="0" applyProtection="0">
      <alignment horizontal="left" vertical="center" indent="1"/>
    </xf>
    <xf numFmtId="0" fontId="3" fillId="106"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0" fontId="3" fillId="93" borderId="37" applyNumberFormat="0" applyProtection="0">
      <alignment horizontal="left" vertical="center" indent="1"/>
    </xf>
    <xf numFmtId="39" fontId="106" fillId="57" borderId="56"/>
    <xf numFmtId="4" fontId="133" fillId="104" borderId="37" applyNumberFormat="0" applyProtection="0">
      <alignment horizontal="right" vertical="center"/>
    </xf>
    <xf numFmtId="4" fontId="126" fillId="102" borderId="37" applyNumberFormat="0" applyProtection="0">
      <alignment horizontal="left" vertical="center" indent="1"/>
    </xf>
    <xf numFmtId="4" fontId="124" fillId="85" borderId="37" applyNumberFormat="0" applyProtection="0">
      <alignment vertical="center"/>
    </xf>
    <xf numFmtId="0" fontId="172" fillId="83" borderId="18">
      <alignment horizontal="center" vertical="center" wrapText="1"/>
    </xf>
    <xf numFmtId="176" fontId="58" fillId="0" borderId="50" applyNumberFormat="0" applyFill="0" applyBorder="0" applyAlignment="0" applyProtection="0"/>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0" fontId="102" fillId="51" borderId="51" applyNumberFormat="0" applyAlignment="0" applyProtection="0"/>
    <xf numFmtId="4" fontId="44" fillId="10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106" borderId="37" applyNumberFormat="0" applyProtection="0">
      <alignment horizontal="left" vertical="center" indent="1"/>
    </xf>
    <xf numFmtId="176" fontId="165" fillId="50" borderId="58" applyNumberFormat="0" applyProtection="0">
      <alignment horizontal="right" vertical="center"/>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40" applyNumberFormat="0" applyProtection="0">
      <alignment horizontal="left" vertical="center" indent="1"/>
    </xf>
    <xf numFmtId="4" fontId="124" fillId="88" borderId="37" applyNumberFormat="0" applyProtection="0">
      <alignment vertical="center"/>
    </xf>
    <xf numFmtId="4" fontId="44" fillId="85" borderId="37" applyNumberFormat="0" applyProtection="0">
      <alignment horizontal="left" vertical="center" indent="1"/>
    </xf>
    <xf numFmtId="0" fontId="2" fillId="86" borderId="18"/>
    <xf numFmtId="4" fontId="44" fillId="95" borderId="37" applyNumberFormat="0" applyProtection="0">
      <alignment horizontal="right" vertical="center"/>
    </xf>
    <xf numFmtId="0" fontId="3" fillId="93" borderId="37" applyNumberFormat="0" applyProtection="0">
      <alignment horizontal="left" vertical="center" indent="1"/>
    </xf>
    <xf numFmtId="4" fontId="44" fillId="83" borderId="37" applyNumberFormat="0" applyProtection="0">
      <alignment horizontal="right" vertical="center"/>
    </xf>
    <xf numFmtId="4" fontId="44" fillId="98"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44" fillId="104" borderId="37" applyNumberFormat="0" applyProtection="0">
      <alignment horizontal="left" vertical="center" indent="1"/>
    </xf>
    <xf numFmtId="0" fontId="3" fillId="106" borderId="37" applyNumberFormat="0" applyProtection="0">
      <alignment horizontal="left" vertical="center" indent="1"/>
    </xf>
    <xf numFmtId="176" fontId="128" fillId="50" borderId="58" applyNumberFormat="0" applyProtection="0">
      <alignment horizontal="right" vertical="center"/>
    </xf>
    <xf numFmtId="4" fontId="128" fillId="109" borderId="58" applyNumberFormat="0" applyProtection="0">
      <alignment horizontal="right" vertical="center"/>
    </xf>
    <xf numFmtId="176" fontId="165" fillId="50" borderId="58" applyNumberFormat="0" applyProtection="0">
      <alignment horizontal="right" vertical="center"/>
    </xf>
    <xf numFmtId="0" fontId="3" fillId="93" borderId="37" applyNumberFormat="0" applyProtection="0">
      <alignment horizontal="left" vertical="center" indent="1"/>
    </xf>
    <xf numFmtId="4" fontId="125" fillId="53" borderId="58" applyNumberFormat="0" applyProtection="0">
      <alignment horizontal="left" vertical="center" wrapText="1" indent="1"/>
    </xf>
    <xf numFmtId="4" fontId="44" fillId="88" borderId="37" applyNumberFormat="0" applyProtection="0">
      <alignment vertical="center"/>
    </xf>
    <xf numFmtId="0" fontId="3" fillId="93" borderId="37" applyNumberFormat="0" applyProtection="0">
      <alignment horizontal="left" vertical="center" indent="1"/>
    </xf>
    <xf numFmtId="0" fontId="2" fillId="84" borderId="18"/>
    <xf numFmtId="0" fontId="2" fillId="84" borderId="18"/>
    <xf numFmtId="176" fontId="2" fillId="84" borderId="18"/>
    <xf numFmtId="0" fontId="173" fillId="0" borderId="48" applyNumberFormat="0" applyFill="0" applyAlignment="0" applyProtection="0"/>
    <xf numFmtId="0" fontId="91" fillId="0" borderId="20">
      <alignment horizontal="left" vertical="center"/>
    </xf>
    <xf numFmtId="0" fontId="91" fillId="0" borderId="20">
      <alignment horizontal="left" vertical="center"/>
    </xf>
    <xf numFmtId="176" fontId="91" fillId="0" borderId="20">
      <alignment horizontal="left" vertical="center"/>
    </xf>
    <xf numFmtId="0" fontId="92" fillId="85" borderId="18" applyBorder="0">
      <alignment horizontal="center" vertical="center" shrinkToFit="1"/>
      <protection hidden="1"/>
    </xf>
    <xf numFmtId="4" fontId="44" fillId="88" borderId="37" applyNumberFormat="0" applyProtection="0">
      <alignment horizontal="left" vertical="center" indent="1"/>
    </xf>
    <xf numFmtId="0" fontId="36" fillId="89" borderId="52" applyNumberFormat="0" applyAlignment="0" applyProtection="0"/>
    <xf numFmtId="0" fontId="173" fillId="0" borderId="48" applyNumberFormat="0" applyFill="0" applyAlignment="0" applyProtection="0"/>
    <xf numFmtId="0" fontId="190" fillId="52" borderId="51" applyNumberFormat="0" applyAlignment="0" applyProtection="0"/>
    <xf numFmtId="10" fontId="2" fillId="88" borderId="18" applyNumberFormat="0" applyBorder="0" applyAlignment="0" applyProtection="0"/>
    <xf numFmtId="0" fontId="102" fillId="51" borderId="51" applyNumberFormat="0" applyAlignment="0" applyProtection="0"/>
    <xf numFmtId="0" fontId="102" fillId="51" borderId="51" applyNumberFormat="0" applyAlignment="0" applyProtection="0"/>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0" fontId="103" fillId="0" borderId="18">
      <alignment horizontal="left" vertical="center" wrapText="1"/>
    </xf>
    <xf numFmtId="39" fontId="106" fillId="57" borderId="56"/>
    <xf numFmtId="176" fontId="130" fillId="107" borderId="58" applyNumberFormat="0" applyProtection="0">
      <alignment horizontal="left" vertical="top" indent="1"/>
    </xf>
    <xf numFmtId="176" fontId="125" fillId="112" borderId="58" applyNumberFormat="0" applyProtection="0">
      <alignment horizontal="left" vertical="center" wrapText="1" indent="1"/>
    </xf>
    <xf numFmtId="176" fontId="166" fillId="50" borderId="58" applyNumberFormat="0" applyProtection="0">
      <alignment horizontal="right" vertical="center"/>
    </xf>
    <xf numFmtId="0" fontId="3" fillId="93"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4" fontId="44" fillId="85" borderId="37" applyNumberFormat="0" applyProtection="0">
      <alignment horizontal="left" vertical="center" indent="1"/>
    </xf>
    <xf numFmtId="0" fontId="3" fillId="106" borderId="37" applyNumberFormat="0" applyProtection="0">
      <alignment horizontal="left" vertical="center" indent="1"/>
    </xf>
    <xf numFmtId="0" fontId="3" fillId="93" borderId="37" applyNumberFormat="0" applyProtection="0">
      <alignment horizontal="left" vertical="center" indent="1"/>
    </xf>
    <xf numFmtId="176" fontId="32" fillId="89" borderId="52" applyNumberFormat="0" applyAlignment="0" applyProtection="0"/>
    <xf numFmtId="0" fontId="91" fillId="0" borderId="20">
      <alignment horizontal="left" vertical="center"/>
    </xf>
    <xf numFmtId="0" fontId="91" fillId="0" borderId="20">
      <alignment horizontal="left" vertical="center"/>
    </xf>
    <xf numFmtId="0" fontId="102" fillId="51" borderId="51" applyNumberFormat="0" applyAlignment="0" applyProtection="0"/>
    <xf numFmtId="0" fontId="102" fillId="51" borderId="51" applyNumberFormat="0" applyAlignment="0" applyProtection="0"/>
    <xf numFmtId="0" fontId="68" fillId="79" borderId="51" applyNumberFormat="0" applyAlignment="0" applyProtection="0"/>
    <xf numFmtId="0" fontId="68" fillId="80" borderId="51" applyNumberFormat="0" applyAlignment="0" applyProtection="0"/>
    <xf numFmtId="176" fontId="2" fillId="0" borderId="50" applyNumberFormat="0" applyFill="0" applyAlignment="0" applyProtection="0"/>
    <xf numFmtId="0" fontId="2" fillId="0" borderId="50" applyNumberFormat="0" applyFill="0" applyAlignment="0" applyProtection="0"/>
    <xf numFmtId="0" fontId="59" fillId="0" borderId="50" applyNumberFormat="0" applyFill="0" applyBorder="0" applyAlignment="0" applyProtection="0"/>
    <xf numFmtId="0" fontId="32" fillId="89" borderId="52" applyNumberFormat="0" applyAlignment="0" applyProtection="0"/>
    <xf numFmtId="0" fontId="57" fillId="0" borderId="50" applyNumberFormat="0" applyFill="0" applyBorder="0" applyAlignment="0" applyProtection="0"/>
    <xf numFmtId="0" fontId="58" fillId="0" borderId="50" applyNumberFormat="0" applyFill="0" applyBorder="0" applyAlignment="0" applyProtection="0"/>
    <xf numFmtId="176" fontId="135" fillId="0" borderId="50" applyNumberFormat="0" applyFill="0" applyBorder="0" applyAlignment="0" applyProtection="0"/>
    <xf numFmtId="0" fontId="135" fillId="0" borderId="50" applyNumberFormat="0" applyFill="0" applyBorder="0" applyAlignment="0" applyProtection="0"/>
    <xf numFmtId="0" fontId="140" fillId="0" borderId="50" applyNumberFormat="0" applyFill="0" applyBorder="0" applyAlignment="0" applyProtection="0"/>
    <xf numFmtId="0" fontId="190" fillId="52" borderId="51" applyNumberFormat="0" applyAlignment="0" applyProtection="0"/>
    <xf numFmtId="0" fontId="173" fillId="0" borderId="48" applyNumberFormat="0" applyFill="0" applyAlignment="0" applyProtection="0"/>
    <xf numFmtId="10" fontId="2" fillId="88" borderId="18" applyNumberFormat="0" applyBorder="0" applyAlignment="0" applyProtection="0"/>
    <xf numFmtId="10" fontId="2" fillId="88" borderId="18" applyNumberFormat="0" applyBorder="0" applyAlignment="0" applyProtection="0"/>
    <xf numFmtId="39" fontId="106" fillId="57" borderId="56"/>
    <xf numFmtId="4" fontId="44" fillId="104" borderId="37" applyNumberFormat="0" applyProtection="0">
      <alignment horizontal="right" vertical="center"/>
    </xf>
    <xf numFmtId="0" fontId="3" fillId="93" borderId="37" applyNumberFormat="0" applyProtection="0">
      <alignment horizontal="left" vertical="center" indent="1"/>
    </xf>
    <xf numFmtId="4" fontId="124" fillId="85" borderId="37" applyNumberFormat="0" applyProtection="0">
      <alignment vertical="center"/>
    </xf>
    <xf numFmtId="4" fontId="124" fillId="104" borderId="37" applyNumberFormat="0" applyProtection="0">
      <alignment horizontal="right" vertical="center"/>
    </xf>
    <xf numFmtId="0" fontId="91" fillId="0" borderId="20">
      <alignment horizontal="left" vertical="center"/>
    </xf>
    <xf numFmtId="176" fontId="102" fillId="52" borderId="51" applyNumberFormat="0" applyAlignment="0" applyProtection="0"/>
    <xf numFmtId="176" fontId="32" fillId="89" borderId="52" applyNumberFormat="0" applyAlignment="0" applyProtection="0"/>
    <xf numFmtId="4" fontId="124" fillId="104" borderId="37" applyNumberFormat="0" applyProtection="0">
      <alignment horizontal="right" vertical="center"/>
    </xf>
    <xf numFmtId="176" fontId="32" fillId="89" borderId="52" applyNumberFormat="0" applyAlignment="0" applyProtection="0"/>
    <xf numFmtId="0" fontId="3" fillId="93" borderId="37" applyNumberFormat="0" applyProtection="0">
      <alignment horizontal="left" vertical="center" indent="1"/>
    </xf>
    <xf numFmtId="0" fontId="3" fillId="86" borderId="37" applyNumberFormat="0" applyProtection="0">
      <alignment horizontal="left" vertical="center" indent="1"/>
    </xf>
    <xf numFmtId="4" fontId="44" fillId="104" borderId="37" applyNumberFormat="0" applyProtection="0">
      <alignment horizontal="right" vertical="center"/>
    </xf>
    <xf numFmtId="4" fontId="124" fillId="85" borderId="37" applyNumberFormat="0" applyProtection="0">
      <alignment vertical="center"/>
    </xf>
    <xf numFmtId="0" fontId="3" fillId="93" borderId="37" applyNumberFormat="0" applyProtection="0">
      <alignment horizontal="left" vertical="center" indent="1"/>
    </xf>
    <xf numFmtId="176" fontId="142" fillId="0" borderId="50" applyNumberFormat="0" applyFill="0" applyBorder="0" applyAlignment="0" applyProtection="0"/>
    <xf numFmtId="0" fontId="3" fillId="93" borderId="37" applyNumberFormat="0" applyProtection="0">
      <alignment horizontal="left" vertical="center" indent="1"/>
    </xf>
    <xf numFmtId="4" fontId="44" fillId="88" borderId="37" applyNumberFormat="0" applyProtection="0">
      <alignment horizontal="left" vertical="center" indent="1"/>
    </xf>
    <xf numFmtId="4" fontId="126" fillId="102"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vertical="center"/>
    </xf>
    <xf numFmtId="0" fontId="3" fillId="106" borderId="37" applyNumberFormat="0" applyProtection="0">
      <alignment horizontal="left" vertical="center" indent="1"/>
    </xf>
    <xf numFmtId="0" fontId="3" fillId="108" borderId="37" applyNumberFormat="0" applyProtection="0">
      <alignment horizontal="left" vertical="center" indent="1"/>
    </xf>
    <xf numFmtId="4" fontId="44" fillId="104" borderId="40" applyNumberFormat="0" applyProtection="0">
      <alignment horizontal="left" vertical="center" indent="1"/>
    </xf>
    <xf numFmtId="176" fontId="58" fillId="0" borderId="50" applyNumberFormat="0" applyFill="0" applyBorder="0" applyAlignment="0" applyProtection="0"/>
    <xf numFmtId="0" fontId="122" fillId="79" borderId="37" applyNumberFormat="0" applyAlignment="0" applyProtection="0"/>
    <xf numFmtId="0" fontId="3" fillId="92" borderId="52" applyNumberFormat="0" applyFont="0" applyAlignment="0" applyProtection="0"/>
    <xf numFmtId="0" fontId="3" fillId="92" borderId="52" applyNumberFormat="0" applyFont="0" applyAlignment="0" applyProtection="0"/>
    <xf numFmtId="0" fontId="32" fillId="89" borderId="52" applyNumberFormat="0" applyAlignment="0" applyProtection="0"/>
    <xf numFmtId="0" fontId="36" fillId="92" borderId="52" applyNumberFormat="0" applyFont="0" applyAlignment="0" applyProtection="0"/>
    <xf numFmtId="39" fontId="106" fillId="57" borderId="56"/>
    <xf numFmtId="0" fontId="122" fillId="79" borderId="37" applyNumberFormat="0" applyAlignment="0" applyProtection="0"/>
    <xf numFmtId="0" fontId="122" fillId="79" borderId="37" applyNumberFormat="0" applyAlignment="0" applyProtection="0"/>
    <xf numFmtId="0" fontId="122" fillId="80" borderId="37" applyNumberFormat="0" applyAlignment="0" applyProtection="0"/>
    <xf numFmtId="0" fontId="122" fillId="79" borderId="37" applyNumberFormat="0" applyAlignment="0" applyProtection="0"/>
    <xf numFmtId="0" fontId="3" fillId="106" borderId="37" applyNumberFormat="0" applyProtection="0">
      <alignment horizontal="left" vertical="center" indent="1"/>
    </xf>
    <xf numFmtId="4" fontId="44" fillId="104" borderId="40" applyNumberFormat="0" applyProtection="0">
      <alignment horizontal="left" vertical="center" indent="1"/>
    </xf>
    <xf numFmtId="0" fontId="2" fillId="0" borderId="50" applyNumberFormat="0" applyFill="0" applyAlignment="0" applyProtection="0"/>
    <xf numFmtId="0" fontId="3" fillId="92" borderId="52" applyNumberFormat="0" applyFont="0" applyAlignment="0" applyProtection="0"/>
    <xf numFmtId="4" fontId="124" fillId="104" borderId="37" applyNumberFormat="0" applyProtection="0">
      <alignment horizontal="right" vertical="center"/>
    </xf>
    <xf numFmtId="4" fontId="133" fillId="104" borderId="37" applyNumberFormat="0" applyProtection="0">
      <alignment horizontal="right" vertical="center"/>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124" fillId="104" borderId="37" applyNumberFormat="0" applyProtection="0">
      <alignment horizontal="right" vertical="center"/>
    </xf>
    <xf numFmtId="0" fontId="103" fillId="0" borderId="18">
      <alignment horizontal="left" vertical="center" wrapText="1"/>
    </xf>
    <xf numFmtId="4" fontId="124" fillId="104" borderId="37" applyNumberFormat="0" applyProtection="0">
      <alignment horizontal="right" vertical="center"/>
    </xf>
    <xf numFmtId="176" fontId="91" fillId="0" borderId="20">
      <alignment horizontal="left" vertical="center"/>
    </xf>
    <xf numFmtId="0" fontId="3" fillId="106" borderId="37" applyNumberFormat="0" applyProtection="0">
      <alignment horizontal="left" vertical="center" indent="1"/>
    </xf>
    <xf numFmtId="4" fontId="44" fillId="85" borderId="37" applyNumberFormat="0" applyProtection="0">
      <alignment horizontal="left" vertical="center" indent="1"/>
    </xf>
    <xf numFmtId="4" fontId="44" fillId="97" borderId="37" applyNumberFormat="0" applyProtection="0">
      <alignment horizontal="right" vertical="center"/>
    </xf>
    <xf numFmtId="4" fontId="44" fillId="95" borderId="37" applyNumberFormat="0" applyProtection="0">
      <alignment horizontal="right" vertical="center"/>
    </xf>
    <xf numFmtId="176" fontId="125" fillId="112" borderId="58" applyNumberFormat="0" applyProtection="0">
      <alignment horizontal="left" vertical="center" wrapText="1" indent="1"/>
    </xf>
    <xf numFmtId="176" fontId="130" fillId="107" borderId="58" applyNumberFormat="0" applyProtection="0">
      <alignment horizontal="left" vertical="top" indent="1"/>
    </xf>
    <xf numFmtId="0" fontId="3" fillId="86" borderId="37" applyNumberFormat="0" applyProtection="0">
      <alignment horizontal="left" vertical="center" indent="1"/>
    </xf>
    <xf numFmtId="4" fontId="44" fillId="106"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44" fillId="88" borderId="37" applyNumberFormat="0" applyProtection="0">
      <alignment vertical="center"/>
    </xf>
    <xf numFmtId="4" fontId="133" fillId="104" borderId="37" applyNumberFormat="0" applyProtection="0">
      <alignment horizontal="right" vertical="center"/>
    </xf>
    <xf numFmtId="4" fontId="44" fillId="95" borderId="37" applyNumberFormat="0" applyProtection="0">
      <alignment horizontal="right" vertical="center"/>
    </xf>
    <xf numFmtId="0" fontId="3" fillId="93" borderId="37" applyNumberFormat="0" applyProtection="0">
      <alignment horizontal="left" vertical="center" indent="1"/>
    </xf>
    <xf numFmtId="0" fontId="2" fillId="86" borderId="18"/>
    <xf numFmtId="0" fontId="2" fillId="86" borderId="18"/>
    <xf numFmtId="176" fontId="2" fillId="86" borderId="18"/>
    <xf numFmtId="0" fontId="57" fillId="0" borderId="50" applyNumberFormat="0" applyFill="0" applyBorder="0" applyAlignment="0" applyProtection="0"/>
    <xf numFmtId="176" fontId="57" fillId="0" borderId="50" applyNumberFormat="0" applyFill="0" applyBorder="0" applyAlignment="0" applyProtection="0"/>
    <xf numFmtId="4" fontId="4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12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133" fillId="104" borderId="37" applyNumberFormat="0" applyProtection="0">
      <alignment horizontal="right" vertical="center"/>
    </xf>
    <xf numFmtId="4" fontId="44" fillId="85" borderId="37" applyNumberFormat="0" applyProtection="0">
      <alignment vertical="center"/>
    </xf>
    <xf numFmtId="201" fontId="167" fillId="85" borderId="57" applyBorder="0">
      <alignment horizontal="center" vertical="center" wrapText="1"/>
      <protection hidden="1"/>
    </xf>
    <xf numFmtId="0" fontId="164" fillId="1" borderId="20" applyNumberFormat="0" applyFont="0" applyAlignment="0">
      <alignment horizontal="center"/>
    </xf>
    <xf numFmtId="0" fontId="135" fillId="0" borderId="50" applyNumberFormat="0" applyFill="0" applyBorder="0" applyAlignment="0" applyProtection="0"/>
    <xf numFmtId="0" fontId="172" fillId="83" borderId="18">
      <alignment horizontal="center" vertical="center" wrapText="1"/>
    </xf>
    <xf numFmtId="0" fontId="173" fillId="0" borderId="48" applyNumberFormat="0" applyFill="0" applyAlignment="0" applyProtection="0"/>
    <xf numFmtId="0" fontId="162" fillId="113" borderId="18">
      <alignment vertical="center" wrapText="1"/>
      <protection locked="0"/>
    </xf>
    <xf numFmtId="0" fontId="162" fillId="113" borderId="18">
      <alignment vertical="center" wrapText="1"/>
      <protection locked="0"/>
    </xf>
    <xf numFmtId="0" fontId="140" fillId="0" borderId="50" applyNumberFormat="0" applyFill="0" applyBorder="0" applyAlignment="0" applyProtection="0"/>
    <xf numFmtId="0" fontId="141" fillId="0" borderId="50" applyNumberFormat="0" applyFill="0" applyBorder="0" applyAlignment="0" applyProtection="0"/>
    <xf numFmtId="0" fontId="142" fillId="0" borderId="50" applyNumberFormat="0" applyFill="0" applyBorder="0" applyAlignment="0" applyProtection="0"/>
    <xf numFmtId="0" fontId="3" fillId="93" borderId="37" applyNumberFormat="0" applyProtection="0">
      <alignment horizontal="left" vertical="center" indent="1"/>
    </xf>
    <xf numFmtId="4" fontId="44" fillId="85" borderId="37" applyNumberFormat="0" applyProtection="0">
      <alignmen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10" fontId="2" fillId="88" borderId="18" applyNumberFormat="0" applyBorder="0" applyAlignment="0" applyProtection="0"/>
    <xf numFmtId="176" fontId="141" fillId="0" borderId="50" applyNumberFormat="0" applyFill="0" applyBorder="0" applyAlignment="0" applyProtection="0"/>
    <xf numFmtId="0" fontId="36" fillId="92" borderId="52" applyNumberFormat="0" applyFont="0" applyAlignment="0" applyProtection="0"/>
    <xf numFmtId="176" fontId="68" fillId="80" borderId="51" applyNumberFormat="0" applyAlignment="0" applyProtection="0"/>
    <xf numFmtId="0" fontId="3" fillId="86" borderId="37" applyNumberFormat="0" applyProtection="0">
      <alignment horizontal="left" vertical="center" indent="1"/>
    </xf>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4" fontId="44" fillId="85" borderId="37" applyNumberFormat="0" applyProtection="0">
      <alignment horizontal="left" vertical="center" indent="1"/>
    </xf>
    <xf numFmtId="4" fontId="44" fillId="85" borderId="37" applyNumberFormat="0" applyProtection="0">
      <alignment horizontal="left" vertical="center" indent="1"/>
    </xf>
    <xf numFmtId="39" fontId="106" fillId="57" borderId="56"/>
    <xf numFmtId="4" fontId="44" fillId="106" borderId="37" applyNumberFormat="0" applyProtection="0">
      <alignment horizontal="left" vertical="center" indent="1"/>
    </xf>
    <xf numFmtId="176" fontId="130" fillId="107" borderId="58" applyNumberFormat="0" applyProtection="0">
      <alignment horizontal="left" vertical="top" indent="1"/>
    </xf>
    <xf numFmtId="0" fontId="2" fillId="0" borderId="50" applyNumberFormat="0" applyFill="0" applyAlignment="0" applyProtection="0"/>
    <xf numFmtId="0" fontId="2" fillId="86" borderId="18"/>
    <xf numFmtId="0" fontId="2" fillId="84" borderId="18"/>
    <xf numFmtId="0" fontId="91" fillId="0" borderId="20">
      <alignment horizontal="left" vertical="center"/>
    </xf>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39" fontId="106" fillId="57" borderId="56"/>
    <xf numFmtId="39" fontId="106" fillId="57" borderId="56"/>
    <xf numFmtId="39" fontId="106" fillId="57" borderId="56"/>
    <xf numFmtId="39" fontId="106" fillId="57" borderId="56"/>
    <xf numFmtId="39" fontId="106" fillId="57" borderId="56"/>
    <xf numFmtId="39" fontId="106" fillId="57" borderId="56"/>
    <xf numFmtId="176" fontId="2" fillId="86" borderId="18"/>
    <xf numFmtId="176" fontId="165" fillId="50" borderId="58" applyNumberFormat="0" applyProtection="0">
      <alignment horizontal="right" vertical="center"/>
    </xf>
    <xf numFmtId="176" fontId="128" fillId="50" borderId="58" applyNumberFormat="0" applyProtection="0">
      <alignment horizontal="right" vertical="center"/>
    </xf>
    <xf numFmtId="176" fontId="130" fillId="107" borderId="58" applyNumberFormat="0" applyProtection="0">
      <alignment horizontal="left" vertical="top" indent="1"/>
    </xf>
    <xf numFmtId="176" fontId="125" fillId="112" borderId="58" applyNumberFormat="0" applyProtection="0">
      <alignment horizontal="left" vertical="center" wrapText="1" indent="1"/>
    </xf>
    <xf numFmtId="176" fontId="166" fillId="50" borderId="58" applyNumberFormat="0" applyProtection="0">
      <alignment horizontal="right" vertical="center"/>
    </xf>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68" fillId="80" borderId="51" applyNumberFormat="0" applyAlignment="0" applyProtection="0"/>
    <xf numFmtId="176" fontId="2" fillId="0" borderId="50" applyNumberFormat="0" applyFill="0" applyAlignment="0" applyProtection="0"/>
    <xf numFmtId="176" fontId="91" fillId="0" borderId="20">
      <alignment horizontal="left" vertical="center"/>
    </xf>
    <xf numFmtId="176" fontId="32" fillId="89" borderId="52" applyNumberFormat="0" applyAlignment="0" applyProtection="0"/>
    <xf numFmtId="176" fontId="135" fillId="0" borderId="50" applyNumberFormat="0" applyFill="0" applyBorder="0" applyAlignment="0" applyProtection="0"/>
    <xf numFmtId="176" fontId="102" fillId="52" borderId="51" applyNumberFormat="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0" fontId="3" fillId="92" borderId="52" applyNumberFormat="0" applyFont="0" applyAlignment="0" applyProtection="0"/>
    <xf numFmtId="0" fontId="3" fillId="92" borderId="52" applyNumberFormat="0" applyFont="0" applyAlignment="0" applyProtection="0"/>
    <xf numFmtId="176" fontId="57" fillId="0" borderId="50" applyNumberFormat="0" applyFill="0" applyBorder="0" applyAlignment="0" applyProtection="0"/>
    <xf numFmtId="0" fontId="57" fillId="0" borderId="50" applyNumberFormat="0" applyFill="0" applyBorder="0" applyAlignment="0" applyProtection="0"/>
    <xf numFmtId="0" fontId="59" fillId="0" borderId="50" applyNumberFormat="0" applyFill="0" applyBorder="0" applyAlignment="0" applyProtection="0"/>
    <xf numFmtId="176" fontId="58" fillId="0" borderId="50" applyNumberFormat="0" applyFill="0" applyBorder="0" applyAlignment="0" applyProtection="0"/>
    <xf numFmtId="0" fontId="2" fillId="0" borderId="50" applyNumberFormat="0" applyFill="0" applyAlignment="0" applyProtection="0"/>
    <xf numFmtId="0" fontId="2" fillId="0" borderId="50" applyNumberFormat="0" applyFill="0" applyAlignment="0" applyProtection="0"/>
    <xf numFmtId="0" fontId="68" fillId="80" borderId="51" applyNumberFormat="0" applyAlignment="0" applyProtection="0"/>
    <xf numFmtId="0" fontId="68" fillId="79" borderId="51" applyNumberFormat="0" applyAlignment="0" applyProtection="0"/>
    <xf numFmtId="0" fontId="102" fillId="51" borderId="51" applyNumberFormat="0" applyAlignment="0" applyProtection="0"/>
    <xf numFmtId="0" fontId="102" fillId="51" borderId="51" applyNumberFormat="0" applyAlignment="0" applyProtection="0"/>
    <xf numFmtId="4" fontId="44" fillId="96" borderId="37" applyNumberFormat="0" applyProtection="0">
      <alignment horizontal="right" vertical="center"/>
    </xf>
    <xf numFmtId="4" fontId="44" fillId="98"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134" fillId="109" borderId="58" applyNumberFormat="0" applyProtection="0">
      <alignment horizontal="right" vertical="center"/>
    </xf>
    <xf numFmtId="0" fontId="3" fillId="93" borderId="37" applyNumberFormat="0" applyProtection="0">
      <alignment horizontal="left" vertical="center" indent="1"/>
    </xf>
    <xf numFmtId="0" fontId="141" fillId="0" borderId="50" applyNumberFormat="0" applyFill="0" applyBorder="0" applyAlignment="0" applyProtection="0"/>
    <xf numFmtId="176" fontId="140" fillId="0" borderId="50" applyNumberFormat="0" applyFill="0" applyBorder="0" applyAlignment="0" applyProtection="0"/>
    <xf numFmtId="0" fontId="142" fillId="0" borderId="50" applyNumberFormat="0" applyFill="0" applyBorder="0" applyAlignment="0" applyProtection="0"/>
    <xf numFmtId="176" fontId="141" fillId="0" borderId="50" applyNumberFormat="0" applyFill="0" applyBorder="0" applyAlignment="0" applyProtection="0"/>
    <xf numFmtId="0" fontId="68" fillId="79" borderId="51" applyNumberFormat="0" applyAlignment="0" applyProtection="0"/>
    <xf numFmtId="4" fontId="124" fillId="104" borderId="37" applyNumberFormat="0" applyProtection="0">
      <alignment horizontal="right" vertical="center"/>
    </xf>
    <xf numFmtId="0" fontId="102" fillId="51" borderId="51" applyNumberFormat="0" applyAlignment="0" applyProtection="0"/>
    <xf numFmtId="0" fontId="3" fillId="92" borderId="52" applyNumberFormat="0" applyFont="0" applyAlignment="0" applyProtection="0"/>
    <xf numFmtId="0" fontId="3" fillId="92" borderId="52" applyNumberFormat="0" applyFont="0" applyAlignment="0" applyProtection="0"/>
    <xf numFmtId="0" fontId="189" fillId="80" borderId="51" applyNumberFormat="0" applyAlignment="0" applyProtection="0"/>
    <xf numFmtId="0" fontId="36" fillId="89" borderId="52" applyNumberFormat="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39" fontId="106" fillId="57" borderId="56"/>
    <xf numFmtId="176" fontId="135" fillId="0" borderId="50" applyNumberFormat="0" applyFill="0" applyBorder="0" applyAlignment="0" applyProtection="0"/>
    <xf numFmtId="39" fontId="106" fillId="57" borderId="56"/>
    <xf numFmtId="39" fontId="106" fillId="57" borderId="56"/>
    <xf numFmtId="4" fontId="128" fillId="109" borderId="58" applyNumberFormat="0" applyProtection="0">
      <alignment horizontal="right" vertical="center"/>
    </xf>
    <xf numFmtId="0" fontId="3" fillId="106" borderId="37" applyNumberFormat="0" applyProtection="0">
      <alignment horizontal="left" vertical="center" indent="1"/>
    </xf>
    <xf numFmtId="0" fontId="3" fillId="86" borderId="37" applyNumberFormat="0" applyProtection="0">
      <alignment horizontal="left" vertical="center" indent="1"/>
    </xf>
    <xf numFmtId="0" fontId="91" fillId="0" borderId="20">
      <alignment horizontal="left" vertical="center"/>
    </xf>
    <xf numFmtId="4" fontId="126" fillId="102" borderId="37" applyNumberFormat="0" applyProtection="0">
      <alignment horizontal="left" vertical="center" indent="1"/>
    </xf>
    <xf numFmtId="4" fontId="44" fillId="104" borderId="37" applyNumberFormat="0" applyProtection="0">
      <alignment horizontal="right" vertical="center"/>
    </xf>
    <xf numFmtId="4" fontId="44" fillId="104" borderId="37" applyNumberFormat="0" applyProtection="0">
      <alignment horizontal="right" vertical="center"/>
    </xf>
    <xf numFmtId="0" fontId="3" fillId="93" borderId="37" applyNumberFormat="0" applyProtection="0">
      <alignment horizontal="left" vertical="center" indent="1"/>
    </xf>
    <xf numFmtId="0" fontId="2" fillId="86" borderId="18"/>
    <xf numFmtId="4" fontId="44" fillId="85" borderId="37" applyNumberFormat="0" applyProtection="0">
      <alignment vertical="center"/>
    </xf>
    <xf numFmtId="4" fontId="4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88" borderId="37" applyNumberFormat="0" applyProtection="0">
      <alignment vertical="center"/>
    </xf>
    <xf numFmtId="4" fontId="124" fillId="88" borderId="37" applyNumberFormat="0" applyProtection="0">
      <alignmen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133" fillId="104" borderId="37" applyNumberFormat="0" applyProtection="0">
      <alignment horizontal="right" vertical="center"/>
    </xf>
    <xf numFmtId="0" fontId="162" fillId="113" borderId="18">
      <alignment vertical="center" wrapText="1"/>
      <protection locked="0"/>
    </xf>
    <xf numFmtId="0" fontId="140" fillId="0" borderId="50" applyNumberFormat="0" applyFill="0" applyBorder="0" applyAlignment="0" applyProtection="0"/>
    <xf numFmtId="0" fontId="140" fillId="0" borderId="50" applyNumberFormat="0" applyFill="0" applyBorder="0" applyAlignment="0" applyProtection="0"/>
    <xf numFmtId="176" fontId="57" fillId="0" borderId="50" applyNumberFormat="0" applyFill="0" applyBorder="0" applyAlignment="0" applyProtection="0"/>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0" fontId="58" fillId="0" borderId="50" applyNumberFormat="0" applyFill="0" applyBorder="0" applyAlignment="0" applyProtection="0"/>
    <xf numFmtId="0" fontId="102" fillId="51" borderId="51" applyNumberFormat="0" applyAlignment="0" applyProtection="0"/>
    <xf numFmtId="39" fontId="106" fillId="57" borderId="56"/>
    <xf numFmtId="10" fontId="2" fillId="88" borderId="18" applyNumberFormat="0" applyBorder="0" applyAlignment="0" applyProtection="0"/>
    <xf numFmtId="0" fontId="102" fillId="51" borderId="51" applyNumberFormat="0" applyAlignment="0" applyProtection="0"/>
    <xf numFmtId="0" fontId="141" fillId="0" borderId="50" applyNumberFormat="0" applyFill="0" applyBorder="0" applyAlignment="0" applyProtection="0"/>
    <xf numFmtId="0"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0" fontId="162" fillId="113" borderId="18">
      <alignment vertical="center" wrapText="1"/>
      <protection locked="0"/>
    </xf>
    <xf numFmtId="176" fontId="68" fillId="80" borderId="51" applyNumberFormat="0" applyAlignment="0" applyProtection="0"/>
    <xf numFmtId="176" fontId="128" fillId="50" borderId="58" applyNumberFormat="0" applyProtection="0">
      <alignment horizontal="right" vertical="center"/>
    </xf>
    <xf numFmtId="10" fontId="2" fillId="88" borderId="18" applyNumberFormat="0" applyBorder="0" applyAlignment="0" applyProtection="0"/>
    <xf numFmtId="4" fontId="44" fillId="85" borderId="37" applyNumberFormat="0" applyProtection="0">
      <alignment vertical="center"/>
    </xf>
    <xf numFmtId="0" fontId="3" fillId="106" borderId="37" applyNumberFormat="0" applyProtection="0">
      <alignment horizontal="left" vertical="center" indent="1"/>
    </xf>
    <xf numFmtId="4" fontId="44" fillId="98" borderId="37" applyNumberFormat="0" applyProtection="0">
      <alignment horizontal="right" vertical="center"/>
    </xf>
    <xf numFmtId="4" fontId="44" fillId="104" borderId="37" applyNumberFormat="0" applyProtection="0">
      <alignment horizontal="right" vertical="center"/>
    </xf>
    <xf numFmtId="0" fontId="3" fillId="92" borderId="52" applyNumberFormat="0" applyFont="0" applyAlignment="0" applyProtection="0"/>
    <xf numFmtId="176" fontId="58" fillId="0" borderId="50" applyNumberFormat="0" applyFill="0" applyBorder="0" applyAlignment="0" applyProtection="0"/>
    <xf numFmtId="0" fontId="3" fillId="108" borderId="37" applyNumberFormat="0" applyProtection="0">
      <alignment horizontal="left" vertical="center" indent="1"/>
    </xf>
    <xf numFmtId="176" fontId="57"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68" fillId="80" borderId="51" applyNumberFormat="0" applyAlignment="0" applyProtection="0"/>
    <xf numFmtId="176" fontId="2" fillId="0" borderId="50" applyNumberFormat="0" applyFill="0" applyAlignment="0" applyProtection="0"/>
    <xf numFmtId="176" fontId="68" fillId="80" borderId="51" applyNumberFormat="0" applyAlignment="0" applyProtection="0"/>
    <xf numFmtId="0" fontId="3" fillId="106" borderId="37" applyNumberFormat="0" applyProtection="0">
      <alignment horizontal="left" vertical="center" indent="1"/>
    </xf>
    <xf numFmtId="4" fontId="44" fillId="106" borderId="37" applyNumberFormat="0" applyProtection="0">
      <alignment horizontal="left" vertical="center" indent="1"/>
    </xf>
    <xf numFmtId="0" fontId="3" fillId="92" borderId="52" applyNumberFormat="0" applyFont="0" applyAlignment="0" applyProtection="0"/>
    <xf numFmtId="176" fontId="68" fillId="80" borderId="51" applyNumberFormat="0" applyAlignment="0" applyProtection="0"/>
    <xf numFmtId="4" fontId="129" fillId="109" borderId="58" applyNumberFormat="0" applyProtection="0">
      <alignment horizontal="right" vertical="center"/>
    </xf>
    <xf numFmtId="176" fontId="2" fillId="84" borderId="18"/>
    <xf numFmtId="176" fontId="91" fillId="0" borderId="20">
      <alignment horizontal="left" vertical="center"/>
    </xf>
    <xf numFmtId="176" fontId="91" fillId="0" borderId="20">
      <alignment horizontal="left" vertical="center"/>
    </xf>
    <xf numFmtId="176" fontId="102" fillId="52" borderId="51" applyNumberFormat="0" applyAlignment="0" applyProtection="0"/>
    <xf numFmtId="176" fontId="102" fillId="52" borderId="51" applyNumberFormat="0" applyAlignment="0" applyProtection="0"/>
    <xf numFmtId="4" fontId="44" fillId="104" borderId="37" applyNumberFormat="0" applyProtection="0">
      <alignment horizontal="right" vertical="center"/>
    </xf>
    <xf numFmtId="176" fontId="57" fillId="0" borderId="50" applyNumberFormat="0" applyFill="0" applyBorder="0" applyAlignment="0" applyProtection="0"/>
    <xf numFmtId="0" fontId="135" fillId="0" borderId="50" applyNumberFormat="0" applyFill="0" applyBorder="0" applyAlignment="0" applyProtection="0"/>
    <xf numFmtId="0" fontId="102" fillId="51" borderId="51" applyNumberFormat="0" applyAlignment="0" applyProtection="0"/>
    <xf numFmtId="0" fontId="102" fillId="51" borderId="51" applyNumberFormat="0" applyAlignment="0" applyProtection="0"/>
    <xf numFmtId="0" fontId="68" fillId="79" borderId="51" applyNumberFormat="0" applyAlignment="0" applyProtection="0"/>
    <xf numFmtId="0" fontId="36" fillId="92" borderId="52" applyNumberFormat="0" applyFont="0" applyAlignment="0" applyProtection="0"/>
    <xf numFmtId="0" fontId="57" fillId="0" borderId="50" applyNumberFormat="0" applyFill="0" applyBorder="0" applyAlignment="0" applyProtection="0"/>
    <xf numFmtId="0" fontId="102" fillId="51" borderId="51" applyNumberFormat="0" applyAlignment="0" applyProtection="0"/>
    <xf numFmtId="176" fontId="140" fillId="0" borderId="50" applyNumberFormat="0" applyFill="0" applyBorder="0" applyAlignment="0" applyProtection="0"/>
    <xf numFmtId="4" fontId="124" fillId="85" borderId="37" applyNumberFormat="0" applyProtection="0">
      <alignment vertical="center"/>
    </xf>
    <xf numFmtId="4" fontId="44" fillId="85" borderId="37" applyNumberFormat="0" applyProtection="0">
      <alignment vertical="center"/>
    </xf>
    <xf numFmtId="0" fontId="68" fillId="79" borderId="51" applyNumberFormat="0" applyAlignment="0" applyProtection="0"/>
    <xf numFmtId="176" fontId="32" fillId="89" borderId="52" applyNumberFormat="0" applyAlignment="0" applyProtection="0"/>
    <xf numFmtId="176" fontId="32" fillId="89" borderId="52" applyNumberFormat="0" applyAlignment="0" applyProtection="0"/>
    <xf numFmtId="176" fontId="122" fillId="80" borderId="37" applyNumberFormat="0" applyAlignment="0" applyProtection="0"/>
    <xf numFmtId="176" fontId="122" fillId="80" borderId="37" applyNumberFormat="0" applyAlignment="0" applyProtection="0"/>
    <xf numFmtId="176" fontId="2" fillId="86" borderId="18"/>
    <xf numFmtId="0" fontId="135" fillId="0" borderId="50" applyNumberFormat="0" applyFill="0" applyBorder="0" applyAlignment="0" applyProtection="0"/>
    <xf numFmtId="176" fontId="141" fillId="0" borderId="50" applyNumberFormat="0" applyFill="0" applyBorder="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176" fontId="135"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2" fillId="0" borderId="50" applyNumberFormat="0" applyFill="0" applyAlignment="0" applyProtection="0"/>
    <xf numFmtId="176" fontId="2" fillId="0" borderId="50" applyNumberFormat="0" applyFill="0" applyAlignment="0" applyProtection="0"/>
    <xf numFmtId="176" fontId="68" fillId="80" borderId="51" applyNumberFormat="0" applyAlignment="0" applyProtection="0"/>
    <xf numFmtId="176" fontId="68" fillId="80" borderId="51" applyNumberFormat="0" applyAlignment="0" applyProtection="0"/>
    <xf numFmtId="176" fontId="32" fillId="89" borderId="52" applyNumberFormat="0" applyAlignment="0" applyProtection="0"/>
    <xf numFmtId="176" fontId="32" fillId="89" borderId="52" applyNumberFormat="0" applyAlignment="0" applyProtection="0"/>
    <xf numFmtId="176" fontId="102" fillId="52" borderId="51" applyNumberFormat="0" applyAlignment="0" applyProtection="0"/>
    <xf numFmtId="176" fontId="102" fillId="52" borderId="51" applyNumberFormat="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0" fontId="68" fillId="79" borderId="51" applyNumberFormat="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0" fontId="141" fillId="0" borderId="50" applyNumberFormat="0" applyFill="0" applyBorder="0" applyAlignment="0" applyProtection="0"/>
    <xf numFmtId="0" fontId="141" fillId="0" borderId="50" applyNumberFormat="0" applyFill="0" applyBorder="0" applyAlignment="0" applyProtection="0"/>
    <xf numFmtId="0" fontId="140" fillId="0" borderId="50" applyNumberFormat="0" applyFill="0" applyBorder="0" applyAlignment="0" applyProtection="0"/>
    <xf numFmtId="0" fontId="140" fillId="0" borderId="50" applyNumberFormat="0" applyFill="0" applyBorder="0" applyAlignment="0" applyProtection="0"/>
    <xf numFmtId="0" fontId="162" fillId="113" borderId="18">
      <alignment vertical="center" wrapText="1"/>
      <protection locked="0"/>
    </xf>
    <xf numFmtId="0" fontId="162" fillId="113" borderId="18">
      <alignment vertical="center" wrapText="1"/>
      <protection locked="0"/>
    </xf>
    <xf numFmtId="0" fontId="172" fillId="83" borderId="18">
      <alignment horizontal="center" vertical="center" wrapText="1"/>
    </xf>
    <xf numFmtId="0" fontId="135" fillId="0" borderId="50" applyNumberFormat="0" applyFill="0" applyBorder="0" applyAlignment="0" applyProtection="0"/>
    <xf numFmtId="0" fontId="135" fillId="0" borderId="50" applyNumberFormat="0" applyFill="0" applyBorder="0" applyAlignment="0" applyProtection="0"/>
    <xf numFmtId="0" fontId="164" fillId="1" borderId="20" applyNumberFormat="0" applyFont="0" applyAlignment="0">
      <alignment horizontal="center"/>
    </xf>
    <xf numFmtId="176" fontId="2" fillId="86" borderId="18"/>
    <xf numFmtId="0" fontId="2" fillId="86" borderId="18"/>
    <xf numFmtId="0" fontId="36" fillId="92" borderId="52" applyNumberFormat="0" applyFont="0" applyAlignment="0" applyProtection="0"/>
    <xf numFmtId="0" fontId="32" fillId="89" borderId="52" applyNumberFormat="0" applyAlignment="0" applyProtection="0"/>
    <xf numFmtId="0" fontId="3" fillId="92" borderId="52" applyNumberFormat="0" applyFont="0" applyAlignment="0" applyProtection="0"/>
    <xf numFmtId="0" fontId="3" fillId="92" borderId="52" applyNumberFormat="0" applyFont="0" applyAlignment="0" applyProtection="0"/>
    <xf numFmtId="176" fontId="2" fillId="0" borderId="50" applyNumberFormat="0" applyFill="0" applyAlignment="0" applyProtection="0"/>
    <xf numFmtId="0" fontId="68" fillId="80" borderId="51" applyNumberFormat="0" applyAlignment="0" applyProtection="0"/>
    <xf numFmtId="0" fontId="68" fillId="79" borderId="51" applyNumberFormat="0" applyAlignment="0" applyProtection="0"/>
    <xf numFmtId="0" fontId="103" fillId="0" borderId="18">
      <alignment horizontal="left" vertical="center" wrapText="1"/>
    </xf>
    <xf numFmtId="0" fontId="102" fillId="51" borderId="51" applyNumberFormat="0" applyAlignment="0" applyProtection="0"/>
    <xf numFmtId="0" fontId="102" fillId="51" borderId="51" applyNumberFormat="0" applyAlignment="0" applyProtection="0"/>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10" fontId="2" fillId="88" borderId="18" applyNumberFormat="0" applyBorder="0" applyAlignment="0" applyProtection="0"/>
    <xf numFmtId="10" fontId="2" fillId="88" borderId="18" applyNumberFormat="0" applyBorder="0" applyAlignment="0" applyProtection="0"/>
    <xf numFmtId="0" fontId="92" fillId="85" borderId="18" applyBorder="0">
      <alignment horizontal="center" vertical="center" shrinkToFit="1"/>
      <protection hidden="1"/>
    </xf>
    <xf numFmtId="176" fontId="91" fillId="0" borderId="20">
      <alignment horizontal="left" vertical="center"/>
    </xf>
    <xf numFmtId="176" fontId="2" fillId="84" borderId="18"/>
    <xf numFmtId="0" fontId="2" fillId="84" borderId="18"/>
    <xf numFmtId="0" fontId="91" fillId="0" borderId="20">
      <alignment horizontal="left" vertical="center"/>
    </xf>
    <xf numFmtId="0" fontId="91" fillId="0" borderId="20">
      <alignment horizontal="left" vertical="center"/>
    </xf>
    <xf numFmtId="176" fontId="91" fillId="0" borderId="20">
      <alignment horizontal="left" vertical="center"/>
    </xf>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0" fontId="68" fillId="79" borderId="51" applyNumberFormat="0" applyAlignment="0" applyProtection="0"/>
    <xf numFmtId="0" fontId="68" fillId="80" borderId="51" applyNumberFormat="0" applyAlignment="0" applyProtection="0"/>
    <xf numFmtId="0" fontId="68" fillId="79" borderId="51" applyNumberFormat="0" applyAlignment="0" applyProtection="0"/>
    <xf numFmtId="0" fontId="68" fillId="79" borderId="51" applyNumberFormat="0" applyAlignment="0" applyProtection="0"/>
    <xf numFmtId="0" fontId="65" fillId="0" borderId="25" applyNumberFormat="0" applyBorder="0">
      <alignment horizontal="center"/>
    </xf>
    <xf numFmtId="0" fontId="62" fillId="78" borderId="18">
      <alignment horizontal="center" vertical="center" shrinkToFit="1"/>
      <protection hidden="1"/>
    </xf>
    <xf numFmtId="176" fontId="2" fillId="0" borderId="50" applyNumberFormat="0" applyFill="0" applyAlignment="0" applyProtection="0"/>
    <xf numFmtId="0" fontId="2" fillId="0" borderId="50" applyNumberFormat="0" applyFill="0" applyAlignment="0" applyProtection="0"/>
    <xf numFmtId="0" fontId="2" fillId="0" borderId="50" applyNumberFormat="0" applyFill="0" applyAlignment="0" applyProtection="0"/>
    <xf numFmtId="0" fontId="59" fillId="0" borderId="50" applyNumberFormat="0" applyFill="0" applyBorder="0" applyAlignment="0" applyProtection="0"/>
    <xf numFmtId="0" fontId="59" fillId="0" borderId="50" applyNumberFormat="0" applyFill="0" applyBorder="0" applyAlignment="0" applyProtection="0"/>
    <xf numFmtId="0" fontId="58" fillId="0" borderId="50" applyNumberFormat="0" applyFill="0" applyBorder="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0" fontId="57" fillId="0" borderId="50" applyNumberFormat="0" applyFill="0" applyBorder="0" applyAlignment="0" applyProtection="0"/>
    <xf numFmtId="0" fontId="3" fillId="92" borderId="52" applyNumberFormat="0" applyFont="0" applyAlignment="0" applyProtection="0"/>
    <xf numFmtId="0" fontId="32" fillId="89" borderId="52" applyNumberFormat="0" applyAlignment="0" applyProtection="0"/>
    <xf numFmtId="0" fontId="36" fillId="92" borderId="52" applyNumberFormat="0" applyFont="0" applyAlignment="0" applyProtection="0"/>
    <xf numFmtId="0" fontId="122" fillId="80" borderId="37" applyNumberFormat="0" applyAlignment="0" applyProtection="0"/>
    <xf numFmtId="0" fontId="122" fillId="79" borderId="37" applyNumberFormat="0" applyAlignment="0" applyProtection="0"/>
    <xf numFmtId="4" fontId="4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176" fontId="165" fillId="50" borderId="58"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25" fillId="112" borderId="58" applyNumberFormat="0" applyProtection="0">
      <alignment horizontal="left" vertical="center" wrapText="1"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3" fillId="93" borderId="37" applyNumberFormat="0" applyProtection="0">
      <alignment horizontal="left" vertical="center" indent="1"/>
    </xf>
    <xf numFmtId="0" fontId="130" fillId="107" borderId="58" applyNumberFormat="0" applyProtection="0">
      <alignment horizontal="left" vertical="top" indent="1"/>
    </xf>
    <xf numFmtId="176" fontId="130" fillId="107" borderId="58" applyNumberFormat="0" applyProtection="0">
      <alignment horizontal="left" vertical="top" indent="1"/>
    </xf>
    <xf numFmtId="4" fontId="134" fillId="109" borderId="58" applyNumberFormat="0" applyProtection="0">
      <alignment horizontal="right" vertical="center"/>
    </xf>
    <xf numFmtId="4" fontId="133" fillId="104" borderId="37" applyNumberFormat="0" applyProtection="0">
      <alignment horizontal="right" vertical="center"/>
    </xf>
    <xf numFmtId="4" fontId="133" fillId="104" borderId="37" applyNumberFormat="0" applyProtection="0">
      <alignment horizontal="right" vertical="center"/>
    </xf>
    <xf numFmtId="176" fontId="166" fillId="50" borderId="58"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201" fontId="167" fillId="85" borderId="57" applyBorder="0">
      <alignment horizontal="center" vertical="center" wrapText="1"/>
      <protection hidden="1"/>
    </xf>
    <xf numFmtId="0" fontId="164" fillId="1" borderId="20" applyNumberFormat="0" applyFont="0" applyAlignment="0">
      <alignment horizontal="center"/>
    </xf>
    <xf numFmtId="0" fontId="135" fillId="0" borderId="50" applyNumberFormat="0" applyFill="0" applyBorder="0" applyAlignment="0" applyProtection="0"/>
    <xf numFmtId="0" fontId="135" fillId="0" borderId="50" applyNumberFormat="0" applyFill="0" applyBorder="0" applyAlignment="0" applyProtection="0"/>
    <xf numFmtId="176" fontId="135" fillId="0" borderId="50" applyNumberFormat="0" applyFill="0" applyBorder="0" applyAlignment="0" applyProtection="0"/>
    <xf numFmtId="0" fontId="173" fillId="0" borderId="48" applyNumberFormat="0" applyFill="0" applyAlignment="0" applyProtection="0"/>
    <xf numFmtId="0" fontId="140" fillId="0" borderId="50" applyNumberFormat="0" applyFill="0" applyBorder="0" applyAlignment="0" applyProtection="0"/>
    <xf numFmtId="0" fontId="140" fillId="0" borderId="50" applyNumberFormat="0" applyFill="0" applyBorder="0" applyAlignment="0" applyProtection="0"/>
    <xf numFmtId="176" fontId="140" fillId="0" borderId="50" applyNumberFormat="0" applyFill="0" applyBorder="0" applyAlignment="0" applyProtection="0"/>
    <xf numFmtId="0" fontId="141" fillId="0" borderId="50" applyNumberFormat="0" applyFill="0" applyBorder="0" applyAlignment="0" applyProtection="0"/>
    <xf numFmtId="0" fontId="141" fillId="0" borderId="50" applyNumberFormat="0" applyFill="0" applyBorder="0" applyAlignment="0" applyProtection="0"/>
    <xf numFmtId="176" fontId="141" fillId="0" borderId="50" applyNumberFormat="0" applyFill="0" applyBorder="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176" fontId="142" fillId="0" borderId="50" applyNumberFormat="0" applyFill="0" applyBorder="0" applyAlignment="0" applyProtection="0"/>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0" fontId="102" fillId="51" borderId="51" applyNumberFormat="0" applyAlignment="0" applyProtection="0"/>
    <xf numFmtId="0" fontId="173" fillId="0" borderId="48" applyNumberFormat="0" applyFill="0" applyAlignment="0" applyProtection="0"/>
    <xf numFmtId="0" fontId="3" fillId="92" borderId="52" applyNumberFormat="0" applyFont="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39" fontId="106" fillId="57" borderId="56"/>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176" fontId="2" fillId="0" borderId="50" applyNumberFormat="0" applyFill="0" applyAlignment="0" applyProtection="0"/>
    <xf numFmtId="176" fontId="2" fillId="84" borderId="18"/>
    <xf numFmtId="0" fontId="2" fillId="84" borderId="18"/>
    <xf numFmtId="4" fontId="126" fillId="102" borderId="37" applyNumberFormat="0" applyProtection="0">
      <alignment horizontal="left" vertical="center" indent="1"/>
    </xf>
    <xf numFmtId="0" fontId="68" fillId="79" borderId="51" applyNumberFormat="0" applyAlignment="0" applyProtection="0"/>
    <xf numFmtId="0" fontId="102" fillId="51" borderId="51" applyNumberFormat="0" applyAlignment="0" applyProtection="0"/>
    <xf numFmtId="0" fontId="3" fillId="93" borderId="37" applyNumberFormat="0" applyProtection="0">
      <alignment horizontal="left" vertical="center" indent="1"/>
    </xf>
    <xf numFmtId="0" fontId="68" fillId="80" borderId="51" applyNumberFormat="0" applyAlignment="0" applyProtection="0"/>
    <xf numFmtId="4" fontId="44" fillId="99" borderId="37" applyNumberFormat="0" applyProtection="0">
      <alignment horizontal="right" vertical="center"/>
    </xf>
    <xf numFmtId="0" fontId="68" fillId="79" borderId="51" applyNumberFormat="0" applyAlignment="0" applyProtection="0"/>
    <xf numFmtId="0" fontId="92" fillId="85" borderId="18" applyBorder="0">
      <alignment horizontal="center" vertical="center" shrinkToFit="1"/>
      <protection hidden="1"/>
    </xf>
    <xf numFmtId="10" fontId="2" fillId="88" borderId="18" applyNumberFormat="0" applyBorder="0" applyAlignment="0" applyProtection="0"/>
    <xf numFmtId="0" fontId="102" fillId="51" borderId="51" applyNumberFormat="0" applyAlignment="0" applyProtection="0"/>
    <xf numFmtId="0" fontId="102" fillId="52" borderId="51" applyNumberFormat="0" applyAlignment="0" applyProtection="0"/>
    <xf numFmtId="176" fontId="2" fillId="0" borderId="50" applyNumberFormat="0" applyFill="0" applyAlignment="0" applyProtection="0"/>
    <xf numFmtId="0" fontId="68" fillId="79" borderId="51" applyNumberFormat="0" applyAlignment="0" applyProtection="0"/>
    <xf numFmtId="0" fontId="65" fillId="0" borderId="25" applyNumberFormat="0" applyBorder="0">
      <alignment horizontal="center"/>
    </xf>
    <xf numFmtId="4" fontId="44" fillId="100" borderId="37" applyNumberFormat="0" applyProtection="0">
      <alignment horizontal="right" vertical="center"/>
    </xf>
    <xf numFmtId="10" fontId="2" fillId="88" borderId="18" applyNumberFormat="0" applyBorder="0" applyAlignment="0" applyProtection="0"/>
    <xf numFmtId="0" fontId="91" fillId="0" borderId="20">
      <alignment horizontal="left" vertical="center"/>
    </xf>
    <xf numFmtId="0" fontId="62" fillId="78" borderId="18">
      <alignment horizontal="center" vertical="center" shrinkToFit="1"/>
      <protection hidden="1"/>
    </xf>
    <xf numFmtId="0" fontId="68" fillId="80" borderId="51" applyNumberFormat="0" applyAlignment="0" applyProtection="0"/>
    <xf numFmtId="0" fontId="68" fillId="79" borderId="51" applyNumberFormat="0" applyAlignment="0" applyProtection="0"/>
    <xf numFmtId="0" fontId="58" fillId="0" borderId="50" applyNumberFormat="0" applyFill="0" applyBorder="0" applyAlignment="0" applyProtection="0"/>
    <xf numFmtId="0" fontId="122" fillId="79" borderId="37" applyNumberFormat="0" applyAlignment="0" applyProtection="0"/>
    <xf numFmtId="4" fontId="44" fillId="96"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4" fontId="124" fillId="85" borderId="37" applyNumberFormat="0" applyProtection="0">
      <alignment vertical="center"/>
    </xf>
    <xf numFmtId="0" fontId="140" fillId="0" borderId="50" applyNumberFormat="0" applyFill="0" applyBorder="0" applyAlignment="0" applyProtection="0"/>
    <xf numFmtId="0" fontId="3" fillId="108" borderId="37" applyNumberFormat="0" applyProtection="0">
      <alignment horizontal="left" vertical="center" indent="1"/>
    </xf>
    <xf numFmtId="176" fontId="57" fillId="0" borderId="50" applyNumberFormat="0" applyFill="0" applyBorder="0" applyAlignment="0" applyProtection="0"/>
    <xf numFmtId="176" fontId="142" fillId="0" borderId="50" applyNumberFormat="0" applyFill="0" applyBorder="0" applyAlignment="0" applyProtection="0"/>
    <xf numFmtId="0" fontId="140" fillId="0" borderId="50" applyNumberFormat="0" applyFill="0" applyBorder="0" applyAlignment="0" applyProtection="0"/>
    <xf numFmtId="176" fontId="32" fillId="89" borderId="52" applyNumberFormat="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0" fontId="135" fillId="0" borderId="50" applyNumberFormat="0" applyFill="0" applyBorder="0" applyAlignment="0" applyProtection="0"/>
    <xf numFmtId="176" fontId="2" fillId="0" borderId="50" applyNumberFormat="0" applyFill="0" applyAlignment="0" applyProtection="0"/>
    <xf numFmtId="176" fontId="135" fillId="0" borderId="50" applyNumberFormat="0" applyFill="0" applyBorder="0" applyAlignment="0" applyProtection="0"/>
    <xf numFmtId="0" fontId="57" fillId="0" borderId="50" applyNumberFormat="0" applyFill="0" applyBorder="0" applyAlignment="0" applyProtection="0"/>
    <xf numFmtId="0" fontId="3" fillId="93" borderId="37" applyNumberFormat="0" applyProtection="0">
      <alignment horizontal="left" vertical="center" indent="1"/>
    </xf>
    <xf numFmtId="0" fontId="3" fillId="108" borderId="37" applyNumberFormat="0" applyProtection="0">
      <alignment horizontal="left" vertical="center" indent="1"/>
    </xf>
    <xf numFmtId="4" fontId="44" fillId="97" borderId="37" applyNumberFormat="0" applyProtection="0">
      <alignment horizontal="right" vertical="center"/>
    </xf>
    <xf numFmtId="4" fontId="44" fillId="96" borderId="37" applyNumberFormat="0" applyProtection="0">
      <alignment horizontal="right" vertical="center"/>
    </xf>
    <xf numFmtId="4" fontId="44" fillId="104" borderId="37" applyNumberFormat="0" applyProtection="0">
      <alignment horizontal="right" vertical="center"/>
    </xf>
    <xf numFmtId="4" fontId="124" fillId="104" borderId="37" applyNumberFormat="0" applyProtection="0">
      <alignment horizontal="right" vertical="center"/>
    </xf>
    <xf numFmtId="176" fontId="58" fillId="0" borderId="50" applyNumberFormat="0" applyFill="0" applyBorder="0" applyAlignment="0" applyProtection="0"/>
    <xf numFmtId="176" fontId="135" fillId="0" borderId="50" applyNumberFormat="0" applyFill="0" applyBorder="0" applyAlignment="0" applyProtection="0"/>
    <xf numFmtId="176" fontId="142" fillId="0" borderId="50" applyNumberFormat="0" applyFill="0" applyBorder="0" applyAlignment="0" applyProtection="0"/>
    <xf numFmtId="0" fontId="142" fillId="0" borderId="50" applyNumberFormat="0" applyFill="0" applyBorder="0" applyAlignment="0" applyProtection="0"/>
    <xf numFmtId="0" fontId="141" fillId="0" borderId="50" applyNumberFormat="0" applyFill="0" applyBorder="0" applyAlignment="0" applyProtection="0"/>
    <xf numFmtId="0" fontId="2" fillId="86" borderId="18"/>
    <xf numFmtId="0" fontId="58" fillId="0" borderId="50" applyNumberFormat="0" applyFill="0" applyBorder="0" applyAlignment="0" applyProtection="0"/>
    <xf numFmtId="0" fontId="102" fillId="51" borderId="51" applyNumberFormat="0" applyAlignment="0" applyProtection="0"/>
    <xf numFmtId="0" fontId="68" fillId="79" borderId="51" applyNumberFormat="0" applyAlignment="0" applyProtection="0"/>
    <xf numFmtId="0" fontId="3" fillId="93" borderId="37" applyNumberFormat="0" applyProtection="0">
      <alignment horizontal="left" vertical="center" indent="1"/>
    </xf>
    <xf numFmtId="4" fontId="44" fillId="85" borderId="37" applyNumberFormat="0" applyProtection="0">
      <alignment horizontal="left" vertical="center" indent="1"/>
    </xf>
    <xf numFmtId="0" fontId="3" fillId="86" borderId="37" applyNumberFormat="0" applyProtection="0">
      <alignment horizontal="left" vertical="center" indent="1"/>
    </xf>
    <xf numFmtId="4" fontId="44" fillId="88" borderId="37" applyNumberFormat="0" applyProtection="0">
      <alignment horizontal="left" vertical="center" indent="1"/>
    </xf>
    <xf numFmtId="0" fontId="3" fillId="86" borderId="37" applyNumberFormat="0" applyProtection="0">
      <alignment horizontal="left" vertical="center" indent="1"/>
    </xf>
    <xf numFmtId="0" fontId="3" fillId="106" borderId="37" applyNumberFormat="0" applyProtection="0">
      <alignment horizontal="left" vertical="center" indent="1"/>
    </xf>
    <xf numFmtId="0" fontId="91" fillId="0" borderId="20">
      <alignment horizontal="left" vertical="center"/>
    </xf>
    <xf numFmtId="0" fontId="3" fillId="106" borderId="37" applyNumberFormat="0" applyProtection="0">
      <alignment horizontal="left" vertical="center" indent="1"/>
    </xf>
    <xf numFmtId="176" fontId="128" fillId="50" borderId="58" applyNumberFormat="0" applyProtection="0">
      <alignment horizontal="right" vertical="center"/>
    </xf>
    <xf numFmtId="176" fontId="165" fillId="50" borderId="58" applyNumberFormat="0" applyProtection="0">
      <alignment horizontal="right" vertical="center"/>
    </xf>
    <xf numFmtId="176" fontId="165" fillId="50" borderId="58" applyNumberFormat="0" applyProtection="0">
      <alignment horizontal="right" vertical="center"/>
    </xf>
    <xf numFmtId="176" fontId="125" fillId="112" borderId="58" applyNumberFormat="0" applyProtection="0">
      <alignment horizontal="left" vertical="center" wrapText="1" indent="1"/>
    </xf>
    <xf numFmtId="176" fontId="125" fillId="112" borderId="58" applyNumberFormat="0" applyProtection="0">
      <alignment horizontal="left" vertical="center" wrapText="1" indent="1"/>
    </xf>
    <xf numFmtId="176" fontId="130" fillId="107" borderId="58" applyNumberFormat="0" applyProtection="0">
      <alignment horizontal="left" vertical="top" indent="1"/>
    </xf>
    <xf numFmtId="176" fontId="130" fillId="107" borderId="58" applyNumberFormat="0" applyProtection="0">
      <alignment horizontal="left" vertical="top" indent="1"/>
    </xf>
    <xf numFmtId="176" fontId="166" fillId="50" borderId="58" applyNumberFormat="0" applyProtection="0">
      <alignment horizontal="right" vertical="center"/>
    </xf>
    <xf numFmtId="176" fontId="166" fillId="50" borderId="58" applyNumberFormat="0" applyProtection="0">
      <alignment horizontal="right" vertical="center"/>
    </xf>
    <xf numFmtId="176" fontId="135"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0" fontId="2" fillId="88" borderId="18" applyNumberFormat="0" applyBorder="0" applyAlignment="0" applyProtection="0"/>
    <xf numFmtId="176" fontId="125" fillId="112" borderId="58" applyNumberFormat="0" applyProtection="0">
      <alignment horizontal="left" vertical="center" wrapText="1" indent="1"/>
    </xf>
    <xf numFmtId="0" fontId="3" fillId="108" borderId="37" applyNumberFormat="0" applyProtection="0">
      <alignment horizontal="left" vertical="center" indent="1"/>
    </xf>
    <xf numFmtId="0" fontId="162" fillId="113" borderId="18">
      <alignment vertical="center" wrapText="1"/>
      <protection locked="0"/>
    </xf>
    <xf numFmtId="0" fontId="162" fillId="113" borderId="18">
      <alignment vertical="center" wrapText="1"/>
      <protection locked="0"/>
    </xf>
    <xf numFmtId="0" fontId="172" fillId="83" borderId="18">
      <alignment horizontal="center" vertical="center" wrapText="1"/>
    </xf>
    <xf numFmtId="0" fontId="164" fillId="1" borderId="20" applyNumberFormat="0" applyFont="0" applyAlignment="0">
      <alignment horizontal="center"/>
    </xf>
    <xf numFmtId="176" fontId="2" fillId="86" borderId="18"/>
    <xf numFmtId="0" fontId="2" fillId="86" borderId="18"/>
    <xf numFmtId="0" fontId="2" fillId="86" borderId="18"/>
    <xf numFmtId="176" fontId="102" fillId="52" borderId="51" applyNumberFormat="0" applyAlignment="0" applyProtection="0"/>
    <xf numFmtId="176" fontId="102" fillId="52" borderId="51" applyNumberFormat="0" applyAlignment="0" applyProtection="0"/>
    <xf numFmtId="176" fontId="91" fillId="0" borderId="20">
      <alignment horizontal="left" vertical="center"/>
    </xf>
    <xf numFmtId="176" fontId="91" fillId="0" borderId="20">
      <alignment horizontal="left" vertical="center"/>
    </xf>
    <xf numFmtId="176" fontId="59" fillId="0" borderId="50" applyNumberFormat="0" applyFill="0" applyBorder="0" applyAlignment="0" applyProtection="0"/>
    <xf numFmtId="0" fontId="103" fillId="0" borderId="18">
      <alignment horizontal="left" vertical="center" wrapText="1"/>
    </xf>
    <xf numFmtId="10" fontId="2" fillId="88" borderId="18" applyNumberFormat="0" applyBorder="0" applyAlignment="0" applyProtection="0"/>
    <xf numFmtId="10" fontId="2" fillId="88" borderId="18" applyNumberFormat="0" applyBorder="0" applyAlignment="0" applyProtection="0"/>
    <xf numFmtId="0" fontId="92" fillId="85" borderId="18" applyBorder="0">
      <alignment horizontal="center" vertical="center" shrinkToFit="1"/>
      <protection hidden="1"/>
    </xf>
    <xf numFmtId="176" fontId="91" fillId="0" borderId="20">
      <alignment horizontal="left" vertical="center"/>
    </xf>
    <xf numFmtId="0" fontId="91" fillId="0" borderId="20">
      <alignment horizontal="left" vertical="center"/>
    </xf>
    <xf numFmtId="0" fontId="91" fillId="0" borderId="20">
      <alignment horizontal="left" vertical="center"/>
    </xf>
    <xf numFmtId="176" fontId="2" fillId="84" borderId="18"/>
    <xf numFmtId="0" fontId="2" fillId="84" borderId="18"/>
    <xf numFmtId="0" fontId="2" fillId="84" borderId="18"/>
    <xf numFmtId="0" fontId="65" fillId="0" borderId="25" applyNumberFormat="0" applyBorder="0">
      <alignment horizontal="center"/>
    </xf>
    <xf numFmtId="0" fontId="62" fillId="78" borderId="18">
      <alignment horizontal="center" vertical="center" shrinkToFit="1"/>
      <protection hidden="1"/>
    </xf>
    <xf numFmtId="0" fontId="3" fillId="93" borderId="37" applyNumberFormat="0" applyProtection="0">
      <alignment horizontal="left" vertical="center" indent="1"/>
    </xf>
    <xf numFmtId="10" fontId="2" fillId="88" borderId="18" applyNumberFormat="0" applyBorder="0" applyAlignment="0" applyProtection="0"/>
    <xf numFmtId="176" fontId="141" fillId="0" borderId="50" applyNumberFormat="0" applyFill="0" applyBorder="0" applyAlignment="0" applyProtection="0"/>
    <xf numFmtId="176" fontId="130" fillId="107" borderId="58" applyNumberFormat="0" applyProtection="0">
      <alignment horizontal="left" vertical="top" indent="1"/>
    </xf>
    <xf numFmtId="176" fontId="122" fillId="80" borderId="37" applyNumberFormat="0" applyAlignment="0" applyProtection="0"/>
    <xf numFmtId="0" fontId="122" fillId="79" borderId="37" applyNumberFormat="0" applyAlignment="0" applyProtection="0"/>
    <xf numFmtId="0" fontId="122" fillId="79" borderId="37" applyNumberFormat="0" applyAlignment="0" applyProtection="0"/>
    <xf numFmtId="0" fontId="122" fillId="80" borderId="37" applyNumberFormat="0" applyAlignment="0" applyProtection="0"/>
    <xf numFmtId="0" fontId="122" fillId="79" borderId="37" applyNumberFormat="0" applyAlignment="0" applyProtection="0"/>
    <xf numFmtId="4" fontId="44" fillId="85" borderId="37" applyNumberFormat="0" applyProtection="0">
      <alignment vertical="center"/>
    </xf>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128" fillId="109" borderId="58" applyNumberFormat="0" applyProtection="0">
      <alignment horizontal="right" vertical="center"/>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9" fillId="109" borderId="58"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176" fontId="165" fillId="50" borderId="58"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4" fontId="125" fillId="53" borderId="58" applyNumberFormat="0" applyProtection="0">
      <alignment horizontal="left" vertical="center" wrapText="1" indent="1"/>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25" fillId="112" borderId="58" applyNumberFormat="0" applyProtection="0">
      <alignment horizontal="left" vertical="center" wrapText="1"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130" fillId="107" borderId="58" applyNumberFormat="0" applyProtection="0">
      <alignment horizontal="left" vertical="top"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130" fillId="107" borderId="58" applyNumberFormat="0" applyProtection="0">
      <alignment horizontal="left" vertical="top" indent="1"/>
    </xf>
    <xf numFmtId="176" fontId="130" fillId="107" borderId="58" applyNumberFormat="0" applyProtection="0">
      <alignment horizontal="left" vertical="top" indent="1"/>
    </xf>
    <xf numFmtId="4" fontId="134" fillId="109" borderId="58" applyNumberFormat="0" applyProtection="0">
      <alignment horizontal="right" vertical="center"/>
    </xf>
    <xf numFmtId="4" fontId="133" fillId="104" borderId="37" applyNumberFormat="0" applyProtection="0">
      <alignment horizontal="right" vertical="center"/>
    </xf>
    <xf numFmtId="4" fontId="133" fillId="104" borderId="37" applyNumberFormat="0" applyProtection="0">
      <alignment horizontal="right" vertical="center"/>
    </xf>
    <xf numFmtId="176" fontId="166" fillId="50" borderId="58"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201" fontId="167" fillId="85" borderId="57" applyBorder="0">
      <alignment horizontal="center" vertical="center" wrapText="1"/>
      <protection hidden="1"/>
    </xf>
    <xf numFmtId="0" fontId="173" fillId="0" borderId="48" applyNumberFormat="0" applyFill="0" applyAlignment="0" applyProtection="0"/>
    <xf numFmtId="4" fontId="124" fillId="104" borderId="37" applyNumberFormat="0" applyProtection="0">
      <alignment horizontal="right" vertical="center"/>
    </xf>
    <xf numFmtId="4" fontId="44" fillId="106" borderId="37" applyNumberFormat="0" applyProtection="0">
      <alignment horizontal="left" vertical="center" indent="1"/>
    </xf>
    <xf numFmtId="0" fontId="173" fillId="0" borderId="48" applyNumberFormat="0" applyFill="0" applyAlignment="0" applyProtection="0"/>
    <xf numFmtId="4" fontId="124" fillId="85" borderId="37" applyNumberFormat="0" applyProtection="0">
      <alignment vertical="center"/>
    </xf>
    <xf numFmtId="0" fontId="3" fillId="106" borderId="37" applyNumberFormat="0" applyProtection="0">
      <alignment horizontal="left" vertical="center" indent="1"/>
    </xf>
    <xf numFmtId="0" fontId="122" fillId="79" borderId="37" applyNumberFormat="0" applyAlignment="0" applyProtection="0"/>
    <xf numFmtId="0" fontId="185" fillId="0" borderId="48" applyNumberFormat="0" applyFill="0" applyAlignment="0" applyProtection="0"/>
    <xf numFmtId="0" fontId="122" fillId="80" borderId="37" applyNumberFormat="0" applyAlignment="0" applyProtection="0"/>
    <xf numFmtId="4" fontId="44" fillId="85" borderId="37" applyNumberFormat="0" applyProtection="0">
      <alignment vertical="center"/>
    </xf>
    <xf numFmtId="0" fontId="191" fillId="80" borderId="37" applyNumberFormat="0" applyAlignment="0" applyProtection="0"/>
    <xf numFmtId="0" fontId="122" fillId="79" borderId="37" applyNumberFormat="0" applyAlignment="0" applyProtection="0"/>
    <xf numFmtId="0" fontId="2" fillId="86" borderId="18"/>
    <xf numFmtId="4" fontId="44" fillId="104" borderId="37" applyNumberFormat="0" applyProtection="0">
      <alignment horizontal="right" vertical="center"/>
    </xf>
    <xf numFmtId="39" fontId="106" fillId="57" borderId="56"/>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39" fontId="106" fillId="57" borderId="56"/>
    <xf numFmtId="4" fontId="134" fillId="109" borderId="58" applyNumberFormat="0" applyProtection="0">
      <alignment horizontal="right" vertical="center"/>
    </xf>
    <xf numFmtId="4" fontId="125" fillId="53" borderId="58" applyNumberFormat="0" applyProtection="0">
      <alignment horizontal="left" vertical="center" wrapText="1" indent="1"/>
    </xf>
    <xf numFmtId="4" fontId="129" fillId="109" borderId="58" applyNumberFormat="0" applyProtection="0">
      <alignment horizontal="right" vertical="center"/>
    </xf>
    <xf numFmtId="4" fontId="128" fillId="109" borderId="58" applyNumberFormat="0" applyProtection="0">
      <alignment horizontal="right" vertical="center"/>
    </xf>
    <xf numFmtId="4" fontId="44" fillId="106" borderId="37" applyNumberFormat="0" applyProtection="0">
      <alignment horizontal="left" vertical="center" indent="1"/>
    </xf>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128" fillId="109" borderId="58" applyNumberFormat="0" applyProtection="0">
      <alignment horizontal="right" vertical="center"/>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9" fillId="109" borderId="58"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176" fontId="165" fillId="50" borderId="58"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4" fontId="125" fillId="53" borderId="58" applyNumberFormat="0" applyProtection="0">
      <alignment horizontal="left" vertical="center" wrapText="1" indent="1"/>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25" fillId="112" borderId="58" applyNumberFormat="0" applyProtection="0">
      <alignment horizontal="left" vertical="center" wrapText="1"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130" fillId="107" borderId="58" applyNumberFormat="0" applyProtection="0">
      <alignment horizontal="left" vertical="top"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130" fillId="107" borderId="58" applyNumberFormat="0" applyProtection="0">
      <alignment horizontal="left" vertical="top" indent="1"/>
    </xf>
    <xf numFmtId="176" fontId="130" fillId="107" borderId="58" applyNumberFormat="0" applyProtection="0">
      <alignment horizontal="left" vertical="top" indent="1"/>
    </xf>
    <xf numFmtId="4" fontId="134" fillId="109" borderId="58" applyNumberFormat="0" applyProtection="0">
      <alignment horizontal="right" vertical="center"/>
    </xf>
    <xf numFmtId="4" fontId="133" fillId="104" borderId="37" applyNumberFormat="0" applyProtection="0">
      <alignment horizontal="right" vertical="center"/>
    </xf>
    <xf numFmtId="4" fontId="133" fillId="104" borderId="37" applyNumberFormat="0" applyProtection="0">
      <alignment horizontal="right" vertical="center"/>
    </xf>
    <xf numFmtId="176" fontId="166" fillId="50" borderId="58"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201" fontId="167" fillId="85" borderId="57" applyBorder="0">
      <alignment horizontal="center" vertical="center" wrapText="1"/>
      <protection hidden="1"/>
    </xf>
    <xf numFmtId="0" fontId="135" fillId="0" borderId="50" applyNumberFormat="0" applyFill="0" applyBorder="0" applyAlignment="0" applyProtection="0"/>
    <xf numFmtId="0" fontId="135" fillId="0" borderId="50" applyNumberFormat="0" applyFill="0" applyBorder="0" applyAlignment="0" applyProtection="0"/>
    <xf numFmtId="176" fontId="135" fillId="0" borderId="50" applyNumberFormat="0" applyFill="0" applyBorder="0" applyAlignment="0" applyProtection="0"/>
    <xf numFmtId="0" fontId="173" fillId="0" borderId="48" applyNumberFormat="0" applyFill="0" applyAlignment="0" applyProtection="0"/>
    <xf numFmtId="0" fontId="140" fillId="0" borderId="50" applyNumberFormat="0" applyFill="0" applyBorder="0" applyAlignment="0" applyProtection="0"/>
    <xf numFmtId="0" fontId="140" fillId="0" borderId="50" applyNumberFormat="0" applyFill="0" applyBorder="0" applyAlignment="0" applyProtection="0"/>
    <xf numFmtId="176" fontId="140" fillId="0" borderId="50" applyNumberFormat="0" applyFill="0" applyBorder="0" applyAlignment="0" applyProtection="0"/>
    <xf numFmtId="0" fontId="141" fillId="0" borderId="50" applyNumberFormat="0" applyFill="0" applyBorder="0" applyAlignment="0" applyProtection="0"/>
    <xf numFmtId="0" fontId="141" fillId="0" borderId="50" applyNumberFormat="0" applyFill="0" applyBorder="0" applyAlignment="0" applyProtection="0"/>
    <xf numFmtId="176" fontId="141" fillId="0" borderId="50" applyNumberFormat="0" applyFill="0" applyBorder="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176" fontId="142" fillId="0" borderId="50" applyNumberFormat="0" applyFill="0" applyBorder="0" applyAlignment="0" applyProtection="0"/>
    <xf numFmtId="0" fontId="68" fillId="79" borderId="51" applyNumberFormat="0" applyAlignment="0" applyProtection="0"/>
    <xf numFmtId="0" fontId="102" fillId="51" borderId="51" applyNumberFormat="0" applyAlignment="0" applyProtection="0"/>
    <xf numFmtId="0" fontId="173" fillId="0" borderId="48" applyNumberFormat="0" applyFill="0" applyAlignment="0" applyProtection="0"/>
    <xf numFmtId="0" fontId="122" fillId="79" borderId="37" applyNumberFormat="0" applyAlignment="0" applyProtection="0"/>
    <xf numFmtId="0" fontId="3" fillId="92" borderId="52" applyNumberFormat="0" applyFont="0" applyAlignment="0" applyProtection="0"/>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0" fontId="102" fillId="51" borderId="51" applyNumberFormat="0" applyAlignment="0" applyProtection="0"/>
    <xf numFmtId="0" fontId="3" fillId="92" borderId="52" applyNumberFormat="0" applyFont="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4" fontId="44" fillId="104" borderId="37" applyNumberFormat="0" applyProtection="0">
      <alignment horizontal="right" vertical="center"/>
    </xf>
    <xf numFmtId="0" fontId="3" fillId="93" borderId="37" applyNumberFormat="0" applyProtection="0">
      <alignment horizontal="left" vertical="center" indent="1"/>
    </xf>
    <xf numFmtId="0" fontId="173" fillId="0" borderId="48" applyNumberFormat="0" applyFill="0" applyAlignment="0" applyProtection="0"/>
    <xf numFmtId="4" fontId="44" fillId="85"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0" fontId="3" fillId="86" borderId="37" applyNumberFormat="0" applyProtection="0">
      <alignment horizontal="left" vertical="center" indent="1"/>
    </xf>
    <xf numFmtId="4" fontId="133" fillId="104" borderId="37" applyNumberFormat="0" applyProtection="0">
      <alignment horizontal="right" vertical="center"/>
    </xf>
    <xf numFmtId="176" fontId="130" fillId="107" borderId="58" applyNumberFormat="0" applyProtection="0">
      <alignment horizontal="left" vertical="top"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176" fontId="125" fillId="112" borderId="58" applyNumberFormat="0" applyProtection="0">
      <alignment horizontal="left" vertical="center" wrapText="1" indent="1"/>
    </xf>
    <xf numFmtId="0" fontId="3" fillId="93" borderId="37" applyNumberFormat="0" applyProtection="0">
      <alignment horizontal="left" vertical="center" indent="1"/>
    </xf>
    <xf numFmtId="176" fontId="165" fillId="50" borderId="58" applyNumberFormat="0" applyProtection="0">
      <alignment horizontal="right" vertical="center"/>
    </xf>
    <xf numFmtId="4" fontId="134" fillId="109" borderId="58" applyNumberFormat="0" applyProtection="0">
      <alignment horizontal="right" vertical="center"/>
    </xf>
    <xf numFmtId="4" fontId="125" fillId="53" borderId="58" applyNumberFormat="0" applyProtection="0">
      <alignment horizontal="left" vertical="center" wrapText="1" indent="1"/>
    </xf>
    <xf numFmtId="4" fontId="129" fillId="109" borderId="58" applyNumberFormat="0" applyProtection="0">
      <alignment horizontal="right" vertical="center"/>
    </xf>
    <xf numFmtId="4" fontId="128" fillId="109" borderId="58" applyNumberFormat="0" applyProtection="0">
      <alignment horizontal="right" vertical="center"/>
    </xf>
    <xf numFmtId="0" fontId="164" fillId="1" borderId="53" applyNumberFormat="0" applyFont="0" applyAlignment="0">
      <alignment horizontal="center"/>
    </xf>
    <xf numFmtId="176" fontId="91" fillId="0" borderId="53">
      <alignment horizontal="left" vertical="center"/>
    </xf>
    <xf numFmtId="176" fontId="91" fillId="0" borderId="53">
      <alignment horizontal="left" vertical="center"/>
    </xf>
    <xf numFmtId="0" fontId="34" fillId="0" borderId="0" applyNumberFormat="0" applyFill="0" applyBorder="0" applyAlignment="0" applyProtection="0"/>
    <xf numFmtId="43" fontId="34" fillId="0" borderId="0" applyFont="0" applyFill="0" applyBorder="0" applyAlignment="0" applyProtection="0"/>
    <xf numFmtId="0" fontId="195" fillId="0" borderId="0"/>
    <xf numFmtId="9" fontId="34" fillId="0" borderId="0" applyFont="0" applyFill="0" applyBorder="0" applyAlignment="0" applyProtection="0"/>
    <xf numFmtId="9" fontId="34" fillId="0" borderId="0" applyFont="0" applyFill="0" applyBorder="0" applyAlignment="0" applyProtection="0"/>
    <xf numFmtId="10" fontId="2" fillId="88" borderId="18" applyNumberFormat="0" applyBorder="0" applyAlignment="0" applyProtection="0"/>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4" fillId="0" borderId="0" applyNumberFormat="0" applyFill="0" applyBorder="0" applyAlignment="0" applyProtection="0"/>
    <xf numFmtId="43" fontId="34" fillId="0" borderId="0" applyFont="0" applyFill="0" applyBorder="0" applyAlignment="0" applyProtection="0"/>
    <xf numFmtId="0" fontId="195" fillId="0" borderId="0"/>
    <xf numFmtId="39" fontId="106" fillId="57" borderId="56"/>
    <xf numFmtId="0" fontId="195" fillId="0" borderId="0"/>
    <xf numFmtId="4" fontId="44" fillId="85" borderId="37" applyNumberFormat="0" applyProtection="0">
      <alignment horizontal="left" vertical="center" indent="1"/>
    </xf>
    <xf numFmtId="4" fontId="44" fillId="100" borderId="37" applyNumberFormat="0" applyProtection="0">
      <alignment horizontal="right" vertical="center"/>
    </xf>
    <xf numFmtId="0" fontId="135" fillId="0" borderId="50" applyNumberFormat="0" applyFill="0" applyBorder="0" applyAlignment="0" applyProtection="0"/>
    <xf numFmtId="176" fontId="2" fillId="86" borderId="18"/>
    <xf numFmtId="0" fontId="3" fillId="93" borderId="37" applyNumberFormat="0" applyProtection="0">
      <alignment horizontal="left" vertical="center" indent="1"/>
    </xf>
    <xf numFmtId="0" fontId="3" fillId="108" borderId="37" applyNumberFormat="0" applyProtection="0">
      <alignment horizontal="left" vertical="center" indent="1"/>
    </xf>
    <xf numFmtId="0" fontId="3" fillId="106" borderId="37" applyNumberFormat="0" applyProtection="0">
      <alignment horizontal="left" vertical="center" indent="1"/>
    </xf>
    <xf numFmtId="4" fontId="44" fillId="104" borderId="37" applyNumberFormat="0" applyProtection="0">
      <alignment horizontal="right" vertical="center"/>
    </xf>
    <xf numFmtId="0" fontId="122" fillId="79" borderId="37" applyNumberFormat="0" applyAlignment="0" applyProtection="0"/>
    <xf numFmtId="4" fontId="44" fillId="95" borderId="37" applyNumberFormat="0" applyProtection="0">
      <alignment horizontal="right" vertical="center"/>
    </xf>
    <xf numFmtId="39" fontId="106" fillId="57" borderId="56"/>
    <xf numFmtId="0" fontId="122" fillId="79" borderId="37" applyNumberFormat="0" applyAlignment="0" applyProtection="0"/>
    <xf numFmtId="0" fontId="122" fillId="79" borderId="37" applyNumberFormat="0" applyAlignment="0" applyProtection="0"/>
    <xf numFmtId="0" fontId="3" fillId="92" borderId="52" applyNumberFormat="0" applyFont="0" applyAlignment="0" applyProtection="0"/>
    <xf numFmtId="0" fontId="91" fillId="0" borderId="53">
      <alignment horizontal="left" vertical="center"/>
    </xf>
    <xf numFmtId="0" fontId="3" fillId="93" borderId="37" applyNumberFormat="0" applyProtection="0">
      <alignment horizontal="left" vertical="center" indent="1"/>
    </xf>
    <xf numFmtId="176" fontId="165" fillId="50" borderId="58" applyNumberFormat="0" applyProtection="0">
      <alignment horizontal="right" vertical="center"/>
    </xf>
    <xf numFmtId="176" fontId="128" fillId="50" borderId="58" applyNumberFormat="0" applyProtection="0">
      <alignment horizontal="right" vertical="center"/>
    </xf>
    <xf numFmtId="4" fontId="44" fillId="88" borderId="37" applyNumberFormat="0" applyProtection="0">
      <alignment horizontal="left" vertical="center" indent="1"/>
    </xf>
    <xf numFmtId="4" fontId="44" fillId="88" borderId="37" applyNumberFormat="0" applyProtection="0">
      <alignment vertical="center"/>
    </xf>
    <xf numFmtId="0" fontId="3" fillId="108" borderId="37" applyNumberFormat="0" applyProtection="0">
      <alignment horizontal="left" vertical="center" indent="1"/>
    </xf>
    <xf numFmtId="4" fontId="44" fillId="95" borderId="37" applyNumberFormat="0" applyProtection="0">
      <alignment horizontal="right" vertical="center"/>
    </xf>
    <xf numFmtId="0" fontId="3" fillId="93" borderId="37" applyNumberFormat="0" applyProtection="0">
      <alignment horizontal="left" vertical="center" indent="1"/>
    </xf>
    <xf numFmtId="4" fontId="44" fillId="85" borderId="37" applyNumberFormat="0" applyProtection="0">
      <alignment horizontal="left" vertical="center" indent="1"/>
    </xf>
    <xf numFmtId="0" fontId="3" fillId="92" borderId="52" applyNumberFormat="0" applyFont="0" applyAlignment="0" applyProtection="0"/>
    <xf numFmtId="10" fontId="2" fillId="88" borderId="54" applyNumberFormat="0" applyBorder="0" applyAlignment="0" applyProtection="0"/>
    <xf numFmtId="0" fontId="102" fillId="51" borderId="51" applyNumberFormat="0" applyAlignment="0" applyProtection="0"/>
    <xf numFmtId="0" fontId="68" fillId="79" borderId="51" applyNumberFormat="0" applyAlignment="0" applyProtection="0"/>
    <xf numFmtId="0" fontId="57" fillId="0" borderId="50" applyNumberFormat="0" applyFill="0" applyBorder="0" applyAlignment="0" applyProtection="0"/>
    <xf numFmtId="4" fontId="44" fillId="83" borderId="37" applyNumberFormat="0" applyProtection="0">
      <alignment horizontal="right" vertical="center"/>
    </xf>
    <xf numFmtId="4" fontId="44" fillId="104" borderId="37" applyNumberFormat="0" applyProtection="0">
      <alignment horizontal="right" vertical="center"/>
    </xf>
    <xf numFmtId="176" fontId="68" fillId="80" borderId="51" applyNumberFormat="0" applyAlignment="0" applyProtection="0"/>
    <xf numFmtId="0" fontId="3" fillId="93" borderId="37" applyNumberFormat="0" applyProtection="0">
      <alignment horizontal="left" vertical="center" indent="1"/>
    </xf>
    <xf numFmtId="0" fontId="57" fillId="0" borderId="50" applyNumberFormat="0" applyFill="0" applyBorder="0" applyAlignment="0" applyProtection="0"/>
    <xf numFmtId="4" fontId="125" fillId="53" borderId="58" applyNumberFormat="0" applyProtection="0">
      <alignment horizontal="left" vertical="center" wrapText="1" indent="1"/>
    </xf>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44" fillId="104" borderId="55"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0" fontId="2" fillId="0" borderId="50" applyNumberFormat="0" applyFill="0" applyAlignment="0" applyProtection="0"/>
    <xf numFmtId="4" fontId="44" fillId="98" borderId="37" applyNumberFormat="0" applyProtection="0">
      <alignment horizontal="right" vertical="center"/>
    </xf>
    <xf numFmtId="0" fontId="102" fillId="51" borderId="51" applyNumberFormat="0" applyAlignment="0" applyProtection="0"/>
    <xf numFmtId="176" fontId="2" fillId="0" borderId="50" applyNumberFormat="0" applyFill="0" applyAlignment="0" applyProtection="0"/>
    <xf numFmtId="0" fontId="2" fillId="0" borderId="50" applyNumberFormat="0" applyFill="0" applyAlignment="0" applyProtection="0"/>
    <xf numFmtId="0" fontId="142" fillId="0" borderId="50" applyNumberFormat="0" applyFill="0" applyBorder="0" applyAlignment="0" applyProtection="0"/>
    <xf numFmtId="0" fontId="141" fillId="0" borderId="50" applyNumberFormat="0" applyFill="0" applyBorder="0" applyAlignment="0" applyProtection="0"/>
    <xf numFmtId="0" fontId="140" fillId="0" borderId="50" applyNumberFormat="0" applyFill="0" applyBorder="0" applyAlignment="0" applyProtection="0"/>
    <xf numFmtId="0" fontId="135" fillId="0" borderId="50" applyNumberFormat="0" applyFill="0" applyBorder="0" applyAlignment="0" applyProtection="0"/>
    <xf numFmtId="176" fontId="135" fillId="0" borderId="50" applyNumberFormat="0" applyFill="0" applyBorder="0" applyAlignment="0" applyProtection="0"/>
    <xf numFmtId="4" fontId="134" fillId="109" borderId="58" applyNumberFormat="0" applyProtection="0">
      <alignment horizontal="right" vertical="center"/>
    </xf>
    <xf numFmtId="0" fontId="130" fillId="107" borderId="58" applyNumberFormat="0" applyProtection="0">
      <alignment horizontal="left" vertical="top" indent="1"/>
    </xf>
    <xf numFmtId="4" fontId="125" fillId="53" borderId="58" applyNumberFormat="0" applyProtection="0">
      <alignment horizontal="left" vertical="center" wrapText="1" indent="1"/>
    </xf>
    <xf numFmtId="4" fontId="129" fillId="109" borderId="58" applyNumberFormat="0" applyProtection="0">
      <alignment horizontal="right" vertical="center"/>
    </xf>
    <xf numFmtId="4" fontId="128" fillId="109" borderId="58" applyNumberFormat="0" applyProtection="0">
      <alignment horizontal="right" vertical="center"/>
    </xf>
    <xf numFmtId="0" fontId="2" fillId="86" borderId="54"/>
    <xf numFmtId="4" fontId="44" fillId="40" borderId="37" applyNumberFormat="0" applyProtection="0">
      <alignment horizontal="right" vertical="center"/>
    </xf>
    <xf numFmtId="4" fontId="124" fillId="104" borderId="37" applyNumberFormat="0" applyProtection="0">
      <alignment horizontal="right" vertical="center"/>
    </xf>
    <xf numFmtId="0" fontId="36" fillId="89" borderId="52" applyNumberFormat="0" applyAlignment="0" applyProtection="0"/>
    <xf numFmtId="4" fontId="44" fillId="97" borderId="37" applyNumberFormat="0" applyProtection="0">
      <alignment horizontal="right" vertical="center"/>
    </xf>
    <xf numFmtId="4" fontId="44" fillId="106" borderId="37" applyNumberFormat="0" applyProtection="0">
      <alignment horizontal="left" vertical="center" indent="1"/>
    </xf>
    <xf numFmtId="4" fontId="128" fillId="109" borderId="58" applyNumberFormat="0" applyProtection="0">
      <alignment horizontal="right" vertical="center"/>
    </xf>
    <xf numFmtId="0" fontId="2" fillId="84" borderId="54"/>
    <xf numFmtId="4" fontId="133" fillId="104" borderId="37" applyNumberFormat="0" applyProtection="0">
      <alignment horizontal="right" vertical="center"/>
    </xf>
    <xf numFmtId="176" fontId="166" fillId="50" borderId="58" applyNumberFormat="0" applyProtection="0">
      <alignment horizontal="right" vertical="center"/>
    </xf>
    <xf numFmtId="4" fontId="134" fillId="109" borderId="58" applyNumberFormat="0" applyProtection="0">
      <alignment horizontal="right" vertical="center"/>
    </xf>
    <xf numFmtId="39" fontId="106" fillId="57" borderId="56"/>
    <xf numFmtId="4" fontId="44" fillId="85" borderId="37" applyNumberFormat="0" applyProtection="0">
      <alignment horizontal="left" vertical="center" indent="1"/>
    </xf>
    <xf numFmtId="0" fontId="3" fillId="93" borderId="37" applyNumberFormat="0" applyProtection="0">
      <alignment horizontal="left" vertical="center" indent="1"/>
    </xf>
    <xf numFmtId="0" fontId="2" fillId="0" borderId="50" applyNumberFormat="0" applyFill="0" applyAlignment="0" applyProtection="0"/>
    <xf numFmtId="0" fontId="59" fillId="0" borderId="50" applyNumberFormat="0" applyFill="0" applyBorder="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176" fontId="140" fillId="0" borderId="50" applyNumberFormat="0" applyFill="0" applyBorder="0" applyAlignment="0" applyProtection="0"/>
    <xf numFmtId="176" fontId="91" fillId="0" borderId="53">
      <alignment horizontal="left" vertical="center"/>
    </xf>
    <xf numFmtId="0" fontId="91" fillId="0" borderId="53">
      <alignment horizontal="left" vertical="center"/>
    </xf>
    <xf numFmtId="176" fontId="32" fillId="89" borderId="52" applyNumberFormat="0" applyAlignment="0" applyProtection="0"/>
    <xf numFmtId="176" fontId="166" fillId="50" borderId="58" applyNumberFormat="0" applyProtection="0">
      <alignment horizontal="right" vertical="center"/>
    </xf>
    <xf numFmtId="4" fontId="44" fillId="95" borderId="37" applyNumberFormat="0" applyProtection="0">
      <alignment horizontal="right" vertical="center"/>
    </xf>
    <xf numFmtId="0" fontId="3" fillId="106" borderId="37" applyNumberFormat="0" applyProtection="0">
      <alignment horizontal="left" vertical="center" indent="1"/>
    </xf>
    <xf numFmtId="4" fontId="44" fillId="106"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39" fontId="106" fillId="57" borderId="56"/>
    <xf numFmtId="39" fontId="106" fillId="57" borderId="56"/>
    <xf numFmtId="176" fontId="32" fillId="89" borderId="52" applyNumberFormat="0" applyAlignment="0" applyProtection="0"/>
    <xf numFmtId="4" fontId="134" fillId="109" borderId="58" applyNumberFormat="0" applyProtection="0">
      <alignment horizontal="right" vertical="center"/>
    </xf>
    <xf numFmtId="176" fontId="91" fillId="0" borderId="53">
      <alignment horizontal="left" vertical="center"/>
    </xf>
    <xf numFmtId="176" fontId="32" fillId="89" borderId="52" applyNumberFormat="0" applyAlignment="0" applyProtection="0"/>
    <xf numFmtId="176" fontId="130" fillId="107" borderId="58" applyNumberFormat="0" applyProtection="0">
      <alignment horizontal="left" vertical="top" indent="1"/>
    </xf>
    <xf numFmtId="4" fontId="44" fillId="85" borderId="37" applyNumberFormat="0" applyProtection="0">
      <alignment horizontal="left" vertical="center" indent="1"/>
    </xf>
    <xf numFmtId="39" fontId="106" fillId="57" borderId="56"/>
    <xf numFmtId="176" fontId="128" fillId="50" borderId="58" applyNumberFormat="0" applyProtection="0">
      <alignment horizontal="right" vertical="center"/>
    </xf>
    <xf numFmtId="0" fontId="3" fillId="93" borderId="37" applyNumberFormat="0" applyProtection="0">
      <alignment horizontal="left" vertical="center" indent="1"/>
    </xf>
    <xf numFmtId="0" fontId="57" fillId="0" borderId="50" applyNumberFormat="0" applyFill="0" applyBorder="0" applyAlignment="0" applyProtection="0"/>
    <xf numFmtId="176" fontId="58"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166" fillId="50" borderId="58" applyNumberFormat="0" applyProtection="0">
      <alignment horizontal="right" vertical="center"/>
    </xf>
    <xf numFmtId="0" fontId="91" fillId="0" borderId="53">
      <alignment horizontal="left" vertical="center"/>
    </xf>
    <xf numFmtId="4" fontId="44" fillId="88" borderId="37" applyNumberFormat="0" applyProtection="0">
      <alignment horizontal="left" vertical="center" indent="1"/>
    </xf>
    <xf numFmtId="0" fontId="2" fillId="0" borderId="50" applyNumberFormat="0" applyFill="0" applyAlignment="0" applyProtection="0"/>
    <xf numFmtId="176" fontId="141" fillId="0" borderId="50" applyNumberFormat="0" applyFill="0" applyBorder="0" applyAlignment="0" applyProtection="0"/>
    <xf numFmtId="176" fontId="58" fillId="0" borderId="50" applyNumberFormat="0" applyFill="0" applyBorder="0" applyAlignment="0" applyProtection="0"/>
    <xf numFmtId="176" fontId="57" fillId="0" borderId="50" applyNumberFormat="0" applyFill="0" applyBorder="0" applyAlignment="0" applyProtection="0"/>
    <xf numFmtId="4" fontId="44" fillId="101" borderId="37" applyNumberFormat="0" applyProtection="0">
      <alignment horizontal="right" vertical="center"/>
    </xf>
    <xf numFmtId="39" fontId="106" fillId="57" borderId="56"/>
    <xf numFmtId="176" fontId="32" fillId="89" borderId="52" applyNumberFormat="0" applyAlignment="0" applyProtection="0"/>
    <xf numFmtId="0" fontId="3" fillId="93" borderId="37" applyNumberFormat="0" applyProtection="0">
      <alignment horizontal="left" vertical="center" indent="1"/>
    </xf>
    <xf numFmtId="0" fontId="122" fillId="79" borderId="37" applyNumberFormat="0" applyAlignment="0" applyProtection="0"/>
    <xf numFmtId="4" fontId="44" fillId="85" borderId="37" applyNumberFormat="0" applyProtection="0">
      <alignment horizontal="left" vertical="center" indent="1"/>
    </xf>
    <xf numFmtId="0" fontId="3" fillId="86" borderId="37" applyNumberFormat="0" applyProtection="0">
      <alignment horizontal="left" vertical="center" indent="1"/>
    </xf>
    <xf numFmtId="0" fontId="68" fillId="79" borderId="51" applyNumberFormat="0" applyAlignment="0" applyProtection="0"/>
    <xf numFmtId="4" fontId="126" fillId="102" borderId="37" applyNumberFormat="0" applyProtection="0">
      <alignment horizontal="left" vertical="center" indent="1"/>
    </xf>
    <xf numFmtId="0" fontId="122" fillId="79" borderId="37" applyNumberFormat="0" applyAlignment="0" applyProtection="0"/>
    <xf numFmtId="4" fontId="44" fillId="88" borderId="37" applyNumberFormat="0" applyProtection="0">
      <alignment vertical="center"/>
    </xf>
    <xf numFmtId="0" fontId="102" fillId="51" borderId="51" applyNumberFormat="0" applyAlignment="0" applyProtection="0"/>
    <xf numFmtId="39" fontId="106" fillId="57" borderId="56"/>
    <xf numFmtId="4" fontId="126" fillId="102" borderId="37" applyNumberFormat="0" applyProtection="0">
      <alignment horizontal="left" vertical="center" indent="1"/>
    </xf>
    <xf numFmtId="0" fontId="3" fillId="108" borderId="37" applyNumberFormat="0" applyProtection="0">
      <alignment horizontal="left" vertical="center" indent="1"/>
    </xf>
    <xf numFmtId="0" fontId="3" fillId="93" borderId="37" applyNumberFormat="0" applyProtection="0">
      <alignment horizontal="left" vertical="center" indent="1"/>
    </xf>
    <xf numFmtId="176" fontId="59" fillId="0" borderId="50" applyNumberFormat="0" applyFill="0" applyBorder="0" applyAlignment="0" applyProtection="0"/>
    <xf numFmtId="0" fontId="3" fillId="106" borderId="37" applyNumberFormat="0" applyProtection="0">
      <alignment horizontal="left" vertical="center" indent="1"/>
    </xf>
    <xf numFmtId="4" fontId="134" fillId="109" borderId="58" applyNumberFormat="0" applyProtection="0">
      <alignment horizontal="right" vertical="center"/>
    </xf>
    <xf numFmtId="0" fontId="58" fillId="0" borderId="50" applyNumberFormat="0" applyFill="0" applyBorder="0" applyAlignment="0" applyProtection="0"/>
    <xf numFmtId="4" fontId="134" fillId="109" borderId="58" applyNumberFormat="0" applyProtection="0">
      <alignment horizontal="right" vertical="center"/>
    </xf>
    <xf numFmtId="39" fontId="106" fillId="57" borderId="56"/>
    <xf numFmtId="4" fontId="44" fillId="104" borderId="37" applyNumberFormat="0" applyProtection="0">
      <alignment horizontal="left" vertical="center" indent="1"/>
    </xf>
    <xf numFmtId="0" fontId="3" fillId="106" borderId="37" applyNumberFormat="0" applyProtection="0">
      <alignment horizontal="left" vertical="center" indent="1"/>
    </xf>
    <xf numFmtId="176" fontId="32" fillId="89" borderId="52" applyNumberFormat="0" applyAlignment="0" applyProtection="0"/>
    <xf numFmtId="0" fontId="91" fillId="0" borderId="20">
      <alignment horizontal="left" vertical="center"/>
    </xf>
    <xf numFmtId="0" fontId="140" fillId="0" borderId="50" applyNumberFormat="0" applyFill="0" applyBorder="0" applyAlignment="0" applyProtection="0"/>
    <xf numFmtId="0" fontId="3" fillId="86" borderId="37" applyNumberFormat="0" applyProtection="0">
      <alignment horizontal="left" vertical="center" indent="1"/>
    </xf>
    <xf numFmtId="0" fontId="3" fillId="92" borderId="52" applyNumberFormat="0" applyFont="0" applyAlignment="0" applyProtection="0"/>
    <xf numFmtId="176" fontId="125" fillId="112" borderId="58" applyNumberFormat="0" applyProtection="0">
      <alignment horizontal="left" vertical="center" wrapText="1" indent="1"/>
    </xf>
    <xf numFmtId="0" fontId="142" fillId="0" borderId="50" applyNumberFormat="0" applyFill="0" applyBorder="0" applyAlignment="0" applyProtection="0"/>
    <xf numFmtId="10" fontId="2" fillId="88" borderId="18" applyNumberFormat="0" applyBorder="0" applyAlignment="0" applyProtection="0"/>
    <xf numFmtId="176" fontId="2" fillId="86" borderId="18"/>
    <xf numFmtId="0" fontId="2" fillId="84" borderId="18"/>
    <xf numFmtId="4" fontId="44" fillId="97" borderId="37" applyNumberFormat="0" applyProtection="0">
      <alignment horizontal="right" vertical="center"/>
    </xf>
    <xf numFmtId="0" fontId="91" fillId="0" borderId="20">
      <alignment horizontal="left" vertical="center"/>
    </xf>
    <xf numFmtId="0" fontId="122" fillId="79" borderId="37" applyNumberFormat="0" applyAlignment="0" applyProtection="0"/>
    <xf numFmtId="10" fontId="2" fillId="88" borderId="18" applyNumberFormat="0" applyBorder="0" applyAlignment="0" applyProtection="0"/>
    <xf numFmtId="4" fontId="44" fillId="104" borderId="40" applyNumberFormat="0" applyProtection="0">
      <alignment horizontal="left" vertical="center" indent="1"/>
    </xf>
    <xf numFmtId="176" fontId="165" fillId="50" borderId="58" applyNumberFormat="0" applyProtection="0">
      <alignment horizontal="right" vertical="center"/>
    </xf>
    <xf numFmtId="4" fontId="44" fillId="88" borderId="37" applyNumberFormat="0" applyProtection="0">
      <alignment vertical="center"/>
    </xf>
    <xf numFmtId="4" fontId="44" fillId="104" borderId="37" applyNumberFormat="0" applyProtection="0">
      <alignment horizontal="left" vertical="center" indent="1"/>
    </xf>
    <xf numFmtId="10" fontId="2" fillId="88" borderId="18" applyNumberFormat="0" applyBorder="0" applyAlignment="0" applyProtection="0"/>
    <xf numFmtId="10" fontId="2" fillId="88" borderId="18" applyNumberFormat="0" applyBorder="0" applyAlignment="0" applyProtection="0"/>
    <xf numFmtId="39" fontId="106" fillId="57" borderId="56"/>
    <xf numFmtId="39" fontId="106" fillId="57" borderId="56"/>
    <xf numFmtId="0" fontId="3" fillId="106" borderId="37" applyNumberFormat="0" applyProtection="0">
      <alignment horizontal="left" vertical="center" indent="1"/>
    </xf>
    <xf numFmtId="176" fontId="135" fillId="0" borderId="50" applyNumberFormat="0" applyFill="0" applyBorder="0" applyAlignment="0" applyProtection="0"/>
    <xf numFmtId="176" fontId="91" fillId="0" borderId="53">
      <alignment horizontal="left" vertical="center"/>
    </xf>
    <xf numFmtId="0" fontId="190" fillId="52" borderId="51" applyNumberFormat="0" applyAlignment="0" applyProtection="0"/>
    <xf numFmtId="0" fontId="3" fillId="93" borderId="37" applyNumberFormat="0" applyProtection="0">
      <alignment horizontal="left" vertical="center" indent="1"/>
    </xf>
    <xf numFmtId="0" fontId="91" fillId="0" borderId="53">
      <alignment horizontal="left" vertical="center"/>
    </xf>
    <xf numFmtId="176" fontId="59" fillId="0" borderId="50" applyNumberFormat="0" applyFill="0" applyBorder="0" applyAlignment="0" applyProtection="0"/>
    <xf numFmtId="39" fontId="106" fillId="57" borderId="56"/>
    <xf numFmtId="4" fontId="134" fillId="109" borderId="58" applyNumberFormat="0" applyProtection="0">
      <alignment horizontal="right" vertical="center"/>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4" fontId="44" fillId="106"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176" fontId="128" fillId="50" borderId="58" applyNumberFormat="0" applyProtection="0">
      <alignment horizontal="right" vertical="center"/>
    </xf>
    <xf numFmtId="0" fontId="141" fillId="0" borderId="50" applyNumberFormat="0" applyFill="0" applyBorder="0" applyAlignment="0" applyProtection="0"/>
    <xf numFmtId="0" fontId="3" fillId="93" borderId="37" applyNumberFormat="0" applyProtection="0">
      <alignment horizontal="left" vertical="center" indent="1"/>
    </xf>
    <xf numFmtId="0" fontId="68" fillId="79" borderId="51" applyNumberFormat="0" applyAlignment="0" applyProtection="0"/>
    <xf numFmtId="4" fontId="44" fillId="40" borderId="37" applyNumberFormat="0" applyProtection="0">
      <alignment horizontal="right" vertical="center"/>
    </xf>
    <xf numFmtId="0" fontId="142" fillId="0" borderId="50" applyNumberFormat="0" applyFill="0" applyBorder="0" applyAlignment="0" applyProtection="0"/>
    <xf numFmtId="0" fontId="3" fillId="108" borderId="37" applyNumberFormat="0" applyProtection="0">
      <alignment horizontal="left" vertical="center" indent="1"/>
    </xf>
    <xf numFmtId="176" fontId="142" fillId="0" borderId="50" applyNumberFormat="0" applyFill="0" applyBorder="0" applyAlignment="0" applyProtection="0"/>
    <xf numFmtId="39" fontId="106" fillId="57" borderId="56"/>
    <xf numFmtId="176" fontId="141"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35" fillId="0" borderId="50" applyNumberFormat="0" applyFill="0" applyBorder="0" applyAlignment="0" applyProtection="0"/>
    <xf numFmtId="176" fontId="102" fillId="52" borderId="51" applyNumberFormat="0" applyAlignment="0" applyProtection="0"/>
    <xf numFmtId="176" fontId="59" fillId="0" borderId="50" applyNumberFormat="0" applyFill="0" applyBorder="0" applyAlignment="0" applyProtection="0"/>
    <xf numFmtId="0" fontId="140" fillId="0" borderId="50" applyNumberFormat="0" applyFill="0" applyBorder="0" applyAlignment="0" applyProtection="0"/>
    <xf numFmtId="176" fontId="58" fillId="0" borderId="50" applyNumberFormat="0" applyFill="0" applyBorder="0" applyAlignment="0" applyProtection="0"/>
    <xf numFmtId="0" fontId="173" fillId="0" borderId="48" applyNumberFormat="0" applyFill="0" applyAlignment="0" applyProtection="0"/>
    <xf numFmtId="176" fontId="57" fillId="0" borderId="50" applyNumberFormat="0" applyFill="0" applyBorder="0" applyAlignment="0" applyProtection="0"/>
    <xf numFmtId="0" fontId="135" fillId="0" borderId="50" applyNumberFormat="0" applyFill="0" applyBorder="0" applyAlignment="0" applyProtection="0"/>
    <xf numFmtId="176" fontId="57" fillId="0" borderId="50" applyNumberFormat="0" applyFill="0" applyBorder="0" applyAlignment="0" applyProtection="0"/>
    <xf numFmtId="4" fontId="124" fillId="85" borderId="37" applyNumberFormat="0" applyProtection="0">
      <alignment vertical="center"/>
    </xf>
    <xf numFmtId="176" fontId="141" fillId="0" borderId="50" applyNumberFormat="0" applyFill="0" applyBorder="0" applyAlignment="0" applyProtection="0"/>
    <xf numFmtId="176" fontId="140" fillId="0" borderId="50" applyNumberFormat="0" applyFill="0" applyBorder="0" applyAlignment="0" applyProtection="0"/>
    <xf numFmtId="39" fontId="106" fillId="57" borderId="56"/>
    <xf numFmtId="4" fontId="44" fillId="85" borderId="37" applyNumberFormat="0" applyProtection="0">
      <alignment vertical="center"/>
    </xf>
    <xf numFmtId="176" fontId="128" fillId="50" borderId="58" applyNumberFormat="0" applyProtection="0">
      <alignment horizontal="right" vertical="center"/>
    </xf>
    <xf numFmtId="4" fontId="44" fillId="85" borderId="37" applyNumberFormat="0" applyProtection="0">
      <alignment vertical="center"/>
    </xf>
    <xf numFmtId="176" fontId="122" fillId="80" borderId="37" applyNumberFormat="0" applyAlignment="0" applyProtection="0"/>
    <xf numFmtId="0" fontId="3" fillId="93" borderId="37" applyNumberFormat="0" applyProtection="0">
      <alignment horizontal="left" vertical="center" indent="1"/>
    </xf>
    <xf numFmtId="0" fontId="102" fillId="51" borderId="51" applyNumberFormat="0" applyAlignment="0" applyProtection="0"/>
    <xf numFmtId="4" fontId="44" fillId="88" borderId="37" applyNumberFormat="0" applyProtection="0">
      <alignment horizontal="left" vertical="center" indent="1"/>
    </xf>
    <xf numFmtId="0" fontId="68" fillId="80" borderId="51" applyNumberFormat="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0" fontId="91" fillId="0" borderId="20">
      <alignment horizontal="left" vertical="center"/>
    </xf>
    <xf numFmtId="176" fontId="141" fillId="0" borderId="50" applyNumberFormat="0" applyFill="0" applyBorder="0" applyAlignment="0" applyProtection="0"/>
    <xf numFmtId="176" fontId="125" fillId="112" borderId="58" applyNumberFormat="0" applyProtection="0">
      <alignment horizontal="left" vertical="center" wrapText="1" indent="1"/>
    </xf>
    <xf numFmtId="176" fontId="68" fillId="80" borderId="51" applyNumberFormat="0" applyAlignment="0" applyProtection="0"/>
    <xf numFmtId="0" fontId="36" fillId="92" borderId="52" applyNumberFormat="0" applyFont="0" applyAlignment="0" applyProtection="0"/>
    <xf numFmtId="176" fontId="68" fillId="80" borderId="51" applyNumberFormat="0" applyAlignment="0" applyProtection="0"/>
    <xf numFmtId="0" fontId="32" fillId="89" borderId="52" applyNumberFormat="0" applyAlignment="0" applyProtection="0"/>
    <xf numFmtId="0" fontId="36" fillId="89" borderId="52" applyNumberFormat="0" applyAlignment="0" applyProtection="0"/>
    <xf numFmtId="39" fontId="106" fillId="57" borderId="56"/>
    <xf numFmtId="176" fontId="135" fillId="0" borderId="50" applyNumberFormat="0" applyFill="0" applyBorder="0" applyAlignment="0" applyProtection="0"/>
    <xf numFmtId="0" fontId="141" fillId="0" borderId="50" applyNumberFormat="0" applyFill="0" applyBorder="0" applyAlignment="0" applyProtection="0"/>
    <xf numFmtId="4" fontId="134" fillId="109" borderId="58" applyNumberFormat="0" applyProtection="0">
      <alignment horizontal="right" vertical="center"/>
    </xf>
    <xf numFmtId="4" fontId="44" fillId="88" borderId="37" applyNumberFormat="0" applyProtection="0">
      <alignment horizontal="left" vertical="center" indent="1"/>
    </xf>
    <xf numFmtId="4" fontId="44" fillId="101" borderId="37" applyNumberFormat="0" applyProtection="0">
      <alignment horizontal="right" vertical="center"/>
    </xf>
    <xf numFmtId="4" fontId="44" fillId="85" borderId="37" applyNumberFormat="0" applyProtection="0">
      <alignment vertical="center"/>
    </xf>
    <xf numFmtId="0" fontId="3" fillId="93" borderId="37" applyNumberFormat="0" applyProtection="0">
      <alignment horizontal="left" vertical="center" indent="1"/>
    </xf>
    <xf numFmtId="0" fontId="122" fillId="80" borderId="37" applyNumberFormat="0" applyAlignment="0" applyProtection="0"/>
    <xf numFmtId="0" fontId="102" fillId="51" borderId="51" applyNumberFormat="0" applyAlignment="0" applyProtection="0"/>
    <xf numFmtId="0" fontId="3" fillId="93" borderId="37" applyNumberFormat="0" applyProtection="0">
      <alignment horizontal="left" vertical="center" indent="1"/>
    </xf>
    <xf numFmtId="176" fontId="141" fillId="0" borderId="50" applyNumberFormat="0" applyFill="0" applyBorder="0" applyAlignment="0" applyProtection="0"/>
    <xf numFmtId="0" fontId="3" fillId="108" borderId="37" applyNumberFormat="0" applyProtection="0">
      <alignment horizontal="left" vertical="center" indent="1"/>
    </xf>
    <xf numFmtId="176" fontId="141" fillId="0" borderId="50" applyNumberFormat="0" applyFill="0" applyBorder="0" applyAlignment="0" applyProtection="0"/>
    <xf numFmtId="0" fontId="3" fillId="86" borderId="37" applyNumberFormat="0" applyProtection="0">
      <alignment horizontal="left" vertical="center" indent="1"/>
    </xf>
    <xf numFmtId="39" fontId="106" fillId="57" borderId="56"/>
    <xf numFmtId="10" fontId="2" fillId="88" borderId="18" applyNumberFormat="0" applyBorder="0" applyAlignment="0" applyProtection="0"/>
    <xf numFmtId="0" fontId="91" fillId="0" borderId="20">
      <alignment horizontal="lef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8" borderId="37" applyNumberFormat="0" applyProtection="0">
      <alignment horizontal="right" vertical="center"/>
    </xf>
    <xf numFmtId="4" fontId="44" fillId="97" borderId="37" applyNumberFormat="0" applyProtection="0">
      <alignment horizontal="right" vertical="center"/>
    </xf>
    <xf numFmtId="39" fontId="106" fillId="57" borderId="56"/>
    <xf numFmtId="39" fontId="106" fillId="57" borderId="56"/>
    <xf numFmtId="0" fontId="3" fillId="93" borderId="37" applyNumberFormat="0" applyProtection="0">
      <alignment horizontal="left" vertical="center" indent="1"/>
    </xf>
    <xf numFmtId="176" fontId="91" fillId="0" borderId="53">
      <alignment horizontal="left" vertical="center"/>
    </xf>
    <xf numFmtId="10" fontId="2" fillId="88" borderId="18" applyNumberFormat="0" applyBorder="0" applyAlignment="0" applyProtection="0"/>
    <xf numFmtId="4" fontId="44" fillId="85" borderId="37" applyNumberFormat="0" applyProtection="0">
      <alignment vertical="center"/>
    </xf>
    <xf numFmtId="4" fontId="44" fillId="85" borderId="37" applyNumberFormat="0" applyProtection="0">
      <alignment horizontal="left" vertical="center" indent="1"/>
    </xf>
    <xf numFmtId="0" fontId="141" fillId="0" borderId="50" applyNumberFormat="0" applyFill="0" applyBorder="0" applyAlignment="0" applyProtection="0"/>
    <xf numFmtId="0" fontId="3" fillId="93" borderId="37" applyNumberFormat="0" applyProtection="0">
      <alignment horizontal="left" vertical="center" indent="1"/>
    </xf>
    <xf numFmtId="4" fontId="44" fillId="104" borderId="37" applyNumberFormat="0" applyProtection="0">
      <alignment horizontal="left" vertical="center" indent="1"/>
    </xf>
    <xf numFmtId="176" fontId="142" fillId="0" borderId="50" applyNumberFormat="0" applyFill="0" applyBorder="0" applyAlignment="0" applyProtection="0"/>
    <xf numFmtId="0" fontId="142" fillId="0" borderId="50" applyNumberFormat="0" applyFill="0" applyBorder="0" applyAlignment="0" applyProtection="0"/>
    <xf numFmtId="176" fontId="142" fillId="0" borderId="50" applyNumberFormat="0" applyFill="0" applyBorder="0" applyAlignment="0" applyProtection="0"/>
    <xf numFmtId="176" fontId="141" fillId="0" borderId="50" applyNumberFormat="0" applyFill="0" applyBorder="0" applyAlignment="0" applyProtection="0"/>
    <xf numFmtId="176" fontId="140" fillId="0" borderId="50" applyNumberFormat="0" applyFill="0" applyBorder="0" applyAlignment="0" applyProtection="0"/>
    <xf numFmtId="176" fontId="135" fillId="0" borderId="50" applyNumberFormat="0" applyFill="0" applyBorder="0" applyAlignment="0" applyProtection="0"/>
    <xf numFmtId="0" fontId="173" fillId="0" borderId="48" applyNumberFormat="0" applyFill="0" applyAlignment="0" applyProtection="0"/>
    <xf numFmtId="176" fontId="135" fillId="0" borderId="50" applyNumberFormat="0" applyFill="0" applyBorder="0" applyAlignment="0" applyProtection="0"/>
    <xf numFmtId="176" fontId="91" fillId="0" borderId="53">
      <alignment horizontal="left" vertical="center"/>
    </xf>
    <xf numFmtId="176" fontId="59" fillId="0" borderId="50" applyNumberFormat="0" applyFill="0" applyBorder="0" applyAlignment="0" applyProtection="0"/>
    <xf numFmtId="0" fontId="140" fillId="0" borderId="50" applyNumberFormat="0" applyFill="0" applyBorder="0" applyAlignment="0" applyProtection="0"/>
    <xf numFmtId="176" fontId="58" fillId="0" borderId="50" applyNumberFormat="0" applyFill="0" applyBorder="0" applyAlignment="0" applyProtection="0"/>
    <xf numFmtId="176" fontId="135" fillId="0" borderId="50" applyNumberFormat="0" applyFill="0" applyBorder="0" applyAlignment="0" applyProtection="0"/>
    <xf numFmtId="176" fontId="57" fillId="0" borderId="50" applyNumberFormat="0" applyFill="0" applyBorder="0" applyAlignment="0" applyProtection="0"/>
    <xf numFmtId="0" fontId="135" fillId="0" borderId="50" applyNumberFormat="0" applyFill="0" applyBorder="0" applyAlignment="0" applyProtection="0"/>
    <xf numFmtId="4" fontId="44" fillId="83" borderId="37" applyNumberFormat="0" applyProtection="0">
      <alignment horizontal="right" vertical="center"/>
    </xf>
    <xf numFmtId="176" fontId="142" fillId="0" borderId="50" applyNumberFormat="0" applyFill="0" applyBorder="0" applyAlignment="0" applyProtection="0"/>
    <xf numFmtId="4" fontId="44" fillId="104" borderId="37" applyNumberFormat="0" applyProtection="0">
      <alignment horizontal="left" vertical="center" indent="1"/>
    </xf>
    <xf numFmtId="176" fontId="141" fillId="0" borderId="50" applyNumberFormat="0" applyFill="0" applyBorder="0" applyAlignment="0" applyProtection="0"/>
    <xf numFmtId="176" fontId="135" fillId="0" borderId="50" applyNumberFormat="0" applyFill="0" applyBorder="0" applyAlignment="0" applyProtection="0"/>
    <xf numFmtId="4" fontId="44" fillId="85" borderId="37" applyNumberFormat="0" applyProtection="0">
      <alignment vertical="center"/>
    </xf>
    <xf numFmtId="4" fontId="124" fillId="85" borderId="37" applyNumberFormat="0" applyProtection="0">
      <alignment vertical="center"/>
    </xf>
    <xf numFmtId="176" fontId="32" fillId="89" borderId="52" applyNumberFormat="0" applyAlignment="0" applyProtection="0"/>
    <xf numFmtId="176" fontId="59" fillId="0" borderId="50" applyNumberFormat="0" applyFill="0" applyBorder="0" applyAlignment="0" applyProtection="0"/>
    <xf numFmtId="4" fontId="44" fillId="106" borderId="37" applyNumberFormat="0" applyProtection="0">
      <alignment horizontal="left" vertical="center" indent="1"/>
    </xf>
    <xf numFmtId="4" fontId="44" fillId="88" borderId="37" applyNumberFormat="0" applyProtection="0">
      <alignment vertical="center"/>
    </xf>
    <xf numFmtId="0" fontId="3" fillId="93" borderId="37" applyNumberFormat="0" applyProtection="0">
      <alignment horizontal="left" vertical="center" indent="1"/>
    </xf>
    <xf numFmtId="4" fontId="44" fillId="88" borderId="37" applyNumberFormat="0" applyProtection="0">
      <alignment horizontal="left" vertical="center" indent="1"/>
    </xf>
    <xf numFmtId="4" fontId="124" fillId="104" borderId="37" applyNumberFormat="0" applyProtection="0">
      <alignment horizontal="right" vertical="center"/>
    </xf>
    <xf numFmtId="0" fontId="3" fillId="93" borderId="37" applyNumberFormat="0" applyProtection="0">
      <alignment horizontal="left" vertical="center" indent="1"/>
    </xf>
    <xf numFmtId="4" fontId="124" fillId="104" borderId="37" applyNumberFormat="0" applyProtection="0">
      <alignment horizontal="right" vertical="center"/>
    </xf>
    <xf numFmtId="0" fontId="3" fillId="93" borderId="37" applyNumberFormat="0" applyProtection="0">
      <alignment horizontal="left" vertical="center" indent="1"/>
    </xf>
    <xf numFmtId="0" fontId="68" fillId="80" borderId="51" applyNumberFormat="0" applyAlignment="0" applyProtection="0"/>
    <xf numFmtId="0" fontId="68" fillId="79" borderId="51" applyNumberFormat="0" applyAlignment="0" applyProtection="0"/>
    <xf numFmtId="10" fontId="2" fillId="88" borderId="18" applyNumberFormat="0" applyBorder="0" applyAlignment="0" applyProtection="0"/>
    <xf numFmtId="0" fontId="65" fillId="0" borderId="25" applyNumberFormat="0" applyBorder="0">
      <alignment horizont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0" fontId="3" fillId="93" borderId="37" applyNumberFormat="0" applyProtection="0">
      <alignment horizontal="left" vertical="center" indent="1"/>
    </xf>
    <xf numFmtId="0" fontId="68" fillId="79" borderId="51" applyNumberFormat="0" applyAlignment="0" applyProtection="0"/>
    <xf numFmtId="0" fontId="59" fillId="0" borderId="50" applyNumberFormat="0" applyFill="0" applyBorder="0" applyAlignment="0" applyProtection="0"/>
    <xf numFmtId="0" fontId="91" fillId="0" borderId="20">
      <alignment horizontal="left" vertical="center"/>
    </xf>
    <xf numFmtId="0" fontId="2" fillId="0" borderId="50" applyNumberFormat="0" applyFill="0" applyAlignment="0" applyProtection="0"/>
    <xf numFmtId="4" fontId="44" fillId="97" borderId="37" applyNumberFormat="0" applyProtection="0">
      <alignment horizontal="right" vertical="center"/>
    </xf>
    <xf numFmtId="176" fontId="102" fillId="52" borderId="51" applyNumberFormat="0" applyAlignment="0" applyProtection="0"/>
    <xf numFmtId="176" fontId="59" fillId="0" borderId="50" applyNumberFormat="0" applyFill="0" applyBorder="0" applyAlignment="0" applyProtection="0"/>
    <xf numFmtId="176" fontId="58" fillId="0" borderId="50" applyNumberFormat="0" applyFill="0" applyBorder="0" applyAlignment="0" applyProtection="0"/>
    <xf numFmtId="0" fontId="3" fillId="93" borderId="37" applyNumberFormat="0" applyProtection="0">
      <alignment horizontal="left" vertical="center" indent="1"/>
    </xf>
    <xf numFmtId="0" fontId="59" fillId="0" borderId="50" applyNumberFormat="0" applyFill="0" applyBorder="0" applyAlignment="0" applyProtection="0"/>
    <xf numFmtId="0" fontId="3" fillId="106" borderId="37" applyNumberFormat="0" applyProtection="0">
      <alignment horizontal="left" vertical="center" indent="1"/>
    </xf>
    <xf numFmtId="176" fontId="2" fillId="0" borderId="50" applyNumberFormat="0" applyFill="0" applyAlignment="0" applyProtection="0"/>
    <xf numFmtId="176" fontId="59" fillId="0" borderId="50" applyNumberFormat="0" applyFill="0" applyBorder="0" applyAlignment="0" applyProtection="0"/>
    <xf numFmtId="176" fontId="68" fillId="80" borderId="51" applyNumberFormat="0" applyAlignment="0" applyProtection="0"/>
    <xf numFmtId="0" fontId="58" fillId="0" borderId="50" applyNumberFormat="0" applyFill="0" applyBorder="0" applyAlignment="0" applyProtection="0"/>
    <xf numFmtId="176" fontId="59" fillId="0" borderId="50" applyNumberFormat="0" applyFill="0" applyBorder="0" applyAlignment="0" applyProtection="0"/>
    <xf numFmtId="176" fontId="57" fillId="0" borderId="50" applyNumberFormat="0" applyFill="0" applyBorder="0" applyAlignment="0" applyProtection="0"/>
    <xf numFmtId="39" fontId="106" fillId="57" borderId="56"/>
    <xf numFmtId="0" fontId="102" fillId="51" borderId="51" applyNumberFormat="0" applyAlignment="0" applyProtection="0"/>
    <xf numFmtId="0" fontId="3" fillId="93" borderId="37" applyNumberFormat="0" applyProtection="0">
      <alignment horizontal="left" vertical="center" indent="1"/>
    </xf>
    <xf numFmtId="4" fontId="133" fillId="104" borderId="37" applyNumberFormat="0" applyProtection="0">
      <alignment horizontal="right" vertical="center"/>
    </xf>
    <xf numFmtId="4" fontId="44" fillId="98" borderId="37" applyNumberFormat="0" applyProtection="0">
      <alignment horizontal="right" vertical="center"/>
    </xf>
    <xf numFmtId="4" fontId="44" fillId="96" borderId="37" applyNumberFormat="0" applyProtection="0">
      <alignment horizontal="right" vertical="center"/>
    </xf>
    <xf numFmtId="0" fontId="3" fillId="93" borderId="37" applyNumberFormat="0" applyProtection="0">
      <alignment horizontal="left" vertical="center" indent="1"/>
    </xf>
    <xf numFmtId="4" fontId="44" fillId="85" borderId="37" applyNumberFormat="0" applyProtection="0">
      <alignment horizontal="left" vertical="center" indent="1"/>
    </xf>
    <xf numFmtId="0" fontId="32" fillId="89" borderId="52" applyNumberFormat="0" applyAlignment="0" applyProtection="0"/>
    <xf numFmtId="4" fontId="44" fillId="88" borderId="37" applyNumberFormat="0" applyProtection="0">
      <alignment vertical="center"/>
    </xf>
    <xf numFmtId="176" fontId="57" fillId="0" borderId="50" applyNumberFormat="0" applyFill="0" applyBorder="0" applyAlignment="0" applyProtection="0"/>
    <xf numFmtId="0" fontId="3" fillId="93" borderId="37" applyNumberFormat="0" applyProtection="0">
      <alignment horizontal="left" vertical="center" indent="1"/>
    </xf>
    <xf numFmtId="0" fontId="68" fillId="80" borderId="51" applyNumberFormat="0" applyAlignment="0" applyProtection="0"/>
    <xf numFmtId="4" fontId="129" fillId="109" borderId="58" applyNumberFormat="0" applyProtection="0">
      <alignment horizontal="right" vertical="center"/>
    </xf>
    <xf numFmtId="0" fontId="2" fillId="86" borderId="18"/>
    <xf numFmtId="0" fontId="3" fillId="93" borderId="37" applyNumberFormat="0" applyProtection="0">
      <alignment horizontal="left" vertical="center" indent="1"/>
    </xf>
    <xf numFmtId="4" fontId="44" fillId="96" borderId="37" applyNumberFormat="0" applyProtection="0">
      <alignment horizontal="right" vertical="center"/>
    </xf>
    <xf numFmtId="0" fontId="3" fillId="106" borderId="37" applyNumberFormat="0" applyProtection="0">
      <alignment horizontal="left" vertical="center" indent="1"/>
    </xf>
    <xf numFmtId="0" fontId="3" fillId="93" borderId="37" applyNumberFormat="0" applyProtection="0">
      <alignment horizontal="left" vertical="center" indent="1"/>
    </xf>
    <xf numFmtId="4" fontId="44" fillId="40" borderId="37" applyNumberFormat="0" applyProtection="0">
      <alignment horizontal="right" vertical="center"/>
    </xf>
    <xf numFmtId="4" fontId="124" fillId="104" borderId="37" applyNumberFormat="0" applyProtection="0">
      <alignment horizontal="right" vertical="center"/>
    </xf>
    <xf numFmtId="39" fontId="106" fillId="57" borderId="56"/>
    <xf numFmtId="0" fontId="173" fillId="0" borderId="48" applyNumberFormat="0" applyFill="0" applyAlignment="0" applyProtection="0"/>
    <xf numFmtId="0" fontId="91" fillId="0" borderId="20">
      <alignment horizontal="left" vertical="center"/>
    </xf>
    <xf numFmtId="4" fontId="128" fillId="109" borderId="58" applyNumberFormat="0" applyProtection="0">
      <alignment horizontal="right" vertical="center"/>
    </xf>
    <xf numFmtId="0" fontId="3" fillId="106" borderId="37" applyNumberFormat="0" applyProtection="0">
      <alignment horizontal="left" vertical="center" indent="1"/>
    </xf>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39" fontId="106" fillId="57" borderId="56"/>
    <xf numFmtId="0" fontId="140" fillId="0" borderId="50" applyNumberFormat="0" applyFill="0" applyBorder="0" applyAlignment="0" applyProtection="0"/>
    <xf numFmtId="176" fontId="2" fillId="86" borderId="18"/>
    <xf numFmtId="0" fontId="142" fillId="0" borderId="50" applyNumberFormat="0" applyFill="0" applyBorder="0" applyAlignment="0" applyProtection="0"/>
    <xf numFmtId="39" fontId="106" fillId="57" borderId="56"/>
    <xf numFmtId="0" fontId="102" fillId="51" borderId="51" applyNumberFormat="0" applyAlignment="0" applyProtection="0"/>
    <xf numFmtId="176" fontId="2" fillId="0" borderId="50" applyNumberFormat="0" applyFill="0" applyAlignment="0" applyProtection="0"/>
    <xf numFmtId="176" fontId="125" fillId="112" borderId="58" applyNumberFormat="0" applyProtection="0">
      <alignment horizontal="left" vertical="center" wrapText="1" indent="1"/>
    </xf>
    <xf numFmtId="0" fontId="91" fillId="0" borderId="20">
      <alignment horizontal="left" vertical="center"/>
    </xf>
    <xf numFmtId="0" fontId="3" fillId="86" borderId="37" applyNumberFormat="0" applyProtection="0">
      <alignment horizontal="left" vertical="center" indent="1"/>
    </xf>
    <xf numFmtId="0" fontId="141" fillId="0" borderId="50" applyNumberFormat="0" applyFill="0" applyBorder="0" applyAlignment="0" applyProtection="0"/>
    <xf numFmtId="4" fontId="44" fillId="88" borderId="37" applyNumberFormat="0" applyProtection="0">
      <alignment horizontal="left" vertical="center" indent="1"/>
    </xf>
    <xf numFmtId="4" fontId="44" fillId="100" borderId="37" applyNumberFormat="0" applyProtection="0">
      <alignment horizontal="right" vertical="center"/>
    </xf>
    <xf numFmtId="4" fontId="124" fillId="85" borderId="37" applyNumberFormat="0" applyProtection="0">
      <alignment vertical="center"/>
    </xf>
    <xf numFmtId="0" fontId="173" fillId="0" borderId="48" applyNumberFormat="0" applyFill="0" applyAlignment="0" applyProtection="0"/>
    <xf numFmtId="4" fontId="44" fillId="99" borderId="37" applyNumberFormat="0" applyProtection="0">
      <alignment horizontal="right" vertical="center"/>
    </xf>
    <xf numFmtId="176" fontId="2" fillId="84" borderId="18"/>
    <xf numFmtId="201" fontId="167" fillId="85" borderId="57" applyBorder="0">
      <alignment horizontal="center" vertical="center" wrapText="1"/>
      <protection hidden="1"/>
    </xf>
    <xf numFmtId="4" fontId="124" fillId="104" borderId="37" applyNumberFormat="0" applyProtection="0">
      <alignment horizontal="right" vertical="center"/>
    </xf>
    <xf numFmtId="0" fontId="68" fillId="79" borderId="51" applyNumberFormat="0" applyAlignment="0" applyProtection="0"/>
    <xf numFmtId="4" fontId="44" fillId="101" borderId="37" applyNumberFormat="0" applyProtection="0">
      <alignment horizontal="right" vertical="center"/>
    </xf>
    <xf numFmtId="0" fontId="62" fillId="78" borderId="18">
      <alignment horizontal="center" vertical="center" shrinkToFit="1"/>
      <protection hidden="1"/>
    </xf>
    <xf numFmtId="10" fontId="2" fillId="88" borderId="18" applyNumberFormat="0" applyBorder="0" applyAlignment="0" applyProtection="0"/>
    <xf numFmtId="176" fontId="2" fillId="0" borderId="50" applyNumberFormat="0" applyFill="0" applyAlignment="0" applyProtection="0"/>
    <xf numFmtId="176" fontId="141" fillId="0" borderId="50" applyNumberFormat="0" applyFill="0" applyBorder="0" applyAlignment="0" applyProtection="0"/>
    <xf numFmtId="0" fontId="68" fillId="80" borderId="51" applyNumberFormat="0" applyAlignment="0" applyProtection="0"/>
    <xf numFmtId="4" fontId="44" fillId="88" borderId="37" applyNumberFormat="0" applyProtection="0">
      <alignment horizontal="left" vertical="center" indent="1"/>
    </xf>
    <xf numFmtId="176" fontId="59" fillId="0" borderId="50" applyNumberFormat="0" applyFill="0" applyBorder="0" applyAlignment="0" applyProtection="0"/>
    <xf numFmtId="0" fontId="68" fillId="79" borderId="51" applyNumberFormat="0" applyAlignment="0" applyProtection="0"/>
    <xf numFmtId="4" fontId="44" fillId="40" borderId="37" applyNumberFormat="0" applyProtection="0">
      <alignment horizontal="right" vertical="center"/>
    </xf>
    <xf numFmtId="0" fontId="185" fillId="0" borderId="48" applyNumberFormat="0" applyFill="0" applyAlignment="0" applyProtection="0"/>
    <xf numFmtId="0" fontId="164" fillId="1" borderId="20" applyNumberFormat="0" applyFont="0" applyAlignment="0">
      <alignment horizontal="center"/>
    </xf>
    <xf numFmtId="0" fontId="3" fillId="86" borderId="37" applyNumberFormat="0" applyProtection="0">
      <alignment horizontal="left" vertical="center" indent="1"/>
    </xf>
    <xf numFmtId="4" fontId="44" fillId="40" borderId="37" applyNumberFormat="0" applyProtection="0">
      <alignment horizontal="right" vertical="center"/>
    </xf>
    <xf numFmtId="10" fontId="2" fillId="88" borderId="18" applyNumberFormat="0" applyBorder="0" applyAlignment="0" applyProtection="0"/>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horizontal="left" vertical="center" indent="1"/>
    </xf>
    <xf numFmtId="0" fontId="2" fillId="84" borderId="18"/>
    <xf numFmtId="4" fontId="44" fillId="104" borderId="37" applyNumberFormat="0" applyProtection="0">
      <alignment horizontal="left" vertical="center" indent="1"/>
    </xf>
    <xf numFmtId="0" fontId="91" fillId="0" borderId="20">
      <alignment horizontal="left" vertical="center"/>
    </xf>
    <xf numFmtId="4" fontId="126" fillId="102" borderId="37" applyNumberFormat="0" applyProtection="0">
      <alignment horizontal="left" vertical="center" indent="1"/>
    </xf>
    <xf numFmtId="0" fontId="3" fillId="108"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0" fontId="122" fillId="79" borderId="37" applyNumberFormat="0" applyAlignment="0" applyProtection="0"/>
    <xf numFmtId="0" fontId="3" fillId="86" borderId="37" applyNumberFormat="0" applyProtection="0">
      <alignment horizontal="left" vertical="center" indent="1"/>
    </xf>
    <xf numFmtId="0" fontId="2" fillId="86" borderId="18"/>
    <xf numFmtId="0" fontId="3" fillId="93" borderId="37" applyNumberFormat="0" applyProtection="0">
      <alignment horizontal="left" vertical="center" indent="1"/>
    </xf>
    <xf numFmtId="0" fontId="3" fillId="106" borderId="37"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vertical="center"/>
    </xf>
    <xf numFmtId="0" fontId="189" fillId="80" borderId="51" applyNumberFormat="0" applyAlignment="0" applyProtection="0"/>
    <xf numFmtId="0" fontId="3" fillId="93" borderId="37" applyNumberFormat="0" applyProtection="0">
      <alignment horizontal="left" vertical="center" indent="1"/>
    </xf>
    <xf numFmtId="10" fontId="2" fillId="88" borderId="18" applyNumberFormat="0" applyBorder="0" applyAlignment="0" applyProtection="0"/>
    <xf numFmtId="10" fontId="2" fillId="88" borderId="18" applyNumberFormat="0" applyBorder="0" applyAlignment="0" applyProtection="0"/>
    <xf numFmtId="0" fontId="191" fillId="80" borderId="37" applyNumberFormat="0" applyAlignment="0" applyProtection="0"/>
    <xf numFmtId="10" fontId="2" fillId="88" borderId="18" applyNumberFormat="0" applyBorder="0" applyAlignment="0" applyProtection="0"/>
    <xf numFmtId="0" fontId="36" fillId="89" borderId="52" applyNumberFormat="0" applyAlignment="0" applyProtection="0"/>
    <xf numFmtId="0" fontId="91" fillId="0" borderId="53">
      <alignment horizontal="left" vertical="center"/>
    </xf>
    <xf numFmtId="39" fontId="106" fillId="57" borderId="56"/>
    <xf numFmtId="4" fontId="44" fillId="85" borderId="37" applyNumberFormat="0" applyProtection="0">
      <alignment vertical="center"/>
    </xf>
    <xf numFmtId="4" fontId="44" fillId="85" borderId="37" applyNumberFormat="0" applyProtection="0">
      <alignment vertical="center"/>
    </xf>
    <xf numFmtId="10" fontId="2" fillId="88" borderId="18" applyNumberFormat="0" applyBorder="0" applyAlignment="0" applyProtection="0"/>
    <xf numFmtId="4" fontId="126" fillId="102" borderId="37" applyNumberFormat="0" applyProtection="0">
      <alignment horizontal="left" vertical="center" indent="1"/>
    </xf>
    <xf numFmtId="39" fontId="106" fillId="57" borderId="56"/>
    <xf numFmtId="4" fontId="44" fillId="104" borderId="37" applyNumberFormat="0" applyProtection="0">
      <alignment horizontal="right" vertical="center"/>
    </xf>
    <xf numFmtId="4" fontId="44" fillId="104" borderId="37" applyNumberFormat="0" applyProtection="0">
      <alignment horizontal="right" vertical="center"/>
    </xf>
    <xf numFmtId="0" fontId="3" fillId="93" borderId="37" applyNumberFormat="0" applyProtection="0">
      <alignment horizontal="left" vertical="center" indent="1"/>
    </xf>
    <xf numFmtId="4" fontId="124" fillId="85" borderId="37" applyNumberFormat="0" applyProtection="0">
      <alignment vertical="center"/>
    </xf>
    <xf numFmtId="0" fontId="3" fillId="93" borderId="37" applyNumberFormat="0" applyProtection="0">
      <alignment horizontal="left" vertical="center" indent="1"/>
    </xf>
    <xf numFmtId="39" fontId="106" fillId="57" borderId="56"/>
    <xf numFmtId="39" fontId="106" fillId="57" borderId="56"/>
    <xf numFmtId="4" fontId="44" fillId="85" borderId="37" applyNumberFormat="0" applyProtection="0">
      <alignment horizontal="left" vertical="center" indent="1"/>
    </xf>
    <xf numFmtId="4" fontId="124" fillId="85" borderId="37" applyNumberFormat="0" applyProtection="0">
      <alignment vertical="center"/>
    </xf>
    <xf numFmtId="0" fontId="91" fillId="0" borderId="12" applyNumberFormat="0" applyAlignment="0" applyProtection="0">
      <alignment horizontal="left" vertical="center"/>
    </xf>
    <xf numFmtId="0" fontId="2" fillId="84" borderId="18"/>
    <xf numFmtId="176" fontId="91" fillId="0" borderId="20">
      <alignment horizontal="left" vertical="center"/>
    </xf>
    <xf numFmtId="4" fontId="124" fillId="85" borderId="37" applyNumberFormat="0" applyProtection="0">
      <alignment vertical="center"/>
    </xf>
    <xf numFmtId="39" fontId="106" fillId="57" borderId="56"/>
    <xf numFmtId="0" fontId="3" fillId="93" borderId="37" applyNumberFormat="0" applyProtection="0">
      <alignment horizontal="left" vertical="center" indent="1"/>
    </xf>
    <xf numFmtId="4" fontId="44" fillId="99" borderId="37" applyNumberFormat="0" applyProtection="0">
      <alignment horizontal="right" vertical="center"/>
    </xf>
    <xf numFmtId="0" fontId="36" fillId="89" borderId="52" applyNumberFormat="0" applyAlignment="0" applyProtection="0"/>
    <xf numFmtId="0" fontId="3" fillId="86" borderId="37" applyNumberFormat="0" applyProtection="0">
      <alignment horizontal="left" vertical="center" indent="1"/>
    </xf>
    <xf numFmtId="4" fontId="44" fillId="85" borderId="37" applyNumberFormat="0" applyProtection="0">
      <alignment vertical="center"/>
    </xf>
    <xf numFmtId="4" fontId="133" fillId="104" borderId="37" applyNumberFormat="0" applyProtection="0">
      <alignment horizontal="right" vertical="center"/>
    </xf>
    <xf numFmtId="10" fontId="2" fillId="88" borderId="18" applyNumberFormat="0" applyBorder="0" applyAlignment="0" applyProtection="0"/>
    <xf numFmtId="4" fontId="44" fillId="104" borderId="55" applyNumberFormat="0" applyProtection="0">
      <alignment horizontal="left" vertical="center" indent="1"/>
    </xf>
    <xf numFmtId="0" fontId="57" fillId="0" borderId="50" applyNumberFormat="0" applyFill="0" applyBorder="0" applyAlignment="0" applyProtection="0"/>
    <xf numFmtId="0" fontId="3" fillId="93" borderId="37"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0" fontId="3" fillId="108" borderId="37" applyNumberFormat="0" applyProtection="0">
      <alignment horizontal="left" vertical="center" indent="1"/>
    </xf>
    <xf numFmtId="4" fontId="44" fillId="104" borderId="37" applyNumberFormat="0" applyProtection="0">
      <alignment horizontal="right" vertical="center"/>
    </xf>
    <xf numFmtId="0" fontId="3" fillId="93" borderId="37" applyNumberFormat="0" applyProtection="0">
      <alignment horizontal="left" vertical="center" indent="1"/>
    </xf>
    <xf numFmtId="4" fontId="44" fillId="85" borderId="37" applyNumberFormat="0" applyProtection="0">
      <alignment horizontal="left" vertical="center" indent="1"/>
    </xf>
    <xf numFmtId="0" fontId="3" fillId="86" borderId="37" applyNumberFormat="0" applyProtection="0">
      <alignment horizontal="left" vertical="center" indent="1"/>
    </xf>
    <xf numFmtId="4" fontId="124" fillId="85" borderId="37" applyNumberFormat="0" applyProtection="0">
      <alignment vertical="center"/>
    </xf>
    <xf numFmtId="176" fontId="142"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0" fillId="0" borderId="50" applyNumberFormat="0" applyFill="0" applyBorder="0" applyAlignment="0" applyProtection="0"/>
    <xf numFmtId="176" fontId="135" fillId="0" borderId="50" applyNumberFormat="0" applyFill="0" applyBorder="0" applyAlignment="0" applyProtection="0"/>
    <xf numFmtId="176" fontId="102" fillId="52" borderId="51" applyNumberFormat="0" applyAlignment="0" applyProtection="0"/>
    <xf numFmtId="176" fontId="91" fillId="0" borderId="53">
      <alignment horizontal="left" vertical="center"/>
    </xf>
    <xf numFmtId="176" fontId="58" fillId="0" borderId="50" applyNumberFormat="0" applyFill="0" applyBorder="0" applyAlignment="0" applyProtection="0"/>
    <xf numFmtId="176" fontId="58" fillId="0" borderId="50" applyNumberFormat="0" applyFill="0" applyBorder="0" applyAlignment="0" applyProtection="0"/>
    <xf numFmtId="176" fontId="57" fillId="0" borderId="50" applyNumberFormat="0" applyFill="0" applyBorder="0" applyAlignment="0" applyProtection="0"/>
    <xf numFmtId="39" fontId="106" fillId="57" borderId="56"/>
    <xf numFmtId="176" fontId="142" fillId="0" borderId="50" applyNumberFormat="0" applyFill="0" applyBorder="0" applyAlignment="0" applyProtection="0"/>
    <xf numFmtId="176" fontId="140" fillId="0" borderId="50" applyNumberFormat="0" applyFill="0" applyBorder="0" applyAlignment="0" applyProtection="0"/>
    <xf numFmtId="176" fontId="135" fillId="0" borderId="50" applyNumberFormat="0" applyFill="0" applyBorder="0" applyAlignment="0" applyProtection="0"/>
    <xf numFmtId="176" fontId="166" fillId="50" borderId="58" applyNumberFormat="0" applyProtection="0">
      <alignment horizontal="right" vertical="center"/>
    </xf>
    <xf numFmtId="39" fontId="106" fillId="57" borderId="56"/>
    <xf numFmtId="176" fontId="141" fillId="0" borderId="50" applyNumberFormat="0" applyFill="0" applyBorder="0" applyAlignment="0" applyProtection="0"/>
    <xf numFmtId="176" fontId="122" fillId="80" borderId="37" applyNumberFormat="0" applyAlignment="0" applyProtection="0"/>
    <xf numFmtId="176" fontId="32" fillId="89" borderId="52" applyNumberFormat="0" applyAlignment="0" applyProtection="0"/>
    <xf numFmtId="4" fontId="44" fillId="83" borderId="37" applyNumberFormat="0" applyProtection="0">
      <alignment horizontal="right" vertical="center"/>
    </xf>
    <xf numFmtId="4" fontId="44" fillId="100" borderId="37" applyNumberFormat="0" applyProtection="0">
      <alignment horizontal="right" vertical="center"/>
    </xf>
    <xf numFmtId="0" fontId="3" fillId="108" borderId="37" applyNumberFormat="0" applyProtection="0">
      <alignment horizontal="left" vertical="center" indent="1"/>
    </xf>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0" fontId="173" fillId="0" borderId="48" applyNumberFormat="0" applyFill="0" applyAlignment="0" applyProtection="0"/>
    <xf numFmtId="176" fontId="57" fillId="0" borderId="50" applyNumberFormat="0" applyFill="0" applyBorder="0" applyAlignment="0" applyProtection="0"/>
    <xf numFmtId="4" fontId="44" fillId="106" borderId="37" applyNumberFormat="0" applyProtection="0">
      <alignment horizontal="left" vertical="center" indent="1"/>
    </xf>
    <xf numFmtId="176" fontId="102" fillId="52" borderId="51" applyNumberFormat="0" applyAlignment="0" applyProtection="0"/>
    <xf numFmtId="176" fontId="58" fillId="0" borderId="50" applyNumberFormat="0" applyFill="0" applyBorder="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0" borderId="37" applyNumberFormat="0" applyProtection="0">
      <alignment horizontal="right" vertical="center"/>
    </xf>
    <xf numFmtId="176" fontId="125" fillId="112" borderId="58" applyNumberFormat="0" applyProtection="0">
      <alignment horizontal="left" vertical="center" wrapText="1" indent="1"/>
    </xf>
    <xf numFmtId="176" fontId="130" fillId="107" borderId="58" applyNumberFormat="0" applyProtection="0">
      <alignment horizontal="left" vertical="top" indent="1"/>
    </xf>
    <xf numFmtId="0" fontId="3" fillId="93" borderId="37" applyNumberFormat="0" applyProtection="0">
      <alignment horizontal="left" vertical="center" indent="1"/>
    </xf>
    <xf numFmtId="4" fontId="124" fillId="104" borderId="37" applyNumberFormat="0" applyProtection="0">
      <alignment horizontal="right" vertical="center"/>
    </xf>
    <xf numFmtId="176" fontId="142" fillId="0" borderId="50" applyNumberFormat="0" applyFill="0" applyBorder="0" applyAlignment="0" applyProtection="0"/>
    <xf numFmtId="176" fontId="59" fillId="0" borderId="50" applyNumberFormat="0" applyFill="0" applyBorder="0" applyAlignment="0" applyProtection="0"/>
    <xf numFmtId="0" fontId="91" fillId="0" borderId="53">
      <alignment horizontal="left" vertical="center"/>
    </xf>
    <xf numFmtId="176" fontId="32" fillId="89" borderId="52" applyNumberFormat="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4" fontId="44" fillId="104" borderId="37" applyNumberFormat="0" applyProtection="0">
      <alignment horizontal="right" vertical="center"/>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vertical="center"/>
    </xf>
    <xf numFmtId="39" fontId="106" fillId="57" borderId="56"/>
    <xf numFmtId="39" fontId="106" fillId="57" borderId="56"/>
    <xf numFmtId="39" fontId="106" fillId="57" borderId="56"/>
    <xf numFmtId="0" fontId="135" fillId="0" borderId="50" applyNumberFormat="0" applyFill="0" applyBorder="0" applyAlignment="0" applyProtection="0"/>
    <xf numFmtId="4" fontId="128" fillId="109" borderId="58" applyNumberFormat="0" applyProtection="0">
      <alignment horizontal="right" vertical="center"/>
    </xf>
    <xf numFmtId="39" fontId="106" fillId="57" borderId="56"/>
    <xf numFmtId="39" fontId="106" fillId="57" borderId="56"/>
    <xf numFmtId="176" fontId="135" fillId="0" borderId="50" applyNumberFormat="0" applyFill="0" applyBorder="0" applyAlignment="0" applyProtection="0"/>
    <xf numFmtId="39" fontId="106" fillId="57" borderId="56"/>
    <xf numFmtId="0" fontId="91" fillId="0" borderId="53">
      <alignment horizontal="left" vertical="center"/>
    </xf>
    <xf numFmtId="39" fontId="106" fillId="57" borderId="56"/>
    <xf numFmtId="39" fontId="106" fillId="57" borderId="56"/>
    <xf numFmtId="4" fontId="129" fillId="109" borderId="58" applyNumberFormat="0" applyProtection="0">
      <alignment horizontal="right" vertical="center"/>
    </xf>
    <xf numFmtId="4" fontId="125" fillId="53" borderId="58" applyNumberFormat="0" applyProtection="0">
      <alignment horizontal="left" vertical="center" wrapText="1" indent="1"/>
    </xf>
    <xf numFmtId="176" fontId="68" fillId="80" borderId="51" applyNumberFormat="0" applyAlignment="0" applyProtection="0"/>
    <xf numFmtId="0" fontId="130" fillId="107" borderId="58" applyNumberFormat="0" applyProtection="0">
      <alignment horizontal="left" vertical="top" indent="1"/>
    </xf>
    <xf numFmtId="0" fontId="3" fillId="93" borderId="37" applyNumberFormat="0" applyProtection="0">
      <alignment horizontal="left" vertical="center" indent="1"/>
    </xf>
    <xf numFmtId="4" fontId="125" fillId="53" borderId="58" applyNumberFormat="0" applyProtection="0">
      <alignment horizontal="left" vertical="center" wrapText="1" indent="1"/>
    </xf>
    <xf numFmtId="0" fontId="3" fillId="93" borderId="37" applyNumberFormat="0" applyProtection="0">
      <alignment horizontal="left" vertical="center" indent="1"/>
    </xf>
    <xf numFmtId="176" fontId="165" fillId="50" borderId="58" applyNumberFormat="0" applyProtection="0">
      <alignment horizontal="right" vertical="center"/>
    </xf>
    <xf numFmtId="176" fontId="165" fillId="50" borderId="58" applyNumberFormat="0" applyProtection="0">
      <alignment horizontal="right" vertical="center"/>
    </xf>
    <xf numFmtId="4" fontId="124" fillId="104" borderId="37" applyNumberFormat="0" applyProtection="0">
      <alignment horizontal="right" vertical="center"/>
    </xf>
    <xf numFmtId="4" fontId="128" fillId="109" borderId="58" applyNumberFormat="0" applyProtection="0">
      <alignment horizontal="right" vertical="center"/>
    </xf>
    <xf numFmtId="4" fontId="124" fillId="88" borderId="37" applyNumberFormat="0" applyProtection="0">
      <alignment vertical="center"/>
    </xf>
    <xf numFmtId="4" fontId="44" fillId="88" borderId="37" applyNumberFormat="0" applyProtection="0">
      <alignment vertical="center"/>
    </xf>
    <xf numFmtId="0" fontId="140" fillId="0" borderId="50" applyNumberFormat="0" applyFill="0" applyBorder="0" applyAlignment="0" applyProtection="0"/>
    <xf numFmtId="0" fontId="3" fillId="108" borderId="37" applyNumberFormat="0" applyProtection="0">
      <alignment horizontal="left" vertical="center" indent="1"/>
    </xf>
    <xf numFmtId="0" fontId="3" fillId="93" borderId="37" applyNumberFormat="0" applyProtection="0">
      <alignment horizontal="left" vertical="center" indent="1"/>
    </xf>
    <xf numFmtId="4" fontId="124" fillId="88" borderId="37" applyNumberFormat="0" applyProtection="0">
      <alignment vertical="center"/>
    </xf>
    <xf numFmtId="0" fontId="3" fillId="86" borderId="37" applyNumberFormat="0" applyProtection="0">
      <alignment horizontal="left" vertical="center" indent="1"/>
    </xf>
    <xf numFmtId="0" fontId="3" fillId="106" borderId="37" applyNumberFormat="0" applyProtection="0">
      <alignment horizontal="left" vertical="center" indent="1"/>
    </xf>
    <xf numFmtId="4" fontId="44" fillId="98" borderId="37" applyNumberFormat="0" applyProtection="0">
      <alignment horizontal="right" vertical="center"/>
    </xf>
    <xf numFmtId="0" fontId="3" fillId="108" borderId="37" applyNumberFormat="0" applyProtection="0">
      <alignment horizontal="left" vertical="center" indent="1"/>
    </xf>
    <xf numFmtId="9" fontId="30" fillId="0" borderId="0" applyFont="0" applyFill="0" applyBorder="0" applyAlignment="0" applyProtection="0"/>
    <xf numFmtId="4" fontId="44" fillId="100" borderId="37" applyNumberFormat="0" applyProtection="0">
      <alignment horizontal="right" vertical="center"/>
    </xf>
    <xf numFmtId="4" fontId="44" fillId="83" borderId="37" applyNumberFormat="0" applyProtection="0">
      <alignment horizontal="right" vertical="center"/>
    </xf>
    <xf numFmtId="4" fontId="44" fillId="96" borderId="37" applyNumberFormat="0" applyProtection="0">
      <alignment horizontal="right" vertical="center"/>
    </xf>
    <xf numFmtId="176" fontId="32" fillId="89" borderId="52" applyNumberFormat="0" applyAlignment="0" applyProtection="0"/>
    <xf numFmtId="0" fontId="3" fillId="86" borderId="37" applyNumberFormat="0" applyProtection="0">
      <alignment horizontal="left" vertical="center" indent="1"/>
    </xf>
    <xf numFmtId="0" fontId="3" fillId="10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horizontal="left" vertical="center" indent="1"/>
    </xf>
    <xf numFmtId="4" fontId="44" fillId="104" borderId="37" applyNumberFormat="0" applyProtection="0">
      <alignment horizontal="left" vertical="center" indent="1"/>
    </xf>
    <xf numFmtId="4" fontId="44" fillId="96" borderId="37" applyNumberFormat="0" applyProtection="0">
      <alignment horizontal="right" vertical="center"/>
    </xf>
    <xf numFmtId="39" fontId="106" fillId="57" borderId="56"/>
    <xf numFmtId="4" fontId="44" fillId="99" borderId="37" applyNumberFormat="0" applyProtection="0">
      <alignment horizontal="right" vertical="center"/>
    </xf>
    <xf numFmtId="4" fontId="44" fillId="106" borderId="37" applyNumberFormat="0" applyProtection="0">
      <alignment horizontal="left" vertical="center" indent="1"/>
    </xf>
    <xf numFmtId="4" fontId="44" fillId="104" borderId="37" applyNumberFormat="0" applyProtection="0">
      <alignment horizontal="left" vertical="center" indent="1"/>
    </xf>
    <xf numFmtId="4" fontId="44" fillId="97" borderId="37" applyNumberFormat="0" applyProtection="0">
      <alignment horizontal="right" vertical="center"/>
    </xf>
    <xf numFmtId="4" fontId="44" fillId="95" borderId="37" applyNumberFormat="0" applyProtection="0">
      <alignment horizontal="right" vertical="center"/>
    </xf>
    <xf numFmtId="4" fontId="126" fillId="102" borderId="37" applyNumberFormat="0" applyProtection="0">
      <alignment horizontal="left" vertical="center" indent="1"/>
    </xf>
    <xf numFmtId="0" fontId="140" fillId="0" borderId="50" applyNumberFormat="0" applyFill="0" applyBorder="0" applyAlignment="0" applyProtection="0"/>
    <xf numFmtId="4" fontId="44" fillId="85" borderId="37" applyNumberFormat="0" applyProtection="0">
      <alignment vertical="center"/>
    </xf>
    <xf numFmtId="4" fontId="44" fillId="40" borderId="37" applyNumberFormat="0" applyProtection="0">
      <alignment horizontal="right" vertical="center"/>
    </xf>
    <xf numFmtId="39" fontId="106" fillId="57" borderId="56"/>
    <xf numFmtId="4" fontId="44" fillId="85" borderId="37" applyNumberFormat="0" applyProtection="0">
      <alignment horizontal="left" vertical="center" indent="1"/>
    </xf>
    <xf numFmtId="39" fontId="106" fillId="57" borderId="56"/>
    <xf numFmtId="176" fontId="58" fillId="0" borderId="50" applyNumberFormat="0" applyFill="0" applyBorder="0" applyAlignment="0" applyProtection="0"/>
    <xf numFmtId="39" fontId="106" fillId="57" borderId="56"/>
    <xf numFmtId="39" fontId="106" fillId="57" borderId="56"/>
    <xf numFmtId="0" fontId="2" fillId="86" borderId="18"/>
    <xf numFmtId="39" fontId="106" fillId="57" borderId="56"/>
    <xf numFmtId="39" fontId="106" fillId="57" borderId="56"/>
    <xf numFmtId="0" fontId="162" fillId="113" borderId="18">
      <alignment vertical="center" wrapText="1"/>
      <protection locked="0"/>
    </xf>
    <xf numFmtId="39" fontId="106" fillId="57" borderId="56"/>
    <xf numFmtId="39" fontId="106" fillId="57" borderId="56"/>
    <xf numFmtId="176" fontId="130" fillId="107" borderId="58" applyNumberFormat="0" applyProtection="0">
      <alignment horizontal="left" vertical="top" indent="1"/>
    </xf>
    <xf numFmtId="39" fontId="106" fillId="57" borderId="56"/>
    <xf numFmtId="4" fontId="126" fillId="102" borderId="37" applyNumberFormat="0" applyProtection="0">
      <alignment horizontal="left" vertical="center" indent="1"/>
    </xf>
    <xf numFmtId="39" fontId="106" fillId="57" borderId="56"/>
    <xf numFmtId="0" fontId="2" fillId="86" borderId="18"/>
    <xf numFmtId="0" fontId="3" fillId="86" borderId="37" applyNumberFormat="0" applyProtection="0">
      <alignment horizontal="left" vertical="center" indent="1"/>
    </xf>
    <xf numFmtId="0" fontId="91" fillId="0" borderId="53">
      <alignment horizontal="left" vertical="center"/>
    </xf>
    <xf numFmtId="0" fontId="2" fillId="84" borderId="18"/>
    <xf numFmtId="39" fontId="106" fillId="57" borderId="56"/>
    <xf numFmtId="176" fontId="2" fillId="0" borderId="50" applyNumberFormat="0" applyFill="0" applyAlignment="0" applyProtection="0"/>
    <xf numFmtId="176" fontId="57" fillId="0" borderId="50" applyNumberFormat="0" applyFill="0" applyBorder="0" applyAlignment="0" applyProtection="0"/>
    <xf numFmtId="176" fontId="135" fillId="0" borderId="50" applyNumberFormat="0" applyFill="0" applyBorder="0" applyAlignment="0" applyProtection="0"/>
    <xf numFmtId="0" fontId="3" fillId="93" borderId="37" applyNumberFormat="0" applyProtection="0">
      <alignment horizontal="left" vertical="center" indent="1"/>
    </xf>
    <xf numFmtId="176" fontId="141" fillId="0" borderId="50" applyNumberFormat="0" applyFill="0" applyBorder="0" applyAlignment="0" applyProtection="0"/>
    <xf numFmtId="0" fontId="102" fillId="51" borderId="51" applyNumberFormat="0" applyAlignment="0" applyProtection="0"/>
    <xf numFmtId="176" fontId="166" fillId="50" borderId="58" applyNumberFormat="0" applyProtection="0">
      <alignment horizontal="right" vertical="center"/>
    </xf>
    <xf numFmtId="39" fontId="106" fillId="57" borderId="56"/>
    <xf numFmtId="4" fontId="44" fillId="106" borderId="37" applyNumberFormat="0" applyProtection="0">
      <alignment horizontal="left" vertical="center" indent="1"/>
    </xf>
    <xf numFmtId="0" fontId="91" fillId="0" borderId="20">
      <alignment horizontal="left" vertical="center"/>
    </xf>
    <xf numFmtId="0" fontId="68" fillId="79" borderId="51" applyNumberFormat="0" applyAlignment="0" applyProtection="0"/>
    <xf numFmtId="0" fontId="68" fillId="79" borderId="51" applyNumberFormat="0" applyAlignment="0" applyProtection="0"/>
    <xf numFmtId="0" fontId="2" fillId="0" borderId="50" applyNumberFormat="0" applyFill="0" applyAlignment="0" applyProtection="0"/>
    <xf numFmtId="0" fontId="59" fillId="0" borderId="50" applyNumberFormat="0" applyFill="0" applyBorder="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0" fontId="3" fillId="92" borderId="52" applyNumberFormat="0" applyFont="0" applyAlignment="0" applyProtection="0"/>
    <xf numFmtId="0" fontId="2" fillId="86" borderId="18"/>
    <xf numFmtId="0" fontId="164" fillId="1" borderId="20" applyNumberFormat="0" applyFont="0" applyAlignment="0">
      <alignment horizontal="center"/>
    </xf>
    <xf numFmtId="4" fontId="44" fillId="95" borderId="37" applyNumberFormat="0" applyProtection="0">
      <alignment horizontal="right" vertical="center"/>
    </xf>
    <xf numFmtId="176" fontId="135" fillId="0" borderId="50" applyNumberFormat="0" applyFill="0" applyBorder="0" applyAlignment="0" applyProtection="0"/>
    <xf numFmtId="176" fontId="135" fillId="0" borderId="50" applyNumberFormat="0" applyFill="0" applyBorder="0" applyAlignment="0" applyProtection="0"/>
    <xf numFmtId="0" fontId="68" fillId="79" borderId="51" applyNumberFormat="0" applyAlignment="0" applyProtection="0"/>
    <xf numFmtId="176" fontId="2" fillId="0" borderId="50" applyNumberFormat="0" applyFill="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128" fillId="50" borderId="58" applyNumberFormat="0" applyProtection="0">
      <alignment horizontal="righ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0" fontId="68" fillId="79" borderId="51" applyNumberFormat="0" applyAlignment="0" applyProtection="0"/>
    <xf numFmtId="0" fontId="68" fillId="80" borderId="51" applyNumberFormat="0" applyAlignment="0" applyProtection="0"/>
    <xf numFmtId="0" fontId="68" fillId="79" borderId="51" applyNumberFormat="0" applyAlignment="0" applyProtection="0"/>
    <xf numFmtId="0" fontId="68" fillId="79" borderId="51" applyNumberFormat="0" applyAlignment="0" applyProtection="0"/>
    <xf numFmtId="39" fontId="106" fillId="57" borderId="56"/>
    <xf numFmtId="4" fontId="133" fillId="104" borderId="37" applyNumberFormat="0" applyProtection="0">
      <alignment horizontal="right" vertical="center"/>
    </xf>
    <xf numFmtId="4" fontId="133"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5" fillId="53" borderId="58" applyNumberFormat="0" applyProtection="0">
      <alignment horizontal="left" vertical="center" wrapText="1" indent="1"/>
    </xf>
    <xf numFmtId="4" fontId="128" fillId="109" borderId="58" applyNumberFormat="0" applyProtection="0">
      <alignment horizontal="right" vertical="center"/>
    </xf>
    <xf numFmtId="0" fontId="122" fillId="79" borderId="37" applyNumberFormat="0" applyAlignment="0" applyProtection="0"/>
    <xf numFmtId="4" fontId="44" fillId="83"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10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10" fontId="2" fillId="88" borderId="18" applyNumberFormat="0" applyBorder="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0" fontId="92" fillId="85" borderId="18" applyBorder="0">
      <alignment horizontal="center" vertical="center" shrinkToFit="1"/>
      <protection hidden="1"/>
    </xf>
    <xf numFmtId="4" fontId="44" fillId="104" borderId="37" applyNumberFormat="0" applyProtection="0">
      <alignment horizontal="right" vertical="center"/>
    </xf>
    <xf numFmtId="4" fontId="44" fillId="104" borderId="37" applyNumberFormat="0" applyProtection="0">
      <alignment horizontal="right" vertical="center"/>
    </xf>
    <xf numFmtId="0" fontId="102" fillId="51" borderId="51" applyNumberFormat="0" applyAlignment="0" applyProtection="0"/>
    <xf numFmtId="10" fontId="2" fillId="88" borderId="18" applyNumberFormat="0" applyBorder="0" applyAlignment="0" applyProtection="0"/>
    <xf numFmtId="0" fontId="102" fillId="51" borderId="51" applyNumberFormat="0" applyAlignment="0" applyProtection="0"/>
    <xf numFmtId="4" fontId="44" fillId="88" borderId="37" applyNumberFormat="0" applyProtection="0">
      <alignment horizontal="left" vertical="center" indent="1"/>
    </xf>
    <xf numFmtId="176" fontId="141" fillId="0" borderId="50" applyNumberFormat="0" applyFill="0" applyBorder="0" applyAlignment="0" applyProtection="0"/>
    <xf numFmtId="4" fontId="44" fillId="88" borderId="37" applyNumberFormat="0" applyProtection="0">
      <alignment horizontal="left" vertical="center" indent="1"/>
    </xf>
    <xf numFmtId="4" fontId="44" fillId="85" borderId="37" applyNumberFormat="0" applyProtection="0">
      <alignment horizontal="left" vertical="center" indent="1"/>
    </xf>
    <xf numFmtId="0" fontId="3" fillId="86" borderId="37" applyNumberFormat="0" applyProtection="0">
      <alignment horizontal="left" vertical="center" indent="1"/>
    </xf>
    <xf numFmtId="4" fontId="124" fillId="88" borderId="37" applyNumberFormat="0" applyProtection="0">
      <alignment vertical="center"/>
    </xf>
    <xf numFmtId="4" fontId="124" fillId="88" borderId="37" applyNumberFormat="0" applyProtection="0">
      <alignment vertical="center"/>
    </xf>
    <xf numFmtId="39" fontId="106" fillId="57" borderId="56"/>
    <xf numFmtId="4" fontId="44" fillId="88" borderId="37" applyNumberFormat="0" applyProtection="0">
      <alignment vertical="center"/>
    </xf>
    <xf numFmtId="176" fontId="140" fillId="0" borderId="50" applyNumberFormat="0" applyFill="0" applyBorder="0" applyAlignment="0" applyProtection="0"/>
    <xf numFmtId="4" fontId="129" fillId="109" borderId="58" applyNumberFormat="0" applyProtection="0">
      <alignment horizontal="right" vertical="center"/>
    </xf>
    <xf numFmtId="4" fontId="44" fillId="95"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2" fillId="0" borderId="50" applyNumberFormat="0" applyFill="0" applyAlignment="0" applyProtection="0"/>
    <xf numFmtId="0" fontId="58" fillId="0" borderId="50" applyNumberFormat="0" applyFill="0" applyBorder="0" applyAlignment="0" applyProtection="0"/>
    <xf numFmtId="176" fontId="59" fillId="0" borderId="50" applyNumberFormat="0" applyFill="0" applyBorder="0" applyAlignment="0" applyProtection="0"/>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6"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0" fontId="3" fillId="93" borderId="37" applyNumberFormat="0" applyProtection="0">
      <alignment horizontal="left" vertical="center" indent="1"/>
    </xf>
    <xf numFmtId="10" fontId="2" fillId="88" borderId="18" applyNumberFormat="0" applyBorder="0" applyAlignment="0" applyProtection="0"/>
    <xf numFmtId="0" fontId="3" fillId="93" borderId="37" applyNumberFormat="0" applyProtection="0">
      <alignment horizontal="left" vertical="center" indent="1"/>
    </xf>
    <xf numFmtId="0" fontId="2" fillId="84" borderId="18"/>
    <xf numFmtId="4" fontId="44" fillId="85" borderId="37" applyNumberFormat="0" applyProtection="0">
      <alignmen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124" fillId="104" borderId="37" applyNumberFormat="0" applyProtection="0">
      <alignment horizontal="right" vertical="center"/>
    </xf>
    <xf numFmtId="4" fontId="44" fillId="104" borderId="37" applyNumberFormat="0" applyProtection="0">
      <alignment horizontal="left" vertical="center" indent="1"/>
    </xf>
    <xf numFmtId="0" fontId="3" fillId="108" borderId="37" applyNumberFormat="0" applyProtection="0">
      <alignment horizontal="left" vertical="center" indent="1"/>
    </xf>
    <xf numFmtId="0" fontId="3" fillId="106" borderId="37" applyNumberFormat="0" applyProtection="0">
      <alignment horizontal="left" vertical="center" indent="1"/>
    </xf>
    <xf numFmtId="4" fontId="44" fillId="85" borderId="37" applyNumberFormat="0" applyProtection="0">
      <alignment horizontal="left" vertical="center" indent="1"/>
    </xf>
    <xf numFmtId="4" fontId="44" fillId="100" borderId="37" applyNumberFormat="0" applyProtection="0">
      <alignment horizontal="right" vertical="center"/>
    </xf>
    <xf numFmtId="10" fontId="2" fillId="88" borderId="18" applyNumberFormat="0" applyBorder="0" applyAlignment="0" applyProtection="0"/>
    <xf numFmtId="0" fontId="122" fillId="79" borderId="37" applyNumberFormat="0" applyAlignment="0" applyProtection="0"/>
    <xf numFmtId="4" fontId="44" fillId="83" borderId="37" applyNumberFormat="0" applyProtection="0">
      <alignment horizontal="right" vertical="center"/>
    </xf>
    <xf numFmtId="4" fontId="124" fillId="85" borderId="37" applyNumberFormat="0" applyProtection="0">
      <alignment vertical="center"/>
    </xf>
    <xf numFmtId="0" fontId="3" fillId="93" borderId="37" applyNumberFormat="0" applyProtection="0">
      <alignment horizontal="left" vertical="center" indent="1"/>
    </xf>
    <xf numFmtId="4" fontId="44" fillId="97" borderId="37" applyNumberFormat="0" applyProtection="0">
      <alignment horizontal="right" vertical="center"/>
    </xf>
    <xf numFmtId="0" fontId="122" fillId="79" borderId="37" applyNumberFormat="0" applyAlignment="0" applyProtection="0"/>
    <xf numFmtId="39" fontId="106" fillId="57" borderId="56"/>
    <xf numFmtId="0" fontId="3" fillId="93" borderId="37" applyNumberFormat="0" applyProtection="0">
      <alignment horizontal="left" vertical="center" indent="1"/>
    </xf>
    <xf numFmtId="0" fontId="3" fillId="93" borderId="37" applyNumberFormat="0" applyProtection="0">
      <alignment horizontal="left" vertical="center" indent="1"/>
    </xf>
    <xf numFmtId="0" fontId="57" fillId="0" borderId="50" applyNumberFormat="0" applyFill="0" applyBorder="0" applyAlignment="0" applyProtection="0"/>
    <xf numFmtId="176" fontId="57" fillId="0" borderId="50" applyNumberFormat="0" applyFill="0" applyBorder="0" applyAlignment="0" applyProtection="0"/>
    <xf numFmtId="0" fontId="58" fillId="0" borderId="50" applyNumberFormat="0" applyFill="0" applyBorder="0" applyAlignment="0" applyProtection="0"/>
    <xf numFmtId="176" fontId="58" fillId="0" borderId="50" applyNumberFormat="0" applyFill="0" applyBorder="0" applyAlignment="0" applyProtection="0"/>
    <xf numFmtId="0" fontId="59" fillId="0" borderId="50" applyNumberFormat="0" applyFill="0" applyBorder="0" applyAlignment="0" applyProtection="0"/>
    <xf numFmtId="176" fontId="59" fillId="0" borderId="50" applyNumberFormat="0" applyFill="0" applyBorder="0" applyAlignment="0" applyProtection="0"/>
    <xf numFmtId="0" fontId="2" fillId="0" borderId="50" applyNumberFormat="0" applyFill="0" applyAlignment="0" applyProtection="0"/>
    <xf numFmtId="176" fontId="2" fillId="0" borderId="50" applyNumberFormat="0" applyFill="0" applyAlignment="0" applyProtection="0"/>
    <xf numFmtId="0" fontId="62" fillId="78" borderId="18">
      <alignment horizontal="center" vertical="center" shrinkToFit="1"/>
      <protection hidden="1"/>
    </xf>
    <xf numFmtId="0" fontId="3" fillId="93" borderId="37" applyNumberFormat="0" applyProtection="0">
      <alignment horizontal="left" vertical="center" indent="1"/>
    </xf>
    <xf numFmtId="0" fontId="65" fillId="0" borderId="25" applyNumberFormat="0" applyBorder="0">
      <alignment horizontal="center"/>
    </xf>
    <xf numFmtId="0" fontId="68" fillId="79" borderId="51" applyNumberFormat="0" applyAlignment="0" applyProtection="0"/>
    <xf numFmtId="0" fontId="68" fillId="79" borderId="51" applyNumberFormat="0" applyAlignment="0" applyProtection="0"/>
    <xf numFmtId="0" fontId="68" fillId="80" borderId="51" applyNumberFormat="0" applyAlignment="0" applyProtection="0"/>
    <xf numFmtId="0" fontId="68" fillId="79" borderId="51" applyNumberFormat="0" applyAlignment="0" applyProtection="0"/>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4" fontId="124" fillId="85" borderId="37" applyNumberFormat="0" applyProtection="0">
      <alignment vertical="center"/>
    </xf>
    <xf numFmtId="176" fontId="125" fillId="112" borderId="58" applyNumberFormat="0" applyProtection="0">
      <alignment horizontal="left" vertical="center" wrapText="1" indent="1"/>
    </xf>
    <xf numFmtId="4" fontId="44" fillId="85" borderId="37" applyNumberFormat="0" applyProtection="0">
      <alignment vertical="center"/>
    </xf>
    <xf numFmtId="176" fontId="58" fillId="0" borderId="50" applyNumberFormat="0" applyFill="0" applyBorder="0" applyAlignment="0" applyProtection="0"/>
    <xf numFmtId="4" fontId="44" fillId="88" borderId="37" applyNumberFormat="0" applyProtection="0">
      <alignment vertical="center"/>
    </xf>
    <xf numFmtId="0" fontId="3" fillId="86" borderId="37" applyNumberFormat="0" applyProtection="0">
      <alignment horizontal="left" vertical="center" indent="1"/>
    </xf>
    <xf numFmtId="4" fontId="44" fillId="97" borderId="37" applyNumberFormat="0" applyProtection="0">
      <alignment horizontal="right" vertical="center"/>
    </xf>
    <xf numFmtId="176" fontId="57" fillId="0" borderId="50" applyNumberFormat="0" applyFill="0" applyBorder="0" applyAlignment="0" applyProtection="0"/>
    <xf numFmtId="176" fontId="58" fillId="0" borderId="50" applyNumberFormat="0" applyFill="0" applyBorder="0" applyAlignment="0" applyProtection="0"/>
    <xf numFmtId="0" fontId="3" fillId="92" borderId="52" applyNumberFormat="0" applyFont="0" applyAlignment="0" applyProtection="0"/>
    <xf numFmtId="0" fontId="3" fillId="92" borderId="52" applyNumberFormat="0" applyFont="0" applyAlignment="0" applyProtection="0"/>
    <xf numFmtId="0" fontId="3" fillId="92" borderId="52" applyNumberFormat="0" applyFont="0" applyAlignment="0" applyProtection="0"/>
    <xf numFmtId="0" fontId="140" fillId="0" borderId="50" applyNumberFormat="0" applyFill="0" applyBorder="0" applyAlignment="0" applyProtection="0"/>
    <xf numFmtId="0" fontId="142" fillId="0" borderId="50" applyNumberFormat="0" applyFill="0" applyBorder="0" applyAlignment="0" applyProtection="0"/>
    <xf numFmtId="39" fontId="106" fillId="57" borderId="56"/>
    <xf numFmtId="176" fontId="135" fillId="0" borderId="50" applyNumberFormat="0" applyFill="0" applyBorder="0" applyAlignment="0" applyProtection="0"/>
    <xf numFmtId="4" fontId="124" fillId="104" borderId="37" applyNumberFormat="0" applyProtection="0">
      <alignment horizontal="right" vertical="center"/>
    </xf>
    <xf numFmtId="0" fontId="3" fillId="93" borderId="37" applyNumberFormat="0" applyProtection="0">
      <alignment horizontal="left" vertical="center" indent="1"/>
    </xf>
    <xf numFmtId="0" fontId="91" fillId="0" borderId="53">
      <alignment horizontal="left" vertical="center"/>
    </xf>
    <xf numFmtId="0" fontId="91" fillId="0" borderId="53">
      <alignment horizontal="left" vertical="center"/>
    </xf>
    <xf numFmtId="0" fontId="91" fillId="0" borderId="53">
      <alignment horizontal="left" vertical="center"/>
    </xf>
    <xf numFmtId="176" fontId="58" fillId="0" borderId="50" applyNumberFormat="0" applyFill="0" applyBorder="0" applyAlignment="0" applyProtection="0"/>
    <xf numFmtId="39" fontId="106" fillId="57" borderId="56"/>
    <xf numFmtId="4" fontId="124" fillId="85" borderId="37" applyNumberFormat="0" applyProtection="0">
      <alignment vertical="center"/>
    </xf>
    <xf numFmtId="39" fontId="106" fillId="57" borderId="56"/>
    <xf numFmtId="4" fontId="134" fillId="109" borderId="58" applyNumberFormat="0" applyProtection="0">
      <alignment horizontal="right" vertical="center"/>
    </xf>
    <xf numFmtId="0" fontId="2" fillId="84" borderId="18"/>
    <xf numFmtId="201" fontId="167" fillId="85" borderId="57" applyBorder="0">
      <alignment horizontal="center" vertical="center" wrapText="1"/>
      <protection hidden="1"/>
    </xf>
    <xf numFmtId="10" fontId="2" fillId="88" borderId="18" applyNumberFormat="0" applyBorder="0" applyAlignment="0" applyProtection="0"/>
    <xf numFmtId="39" fontId="106" fillId="57" borderId="56"/>
    <xf numFmtId="176" fontId="135" fillId="0" borderId="50" applyNumberFormat="0" applyFill="0" applyBorder="0" applyAlignment="0" applyProtection="0"/>
    <xf numFmtId="4" fontId="44" fillId="100" borderId="37" applyNumberFormat="0" applyProtection="0">
      <alignment horizontal="right" vertical="center"/>
    </xf>
    <xf numFmtId="0" fontId="3" fillId="93" borderId="37" applyNumberFormat="0" applyProtection="0">
      <alignment horizontal="left" vertical="center" indent="1"/>
    </xf>
    <xf numFmtId="4" fontId="44" fillId="88" borderId="37" applyNumberFormat="0" applyProtection="0">
      <alignment horizontal="left" vertical="center" indent="1"/>
    </xf>
    <xf numFmtId="4" fontId="44" fillId="96" borderId="37" applyNumberFormat="0" applyProtection="0">
      <alignment horizontal="righ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86" borderId="37" applyNumberFormat="0" applyProtection="0">
      <alignment horizontal="left" vertical="center" indent="1"/>
    </xf>
    <xf numFmtId="0" fontId="68" fillId="79" borderId="51" applyNumberFormat="0" applyAlignment="0" applyProtection="0"/>
    <xf numFmtId="0" fontId="68" fillId="79" borderId="51" applyNumberFormat="0" applyAlignment="0" applyProtection="0"/>
    <xf numFmtId="0" fontId="68" fillId="79" borderId="51" applyNumberFormat="0" applyAlignment="0" applyProtection="0"/>
    <xf numFmtId="176" fontId="58" fillId="0" borderId="50" applyNumberFormat="0" applyFill="0" applyBorder="0" applyAlignment="0" applyProtection="0"/>
    <xf numFmtId="4" fontId="125" fillId="53" borderId="58" applyNumberFormat="0" applyProtection="0">
      <alignment horizontal="left" vertical="center" wrapText="1" indent="1"/>
    </xf>
    <xf numFmtId="0" fontId="30" fillId="0" borderId="0"/>
    <xf numFmtId="39" fontId="106" fillId="57" borderId="56"/>
    <xf numFmtId="4" fontId="44" fillId="95" borderId="37" applyNumberFormat="0" applyProtection="0">
      <alignment horizontal="right" vertical="center"/>
    </xf>
    <xf numFmtId="0" fontId="91" fillId="0" borderId="53">
      <alignment horizontal="left" vertical="center"/>
    </xf>
    <xf numFmtId="176" fontId="125" fillId="112" borderId="58" applyNumberFormat="0" applyProtection="0">
      <alignment horizontal="left" vertical="center" wrapText="1" indent="1"/>
    </xf>
    <xf numFmtId="176" fontId="166" fillId="50" borderId="58" applyNumberFormat="0" applyProtection="0">
      <alignment horizontal="right" vertical="center"/>
    </xf>
    <xf numFmtId="0" fontId="3" fillId="93" borderId="37" applyNumberFormat="0" applyProtection="0">
      <alignment horizontal="left" vertical="center" indent="1"/>
    </xf>
    <xf numFmtId="4" fontId="133"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91" fillId="0" borderId="53">
      <alignment horizontal="left" vertical="center"/>
    </xf>
    <xf numFmtId="0" fontId="91" fillId="0" borderId="53">
      <alignment horizontal="left" vertical="center"/>
    </xf>
    <xf numFmtId="0" fontId="130" fillId="107" borderId="58" applyNumberFormat="0" applyProtection="0">
      <alignment horizontal="left" vertical="top" indent="1"/>
    </xf>
    <xf numFmtId="0" fontId="3" fillId="106" borderId="37" applyNumberFormat="0" applyProtection="0">
      <alignment horizontal="left" vertical="center" indent="1"/>
    </xf>
    <xf numFmtId="4" fontId="44" fillId="104" borderId="37" applyNumberFormat="0" applyProtection="0">
      <alignment horizontal="left" vertical="center" indent="1"/>
    </xf>
    <xf numFmtId="0" fontId="3" fillId="93" borderId="37" applyNumberFormat="0" applyProtection="0">
      <alignment horizontal="left" vertical="center" indent="1"/>
    </xf>
    <xf numFmtId="39" fontId="106" fillId="57" borderId="56"/>
    <xf numFmtId="4" fontId="44" fillId="88" borderId="37" applyNumberFormat="0" applyProtection="0">
      <alignment horizontal="left" vertical="center" indent="1"/>
    </xf>
    <xf numFmtId="4" fontId="124" fillId="88" borderId="37" applyNumberFormat="0" applyProtection="0">
      <alignment vertical="center"/>
    </xf>
    <xf numFmtId="0" fontId="122" fillId="79" borderId="37" applyNumberFormat="0" applyAlignment="0" applyProtection="0"/>
    <xf numFmtId="0" fontId="36" fillId="89" borderId="52" applyNumberFormat="0" applyAlignment="0" applyProtection="0"/>
    <xf numFmtId="0" fontId="36" fillId="89" borderId="52" applyNumberFormat="0" applyAlignment="0" applyProtection="0"/>
    <xf numFmtId="0" fontId="3" fillId="92" borderId="52" applyNumberFormat="0" applyFont="0" applyAlignment="0" applyProtection="0"/>
    <xf numFmtId="176" fontId="141" fillId="0" borderId="50" applyNumberFormat="0" applyFill="0" applyBorder="0" applyAlignment="0" applyProtection="0"/>
    <xf numFmtId="201" fontId="167" fillId="85" borderId="57" applyBorder="0">
      <alignment horizontal="center" vertical="center" wrapText="1"/>
      <protection hidden="1"/>
    </xf>
    <xf numFmtId="176" fontId="166" fillId="50" borderId="58" applyNumberFormat="0" applyProtection="0">
      <alignment horizontal="right" vertical="center"/>
    </xf>
    <xf numFmtId="4" fontId="133" fillId="104" borderId="37" applyNumberFormat="0" applyProtection="0">
      <alignment horizontal="right" vertical="center"/>
    </xf>
    <xf numFmtId="176" fontId="130" fillId="107" borderId="58" applyNumberFormat="0" applyProtection="0">
      <alignment horizontal="left" vertical="top" indent="1"/>
    </xf>
    <xf numFmtId="0" fontId="130" fillId="107" borderId="58" applyNumberFormat="0" applyProtection="0">
      <alignment horizontal="left" vertical="top" indent="1"/>
    </xf>
    <xf numFmtId="0" fontId="83" fillId="83" borderId="23">
      <alignment horizontal="left" vertical="center" shrinkToFit="1"/>
      <protection hidden="1"/>
    </xf>
    <xf numFmtId="0" fontId="3" fillId="93" borderId="37" applyNumberFormat="0" applyProtection="0">
      <alignment horizontal="left" vertical="center" indent="1"/>
    </xf>
    <xf numFmtId="0" fontId="130" fillId="107" borderId="58" applyNumberFormat="0" applyProtection="0">
      <alignment horizontal="left" vertical="top" indent="1"/>
    </xf>
    <xf numFmtId="176" fontId="125" fillId="112" borderId="58" applyNumberFormat="0" applyProtection="0">
      <alignment horizontal="left" vertical="center" wrapText="1"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3" fillId="93" borderId="37" applyNumberFormat="0" applyProtection="0">
      <alignment horizontal="left" vertical="center" indent="1"/>
    </xf>
    <xf numFmtId="4" fontId="125" fillId="53" borderId="58" applyNumberFormat="0" applyProtection="0">
      <alignment horizontal="left" vertical="center" wrapText="1" indent="1"/>
    </xf>
    <xf numFmtId="4" fontId="129" fillId="109" borderId="58" applyNumberFormat="0" applyProtection="0">
      <alignment horizontal="right" vertical="center"/>
    </xf>
    <xf numFmtId="176" fontId="165" fillId="50" borderId="58" applyNumberFormat="0" applyProtection="0">
      <alignment horizontal="right" vertical="center"/>
    </xf>
    <xf numFmtId="4" fontId="124" fillId="104" borderId="37" applyNumberFormat="0" applyProtection="0">
      <alignment horizontal="right" vertical="center"/>
    </xf>
    <xf numFmtId="0" fontId="2" fillId="84" borderId="18"/>
    <xf numFmtId="0" fontId="2" fillId="84" borderId="18"/>
    <xf numFmtId="176" fontId="2" fillId="84" borderId="18"/>
    <xf numFmtId="4" fontId="124" fillId="104" borderId="37"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124" fillId="88" borderId="37" applyNumberFormat="0" applyProtection="0">
      <alignment vertical="center"/>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4" fontId="44" fillId="106" borderId="37" applyNumberFormat="0" applyProtection="0">
      <alignment horizontal="left" vertical="center" indent="1"/>
    </xf>
    <xf numFmtId="4" fontId="126" fillId="102" borderId="37" applyNumberFormat="0" applyProtection="0">
      <alignment horizontal="left" vertical="center" indent="1"/>
    </xf>
    <xf numFmtId="0" fontId="91" fillId="0" borderId="20">
      <alignment horizontal="left" vertical="center"/>
    </xf>
    <xf numFmtId="0" fontId="91" fillId="0" borderId="20">
      <alignment horizontal="left" vertical="center"/>
    </xf>
    <xf numFmtId="176" fontId="91" fillId="0" borderId="20">
      <alignment horizontal="left" vertical="center"/>
    </xf>
    <xf numFmtId="0" fontId="92" fillId="85" borderId="18" applyBorder="0">
      <alignment horizontal="center" vertical="center" shrinkToFit="1"/>
      <protection hidden="1"/>
    </xf>
    <xf numFmtId="4" fontId="44" fillId="95" borderId="37" applyNumberFormat="0" applyProtection="0">
      <alignment horizontal="right" vertical="center"/>
    </xf>
    <xf numFmtId="4" fontId="44" fillId="85" borderId="37" applyNumberFormat="0" applyProtection="0">
      <alignment horizontal="left" vertical="center" indent="1"/>
    </xf>
    <xf numFmtId="0" fontId="122" fillId="79" borderId="37" applyNumberFormat="0" applyAlignment="0" applyProtection="0"/>
    <xf numFmtId="4" fontId="44" fillId="85" borderId="37" applyNumberFormat="0" applyProtection="0">
      <alignment horizontal="left" vertical="center" indent="1"/>
    </xf>
    <xf numFmtId="4" fontId="44" fillId="85" borderId="37" applyNumberFormat="0" applyProtection="0">
      <alignment vertical="center"/>
    </xf>
    <xf numFmtId="0" fontId="3" fillId="92" borderId="52" applyNumberFormat="0" applyFont="0" applyAlignment="0" applyProtection="0"/>
    <xf numFmtId="0" fontId="57" fillId="0" borderId="50" applyNumberFormat="0" applyFill="0" applyBorder="0" applyAlignment="0" applyProtection="0"/>
    <xf numFmtId="0" fontId="57" fillId="0" borderId="50" applyNumberFormat="0" applyFill="0" applyBorder="0" applyAlignment="0" applyProtection="0"/>
    <xf numFmtId="0" fontId="58" fillId="0" borderId="50" applyNumberFormat="0" applyFill="0" applyBorder="0" applyAlignment="0" applyProtection="0"/>
    <xf numFmtId="0" fontId="58" fillId="0" borderId="50" applyNumberFormat="0" applyFill="0" applyBorder="0" applyAlignment="0" applyProtection="0"/>
    <xf numFmtId="176" fontId="2" fillId="0" borderId="50" applyNumberFormat="0" applyFill="0" applyAlignment="0" applyProtection="0"/>
    <xf numFmtId="0" fontId="68" fillId="80" borderId="51" applyNumberFormat="0" applyAlignment="0" applyProtection="0"/>
    <xf numFmtId="0" fontId="68" fillId="79" borderId="51" applyNumberFormat="0" applyAlignment="0" applyProtection="0"/>
    <xf numFmtId="0" fontId="102" fillId="51" borderId="51" applyNumberFormat="0" applyAlignment="0" applyProtection="0"/>
    <xf numFmtId="4" fontId="44" fillId="104" borderId="37" applyNumberFormat="0" applyProtection="0">
      <alignment horizontal="right" vertical="center"/>
    </xf>
    <xf numFmtId="10" fontId="2" fillId="88" borderId="18" applyNumberFormat="0" applyBorder="0" applyAlignment="0" applyProtection="0"/>
    <xf numFmtId="0" fontId="102" fillId="51" borderId="51" applyNumberFormat="0" applyAlignment="0" applyProtection="0"/>
    <xf numFmtId="0" fontId="102" fillId="51" borderId="51" applyNumberFormat="0" applyAlignment="0" applyProtection="0"/>
    <xf numFmtId="0" fontId="102" fillId="51" borderId="51" applyNumberFormat="0" applyAlignment="0" applyProtection="0"/>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0" fontId="103" fillId="0" borderId="18">
      <alignment horizontal="left" vertical="center" wrapText="1"/>
    </xf>
    <xf numFmtId="0" fontId="102" fillId="51" borderId="51" applyNumberFormat="0" applyAlignment="0" applyProtection="0"/>
    <xf numFmtId="0" fontId="68" fillId="79" borderId="51" applyNumberFormat="0" applyAlignment="0" applyProtection="0"/>
    <xf numFmtId="0" fontId="68" fillId="79" borderId="51" applyNumberFormat="0" applyAlignment="0" applyProtection="0"/>
    <xf numFmtId="0" fontId="2" fillId="0" borderId="50" applyNumberFormat="0" applyFill="0" applyAlignment="0" applyProtection="0"/>
    <xf numFmtId="0" fontId="2" fillId="0" borderId="50" applyNumberFormat="0" applyFill="0" applyAlignment="0" applyProtection="0"/>
    <xf numFmtId="176" fontId="59" fillId="0" borderId="50" applyNumberFormat="0" applyFill="0" applyBorder="0" applyAlignment="0" applyProtection="0"/>
    <xf numFmtId="0" fontId="59" fillId="0" borderId="50" applyNumberFormat="0" applyFill="0" applyBorder="0" applyAlignment="0" applyProtection="0"/>
    <xf numFmtId="0" fontId="59" fillId="0" borderId="50" applyNumberFormat="0" applyFill="0" applyBorder="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0" fontId="135" fillId="0" borderId="50" applyNumberFormat="0" applyFill="0" applyBorder="0" applyAlignment="0" applyProtection="0"/>
    <xf numFmtId="0" fontId="32" fillId="89" borderId="52" applyNumberFormat="0" applyAlignment="0" applyProtection="0"/>
    <xf numFmtId="0" fontId="3" fillId="92" borderId="52" applyNumberFormat="0" applyFont="0" applyAlignment="0" applyProtection="0"/>
    <xf numFmtId="0" fontId="3" fillId="92" borderId="52" applyNumberFormat="0" applyFont="0" applyAlignment="0" applyProtection="0"/>
    <xf numFmtId="0" fontId="135" fillId="0" borderId="50" applyNumberFormat="0" applyFill="0" applyBorder="0" applyAlignment="0" applyProtection="0"/>
    <xf numFmtId="176" fontId="165" fillId="50" borderId="58" applyNumberFormat="0" applyProtection="0">
      <alignment horizontal="right" vertical="center"/>
    </xf>
    <xf numFmtId="0" fontId="140" fillId="0" borderId="50" applyNumberFormat="0" applyFill="0" applyBorder="0" applyAlignment="0" applyProtection="0"/>
    <xf numFmtId="0" fontId="142" fillId="0" borderId="50" applyNumberFormat="0" applyFill="0" applyBorder="0" applyAlignment="0" applyProtection="0"/>
    <xf numFmtId="176" fontId="59" fillId="0" borderId="50" applyNumberFormat="0" applyFill="0" applyBorder="0" applyAlignment="0" applyProtection="0"/>
    <xf numFmtId="176" fontId="68" fillId="80" borderId="51" applyNumberFormat="0" applyAlignment="0" applyProtection="0"/>
    <xf numFmtId="176" fontId="2" fillId="0" borderId="50" applyNumberFormat="0" applyFill="0" applyAlignment="0" applyProtection="0"/>
    <xf numFmtId="176" fontId="59" fillId="0" borderId="50" applyNumberFormat="0" applyFill="0" applyBorder="0" applyAlignment="0" applyProtection="0"/>
    <xf numFmtId="176" fontId="165" fillId="50" borderId="58" applyNumberFormat="0" applyProtection="0">
      <alignment horizontal="right" vertical="center"/>
    </xf>
    <xf numFmtId="176" fontId="130" fillId="107" borderId="58" applyNumberFormat="0" applyProtection="0">
      <alignment horizontal="left" vertical="top" indent="1"/>
    </xf>
    <xf numFmtId="176" fontId="165" fillId="50" borderId="58" applyNumberFormat="0" applyProtection="0">
      <alignment horizontal="right" vertical="center"/>
    </xf>
    <xf numFmtId="0" fontId="2" fillId="0" borderId="50" applyNumberFormat="0" applyFill="0" applyAlignment="0" applyProtection="0"/>
    <xf numFmtId="0" fontId="36" fillId="92" borderId="52" applyNumberFormat="0" applyFont="0" applyAlignment="0" applyProtection="0"/>
    <xf numFmtId="0" fontId="3" fillId="93" borderId="37" applyNumberFormat="0" applyProtection="0">
      <alignment horizontal="left" vertical="center" indent="1"/>
    </xf>
    <xf numFmtId="176" fontId="68" fillId="80" borderId="51" applyNumberFormat="0" applyAlignment="0" applyProtection="0"/>
    <xf numFmtId="176" fontId="59" fillId="0" borderId="50" applyNumberFormat="0" applyFill="0" applyBorder="0" applyAlignment="0" applyProtection="0"/>
    <xf numFmtId="0" fontId="91" fillId="0" borderId="53">
      <alignment horizontal="left" vertical="center"/>
    </xf>
    <xf numFmtId="0" fontId="194" fillId="0" borderId="0"/>
    <xf numFmtId="4" fontId="44" fillId="97" borderId="37" applyNumberFormat="0" applyProtection="0">
      <alignment horizontal="right" vertical="center"/>
    </xf>
    <xf numFmtId="43" fontId="30" fillId="0" borderId="0" applyFont="0" applyFill="0" applyBorder="0" applyAlignment="0" applyProtection="0"/>
    <xf numFmtId="4" fontId="44" fillId="98" borderId="37" applyNumberFormat="0" applyProtection="0">
      <alignment horizontal="right" vertical="center"/>
    </xf>
    <xf numFmtId="4" fontId="44" fillId="99" borderId="37" applyNumberFormat="0" applyProtection="0">
      <alignment horizontal="right" vertical="center"/>
    </xf>
    <xf numFmtId="176" fontId="125" fillId="112" borderId="58" applyNumberFormat="0" applyProtection="0">
      <alignment horizontal="left" vertical="center" wrapText="1" indent="1"/>
    </xf>
    <xf numFmtId="39" fontId="106" fillId="57" borderId="56"/>
    <xf numFmtId="176" fontId="140" fillId="0" borderId="50" applyNumberFormat="0" applyFill="0" applyBorder="0" applyAlignment="0" applyProtection="0"/>
    <xf numFmtId="4" fontId="124" fillId="104" borderId="37" applyNumberFormat="0" applyProtection="0">
      <alignment horizontal="right" vertical="center"/>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104" borderId="37" applyNumberFormat="0" applyProtection="0">
      <alignment horizontal="right" vertical="center"/>
    </xf>
    <xf numFmtId="4" fontId="124" fillId="88" borderId="37" applyNumberFormat="0" applyProtection="0">
      <alignment vertical="center"/>
    </xf>
    <xf numFmtId="39" fontId="106" fillId="57" borderId="56"/>
    <xf numFmtId="39" fontId="106" fillId="57" borderId="56"/>
    <xf numFmtId="39" fontId="106" fillId="57" borderId="56"/>
    <xf numFmtId="39" fontId="106" fillId="57" borderId="56"/>
    <xf numFmtId="0" fontId="3" fillId="92" borderId="52" applyNumberFormat="0" applyFont="0" applyAlignment="0" applyProtection="0"/>
    <xf numFmtId="0" fontId="141" fillId="0" borderId="50" applyNumberFormat="0" applyFill="0" applyBorder="0" applyAlignment="0" applyProtection="0"/>
    <xf numFmtId="0" fontId="91" fillId="0" borderId="53">
      <alignment horizontal="left" vertical="center"/>
    </xf>
    <xf numFmtId="0" fontId="2" fillId="84" borderId="54"/>
    <xf numFmtId="10" fontId="2" fillId="88" borderId="18" applyNumberFormat="0" applyBorder="0" applyAlignment="0" applyProtection="0"/>
    <xf numFmtId="0" fontId="57" fillId="0" borderId="50" applyNumberFormat="0" applyFill="0" applyBorder="0" applyAlignment="0" applyProtection="0"/>
    <xf numFmtId="0" fontId="162" fillId="113" borderId="18">
      <alignment vertical="center" wrapText="1"/>
      <protection locked="0"/>
    </xf>
    <xf numFmtId="0" fontId="68" fillId="79" borderId="51" applyNumberFormat="0" applyAlignment="0" applyProtection="0"/>
    <xf numFmtId="176" fontId="140" fillId="0" borderId="50" applyNumberFormat="0" applyFill="0" applyBorder="0" applyAlignment="0" applyProtection="0"/>
    <xf numFmtId="0" fontId="140" fillId="0" borderId="50" applyNumberFormat="0" applyFill="0" applyBorder="0" applyAlignment="0" applyProtection="0"/>
    <xf numFmtId="176" fontId="140" fillId="0" borderId="50" applyNumberFormat="0" applyFill="0" applyBorder="0" applyAlignment="0" applyProtection="0"/>
    <xf numFmtId="4" fontId="133" fillId="104" borderId="37" applyNumberFormat="0" applyProtection="0">
      <alignment horizontal="right" vertical="center"/>
    </xf>
    <xf numFmtId="176" fontId="166" fillId="50" borderId="58" applyNumberFormat="0" applyProtection="0">
      <alignment horizontal="right" vertical="center"/>
    </xf>
    <xf numFmtId="0" fontId="3" fillId="86" borderId="37" applyNumberFormat="0" applyProtection="0">
      <alignment horizontal="left" vertical="center" indent="1"/>
    </xf>
    <xf numFmtId="4" fontId="124" fillId="104" borderId="37" applyNumberFormat="0" applyProtection="0">
      <alignment horizontal="right" vertical="center"/>
    </xf>
    <xf numFmtId="0" fontId="59" fillId="0" borderId="50" applyNumberFormat="0" applyFill="0" applyBorder="0" applyAlignment="0" applyProtection="0"/>
    <xf numFmtId="0" fontId="122" fillId="79" borderId="37" applyNumberFormat="0" applyAlignment="0" applyProtection="0"/>
    <xf numFmtId="0" fontId="68" fillId="79" borderId="51" applyNumberFormat="0" applyAlignment="0" applyProtection="0"/>
    <xf numFmtId="0" fontId="2" fillId="84" borderId="18"/>
    <xf numFmtId="0" fontId="3" fillId="106" borderId="37" applyNumberFormat="0" applyProtection="0">
      <alignment horizontal="left" vertical="center" indent="1"/>
    </xf>
    <xf numFmtId="0" fontId="2" fillId="0" borderId="50" applyNumberFormat="0" applyFill="0" applyAlignment="0" applyProtection="0"/>
    <xf numFmtId="4" fontId="44" fillId="104"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4" fontId="44" fillId="106" borderId="37" applyNumberFormat="0" applyProtection="0">
      <alignment horizontal="left" vertical="center" indent="1"/>
    </xf>
    <xf numFmtId="39" fontId="106" fillId="57" borderId="56"/>
    <xf numFmtId="39" fontId="106" fillId="57" borderId="56"/>
    <xf numFmtId="176" fontId="91" fillId="0" borderId="20">
      <alignment horizontal="left" vertical="center"/>
    </xf>
    <xf numFmtId="176" fontId="142" fillId="0" borderId="50" applyNumberFormat="0" applyFill="0" applyBorder="0" applyAlignment="0" applyProtection="0"/>
    <xf numFmtId="0" fontId="3" fillId="106" borderId="37" applyNumberFormat="0" applyProtection="0">
      <alignment horizontal="left" vertical="center" indent="1"/>
    </xf>
    <xf numFmtId="0" fontId="2" fillId="86" borderId="18"/>
    <xf numFmtId="0" fontId="2" fillId="86" borderId="18"/>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0" fontId="68" fillId="79" borderId="51" applyNumberFormat="0" applyAlignment="0" applyProtection="0"/>
    <xf numFmtId="0" fontId="68" fillId="79" borderId="51" applyNumberFormat="0" applyAlignment="0" applyProtection="0"/>
    <xf numFmtId="0" fontId="102" fillId="51" borderId="51" applyNumberFormat="0" applyAlignment="0" applyProtection="0"/>
    <xf numFmtId="0" fontId="91" fillId="0" borderId="20">
      <alignment horizontal="left" vertical="center"/>
    </xf>
    <xf numFmtId="4" fontId="129" fillId="109" borderId="58" applyNumberFormat="0" applyProtection="0">
      <alignment horizontal="right" vertical="center"/>
    </xf>
    <xf numFmtId="0" fontId="3" fillId="108" borderId="37" applyNumberFormat="0" applyProtection="0">
      <alignment horizontal="left" vertical="center" indent="1"/>
    </xf>
    <xf numFmtId="4" fontId="126" fillId="102" borderId="37" applyNumberFormat="0" applyProtection="0">
      <alignment horizontal="left" vertical="center" indent="1"/>
    </xf>
    <xf numFmtId="10" fontId="2" fillId="88" borderId="18" applyNumberFormat="0" applyBorder="0" applyAlignment="0" applyProtection="0"/>
    <xf numFmtId="39" fontId="106" fillId="57" borderId="56"/>
    <xf numFmtId="39" fontId="106" fillId="57" borderId="56"/>
    <xf numFmtId="39" fontId="106" fillId="57" borderId="56"/>
    <xf numFmtId="4" fontId="44" fillId="101" borderId="37" applyNumberFormat="0" applyProtection="0">
      <alignment horizontal="right" vertical="center"/>
    </xf>
    <xf numFmtId="39" fontId="106" fillId="57" borderId="56"/>
    <xf numFmtId="0" fontId="91" fillId="0" borderId="53">
      <alignment horizontal="left" vertical="center"/>
    </xf>
    <xf numFmtId="4" fontId="44" fillId="104" borderId="37" applyNumberFormat="0" applyProtection="0">
      <alignment horizontal="right" vertical="center"/>
    </xf>
    <xf numFmtId="0" fontId="3" fillId="86" borderId="37" applyNumberFormat="0" applyProtection="0">
      <alignment horizontal="left" vertical="center" indent="1"/>
    </xf>
    <xf numFmtId="0" fontId="3" fillId="92" borderId="52" applyNumberFormat="0" applyFont="0" applyAlignment="0" applyProtection="0"/>
    <xf numFmtId="0" fontId="3" fillId="92" borderId="52" applyNumberFormat="0" applyFont="0" applyAlignment="0" applyProtection="0"/>
    <xf numFmtId="0" fontId="32" fillId="89" borderId="52" applyNumberFormat="0" applyAlignment="0" applyProtection="0"/>
    <xf numFmtId="0" fontId="36" fillId="92" borderId="52" applyNumberFormat="0" applyFont="0" applyAlignment="0" applyProtection="0"/>
    <xf numFmtId="0" fontId="122" fillId="79" borderId="37" applyNumberFormat="0" applyAlignment="0" applyProtection="0"/>
    <xf numFmtId="0" fontId="122" fillId="79" borderId="37" applyNumberFormat="0" applyAlignment="0" applyProtection="0"/>
    <xf numFmtId="0" fontId="122" fillId="80" borderId="37" applyNumberFormat="0" applyAlignment="0" applyProtection="0"/>
    <xf numFmtId="0" fontId="122" fillId="79" borderId="37" applyNumberFormat="0" applyAlignment="0" applyProtection="0"/>
    <xf numFmtId="0" fontId="3" fillId="93" borderId="37" applyNumberFormat="0" applyProtection="0">
      <alignment horizontal="left" vertical="center" indent="1"/>
    </xf>
    <xf numFmtId="4" fontId="44" fillId="104" borderId="40" applyNumberFormat="0" applyProtection="0">
      <alignment horizontal="left" vertical="center" indent="1"/>
    </xf>
    <xf numFmtId="4" fontId="44" fillId="104" borderId="37" applyNumberFormat="0" applyProtection="0">
      <alignment horizontal="right" vertical="center"/>
    </xf>
    <xf numFmtId="0" fontId="57" fillId="0" borderId="50" applyNumberFormat="0" applyFill="0" applyBorder="0" applyAlignment="0" applyProtection="0"/>
    <xf numFmtId="4" fontId="124" fillId="104" borderId="37" applyNumberFormat="0" applyProtection="0">
      <alignment horizontal="right" vertical="center"/>
    </xf>
    <xf numFmtId="0" fontId="3" fillId="93" borderId="37" applyNumberFormat="0" applyProtection="0">
      <alignment horizontal="left" vertical="center" indent="1"/>
    </xf>
    <xf numFmtId="0" fontId="91" fillId="0" borderId="53">
      <alignment horizontal="lef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4" fontId="44" fillId="104" borderId="37" applyNumberFormat="0" applyProtection="0">
      <alignment horizontal="right" vertical="center"/>
    </xf>
    <xf numFmtId="4" fontId="44" fillId="85" borderId="37" applyNumberFormat="0" applyProtection="0">
      <alignment vertical="center"/>
    </xf>
    <xf numFmtId="4" fontId="124" fillId="85" borderId="37" applyNumberFormat="0" applyProtection="0">
      <alignment vertical="center"/>
    </xf>
    <xf numFmtId="0" fontId="3" fillId="86" borderId="37" applyNumberFormat="0" applyProtection="0">
      <alignment horizontal="left" vertical="center" indent="1"/>
    </xf>
    <xf numFmtId="176" fontId="2" fillId="0" borderId="50" applyNumberFormat="0" applyFill="0" applyAlignment="0" applyProtection="0"/>
    <xf numFmtId="176" fontId="135" fillId="0" borderId="50" applyNumberFormat="0" applyFill="0" applyBorder="0" applyAlignment="0" applyProtection="0"/>
    <xf numFmtId="4" fontId="44" fillId="106" borderId="37" applyNumberFormat="0" applyProtection="0">
      <alignment horizontal="left" vertical="center" indent="1"/>
    </xf>
    <xf numFmtId="0" fontId="3" fillId="108" borderId="37" applyNumberFormat="0" applyProtection="0">
      <alignment horizontal="left" vertical="center" indent="1"/>
    </xf>
    <xf numFmtId="4" fontId="44" fillId="85" borderId="37" applyNumberFormat="0" applyProtection="0">
      <alignment horizontal="left" vertical="center" indent="1"/>
    </xf>
    <xf numFmtId="4" fontId="44" fillId="96" borderId="37" applyNumberFormat="0" applyProtection="0">
      <alignment horizontal="right" vertical="center"/>
    </xf>
    <xf numFmtId="0" fontId="2" fillId="86" borderId="18"/>
    <xf numFmtId="0" fontId="162" fillId="113" borderId="18">
      <alignment vertical="center" wrapText="1"/>
      <protection locked="0"/>
    </xf>
    <xf numFmtId="0" fontId="2" fillId="0" borderId="50" applyNumberFormat="0" applyFill="0" applyAlignment="0" applyProtection="0"/>
    <xf numFmtId="0" fontId="57" fillId="0" borderId="50" applyNumberFormat="0" applyFill="0" applyBorder="0" applyAlignment="0" applyProtection="0"/>
    <xf numFmtId="0" fontId="2" fillId="0" borderId="50" applyNumberFormat="0" applyFill="0" applyAlignment="0" applyProtection="0"/>
    <xf numFmtId="0" fontId="102" fillId="51" borderId="51" applyNumberFormat="0" applyAlignment="0" applyProtection="0"/>
    <xf numFmtId="4" fontId="44" fillId="83" borderId="37" applyNumberFormat="0" applyProtection="0">
      <alignment horizontal="right" vertical="center"/>
    </xf>
    <xf numFmtId="4" fontId="44" fillId="85" borderId="37" applyNumberFormat="0" applyProtection="0">
      <alignment horizontal="left" vertical="center" indent="1"/>
    </xf>
    <xf numFmtId="4" fontId="128" fillId="109" borderId="58" applyNumberFormat="0" applyProtection="0">
      <alignment horizontal="right" vertical="center"/>
    </xf>
    <xf numFmtId="4" fontId="44" fillId="104" borderId="37" applyNumberFormat="0" applyProtection="0">
      <alignment horizontal="left" vertical="center" indent="1"/>
    </xf>
    <xf numFmtId="39" fontId="106" fillId="57" borderId="56"/>
    <xf numFmtId="39" fontId="106" fillId="57" borderId="56"/>
    <xf numFmtId="0" fontId="3" fillId="106" borderId="37" applyNumberFormat="0" applyProtection="0">
      <alignment horizontal="left" vertical="center" indent="1"/>
    </xf>
    <xf numFmtId="0" fontId="2" fillId="86" borderId="18"/>
    <xf numFmtId="0" fontId="2" fillId="86" borderId="18"/>
    <xf numFmtId="176" fontId="2" fillId="86" borderId="18"/>
    <xf numFmtId="0" fontId="2" fillId="86" borderId="18"/>
    <xf numFmtId="4" fontId="124" fillId="85" borderId="37" applyNumberFormat="0" applyProtection="0">
      <alignment vertical="center"/>
    </xf>
    <xf numFmtId="4" fontId="44" fillId="106" borderId="37" applyNumberFormat="0" applyProtection="0">
      <alignment horizontal="left" vertical="center" indent="1"/>
    </xf>
    <xf numFmtId="4" fontId="4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40"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176" fontId="165" fillId="50" borderId="58"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25" fillId="112" borderId="58" applyNumberFormat="0" applyProtection="0">
      <alignment horizontal="left" vertical="center" wrapText="1"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130" fillId="107" borderId="58" applyNumberFormat="0" applyProtection="0">
      <alignment horizontal="left" vertical="top" indent="1"/>
    </xf>
    <xf numFmtId="176" fontId="130" fillId="107" borderId="58" applyNumberFormat="0" applyProtection="0">
      <alignment horizontal="left" vertical="top" indent="1"/>
    </xf>
    <xf numFmtId="176" fontId="130" fillId="107" borderId="58" applyNumberFormat="0" applyProtection="0">
      <alignment horizontal="left" vertical="top" indent="1"/>
    </xf>
    <xf numFmtId="176" fontId="165" fillId="50" borderId="58" applyNumberFormat="0" applyProtection="0">
      <alignment horizontal="right" vertical="center"/>
    </xf>
    <xf numFmtId="176" fontId="125" fillId="112" borderId="58" applyNumberFormat="0" applyProtection="0">
      <alignment horizontal="left" vertical="center" wrapText="1" indent="1"/>
    </xf>
    <xf numFmtId="4" fontId="133" fillId="104" borderId="37" applyNumberFormat="0" applyProtection="0">
      <alignment horizontal="right" vertical="center"/>
    </xf>
    <xf numFmtId="4" fontId="133" fillId="104" borderId="37" applyNumberFormat="0" applyProtection="0">
      <alignment horizontal="right" vertical="center"/>
    </xf>
    <xf numFmtId="176" fontId="166" fillId="50" borderId="58"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201" fontId="167" fillId="85" borderId="57" applyBorder="0">
      <alignment horizontal="center" vertical="center" wrapText="1"/>
      <protection hidden="1"/>
    </xf>
    <xf numFmtId="176" fontId="2" fillId="0" borderId="50" applyNumberFormat="0" applyFill="0" applyAlignment="0" applyProtection="0"/>
    <xf numFmtId="0" fontId="164" fillId="1" borderId="20" applyNumberFormat="0" applyFont="0" applyAlignment="0">
      <alignment horizontal="center"/>
    </xf>
    <xf numFmtId="176" fontId="135" fillId="0" borderId="50" applyNumberFormat="0" applyFill="0" applyBorder="0" applyAlignment="0" applyProtection="0"/>
    <xf numFmtId="0" fontId="3" fillId="92" borderId="52" applyNumberFormat="0" applyFont="0" applyAlignment="0" applyProtection="0"/>
    <xf numFmtId="176" fontId="91" fillId="0" borderId="53">
      <alignment horizontal="left" vertical="center"/>
    </xf>
    <xf numFmtId="0" fontId="2" fillId="86" borderId="18"/>
    <xf numFmtId="0" fontId="3" fillId="92" borderId="52" applyNumberFormat="0" applyFont="0" applyAlignment="0" applyProtection="0"/>
    <xf numFmtId="0" fontId="135" fillId="0" borderId="50" applyNumberFormat="0" applyFill="0" applyBorder="0" applyAlignment="0" applyProtection="0"/>
    <xf numFmtId="176" fontId="135" fillId="0" borderId="50" applyNumberFormat="0" applyFill="0" applyBorder="0" applyAlignment="0" applyProtection="0"/>
    <xf numFmtId="39" fontId="106" fillId="57" borderId="56"/>
    <xf numFmtId="0" fontId="172" fillId="83" borderId="18">
      <alignment horizontal="center" vertical="center" wrapText="1"/>
    </xf>
    <xf numFmtId="0" fontId="173" fillId="0" borderId="48" applyNumberFormat="0" applyFill="0" applyAlignment="0" applyProtection="0"/>
    <xf numFmtId="0" fontId="91" fillId="0" borderId="20">
      <alignment horizontal="left" vertical="center"/>
    </xf>
    <xf numFmtId="0" fontId="32" fillId="89" borderId="52" applyNumberFormat="0" applyAlignment="0" applyProtection="0"/>
    <xf numFmtId="0" fontId="162" fillId="113" borderId="18">
      <alignment vertical="center" wrapText="1"/>
      <protection locked="0"/>
    </xf>
    <xf numFmtId="0" fontId="162" fillId="113" borderId="18">
      <alignment vertical="center" wrapText="1"/>
      <protection locked="0"/>
    </xf>
    <xf numFmtId="4" fontId="44" fillId="97" borderId="37" applyNumberFormat="0" applyProtection="0">
      <alignment horizontal="right" vertical="center"/>
    </xf>
    <xf numFmtId="0" fontId="140" fillId="0" borderId="50" applyNumberFormat="0" applyFill="0" applyBorder="0" applyAlignment="0" applyProtection="0"/>
    <xf numFmtId="176" fontId="140" fillId="0" borderId="50" applyNumberFormat="0" applyFill="0" applyBorder="0" applyAlignment="0" applyProtection="0"/>
    <xf numFmtId="0" fontId="141" fillId="0" borderId="50" applyNumberFormat="0" applyFill="0" applyBorder="0" applyAlignment="0" applyProtection="0"/>
    <xf numFmtId="176" fontId="141" fillId="0" borderId="50" applyNumberFormat="0" applyFill="0" applyBorder="0" applyAlignment="0" applyProtection="0"/>
    <xf numFmtId="0" fontId="142" fillId="0" borderId="50" applyNumberFormat="0" applyFill="0" applyBorder="0" applyAlignment="0" applyProtection="0"/>
    <xf numFmtId="176" fontId="142" fillId="0" borderId="50" applyNumberFormat="0" applyFill="0" applyBorder="0" applyAlignment="0" applyProtection="0"/>
    <xf numFmtId="4" fontId="128" fillId="109" borderId="58" applyNumberFormat="0" applyProtection="0">
      <alignment horizontal="right" vertical="center"/>
    </xf>
    <xf numFmtId="0" fontId="91" fillId="0" borderId="20">
      <alignment horizontal="left" vertical="center"/>
    </xf>
    <xf numFmtId="0" fontId="191" fillId="80" borderId="37" applyNumberFormat="0" applyAlignment="0" applyProtection="0"/>
    <xf numFmtId="0" fontId="2" fillId="84" borderId="18"/>
    <xf numFmtId="0" fontId="68" fillId="79" borderId="51" applyNumberFormat="0" applyAlignment="0" applyProtection="0"/>
    <xf numFmtId="0" fontId="57" fillId="0" borderId="50" applyNumberFormat="0" applyFill="0" applyBorder="0" applyAlignment="0" applyProtection="0"/>
    <xf numFmtId="0" fontId="3" fillId="93" borderId="37" applyNumberFormat="0" applyProtection="0">
      <alignment horizontal="left" vertical="center" indent="1"/>
    </xf>
    <xf numFmtId="4" fontId="124" fillId="104" borderId="37" applyNumberFormat="0" applyProtection="0">
      <alignment horizontal="right" vertical="center"/>
    </xf>
    <xf numFmtId="4" fontId="126" fillId="102" borderId="37" applyNumberFormat="0" applyProtection="0">
      <alignment horizontal="left" vertical="center" indent="1"/>
    </xf>
    <xf numFmtId="4" fontId="133" fillId="104" borderId="37" applyNumberFormat="0" applyProtection="0">
      <alignment horizontal="right" vertical="center"/>
    </xf>
    <xf numFmtId="176" fontId="59" fillId="0" borderId="50" applyNumberFormat="0" applyFill="0" applyBorder="0" applyAlignment="0" applyProtection="0"/>
    <xf numFmtId="0" fontId="3" fillId="93" borderId="37" applyNumberFormat="0" applyProtection="0">
      <alignment horizontal="left" vertical="center" indent="1"/>
    </xf>
    <xf numFmtId="0" fontId="3" fillId="86" borderId="37" applyNumberFormat="0" applyProtection="0">
      <alignment horizontal="left" vertical="center" indent="1"/>
    </xf>
    <xf numFmtId="176" fontId="142" fillId="0" borderId="50" applyNumberFormat="0" applyFill="0" applyBorder="0" applyAlignment="0" applyProtection="0"/>
    <xf numFmtId="176" fontId="58" fillId="0" borderId="50" applyNumberFormat="0" applyFill="0" applyBorder="0" applyAlignment="0" applyProtection="0"/>
    <xf numFmtId="0" fontId="102" fillId="51" borderId="51" applyNumberFormat="0" applyAlignment="0" applyProtection="0"/>
    <xf numFmtId="39" fontId="106" fillId="57" borderId="56"/>
    <xf numFmtId="0" fontId="68" fillId="79" borderId="51" applyNumberFormat="0" applyAlignment="0" applyProtection="0"/>
    <xf numFmtId="0" fontId="3" fillId="92" borderId="52" applyNumberFormat="0" applyFont="0" applyAlignment="0" applyProtection="0"/>
    <xf numFmtId="4" fontId="125" fillId="53" borderId="58" applyNumberFormat="0" applyProtection="0">
      <alignment horizontal="left" vertical="center" wrapText="1" indent="1"/>
    </xf>
    <xf numFmtId="0" fontId="3" fillId="93" borderId="37" applyNumberFormat="0" applyProtection="0">
      <alignment horizontal="left" vertical="center" indent="1"/>
    </xf>
    <xf numFmtId="4" fontId="44" fillId="83"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left" vertical="center" indent="1"/>
    </xf>
    <xf numFmtId="4" fontId="44" fillId="88" borderId="37" applyNumberFormat="0" applyProtection="0">
      <alignment horizontal="left" vertical="center" indent="1"/>
    </xf>
    <xf numFmtId="176" fontId="68" fillId="80" borderId="51" applyNumberFormat="0" applyAlignment="0" applyProtection="0"/>
    <xf numFmtId="176" fontId="130" fillId="107" borderId="58" applyNumberFormat="0" applyProtection="0">
      <alignment horizontal="left" vertical="top" indent="1"/>
    </xf>
    <xf numFmtId="0" fontId="3" fillId="106" borderId="37" applyNumberFormat="0" applyProtection="0">
      <alignment horizontal="left" vertical="center" indent="1"/>
    </xf>
    <xf numFmtId="4" fontId="44" fillId="101" borderId="37" applyNumberFormat="0" applyProtection="0">
      <alignment horizontal="right" vertical="center"/>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6" borderId="37" applyNumberFormat="0" applyProtection="0">
      <alignment horizontal="left" vertical="center" indent="1"/>
    </xf>
    <xf numFmtId="4" fontId="44" fillId="97" borderId="37" applyNumberFormat="0" applyProtection="0">
      <alignment horizontal="right" vertical="center"/>
    </xf>
    <xf numFmtId="4" fontId="44" fillId="95" borderId="37" applyNumberFormat="0" applyProtection="0">
      <alignment horizontal="right" vertical="center"/>
    </xf>
    <xf numFmtId="176" fontId="128" fillId="50" borderId="58" applyNumberFormat="0" applyProtection="0">
      <alignment horizontal="right" vertical="center"/>
    </xf>
    <xf numFmtId="0" fontId="3" fillId="108" borderId="37" applyNumberFormat="0" applyProtection="0">
      <alignment horizontal="left" vertical="center" indent="1"/>
    </xf>
    <xf numFmtId="0" fontId="3" fillId="86" borderId="37" applyNumberFormat="0" applyProtection="0">
      <alignment horizontal="left" vertical="center" indent="1"/>
    </xf>
    <xf numFmtId="176" fontId="141" fillId="0" borderId="50" applyNumberFormat="0" applyFill="0" applyBorder="0" applyAlignment="0" applyProtection="0"/>
    <xf numFmtId="176" fontId="91" fillId="0" borderId="20">
      <alignment horizontal="left" vertical="center"/>
    </xf>
    <xf numFmtId="176" fontId="128" fillId="50" borderId="58" applyNumberFormat="0" applyProtection="0">
      <alignment horizontal="right" vertical="center"/>
    </xf>
    <xf numFmtId="4" fontId="44" fillId="88" borderId="37" applyNumberFormat="0" applyProtection="0">
      <alignment horizontal="left" vertical="center" indent="1"/>
    </xf>
    <xf numFmtId="4" fontId="44" fillId="106" borderId="37" applyNumberFormat="0" applyProtection="0">
      <alignment horizontal="left" vertical="center" indent="1"/>
    </xf>
    <xf numFmtId="4" fontId="44" fillId="99" borderId="37" applyNumberFormat="0" applyProtection="0">
      <alignment horizontal="right" vertical="center"/>
    </xf>
    <xf numFmtId="0" fontId="102" fillId="51" borderId="51" applyNumberFormat="0" applyAlignment="0" applyProtection="0"/>
    <xf numFmtId="0" fontId="3" fillId="92" borderId="52" applyNumberFormat="0" applyFont="0" applyAlignment="0" applyProtection="0"/>
    <xf numFmtId="0" fontId="3" fillId="108" borderId="37" applyNumberFormat="0" applyProtection="0">
      <alignment horizontal="left" vertical="center" indent="1"/>
    </xf>
    <xf numFmtId="0" fontId="2" fillId="0" borderId="50" applyNumberFormat="0" applyFill="0" applyAlignment="0" applyProtection="0"/>
    <xf numFmtId="0" fontId="3" fillId="106" borderId="37" applyNumberFormat="0" applyProtection="0">
      <alignment horizontal="left" vertical="center" indent="1"/>
    </xf>
    <xf numFmtId="176" fontId="142" fillId="0" borderId="50" applyNumberFormat="0" applyFill="0" applyBorder="0" applyAlignment="0" applyProtection="0"/>
    <xf numFmtId="4" fontId="44" fillId="104" borderId="40" applyNumberFormat="0" applyProtection="0">
      <alignment horizontal="left" vertical="center" indent="1"/>
    </xf>
    <xf numFmtId="176" fontId="166" fillId="50" borderId="58" applyNumberFormat="0" applyProtection="0">
      <alignment horizontal="right" vertical="center"/>
    </xf>
    <xf numFmtId="4" fontId="44" fillId="100" borderId="37" applyNumberFormat="0" applyProtection="0">
      <alignment horizontal="right" vertical="center"/>
    </xf>
    <xf numFmtId="4" fontId="44" fillId="40" borderId="37" applyNumberFormat="0" applyProtection="0">
      <alignment horizontal="right" vertical="center"/>
    </xf>
    <xf numFmtId="0" fontId="3" fillId="93" borderId="37" applyNumberFormat="0" applyProtection="0">
      <alignment horizontal="left" vertical="center" indent="1"/>
    </xf>
    <xf numFmtId="0" fontId="162" fillId="113" borderId="18">
      <alignment vertical="center" wrapText="1"/>
      <protection locked="0"/>
    </xf>
    <xf numFmtId="4" fontId="44" fillId="104" borderId="37" applyNumberFormat="0" applyProtection="0">
      <alignment horizontal="right" vertical="center"/>
    </xf>
    <xf numFmtId="0" fontId="2" fillId="84" borderId="54"/>
    <xf numFmtId="0" fontId="91" fillId="0" borderId="53">
      <alignment horizontal="left" vertical="center"/>
    </xf>
    <xf numFmtId="4" fontId="134" fillId="109" borderId="58" applyNumberFormat="0" applyProtection="0">
      <alignment horizontal="right" vertical="center"/>
    </xf>
    <xf numFmtId="0" fontId="140" fillId="0" borderId="50" applyNumberFormat="0" applyFill="0" applyBorder="0" applyAlignment="0" applyProtection="0"/>
    <xf numFmtId="0" fontId="141" fillId="0" borderId="50" applyNumberFormat="0" applyFill="0" applyBorder="0" applyAlignment="0" applyProtection="0"/>
    <xf numFmtId="0" fontId="142" fillId="0" borderId="50" applyNumberFormat="0" applyFill="0" applyBorder="0" applyAlignment="0" applyProtection="0"/>
    <xf numFmtId="176" fontId="59" fillId="0" borderId="50" applyNumberFormat="0" applyFill="0" applyBorder="0" applyAlignment="0" applyProtection="0"/>
    <xf numFmtId="0" fontId="140" fillId="0" borderId="50" applyNumberFormat="0" applyFill="0" applyBorder="0" applyAlignment="0" applyProtection="0"/>
    <xf numFmtId="4" fontId="44" fillId="104" borderId="37" applyNumberFormat="0" applyProtection="0">
      <alignment horizontal="right" vertical="center"/>
    </xf>
    <xf numFmtId="4" fontId="44" fillId="88" borderId="37" applyNumberFormat="0" applyProtection="0">
      <alignment vertical="center"/>
    </xf>
    <xf numFmtId="0" fontId="3" fillId="86" borderId="37" applyNumberFormat="0" applyProtection="0">
      <alignment horizontal="left" vertical="center" indent="1"/>
    </xf>
    <xf numFmtId="4" fontId="44" fillId="106" borderId="37" applyNumberFormat="0" applyProtection="0">
      <alignment horizontal="left" vertical="center" indent="1"/>
    </xf>
    <xf numFmtId="4" fontId="44" fillId="104" borderId="55" applyNumberFormat="0" applyProtection="0">
      <alignment horizontal="left" vertical="center" indent="1"/>
    </xf>
    <xf numFmtId="4" fontId="44" fillId="40" borderId="37" applyNumberFormat="0" applyProtection="0">
      <alignment horizontal="right" vertical="center"/>
    </xf>
    <xf numFmtId="4" fontId="44" fillId="97" borderId="37" applyNumberFormat="0" applyProtection="0">
      <alignment horizontal="right" vertical="center"/>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0" fontId="135" fillId="0" borderId="50" applyNumberFormat="0" applyFill="0" applyBorder="0" applyAlignment="0" applyProtection="0"/>
    <xf numFmtId="0" fontId="102" fillId="51" borderId="51" applyNumberFormat="0" applyAlignment="0" applyProtection="0"/>
    <xf numFmtId="0" fontId="189" fillId="80" borderId="51" applyNumberFormat="0" applyAlignment="0" applyProtection="0"/>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10" fontId="2" fillId="88" borderId="18" applyNumberFormat="0" applyBorder="0" applyAlignment="0" applyProtection="0"/>
    <xf numFmtId="0" fontId="190" fillId="52" borderId="51" applyNumberFormat="0" applyAlignment="0" applyProtection="0"/>
    <xf numFmtId="0" fontId="191" fillId="80" borderId="37" applyNumberFormat="0" applyAlignment="0" applyProtection="0"/>
    <xf numFmtId="10" fontId="2" fillId="88" borderId="18" applyNumberFormat="0" applyBorder="0" applyAlignment="0" applyProtection="0"/>
    <xf numFmtId="176" fontId="58" fillId="0" borderId="50" applyNumberFormat="0" applyFill="0" applyBorder="0" applyAlignment="0" applyProtection="0"/>
    <xf numFmtId="0" fontId="2" fillId="86" borderId="18"/>
    <xf numFmtId="0" fontId="3" fillId="93" borderId="37" applyNumberFormat="0" applyProtection="0">
      <alignment horizontal="left" vertical="center" indent="1"/>
    </xf>
    <xf numFmtId="4" fontId="124" fillId="104" borderId="37" applyNumberFormat="0" applyProtection="0">
      <alignment horizontal="right" vertical="center"/>
    </xf>
    <xf numFmtId="0" fontId="140" fillId="0" borderId="50" applyNumberFormat="0" applyFill="0" applyBorder="0" applyAlignment="0" applyProtection="0"/>
    <xf numFmtId="0" fontId="3" fillId="93" borderId="37" applyNumberFormat="0" applyProtection="0">
      <alignment horizontal="left" vertical="center" indent="1"/>
    </xf>
    <xf numFmtId="4" fontId="44" fillId="85" borderId="37" applyNumberFormat="0" applyProtection="0">
      <alignment vertical="center"/>
    </xf>
    <xf numFmtId="0" fontId="91" fillId="0" borderId="20">
      <alignment horizontal="left" vertical="center"/>
    </xf>
    <xf numFmtId="10" fontId="2" fillId="88" borderId="18" applyNumberFormat="0" applyBorder="0" applyAlignment="0" applyProtection="0"/>
    <xf numFmtId="0" fontId="2" fillId="84" borderId="18"/>
    <xf numFmtId="0" fontId="2" fillId="84" borderId="18"/>
    <xf numFmtId="4" fontId="44" fillId="104" borderId="37" applyNumberFormat="0" applyProtection="0">
      <alignment horizontal="left" vertical="center" indent="1"/>
    </xf>
    <xf numFmtId="4" fontId="44" fillId="101" borderId="37" applyNumberFormat="0" applyProtection="0">
      <alignment horizontal="right" vertical="center"/>
    </xf>
    <xf numFmtId="4" fontId="44" fillId="40" borderId="37" applyNumberFormat="0" applyProtection="0">
      <alignment horizontal="right" vertical="center"/>
    </xf>
    <xf numFmtId="0" fontId="91" fillId="0" borderId="20">
      <alignment horizontal="left" vertical="center"/>
    </xf>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39" fontId="106" fillId="57" borderId="56"/>
    <xf numFmtId="39" fontId="106" fillId="57" borderId="56"/>
    <xf numFmtId="39" fontId="106" fillId="57" borderId="56"/>
    <xf numFmtId="39" fontId="106" fillId="57" borderId="56"/>
    <xf numFmtId="39" fontId="106" fillId="57" borderId="56"/>
    <xf numFmtId="39" fontId="106" fillId="57" borderId="56"/>
    <xf numFmtId="4" fontId="44" fillId="85" borderId="37" applyNumberFormat="0" applyProtection="0">
      <alignment horizontal="left" vertical="center" indent="1"/>
    </xf>
    <xf numFmtId="176" fontId="140" fillId="0" borderId="50" applyNumberFormat="0" applyFill="0" applyBorder="0" applyAlignment="0" applyProtection="0"/>
    <xf numFmtId="0" fontId="2" fillId="86" borderId="18"/>
    <xf numFmtId="4" fontId="44" fillId="95" borderId="37" applyNumberFormat="0" applyProtection="0">
      <alignment horizontal="right" vertical="center"/>
    </xf>
    <xf numFmtId="0" fontId="3" fillId="93" borderId="37" applyNumberFormat="0" applyProtection="0">
      <alignment horizontal="left" vertical="center" indent="1"/>
    </xf>
    <xf numFmtId="4" fontId="44" fillId="96"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134" fillId="109" borderId="58" applyNumberFormat="0" applyProtection="0">
      <alignment horizontal="right" vertical="center"/>
    </xf>
    <xf numFmtId="4" fontId="133"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4" fontId="12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12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vertical="center"/>
    </xf>
    <xf numFmtId="4" fontId="124" fillId="88" borderId="37" applyNumberFormat="0" applyProtection="0">
      <alignment vertical="center"/>
    </xf>
    <xf numFmtId="4" fontId="44" fillId="40" borderId="37" applyNumberFormat="0" applyProtection="0">
      <alignment horizontal="right" vertical="center"/>
    </xf>
    <xf numFmtId="4" fontId="44" fillId="106" borderId="37" applyNumberFormat="0" applyProtection="0">
      <alignment horizontal="left" vertical="center" indent="1"/>
    </xf>
    <xf numFmtId="39" fontId="106" fillId="57" borderId="56"/>
    <xf numFmtId="39" fontId="106" fillId="57" borderId="56"/>
    <xf numFmtId="4" fontId="124" fillId="88" borderId="37" applyNumberFormat="0" applyProtection="0">
      <alignment vertical="center"/>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88" borderId="37" applyNumberFormat="0" applyProtection="0">
      <alignment vertical="center"/>
    </xf>
    <xf numFmtId="0" fontId="3" fillId="93" borderId="37" applyNumberFormat="0" applyProtection="0">
      <alignment horizontal="left" vertical="center" indent="1"/>
    </xf>
    <xf numFmtId="4" fontId="124" fillId="104" borderId="37" applyNumberFormat="0" applyProtection="0">
      <alignment horizontal="right" vertical="center"/>
    </xf>
    <xf numFmtId="0" fontId="3" fillId="93" borderId="37" applyNumberFormat="0" applyProtection="0">
      <alignment horizontal="left" vertical="center" indent="1"/>
    </xf>
    <xf numFmtId="4" fontId="133" fillId="104" borderId="37" applyNumberFormat="0" applyProtection="0">
      <alignment horizontal="right" vertical="center"/>
    </xf>
    <xf numFmtId="39" fontId="106" fillId="57" borderId="56"/>
    <xf numFmtId="39" fontId="106" fillId="57" borderId="56"/>
    <xf numFmtId="0" fontId="91" fillId="0" borderId="20">
      <alignment horizontal="left" vertical="center"/>
    </xf>
    <xf numFmtId="0" fontId="122" fillId="79" borderId="37" applyNumberFormat="0" applyAlignment="0" applyProtection="0"/>
    <xf numFmtId="176" fontId="57" fillId="0" borderId="50" applyNumberFormat="0" applyFill="0" applyBorder="0" applyAlignment="0" applyProtection="0"/>
    <xf numFmtId="0" fontId="3" fillId="93" borderId="37" applyNumberFormat="0" applyProtection="0">
      <alignment horizontal="left" vertical="center" indent="1"/>
    </xf>
    <xf numFmtId="4" fontId="126" fillId="102" borderId="37"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0" fontId="135" fillId="0" borderId="50" applyNumberFormat="0" applyFill="0" applyBorder="0" applyAlignment="0" applyProtection="0"/>
    <xf numFmtId="0" fontId="191" fillId="80" borderId="37" applyNumberFormat="0" applyAlignment="0" applyProtection="0"/>
    <xf numFmtId="0" fontId="189" fillId="80" borderId="51" applyNumberFormat="0" applyAlignment="0" applyProtection="0"/>
    <xf numFmtId="0" fontId="185" fillId="0" borderId="48" applyNumberFormat="0" applyFill="0" applyAlignment="0" applyProtection="0"/>
    <xf numFmtId="10" fontId="2" fillId="88" borderId="18" applyNumberFormat="0" applyBorder="0" applyAlignment="0" applyProtection="0"/>
    <xf numFmtId="4" fontId="44" fillId="85" borderId="37" applyNumberFormat="0" applyProtection="0">
      <alignment horizontal="left" vertical="center" indent="1"/>
    </xf>
    <xf numFmtId="4" fontId="44" fillId="106" borderId="37" applyNumberFormat="0" applyProtection="0">
      <alignment horizontal="left" vertical="center" indent="1"/>
    </xf>
    <xf numFmtId="0" fontId="142" fillId="0" borderId="50" applyNumberFormat="0" applyFill="0" applyBorder="0" applyAlignment="0" applyProtection="0"/>
    <xf numFmtId="39" fontId="106" fillId="57" borderId="56"/>
    <xf numFmtId="4" fontId="44" fillId="104" borderId="37" applyNumberFormat="0" applyProtection="0">
      <alignment horizontal="right" vertical="center"/>
    </xf>
    <xf numFmtId="176" fontId="130" fillId="107" borderId="58" applyNumberFormat="0" applyProtection="0">
      <alignment horizontal="left" vertical="top" indent="1"/>
    </xf>
    <xf numFmtId="0" fontId="3" fillId="93" borderId="37" applyNumberFormat="0" applyProtection="0">
      <alignment horizontal="left" vertical="center" indent="1"/>
    </xf>
    <xf numFmtId="0" fontId="142" fillId="0" borderId="50" applyNumberFormat="0" applyFill="0" applyBorder="0" applyAlignment="0" applyProtection="0"/>
    <xf numFmtId="4" fontId="44" fillId="99" borderId="37" applyNumberFormat="0" applyProtection="0">
      <alignment horizontal="right" vertical="center"/>
    </xf>
    <xf numFmtId="4" fontId="44" fillId="96" borderId="37" applyNumberFormat="0" applyProtection="0">
      <alignment horizontal="right" vertical="center"/>
    </xf>
    <xf numFmtId="0" fontId="68" fillId="79" borderId="51" applyNumberFormat="0" applyAlignment="0" applyProtection="0"/>
    <xf numFmtId="0" fontId="3" fillId="93" borderId="37" applyNumberFormat="0" applyProtection="0">
      <alignment horizontal="left" vertical="center" indent="1"/>
    </xf>
    <xf numFmtId="176" fontId="135" fillId="0" borderId="50" applyNumberFormat="0" applyFill="0" applyBorder="0" applyAlignment="0" applyProtection="0"/>
    <xf numFmtId="0" fontId="2" fillId="86" borderId="18"/>
    <xf numFmtId="4" fontId="44" fillId="85" borderId="37" applyNumberFormat="0" applyProtection="0">
      <alignment vertical="center"/>
    </xf>
    <xf numFmtId="4" fontId="4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88" borderId="37" applyNumberFormat="0" applyProtection="0">
      <alignment vertical="center"/>
    </xf>
    <xf numFmtId="4" fontId="124" fillId="88" borderId="37" applyNumberFormat="0" applyProtection="0">
      <alignmen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133" fillId="104" borderId="37" applyNumberFormat="0" applyProtection="0">
      <alignment horizontal="right" vertical="center"/>
    </xf>
    <xf numFmtId="4" fontId="44" fillId="40" borderId="37" applyNumberFormat="0" applyProtection="0">
      <alignment horizontal="right" vertical="center"/>
    </xf>
    <xf numFmtId="176" fontId="2" fillId="84" borderId="18"/>
    <xf numFmtId="0" fontId="3" fillId="93" borderId="37" applyNumberFormat="0" applyProtection="0">
      <alignment horizontal="left" vertical="center" indent="1"/>
    </xf>
    <xf numFmtId="0" fontId="130" fillId="107" borderId="58" applyNumberFormat="0" applyProtection="0">
      <alignment horizontal="left" vertical="top" indent="1"/>
    </xf>
    <xf numFmtId="4" fontId="44" fillId="83" borderId="37" applyNumberFormat="0" applyProtection="0">
      <alignment horizontal="right" vertical="center"/>
    </xf>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41" fillId="0" borderId="50" applyNumberFormat="0" applyFill="0" applyBorder="0" applyAlignment="0" applyProtection="0"/>
    <xf numFmtId="39" fontId="106" fillId="57" borderId="56"/>
    <xf numFmtId="0" fontId="162" fillId="113" borderId="18">
      <alignment vertical="center" wrapText="1"/>
      <protection locked="0"/>
    </xf>
    <xf numFmtId="176" fontId="59" fillId="0" borderId="50" applyNumberFormat="0" applyFill="0" applyBorder="0" applyAlignment="0" applyProtection="0"/>
    <xf numFmtId="176" fontId="32" fillId="89" borderId="52" applyNumberFormat="0" applyAlignment="0" applyProtection="0"/>
    <xf numFmtId="176" fontId="142" fillId="0" borderId="50" applyNumberFormat="0" applyFill="0" applyBorder="0" applyAlignment="0" applyProtection="0"/>
    <xf numFmtId="0" fontId="173" fillId="0" borderId="48" applyNumberFormat="0" applyFill="0" applyAlignment="0" applyProtection="0"/>
    <xf numFmtId="0" fontId="57" fillId="0" borderId="50" applyNumberFormat="0" applyFill="0" applyBorder="0" applyAlignment="0" applyProtection="0"/>
    <xf numFmtId="4" fontId="129" fillId="109" borderId="58" applyNumberFormat="0" applyProtection="0">
      <alignment horizontal="right" vertical="center"/>
    </xf>
    <xf numFmtId="0" fontId="2" fillId="0" borderId="50" applyNumberFormat="0" applyFill="0" applyAlignment="0" applyProtection="0"/>
    <xf numFmtId="0" fontId="189" fillId="80" borderId="51" applyNumberFormat="0" applyAlignment="0" applyProtection="0"/>
    <xf numFmtId="0" fontId="57" fillId="0" borderId="50" applyNumberFormat="0" applyFill="0" applyBorder="0" applyAlignment="0" applyProtection="0"/>
    <xf numFmtId="4" fontId="133" fillId="104" borderId="37" applyNumberFormat="0" applyProtection="0">
      <alignment horizontal="right" vertical="center"/>
    </xf>
    <xf numFmtId="4" fontId="44" fillId="88" borderId="37" applyNumberFormat="0" applyProtection="0">
      <alignment vertical="center"/>
    </xf>
    <xf numFmtId="4" fontId="125" fillId="53" borderId="58" applyNumberFormat="0" applyProtection="0">
      <alignment horizontal="left" vertical="center" wrapText="1" indent="1"/>
    </xf>
    <xf numFmtId="4" fontId="124" fillId="104" borderId="37" applyNumberFormat="0" applyProtection="0">
      <alignment horizontal="right" vertical="center"/>
    </xf>
    <xf numFmtId="0" fontId="3" fillId="92" borderId="52" applyNumberFormat="0" applyFont="0" applyAlignment="0" applyProtection="0"/>
    <xf numFmtId="0" fontId="3" fillId="108" borderId="37" applyNumberFormat="0" applyProtection="0">
      <alignment horizontal="left" vertical="center" indent="1"/>
    </xf>
    <xf numFmtId="0" fontId="190" fillId="52" borderId="51" applyNumberFormat="0" applyAlignment="0" applyProtection="0"/>
    <xf numFmtId="0" fontId="3" fillId="93" borderId="37" applyNumberFormat="0" applyProtection="0">
      <alignment horizontal="left" vertical="center" indent="1"/>
    </xf>
    <xf numFmtId="0" fontId="68" fillId="79" borderId="51" applyNumberFormat="0" applyAlignment="0" applyProtection="0"/>
    <xf numFmtId="0" fontId="102" fillId="51" borderId="51" applyNumberFormat="0" applyAlignment="0" applyProtection="0"/>
    <xf numFmtId="0" fontId="68" fillId="80" borderId="51" applyNumberFormat="0" applyAlignment="0" applyProtection="0"/>
    <xf numFmtId="0" fontId="3" fillId="93" borderId="37" applyNumberFormat="0" applyProtection="0">
      <alignment horizontal="left" vertical="center" indent="1"/>
    </xf>
    <xf numFmtId="0" fontId="102" fillId="51" borderId="51" applyNumberFormat="0" applyAlignment="0" applyProtection="0"/>
    <xf numFmtId="4" fontId="44" fillId="88" borderId="37" applyNumberFormat="0" applyProtection="0">
      <alignment vertical="center"/>
    </xf>
    <xf numFmtId="0" fontId="2" fillId="84" borderId="18"/>
    <xf numFmtId="0" fontId="185" fillId="0" borderId="48" applyNumberFormat="0" applyFill="0" applyAlignment="0" applyProtection="0"/>
    <xf numFmtId="0" fontId="102" fillId="52" borderId="51" applyNumberFormat="0" applyAlignment="0" applyProtection="0"/>
    <xf numFmtId="0" fontId="3" fillId="93" borderId="37" applyNumberFormat="0" applyProtection="0">
      <alignment horizontal="left" vertical="center" indent="1"/>
    </xf>
    <xf numFmtId="10" fontId="2" fillId="88" borderId="18" applyNumberFormat="0" applyBorder="0" applyAlignment="0" applyProtection="0"/>
    <xf numFmtId="176" fontId="125" fillId="112" borderId="58" applyNumberFormat="0" applyProtection="0">
      <alignment horizontal="left" vertical="center" wrapText="1" indent="1"/>
    </xf>
    <xf numFmtId="176" fontId="141" fillId="0" borderId="50" applyNumberFormat="0" applyFill="0" applyBorder="0" applyAlignment="0" applyProtection="0"/>
    <xf numFmtId="0" fontId="142" fillId="0" borderId="50" applyNumberFormat="0" applyFill="0" applyBorder="0" applyAlignment="0" applyProtection="0"/>
    <xf numFmtId="0" fontId="102" fillId="51" borderId="51" applyNumberFormat="0" applyAlignment="0" applyProtection="0"/>
    <xf numFmtId="0" fontId="32" fillId="89" borderId="52" applyNumberFormat="0" applyAlignment="0" applyProtection="0"/>
    <xf numFmtId="176" fontId="142" fillId="0" borderId="50" applyNumberFormat="0" applyFill="0" applyBorder="0" applyAlignment="0" applyProtection="0"/>
    <xf numFmtId="0" fontId="3" fillId="92" borderId="52" applyNumberFormat="0" applyFont="0" applyAlignment="0" applyProtection="0"/>
    <xf numFmtId="176" fontId="2" fillId="84" borderId="18"/>
    <xf numFmtId="176" fontId="58" fillId="0" borderId="50" applyNumberFormat="0" applyFill="0" applyBorder="0" applyAlignment="0" applyProtection="0"/>
    <xf numFmtId="0" fontId="102" fillId="52" borderId="51" applyNumberFormat="0" applyAlignment="0" applyProtection="0"/>
    <xf numFmtId="0" fontId="59" fillId="0" borderId="50" applyNumberFormat="0" applyFill="0" applyBorder="0" applyAlignment="0" applyProtection="0"/>
    <xf numFmtId="176" fontId="58" fillId="0" borderId="50" applyNumberFormat="0" applyFill="0" applyBorder="0" applyAlignment="0" applyProtection="0"/>
    <xf numFmtId="4" fontId="44" fillId="98" borderId="37" applyNumberFormat="0" applyProtection="0">
      <alignment horizontal="right" vertical="center"/>
    </xf>
    <xf numFmtId="0" fontId="3" fillId="93" borderId="37" applyNumberFormat="0" applyProtection="0">
      <alignment horizontal="left" vertical="center" indent="1"/>
    </xf>
    <xf numFmtId="176" fontId="59" fillId="0" borderId="50" applyNumberFormat="0" applyFill="0" applyBorder="0" applyAlignment="0" applyProtection="0"/>
    <xf numFmtId="0" fontId="3" fillId="93" borderId="37" applyNumberFormat="0" applyProtection="0">
      <alignment horizontal="left" vertical="center" indent="1"/>
    </xf>
    <xf numFmtId="0" fontId="141" fillId="0" borderId="50" applyNumberFormat="0" applyFill="0" applyBorder="0" applyAlignment="0" applyProtection="0"/>
    <xf numFmtId="4" fontId="44" fillId="104" borderId="37" applyNumberFormat="0" applyProtection="0">
      <alignment horizontal="right" vertical="center"/>
    </xf>
    <xf numFmtId="176" fontId="57" fillId="0" borderId="50" applyNumberFormat="0" applyFill="0" applyBorder="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68" fillId="80" borderId="51" applyNumberFormat="0" applyAlignment="0" applyProtection="0"/>
    <xf numFmtId="0" fontId="3" fillId="106" borderId="37" applyNumberFormat="0" applyProtection="0">
      <alignment horizontal="left" vertical="center" indent="1"/>
    </xf>
    <xf numFmtId="4" fontId="44" fillId="104" borderId="37" applyNumberFormat="0" applyProtection="0">
      <alignment horizontal="right" vertical="center"/>
    </xf>
    <xf numFmtId="176" fontId="102" fillId="52" borderId="51" applyNumberFormat="0" applyAlignment="0" applyProtection="0"/>
    <xf numFmtId="176" fontId="59" fillId="0" borderId="50" applyNumberFormat="0" applyFill="0" applyBorder="0" applyAlignment="0" applyProtection="0"/>
    <xf numFmtId="176" fontId="2" fillId="0" borderId="50" applyNumberFormat="0" applyFill="0" applyAlignment="0" applyProtection="0"/>
    <xf numFmtId="0" fontId="3" fillId="93" borderId="37" applyNumberFormat="0" applyProtection="0">
      <alignment horizontal="left" vertical="center" indent="1"/>
    </xf>
    <xf numFmtId="176" fontId="68" fillId="80" borderId="51" applyNumberFormat="0" applyAlignment="0" applyProtection="0"/>
    <xf numFmtId="4" fontId="124" fillId="104" borderId="37" applyNumberFormat="0" applyProtection="0">
      <alignment horizontal="right" vertical="center"/>
    </xf>
    <xf numFmtId="4" fontId="44" fillId="101" borderId="37" applyNumberFormat="0" applyProtection="0">
      <alignment horizontal="right" vertical="center"/>
    </xf>
    <xf numFmtId="0" fontId="3" fillId="93" borderId="37" applyNumberFormat="0" applyProtection="0">
      <alignment horizontal="left" vertical="center" indent="1"/>
    </xf>
    <xf numFmtId="176" fontId="91" fillId="0" borderId="53">
      <alignment horizontal="left" vertical="center"/>
    </xf>
    <xf numFmtId="4" fontId="134" fillId="109" borderId="58" applyNumberFormat="0" applyProtection="0">
      <alignment horizontal="right" vertical="center"/>
    </xf>
    <xf numFmtId="176" fontId="2" fillId="84" borderId="18"/>
    <xf numFmtId="0" fontId="3" fillId="86" borderId="37" applyNumberFormat="0" applyProtection="0">
      <alignment horizontal="left" vertical="center" indent="1"/>
    </xf>
    <xf numFmtId="176" fontId="91" fillId="0" borderId="20">
      <alignment horizontal="left" vertical="center"/>
    </xf>
    <xf numFmtId="176" fontId="91" fillId="0" borderId="20">
      <alignment horizontal="left" vertical="center"/>
    </xf>
    <xf numFmtId="176" fontId="102" fillId="52" borderId="51" applyNumberFormat="0" applyAlignment="0" applyProtection="0"/>
    <xf numFmtId="176" fontId="102" fillId="52" borderId="51" applyNumberFormat="0" applyAlignment="0" applyProtection="0"/>
    <xf numFmtId="0" fontId="172" fillId="83" borderId="18">
      <alignment horizontal="center" vertical="center" wrapText="1"/>
    </xf>
    <xf numFmtId="39" fontId="106" fillId="57" borderId="56"/>
    <xf numFmtId="4" fontId="129" fillId="109" borderId="58" applyNumberFormat="0" applyProtection="0">
      <alignment horizontal="right" vertical="center"/>
    </xf>
    <xf numFmtId="0" fontId="3" fillId="86"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39" fontId="106" fillId="57" borderId="56"/>
    <xf numFmtId="39" fontId="106" fillId="57" borderId="56"/>
    <xf numFmtId="4" fontId="133" fillId="104" borderId="37" applyNumberFormat="0" applyProtection="0">
      <alignment horizontal="right" vertical="center"/>
    </xf>
    <xf numFmtId="4" fontId="44" fillId="88" borderId="37" applyNumberFormat="0" applyProtection="0">
      <alignment horizontal="left" vertical="center" indent="1"/>
    </xf>
    <xf numFmtId="4" fontId="44" fillId="100" borderId="37" applyNumberFormat="0" applyProtection="0">
      <alignment horizontal="right" vertical="center"/>
    </xf>
    <xf numFmtId="4" fontId="44" fillId="85" borderId="37" applyNumberFormat="0" applyProtection="0">
      <alignment horizontal="left" vertical="center" indent="1"/>
    </xf>
    <xf numFmtId="39" fontId="106" fillId="57" borderId="56"/>
    <xf numFmtId="0" fontId="122" fillId="79" borderId="37" applyNumberFormat="0" applyAlignment="0" applyProtection="0"/>
    <xf numFmtId="0" fontId="135" fillId="0" borderId="50" applyNumberFormat="0" applyFill="0" applyBorder="0" applyAlignment="0" applyProtection="0"/>
    <xf numFmtId="0" fontId="2" fillId="84" borderId="18"/>
    <xf numFmtId="176" fontId="140" fillId="0" borderId="50" applyNumberFormat="0" applyFill="0" applyBorder="0" applyAlignment="0" applyProtection="0"/>
    <xf numFmtId="176" fontId="142" fillId="0" borderId="50" applyNumberFormat="0" applyFill="0" applyBorder="0" applyAlignment="0" applyProtection="0"/>
    <xf numFmtId="0" fontId="3" fillId="93" borderId="37" applyNumberFormat="0" applyProtection="0">
      <alignment horizontal="left" vertical="center" indent="1"/>
    </xf>
    <xf numFmtId="0" fontId="2" fillId="84" borderId="18"/>
    <xf numFmtId="4" fontId="129" fillId="109" borderId="58" applyNumberFormat="0" applyProtection="0">
      <alignment horizontal="right" vertical="center"/>
    </xf>
    <xf numFmtId="176" fontId="32" fillId="89" borderId="52" applyNumberFormat="0" applyAlignment="0" applyProtection="0"/>
    <xf numFmtId="176" fontId="32" fillId="89" borderId="52" applyNumberFormat="0" applyAlignment="0" applyProtection="0"/>
    <xf numFmtId="176" fontId="122" fillId="80" borderId="37" applyNumberFormat="0" applyAlignment="0" applyProtection="0"/>
    <xf numFmtId="176" fontId="122" fillId="80" borderId="37" applyNumberFormat="0" applyAlignment="0" applyProtection="0"/>
    <xf numFmtId="10" fontId="2" fillId="88" borderId="18" applyNumberFormat="0" applyBorder="0" applyAlignment="0" applyProtection="0"/>
    <xf numFmtId="4" fontId="44" fillId="88" borderId="37" applyNumberFormat="0" applyProtection="0">
      <alignment horizontal="left" vertical="center" indent="1"/>
    </xf>
    <xf numFmtId="176" fontId="165" fillId="50" borderId="58" applyNumberFormat="0" applyProtection="0">
      <alignment horizontal="right" vertical="center"/>
    </xf>
    <xf numFmtId="176" fontId="2" fillId="86" borderId="18"/>
    <xf numFmtId="0" fontId="2" fillId="86" borderId="18"/>
    <xf numFmtId="0" fontId="2" fillId="86" borderId="18"/>
    <xf numFmtId="4" fontId="44" fillId="106" borderId="37" applyNumberFormat="0" applyProtection="0">
      <alignment horizontal="left" vertical="center" indent="1"/>
    </xf>
    <xf numFmtId="176" fontId="128" fillId="50" borderId="58" applyNumberFormat="0" applyProtection="0">
      <alignment horizontal="right" vertical="center"/>
    </xf>
    <xf numFmtId="176" fontId="165" fillId="50" borderId="58" applyNumberFormat="0" applyProtection="0">
      <alignment horizontal="right" vertical="center"/>
    </xf>
    <xf numFmtId="176" fontId="165" fillId="50" borderId="58" applyNumberFormat="0" applyProtection="0">
      <alignment horizontal="right" vertical="center"/>
    </xf>
    <xf numFmtId="176" fontId="125" fillId="112" borderId="58" applyNumberFormat="0" applyProtection="0">
      <alignment horizontal="left" vertical="center" wrapText="1" indent="1"/>
    </xf>
    <xf numFmtId="176" fontId="125" fillId="112" borderId="58" applyNumberFormat="0" applyProtection="0">
      <alignment horizontal="left" vertical="center" wrapText="1" indent="1"/>
    </xf>
    <xf numFmtId="176" fontId="130" fillId="107" borderId="58" applyNumberFormat="0" applyProtection="0">
      <alignment horizontal="left" vertical="top" indent="1"/>
    </xf>
    <xf numFmtId="176" fontId="130" fillId="107" borderId="58" applyNumberFormat="0" applyProtection="0">
      <alignment horizontal="left" vertical="top" indent="1"/>
    </xf>
    <xf numFmtId="176" fontId="166" fillId="50" borderId="58" applyNumberFormat="0" applyProtection="0">
      <alignment horizontal="right" vertical="center"/>
    </xf>
    <xf numFmtId="176" fontId="166" fillId="50" borderId="58" applyNumberFormat="0" applyProtection="0">
      <alignment horizontal="right" vertical="center"/>
    </xf>
    <xf numFmtId="0"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39" fontId="106" fillId="57" borderId="56"/>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2" fillId="0" borderId="50" applyNumberFormat="0" applyFill="0" applyAlignment="0" applyProtection="0"/>
    <xf numFmtId="176" fontId="2" fillId="0" borderId="50" applyNumberFormat="0" applyFill="0" applyAlignment="0" applyProtection="0"/>
    <xf numFmtId="176" fontId="68" fillId="80" borderId="51" applyNumberFormat="0" applyAlignment="0" applyProtection="0"/>
    <xf numFmtId="176" fontId="68" fillId="80" borderId="51" applyNumberFormat="0" applyAlignment="0" applyProtection="0"/>
    <xf numFmtId="176" fontId="32" fillId="89" borderId="52" applyNumberFormat="0" applyAlignment="0" applyProtection="0"/>
    <xf numFmtId="176" fontId="32" fillId="89" borderId="52" applyNumberFormat="0" applyAlignment="0" applyProtection="0"/>
    <xf numFmtId="4" fontId="44" fillId="96" borderId="37" applyNumberFormat="0" applyProtection="0">
      <alignment horizontal="right" vertical="center"/>
    </xf>
    <xf numFmtId="4" fontId="44" fillId="97" borderId="37" applyNumberFormat="0" applyProtection="0">
      <alignment horizontal="right" vertical="center"/>
    </xf>
    <xf numFmtId="176" fontId="102" fillId="52" borderId="51" applyNumberFormat="0" applyAlignment="0" applyProtection="0"/>
    <xf numFmtId="176" fontId="102" fillId="52" borderId="51" applyNumberFormat="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0" fontId="2" fillId="84" borderId="18"/>
    <xf numFmtId="0" fontId="68" fillId="79" borderId="51" applyNumberFormat="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0" fontId="141" fillId="0" borderId="50" applyNumberFormat="0" applyFill="0" applyBorder="0" applyAlignment="0" applyProtection="0"/>
    <xf numFmtId="0" fontId="141" fillId="0" borderId="50" applyNumberFormat="0" applyFill="0" applyBorder="0" applyAlignment="0" applyProtection="0"/>
    <xf numFmtId="0" fontId="140" fillId="0" borderId="50" applyNumberFormat="0" applyFill="0" applyBorder="0" applyAlignment="0" applyProtection="0"/>
    <xf numFmtId="0" fontId="140" fillId="0" borderId="50" applyNumberFormat="0" applyFill="0" applyBorder="0" applyAlignment="0" applyProtection="0"/>
    <xf numFmtId="0" fontId="162" fillId="113" borderId="18">
      <alignment vertical="center" wrapText="1"/>
      <protection locked="0"/>
    </xf>
    <xf numFmtId="0" fontId="162" fillId="113" borderId="18">
      <alignment vertical="center" wrapText="1"/>
      <protection locked="0"/>
    </xf>
    <xf numFmtId="0" fontId="172" fillId="83" borderId="18">
      <alignment horizontal="center" vertical="center" wrapText="1"/>
    </xf>
    <xf numFmtId="0" fontId="135" fillId="0" borderId="50" applyNumberFormat="0" applyFill="0" applyBorder="0" applyAlignment="0" applyProtection="0"/>
    <xf numFmtId="0" fontId="135" fillId="0" borderId="50" applyNumberFormat="0" applyFill="0" applyBorder="0" applyAlignment="0" applyProtection="0"/>
    <xf numFmtId="0" fontId="164" fillId="1" borderId="20" applyNumberFormat="0" applyFont="0" applyAlignment="0">
      <alignment horizontal="center"/>
    </xf>
    <xf numFmtId="176" fontId="2" fillId="86" borderId="18"/>
    <xf numFmtId="0" fontId="2" fillId="86" borderId="18"/>
    <xf numFmtId="0" fontId="2" fillId="86" borderId="18"/>
    <xf numFmtId="0" fontId="36" fillId="92" borderId="52" applyNumberFormat="0" applyFont="0" applyAlignment="0" applyProtection="0"/>
    <xf numFmtId="0" fontId="32" fillId="89" borderId="52" applyNumberFormat="0" applyAlignment="0" applyProtection="0"/>
    <xf numFmtId="0" fontId="3" fillId="92" borderId="52" applyNumberFormat="0" applyFont="0" applyAlignment="0" applyProtection="0"/>
    <xf numFmtId="0" fontId="3" fillId="92" borderId="52" applyNumberFormat="0" applyFont="0" applyAlignment="0" applyProtection="0"/>
    <xf numFmtId="10" fontId="2" fillId="88" borderId="18" applyNumberFormat="0" applyBorder="0" applyAlignment="0" applyProtection="0"/>
    <xf numFmtId="0" fontId="91" fillId="0" borderId="20">
      <alignment horizontal="left" vertical="center"/>
    </xf>
    <xf numFmtId="4" fontId="44" fillId="99" borderId="37" applyNumberFormat="0" applyProtection="0">
      <alignment horizontal="right" vertical="center"/>
    </xf>
    <xf numFmtId="0" fontId="57" fillId="0" borderId="50" applyNumberFormat="0" applyFill="0" applyBorder="0" applyAlignment="0" applyProtection="0"/>
    <xf numFmtId="0" fontId="57" fillId="0" borderId="50" applyNumberFormat="0" applyFill="0" applyBorder="0" applyAlignment="0" applyProtection="0"/>
    <xf numFmtId="176" fontId="57" fillId="0" borderId="50" applyNumberFormat="0" applyFill="0" applyBorder="0" applyAlignment="0" applyProtection="0"/>
    <xf numFmtId="0" fontId="58" fillId="0" borderId="50" applyNumberFormat="0" applyFill="0" applyBorder="0" applyAlignment="0" applyProtection="0"/>
    <xf numFmtId="0" fontId="58" fillId="0" borderId="50" applyNumberFormat="0" applyFill="0" applyBorder="0" applyAlignment="0" applyProtection="0"/>
    <xf numFmtId="176" fontId="58" fillId="0" borderId="50" applyNumberFormat="0" applyFill="0" applyBorder="0" applyAlignment="0" applyProtection="0"/>
    <xf numFmtId="0" fontId="59" fillId="0" borderId="50" applyNumberFormat="0" applyFill="0" applyBorder="0" applyAlignment="0" applyProtection="0"/>
    <xf numFmtId="0" fontId="59" fillId="0" borderId="50" applyNumberFormat="0" applyFill="0" applyBorder="0" applyAlignment="0" applyProtection="0"/>
    <xf numFmtId="176" fontId="59" fillId="0" borderId="50" applyNumberFormat="0" applyFill="0" applyBorder="0" applyAlignment="0" applyProtection="0"/>
    <xf numFmtId="0" fontId="2" fillId="0" borderId="50" applyNumberFormat="0" applyFill="0" applyAlignment="0" applyProtection="0"/>
    <xf numFmtId="0" fontId="2" fillId="0" borderId="50" applyNumberFormat="0" applyFill="0" applyAlignment="0" applyProtection="0"/>
    <xf numFmtId="176" fontId="2" fillId="0" borderId="50" applyNumberFormat="0" applyFill="0" applyAlignment="0" applyProtection="0"/>
    <xf numFmtId="0" fontId="68" fillId="79" borderId="51" applyNumberFormat="0" applyAlignment="0" applyProtection="0"/>
    <xf numFmtId="0" fontId="68" fillId="79" borderId="51" applyNumberFormat="0" applyAlignment="0" applyProtection="0"/>
    <xf numFmtId="0" fontId="68" fillId="80" borderId="51" applyNumberFormat="0" applyAlignment="0" applyProtection="0"/>
    <xf numFmtId="0" fontId="68" fillId="79" borderId="51" applyNumberFormat="0" applyAlignment="0" applyProtection="0"/>
    <xf numFmtId="0" fontId="103" fillId="0" borderId="18">
      <alignment horizontal="left" vertical="center" wrapText="1"/>
    </xf>
    <xf numFmtId="0" fontId="102" fillId="51" borderId="51" applyNumberFormat="0" applyAlignment="0" applyProtection="0"/>
    <xf numFmtId="0" fontId="102" fillId="51" borderId="51" applyNumberFormat="0" applyAlignment="0" applyProtection="0"/>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10" fontId="2" fillId="88" borderId="18" applyNumberFormat="0" applyBorder="0" applyAlignment="0" applyProtection="0"/>
    <xf numFmtId="10" fontId="2" fillId="88" borderId="18" applyNumberFormat="0" applyBorder="0" applyAlignment="0" applyProtection="0"/>
    <xf numFmtId="0" fontId="92" fillId="85" borderId="18" applyBorder="0">
      <alignment horizontal="center" vertical="center" shrinkToFit="1"/>
      <protection hidden="1"/>
    </xf>
    <xf numFmtId="176" fontId="91" fillId="0" borderId="20">
      <alignment horizontal="left" vertical="center"/>
    </xf>
    <xf numFmtId="0" fontId="91" fillId="0" borderId="20">
      <alignment horizontal="left" vertical="center"/>
    </xf>
    <xf numFmtId="0" fontId="91" fillId="0" borderId="20">
      <alignment horizontal="left" vertical="center"/>
    </xf>
    <xf numFmtId="176" fontId="2" fillId="84" borderId="18"/>
    <xf numFmtId="0" fontId="2" fillId="84" borderId="18"/>
    <xf numFmtId="0" fontId="2" fillId="84" borderId="18"/>
    <xf numFmtId="0" fontId="91" fillId="0" borderId="20">
      <alignment horizontal="left" vertical="center"/>
    </xf>
    <xf numFmtId="0" fontId="91" fillId="0" borderId="20">
      <alignment horizontal="left" vertical="center"/>
    </xf>
    <xf numFmtId="176" fontId="91" fillId="0" borderId="20">
      <alignment horizontal="left" vertical="center"/>
    </xf>
    <xf numFmtId="0" fontId="102" fillId="51" borderId="51" applyNumberFormat="0" applyAlignment="0" applyProtection="0"/>
    <xf numFmtId="0" fontId="102" fillId="51" borderId="51" applyNumberFormat="0" applyAlignment="0" applyProtection="0"/>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0" fontId="68" fillId="79" borderId="51" applyNumberFormat="0" applyAlignment="0" applyProtection="0"/>
    <xf numFmtId="0" fontId="68" fillId="80" borderId="51" applyNumberFormat="0" applyAlignment="0" applyProtection="0"/>
    <xf numFmtId="0" fontId="68" fillId="79" borderId="51" applyNumberFormat="0" applyAlignment="0" applyProtection="0"/>
    <xf numFmtId="0" fontId="68" fillId="79" borderId="51" applyNumberFormat="0" applyAlignment="0" applyProtection="0"/>
    <xf numFmtId="0" fontId="65" fillId="0" borderId="25" applyNumberFormat="0" applyBorder="0">
      <alignment horizontal="center"/>
    </xf>
    <xf numFmtId="0" fontId="62" fillId="78" borderId="18">
      <alignment horizontal="center" vertical="center" shrinkToFit="1"/>
      <protection hidden="1"/>
    </xf>
    <xf numFmtId="176" fontId="2" fillId="0" borderId="50" applyNumberFormat="0" applyFill="0" applyAlignment="0" applyProtection="0"/>
    <xf numFmtId="0" fontId="2" fillId="0" borderId="50" applyNumberFormat="0" applyFill="0" applyAlignment="0" applyProtection="0"/>
    <xf numFmtId="0" fontId="2" fillId="0" borderId="50" applyNumberFormat="0" applyFill="0" applyAlignment="0" applyProtection="0"/>
    <xf numFmtId="0" fontId="59" fillId="0" borderId="50" applyNumberFormat="0" applyFill="0" applyBorder="0" applyAlignment="0" applyProtection="0"/>
    <xf numFmtId="0" fontId="59" fillId="0" borderId="50" applyNumberFormat="0" applyFill="0" applyBorder="0" applyAlignment="0" applyProtection="0"/>
    <xf numFmtId="0" fontId="58" fillId="0" borderId="50" applyNumberFormat="0" applyFill="0" applyBorder="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0" fontId="57" fillId="0" borderId="50" applyNumberFormat="0" applyFill="0" applyBorder="0" applyAlignment="0" applyProtection="0"/>
    <xf numFmtId="0" fontId="3" fillId="92" borderId="52" applyNumberFormat="0" applyFont="0" applyAlignment="0" applyProtection="0"/>
    <xf numFmtId="0" fontId="3" fillId="92" borderId="52" applyNumberFormat="0" applyFont="0" applyAlignment="0" applyProtection="0"/>
    <xf numFmtId="0" fontId="32" fillId="89" borderId="52" applyNumberFormat="0" applyAlignment="0" applyProtection="0"/>
    <xf numFmtId="0" fontId="36" fillId="92" borderId="52" applyNumberFormat="0" applyFont="0" applyAlignment="0" applyProtection="0"/>
    <xf numFmtId="0" fontId="122" fillId="79" borderId="37" applyNumberFormat="0" applyAlignment="0" applyProtection="0"/>
    <xf numFmtId="0" fontId="122" fillId="79" borderId="37" applyNumberFormat="0" applyAlignment="0" applyProtection="0"/>
    <xf numFmtId="0" fontId="122" fillId="80" borderId="37" applyNumberFormat="0" applyAlignment="0" applyProtection="0"/>
    <xf numFmtId="0" fontId="122" fillId="79" borderId="37" applyNumberFormat="0" applyAlignment="0" applyProtection="0"/>
    <xf numFmtId="4" fontId="44" fillId="85" borderId="37" applyNumberFormat="0" applyProtection="0">
      <alignment vertical="center"/>
    </xf>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128" fillId="109" borderId="58" applyNumberFormat="0" applyProtection="0">
      <alignment horizontal="right" vertical="center"/>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9" fillId="109" borderId="58"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176" fontId="165" fillId="50" borderId="58"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4" fontId="125" fillId="53" borderId="58" applyNumberFormat="0" applyProtection="0">
      <alignment horizontal="left" vertical="center" wrapText="1" indent="1"/>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25" fillId="112" borderId="58" applyNumberFormat="0" applyProtection="0">
      <alignment horizontal="left" vertical="center" wrapText="1"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130" fillId="107" borderId="58" applyNumberFormat="0" applyProtection="0">
      <alignment horizontal="left" vertical="top"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130" fillId="107" borderId="58" applyNumberFormat="0" applyProtection="0">
      <alignment horizontal="left" vertical="top" indent="1"/>
    </xf>
    <xf numFmtId="176" fontId="130" fillId="107" borderId="58" applyNumberFormat="0" applyProtection="0">
      <alignment horizontal="left" vertical="top" indent="1"/>
    </xf>
    <xf numFmtId="4" fontId="134" fillId="109" borderId="58" applyNumberFormat="0" applyProtection="0">
      <alignment horizontal="right" vertical="center"/>
    </xf>
    <xf numFmtId="4" fontId="133" fillId="104" borderId="37" applyNumberFormat="0" applyProtection="0">
      <alignment horizontal="right" vertical="center"/>
    </xf>
    <xf numFmtId="4" fontId="133" fillId="104" borderId="37" applyNumberFormat="0" applyProtection="0">
      <alignment horizontal="right" vertical="center"/>
    </xf>
    <xf numFmtId="176" fontId="166" fillId="50" borderId="58"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201" fontId="167" fillId="85" borderId="57" applyBorder="0">
      <alignment horizontal="center" vertical="center" wrapText="1"/>
      <protection hidden="1"/>
    </xf>
    <xf numFmtId="0" fontId="164" fillId="1" borderId="20" applyNumberFormat="0" applyFont="0" applyAlignment="0">
      <alignment horizontal="center"/>
    </xf>
    <xf numFmtId="0" fontId="135" fillId="0" borderId="50" applyNumberFormat="0" applyFill="0" applyBorder="0" applyAlignment="0" applyProtection="0"/>
    <xf numFmtId="0" fontId="135" fillId="0" borderId="50" applyNumberFormat="0" applyFill="0" applyBorder="0" applyAlignment="0" applyProtection="0"/>
    <xf numFmtId="176" fontId="135" fillId="0" borderId="50" applyNumberFormat="0" applyFill="0" applyBorder="0" applyAlignment="0" applyProtection="0"/>
    <xf numFmtId="0" fontId="173" fillId="0" borderId="48" applyNumberFormat="0" applyFill="0" applyAlignment="0" applyProtection="0"/>
    <xf numFmtId="0" fontId="140" fillId="0" borderId="50" applyNumberFormat="0" applyFill="0" applyBorder="0" applyAlignment="0" applyProtection="0"/>
    <xf numFmtId="0" fontId="140" fillId="0" borderId="50" applyNumberFormat="0" applyFill="0" applyBorder="0" applyAlignment="0" applyProtection="0"/>
    <xf numFmtId="176" fontId="140" fillId="0" borderId="50" applyNumberFormat="0" applyFill="0" applyBorder="0" applyAlignment="0" applyProtection="0"/>
    <xf numFmtId="0" fontId="141" fillId="0" borderId="50" applyNumberFormat="0" applyFill="0" applyBorder="0" applyAlignment="0" applyProtection="0"/>
    <xf numFmtId="0" fontId="141" fillId="0" borderId="50" applyNumberFormat="0" applyFill="0" applyBorder="0" applyAlignment="0" applyProtection="0"/>
    <xf numFmtId="176" fontId="141" fillId="0" borderId="50" applyNumberFormat="0" applyFill="0" applyBorder="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176" fontId="142" fillId="0" borderId="50" applyNumberFormat="0" applyFill="0" applyBorder="0" applyAlignment="0" applyProtection="0"/>
    <xf numFmtId="0" fontId="68" fillId="79" borderId="51" applyNumberFormat="0" applyAlignment="0" applyProtection="0"/>
    <xf numFmtId="0" fontId="130" fillId="107" borderId="58" applyNumberFormat="0" applyProtection="0">
      <alignment horizontal="left" vertical="top" indent="1"/>
    </xf>
    <xf numFmtId="0" fontId="102" fillId="51" borderId="51" applyNumberFormat="0" applyAlignment="0" applyProtection="0"/>
    <xf numFmtId="0" fontId="173" fillId="0" borderId="48" applyNumberFormat="0" applyFill="0" applyAlignment="0" applyProtection="0"/>
    <xf numFmtId="4" fontId="44" fillId="99" borderId="37" applyNumberFormat="0" applyProtection="0">
      <alignment horizontal="right" vertical="center"/>
    </xf>
    <xf numFmtId="0" fontId="2" fillId="86" borderId="54"/>
    <xf numFmtId="0" fontId="122" fillId="79" borderId="37" applyNumberFormat="0" applyAlignment="0" applyProtection="0"/>
    <xf numFmtId="0" fontId="3" fillId="92" borderId="52" applyNumberFormat="0" applyFont="0" applyAlignment="0" applyProtection="0"/>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0" fontId="2" fillId="84" borderId="18"/>
    <xf numFmtId="4" fontId="44" fillId="85" borderId="37" applyNumberFormat="0" applyProtection="0">
      <alignment vertical="center"/>
    </xf>
    <xf numFmtId="0" fontId="102" fillId="51" borderId="51" applyNumberFormat="0" applyAlignment="0" applyProtection="0"/>
    <xf numFmtId="0" fontId="173" fillId="0" borderId="48" applyNumberFormat="0" applyFill="0" applyAlignment="0" applyProtection="0"/>
    <xf numFmtId="0" fontId="3" fillId="92" borderId="52" applyNumberFormat="0" applyFont="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4" fontId="134" fillId="109" borderId="58" applyNumberFormat="0" applyProtection="0">
      <alignment horizontal="right" vertical="center"/>
    </xf>
    <xf numFmtId="4" fontId="44" fillId="101" borderId="37" applyNumberFormat="0" applyProtection="0">
      <alignment horizontal="right" vertical="center"/>
    </xf>
    <xf numFmtId="176" fontId="135" fillId="0" borderId="50" applyNumberFormat="0" applyFill="0" applyBorder="0" applyAlignment="0" applyProtection="0"/>
    <xf numFmtId="4" fontId="133" fillId="104" borderId="37" applyNumberFormat="0" applyProtection="0">
      <alignment horizontal="right" vertical="center"/>
    </xf>
    <xf numFmtId="4" fontId="44" fillId="104" borderId="37" applyNumberFormat="0" applyProtection="0">
      <alignment horizontal="left" vertical="center" indent="1"/>
    </xf>
    <xf numFmtId="4" fontId="44" fillId="104" borderId="37" applyNumberFormat="0" applyProtection="0">
      <alignment horizontal="left" vertical="center" indent="1"/>
    </xf>
    <xf numFmtId="0" fontId="91" fillId="0" borderId="20">
      <alignment horizontal="left" vertical="center"/>
    </xf>
    <xf numFmtId="0" fontId="3" fillId="86" borderId="37" applyNumberFormat="0" applyProtection="0">
      <alignment horizontal="left" vertical="center" indent="1"/>
    </xf>
    <xf numFmtId="176" fontId="91" fillId="0" borderId="20">
      <alignment horizontal="left" vertical="center"/>
    </xf>
    <xf numFmtId="4" fontId="44" fillId="104" borderId="37" applyNumberFormat="0" applyProtection="0">
      <alignment horizontal="right" vertical="center"/>
    </xf>
    <xf numFmtId="0" fontId="3" fillId="86" borderId="37" applyNumberFormat="0" applyProtection="0">
      <alignment horizontal="left" vertical="center" indent="1"/>
    </xf>
    <xf numFmtId="4" fontId="44" fillId="104" borderId="37" applyNumberFormat="0" applyProtection="0">
      <alignment horizontal="right" vertical="center"/>
    </xf>
    <xf numFmtId="0" fontId="3" fillId="93" borderId="37" applyNumberFormat="0" applyProtection="0">
      <alignment horizontal="left" vertical="center" indent="1"/>
    </xf>
    <xf numFmtId="176" fontId="2" fillId="84" borderId="18"/>
    <xf numFmtId="0" fontId="91" fillId="0" borderId="20">
      <alignment horizontal="left" vertical="center"/>
    </xf>
    <xf numFmtId="4" fontId="44" fillId="104" borderId="37" applyNumberFormat="0" applyProtection="0">
      <alignment horizontal="right" vertical="center"/>
    </xf>
    <xf numFmtId="4" fontId="44" fillId="106" borderId="37" applyNumberFormat="0" applyProtection="0">
      <alignment horizontal="left" vertical="center" indent="1"/>
    </xf>
    <xf numFmtId="0" fontId="91" fillId="0" borderId="20">
      <alignment horizontal="left" vertical="center"/>
    </xf>
    <xf numFmtId="4" fontId="44" fillId="104" borderId="37" applyNumberFormat="0" applyProtection="0">
      <alignment horizontal="right" vertical="center"/>
    </xf>
    <xf numFmtId="176" fontId="130" fillId="107" borderId="58" applyNumberFormat="0" applyProtection="0">
      <alignment horizontal="left" vertical="top" indent="1"/>
    </xf>
    <xf numFmtId="39" fontId="106" fillId="57" borderId="56"/>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4" fontId="44" fillId="100" borderId="37" applyNumberFormat="0" applyProtection="0">
      <alignment horizontal="right" vertical="center"/>
    </xf>
    <xf numFmtId="0" fontId="3" fillId="106" borderId="37" applyNumberFormat="0" applyProtection="0">
      <alignment horizontal="left" vertical="center" indent="1"/>
    </xf>
    <xf numFmtId="10" fontId="2" fillId="88" borderId="18" applyNumberFormat="0" applyBorder="0" applyAlignment="0" applyProtection="0"/>
    <xf numFmtId="0" fontId="3" fillId="93" borderId="37" applyNumberFormat="0" applyProtection="0">
      <alignment horizontal="left" vertical="center" indent="1"/>
    </xf>
    <xf numFmtId="4" fontId="44" fillId="40" borderId="37" applyNumberFormat="0" applyProtection="0">
      <alignment horizontal="right" vertical="center"/>
    </xf>
    <xf numFmtId="4" fontId="44" fillId="101" borderId="37" applyNumberFormat="0" applyProtection="0">
      <alignment horizontal="right" vertical="center"/>
    </xf>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0" fontId="102" fillId="51" borderId="51" applyNumberFormat="0" applyAlignment="0" applyProtection="0"/>
    <xf numFmtId="0" fontId="102" fillId="51" borderId="51" applyNumberFormat="0" applyAlignment="0" applyProtection="0"/>
    <xf numFmtId="10" fontId="2" fillId="88" borderId="18" applyNumberFormat="0" applyBorder="0" applyAlignment="0" applyProtection="0"/>
    <xf numFmtId="39" fontId="106" fillId="57" borderId="56"/>
    <xf numFmtId="39" fontId="106" fillId="57" borderId="56"/>
    <xf numFmtId="39" fontId="106" fillId="57" borderId="56"/>
    <xf numFmtId="4" fontId="44" fillId="88" borderId="37" applyNumberFormat="0" applyProtection="0">
      <alignment horizontal="left" vertical="center" indent="1"/>
    </xf>
    <xf numFmtId="176" fontId="141" fillId="0" borderId="50" applyNumberFormat="0" applyFill="0" applyBorder="0" applyAlignment="0" applyProtection="0"/>
    <xf numFmtId="0" fontId="141" fillId="0" borderId="50" applyNumberFormat="0" applyFill="0" applyBorder="0" applyAlignment="0" applyProtection="0"/>
    <xf numFmtId="4" fontId="133" fillId="104" borderId="37" applyNumberFormat="0" applyProtection="0">
      <alignment horizontal="right" vertical="center"/>
    </xf>
    <xf numFmtId="39" fontId="106" fillId="57" borderId="56"/>
    <xf numFmtId="201" fontId="167" fillId="85" borderId="57" applyBorder="0">
      <alignment horizontal="center" vertical="center" wrapText="1"/>
      <protection hidden="1"/>
    </xf>
    <xf numFmtId="39" fontId="106" fillId="57" borderId="56"/>
    <xf numFmtId="39" fontId="106" fillId="57" borderId="56"/>
    <xf numFmtId="0" fontId="2" fillId="84" borderId="18"/>
    <xf numFmtId="39" fontId="106" fillId="57" borderId="56"/>
    <xf numFmtId="0" fontId="91" fillId="0" borderId="20">
      <alignment horizontal="left" vertical="center"/>
    </xf>
    <xf numFmtId="176" fontId="140" fillId="0" borderId="50" applyNumberFormat="0" applyFill="0" applyBorder="0" applyAlignment="0" applyProtection="0"/>
    <xf numFmtId="176" fontId="142" fillId="0" borderId="50" applyNumberFormat="0" applyFill="0" applyBorder="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0" fontId="102" fillId="52" borderId="51" applyNumberFormat="0" applyAlignment="0" applyProtection="0"/>
    <xf numFmtId="0" fontId="3" fillId="93" borderId="37" applyNumberFormat="0" applyProtection="0">
      <alignment horizontal="left" vertical="center" indent="1"/>
    </xf>
    <xf numFmtId="176" fontId="130" fillId="107" borderId="58" applyNumberFormat="0" applyProtection="0">
      <alignment horizontal="left" vertical="top" indent="1"/>
    </xf>
    <xf numFmtId="4" fontId="133" fillId="104" borderId="37" applyNumberFormat="0" applyProtection="0">
      <alignment horizontal="right" vertical="center"/>
    </xf>
    <xf numFmtId="4" fontId="44" fillId="98" borderId="37" applyNumberFormat="0" applyProtection="0">
      <alignment horizontal="right" vertical="center"/>
    </xf>
    <xf numFmtId="176" fontId="128" fillId="50" borderId="58" applyNumberFormat="0" applyProtection="0">
      <alignment horizontal="right" vertical="center"/>
    </xf>
    <xf numFmtId="0" fontId="135" fillId="0" borderId="50" applyNumberFormat="0" applyFill="0" applyBorder="0" applyAlignment="0" applyProtection="0"/>
    <xf numFmtId="4" fontId="44" fillId="99" borderId="37" applyNumberFormat="0" applyProtection="0">
      <alignment horizontal="right" vertical="center"/>
    </xf>
    <xf numFmtId="4" fontId="44" fillId="85" borderId="37" applyNumberFormat="0" applyProtection="0">
      <alignment horizontal="left" vertical="center" indent="1"/>
    </xf>
    <xf numFmtId="176" fontId="166" fillId="50" borderId="58" applyNumberFormat="0" applyProtection="0">
      <alignment horizontal="right" vertical="center"/>
    </xf>
    <xf numFmtId="4" fontId="44" fillId="88" borderId="37" applyNumberFormat="0" applyProtection="0">
      <alignment horizontal="left" vertical="center" indent="1"/>
    </xf>
    <xf numFmtId="176" fontId="2" fillId="84" borderId="18"/>
    <xf numFmtId="176" fontId="57" fillId="0" borderId="50" applyNumberFormat="0" applyFill="0" applyBorder="0" applyAlignment="0" applyProtection="0"/>
    <xf numFmtId="10" fontId="2" fillId="88" borderId="18" applyNumberFormat="0" applyBorder="0" applyAlignment="0" applyProtection="0"/>
    <xf numFmtId="4" fontId="128" fillId="109" borderId="58" applyNumberFormat="0" applyProtection="0">
      <alignment horizontal="right" vertical="center"/>
    </xf>
    <xf numFmtId="0" fontId="3" fillId="93" borderId="37" applyNumberFormat="0" applyProtection="0">
      <alignment horizontal="left" vertical="center" indent="1"/>
    </xf>
    <xf numFmtId="0" fontId="102" fillId="51" borderId="51" applyNumberFormat="0" applyAlignment="0" applyProtection="0"/>
    <xf numFmtId="176" fontId="58" fillId="0" borderId="50" applyNumberFormat="0" applyFill="0" applyBorder="0" applyAlignment="0" applyProtection="0"/>
    <xf numFmtId="201" fontId="167" fillId="85" borderId="57" applyBorder="0">
      <alignment horizontal="center" vertical="center" wrapText="1"/>
      <protection hidden="1"/>
    </xf>
    <xf numFmtId="4" fontId="44" fillId="85" borderId="37" applyNumberFormat="0" applyProtection="0">
      <alignment horizontal="left" vertical="center" indent="1"/>
    </xf>
    <xf numFmtId="0" fontId="3" fillId="108" borderId="37" applyNumberFormat="0" applyProtection="0">
      <alignment horizontal="left" vertical="center" indent="1"/>
    </xf>
    <xf numFmtId="0" fontId="140" fillId="0" borderId="50" applyNumberFormat="0" applyFill="0" applyBorder="0" applyAlignment="0" applyProtection="0"/>
    <xf numFmtId="0" fontId="141" fillId="0" borderId="50" applyNumberFormat="0" applyFill="0" applyBorder="0" applyAlignment="0" applyProtection="0"/>
    <xf numFmtId="176" fontId="59" fillId="0" borderId="50" applyNumberFormat="0" applyFill="0" applyBorder="0" applyAlignment="0" applyProtection="0"/>
    <xf numFmtId="176" fontId="122" fillId="80" borderId="37" applyNumberFormat="0" applyAlignment="0" applyProtection="0"/>
    <xf numFmtId="176" fontId="141" fillId="0" borderId="50" applyNumberFormat="0" applyFill="0" applyBorder="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0" fontId="3" fillId="93" borderId="37" applyNumberFormat="0" applyProtection="0">
      <alignment horizontal="left" vertical="center" indent="1"/>
    </xf>
    <xf numFmtId="4" fontId="44" fillId="104" borderId="37" applyNumberFormat="0" applyProtection="0">
      <alignment horizontal="right" vertical="center"/>
    </xf>
    <xf numFmtId="176" fontId="91" fillId="0" borderId="53">
      <alignment horizontal="left" vertical="center"/>
    </xf>
    <xf numFmtId="0" fontId="185" fillId="0" borderId="48" applyNumberFormat="0" applyFill="0" applyAlignment="0" applyProtection="0"/>
    <xf numFmtId="176" fontId="140" fillId="0" borderId="50" applyNumberFormat="0" applyFill="0" applyBorder="0" applyAlignment="0" applyProtection="0"/>
    <xf numFmtId="4" fontId="124" fillId="104" borderId="37" applyNumberFormat="0" applyProtection="0">
      <alignment horizontal="right" vertical="center"/>
    </xf>
    <xf numFmtId="176" fontId="140" fillId="0" borderId="50" applyNumberFormat="0" applyFill="0" applyBorder="0" applyAlignment="0" applyProtection="0"/>
    <xf numFmtId="176" fontId="166" fillId="50" borderId="58" applyNumberFormat="0" applyProtection="0">
      <alignment horizontal="right" vertical="center"/>
    </xf>
    <xf numFmtId="0" fontId="191" fillId="80" borderId="37" applyNumberFormat="0" applyAlignment="0" applyProtection="0"/>
    <xf numFmtId="0" fontId="189" fillId="80" borderId="51" applyNumberFormat="0" applyAlignment="0" applyProtection="0"/>
    <xf numFmtId="4" fontId="124" fillId="88" borderId="37" applyNumberFormat="0" applyProtection="0">
      <alignment vertical="center"/>
    </xf>
    <xf numFmtId="4" fontId="126" fillId="102"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0" fontId="102" fillId="51" borderId="51" applyNumberFormat="0" applyAlignment="0" applyProtection="0"/>
    <xf numFmtId="4" fontId="44" fillId="40"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102" fillId="51" borderId="51" applyNumberFormat="0" applyAlignment="0" applyProtection="0"/>
    <xf numFmtId="4" fontId="44" fillId="101" borderId="37" applyNumberFormat="0" applyProtection="0">
      <alignment horizontal="right" vertical="center"/>
    </xf>
    <xf numFmtId="4" fontId="44" fillId="100" borderId="37" applyNumberFormat="0" applyProtection="0">
      <alignment horizontal="right" vertical="center"/>
    </xf>
    <xf numFmtId="4" fontId="44" fillId="99" borderId="37" applyNumberFormat="0" applyProtection="0">
      <alignment horizontal="right" vertical="center"/>
    </xf>
    <xf numFmtId="4" fontId="134" fillId="109" borderId="58" applyNumberFormat="0" applyProtection="0">
      <alignment horizontal="right" vertical="center"/>
    </xf>
    <xf numFmtId="4" fontId="125" fillId="53" borderId="58" applyNumberFormat="0" applyProtection="0">
      <alignment horizontal="left" vertical="center" wrapText="1" indent="1"/>
    </xf>
    <xf numFmtId="4" fontId="129" fillId="109" borderId="58" applyNumberFormat="0" applyProtection="0">
      <alignment horizontal="right" vertical="center"/>
    </xf>
    <xf numFmtId="4" fontId="128" fillId="109" borderId="58" applyNumberFormat="0" applyProtection="0">
      <alignment horizontal="right" vertical="center"/>
    </xf>
    <xf numFmtId="0" fontId="57" fillId="0" borderId="50" applyNumberFormat="0" applyFill="0" applyBorder="0" applyAlignment="0" applyProtection="0"/>
    <xf numFmtId="176" fontId="57" fillId="0" borderId="50" applyNumberFormat="0" applyFill="0" applyBorder="0" applyAlignment="0" applyProtection="0"/>
    <xf numFmtId="0" fontId="57" fillId="0" borderId="50" applyNumberFormat="0" applyFill="0" applyBorder="0" applyAlignment="0" applyProtection="0"/>
    <xf numFmtId="0" fontId="58" fillId="0" borderId="50" applyNumberFormat="0" applyFill="0" applyBorder="0" applyAlignment="0" applyProtection="0"/>
    <xf numFmtId="176" fontId="58" fillId="0" borderId="50" applyNumberFormat="0" applyFill="0" applyBorder="0" applyAlignment="0" applyProtection="0"/>
    <xf numFmtId="0" fontId="58" fillId="0" borderId="50" applyNumberFormat="0" applyFill="0" applyBorder="0" applyAlignment="0" applyProtection="0"/>
    <xf numFmtId="0" fontId="59" fillId="0" borderId="50" applyNumberFormat="0" applyFill="0" applyBorder="0" applyAlignment="0" applyProtection="0"/>
    <xf numFmtId="176" fontId="59" fillId="0" borderId="50" applyNumberFormat="0" applyFill="0" applyBorder="0" applyAlignment="0" applyProtection="0"/>
    <xf numFmtId="0" fontId="59" fillId="0" borderId="50" applyNumberFormat="0" applyFill="0" applyBorder="0" applyAlignment="0" applyProtection="0"/>
    <xf numFmtId="0" fontId="2" fillId="0" borderId="50" applyNumberFormat="0" applyFill="0" applyAlignment="0" applyProtection="0"/>
    <xf numFmtId="0" fontId="2" fillId="0" borderId="50" applyNumberFormat="0" applyFill="0" applyAlignment="0" applyProtection="0"/>
    <xf numFmtId="0" fontId="68" fillId="79" borderId="51" applyNumberFormat="0" applyAlignment="0" applyProtection="0"/>
    <xf numFmtId="0" fontId="68" fillId="79" borderId="51" applyNumberFormat="0" applyAlignment="0" applyProtection="0"/>
    <xf numFmtId="0" fontId="68" fillId="79" borderId="51" applyNumberFormat="0" applyAlignment="0" applyProtection="0"/>
    <xf numFmtId="4" fontId="124" fillId="85" borderId="37" applyNumberFormat="0" applyProtection="0">
      <alignment vertical="center"/>
    </xf>
    <xf numFmtId="4" fontId="124" fillId="104" borderId="37" applyNumberFormat="0" applyProtection="0">
      <alignment horizontal="right" vertical="center"/>
    </xf>
    <xf numFmtId="39" fontId="106" fillId="57" borderId="56"/>
    <xf numFmtId="4" fontId="126" fillId="102" borderId="37" applyNumberFormat="0" applyProtection="0">
      <alignment horizontal="left" vertical="center" indent="1"/>
    </xf>
    <xf numFmtId="176" fontId="140" fillId="0" borderId="50" applyNumberFormat="0" applyFill="0" applyBorder="0" applyAlignment="0" applyProtection="0"/>
    <xf numFmtId="4" fontId="133" fillId="104" borderId="37" applyNumberFormat="0" applyProtection="0">
      <alignment horizontal="right" vertical="center"/>
    </xf>
    <xf numFmtId="0" fontId="3" fillId="93" borderId="37" applyNumberFormat="0" applyProtection="0">
      <alignment horizontal="left" vertical="center" indent="1"/>
    </xf>
    <xf numFmtId="4" fontId="124" fillId="104" borderId="37" applyNumberFormat="0" applyProtection="0">
      <alignment horizontal="right" vertical="center"/>
    </xf>
    <xf numFmtId="176" fontId="135" fillId="0" borderId="50" applyNumberFormat="0" applyFill="0" applyBorder="0" applyAlignment="0" applyProtection="0"/>
    <xf numFmtId="0" fontId="141" fillId="0" borderId="50" applyNumberFormat="0" applyFill="0" applyBorder="0" applyAlignment="0" applyProtection="0"/>
    <xf numFmtId="0" fontId="185" fillId="0" borderId="48" applyNumberFormat="0" applyFill="0" applyAlignment="0" applyProtection="0"/>
    <xf numFmtId="4" fontId="44" fillId="85" borderId="37" applyNumberFormat="0" applyProtection="0">
      <alignment horizontal="left" vertical="center" indent="1"/>
    </xf>
    <xf numFmtId="4" fontId="124" fillId="85" borderId="37" applyNumberFormat="0" applyProtection="0">
      <alignment vertical="center"/>
    </xf>
    <xf numFmtId="4" fontId="4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0" fontId="3" fillId="86" borderId="37" applyNumberFormat="0" applyProtection="0">
      <alignment horizontal="left" vertical="center" indent="1"/>
    </xf>
    <xf numFmtId="39" fontId="106" fillId="57" borderId="56"/>
    <xf numFmtId="0" fontId="91" fillId="0" borderId="53">
      <alignment horizontal="left" vertical="center"/>
    </xf>
    <xf numFmtId="0" fontId="102" fillId="51" borderId="51" applyNumberFormat="0" applyAlignment="0" applyProtection="0"/>
    <xf numFmtId="0" fontId="91" fillId="0" borderId="53">
      <alignment horizontal="left" vertical="center"/>
    </xf>
    <xf numFmtId="0" fontId="91" fillId="0" borderId="53">
      <alignment horizontal="left" vertical="center"/>
    </xf>
    <xf numFmtId="0" fontId="122" fillId="79" borderId="37" applyNumberFormat="0" applyAlignment="0" applyProtection="0"/>
    <xf numFmtId="0" fontId="2" fillId="84" borderId="18"/>
    <xf numFmtId="176" fontId="59" fillId="0" borderId="50" applyNumberFormat="0" applyFill="0" applyBorder="0" applyAlignment="0" applyProtection="0"/>
    <xf numFmtId="39" fontId="106" fillId="57" borderId="56"/>
    <xf numFmtId="39" fontId="106" fillId="57" borderId="56"/>
    <xf numFmtId="176" fontId="102" fillId="52" borderId="51" applyNumberFormat="0" applyAlignment="0" applyProtection="0"/>
    <xf numFmtId="0" fontId="3" fillId="92" borderId="52" applyNumberFormat="0" applyFont="0" applyAlignment="0" applyProtection="0"/>
    <xf numFmtId="0" fontId="3" fillId="86" borderId="37" applyNumberFormat="0" applyProtection="0">
      <alignment horizontal="left" vertical="center" indent="1"/>
    </xf>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0" fontId="91" fillId="0" borderId="53">
      <alignment horizontal="left" vertical="center"/>
    </xf>
    <xf numFmtId="0" fontId="3" fillId="93" borderId="37" applyNumberFormat="0" applyProtection="0">
      <alignment horizontal="left" vertical="center" indent="1"/>
    </xf>
    <xf numFmtId="4" fontId="124" fillId="85" borderId="37" applyNumberFormat="0" applyProtection="0">
      <alignment vertical="center"/>
    </xf>
    <xf numFmtId="39" fontId="106" fillId="57" borderId="56"/>
    <xf numFmtId="4" fontId="44" fillId="85" borderId="37" applyNumberFormat="0" applyProtection="0">
      <alignment horizontal="left" vertical="center" indent="1"/>
    </xf>
    <xf numFmtId="4" fontId="44" fillId="95" borderId="37" applyNumberFormat="0" applyProtection="0">
      <alignment horizontal="right" vertical="center"/>
    </xf>
    <xf numFmtId="0" fontId="3" fillId="93" borderId="37" applyNumberFormat="0" applyProtection="0">
      <alignment horizontal="left" vertical="center" indent="1"/>
    </xf>
    <xf numFmtId="39" fontId="106" fillId="57" borderId="56"/>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93" borderId="37" applyNumberFormat="0" applyProtection="0">
      <alignment horizontal="left" vertical="center" indent="1"/>
    </xf>
    <xf numFmtId="4" fontId="129" fillId="109" borderId="58" applyNumberFormat="0" applyProtection="0">
      <alignment horizontal="right" vertical="center"/>
    </xf>
    <xf numFmtId="0" fontId="58" fillId="0" borderId="50" applyNumberFormat="0" applyFill="0" applyBorder="0" applyAlignment="0" applyProtection="0"/>
    <xf numFmtId="0" fontId="59" fillId="0" borderId="50" applyNumberFormat="0" applyFill="0" applyBorder="0" applyAlignment="0" applyProtection="0"/>
    <xf numFmtId="0" fontId="2" fillId="0" borderId="50" applyNumberFormat="0" applyFill="0" applyAlignment="0" applyProtection="0"/>
    <xf numFmtId="176" fontId="59" fillId="0" borderId="50" applyNumberFormat="0" applyFill="0" applyBorder="0" applyAlignment="0" applyProtection="0"/>
    <xf numFmtId="176" fontId="57" fillId="0" borderId="50" applyNumberFormat="0" applyFill="0" applyBorder="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4" fontId="134" fillId="109" borderId="58" applyNumberFormat="0" applyProtection="0">
      <alignment horizontal="right" vertical="center"/>
    </xf>
    <xf numFmtId="39" fontId="106" fillId="57" borderId="56"/>
    <xf numFmtId="176" fontId="142" fillId="0" borderId="50" applyNumberFormat="0" applyFill="0" applyBorder="0" applyAlignment="0" applyProtection="0"/>
    <xf numFmtId="0" fontId="91" fillId="0" borderId="53">
      <alignment horizontal="left" vertical="center"/>
    </xf>
    <xf numFmtId="0" fontId="91" fillId="0" borderId="53">
      <alignment horizontal="left" vertical="center"/>
    </xf>
    <xf numFmtId="0" fontId="3" fillId="93" borderId="37" applyNumberFormat="0" applyProtection="0">
      <alignment horizontal="left" vertical="center" indent="1"/>
    </xf>
    <xf numFmtId="4" fontId="124" fillId="104" borderId="37" applyNumberFormat="0" applyProtection="0">
      <alignment horizontal="right" vertical="center"/>
    </xf>
    <xf numFmtId="0" fontId="91" fillId="0" borderId="53">
      <alignment horizontal="left" vertical="center"/>
    </xf>
    <xf numFmtId="0" fontId="3" fillId="106" borderId="37" applyNumberFormat="0" applyProtection="0">
      <alignment horizontal="left" vertical="center" indent="1"/>
    </xf>
    <xf numFmtId="4" fontId="124" fillId="104" borderId="37" applyNumberFormat="0" applyProtection="0">
      <alignment horizontal="right" vertical="center"/>
    </xf>
    <xf numFmtId="176" fontId="166" fillId="50" borderId="58" applyNumberFormat="0" applyProtection="0">
      <alignment horizontal="right" vertical="center"/>
    </xf>
    <xf numFmtId="176" fontId="130" fillId="107" borderId="58" applyNumberFormat="0" applyProtection="0">
      <alignment horizontal="left" vertical="top" indent="1"/>
    </xf>
    <xf numFmtId="0" fontId="91" fillId="0" borderId="53">
      <alignment horizontal="left" vertical="center"/>
    </xf>
    <xf numFmtId="4" fontId="124" fillId="85" borderId="37" applyNumberFormat="0" applyProtection="0">
      <alignment vertical="center"/>
    </xf>
    <xf numFmtId="4" fontId="44" fillId="85" borderId="37" applyNumberFormat="0" applyProtection="0">
      <alignment horizontal="left" vertical="center" indent="1"/>
    </xf>
    <xf numFmtId="0" fontId="3" fillId="106" borderId="37" applyNumberFormat="0" applyProtection="0">
      <alignment horizontal="left" vertical="center" indent="1"/>
    </xf>
    <xf numFmtId="4" fontId="44" fillId="88" borderId="37" applyNumberFormat="0" applyProtection="0">
      <alignment horizontal="left" vertical="center" indent="1"/>
    </xf>
    <xf numFmtId="0" fontId="122" fillId="79" borderId="37" applyNumberFormat="0" applyAlignment="0" applyProtection="0"/>
    <xf numFmtId="0" fontId="189" fillId="80" borderId="51" applyNumberFormat="0" applyAlignment="0" applyProtection="0"/>
    <xf numFmtId="4" fontId="44" fillId="99" borderId="37" applyNumberFormat="0" applyProtection="0">
      <alignment horizontal="right" vertical="center"/>
    </xf>
    <xf numFmtId="0" fontId="102" fillId="51" borderId="51" applyNumberFormat="0" applyAlignment="0" applyProtection="0"/>
    <xf numFmtId="0" fontId="3" fillId="92" borderId="52" applyNumberFormat="0" applyFont="0" applyAlignment="0" applyProtection="0"/>
    <xf numFmtId="0" fontId="189" fillId="80" borderId="51" applyNumberFormat="0" applyAlignment="0" applyProtection="0"/>
    <xf numFmtId="0" fontId="191" fillId="80" borderId="37" applyNumberFormat="0" applyAlignment="0" applyProtection="0"/>
    <xf numFmtId="0" fontId="185" fillId="0" borderId="48" applyNumberFormat="0" applyFill="0" applyAlignment="0" applyProtection="0"/>
    <xf numFmtId="0" fontId="122" fillId="79" borderId="37" applyNumberFormat="0" applyAlignment="0" applyProtection="0"/>
    <xf numFmtId="0" fontId="102" fillId="51" borderId="51" applyNumberFormat="0" applyAlignment="0" applyProtection="0"/>
    <xf numFmtId="176" fontId="142" fillId="0" borderId="50" applyNumberFormat="0" applyFill="0" applyBorder="0" applyAlignment="0" applyProtection="0"/>
    <xf numFmtId="10" fontId="2" fillId="88" borderId="18" applyNumberFormat="0" applyBorder="0" applyAlignment="0" applyProtection="0"/>
    <xf numFmtId="176" fontId="140" fillId="0" borderId="50" applyNumberFormat="0" applyFill="0" applyBorder="0" applyAlignment="0" applyProtection="0"/>
    <xf numFmtId="0" fontId="141" fillId="0" borderId="50" applyNumberFormat="0" applyFill="0" applyBorder="0" applyAlignment="0" applyProtection="0"/>
    <xf numFmtId="0" fontId="83" fillId="83" borderId="23">
      <alignment horizontal="left" vertical="center" shrinkToFit="1"/>
      <protection hidden="1"/>
    </xf>
    <xf numFmtId="0" fontId="83" fillId="83" borderId="23">
      <alignment horizontal="left" vertical="center" shrinkToFit="1"/>
      <protection hidden="1"/>
    </xf>
    <xf numFmtId="0" fontId="83" fillId="83" borderId="23">
      <alignment horizontal="left" vertical="center" shrinkToFit="1"/>
      <protection hidden="1"/>
    </xf>
    <xf numFmtId="0" fontId="2" fillId="84" borderId="18"/>
    <xf numFmtId="0" fontId="2" fillId="84" borderId="18"/>
    <xf numFmtId="0" fontId="2" fillId="84" borderId="18"/>
    <xf numFmtId="0" fontId="2" fillId="84" borderId="18"/>
    <xf numFmtId="0" fontId="2" fillId="84" borderId="18"/>
    <xf numFmtId="0" fontId="2" fillId="84" borderId="18"/>
    <xf numFmtId="176" fontId="2" fillId="84" borderId="18"/>
    <xf numFmtId="0" fontId="2" fillId="84" borderId="18"/>
    <xf numFmtId="0" fontId="2" fillId="84" borderId="18"/>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40" borderId="37" applyNumberFormat="0" applyProtection="0">
      <alignment horizontal="right" vertical="center"/>
    </xf>
    <xf numFmtId="4" fontId="44" fillId="101" borderId="37" applyNumberFormat="0" applyProtection="0">
      <alignment horizontal="right" vertical="center"/>
    </xf>
    <xf numFmtId="4" fontId="44" fillId="100"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83" borderId="37" applyNumberFormat="0" applyProtection="0">
      <alignment horizontal="right" vertical="center"/>
    </xf>
    <xf numFmtId="0" fontId="91" fillId="0" borderId="20">
      <alignment horizontal="left" vertical="center"/>
    </xf>
    <xf numFmtId="0" fontId="91" fillId="0" borderId="20">
      <alignment horizontal="left" vertical="center"/>
    </xf>
    <xf numFmtId="0" fontId="91" fillId="0" borderId="20">
      <alignment horizontal="left" vertical="center"/>
    </xf>
    <xf numFmtId="0" fontId="91" fillId="0" borderId="20">
      <alignment horizontal="left" vertical="center"/>
    </xf>
    <xf numFmtId="0" fontId="91" fillId="0" borderId="20">
      <alignment horizontal="left" vertical="center"/>
    </xf>
    <xf numFmtId="0" fontId="91" fillId="0" borderId="20">
      <alignment horizontal="left" vertical="center"/>
    </xf>
    <xf numFmtId="176" fontId="91" fillId="0" borderId="20">
      <alignment horizontal="left" vertical="center"/>
    </xf>
    <xf numFmtId="0" fontId="91" fillId="0" borderId="20">
      <alignment horizontal="left" vertical="center"/>
    </xf>
    <xf numFmtId="0" fontId="91" fillId="0" borderId="20">
      <alignment horizontal="left" vertical="center"/>
    </xf>
    <xf numFmtId="0" fontId="91" fillId="0" borderId="20">
      <alignment horizontal="left" vertical="center"/>
    </xf>
    <xf numFmtId="0" fontId="91" fillId="0" borderId="20">
      <alignment horizontal="left" vertical="center"/>
    </xf>
    <xf numFmtId="4" fontId="124" fillId="85" borderId="37" applyNumberFormat="0" applyProtection="0">
      <alignment vertical="center"/>
    </xf>
    <xf numFmtId="4" fontId="44" fillId="85" borderId="37" applyNumberFormat="0" applyProtection="0">
      <alignment vertical="center"/>
    </xf>
    <xf numFmtId="0" fontId="122" fillId="79" borderId="37" applyNumberFormat="0" applyAlignment="0" applyProtection="0"/>
    <xf numFmtId="0" fontId="122" fillId="80" borderId="37" applyNumberFormat="0" applyAlignment="0" applyProtection="0"/>
    <xf numFmtId="0" fontId="122" fillId="79" borderId="37" applyNumberFormat="0" applyAlignment="0" applyProtection="0"/>
    <xf numFmtId="0" fontId="36" fillId="92" borderId="52" applyNumberFormat="0" applyFont="0" applyAlignment="0" applyProtection="0"/>
    <xf numFmtId="0" fontId="59" fillId="0" borderId="50" applyNumberFormat="0" applyFill="0" applyBorder="0" applyAlignment="0" applyProtection="0"/>
    <xf numFmtId="0" fontId="59" fillId="0" borderId="50" applyNumberFormat="0" applyFill="0" applyBorder="0" applyAlignment="0" applyProtection="0"/>
    <xf numFmtId="0" fontId="2" fillId="0" borderId="50" applyNumberFormat="0" applyFill="0" applyAlignment="0" applyProtection="0"/>
    <xf numFmtId="0" fontId="2" fillId="0" borderId="50" applyNumberFormat="0" applyFill="0" applyAlignment="0" applyProtection="0"/>
    <xf numFmtId="0" fontId="65" fillId="0" borderId="25" applyNumberFormat="0" applyBorder="0">
      <alignment horizontal="center"/>
    </xf>
    <xf numFmtId="0" fontId="68" fillId="79" borderId="51" applyNumberFormat="0" applyAlignment="0" applyProtection="0"/>
    <xf numFmtId="0" fontId="68" fillId="79" borderId="51" applyNumberFormat="0" applyAlignment="0" applyProtection="0"/>
    <xf numFmtId="0" fontId="102" fillId="51" borderId="51" applyNumberFormat="0" applyAlignment="0" applyProtection="0"/>
    <xf numFmtId="0" fontId="102" fillId="51" borderId="51" applyNumberFormat="0" applyAlignment="0" applyProtection="0"/>
    <xf numFmtId="0" fontId="102" fillId="52" borderId="51" applyNumberFormat="0" applyAlignment="0" applyProtection="0"/>
    <xf numFmtId="0" fontId="102" fillId="51" borderId="51" applyNumberFormat="0" applyAlignment="0" applyProtection="0"/>
    <xf numFmtId="0" fontId="59" fillId="0" borderId="50" applyNumberFormat="0" applyFill="0" applyBorder="0" applyAlignment="0" applyProtection="0"/>
    <xf numFmtId="4" fontId="125" fillId="53" borderId="58" applyNumberFormat="0" applyProtection="0">
      <alignment horizontal="left" vertical="center" wrapText="1" indent="1"/>
    </xf>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0" fontId="102" fillId="51" borderId="51" applyNumberFormat="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0" fontId="102" fillId="52" borderId="51" applyNumberFormat="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0" fontId="102" fillId="51" borderId="51" applyNumberFormat="0" applyAlignment="0" applyProtection="0"/>
    <xf numFmtId="0" fontId="102" fillId="51" borderId="51" applyNumberFormat="0" applyAlignment="0" applyProtection="0"/>
    <xf numFmtId="0" fontId="102" fillId="51" borderId="51" applyNumberFormat="0" applyAlignment="0" applyProtection="0"/>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0" fontId="58" fillId="0" borderId="50" applyNumberFormat="0" applyFill="0" applyBorder="0" applyAlignment="0" applyProtection="0"/>
    <xf numFmtId="0" fontId="3" fillId="93" borderId="37" applyNumberFormat="0" applyProtection="0">
      <alignment horizontal="left" vertical="center" indent="1"/>
    </xf>
    <xf numFmtId="39" fontId="106" fillId="57" borderId="56"/>
    <xf numFmtId="4" fontId="44" fillId="85" borderId="37" applyNumberFormat="0" applyProtection="0">
      <alignment vertical="center"/>
    </xf>
    <xf numFmtId="4" fontId="124" fillId="104" borderId="37" applyNumberFormat="0" applyProtection="0">
      <alignment horizontal="right" vertical="center"/>
    </xf>
    <xf numFmtId="176" fontId="142" fillId="0" borderId="50" applyNumberFormat="0" applyFill="0" applyBorder="0" applyAlignment="0" applyProtection="0"/>
    <xf numFmtId="39" fontId="106" fillId="57" borderId="56"/>
    <xf numFmtId="39" fontId="106" fillId="57" borderId="56"/>
    <xf numFmtId="39" fontId="106" fillId="57" borderId="56"/>
    <xf numFmtId="39" fontId="106" fillId="57" borderId="56"/>
    <xf numFmtId="176" fontId="2" fillId="86" borderId="18"/>
    <xf numFmtId="39" fontId="106" fillId="57" borderId="56"/>
    <xf numFmtId="39" fontId="106" fillId="57" borderId="56"/>
    <xf numFmtId="39" fontId="106" fillId="57" borderId="56"/>
    <xf numFmtId="39" fontId="106" fillId="57" borderId="56"/>
    <xf numFmtId="39" fontId="106" fillId="57" borderId="56"/>
    <xf numFmtId="39" fontId="106" fillId="57" borderId="56"/>
    <xf numFmtId="0" fontId="3" fillId="93" borderId="37" applyNumberFormat="0" applyProtection="0">
      <alignment horizontal="left" vertical="center" indent="1"/>
    </xf>
    <xf numFmtId="4" fontId="44" fillId="104" borderId="37" applyNumberFormat="0" applyProtection="0">
      <alignment horizontal="right" vertical="center"/>
    </xf>
    <xf numFmtId="4" fontId="44" fillId="85" borderId="37" applyNumberFormat="0" applyProtection="0">
      <alignment vertical="center"/>
    </xf>
    <xf numFmtId="4" fontId="124" fillId="85" borderId="37" applyNumberFormat="0" applyProtection="0">
      <alignment vertical="center"/>
    </xf>
    <xf numFmtId="176" fontId="128" fillId="50" borderId="58" applyNumberFormat="0" applyProtection="0">
      <alignment horizontal="right" vertical="center"/>
    </xf>
    <xf numFmtId="0" fontId="3" fillId="93" borderId="37" applyNumberFormat="0" applyProtection="0">
      <alignment horizontal="left" vertical="center" indent="1"/>
    </xf>
    <xf numFmtId="4" fontId="133"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4" fontId="124" fillId="88" borderId="37" applyNumberFormat="0" applyProtection="0">
      <alignment vertical="center"/>
    </xf>
    <xf numFmtId="4" fontId="124" fillId="88" borderId="37" applyNumberFormat="0" applyProtection="0">
      <alignment vertical="center"/>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91" fillId="0" borderId="20">
      <alignment horizontal="left" vertical="center"/>
    </xf>
    <xf numFmtId="0" fontId="91" fillId="0" borderId="20">
      <alignment horizontal="left" vertical="center"/>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91" fillId="0" borderId="20">
      <alignment horizontal="left" vertical="center"/>
    </xf>
    <xf numFmtId="0" fontId="91" fillId="0" borderId="20">
      <alignment horizontal="left" vertical="center"/>
    </xf>
    <xf numFmtId="4" fontId="44" fillId="104" borderId="37" applyNumberFormat="0" applyProtection="0">
      <alignment horizontal="left" vertical="center" indent="1"/>
    </xf>
    <xf numFmtId="4" fontId="44" fillId="104" borderId="37" applyNumberFormat="0" applyProtection="0">
      <alignment horizontal="left" vertical="center" indent="1"/>
    </xf>
    <xf numFmtId="176" fontId="91" fillId="0" borderId="20">
      <alignment horizontal="left" vertical="center"/>
    </xf>
    <xf numFmtId="176" fontId="91" fillId="0" borderId="20">
      <alignment horizontal="left" vertical="center"/>
    </xf>
    <xf numFmtId="0" fontId="141" fillId="0" borderId="50" applyNumberFormat="0" applyFill="0" applyBorder="0" applyAlignment="0" applyProtection="0"/>
    <xf numFmtId="0" fontId="91" fillId="0" borderId="20">
      <alignment horizontal="left" vertical="center"/>
    </xf>
    <xf numFmtId="0" fontId="91" fillId="0" borderId="20">
      <alignment horizontal="lef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91" fillId="0" borderId="20">
      <alignment horizontal="left" vertical="center"/>
    </xf>
    <xf numFmtId="0" fontId="91" fillId="0" borderId="20">
      <alignment horizontal="lef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91" fillId="0" borderId="20">
      <alignment horizontal="left" vertical="center"/>
    </xf>
    <xf numFmtId="0" fontId="91" fillId="0" borderId="20">
      <alignment horizontal="left" vertical="center"/>
    </xf>
    <xf numFmtId="4" fontId="124" fillId="85" borderId="37" applyNumberFormat="0" applyProtection="0">
      <alignment vertical="center"/>
    </xf>
    <xf numFmtId="4" fontId="124" fillId="85" borderId="37" applyNumberFormat="0" applyProtection="0">
      <alignment vertical="center"/>
    </xf>
    <xf numFmtId="0" fontId="91" fillId="0" borderId="20">
      <alignment horizontal="lef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8" borderId="37" applyNumberFormat="0" applyProtection="0">
      <alignment vertical="center"/>
    </xf>
    <xf numFmtId="4" fontId="44" fillId="100" borderId="37" applyNumberFormat="0" applyProtection="0">
      <alignment horizontal="right" vertical="center"/>
    </xf>
    <xf numFmtId="10" fontId="2" fillId="88" borderId="18" applyNumberFormat="0" applyBorder="0" applyAlignment="0" applyProtection="0"/>
    <xf numFmtId="176" fontId="58" fillId="0" borderId="50" applyNumberFormat="0" applyFill="0" applyBorder="0" applyAlignment="0" applyProtection="0"/>
    <xf numFmtId="4" fontId="44" fillId="85" borderId="37" applyNumberFormat="0" applyProtection="0">
      <alignment vertical="center"/>
    </xf>
    <xf numFmtId="4" fontId="124" fillId="104" borderId="37" applyNumberFormat="0" applyProtection="0">
      <alignment horizontal="right" vertical="center"/>
    </xf>
    <xf numFmtId="176" fontId="142" fillId="0" borderId="50" applyNumberFormat="0" applyFill="0" applyBorder="0" applyAlignment="0" applyProtection="0"/>
    <xf numFmtId="0" fontId="2" fillId="86" borderId="18"/>
    <xf numFmtId="4" fontId="126" fillId="102" borderId="37" applyNumberFormat="0" applyProtection="0">
      <alignment horizontal="left" vertical="center" indent="1"/>
    </xf>
    <xf numFmtId="4" fontId="44" fillId="85"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4" fontId="4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102" fillId="51" borderId="51" applyNumberFormat="0" applyAlignment="0" applyProtection="0"/>
    <xf numFmtId="0" fontId="102" fillId="51" borderId="51" applyNumberFormat="0" applyAlignment="0" applyProtection="0"/>
    <xf numFmtId="0" fontId="91" fillId="0" borderId="20">
      <alignment horizontal="left" vertical="center"/>
    </xf>
    <xf numFmtId="0" fontId="91" fillId="0" borderId="12" applyNumberFormat="0" applyAlignment="0" applyProtection="0">
      <alignment horizontal="left" vertical="center"/>
    </xf>
    <xf numFmtId="0" fontId="91" fillId="0" borderId="12" applyNumberFormat="0" applyAlignment="0" applyProtection="0">
      <alignment horizontal="left" vertical="center"/>
    </xf>
    <xf numFmtId="0" fontId="2" fillId="84" borderId="18"/>
    <xf numFmtId="176" fontId="68" fillId="80" borderId="51" applyNumberFormat="0" applyAlignment="0" applyProtection="0"/>
    <xf numFmtId="176" fontId="57" fillId="0" borderId="50" applyNumberFormat="0" applyFill="0" applyBorder="0" applyAlignment="0" applyProtection="0"/>
    <xf numFmtId="176" fontId="91" fillId="0" borderId="20">
      <alignment horizontal="left" vertical="center"/>
    </xf>
    <xf numFmtId="176" fontId="165" fillId="50" borderId="58" applyNumberFormat="0" applyProtection="0">
      <alignment horizontal="right" vertical="center"/>
    </xf>
    <xf numFmtId="176" fontId="122" fillId="80" borderId="37" applyNumberFormat="0" applyAlignment="0" applyProtection="0"/>
    <xf numFmtId="0" fontId="58" fillId="0" borderId="50" applyNumberFormat="0" applyFill="0" applyBorder="0" applyAlignment="0" applyProtection="0"/>
    <xf numFmtId="4" fontId="124" fillId="85" borderId="37" applyNumberFormat="0" applyProtection="0">
      <alignment vertical="center"/>
    </xf>
    <xf numFmtId="4" fontId="44" fillId="104" borderId="40" applyNumberFormat="0" applyProtection="0">
      <alignment horizontal="left" vertical="center" indent="1"/>
    </xf>
    <xf numFmtId="0" fontId="190" fillId="52" borderId="51" applyNumberFormat="0" applyAlignment="0" applyProtection="0"/>
    <xf numFmtId="0" fontId="3" fillId="108" borderId="37" applyNumberFormat="0" applyProtection="0">
      <alignment horizontal="left" vertical="center" indent="1"/>
    </xf>
    <xf numFmtId="0" fontId="57" fillId="0" borderId="50" applyNumberFormat="0" applyFill="0" applyBorder="0" applyAlignment="0" applyProtection="0"/>
    <xf numFmtId="4" fontId="44" fillId="40" borderId="37" applyNumberFormat="0" applyProtection="0">
      <alignment horizontal="right" vertical="center"/>
    </xf>
    <xf numFmtId="4" fontId="44" fillId="97" borderId="37" applyNumberFormat="0" applyProtection="0">
      <alignment horizontal="right" vertical="center"/>
    </xf>
    <xf numFmtId="4" fontId="44" fillId="88" borderId="37" applyNumberFormat="0" applyProtection="0">
      <alignment vertical="center"/>
    </xf>
    <xf numFmtId="0" fontId="3" fillId="86" borderId="37" applyNumberFormat="0" applyProtection="0">
      <alignment horizontal="left" vertical="center" indent="1"/>
    </xf>
    <xf numFmtId="0" fontId="140" fillId="0" borderId="50" applyNumberFormat="0" applyFill="0" applyBorder="0" applyAlignment="0" applyProtection="0"/>
    <xf numFmtId="0" fontId="141" fillId="0" borderId="50" applyNumberFormat="0" applyFill="0" applyBorder="0" applyAlignment="0" applyProtection="0"/>
    <xf numFmtId="0" fontId="2" fillId="84" borderId="18"/>
    <xf numFmtId="176" fontId="165" fillId="50" borderId="58" applyNumberFormat="0" applyProtection="0">
      <alignment horizontal="right" vertical="center"/>
    </xf>
    <xf numFmtId="0" fontId="3" fillId="93" borderId="37" applyNumberFormat="0" applyProtection="0">
      <alignment horizontal="left" vertical="center" indent="1"/>
    </xf>
    <xf numFmtId="0" fontId="173" fillId="0" borderId="48" applyNumberFormat="0" applyFill="0" applyAlignment="0" applyProtection="0"/>
    <xf numFmtId="0" fontId="135" fillId="0" borderId="50" applyNumberFormat="0" applyFill="0" applyBorder="0" applyAlignment="0" applyProtection="0"/>
    <xf numFmtId="201" fontId="167" fillId="85" borderId="57" applyBorder="0">
      <alignment horizontal="center" vertical="center" wrapText="1"/>
      <protection hidden="1"/>
    </xf>
    <xf numFmtId="176" fontId="130" fillId="107" borderId="58" applyNumberFormat="0" applyProtection="0">
      <alignment horizontal="left" vertical="top" indent="1"/>
    </xf>
    <xf numFmtId="0" fontId="3" fillId="93" borderId="37" applyNumberFormat="0" applyProtection="0">
      <alignment horizontal="left" vertical="center" indent="1"/>
    </xf>
    <xf numFmtId="176" fontId="125" fillId="112" borderId="58" applyNumberFormat="0" applyProtection="0">
      <alignment horizontal="left" vertical="center" wrapText="1" indent="1"/>
    </xf>
    <xf numFmtId="176" fontId="125" fillId="112" borderId="58" applyNumberFormat="0" applyProtection="0">
      <alignment horizontal="left" vertical="center" wrapText="1" indent="1"/>
    </xf>
    <xf numFmtId="0" fontId="3" fillId="93" borderId="37" applyNumberFormat="0" applyProtection="0">
      <alignment horizontal="left" vertical="center" indent="1"/>
    </xf>
    <xf numFmtId="4" fontId="129" fillId="109" borderId="58" applyNumberFormat="0" applyProtection="0">
      <alignment horizontal="right" vertical="center"/>
    </xf>
    <xf numFmtId="4" fontId="124" fillId="104" borderId="37" applyNumberFormat="0" applyProtection="0">
      <alignment horizontal="right" vertical="center"/>
    </xf>
    <xf numFmtId="176" fontId="128" fillId="50" borderId="58" applyNumberFormat="0" applyProtection="0">
      <alignment horizontal="right" vertical="center"/>
    </xf>
    <xf numFmtId="176" fontId="128" fillId="50" borderId="58" applyNumberFormat="0" applyProtection="0">
      <alignment horizontal="right" vertical="center"/>
    </xf>
    <xf numFmtId="4" fontId="44" fillId="88" borderId="37" applyNumberFormat="0" applyProtection="0">
      <alignment vertical="center"/>
    </xf>
    <xf numFmtId="0" fontId="3" fillId="93" borderId="37" applyNumberFormat="0" applyProtection="0">
      <alignment horizontal="left" vertical="center" indent="1"/>
    </xf>
    <xf numFmtId="0" fontId="3" fillId="108" borderId="37" applyNumberFormat="0" applyProtection="0">
      <alignment horizontal="left" vertical="center" indent="1"/>
    </xf>
    <xf numFmtId="0" fontId="3" fillId="106" borderId="37" applyNumberFormat="0" applyProtection="0">
      <alignment horizontal="left" vertical="center" indent="1"/>
    </xf>
    <xf numFmtId="4" fontId="44" fillId="106" borderId="37" applyNumberFormat="0" applyProtection="0">
      <alignment horizontal="left" vertical="center" indent="1"/>
    </xf>
    <xf numFmtId="4" fontId="44" fillId="104" borderId="37" applyNumberFormat="0" applyProtection="0">
      <alignment horizontal="left" vertical="center" indent="1"/>
    </xf>
    <xf numFmtId="0" fontId="3" fillId="93" borderId="37" applyNumberFormat="0" applyProtection="0">
      <alignment horizontal="left" vertical="center" indent="1"/>
    </xf>
    <xf numFmtId="4" fontId="44" fillId="104" borderId="40" applyNumberFormat="0" applyProtection="0">
      <alignment horizontal="left" vertical="center" indent="1"/>
    </xf>
    <xf numFmtId="4" fontId="126" fillId="102" borderId="37" applyNumberFormat="0" applyProtection="0">
      <alignment horizontal="left" vertical="center" indent="1"/>
    </xf>
    <xf numFmtId="4" fontId="44" fillId="40" borderId="37" applyNumberFormat="0" applyProtection="0">
      <alignment horizontal="right" vertical="center"/>
    </xf>
    <xf numFmtId="4" fontId="44" fillId="99" borderId="37" applyNumberFormat="0" applyProtection="0">
      <alignment horizontal="right" vertical="center"/>
    </xf>
    <xf numFmtId="4" fontId="44" fillId="83" borderId="37" applyNumberFormat="0" applyProtection="0">
      <alignment horizontal="right" vertical="center"/>
    </xf>
    <xf numFmtId="4" fontId="44" fillId="98" borderId="37" applyNumberFormat="0" applyProtection="0">
      <alignment horizontal="right" vertical="center"/>
    </xf>
    <xf numFmtId="4" fontId="44" fillId="97" borderId="37" applyNumberFormat="0" applyProtection="0">
      <alignment horizontal="right" vertical="center"/>
    </xf>
    <xf numFmtId="4" fontId="44" fillId="96" borderId="37" applyNumberFormat="0" applyProtection="0">
      <alignment horizontal="right" vertical="center"/>
    </xf>
    <xf numFmtId="4" fontId="44" fillId="95" borderId="37" applyNumberFormat="0" applyProtection="0">
      <alignment horizontal="right" vertical="center"/>
    </xf>
    <xf numFmtId="0" fontId="3" fillId="93" borderId="37" applyNumberFormat="0" applyProtection="0">
      <alignment horizontal="left" vertical="center" indent="1"/>
    </xf>
    <xf numFmtId="4" fontId="44" fillId="85" borderId="37" applyNumberFormat="0" applyProtection="0">
      <alignment horizontal="left" vertical="center" indent="1"/>
    </xf>
    <xf numFmtId="176" fontId="57" fillId="0" borderId="50" applyNumberFormat="0" applyFill="0" applyBorder="0" applyAlignment="0" applyProtection="0"/>
    <xf numFmtId="0" fontId="135" fillId="0" borderId="50" applyNumberFormat="0" applyFill="0" applyBorder="0" applyAlignment="0" applyProtection="0"/>
    <xf numFmtId="176" fontId="122" fillId="80" borderId="37" applyNumberFormat="0" applyAlignment="0" applyProtection="0"/>
    <xf numFmtId="4" fontId="44" fillId="104" borderId="40" applyNumberFormat="0" applyProtection="0">
      <alignment horizontal="left" vertical="center" indent="1"/>
    </xf>
    <xf numFmtId="4" fontId="124" fillId="88" borderId="37" applyNumberFormat="0" applyProtection="0">
      <alignment vertical="center"/>
    </xf>
    <xf numFmtId="0" fontId="3" fillId="93" borderId="37" applyNumberFormat="0" applyProtection="0">
      <alignment horizontal="left" vertical="center" indent="1"/>
    </xf>
    <xf numFmtId="176" fontId="125" fillId="112" borderId="58" applyNumberFormat="0" applyProtection="0">
      <alignment horizontal="left" vertical="center" wrapText="1" indent="1"/>
    </xf>
    <xf numFmtId="0" fontId="3" fillId="92" borderId="52" applyNumberFormat="0" applyFont="0" applyAlignment="0" applyProtection="0"/>
    <xf numFmtId="0" fontId="3" fillId="92" borderId="52" applyNumberFormat="0" applyFont="0" applyAlignment="0" applyProtection="0"/>
    <xf numFmtId="4" fontId="44" fillId="98" borderId="37" applyNumberFormat="0" applyProtection="0">
      <alignment horizontal="right" vertical="center"/>
    </xf>
    <xf numFmtId="0" fontId="3" fillId="92" borderId="52" applyNumberFormat="0" applyFont="0" applyAlignment="0" applyProtection="0"/>
    <xf numFmtId="0" fontId="3" fillId="92" borderId="52" applyNumberFormat="0" applyFont="0" applyAlignment="0" applyProtection="0"/>
    <xf numFmtId="0" fontId="122" fillId="79" borderId="37" applyNumberFormat="0" applyAlignment="0" applyProtection="0"/>
    <xf numFmtId="0" fontId="122" fillId="79" borderId="37" applyNumberFormat="0" applyAlignment="0" applyProtection="0"/>
    <xf numFmtId="0" fontId="122" fillId="79" borderId="37" applyNumberFormat="0" applyAlignment="0" applyProtection="0"/>
    <xf numFmtId="4" fontId="44" fillId="104" borderId="37" applyNumberFormat="0" applyProtection="0">
      <alignment horizontal="left" vertical="center" indent="1"/>
    </xf>
    <xf numFmtId="0" fontId="3" fillId="108" borderId="37" applyNumberFormat="0" applyProtection="0">
      <alignment horizontal="left" vertical="center" indent="1"/>
    </xf>
    <xf numFmtId="4" fontId="44" fillId="104" borderId="37" applyNumberFormat="0" applyProtection="0">
      <alignment horizontal="right" vertical="center"/>
    </xf>
    <xf numFmtId="4" fontId="133" fillId="104" borderId="37" applyNumberFormat="0" applyProtection="0">
      <alignment horizontal="right" vertical="center"/>
    </xf>
    <xf numFmtId="4" fontId="133" fillId="104" borderId="37" applyNumberFormat="0" applyProtection="0">
      <alignment horizontal="right" vertical="center"/>
    </xf>
    <xf numFmtId="0" fontId="2" fillId="0" borderId="50" applyNumberFormat="0" applyFill="0" applyAlignment="0" applyProtection="0"/>
    <xf numFmtId="4" fontId="44" fillId="104" borderId="40" applyNumberFormat="0" applyProtection="0">
      <alignment horizontal="left" vertical="center" indent="1"/>
    </xf>
    <xf numFmtId="0" fontId="91" fillId="0" borderId="20">
      <alignment horizontal="left" vertical="center"/>
    </xf>
    <xf numFmtId="4" fontId="124" fillId="85" borderId="37" applyNumberFormat="0" applyProtection="0">
      <alignmen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0" fontId="2" fillId="86" borderId="18"/>
    <xf numFmtId="10" fontId="2" fillId="88" borderId="18" applyNumberFormat="0" applyBorder="0" applyAlignment="0" applyProtection="0"/>
    <xf numFmtId="4" fontId="44" fillId="83" borderId="37" applyNumberFormat="0" applyProtection="0">
      <alignment horizontal="right" vertical="center"/>
    </xf>
    <xf numFmtId="0" fontId="3" fillId="93" borderId="37" applyNumberFormat="0" applyProtection="0">
      <alignment horizontal="left" vertical="center" indent="1"/>
    </xf>
    <xf numFmtId="0" fontId="3" fillId="92" borderId="52" applyNumberFormat="0" applyFont="0" applyAlignment="0" applyProtection="0"/>
    <xf numFmtId="0" fontId="122" fillId="79" borderId="37" applyNumberFormat="0" applyAlignment="0" applyProtection="0"/>
    <xf numFmtId="0" fontId="3" fillId="93" borderId="37" applyNumberFormat="0" applyProtection="0">
      <alignment horizontal="left" vertical="center" indent="1"/>
    </xf>
    <xf numFmtId="4" fontId="44" fillId="104" borderId="37" applyNumberFormat="0" applyProtection="0">
      <alignment horizontal="right" vertical="center"/>
    </xf>
    <xf numFmtId="4" fontId="44" fillId="85" borderId="37" applyNumberFormat="0" applyProtection="0">
      <alignment vertical="center"/>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104" borderId="55" applyNumberFormat="0" applyProtection="0">
      <alignment horizontal="left" vertical="center" indent="1"/>
    </xf>
    <xf numFmtId="4" fontId="44" fillId="97" borderId="37" applyNumberFormat="0" applyProtection="0">
      <alignment horizontal="right" vertical="center"/>
    </xf>
    <xf numFmtId="0" fontId="3" fillId="86" borderId="37" applyNumberFormat="0" applyProtection="0">
      <alignment horizontal="left" vertical="center" indent="1"/>
    </xf>
    <xf numFmtId="176" fontId="68" fillId="80" borderId="51" applyNumberFormat="0" applyAlignment="0" applyProtection="0"/>
    <xf numFmtId="176" fontId="135" fillId="0" borderId="50" applyNumberFormat="0" applyFill="0" applyBorder="0" applyAlignment="0" applyProtection="0"/>
    <xf numFmtId="0" fontId="3" fillId="93" borderId="37" applyNumberFormat="0" applyProtection="0">
      <alignment horizontal="left" vertical="center" indent="1"/>
    </xf>
    <xf numFmtId="0" fontId="141" fillId="0" borderId="50" applyNumberFormat="0" applyFill="0" applyBorder="0" applyAlignment="0" applyProtection="0"/>
    <xf numFmtId="0" fontId="3" fillId="106" borderId="37" applyNumberFormat="0" applyProtection="0">
      <alignment horizontal="left" vertical="center" indent="1"/>
    </xf>
    <xf numFmtId="0" fontId="3" fillId="108" borderId="37" applyNumberFormat="0" applyProtection="0">
      <alignment horizontal="left" vertical="center" indent="1"/>
    </xf>
    <xf numFmtId="4" fontId="44" fillId="104" borderId="37" applyNumberFormat="0" applyProtection="0">
      <alignment horizontal="left" vertical="center" indent="1"/>
    </xf>
    <xf numFmtId="4" fontId="44" fillId="85" borderId="37" applyNumberFormat="0" applyProtection="0">
      <alignment horizontal="left" vertical="center" indent="1"/>
    </xf>
    <xf numFmtId="4" fontId="44" fillId="95" borderId="37" applyNumberFormat="0" applyProtection="0">
      <alignment horizontal="right" vertical="center"/>
    </xf>
    <xf numFmtId="4" fontId="124" fillId="85" borderId="37" applyNumberFormat="0" applyProtection="0">
      <alignment vertical="center"/>
    </xf>
    <xf numFmtId="176" fontId="2" fillId="86" borderId="18"/>
    <xf numFmtId="0" fontId="172" fillId="83" borderId="18">
      <alignment horizontal="center" vertical="center" wrapText="1"/>
    </xf>
    <xf numFmtId="0" fontId="32" fillId="89" borderId="52" applyNumberFormat="0" applyAlignment="0" applyProtection="0"/>
    <xf numFmtId="0" fontId="59" fillId="0" borderId="50" applyNumberFormat="0" applyFill="0" applyBorder="0" applyAlignment="0" applyProtection="0"/>
    <xf numFmtId="176" fontId="57" fillId="0" borderId="50" applyNumberFormat="0" applyFill="0" applyBorder="0" applyAlignment="0" applyProtection="0"/>
    <xf numFmtId="0" fontId="68" fillId="79" borderId="51" applyNumberFormat="0" applyAlignment="0" applyProtection="0"/>
    <xf numFmtId="176" fontId="2" fillId="0" borderId="50" applyNumberFormat="0" applyFill="0" applyAlignment="0" applyProtection="0"/>
    <xf numFmtId="0" fontId="65" fillId="0" borderId="25" applyNumberFormat="0" applyBorder="0">
      <alignment horizontal="center"/>
    </xf>
    <xf numFmtId="0" fontId="102" fillId="51" borderId="51" applyNumberFormat="0" applyAlignment="0" applyProtection="0"/>
    <xf numFmtId="0" fontId="3" fillId="92" borderId="52" applyNumberFormat="0" applyFont="0" applyAlignment="0" applyProtection="0"/>
    <xf numFmtId="0" fontId="59" fillId="0" borderId="50" applyNumberFormat="0" applyFill="0" applyBorder="0" applyAlignment="0" applyProtection="0"/>
    <xf numFmtId="4" fontId="44" fillId="98" borderId="37" applyNumberFormat="0" applyProtection="0">
      <alignment horizontal="right" vertical="center"/>
    </xf>
    <xf numFmtId="4" fontId="44" fillId="95" borderId="37" applyNumberFormat="0" applyProtection="0">
      <alignment horizontal="right" vertical="center"/>
    </xf>
    <xf numFmtId="4" fontId="126" fillId="102" borderId="37" applyNumberFormat="0" applyProtection="0">
      <alignment horizontal="left" vertical="center" indent="1"/>
    </xf>
    <xf numFmtId="4" fontId="44" fillId="40" borderId="37" applyNumberFormat="0" applyProtection="0">
      <alignment horizontal="right" vertical="center"/>
    </xf>
    <xf numFmtId="4" fontId="44" fillId="88" borderId="37" applyNumberFormat="0" applyProtection="0">
      <alignment horizontal="left" vertical="center" indent="1"/>
    </xf>
    <xf numFmtId="4" fontId="44" fillId="88" borderId="37" applyNumberFormat="0" applyProtection="0">
      <alignment vertical="center"/>
    </xf>
    <xf numFmtId="0" fontId="3" fillId="93" borderId="37" applyNumberFormat="0" applyProtection="0">
      <alignment horizontal="left" vertical="center" indent="1"/>
    </xf>
    <xf numFmtId="4" fontId="124" fillId="104" borderId="37" applyNumberFormat="0" applyProtection="0">
      <alignment horizontal="right" vertical="center"/>
    </xf>
    <xf numFmtId="176" fontId="68" fillId="80" borderId="51" applyNumberFormat="0" applyAlignment="0" applyProtection="0"/>
    <xf numFmtId="39" fontId="106" fillId="57" borderId="56"/>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4" fontId="124" fillId="88" borderId="37" applyNumberFormat="0" applyProtection="0">
      <alignment vertical="center"/>
    </xf>
    <xf numFmtId="0" fontId="3" fillId="86" borderId="37" applyNumberFormat="0" applyProtection="0">
      <alignment horizontal="left" vertical="center" indent="1"/>
    </xf>
    <xf numFmtId="0" fontId="3" fillId="106" borderId="37" applyNumberFormat="0" applyProtection="0">
      <alignment horizontal="left" vertical="center" indent="1"/>
    </xf>
    <xf numFmtId="0" fontId="2" fillId="86" borderId="18"/>
    <xf numFmtId="0" fontId="2" fillId="86" borderId="18"/>
    <xf numFmtId="0" fontId="2" fillId="86" borderId="18"/>
    <xf numFmtId="0" fontId="2" fillId="86" borderId="18"/>
    <xf numFmtId="0" fontId="2" fillId="86" borderId="18"/>
    <xf numFmtId="0" fontId="2" fillId="86" borderId="18"/>
    <xf numFmtId="176" fontId="2" fillId="86" borderId="18"/>
    <xf numFmtId="0" fontId="2" fillId="86" borderId="18"/>
    <xf numFmtId="0" fontId="2" fillId="86" borderId="18"/>
    <xf numFmtId="4" fontId="44" fillId="85" borderId="37" applyNumberFormat="0" applyProtection="0">
      <alignment vertical="center"/>
    </xf>
    <xf numFmtId="0" fontId="2" fillId="86" borderId="18"/>
    <xf numFmtId="176" fontId="142" fillId="0" borderId="50" applyNumberFormat="0" applyFill="0" applyBorder="0" applyAlignment="0" applyProtection="0"/>
    <xf numFmtId="4" fontId="44" fillId="85" borderId="37" applyNumberFormat="0" applyProtection="0">
      <alignment vertical="center"/>
    </xf>
    <xf numFmtId="4" fontId="44" fillId="85" borderId="37" applyNumberFormat="0" applyProtection="0">
      <alignment vertical="center"/>
    </xf>
    <xf numFmtId="4" fontId="44" fillId="85" borderId="37" applyNumberFormat="0" applyProtection="0">
      <alignment vertical="center"/>
    </xf>
    <xf numFmtId="4" fontId="44" fillId="104" borderId="37" applyNumberFormat="0" applyProtection="0">
      <alignment horizontal="left" vertical="center" indent="1"/>
    </xf>
    <xf numFmtId="0" fontId="2" fillId="86" borderId="18"/>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40" applyNumberFormat="0" applyProtection="0">
      <alignment horizontal="left" vertical="center" indent="1"/>
    </xf>
    <xf numFmtId="0" fontId="3" fillId="86" borderId="37" applyNumberFormat="0" applyProtection="0">
      <alignment horizontal="left" vertical="center" indent="1"/>
    </xf>
    <xf numFmtId="4" fontId="124" fillId="85" borderId="37" applyNumberFormat="0" applyProtection="0">
      <alignment vertical="center"/>
    </xf>
    <xf numFmtId="4" fontId="124" fillId="85" borderId="37" applyNumberFormat="0" applyProtection="0">
      <alignmen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88" borderId="37" applyNumberFormat="0" applyProtection="0">
      <alignmen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4" fontId="124" fillId="85" borderId="37" applyNumberFormat="0" applyProtection="0">
      <alignment vertical="center"/>
    </xf>
    <xf numFmtId="4" fontId="124" fillId="85" borderId="37" applyNumberFormat="0" applyProtection="0">
      <alignment vertical="center"/>
    </xf>
    <xf numFmtId="0" fontId="3" fillId="93" borderId="37" applyNumberFormat="0" applyProtection="0">
      <alignment horizontal="left" vertical="center" indent="1"/>
    </xf>
    <xf numFmtId="4" fontId="44" fillId="85" borderId="37" applyNumberFormat="0" applyProtection="0">
      <alignment vertical="center"/>
    </xf>
    <xf numFmtId="4" fontId="44" fillId="85" borderId="37" applyNumberFormat="0" applyProtection="0">
      <alignment vertical="center"/>
    </xf>
    <xf numFmtId="0" fontId="3" fillId="93" borderId="37" applyNumberFormat="0" applyProtection="0">
      <alignment horizontal="left" vertical="center" indent="1"/>
    </xf>
    <xf numFmtId="4" fontId="44" fillId="85" borderId="37" applyNumberFormat="0" applyProtection="0">
      <alignment horizontal="left" vertical="center" indent="1"/>
    </xf>
    <xf numFmtId="39" fontId="106" fillId="57" borderId="56"/>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124" fillId="85" borderId="37" applyNumberFormat="0" applyProtection="0">
      <alignment vertical="center"/>
    </xf>
    <xf numFmtId="4" fontId="126" fillId="102"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44" fillId="104" borderId="40"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39" fontId="106" fillId="57" borderId="56"/>
    <xf numFmtId="0" fontId="3" fillId="93" borderId="37" applyNumberFormat="0" applyProtection="0">
      <alignment horizontal="left" vertical="center" indent="1"/>
    </xf>
    <xf numFmtId="0" fontId="3" fillId="93" borderId="37" applyNumberFormat="0" applyProtection="0">
      <alignment horizontal="left" vertical="center" indent="1"/>
    </xf>
    <xf numFmtId="39" fontId="106" fillId="57" borderId="56"/>
    <xf numFmtId="39" fontId="106" fillId="57" borderId="56"/>
    <xf numFmtId="4" fontId="44" fillId="98" borderId="37" applyNumberFormat="0" applyProtection="0">
      <alignment horizontal="right" vertical="center"/>
    </xf>
    <xf numFmtId="0" fontId="2" fillId="84" borderId="18"/>
    <xf numFmtId="4" fontId="44" fillId="95" borderId="37" applyNumberFormat="0" applyProtection="0">
      <alignment horizontal="right" vertical="center"/>
    </xf>
    <xf numFmtId="4" fontId="44" fillId="85" borderId="37" applyNumberFormat="0" applyProtection="0">
      <alignment horizontal="left" vertical="center" indent="1"/>
    </xf>
    <xf numFmtId="4" fontId="44" fillId="96" borderId="37" applyNumberFormat="0" applyProtection="0">
      <alignment horizontal="right" vertical="center"/>
    </xf>
    <xf numFmtId="0" fontId="91" fillId="0" borderId="20">
      <alignment horizontal="lef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85" borderId="37" applyNumberFormat="0" applyProtection="0">
      <alignment horizontal="left" vertical="center" indent="1"/>
    </xf>
    <xf numFmtId="0" fontId="91" fillId="0" borderId="12" applyNumberFormat="0" applyAlignment="0" applyProtection="0">
      <alignment horizontal="left" vertical="center"/>
    </xf>
    <xf numFmtId="4" fontId="44" fillId="97"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85" borderId="37" applyNumberFormat="0" applyProtection="0">
      <alignment horizontal="left" vertical="center" indent="1"/>
    </xf>
    <xf numFmtId="39" fontId="106" fillId="57" borderId="56"/>
    <xf numFmtId="4" fontId="44" fillId="40" borderId="37" applyNumberFormat="0" applyProtection="0">
      <alignment horizontal="right" vertical="center"/>
    </xf>
    <xf numFmtId="4" fontId="44" fillId="96" borderId="37" applyNumberFormat="0" applyProtection="0">
      <alignment horizontal="right" vertical="center"/>
    </xf>
    <xf numFmtId="0" fontId="3" fillId="92" borderId="52" applyNumberFormat="0" applyFont="0" applyAlignment="0" applyProtection="0"/>
    <xf numFmtId="4" fontId="44" fillId="100"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0" fontId="3" fillId="93" borderId="37" applyNumberFormat="0" applyProtection="0">
      <alignment horizontal="left" vertical="center" indent="1"/>
    </xf>
    <xf numFmtId="4" fontId="44" fillId="104" borderId="37" applyNumberFormat="0" applyProtection="0">
      <alignment horizontal="right" vertical="center"/>
    </xf>
    <xf numFmtId="0" fontId="3" fillId="86" borderId="37" applyNumberFormat="0" applyProtection="0">
      <alignment horizontal="left" vertical="center" indent="1"/>
    </xf>
    <xf numFmtId="4" fontId="44" fillId="101" borderId="37" applyNumberFormat="0" applyProtection="0">
      <alignment horizontal="right" vertical="center"/>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104" borderId="40" applyNumberFormat="0" applyProtection="0">
      <alignment horizontal="left" vertical="center" indent="1"/>
    </xf>
    <xf numFmtId="4" fontId="44" fillId="83" borderId="37" applyNumberFormat="0" applyProtection="0">
      <alignment horizontal="right" vertical="center"/>
    </xf>
    <xf numFmtId="4" fontId="44" fillId="104" borderId="40" applyNumberFormat="0" applyProtection="0">
      <alignment horizontal="left" vertical="center" indent="1"/>
    </xf>
    <xf numFmtId="4" fontId="44" fillId="85" borderId="37"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176" fontId="2" fillId="84" borderId="18"/>
    <xf numFmtId="4" fontId="44" fillId="104" borderId="40" applyNumberFormat="0" applyProtection="0">
      <alignment horizontal="left" vertical="center" indent="1"/>
    </xf>
    <xf numFmtId="4" fontId="44" fillId="104" borderId="40" applyNumberFormat="0" applyProtection="0">
      <alignment horizontal="left" vertical="center" indent="1"/>
    </xf>
    <xf numFmtId="176" fontId="102" fillId="52" borderId="51" applyNumberFormat="0" applyAlignment="0" applyProtection="0"/>
    <xf numFmtId="4" fontId="44" fillId="101" borderId="37" applyNumberFormat="0" applyProtection="0">
      <alignment horizontal="right" vertical="center"/>
    </xf>
    <xf numFmtId="4" fontId="44" fillId="40"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2" fillId="86" borderId="18"/>
    <xf numFmtId="0" fontId="2" fillId="86" borderId="18"/>
    <xf numFmtId="4" fontId="124" fillId="85" borderId="37" applyNumberFormat="0" applyProtection="0">
      <alignment vertical="center"/>
    </xf>
    <xf numFmtId="4" fontId="44" fillId="85" borderId="37" applyNumberFormat="0" applyProtection="0">
      <alignment vertical="center"/>
    </xf>
    <xf numFmtId="4" fontId="44" fillId="104" borderId="37" applyNumberFormat="0" applyProtection="0">
      <alignment horizontal="left" vertical="center" indent="1"/>
    </xf>
    <xf numFmtId="4" fontId="44" fillId="104" borderId="37" applyNumberFormat="0" applyProtection="0">
      <alignment horizontal="left" vertical="center" indent="1"/>
    </xf>
    <xf numFmtId="0" fontId="2" fillId="86" borderId="18"/>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4" fontId="44" fillId="85" borderId="37" applyNumberFormat="0" applyProtection="0">
      <alignment vertical="center"/>
    </xf>
    <xf numFmtId="0" fontId="3" fillId="106" borderId="37" applyNumberFormat="0" applyProtection="0">
      <alignment horizontal="left" vertical="center" indent="1"/>
    </xf>
    <xf numFmtId="0" fontId="3" fillId="106" borderId="37" applyNumberFormat="0" applyProtection="0">
      <alignment horizontal="left" vertical="center" indent="1"/>
    </xf>
    <xf numFmtId="4" fontId="126" fillId="102"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65" fillId="0" borderId="25" applyNumberFormat="0" applyBorder="0">
      <alignment horizontal="center"/>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4" fontId="44" fillId="101" borderId="37" applyNumberFormat="0" applyProtection="0">
      <alignment horizontal="right" vertical="center"/>
    </xf>
    <xf numFmtId="0" fontId="3" fillId="10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4" fontId="126" fillId="102" borderId="37" applyNumberFormat="0" applyProtection="0">
      <alignment horizontal="left" vertical="center" indent="1"/>
    </xf>
    <xf numFmtId="176" fontId="57" fillId="0" borderId="50" applyNumberFormat="0" applyFill="0" applyBorder="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0" fontId="91" fillId="0" borderId="20">
      <alignment horizontal="lef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59" fillId="0" borderId="50" applyNumberFormat="0" applyFill="0" applyBorder="0" applyAlignment="0" applyProtection="0"/>
    <xf numFmtId="176" fontId="58" fillId="0" borderId="50" applyNumberFormat="0" applyFill="0" applyBorder="0" applyAlignment="0" applyProtection="0"/>
    <xf numFmtId="176" fontId="2" fillId="86" borderId="18"/>
    <xf numFmtId="176" fontId="142" fillId="0" borderId="50" applyNumberFormat="0" applyFill="0" applyBorder="0" applyAlignment="0" applyProtection="0"/>
    <xf numFmtId="4" fontId="44" fillId="85" borderId="37" applyNumberFormat="0" applyProtection="0">
      <alignment vertical="center"/>
    </xf>
    <xf numFmtId="0" fontId="92" fillId="85" borderId="18" applyBorder="0">
      <alignment horizontal="center" vertical="center" shrinkToFit="1"/>
      <protection hidden="1"/>
    </xf>
    <xf numFmtId="0" fontId="3" fillId="108"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35" fillId="0" borderId="50" applyNumberFormat="0" applyFill="0" applyBorder="0" applyAlignment="0" applyProtection="0"/>
    <xf numFmtId="4" fontId="44" fillId="88" borderId="37" applyNumberFormat="0" applyProtection="0">
      <alignment vertical="center"/>
    </xf>
    <xf numFmtId="4" fontId="125" fillId="53" borderId="58" applyNumberFormat="0" applyProtection="0">
      <alignment horizontal="left" vertical="center" wrapText="1" indent="1"/>
    </xf>
    <xf numFmtId="0" fontId="3" fillId="93" borderId="37" applyNumberFormat="0" applyProtection="0">
      <alignment horizontal="left" vertical="center" indent="1"/>
    </xf>
    <xf numFmtId="176" fontId="59" fillId="0" borderId="50" applyNumberFormat="0" applyFill="0" applyBorder="0" applyAlignment="0" applyProtection="0"/>
    <xf numFmtId="4" fontId="124" fillId="88" borderId="37" applyNumberFormat="0" applyProtection="0">
      <alignment vertical="center"/>
    </xf>
    <xf numFmtId="4" fontId="124" fillId="88" borderId="37" applyNumberFormat="0" applyProtection="0">
      <alignment vertical="center"/>
    </xf>
    <xf numFmtId="4" fontId="134" fillId="109" borderId="58" applyNumberFormat="0" applyProtection="0">
      <alignment horizontal="right" vertical="center"/>
    </xf>
    <xf numFmtId="0" fontId="190" fillId="52" borderId="51" applyNumberFormat="0" applyAlignment="0" applyProtection="0"/>
    <xf numFmtId="4" fontId="44" fillId="88" borderId="37" applyNumberFormat="0" applyProtection="0">
      <alignment horizontal="left" vertical="center" indent="1"/>
    </xf>
    <xf numFmtId="0" fontId="2" fillId="84" borderId="18"/>
    <xf numFmtId="4" fontId="44" fillId="88" borderId="37" applyNumberFormat="0" applyProtection="0">
      <alignment horizontal="left" vertical="center" indent="1"/>
    </xf>
    <xf numFmtId="0" fontId="142" fillId="0" borderId="50" applyNumberFormat="0" applyFill="0" applyBorder="0" applyAlignment="0" applyProtection="0"/>
    <xf numFmtId="0" fontId="91" fillId="0" borderId="20">
      <alignment horizontal="left" vertical="center"/>
    </xf>
    <xf numFmtId="0" fontId="92" fillId="85" borderId="18" applyBorder="0">
      <alignment horizontal="center" vertical="center" shrinkToFit="1"/>
      <protection hidden="1"/>
    </xf>
    <xf numFmtId="4" fontId="44" fillId="104" borderId="37" applyNumberFormat="0" applyProtection="0">
      <alignment horizontal="right" vertical="center"/>
    </xf>
    <xf numFmtId="4" fontId="44" fillId="104" borderId="37" applyNumberFormat="0" applyProtection="0">
      <alignment horizontal="right" vertical="center"/>
    </xf>
    <xf numFmtId="4" fontId="124" fillId="88" borderId="37" applyNumberFormat="0" applyProtection="0">
      <alignment vertical="center"/>
    </xf>
    <xf numFmtId="176" fontId="165" fillId="50" borderId="58" applyNumberFormat="0" applyProtection="0">
      <alignment horizontal="right" vertical="center"/>
    </xf>
    <xf numFmtId="4" fontId="126" fillId="102" borderId="37" applyNumberFormat="0" applyProtection="0">
      <alignment horizontal="left" vertical="center" indent="1"/>
    </xf>
    <xf numFmtId="4" fontId="44" fillId="98" borderId="37" applyNumberFormat="0" applyProtection="0">
      <alignment horizontal="right" vertical="center"/>
    </xf>
    <xf numFmtId="0" fontId="57" fillId="0" borderId="50" applyNumberFormat="0" applyFill="0" applyBorder="0" applyAlignment="0" applyProtection="0"/>
    <xf numFmtId="4" fontId="124" fillId="85" borderId="37" applyNumberFormat="0" applyProtection="0">
      <alignment vertical="center"/>
    </xf>
    <xf numFmtId="0" fontId="2" fillId="84" borderId="18"/>
    <xf numFmtId="4" fontId="44" fillId="104" borderId="37" applyNumberFormat="0" applyProtection="0">
      <alignment horizontal="right" vertical="center"/>
    </xf>
    <xf numFmtId="4" fontId="44" fillId="104" borderId="37" applyNumberFormat="0" applyProtection="0">
      <alignment horizontal="right" vertical="center"/>
    </xf>
    <xf numFmtId="0" fontId="3" fillId="108" borderId="37" applyNumberFormat="0" applyProtection="0">
      <alignment horizontal="left" vertical="center" indent="1"/>
    </xf>
    <xf numFmtId="4" fontId="12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4" fontId="124" fillId="104" borderId="37" applyNumberFormat="0" applyProtection="0">
      <alignment horizontal="right" vertical="center"/>
    </xf>
    <xf numFmtId="4" fontId="124" fillId="104" borderId="37" applyNumberFormat="0" applyProtection="0">
      <alignment horizontal="right" vertical="center"/>
    </xf>
    <xf numFmtId="176" fontId="57" fillId="0" borderId="50" applyNumberFormat="0" applyFill="0" applyBorder="0" applyAlignment="0" applyProtection="0"/>
    <xf numFmtId="0" fontId="190" fillId="52" borderId="51" applyNumberFormat="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2" borderId="52" applyNumberFormat="0" applyFont="0" applyAlignment="0" applyProtection="0"/>
    <xf numFmtId="0" fontId="135" fillId="0" borderId="50" applyNumberFormat="0" applyFill="0" applyBorder="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0" fontId="122" fillId="79" borderId="37" applyNumberFormat="0" applyAlignment="0" applyProtection="0"/>
    <xf numFmtId="176" fontId="140" fillId="0" borderId="50" applyNumberFormat="0" applyFill="0" applyBorder="0" applyAlignment="0" applyProtection="0"/>
    <xf numFmtId="176" fontId="135" fillId="0" borderId="50" applyNumberFormat="0" applyFill="0" applyBorder="0" applyAlignment="0" applyProtection="0"/>
    <xf numFmtId="4" fontId="133" fillId="104" borderId="37" applyNumberFormat="0" applyProtection="0">
      <alignment horizontal="right" vertical="center"/>
    </xf>
    <xf numFmtId="4" fontId="133" fillId="104" borderId="37" applyNumberFormat="0" applyProtection="0">
      <alignment horizontal="right" vertical="center"/>
    </xf>
    <xf numFmtId="176" fontId="166" fillId="50" borderId="58" applyNumberFormat="0" applyProtection="0">
      <alignment horizontal="right" vertical="center"/>
    </xf>
    <xf numFmtId="176" fontId="140" fillId="0" borderId="50" applyNumberFormat="0" applyFill="0" applyBorder="0" applyAlignment="0" applyProtection="0"/>
    <xf numFmtId="0" fontId="3" fillId="92" borderId="52" applyNumberFormat="0" applyFont="0" applyAlignment="0" applyProtection="0"/>
    <xf numFmtId="176" fontId="32" fillId="89" borderId="52" applyNumberFormat="0" applyAlignment="0" applyProtection="0"/>
    <xf numFmtId="0" fontId="3" fillId="86" borderId="37" applyNumberFormat="0" applyProtection="0">
      <alignment horizontal="left" vertical="center" indent="1"/>
    </xf>
    <xf numFmtId="0" fontId="142" fillId="0" borderId="50" applyNumberFormat="0" applyFill="0" applyBorder="0" applyAlignment="0" applyProtection="0"/>
    <xf numFmtId="176" fontId="102" fillId="52" borderId="51" applyNumberFormat="0" applyAlignment="0" applyProtection="0"/>
    <xf numFmtId="0" fontId="141" fillId="0" borderId="50" applyNumberFormat="0" applyFill="0" applyBorder="0" applyAlignment="0" applyProtection="0"/>
    <xf numFmtId="176" fontId="140" fillId="0" borderId="50" applyNumberFormat="0" applyFill="0" applyBorder="0" applyAlignment="0" applyProtection="0"/>
    <xf numFmtId="0" fontId="164" fillId="1" borderId="20" applyNumberFormat="0" applyFont="0" applyAlignment="0">
      <alignment horizontal="center"/>
    </xf>
    <xf numFmtId="176" fontId="141" fillId="0" borderId="50" applyNumberFormat="0" applyFill="0" applyBorder="0" applyAlignment="0" applyProtection="0"/>
    <xf numFmtId="0" fontId="162" fillId="113" borderId="18">
      <alignment vertical="center" wrapText="1"/>
      <protection locked="0"/>
    </xf>
    <xf numFmtId="0" fontId="3" fillId="93" borderId="37" applyNumberFormat="0" applyProtection="0">
      <alignment horizontal="left" vertical="center" indent="1"/>
    </xf>
    <xf numFmtId="0" fontId="36" fillId="92" borderId="52" applyNumberFormat="0" applyFont="0" applyAlignment="0" applyProtection="0"/>
    <xf numFmtId="0" fontId="57" fillId="0" borderId="50" applyNumberFormat="0" applyFill="0" applyBorder="0" applyAlignment="0" applyProtection="0"/>
    <xf numFmtId="0" fontId="59" fillId="0" borderId="50" applyNumberFormat="0" applyFill="0" applyBorder="0" applyAlignment="0" applyProtection="0"/>
    <xf numFmtId="176" fontId="58" fillId="0" borderId="50" applyNumberFormat="0" applyFill="0" applyBorder="0" applyAlignment="0" applyProtection="0"/>
    <xf numFmtId="4" fontId="44" fillId="88" borderId="37" applyNumberFormat="0" applyProtection="0">
      <alignment vertical="center"/>
    </xf>
    <xf numFmtId="0" fontId="91" fillId="0" borderId="20">
      <alignment horizontal="left" vertical="center"/>
    </xf>
    <xf numFmtId="0" fontId="102" fillId="51" borderId="51" applyNumberFormat="0" applyAlignment="0" applyProtection="0"/>
    <xf numFmtId="10" fontId="2" fillId="88" borderId="18" applyNumberFormat="0" applyBorder="0" applyAlignment="0" applyProtection="0"/>
    <xf numFmtId="0" fontId="102" fillId="51" borderId="51" applyNumberFormat="0" applyAlignment="0" applyProtection="0"/>
    <xf numFmtId="0" fontId="68" fillId="79" borderId="51" applyNumberFormat="0" applyAlignment="0" applyProtection="0"/>
    <xf numFmtId="4" fontId="124" fillId="88" borderId="37" applyNumberFormat="0" applyProtection="0">
      <alignment vertical="center"/>
    </xf>
    <xf numFmtId="0" fontId="62" fillId="78" borderId="18">
      <alignment horizontal="center" vertical="center" shrinkToFit="1"/>
      <protection hidden="1"/>
    </xf>
    <xf numFmtId="0" fontId="58" fillId="0" borderId="50" applyNumberFormat="0" applyFill="0" applyBorder="0" applyAlignment="0" applyProtection="0"/>
    <xf numFmtId="4" fontId="44" fillId="88" borderId="37" applyNumberFormat="0" applyProtection="0">
      <alignment horizontal="left" vertical="center" indent="1"/>
    </xf>
    <xf numFmtId="0" fontId="57" fillId="0" borderId="50" applyNumberFormat="0" applyFill="0" applyBorder="0" applyAlignment="0" applyProtection="0"/>
    <xf numFmtId="0" fontId="2" fillId="84" borderId="18"/>
    <xf numFmtId="0" fontId="122" fillId="79" borderId="37" applyNumberFormat="0" applyAlignment="0" applyProtection="0"/>
    <xf numFmtId="4" fontId="44" fillId="95" borderId="37" applyNumberFormat="0" applyProtection="0">
      <alignment horizontal="right" vertical="center"/>
    </xf>
    <xf numFmtId="0" fontId="3" fillId="93" borderId="37" applyNumberFormat="0" applyProtection="0">
      <alignment horizontal="left" vertical="center" indent="1"/>
    </xf>
    <xf numFmtId="4" fontId="44" fillId="88" borderId="37" applyNumberFormat="0" applyProtection="0">
      <alignment horizontal="left" vertical="center" indent="1"/>
    </xf>
    <xf numFmtId="4" fontId="44" fillId="40" borderId="37" applyNumberFormat="0" applyProtection="0">
      <alignment horizontal="right" vertical="center"/>
    </xf>
    <xf numFmtId="4" fontId="44" fillId="104"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106" borderId="37" applyNumberFormat="0" applyProtection="0">
      <alignment horizontal="left" vertical="center" indent="1"/>
    </xf>
    <xf numFmtId="176" fontId="59" fillId="0" borderId="50" applyNumberFormat="0" applyFill="0" applyBorder="0" applyAlignment="0" applyProtection="0"/>
    <xf numFmtId="4" fontId="44" fillId="88" borderId="37" applyNumberFormat="0" applyProtection="0">
      <alignment horizontal="left" vertical="center" indent="1"/>
    </xf>
    <xf numFmtId="0" fontId="142" fillId="0" borderId="50" applyNumberFormat="0" applyFill="0" applyBorder="0" applyAlignment="0" applyProtection="0"/>
    <xf numFmtId="176" fontId="142" fillId="0" borderId="50" applyNumberFormat="0" applyFill="0" applyBorder="0" applyAlignment="0" applyProtection="0"/>
    <xf numFmtId="4" fontId="128" fillId="109" borderId="58" applyNumberFormat="0" applyProtection="0">
      <alignment horizontal="right" vertical="center"/>
    </xf>
    <xf numFmtId="176" fontId="128" fillId="50" borderId="58" applyNumberFormat="0" applyProtection="0">
      <alignment horizontal="right" vertical="center"/>
    </xf>
    <xf numFmtId="176" fontId="135" fillId="0" borderId="50" applyNumberFormat="0" applyFill="0" applyBorder="0" applyAlignment="0" applyProtection="0"/>
    <xf numFmtId="4" fontId="124" fillId="104" borderId="37" applyNumberFormat="0" applyProtection="0">
      <alignment horizontal="right" vertical="center"/>
    </xf>
    <xf numFmtId="176" fontId="91" fillId="0" borderId="53">
      <alignment horizontal="left" vertical="center"/>
    </xf>
    <xf numFmtId="176" fontId="2" fillId="0" borderId="50" applyNumberFormat="0" applyFill="0" applyAlignment="0" applyProtection="0"/>
    <xf numFmtId="176" fontId="165" fillId="50" borderId="58" applyNumberFormat="0" applyProtection="0">
      <alignment horizontal="right" vertical="center"/>
    </xf>
    <xf numFmtId="0" fontId="3" fillId="93" borderId="37" applyNumberFormat="0" applyProtection="0">
      <alignment horizontal="left" vertical="center" indent="1"/>
    </xf>
    <xf numFmtId="4" fontId="133" fillId="104" borderId="37" applyNumberFormat="0" applyProtection="0">
      <alignment horizontal="right" vertical="center"/>
    </xf>
    <xf numFmtId="0" fontId="3" fillId="92" borderId="52" applyNumberFormat="0" applyFont="0" applyAlignment="0" applyProtection="0"/>
    <xf numFmtId="0" fontId="173" fillId="0" borderId="48" applyNumberFormat="0" applyFill="0" applyAlignment="0" applyProtection="0"/>
    <xf numFmtId="0" fontId="3" fillId="86" borderId="37" applyNumberFormat="0" applyProtection="0">
      <alignment horizontal="left" vertical="center" indent="1"/>
    </xf>
    <xf numFmtId="0" fontId="3" fillId="93" borderId="37" applyNumberFormat="0" applyProtection="0">
      <alignment horizontal="left" vertical="center" indent="1"/>
    </xf>
    <xf numFmtId="0" fontId="59" fillId="0" borderId="50" applyNumberFormat="0" applyFill="0" applyBorder="0" applyAlignment="0" applyProtection="0"/>
    <xf numFmtId="0" fontId="102" fillId="51" borderId="51" applyNumberFormat="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0" fontId="3" fillId="92" borderId="52" applyNumberFormat="0" applyFont="0" applyAlignment="0" applyProtection="0"/>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2" fillId="0" borderId="50" applyNumberFormat="0" applyFill="0" applyAlignment="0" applyProtection="0"/>
    <xf numFmtId="0" fontId="3" fillId="93" borderId="37" applyNumberFormat="0" applyProtection="0">
      <alignment horizontal="left" vertical="center" indent="1"/>
    </xf>
    <xf numFmtId="0" fontId="3" fillId="108" borderId="37" applyNumberFormat="0" applyProtection="0">
      <alignment horizontal="left" vertical="center" indent="1"/>
    </xf>
    <xf numFmtId="0" fontId="173" fillId="0" borderId="48" applyNumberFormat="0" applyFill="0" applyAlignment="0" applyProtection="0"/>
    <xf numFmtId="4" fontId="124" fillId="85" borderId="37" applyNumberFormat="0" applyProtection="0">
      <alignment vertical="center"/>
    </xf>
    <xf numFmtId="0" fontId="68" fillId="80" borderId="51" applyNumberFormat="0" applyAlignment="0" applyProtection="0"/>
    <xf numFmtId="176" fontId="91" fillId="0" borderId="20">
      <alignment horizontal="left" vertical="center"/>
    </xf>
    <xf numFmtId="10" fontId="2" fillId="88" borderId="18" applyNumberFormat="0" applyBorder="0" applyAlignment="0" applyProtection="0"/>
    <xf numFmtId="0" fontId="68" fillId="79" borderId="51" applyNumberFormat="0" applyAlignment="0" applyProtection="0"/>
    <xf numFmtId="176" fontId="2" fillId="0" borderId="50" applyNumberFormat="0" applyFill="0" applyAlignment="0" applyProtection="0"/>
    <xf numFmtId="4" fontId="124" fillId="88" borderId="37" applyNumberFormat="0" applyProtection="0">
      <alignment vertical="center"/>
    </xf>
    <xf numFmtId="0" fontId="58" fillId="0" borderId="50" applyNumberFormat="0" applyFill="0" applyBorder="0" applyAlignment="0" applyProtection="0"/>
    <xf numFmtId="0" fontId="36" fillId="92" borderId="52" applyNumberFormat="0" applyFont="0" applyAlignment="0" applyProtection="0"/>
    <xf numFmtId="4" fontId="44" fillId="100" borderId="37" applyNumberFormat="0" applyProtection="0">
      <alignment horizontal="right" vertical="center"/>
    </xf>
    <xf numFmtId="4" fontId="44" fillId="99" borderId="37" applyNumberFormat="0" applyProtection="0">
      <alignment horizontal="right" vertical="center"/>
    </xf>
    <xf numFmtId="4" fontId="44" fillId="101" borderId="37" applyNumberFormat="0" applyProtection="0">
      <alignment horizontal="right" vertical="center"/>
    </xf>
    <xf numFmtId="4" fontId="44" fillId="104" borderId="40" applyNumberFormat="0" applyProtection="0">
      <alignment horizontal="left" vertical="center" indent="1"/>
    </xf>
    <xf numFmtId="4" fontId="124" fillId="88" borderId="37" applyNumberFormat="0" applyProtection="0">
      <alignment vertical="center"/>
    </xf>
    <xf numFmtId="176" fontId="140" fillId="0" borderId="50" applyNumberFormat="0" applyFill="0" applyBorder="0" applyAlignment="0" applyProtection="0"/>
    <xf numFmtId="176" fontId="102" fillId="52" borderId="51" applyNumberFormat="0" applyAlignment="0" applyProtection="0"/>
    <xf numFmtId="176" fontId="59" fillId="0" borderId="50" applyNumberFormat="0" applyFill="0" applyBorder="0" applyAlignment="0" applyProtection="0"/>
    <xf numFmtId="176" fontId="165" fillId="50" borderId="58" applyNumberFormat="0" applyProtection="0">
      <alignment horizontal="right" vertical="center"/>
    </xf>
    <xf numFmtId="176" fontId="57" fillId="0" borderId="50" applyNumberFormat="0" applyFill="0" applyBorder="0" applyAlignment="0" applyProtection="0"/>
    <xf numFmtId="176" fontId="125" fillId="112" borderId="58" applyNumberFormat="0" applyProtection="0">
      <alignment horizontal="left" vertical="center" wrapText="1" indent="1"/>
    </xf>
    <xf numFmtId="176" fontId="135" fillId="0" borderId="50" applyNumberFormat="0" applyFill="0" applyBorder="0" applyAlignment="0" applyProtection="0"/>
    <xf numFmtId="176" fontId="166" fillId="50" borderId="58" applyNumberFormat="0" applyProtection="0">
      <alignment horizontal="right" vertical="center"/>
    </xf>
    <xf numFmtId="0" fontId="130" fillId="107" borderId="58" applyNumberFormat="0" applyProtection="0">
      <alignment horizontal="left" vertical="top" indent="1"/>
    </xf>
    <xf numFmtId="4" fontId="129" fillId="109" borderId="58" applyNumberFormat="0" applyProtection="0">
      <alignment horizontal="right" vertical="center"/>
    </xf>
    <xf numFmtId="4" fontId="44" fillId="104" borderId="37" applyNumberFormat="0" applyProtection="0">
      <alignment horizontal="left" vertical="center" indent="1"/>
    </xf>
    <xf numFmtId="0" fontId="3" fillId="106" borderId="37" applyNumberFormat="0" applyProtection="0">
      <alignment horizontal="left" vertical="center" indent="1"/>
    </xf>
    <xf numFmtId="176" fontId="166" fillId="50" borderId="58" applyNumberFormat="0" applyProtection="0">
      <alignment horizontal="right" vertical="center"/>
    </xf>
    <xf numFmtId="0" fontId="3" fillId="93" borderId="37" applyNumberFormat="0" applyProtection="0">
      <alignment horizontal="left" vertical="center" indent="1"/>
    </xf>
    <xf numFmtId="4" fontId="44" fillId="96" borderId="37" applyNumberFormat="0" applyProtection="0">
      <alignment horizontal="right" vertical="center"/>
    </xf>
    <xf numFmtId="0" fontId="3" fillId="108" borderId="37" applyNumberFormat="0" applyProtection="0">
      <alignment horizontal="left" vertical="center" indent="1"/>
    </xf>
    <xf numFmtId="4" fontId="44" fillId="99" borderId="37" applyNumberFormat="0" applyProtection="0">
      <alignment horizontal="right" vertical="center"/>
    </xf>
    <xf numFmtId="4" fontId="44" fillId="83" borderId="37" applyNumberFormat="0" applyProtection="0">
      <alignment horizontal="right" vertical="center"/>
    </xf>
    <xf numFmtId="4" fontId="44" fillId="40" borderId="37" applyNumberFormat="0" applyProtection="0">
      <alignment horizontal="right" vertical="center"/>
    </xf>
    <xf numFmtId="4" fontId="44" fillId="85" borderId="37" applyNumberFormat="0" applyProtection="0">
      <alignment horizontal="left" vertical="center" indent="1"/>
    </xf>
    <xf numFmtId="4" fontId="44" fillId="104"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33" fillId="104" borderId="37" applyNumberFormat="0" applyProtection="0">
      <alignment horizontal="right" vertical="center"/>
    </xf>
    <xf numFmtId="4" fontId="44" fillId="85" borderId="37" applyNumberFormat="0" applyProtection="0">
      <alignment horizontal="left" vertical="center" indent="1"/>
    </xf>
    <xf numFmtId="0" fontId="2" fillId="86" borderId="18"/>
    <xf numFmtId="0" fontId="91" fillId="0" borderId="53">
      <alignment horizontal="left" vertical="center"/>
    </xf>
    <xf numFmtId="176" fontId="2" fillId="0" borderId="50" applyNumberFormat="0" applyFill="0" applyAlignment="0" applyProtection="0"/>
    <xf numFmtId="4" fontId="44" fillId="85" borderId="37" applyNumberFormat="0" applyProtection="0">
      <alignment horizontal="left" vertical="center" indent="1"/>
    </xf>
    <xf numFmtId="176" fontId="59" fillId="0" borderId="50" applyNumberFormat="0" applyFill="0" applyBorder="0" applyAlignment="0" applyProtection="0"/>
    <xf numFmtId="176" fontId="142" fillId="0" borderId="50" applyNumberFormat="0" applyFill="0" applyBorder="0" applyAlignment="0" applyProtection="0"/>
    <xf numFmtId="4" fontId="44" fillId="85" borderId="37" applyNumberFormat="0" applyProtection="0">
      <alignment horizontal="left" vertical="center" indent="1"/>
    </xf>
    <xf numFmtId="4" fontId="44" fillId="104" borderId="37" applyNumberFormat="0" applyProtection="0">
      <alignment horizontal="right" vertical="center"/>
    </xf>
    <xf numFmtId="0" fontId="3" fillId="93" borderId="37" applyNumberFormat="0" applyProtection="0">
      <alignment horizontal="left" vertical="center" indent="1"/>
    </xf>
    <xf numFmtId="39" fontId="106" fillId="57" borderId="56"/>
    <xf numFmtId="0" fontId="3" fillId="108" borderId="37" applyNumberFormat="0" applyProtection="0">
      <alignment horizontal="left" vertical="center" indent="1"/>
    </xf>
    <xf numFmtId="0" fontId="2" fillId="84" borderId="18"/>
    <xf numFmtId="4" fontId="44" fillId="85" borderId="37" applyNumberFormat="0" applyProtection="0">
      <alignment horizontal="left" vertical="center" indent="1"/>
    </xf>
    <xf numFmtId="0" fontId="2" fillId="0" borderId="50" applyNumberFormat="0" applyFill="0" applyAlignment="0" applyProtection="0"/>
    <xf numFmtId="0" fontId="58" fillId="0" borderId="50" applyNumberFormat="0" applyFill="0" applyBorder="0" applyAlignment="0" applyProtection="0"/>
    <xf numFmtId="4" fontId="124" fillId="104" borderId="37" applyNumberFormat="0" applyProtection="0">
      <alignment horizontal="right" vertical="center"/>
    </xf>
    <xf numFmtId="0" fontId="91" fillId="0" borderId="53">
      <alignment horizontal="left" vertical="center"/>
    </xf>
    <xf numFmtId="4" fontId="44" fillId="85" borderId="37" applyNumberFormat="0" applyProtection="0">
      <alignment horizontal="left" vertical="center" indent="1"/>
    </xf>
    <xf numFmtId="4" fontId="128" fillId="109" borderId="58" applyNumberFormat="0" applyProtection="0">
      <alignment horizontal="right" vertical="center"/>
    </xf>
    <xf numFmtId="4" fontId="129" fillId="109" borderId="58" applyNumberFormat="0" applyProtection="0">
      <alignment horizontal="right" vertical="center"/>
    </xf>
    <xf numFmtId="4" fontId="125" fillId="53" borderId="58" applyNumberFormat="0" applyProtection="0">
      <alignment horizontal="left" vertical="center" wrapText="1" indent="1"/>
    </xf>
    <xf numFmtId="0" fontId="135" fillId="0" borderId="50" applyNumberFormat="0" applyFill="0" applyBorder="0" applyAlignment="0" applyProtection="0"/>
    <xf numFmtId="4" fontId="133"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4" fontId="124" fillId="88" borderId="37" applyNumberFormat="0" applyProtection="0">
      <alignment vertical="center"/>
    </xf>
    <xf numFmtId="4" fontId="44" fillId="8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4" fontId="44" fillId="104" borderId="37" applyNumberFormat="0" applyProtection="0">
      <alignment horizontal="left" vertical="center" indent="1"/>
    </xf>
    <xf numFmtId="4" fontId="44" fillId="100" borderId="37" applyNumberFormat="0" applyProtection="0">
      <alignment horizontal="right" vertical="center"/>
    </xf>
    <xf numFmtId="4" fontId="126" fillId="102" borderId="37" applyNumberFormat="0" applyProtection="0">
      <alignment horizontal="left" vertical="center" indent="1"/>
    </xf>
    <xf numFmtId="4" fontId="44" fillId="98" borderId="37" applyNumberFormat="0" applyProtection="0">
      <alignment horizontal="right" vertical="center"/>
    </xf>
    <xf numFmtId="4" fontId="44" fillId="99" borderId="37" applyNumberFormat="0" applyProtection="0">
      <alignment horizontal="right" vertical="center"/>
    </xf>
    <xf numFmtId="0" fontId="3" fillId="93" borderId="37" applyNumberFormat="0" applyProtection="0">
      <alignment horizontal="left" vertical="center" indent="1"/>
    </xf>
    <xf numFmtId="4" fontId="44" fillId="96" borderId="37" applyNumberFormat="0" applyProtection="0">
      <alignment horizontal="right" vertical="center"/>
    </xf>
    <xf numFmtId="4" fontId="44" fillId="85" borderId="37" applyNumberFormat="0" applyProtection="0">
      <alignment vertical="center"/>
    </xf>
    <xf numFmtId="4" fontId="44" fillId="85" borderId="37" applyNumberFormat="0" applyProtection="0">
      <alignment horizontal="left" vertical="center" indent="1"/>
    </xf>
    <xf numFmtId="4" fontId="133" fillId="104" borderId="37" applyNumberFormat="0" applyProtection="0">
      <alignment horizontal="right" vertical="center"/>
    </xf>
    <xf numFmtId="0" fontId="3" fillId="92" borderId="52" applyNumberFormat="0" applyFont="0" applyAlignment="0" applyProtection="0"/>
    <xf numFmtId="4" fontId="44" fillId="88" borderId="37" applyNumberFormat="0" applyProtection="0">
      <alignment horizontal="left" vertical="center" indent="1"/>
    </xf>
    <xf numFmtId="0" fontId="189" fillId="80" borderId="51" applyNumberFormat="0" applyAlignment="0" applyProtection="0"/>
    <xf numFmtId="0" fontId="190" fillId="52" borderId="51" applyNumberFormat="0" applyAlignment="0" applyProtection="0"/>
    <xf numFmtId="4" fontId="44" fillId="85" borderId="37" applyNumberFormat="0" applyProtection="0">
      <alignment horizontal="left" vertical="center" indent="1"/>
    </xf>
    <xf numFmtId="4" fontId="124" fillId="85" borderId="37" applyNumberFormat="0" applyProtection="0">
      <alignment vertical="center"/>
    </xf>
    <xf numFmtId="0" fontId="3" fillId="93" borderId="37" applyNumberFormat="0" applyProtection="0">
      <alignment horizontal="left" vertical="center" indent="1"/>
    </xf>
    <xf numFmtId="10" fontId="2" fillId="88" borderId="18" applyNumberFormat="0" applyBorder="0" applyAlignment="0" applyProtection="0"/>
    <xf numFmtId="1" fontId="3" fillId="0" borderId="35" applyNumberFormat="0" applyFill="0" applyAlignment="0" applyProtection="0">
      <alignment horizontal="center" vertical="center"/>
    </xf>
    <xf numFmtId="4" fontId="44" fillId="104" borderId="40" applyNumberFormat="0" applyProtection="0">
      <alignment horizontal="left" vertical="center" indent="1"/>
    </xf>
    <xf numFmtId="0" fontId="2" fillId="86" borderId="18"/>
    <xf numFmtId="0" fontId="91" fillId="0" borderId="20">
      <alignment horizontal="left" vertical="center"/>
    </xf>
    <xf numFmtId="0" fontId="2" fillId="84" borderId="18"/>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4" fontId="44" fillId="104" borderId="37" applyNumberFormat="0" applyProtection="0">
      <alignment horizontal="right" vertical="center"/>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vertical="center"/>
    </xf>
    <xf numFmtId="176" fontId="91" fillId="0" borderId="53">
      <alignment horizontal="left" vertical="center"/>
    </xf>
    <xf numFmtId="39" fontId="106" fillId="57" borderId="56"/>
    <xf numFmtId="0" fontId="3" fillId="93" borderId="37" applyNumberFormat="0" applyProtection="0">
      <alignment horizontal="left" vertical="center" indent="1"/>
    </xf>
    <xf numFmtId="4" fontId="44" fillId="104" borderId="37" applyNumberFormat="0" applyProtection="0">
      <alignment horizontal="right" vertical="center"/>
    </xf>
    <xf numFmtId="39" fontId="106" fillId="57" borderId="56"/>
    <xf numFmtId="39" fontId="106" fillId="57" borderId="56"/>
    <xf numFmtId="0" fontId="91" fillId="0" borderId="53">
      <alignment horizontal="left" vertical="center"/>
    </xf>
    <xf numFmtId="4" fontId="44" fillId="99" borderId="37" applyNumberFormat="0" applyProtection="0">
      <alignment horizontal="right" vertical="center"/>
    </xf>
    <xf numFmtId="4" fontId="124" fillId="85" borderId="37" applyNumberFormat="0" applyProtection="0">
      <alignment vertical="center"/>
    </xf>
    <xf numFmtId="0" fontId="2" fillId="86" borderId="18"/>
    <xf numFmtId="0" fontId="3" fillId="86" borderId="37" applyNumberFormat="0" applyProtection="0">
      <alignment horizontal="left" vertical="center" indent="1"/>
    </xf>
    <xf numFmtId="0" fontId="3" fillId="93" borderId="37" applyNumberFormat="0" applyProtection="0">
      <alignment horizontal="left" vertical="center" indent="1"/>
    </xf>
    <xf numFmtId="4" fontId="128" fillId="109" borderId="58" applyNumberFormat="0" applyProtection="0">
      <alignment horizontal="right" vertical="center"/>
    </xf>
    <xf numFmtId="0" fontId="59" fillId="0" borderId="50" applyNumberFormat="0" applyFill="0" applyBorder="0" applyAlignment="0" applyProtection="0"/>
    <xf numFmtId="0" fontId="2" fillId="0" borderId="50" applyNumberFormat="0" applyFill="0" applyAlignment="0" applyProtection="0"/>
    <xf numFmtId="0" fontId="57" fillId="0" borderId="50" applyNumberFormat="0" applyFill="0" applyBorder="0" applyAlignment="0" applyProtection="0"/>
    <xf numFmtId="39" fontId="106" fillId="57" borderId="56"/>
    <xf numFmtId="0" fontId="3" fillId="93" borderId="37" applyNumberFormat="0" applyProtection="0">
      <alignment horizontal="left" vertical="center" indent="1"/>
    </xf>
    <xf numFmtId="0" fontId="91" fillId="0" borderId="53">
      <alignment horizontal="left" vertical="center"/>
    </xf>
    <xf numFmtId="0" fontId="91" fillId="0" borderId="53">
      <alignment horizontal="left" vertical="center"/>
    </xf>
    <xf numFmtId="0" fontId="3" fillId="93" borderId="37" applyNumberFormat="0" applyProtection="0">
      <alignment horizontal="left" vertical="center" indent="1"/>
    </xf>
    <xf numFmtId="4" fontId="133" fillId="104" borderId="37" applyNumberFormat="0" applyProtection="0">
      <alignment horizontal="right" vertical="center"/>
    </xf>
    <xf numFmtId="4" fontId="124" fillId="85" borderId="37" applyNumberFormat="0" applyProtection="0">
      <alignment vertical="center"/>
    </xf>
    <xf numFmtId="176" fontId="128" fillId="50" borderId="58" applyNumberFormat="0" applyProtection="0">
      <alignment horizontal="right" vertical="center"/>
    </xf>
    <xf numFmtId="4" fontId="44" fillId="104" borderId="37" applyNumberFormat="0" applyProtection="0">
      <alignment horizontal="right" vertical="center"/>
    </xf>
    <xf numFmtId="0" fontId="173" fillId="0" borderId="48" applyNumberFormat="0" applyFill="0" applyAlignment="0" applyProtection="0"/>
    <xf numFmtId="0" fontId="190" fillId="52" borderId="51" applyNumberFormat="0" applyAlignment="0" applyProtection="0"/>
    <xf numFmtId="0" fontId="190" fillId="52" borderId="51" applyNumberFormat="0" applyAlignment="0" applyProtection="0"/>
    <xf numFmtId="0" fontId="2" fillId="86" borderId="54"/>
    <xf numFmtId="0" fontId="68" fillId="79" borderId="51" applyNumberFormat="0" applyAlignment="0" applyProtection="0"/>
    <xf numFmtId="0" fontId="141" fillId="0" borderId="50" applyNumberFormat="0" applyFill="0" applyBorder="0" applyAlignment="0" applyProtection="0"/>
    <xf numFmtId="0" fontId="107" fillId="0" borderId="34" applyNumberFormat="0" applyBorder="0"/>
    <xf numFmtId="0" fontId="71" fillId="0" borderId="35" applyAlignment="0" applyProtection="0">
      <alignment horizontal="center"/>
    </xf>
    <xf numFmtId="0" fontId="71" fillId="0" borderId="35" applyAlignment="0" applyProtection="0">
      <alignment horizontal="center"/>
    </xf>
    <xf numFmtId="0" fontId="3" fillId="86" borderId="37" applyNumberFormat="0" applyProtection="0">
      <alignment horizontal="left" vertical="center" indent="1"/>
    </xf>
    <xf numFmtId="4" fontId="44" fillId="104" borderId="37" applyNumberFormat="0" applyProtection="0">
      <alignment horizontal="left" vertical="center" indent="1"/>
    </xf>
    <xf numFmtId="39" fontId="106" fillId="57" borderId="56"/>
    <xf numFmtId="0" fontId="58" fillId="0" borderId="50" applyNumberFormat="0" applyFill="0" applyBorder="0" applyAlignment="0" applyProtection="0"/>
    <xf numFmtId="4" fontId="44" fillId="85" borderId="37" applyNumberFormat="0" applyProtection="0">
      <alignment vertical="center"/>
    </xf>
    <xf numFmtId="4" fontId="44" fillId="85" borderId="37" applyNumberFormat="0" applyProtection="0">
      <alignment horizontal="left" vertical="center" indent="1"/>
    </xf>
    <xf numFmtId="0" fontId="3" fillId="86" borderId="37" applyNumberFormat="0" applyProtection="0">
      <alignment horizontal="left" vertical="center" indent="1"/>
    </xf>
    <xf numFmtId="0" fontId="2" fillId="86" borderId="18"/>
    <xf numFmtId="0" fontId="3" fillId="92" borderId="52" applyNumberFormat="0" applyFont="0" applyAlignment="0" applyProtection="0"/>
    <xf numFmtId="176" fontId="140" fillId="0" borderId="50" applyNumberFormat="0" applyFill="0" applyBorder="0" applyAlignment="0" applyProtection="0"/>
    <xf numFmtId="0" fontId="3" fillId="93" borderId="37" applyNumberFormat="0" applyProtection="0">
      <alignment horizontal="left" vertical="center" indent="1"/>
    </xf>
    <xf numFmtId="4" fontId="44" fillId="97" borderId="37" applyNumberFormat="0" applyProtection="0">
      <alignment horizontal="right" vertical="center"/>
    </xf>
    <xf numFmtId="0" fontId="3" fillId="92" borderId="52" applyNumberFormat="0" applyFont="0" applyAlignment="0" applyProtection="0"/>
    <xf numFmtId="0" fontId="2" fillId="84" borderId="54"/>
    <xf numFmtId="4" fontId="44" fillId="85" borderId="37" applyNumberFormat="0" applyProtection="0">
      <alignment horizontal="left" vertical="center" indent="1"/>
    </xf>
    <xf numFmtId="4" fontId="133" fillId="104" borderId="37" applyNumberFormat="0" applyProtection="0">
      <alignment horizontal="right" vertical="center"/>
    </xf>
    <xf numFmtId="176" fontId="102" fillId="52" borderId="51" applyNumberFormat="0" applyAlignment="0" applyProtection="0"/>
    <xf numFmtId="0" fontId="3" fillId="93" borderId="37" applyNumberFormat="0" applyProtection="0">
      <alignment horizontal="left" vertical="center" indent="1"/>
    </xf>
    <xf numFmtId="0" fontId="3" fillId="106" borderId="37" applyNumberFormat="0" applyProtection="0">
      <alignment horizontal="left" vertical="center" indent="1"/>
    </xf>
    <xf numFmtId="4" fontId="44" fillId="85" borderId="37" applyNumberFormat="0" applyProtection="0">
      <alignment vertical="center"/>
    </xf>
    <xf numFmtId="0" fontId="3" fillId="93" borderId="37" applyNumberFormat="0" applyProtection="0">
      <alignment horizontal="left" vertical="center" indent="1"/>
    </xf>
    <xf numFmtId="0" fontId="3" fillId="92" borderId="52" applyNumberFormat="0" applyFont="0" applyAlignment="0" applyProtection="0"/>
    <xf numFmtId="0" fontId="135" fillId="0" borderId="50" applyNumberFormat="0" applyFill="0" applyBorder="0" applyAlignment="0" applyProtection="0"/>
    <xf numFmtId="0" fontId="68" fillId="79" borderId="51" applyNumberFormat="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0" fontId="68" fillId="80" borderId="51" applyNumberFormat="0" applyAlignment="0" applyProtection="0"/>
    <xf numFmtId="4" fontId="44" fillId="100" borderId="37" applyNumberFormat="0" applyProtection="0">
      <alignment horizontal="right" vertical="center"/>
    </xf>
    <xf numFmtId="4" fontId="44" fillId="96" borderId="37" applyNumberFormat="0" applyProtection="0">
      <alignment horizontal="right" vertical="center"/>
    </xf>
    <xf numFmtId="4" fontId="129" fillId="109" borderId="58" applyNumberFormat="0" applyProtection="0">
      <alignment horizontal="right" vertical="center"/>
    </xf>
    <xf numFmtId="4" fontId="44" fillId="88" borderId="37" applyNumberFormat="0" applyProtection="0">
      <alignment horizontal="left" vertical="center" indent="1"/>
    </xf>
    <xf numFmtId="0" fontId="3" fillId="93" borderId="37" applyNumberFormat="0" applyProtection="0">
      <alignment horizontal="left" vertical="center" indent="1"/>
    </xf>
    <xf numFmtId="1" fontId="3" fillId="0" borderId="35" applyNumberFormat="0" applyFill="0" applyAlignment="0" applyProtection="0">
      <alignment horizontal="center"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85" borderId="37" applyNumberFormat="0" applyProtection="0">
      <alignment vertical="center"/>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8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4" fillId="104" borderId="37"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0" fontId="3" fillId="93" borderId="37" applyNumberFormat="0" applyProtection="0">
      <alignment horizontal="left" vertical="center"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3" fillId="93" borderId="37" applyNumberFormat="0" applyProtection="0">
      <alignment horizontal="left" vertical="center" indent="1"/>
    </xf>
    <xf numFmtId="176" fontId="130" fillId="107" borderId="58" applyNumberFormat="0" applyProtection="0">
      <alignment horizontal="left" vertical="top" indent="1"/>
    </xf>
    <xf numFmtId="4" fontId="133" fillId="104" borderId="37"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201" fontId="167" fillId="85" borderId="57" applyBorder="0">
      <alignment horizontal="center" vertical="center" wrapText="1"/>
      <protection hidden="1"/>
    </xf>
    <xf numFmtId="176" fontId="68" fillId="80" borderId="51" applyNumberFormat="0" applyAlignment="0" applyProtection="0"/>
    <xf numFmtId="0" fontId="164" fillId="1" borderId="20" applyNumberFormat="0" applyFont="0" applyAlignment="0">
      <alignment horizontal="center"/>
    </xf>
    <xf numFmtId="0" fontId="140" fillId="0" borderId="50" applyNumberFormat="0" applyFill="0" applyBorder="0" applyAlignment="0" applyProtection="0"/>
    <xf numFmtId="0" fontId="3" fillId="86" borderId="37" applyNumberFormat="0" applyProtection="0">
      <alignment horizontal="left" vertical="center" indent="1"/>
    </xf>
    <xf numFmtId="0" fontId="58" fillId="0" borderId="50" applyNumberFormat="0" applyFill="0" applyBorder="0" applyAlignment="0" applyProtection="0"/>
    <xf numFmtId="176" fontId="135" fillId="0" borderId="50" applyNumberFormat="0" applyFill="0" applyBorder="0" applyAlignment="0" applyProtection="0"/>
    <xf numFmtId="0" fontId="103" fillId="0" borderId="18">
      <alignment horizontal="left" vertical="center" wrapText="1"/>
    </xf>
    <xf numFmtId="0" fontId="172" fillId="83" borderId="18">
      <alignment horizontal="center" vertical="center" wrapText="1"/>
    </xf>
    <xf numFmtId="0" fontId="173" fillId="0" borderId="48" applyNumberFormat="0" applyFill="0" applyAlignment="0" applyProtection="0"/>
    <xf numFmtId="0" fontId="162" fillId="113" borderId="18">
      <alignment vertical="center" wrapText="1"/>
      <protection locked="0"/>
    </xf>
    <xf numFmtId="0" fontId="162" fillId="113" borderId="18">
      <alignment vertical="center" wrapText="1"/>
      <protection locked="0"/>
    </xf>
    <xf numFmtId="4" fontId="44" fillId="99" borderId="37" applyNumberFormat="0" applyProtection="0">
      <alignment horizontal="right" vertical="center"/>
    </xf>
    <xf numFmtId="176" fontId="140"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58" fillId="0" borderId="50" applyNumberFormat="0" applyFill="0" applyBorder="0" applyAlignment="0" applyProtection="0"/>
    <xf numFmtId="176" fontId="125" fillId="112" borderId="58" applyNumberFormat="0" applyProtection="0">
      <alignment horizontal="left" vertical="center" wrapText="1" indent="1"/>
    </xf>
    <xf numFmtId="0" fontId="142" fillId="0" borderId="50" applyNumberFormat="0" applyFill="0" applyBorder="0" applyAlignment="0" applyProtection="0"/>
    <xf numFmtId="4" fontId="44" fillId="88" borderId="37" applyNumberFormat="0" applyProtection="0">
      <alignment horizontal="left" vertical="center" indent="1"/>
    </xf>
    <xf numFmtId="4" fontId="124" fillId="88" borderId="37" applyNumberFormat="0" applyProtection="0">
      <alignment vertical="center"/>
    </xf>
    <xf numFmtId="0" fontId="3" fillId="93" borderId="37" applyNumberFormat="0" applyProtection="0">
      <alignment horizontal="left" vertical="center" indent="1"/>
    </xf>
    <xf numFmtId="0" fontId="3" fillId="106" borderId="37" applyNumberFormat="0" applyProtection="0">
      <alignment horizontal="left" vertical="center" indent="1"/>
    </xf>
    <xf numFmtId="0" fontId="3" fillId="93" borderId="37" applyNumberFormat="0" applyProtection="0">
      <alignment horizontal="left" vertical="center" indent="1"/>
    </xf>
    <xf numFmtId="0" fontId="59" fillId="0" borderId="50" applyNumberFormat="0" applyFill="0" applyBorder="0" applyAlignment="0" applyProtection="0"/>
    <xf numFmtId="4" fontId="44" fillId="97" borderId="37" applyNumberFormat="0" applyProtection="0">
      <alignment horizontal="right" vertical="center"/>
    </xf>
    <xf numFmtId="0" fontId="68" fillId="79" borderId="51" applyNumberFormat="0" applyAlignment="0" applyProtection="0"/>
    <xf numFmtId="176" fontId="91" fillId="0" borderId="20">
      <alignment horizontal="left" vertical="center"/>
    </xf>
    <xf numFmtId="39" fontId="106" fillId="57" borderId="56"/>
    <xf numFmtId="0" fontId="102" fillId="52" borderId="51" applyNumberFormat="0" applyAlignment="0" applyProtection="0"/>
    <xf numFmtId="10" fontId="2" fillId="88" borderId="18" applyNumberFormat="0" applyBorder="0" applyAlignment="0" applyProtection="0"/>
    <xf numFmtId="0" fontId="59" fillId="0" borderId="50" applyNumberFormat="0" applyFill="0" applyBorder="0" applyAlignment="0" applyProtection="0"/>
    <xf numFmtId="0" fontId="91" fillId="0" borderId="12" applyNumberFormat="0" applyAlignment="0" applyProtection="0">
      <alignment horizontal="left" vertical="center"/>
    </xf>
    <xf numFmtId="0" fontId="122" fillId="80" borderId="37" applyNumberFormat="0" applyAlignment="0" applyProtection="0"/>
    <xf numFmtId="4" fontId="44" fillId="97" borderId="37" applyNumberFormat="0" applyProtection="0">
      <alignment horizontal="right" vertical="center"/>
    </xf>
    <xf numFmtId="4" fontId="44" fillId="96" borderId="37" applyNumberFormat="0" applyProtection="0">
      <alignment horizontal="right" vertical="center"/>
    </xf>
    <xf numFmtId="4" fontId="44" fillId="106" borderId="37" applyNumberFormat="0" applyProtection="0">
      <alignment horizontal="left" vertical="center" indent="1"/>
    </xf>
    <xf numFmtId="4" fontId="129" fillId="109" borderId="58" applyNumberFormat="0" applyProtection="0">
      <alignment horizontal="right" vertical="center"/>
    </xf>
    <xf numFmtId="176" fontId="128" fillId="50" borderId="58" applyNumberFormat="0" applyProtection="0">
      <alignment horizontal="right" vertical="center"/>
    </xf>
    <xf numFmtId="176" fontId="57" fillId="0" borderId="50" applyNumberFormat="0" applyFill="0" applyBorder="0" applyAlignment="0" applyProtection="0"/>
    <xf numFmtId="0" fontId="59" fillId="0" borderId="50" applyNumberFormat="0" applyFill="0" applyBorder="0" applyAlignment="0" applyProtection="0"/>
    <xf numFmtId="4" fontId="44" fillId="100" borderId="37" applyNumberFormat="0" applyProtection="0">
      <alignment horizontal="right" vertical="center"/>
    </xf>
    <xf numFmtId="4" fontId="44" fillId="98" borderId="37" applyNumberFormat="0" applyProtection="0">
      <alignment horizontal="right" vertical="center"/>
    </xf>
    <xf numFmtId="0" fontId="122" fillId="79" borderId="37" applyNumberFormat="0" applyAlignment="0" applyProtection="0"/>
    <xf numFmtId="0" fontId="3" fillId="86" borderId="37" applyNumberFormat="0" applyProtection="0">
      <alignment horizontal="left" vertical="center" indent="1"/>
    </xf>
    <xf numFmtId="4" fontId="44" fillId="88" borderId="37" applyNumberFormat="0" applyProtection="0">
      <alignment horizontal="left" vertical="center" indent="1"/>
    </xf>
    <xf numFmtId="4" fontId="44" fillId="104" borderId="37" applyNumberFormat="0" applyProtection="0">
      <alignment horizontal="left" vertical="center" indent="1"/>
    </xf>
    <xf numFmtId="176" fontId="57" fillId="0" borderId="50" applyNumberFormat="0" applyFill="0" applyBorder="0" applyAlignment="0" applyProtection="0"/>
    <xf numFmtId="176" fontId="102" fillId="52" borderId="51" applyNumberFormat="0" applyAlignment="0" applyProtection="0"/>
    <xf numFmtId="0" fontId="3" fillId="86" borderId="37" applyNumberFormat="0" applyProtection="0">
      <alignment horizontal="left" vertical="center" indent="1"/>
    </xf>
    <xf numFmtId="0" fontId="32" fillId="89" borderId="52" applyNumberFormat="0" applyAlignment="0" applyProtection="0"/>
    <xf numFmtId="0" fontId="3" fillId="93" borderId="37" applyNumberFormat="0" applyProtection="0">
      <alignment horizontal="left" vertical="center" indent="1"/>
    </xf>
    <xf numFmtId="0" fontId="122" fillId="79" borderId="37" applyNumberFormat="0" applyAlignment="0" applyProtection="0"/>
    <xf numFmtId="4" fontId="124" fillId="85" borderId="37" applyNumberFormat="0" applyProtection="0">
      <alignment vertical="center"/>
    </xf>
    <xf numFmtId="0" fontId="57" fillId="0" borderId="50" applyNumberFormat="0" applyFill="0" applyBorder="0" applyAlignment="0" applyProtection="0"/>
    <xf numFmtId="0" fontId="91" fillId="0" borderId="53">
      <alignment horizontal="left" vertical="center"/>
    </xf>
    <xf numFmtId="0" fontId="130" fillId="107" borderId="58" applyNumberFormat="0" applyProtection="0">
      <alignment horizontal="left" vertical="top" indent="1"/>
    </xf>
    <xf numFmtId="0" fontId="140" fillId="0" borderId="50" applyNumberFormat="0" applyFill="0" applyBorder="0" applyAlignment="0" applyProtection="0"/>
    <xf numFmtId="0" fontId="3" fillId="93" borderId="37" applyNumberFormat="0" applyProtection="0">
      <alignment horizontal="left" vertical="center" indent="1"/>
    </xf>
    <xf numFmtId="4" fontId="44" fillId="88" borderId="37"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0" fontId="3" fillId="93" borderId="37" applyNumberFormat="0" applyProtection="0">
      <alignment horizontal="left" vertical="center" indent="1"/>
    </xf>
    <xf numFmtId="4" fontId="44" fillId="101" borderId="37" applyNumberFormat="0" applyProtection="0">
      <alignment horizontal="right" vertical="center"/>
    </xf>
    <xf numFmtId="4" fontId="44" fillId="83" borderId="37" applyNumberFormat="0" applyProtection="0">
      <alignment horizontal="right" vertical="center"/>
    </xf>
    <xf numFmtId="4" fontId="44" fillId="95" borderId="37" applyNumberFormat="0" applyProtection="0">
      <alignment horizontal="right" vertical="center"/>
    </xf>
    <xf numFmtId="4" fontId="124" fillId="85" borderId="37" applyNumberFormat="0" applyProtection="0">
      <alignment vertical="center"/>
    </xf>
    <xf numFmtId="0" fontId="91" fillId="0" borderId="53">
      <alignment horizontal="left" vertical="center"/>
    </xf>
    <xf numFmtId="0" fontId="68" fillId="79" borderId="51" applyNumberFormat="0" applyAlignment="0" applyProtection="0"/>
    <xf numFmtId="10" fontId="2" fillId="88" borderId="54" applyNumberFormat="0" applyBorder="0" applyAlignment="0" applyProtection="0"/>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0" fontId="142" fillId="0" borderId="50" applyNumberFormat="0" applyFill="0" applyBorder="0" applyAlignment="0" applyProtection="0"/>
    <xf numFmtId="0" fontId="91" fillId="0" borderId="53">
      <alignment horizontal="left" vertical="center"/>
    </xf>
    <xf numFmtId="176" fontId="102" fillId="52" borderId="51" applyNumberFormat="0" applyAlignment="0" applyProtection="0"/>
    <xf numFmtId="4" fontId="4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88" borderId="37" applyNumberFormat="0" applyProtection="0">
      <alignmen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133" fillId="104" borderId="37" applyNumberFormat="0" applyProtection="0">
      <alignment horizontal="right" vertical="center"/>
    </xf>
    <xf numFmtId="0" fontId="122" fillId="80" borderId="37" applyNumberFormat="0" applyAlignment="0" applyProtection="0"/>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2" fillId="89" borderId="52" applyNumberFormat="0" applyAlignment="0" applyProtection="0"/>
    <xf numFmtId="0" fontId="3" fillId="92" borderId="52" applyNumberFormat="0" applyFont="0" applyAlignment="0" applyProtection="0"/>
    <xf numFmtId="0" fontId="36" fillId="92" borderId="52" applyNumberFormat="0" applyFont="0" applyAlignment="0" applyProtection="0"/>
    <xf numFmtId="0" fontId="189" fillId="80" borderId="51" applyNumberFormat="0" applyAlignment="0" applyProtection="0"/>
    <xf numFmtId="0" fontId="68" fillId="79" borderId="51" applyNumberFormat="0" applyAlignment="0" applyProtection="0"/>
    <xf numFmtId="0" fontId="102" fillId="51" borderId="51" applyNumberFormat="0" applyAlignment="0" applyProtection="0"/>
    <xf numFmtId="0" fontId="68" fillId="79" borderId="51" applyNumberFormat="0" applyAlignment="0" applyProtection="0"/>
    <xf numFmtId="4" fontId="44" fillId="104" borderId="40" applyNumberFormat="0" applyProtection="0">
      <alignment horizontal="left" vertical="center" indent="1"/>
    </xf>
    <xf numFmtId="4" fontId="44" fillId="85" borderId="37" applyNumberFormat="0" applyProtection="0">
      <alignment horizontal="left" vertical="center" indent="1"/>
    </xf>
    <xf numFmtId="0" fontId="103" fillId="0" borderId="18">
      <alignment horizontal="left" vertical="center" wrapText="1"/>
    </xf>
    <xf numFmtId="0" fontId="102" fillId="51" borderId="51" applyNumberFormat="0" applyAlignment="0" applyProtection="0"/>
    <xf numFmtId="4" fontId="124" fillId="104" borderId="37" applyNumberFormat="0" applyProtection="0">
      <alignment horizontal="right" vertical="center"/>
    </xf>
    <xf numFmtId="0" fontId="191" fillId="80" borderId="37" applyNumberFormat="0" applyAlignment="0" applyProtection="0"/>
    <xf numFmtId="176" fontId="141" fillId="0" borderId="50" applyNumberFormat="0" applyFill="0" applyBorder="0" applyAlignment="0" applyProtection="0"/>
    <xf numFmtId="4" fontId="44" fillId="96" borderId="37" applyNumberFormat="0" applyProtection="0">
      <alignment horizontal="right" vertical="center"/>
    </xf>
    <xf numFmtId="0" fontId="65" fillId="0" borderId="25" applyNumberFormat="0" applyBorder="0">
      <alignment horizontal="center"/>
    </xf>
    <xf numFmtId="176" fontId="91" fillId="0" borderId="20">
      <alignment horizontal="left" vertical="center"/>
    </xf>
    <xf numFmtId="176" fontId="57" fillId="0" borderId="50" applyNumberFormat="0" applyFill="0" applyBorder="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68" fillId="80" borderId="51" applyNumberFormat="0" applyAlignment="0" applyProtection="0"/>
    <xf numFmtId="176" fontId="59" fillId="0" borderId="50" applyNumberFormat="0" applyFill="0" applyBorder="0" applyAlignment="0" applyProtection="0"/>
    <xf numFmtId="176" fontId="2" fillId="0" borderId="50" applyNumberFormat="0" applyFill="0" applyAlignment="0" applyProtection="0"/>
    <xf numFmtId="176" fontId="68" fillId="80" borderId="51" applyNumberFormat="0" applyAlignment="0" applyProtection="0"/>
    <xf numFmtId="176" fontId="2" fillId="84" borderId="18"/>
    <xf numFmtId="4" fontId="44" fillId="85" borderId="37" applyNumberFormat="0" applyProtection="0">
      <alignment horizontal="left" vertical="center" indent="1"/>
    </xf>
    <xf numFmtId="176" fontId="91" fillId="0" borderId="20">
      <alignment horizontal="left" vertical="center"/>
    </xf>
    <xf numFmtId="176" fontId="91" fillId="0" borderId="20">
      <alignment horizontal="left" vertical="center"/>
    </xf>
    <xf numFmtId="176" fontId="102" fillId="52" borderId="51" applyNumberFormat="0" applyAlignment="0" applyProtection="0"/>
    <xf numFmtId="176" fontId="102" fillId="52" borderId="51" applyNumberFormat="0" applyAlignment="0" applyProtection="0"/>
    <xf numFmtId="176" fontId="32" fillId="89" borderId="52" applyNumberFormat="0" applyAlignment="0" applyProtection="0"/>
    <xf numFmtId="176" fontId="32" fillId="89" borderId="52" applyNumberFormat="0" applyAlignment="0" applyProtection="0"/>
    <xf numFmtId="176" fontId="122" fillId="80" borderId="37" applyNumberFormat="0" applyAlignment="0" applyProtection="0"/>
    <xf numFmtId="176" fontId="122" fillId="80" borderId="37" applyNumberFormat="0" applyAlignment="0" applyProtection="0"/>
    <xf numFmtId="176" fontId="2" fillId="86" borderId="18"/>
    <xf numFmtId="176" fontId="128" fillId="50" borderId="58" applyNumberFormat="0" applyProtection="0">
      <alignment horizontal="right" vertical="center"/>
    </xf>
    <xf numFmtId="176" fontId="165" fillId="50" borderId="58" applyNumberFormat="0" applyProtection="0">
      <alignment horizontal="right" vertical="center"/>
    </xf>
    <xf numFmtId="176" fontId="165" fillId="50" borderId="58" applyNumberFormat="0" applyProtection="0">
      <alignment horizontal="right" vertical="center"/>
    </xf>
    <xf numFmtId="176" fontId="125" fillId="112" borderId="58" applyNumberFormat="0" applyProtection="0">
      <alignment horizontal="left" vertical="center" wrapText="1" indent="1"/>
    </xf>
    <xf numFmtId="176" fontId="125" fillId="112" borderId="58" applyNumberFormat="0" applyProtection="0">
      <alignment horizontal="left" vertical="center" wrapText="1" indent="1"/>
    </xf>
    <xf numFmtId="176" fontId="130" fillId="107" borderId="58" applyNumberFormat="0" applyProtection="0">
      <alignment horizontal="left" vertical="top" indent="1"/>
    </xf>
    <xf numFmtId="176" fontId="130" fillId="107" borderId="58" applyNumberFormat="0" applyProtection="0">
      <alignment horizontal="left" vertical="top" indent="1"/>
    </xf>
    <xf numFmtId="176" fontId="166" fillId="50" borderId="58" applyNumberFormat="0" applyProtection="0">
      <alignment horizontal="right" vertical="center"/>
    </xf>
    <xf numFmtId="176" fontId="166" fillId="50" borderId="58" applyNumberFormat="0" applyProtection="0">
      <alignment horizontal="right" vertical="center"/>
    </xf>
    <xf numFmtId="176" fontId="135" fillId="0" borderId="50" applyNumberFormat="0" applyFill="0" applyBorder="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4" fontId="44" fillId="88" borderId="37" applyNumberFormat="0" applyProtection="0">
      <alignment horizontal="left" vertical="center" indent="1"/>
    </xf>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2" fillId="0" borderId="50" applyNumberFormat="0" applyFill="0" applyAlignment="0" applyProtection="0"/>
    <xf numFmtId="176" fontId="2" fillId="0" borderId="50" applyNumberFormat="0" applyFill="0" applyAlignment="0" applyProtection="0"/>
    <xf numFmtId="176" fontId="68" fillId="80" borderId="51" applyNumberFormat="0" applyAlignment="0" applyProtection="0"/>
    <xf numFmtId="176" fontId="68" fillId="80" borderId="51" applyNumberFormat="0" applyAlignment="0" applyProtection="0"/>
    <xf numFmtId="176" fontId="32" fillId="89" borderId="52" applyNumberFormat="0" applyAlignment="0" applyProtection="0"/>
    <xf numFmtId="176" fontId="32" fillId="89" borderId="52" applyNumberFormat="0" applyAlignment="0" applyProtection="0"/>
    <xf numFmtId="176" fontId="91" fillId="0" borderId="20">
      <alignment horizontal="left" vertical="center"/>
    </xf>
    <xf numFmtId="176" fontId="91" fillId="0" borderId="20">
      <alignment horizontal="left" vertical="center"/>
    </xf>
    <xf numFmtId="176" fontId="102" fillId="52" borderId="51" applyNumberFormat="0" applyAlignment="0" applyProtection="0"/>
    <xf numFmtId="176" fontId="102" fillId="52" borderId="51" applyNumberFormat="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0" fontId="59" fillId="0" borderId="50" applyNumberFormat="0" applyFill="0" applyBorder="0" applyAlignment="0" applyProtection="0"/>
    <xf numFmtId="0" fontId="102" fillId="52" borderId="51" applyNumberFormat="0" applyAlignment="0" applyProtection="0"/>
    <xf numFmtId="176" fontId="102" fillId="52" borderId="51" applyNumberFormat="0" applyAlignment="0" applyProtection="0"/>
    <xf numFmtId="176" fontId="2" fillId="0" borderId="50" applyNumberFormat="0" applyFill="0" applyAlignment="0" applyProtection="0"/>
    <xf numFmtId="4" fontId="44" fillId="104" borderId="40" applyNumberFormat="0" applyProtection="0">
      <alignment horizontal="left" vertical="center" indent="1"/>
    </xf>
    <xf numFmtId="0" fontId="3" fillId="106" borderId="37" applyNumberFormat="0" applyProtection="0">
      <alignment horizontal="left" vertical="center" indent="1"/>
    </xf>
    <xf numFmtId="176" fontId="58" fillId="0" borderId="50" applyNumberFormat="0" applyFill="0" applyBorder="0" applyAlignment="0" applyProtection="0"/>
    <xf numFmtId="0" fontId="122" fillId="79" borderId="37" applyNumberFormat="0" applyAlignment="0" applyProtection="0"/>
    <xf numFmtId="0" fontId="3" fillId="93" borderId="37" applyNumberFormat="0" applyProtection="0">
      <alignment horizontal="left" vertical="center" indent="1"/>
    </xf>
    <xf numFmtId="4" fontId="44" fillId="88" borderId="37" applyNumberFormat="0" applyProtection="0">
      <alignment horizontal="left" vertical="center" indent="1"/>
    </xf>
    <xf numFmtId="4" fontId="134" fillId="109" borderId="58" applyNumberFormat="0" applyProtection="0">
      <alignment horizontal="right" vertical="center"/>
    </xf>
    <xf numFmtId="10" fontId="2" fillId="88" borderId="54" applyNumberFormat="0" applyBorder="0" applyAlignment="0" applyProtection="0"/>
    <xf numFmtId="0" fontId="2" fillId="84" borderId="18"/>
    <xf numFmtId="176" fontId="91" fillId="0" borderId="20">
      <alignment horizontal="left" vertical="center"/>
    </xf>
    <xf numFmtId="0" fontId="102" fillId="51" borderId="51" applyNumberFormat="0" applyAlignment="0" applyProtection="0"/>
    <xf numFmtId="4" fontId="124" fillId="85" borderId="37" applyNumberFormat="0" applyProtection="0">
      <alignment vertical="center"/>
    </xf>
    <xf numFmtId="4" fontId="44" fillId="104" borderId="37" applyNumberFormat="0" applyProtection="0">
      <alignment horizontal="left" vertical="center" indent="1"/>
    </xf>
    <xf numFmtId="0" fontId="3" fillId="93" borderId="37" applyNumberFormat="0" applyProtection="0">
      <alignment horizontal="left" vertical="center" indent="1"/>
    </xf>
    <xf numFmtId="176" fontId="57" fillId="0" borderId="50" applyNumberFormat="0" applyFill="0" applyBorder="0" applyAlignment="0" applyProtection="0"/>
    <xf numFmtId="176" fontId="166" fillId="50" borderId="58" applyNumberFormat="0" applyProtection="0">
      <alignment horizontal="right" vertical="center"/>
    </xf>
    <xf numFmtId="4" fontId="44" fillId="104" borderId="55" applyNumberFormat="0" applyProtection="0">
      <alignment horizontal="left" vertical="center" indent="1"/>
    </xf>
    <xf numFmtId="176" fontId="142" fillId="0" borderId="50" applyNumberFormat="0" applyFill="0" applyBorder="0" applyAlignment="0" applyProtection="0"/>
    <xf numFmtId="0" fontId="3" fillId="108" borderId="37" applyNumberFormat="0" applyProtection="0">
      <alignment horizontal="left" vertical="center" indent="1"/>
    </xf>
    <xf numFmtId="0" fontId="2" fillId="86" borderId="18"/>
    <xf numFmtId="0" fontId="142" fillId="0" borderId="50" applyNumberFormat="0" applyFill="0" applyBorder="0" applyAlignment="0" applyProtection="0"/>
    <xf numFmtId="0" fontId="141" fillId="0" borderId="50" applyNumberFormat="0" applyFill="0" applyBorder="0" applyAlignment="0" applyProtection="0"/>
    <xf numFmtId="0" fontId="140" fillId="0" borderId="50" applyNumberFormat="0" applyFill="0" applyBorder="0" applyAlignment="0" applyProtection="0"/>
    <xf numFmtId="0" fontId="135" fillId="0" borderId="50" applyNumberFormat="0" applyFill="0" applyBorder="0" applyAlignment="0" applyProtection="0"/>
    <xf numFmtId="0" fontId="3" fillId="93" borderId="37" applyNumberFormat="0" applyProtection="0">
      <alignment horizontal="left" vertical="center" indent="1"/>
    </xf>
    <xf numFmtId="0" fontId="2" fillId="86" borderId="54"/>
    <xf numFmtId="4" fontId="124" fillId="104" borderId="37" applyNumberFormat="0" applyProtection="0">
      <alignment horizontal="right" vertical="center"/>
    </xf>
    <xf numFmtId="0" fontId="102" fillId="52" borderId="51" applyNumberFormat="0" applyAlignment="0" applyProtection="0"/>
    <xf numFmtId="0" fontId="91" fillId="0" borderId="20">
      <alignment horizontal="left" vertical="center"/>
    </xf>
    <xf numFmtId="4" fontId="44" fillId="98" borderId="37" applyNumberFormat="0" applyProtection="0">
      <alignment horizontal="right" vertical="center"/>
    </xf>
    <xf numFmtId="0" fontId="2" fillId="84" borderId="54"/>
    <xf numFmtId="4" fontId="124" fillId="104" borderId="37" applyNumberFormat="0" applyProtection="0">
      <alignment horizontal="right" vertical="center"/>
    </xf>
    <xf numFmtId="176" fontId="128" fillId="50" borderId="58" applyNumberFormat="0" applyProtection="0">
      <alignment horizontal="right" vertical="center"/>
    </xf>
    <xf numFmtId="10" fontId="2" fillId="88" borderId="18" applyNumberFormat="0" applyBorder="0" applyAlignment="0" applyProtection="0"/>
    <xf numFmtId="0" fontId="2" fillId="0" borderId="50" applyNumberFormat="0" applyFill="0" applyAlignment="0" applyProtection="0"/>
    <xf numFmtId="0" fontId="59" fillId="0" borderId="50" applyNumberFormat="0" applyFill="0" applyBorder="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0" fontId="3" fillId="93" borderId="37" applyNumberFormat="0" applyProtection="0">
      <alignment horizontal="left" vertical="center" indent="1"/>
    </xf>
    <xf numFmtId="0" fontId="141" fillId="0" borderId="50" applyNumberFormat="0" applyFill="0" applyBorder="0" applyAlignment="0" applyProtection="0"/>
    <xf numFmtId="0" fontId="59" fillId="0" borderId="50" applyNumberFormat="0" applyFill="0" applyBorder="0" applyAlignment="0" applyProtection="0"/>
    <xf numFmtId="10" fontId="2" fillId="88" borderId="18" applyNumberFormat="0" applyBorder="0" applyAlignment="0" applyProtection="0"/>
    <xf numFmtId="4" fontId="125" fillId="53" borderId="58" applyNumberFormat="0" applyProtection="0">
      <alignment horizontal="left" vertical="center" wrapText="1" indent="1"/>
    </xf>
    <xf numFmtId="4" fontId="124" fillId="88" borderId="37" applyNumberFormat="0" applyProtection="0">
      <alignment vertical="center"/>
    </xf>
    <xf numFmtId="0" fontId="141" fillId="0" borderId="50" applyNumberFormat="0" applyFill="0" applyBorder="0" applyAlignment="0" applyProtection="0"/>
    <xf numFmtId="0" fontId="68" fillId="79" borderId="51" applyNumberFormat="0" applyAlignment="0" applyProtection="0"/>
    <xf numFmtId="0" fontId="58" fillId="0" borderId="50" applyNumberFormat="0" applyFill="0" applyBorder="0" applyAlignment="0" applyProtection="0"/>
    <xf numFmtId="0" fontId="3" fillId="93" borderId="37" applyNumberFormat="0" applyProtection="0">
      <alignment horizontal="left" vertical="center" indent="1"/>
    </xf>
    <xf numFmtId="0" fontId="102" fillId="51" borderId="51" applyNumberFormat="0" applyAlignment="0" applyProtection="0"/>
    <xf numFmtId="0" fontId="3" fillId="93" borderId="37" applyNumberFormat="0" applyProtection="0">
      <alignment horizontal="left" vertical="center" indent="1"/>
    </xf>
    <xf numFmtId="0" fontId="102" fillId="51" borderId="51" applyNumberFormat="0" applyAlignment="0" applyProtection="0"/>
    <xf numFmtId="0" fontId="91" fillId="0" borderId="20">
      <alignment horizontal="left" vertical="center"/>
    </xf>
    <xf numFmtId="0" fontId="91" fillId="0" borderId="20">
      <alignment horizontal="left" vertical="center"/>
    </xf>
    <xf numFmtId="0" fontId="3" fillId="93" borderId="37" applyNumberFormat="0" applyProtection="0">
      <alignment horizontal="left" vertical="center" indent="1"/>
    </xf>
    <xf numFmtId="176" fontId="2" fillId="86" borderId="18"/>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176" fontId="102" fillId="52" borderId="51" applyNumberFormat="0" applyAlignment="0" applyProtection="0"/>
    <xf numFmtId="0" fontId="102" fillId="51" borderId="51" applyNumberFormat="0" applyAlignment="0" applyProtection="0"/>
    <xf numFmtId="0" fontId="68" fillId="79" borderId="51" applyNumberFormat="0" applyAlignment="0" applyProtection="0"/>
    <xf numFmtId="176" fontId="2" fillId="86" borderId="18"/>
    <xf numFmtId="0" fontId="2" fillId="84" borderId="18"/>
    <xf numFmtId="4" fontId="126" fillId="102" borderId="37" applyNumberFormat="0" applyProtection="0">
      <alignment horizontal="left" vertical="center" indent="1"/>
    </xf>
    <xf numFmtId="0" fontId="3" fillId="86" borderId="37" applyNumberFormat="0" applyProtection="0">
      <alignment horizontal="left" vertical="center" indent="1"/>
    </xf>
    <xf numFmtId="10" fontId="2" fillId="88" borderId="18" applyNumberFormat="0" applyBorder="0" applyAlignment="0" applyProtection="0"/>
    <xf numFmtId="4" fontId="44" fillId="85" borderId="37" applyNumberFormat="0" applyProtection="0">
      <alignment horizontal="left" vertical="center" indent="1"/>
    </xf>
    <xf numFmtId="4" fontId="124" fillId="88" borderId="37" applyNumberFormat="0" applyProtection="0">
      <alignment vertical="center"/>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40" applyNumberFormat="0" applyProtection="0">
      <alignment horizontal="left" vertical="center" indent="1"/>
    </xf>
    <xf numFmtId="4" fontId="126" fillId="102" borderId="37" applyNumberFormat="0" applyProtection="0">
      <alignment horizontal="left" vertical="center" indent="1"/>
    </xf>
    <xf numFmtId="0" fontId="32" fillId="89" borderId="52" applyNumberFormat="0" applyAlignment="0" applyProtection="0"/>
    <xf numFmtId="0" fontId="91" fillId="0" borderId="20">
      <alignment horizontal="left" vertical="center"/>
    </xf>
    <xf numFmtId="4" fontId="44" fillId="104" borderId="37" applyNumberFormat="0" applyProtection="0">
      <alignment horizontal="right" vertical="center"/>
    </xf>
    <xf numFmtId="4" fontId="44" fillId="104" borderId="37" applyNumberFormat="0" applyProtection="0">
      <alignment horizontal="left" vertical="center" indent="1"/>
    </xf>
    <xf numFmtId="0" fontId="3" fillId="86" borderId="37" applyNumberFormat="0" applyProtection="0">
      <alignment horizontal="left" vertical="center" indent="1"/>
    </xf>
    <xf numFmtId="0" fontId="68" fillId="79" borderId="51" applyNumberFormat="0" applyAlignment="0" applyProtection="0"/>
    <xf numFmtId="4" fontId="44" fillId="83" borderId="37" applyNumberFormat="0" applyProtection="0">
      <alignment horizontal="right" vertical="center"/>
    </xf>
    <xf numFmtId="4" fontId="44" fillId="85" borderId="37" applyNumberFormat="0" applyProtection="0">
      <alignment vertical="center"/>
    </xf>
    <xf numFmtId="4" fontId="44" fillId="99" borderId="37" applyNumberFormat="0" applyProtection="0">
      <alignment horizontal="right" vertical="center"/>
    </xf>
    <xf numFmtId="4" fontId="44" fillId="100" borderId="37" applyNumberFormat="0" applyProtection="0">
      <alignment horizontal="right" vertical="center"/>
    </xf>
    <xf numFmtId="4" fontId="126" fillId="102" borderId="37"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4" fontId="44" fillId="88" borderId="37" applyNumberFormat="0" applyProtection="0">
      <alignment vertical="center"/>
    </xf>
    <xf numFmtId="4" fontId="124" fillId="88" borderId="37" applyNumberFormat="0" applyProtection="0">
      <alignment vertical="center"/>
    </xf>
    <xf numFmtId="0" fontId="3" fillId="93" borderId="37" applyNumberFormat="0" applyProtection="0">
      <alignment horizontal="left" vertical="center" indent="1"/>
    </xf>
    <xf numFmtId="4" fontId="44" fillId="8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40" applyNumberFormat="0" applyProtection="0">
      <alignment horizontal="left" vertical="center" indent="1"/>
    </xf>
    <xf numFmtId="0" fontId="102" fillId="52" borderId="51" applyNumberFormat="0" applyAlignment="0" applyProtection="0"/>
    <xf numFmtId="4" fontId="44" fillId="104" borderId="37" applyNumberFormat="0" applyProtection="0">
      <alignment horizontal="right" vertical="center"/>
    </xf>
    <xf numFmtId="4" fontId="124" fillId="85" borderId="37" applyNumberFormat="0" applyProtection="0">
      <alignment vertical="center"/>
    </xf>
    <xf numFmtId="0" fontId="2" fillId="84" borderId="18"/>
    <xf numFmtId="10" fontId="2" fillId="88" borderId="18" applyNumberFormat="0" applyBorder="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4" fontId="44" fillId="83" borderId="37" applyNumberFormat="0" applyProtection="0">
      <alignment horizontal="right" vertical="center"/>
    </xf>
    <xf numFmtId="0" fontId="36" fillId="89" borderId="52" applyNumberFormat="0" applyAlignment="0" applyProtection="0"/>
    <xf numFmtId="0" fontId="164" fillId="1" borderId="20" applyNumberFormat="0" applyFont="0" applyAlignment="0">
      <alignment horizontal="center"/>
    </xf>
    <xf numFmtId="0" fontId="3" fillId="92" borderId="52" applyNumberFormat="0" applyFont="0" applyAlignment="0" applyProtection="0"/>
    <xf numFmtId="176" fontId="122" fillId="80" borderId="37" applyNumberFormat="0" applyAlignment="0" applyProtection="0"/>
    <xf numFmtId="0" fontId="3" fillId="108" borderId="37" applyNumberFormat="0" applyProtection="0">
      <alignment horizontal="left" vertical="center" indent="1"/>
    </xf>
    <xf numFmtId="0" fontId="3" fillId="86" borderId="37" applyNumberFormat="0" applyProtection="0">
      <alignment horizontal="left" vertical="center" indent="1"/>
    </xf>
    <xf numFmtId="176" fontId="91" fillId="0" borderId="20">
      <alignment horizontal="left" vertical="center"/>
    </xf>
    <xf numFmtId="176" fontId="140" fillId="0" borderId="50" applyNumberFormat="0" applyFill="0" applyBorder="0" applyAlignment="0" applyProtection="0"/>
    <xf numFmtId="176" fontId="135" fillId="0" borderId="50" applyNumberFormat="0" applyFill="0" applyBorder="0" applyAlignment="0" applyProtection="0"/>
    <xf numFmtId="4" fontId="44" fillId="85" borderId="37" applyNumberFormat="0" applyProtection="0">
      <alignment vertical="center"/>
    </xf>
    <xf numFmtId="0" fontId="2" fillId="86" borderId="18"/>
    <xf numFmtId="4" fontId="124" fillId="85" borderId="37" applyNumberFormat="0" applyProtection="0">
      <alignment vertical="center"/>
    </xf>
    <xf numFmtId="4" fontId="44" fillId="104" borderId="40" applyNumberFormat="0" applyProtection="0">
      <alignment horizontal="left" vertical="center" indent="1"/>
    </xf>
    <xf numFmtId="4" fontId="44" fillId="106" borderId="37" applyNumberFormat="0" applyProtection="0">
      <alignment horizontal="left" vertical="center" indent="1"/>
    </xf>
    <xf numFmtId="176" fontId="102" fillId="52" borderId="51" applyNumberFormat="0" applyAlignment="0" applyProtection="0"/>
    <xf numFmtId="4" fontId="44" fillId="106" borderId="37" applyNumberFormat="0" applyProtection="0">
      <alignment horizontal="left" vertical="center" indent="1"/>
    </xf>
    <xf numFmtId="4" fontId="44" fillId="97" borderId="37" applyNumberFormat="0" applyProtection="0">
      <alignment horizontal="right" vertical="center"/>
    </xf>
    <xf numFmtId="4" fontId="44" fillId="96" borderId="37" applyNumberFormat="0" applyProtection="0">
      <alignment horizontal="right" vertical="center"/>
    </xf>
    <xf numFmtId="4" fontId="44" fillId="99" borderId="37" applyNumberFormat="0" applyProtection="0">
      <alignment horizontal="right" vertical="center"/>
    </xf>
    <xf numFmtId="4" fontId="44" fillId="100" borderId="37" applyNumberFormat="0" applyProtection="0">
      <alignment horizontal="right" vertical="center"/>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8" borderId="37" applyNumberFormat="0" applyProtection="0">
      <alignment vertical="center"/>
    </xf>
    <xf numFmtId="0" fontId="3" fillId="86" borderId="37" applyNumberFormat="0" applyProtection="0">
      <alignment horizontal="left" vertical="center" indent="1"/>
    </xf>
    <xf numFmtId="4" fontId="44" fillId="85" borderId="37" applyNumberFormat="0" applyProtection="0">
      <alignment vertical="center"/>
    </xf>
    <xf numFmtId="4" fontId="44" fillId="88"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68" fillId="79" borderId="51" applyNumberFormat="0" applyAlignment="0" applyProtection="0"/>
    <xf numFmtId="4" fontId="124" fillId="88" borderId="37" applyNumberFormat="0" applyProtection="0">
      <alignment vertical="center"/>
    </xf>
    <xf numFmtId="0" fontId="3" fillId="93" borderId="37" applyNumberFormat="0" applyProtection="0">
      <alignment horizontal="left" vertical="center" indent="1"/>
    </xf>
    <xf numFmtId="4" fontId="44" fillId="100" borderId="37" applyNumberFormat="0" applyProtection="0">
      <alignment horizontal="right" vertical="center"/>
    </xf>
    <xf numFmtId="4" fontId="44" fillId="85" borderId="37" applyNumberFormat="0" applyProtection="0">
      <alignment vertical="center"/>
    </xf>
    <xf numFmtId="0" fontId="3" fillId="86" borderId="37" applyNumberFormat="0" applyProtection="0">
      <alignment horizontal="left" vertical="center" indent="1"/>
    </xf>
    <xf numFmtId="4" fontId="44" fillId="104" borderId="37" applyNumberFormat="0" applyProtection="0">
      <alignment horizontal="right" vertical="center"/>
    </xf>
    <xf numFmtId="4" fontId="124" fillId="88" borderId="37" applyNumberFormat="0" applyProtection="0">
      <alignment vertical="center"/>
    </xf>
    <xf numFmtId="39" fontId="106" fillId="57" borderId="56"/>
    <xf numFmtId="0" fontId="102" fillId="51" borderId="51" applyNumberFormat="0" applyAlignment="0" applyProtection="0"/>
    <xf numFmtId="176" fontId="2" fillId="0" borderId="50" applyNumberFormat="0" applyFill="0" applyAlignment="0" applyProtection="0"/>
    <xf numFmtId="0" fontId="36" fillId="92" borderId="52" applyNumberFormat="0" applyFont="0" applyAlignment="0" applyProtection="0"/>
    <xf numFmtId="176" fontId="68" fillId="80" borderId="51" applyNumberFormat="0" applyAlignment="0" applyProtection="0"/>
    <xf numFmtId="176" fontId="2" fillId="84" borderId="18"/>
    <xf numFmtId="0" fontId="2" fillId="84" borderId="18"/>
    <xf numFmtId="39" fontId="106" fillId="57" borderId="56"/>
    <xf numFmtId="176" fontId="165" fillId="50" borderId="58" applyNumberFormat="0" applyProtection="0">
      <alignment horizontal="right" vertical="center"/>
    </xf>
    <xf numFmtId="0" fontId="122" fillId="79" borderId="37" applyNumberFormat="0" applyAlignment="0" applyProtection="0"/>
    <xf numFmtId="0" fontId="3" fillId="86" borderId="37" applyNumberFormat="0" applyProtection="0">
      <alignment horizontal="left" vertical="center" indent="1"/>
    </xf>
    <xf numFmtId="0" fontId="3" fillId="108" borderId="37" applyNumberFormat="0" applyProtection="0">
      <alignment horizontal="left" vertical="center" indent="1"/>
    </xf>
    <xf numFmtId="176" fontId="2" fillId="0" borderId="50" applyNumberFormat="0" applyFill="0" applyAlignment="0" applyProtection="0"/>
    <xf numFmtId="0" fontId="32" fillId="89" borderId="52" applyNumberFormat="0" applyAlignment="0" applyProtection="0"/>
    <xf numFmtId="0" fontId="3" fillId="93" borderId="37" applyNumberFormat="0" applyProtection="0">
      <alignment horizontal="left" vertical="center" indent="1"/>
    </xf>
    <xf numFmtId="4" fontId="124" fillId="88" borderId="37" applyNumberFormat="0" applyProtection="0">
      <alignment vertical="center"/>
    </xf>
    <xf numFmtId="0" fontId="3" fillId="106" borderId="37" applyNumberFormat="0" applyProtection="0">
      <alignment horizontal="left" vertical="center" indent="1"/>
    </xf>
    <xf numFmtId="176" fontId="128" fillId="50" borderId="58" applyNumberFormat="0" applyProtection="0">
      <alignment horizontal="right" vertical="center"/>
    </xf>
    <xf numFmtId="10" fontId="2" fillId="88" borderId="18" applyNumberFormat="0" applyBorder="0" applyAlignment="0" applyProtection="0"/>
    <xf numFmtId="4" fontId="124" fillId="85" borderId="37" applyNumberFormat="0" applyProtection="0">
      <alignment vertical="center"/>
    </xf>
    <xf numFmtId="0" fontId="3" fillId="108" borderId="37" applyNumberFormat="0" applyProtection="0">
      <alignment horizontal="left" vertical="center" indent="1"/>
    </xf>
    <xf numFmtId="176" fontId="142" fillId="0" borderId="50" applyNumberFormat="0" applyFill="0" applyBorder="0" applyAlignment="0" applyProtection="0"/>
    <xf numFmtId="0" fontId="164" fillId="1" borderId="20" applyNumberFormat="0" applyFont="0" applyAlignment="0">
      <alignment horizontal="center"/>
    </xf>
    <xf numFmtId="4" fontId="44" fillId="101" borderId="37" applyNumberFormat="0" applyProtection="0">
      <alignment horizontal="right" vertical="center"/>
    </xf>
    <xf numFmtId="0" fontId="3" fillId="93" borderId="37" applyNumberFormat="0" applyProtection="0">
      <alignment horizontal="left" vertical="center" indent="1"/>
    </xf>
    <xf numFmtId="0" fontId="164" fillId="1" borderId="20" applyNumberFormat="0" applyFont="0" applyAlignment="0">
      <alignment horizontal="center"/>
    </xf>
    <xf numFmtId="4" fontId="44" fillId="85" borderId="37" applyNumberFormat="0" applyProtection="0">
      <alignment horizontal="left" vertical="center" indent="1"/>
    </xf>
    <xf numFmtId="176" fontId="122" fillId="80" borderId="37" applyNumberFormat="0" applyAlignment="0" applyProtection="0"/>
    <xf numFmtId="176" fontId="57" fillId="0" borderId="50" applyNumberFormat="0" applyFill="0" applyBorder="0" applyAlignment="0" applyProtection="0"/>
    <xf numFmtId="0" fontId="3" fillId="92" borderId="52" applyNumberFormat="0" applyFont="0" applyAlignment="0" applyProtection="0"/>
    <xf numFmtId="0" fontId="135" fillId="0" borderId="50" applyNumberFormat="0" applyFill="0" applyBorder="0" applyAlignment="0" applyProtection="0"/>
    <xf numFmtId="0" fontId="189" fillId="80" borderId="51" applyNumberFormat="0" applyAlignment="0" applyProtection="0"/>
    <xf numFmtId="0" fontId="3" fillId="106" borderId="37" applyNumberFormat="0" applyProtection="0">
      <alignment horizontal="left" vertical="center" indent="1"/>
    </xf>
    <xf numFmtId="176" fontId="165" fillId="50" borderId="58" applyNumberFormat="0" applyProtection="0">
      <alignment horizontal="right" vertical="center"/>
    </xf>
    <xf numFmtId="0" fontId="2" fillId="0" borderId="50" applyNumberFormat="0" applyFill="0" applyAlignment="0" applyProtection="0"/>
    <xf numFmtId="176" fontId="130" fillId="107" borderId="58" applyNumberFormat="0" applyProtection="0">
      <alignment horizontal="left" vertical="top" indent="1"/>
    </xf>
    <xf numFmtId="4" fontId="44" fillId="104" borderId="37" applyNumberFormat="0" applyProtection="0">
      <alignment horizontal="right" vertical="center"/>
    </xf>
    <xf numFmtId="4" fontId="134" fillId="109" borderId="58" applyNumberFormat="0" applyProtection="0">
      <alignment horizontal="right" vertical="center"/>
    </xf>
    <xf numFmtId="176" fontId="57" fillId="0" borderId="50" applyNumberFormat="0" applyFill="0" applyBorder="0" applyAlignment="0" applyProtection="0"/>
    <xf numFmtId="176" fontId="58" fillId="0" borderId="50" applyNumberFormat="0" applyFill="0" applyBorder="0" applyAlignment="0" applyProtection="0"/>
    <xf numFmtId="4" fontId="124" fillId="104" borderId="37" applyNumberFormat="0" applyProtection="0">
      <alignment horizontal="right" vertical="center"/>
    </xf>
    <xf numFmtId="176" fontId="125" fillId="112" borderId="58" applyNumberFormat="0" applyProtection="0">
      <alignment horizontal="left" vertical="center" wrapText="1" indent="1"/>
    </xf>
    <xf numFmtId="4" fontId="124" fillId="104" borderId="37" applyNumberFormat="0" applyProtection="0">
      <alignment horizontal="right" vertical="center"/>
    </xf>
    <xf numFmtId="176" fontId="68" fillId="80" borderId="51" applyNumberFormat="0" applyAlignment="0" applyProtection="0"/>
    <xf numFmtId="176" fontId="135" fillId="0" borderId="50" applyNumberFormat="0" applyFill="0" applyBorder="0" applyAlignment="0" applyProtection="0"/>
    <xf numFmtId="4" fontId="128" fillId="109" borderId="58"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176" fontId="128" fillId="50" borderId="58" applyNumberFormat="0" applyProtection="0">
      <alignment horizontal="right" vertical="center"/>
    </xf>
    <xf numFmtId="4" fontId="44" fillId="104" borderId="37" applyNumberFormat="0" applyProtection="0">
      <alignment horizontal="right" vertical="center"/>
    </xf>
    <xf numFmtId="176" fontId="91" fillId="0" borderId="20">
      <alignment horizontal="left" vertical="center"/>
    </xf>
    <xf numFmtId="176" fontId="128" fillId="50" borderId="58" applyNumberFormat="0" applyProtection="0">
      <alignment horizontal="right" vertical="center"/>
    </xf>
    <xf numFmtId="10" fontId="2" fillId="88" borderId="18" applyNumberFormat="0" applyBorder="0" applyAlignment="0" applyProtection="0"/>
    <xf numFmtId="176" fontId="91" fillId="0" borderId="20">
      <alignment horizontal="left" vertical="center"/>
    </xf>
    <xf numFmtId="0" fontId="91" fillId="0" borderId="20">
      <alignment horizontal="left" vertical="center"/>
    </xf>
    <xf numFmtId="176" fontId="59" fillId="0" borderId="50" applyNumberFormat="0" applyFill="0" applyBorder="0" applyAlignment="0" applyProtection="0"/>
    <xf numFmtId="176" fontId="142" fillId="0" borderId="50" applyNumberFormat="0" applyFill="0" applyBorder="0" applyAlignment="0" applyProtection="0"/>
    <xf numFmtId="176" fontId="140" fillId="0" borderId="50" applyNumberFormat="0" applyFill="0" applyBorder="0" applyAlignment="0" applyProtection="0"/>
    <xf numFmtId="4" fontId="133" fillId="104" borderId="37" applyNumberFormat="0" applyProtection="0">
      <alignment horizontal="right" vertical="center"/>
    </xf>
    <xf numFmtId="176" fontId="141" fillId="0" borderId="50" applyNumberFormat="0" applyFill="0" applyBorder="0" applyAlignment="0" applyProtection="0"/>
    <xf numFmtId="0" fontId="36" fillId="92" borderId="52" applyNumberFormat="0" applyFont="0" applyAlignment="0" applyProtection="0"/>
    <xf numFmtId="4" fontId="133" fillId="104" borderId="37" applyNumberFormat="0" applyProtection="0">
      <alignment horizontal="right" vertical="center"/>
    </xf>
    <xf numFmtId="0" fontId="58" fillId="0" borderId="50" applyNumberFormat="0" applyFill="0" applyBorder="0" applyAlignment="0" applyProtection="0"/>
    <xf numFmtId="0" fontId="59" fillId="0" borderId="50" applyNumberFormat="0" applyFill="0" applyBorder="0" applyAlignment="0" applyProtection="0"/>
    <xf numFmtId="176" fontId="2" fillId="0" borderId="50" applyNumberFormat="0" applyFill="0" applyAlignment="0" applyProtection="0"/>
    <xf numFmtId="0" fontId="68" fillId="79" borderId="51" applyNumberFormat="0" applyAlignment="0" applyProtection="0"/>
    <xf numFmtId="10" fontId="2" fillId="88" borderId="18" applyNumberFormat="0" applyBorder="0" applyAlignment="0" applyProtection="0"/>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vertical="center"/>
    </xf>
    <xf numFmtId="0" fontId="2" fillId="84" borderId="18"/>
    <xf numFmtId="0" fontId="91" fillId="0" borderId="20">
      <alignment horizontal="left" vertical="center"/>
    </xf>
    <xf numFmtId="4" fontId="44" fillId="104" borderId="37" applyNumberFormat="0" applyProtection="0">
      <alignment horizontal="right" vertical="center"/>
    </xf>
    <xf numFmtId="4" fontId="125" fillId="53" borderId="58" applyNumberFormat="0" applyProtection="0">
      <alignment horizontal="left" vertical="center" wrapText="1" indent="1"/>
    </xf>
    <xf numFmtId="0" fontId="2" fillId="86" borderId="18"/>
    <xf numFmtId="4" fontId="124" fillId="85" borderId="37" applyNumberFormat="0" applyProtection="0">
      <alignment vertical="center"/>
    </xf>
    <xf numFmtId="4" fontId="44" fillId="104" borderId="40" applyNumberFormat="0" applyProtection="0">
      <alignment horizontal="left" vertical="center" indent="1"/>
    </xf>
    <xf numFmtId="0" fontId="140" fillId="0" borderId="50" applyNumberFormat="0" applyFill="0" applyBorder="0" applyAlignment="0" applyProtection="0"/>
    <xf numFmtId="0" fontId="141" fillId="0" borderId="50" applyNumberFormat="0" applyFill="0" applyBorder="0" applyAlignment="0" applyProtection="0"/>
    <xf numFmtId="0" fontId="142" fillId="0" borderId="50" applyNumberFormat="0" applyFill="0" applyBorder="0" applyAlignment="0" applyProtection="0"/>
    <xf numFmtId="0" fontId="190" fillId="52" borderId="51" applyNumberFormat="0" applyAlignment="0" applyProtection="0"/>
    <xf numFmtId="10" fontId="2" fillId="88" borderId="18" applyNumberFormat="0" applyBorder="0" applyAlignment="0" applyProtection="0"/>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2" borderId="52" applyNumberFormat="0" applyFont="0" applyAlignment="0" applyProtection="0"/>
    <xf numFmtId="0" fontId="102" fillId="51" borderId="51" applyNumberFormat="0" applyAlignment="0" applyProtection="0"/>
    <xf numFmtId="39" fontId="106" fillId="57" borderId="56"/>
    <xf numFmtId="39" fontId="106" fillId="57" borderId="56"/>
    <xf numFmtId="39" fontId="106" fillId="57" borderId="56"/>
    <xf numFmtId="4" fontId="44" fillId="98" borderId="37" applyNumberFormat="0" applyProtection="0">
      <alignment horizontal="right" vertical="center"/>
    </xf>
    <xf numFmtId="4" fontId="44" fillId="104" borderId="37"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4" fontId="44" fillId="101" borderId="37" applyNumberFormat="0" applyProtection="0">
      <alignment horizontal="right" vertical="center"/>
    </xf>
    <xf numFmtId="39" fontId="106" fillId="57" borderId="56"/>
    <xf numFmtId="4" fontId="44" fillId="85" borderId="37" applyNumberFormat="0" applyProtection="0">
      <alignment horizontal="left" vertical="center" indent="1"/>
    </xf>
    <xf numFmtId="0" fontId="91" fillId="0" borderId="20">
      <alignment horizontal="left" vertical="center"/>
    </xf>
    <xf numFmtId="10" fontId="2" fillId="88" borderId="18" applyNumberFormat="0" applyBorder="0" applyAlignment="0" applyProtection="0"/>
    <xf numFmtId="10" fontId="2" fillId="88" borderId="18" applyNumberFormat="0" applyBorder="0" applyAlignment="0" applyProtection="0"/>
    <xf numFmtId="0" fontId="2" fillId="84" borderId="18"/>
    <xf numFmtId="4" fontId="44" fillId="88"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39" fontId="106" fillId="57" borderId="56"/>
    <xf numFmtId="4" fontId="44" fillId="85"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59" fillId="0" borderId="50" applyNumberFormat="0" applyFill="0" applyBorder="0" applyAlignment="0" applyProtection="0"/>
    <xf numFmtId="0" fontId="102" fillId="51" borderId="51" applyNumberFormat="0" applyAlignment="0" applyProtection="0"/>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176" fontId="91" fillId="0" borderId="20">
      <alignment horizontal="left" vertical="center"/>
    </xf>
    <xf numFmtId="0" fontId="3" fillId="93" borderId="37" applyNumberFormat="0" applyProtection="0">
      <alignment horizontal="left" vertical="center" indent="1"/>
    </xf>
    <xf numFmtId="176" fontId="2" fillId="0" borderId="50" applyNumberFormat="0" applyFill="0" applyAlignment="0" applyProtection="0"/>
    <xf numFmtId="176" fontId="125" fillId="112" borderId="58" applyNumberFormat="0" applyProtection="0">
      <alignment horizontal="left" vertical="center" wrapText="1" indent="1"/>
    </xf>
    <xf numFmtId="176" fontId="58" fillId="0" borderId="50" applyNumberFormat="0" applyFill="0" applyBorder="0" applyAlignment="0" applyProtection="0"/>
    <xf numFmtId="176" fontId="59" fillId="0" borderId="50" applyNumberFormat="0" applyFill="0" applyBorder="0" applyAlignment="0" applyProtection="0"/>
    <xf numFmtId="176" fontId="166" fillId="50" borderId="58" applyNumberFormat="0" applyProtection="0">
      <alignment horizontal="right" vertical="center"/>
    </xf>
    <xf numFmtId="176" fontId="32" fillId="89" borderId="52" applyNumberFormat="0" applyAlignment="0" applyProtection="0"/>
    <xf numFmtId="176" fontId="102" fillId="52" borderId="51" applyNumberFormat="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0" fontId="68" fillId="79" borderId="51" applyNumberFormat="0" applyAlignment="0" applyProtection="0"/>
    <xf numFmtId="0" fontId="32" fillId="89" borderId="52" applyNumberFormat="0" applyAlignment="0" applyProtection="0"/>
    <xf numFmtId="0" fontId="57" fillId="0" borderId="50" applyNumberFormat="0" applyFill="0" applyBorder="0" applyAlignment="0" applyProtection="0"/>
    <xf numFmtId="0" fontId="58" fillId="0" borderId="50" applyNumberFormat="0" applyFill="0" applyBorder="0" applyAlignment="0" applyProtection="0"/>
    <xf numFmtId="176" fontId="59" fillId="0" borderId="50" applyNumberFormat="0" applyFill="0" applyBorder="0" applyAlignment="0" applyProtection="0"/>
    <xf numFmtId="0" fontId="68" fillId="79" borderId="51" applyNumberFormat="0" applyAlignment="0" applyProtection="0"/>
    <xf numFmtId="4" fontId="124" fillId="104" borderId="37" applyNumberFormat="0" applyProtection="0">
      <alignment horizontal="right" vertical="center"/>
    </xf>
    <xf numFmtId="4" fontId="44" fillId="10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4" fontId="44" fillId="104" borderId="37" applyNumberFormat="0" applyProtection="0">
      <alignment horizontal="right" vertical="center"/>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vertical="center"/>
    </xf>
    <xf numFmtId="4" fontId="124" fillId="85" borderId="37" applyNumberFormat="0" applyProtection="0">
      <alignment vertical="center"/>
    </xf>
    <xf numFmtId="39" fontId="106" fillId="57" borderId="56"/>
    <xf numFmtId="39" fontId="106" fillId="57" borderId="56"/>
    <xf numFmtId="4" fontId="44" fillId="85" borderId="37" applyNumberFormat="0" applyProtection="0">
      <alignment horizontal="left" vertical="center" indent="1"/>
    </xf>
    <xf numFmtId="4" fontId="44" fillId="83" borderId="37" applyNumberFormat="0" applyProtection="0">
      <alignment horizontal="right" vertical="center"/>
    </xf>
    <xf numFmtId="0" fontId="3" fillId="108" borderId="37" applyNumberFormat="0" applyProtection="0">
      <alignment horizontal="left" vertical="center" indent="1"/>
    </xf>
    <xf numFmtId="4" fontId="44" fillId="104"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7" borderId="37" applyNumberFormat="0" applyProtection="0">
      <alignment horizontal="right" vertical="center"/>
    </xf>
    <xf numFmtId="4" fontId="44" fillId="104" borderId="40" applyNumberFormat="0" applyProtection="0">
      <alignment horizontal="left" vertical="center" indent="1"/>
    </xf>
    <xf numFmtId="4" fontId="44" fillId="40" borderId="37" applyNumberFormat="0" applyProtection="0">
      <alignment horizontal="right" vertical="center"/>
    </xf>
    <xf numFmtId="0" fontId="91" fillId="0" borderId="20">
      <alignment horizontal="left" vertical="center"/>
    </xf>
    <xf numFmtId="0" fontId="3" fillId="93" borderId="37" applyNumberFormat="0" applyProtection="0">
      <alignment horizontal="left" vertical="center" indent="1"/>
    </xf>
    <xf numFmtId="0" fontId="2" fillId="86" borderId="18"/>
    <xf numFmtId="0" fontId="68" fillId="79" borderId="51" applyNumberFormat="0" applyAlignment="0" applyProtection="0"/>
    <xf numFmtId="176" fontId="2" fillId="84" borderId="18"/>
    <xf numFmtId="0" fontId="3" fillId="93"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horizontal="left" vertical="center" indent="1"/>
    </xf>
    <xf numFmtId="176" fontId="57" fillId="0" borderId="50" applyNumberFormat="0" applyFill="0" applyBorder="0" applyAlignment="0" applyProtection="0"/>
    <xf numFmtId="4" fontId="44" fillId="104" borderId="37" applyNumberFormat="0" applyProtection="0">
      <alignment horizontal="right" vertical="center"/>
    </xf>
    <xf numFmtId="4" fontId="44" fillId="85" borderId="37" applyNumberFormat="0" applyProtection="0">
      <alignment vertical="center"/>
    </xf>
    <xf numFmtId="0" fontId="135" fillId="0" borderId="50" applyNumberFormat="0" applyFill="0" applyBorder="0" applyAlignment="0" applyProtection="0"/>
    <xf numFmtId="0" fontId="3" fillId="93" borderId="37" applyNumberFormat="0" applyProtection="0">
      <alignment horizontal="left" vertical="center" indent="1"/>
    </xf>
    <xf numFmtId="4" fontId="44" fillId="85" borderId="37" applyNumberFormat="0" applyProtection="0">
      <alignment horizontal="left" vertical="center" indent="1"/>
    </xf>
    <xf numFmtId="176" fontId="57" fillId="0" borderId="50" applyNumberFormat="0" applyFill="0" applyBorder="0" applyAlignment="0" applyProtection="0"/>
    <xf numFmtId="4" fontId="124" fillId="104" borderId="37" applyNumberFormat="0" applyProtection="0">
      <alignment horizontal="right" vertical="center"/>
    </xf>
    <xf numFmtId="4" fontId="44" fillId="85" borderId="37" applyNumberFormat="0" applyProtection="0">
      <alignment horizontal="left" vertical="center" indent="1"/>
    </xf>
    <xf numFmtId="0" fontId="3" fillId="106" borderId="37" applyNumberFormat="0" applyProtection="0">
      <alignment horizontal="left" vertical="center" indent="1"/>
    </xf>
    <xf numFmtId="4" fontId="44" fillId="85" borderId="37" applyNumberFormat="0" applyProtection="0">
      <alignment horizontal="left" vertical="center" indent="1"/>
    </xf>
    <xf numFmtId="176" fontId="59" fillId="0" borderId="50" applyNumberFormat="0" applyFill="0" applyBorder="0" applyAlignment="0" applyProtection="0"/>
    <xf numFmtId="176" fontId="58" fillId="0" borderId="50" applyNumberFormat="0" applyFill="0" applyBorder="0" applyAlignment="0" applyProtection="0"/>
    <xf numFmtId="0" fontId="59" fillId="0" borderId="50" applyNumberFormat="0" applyFill="0" applyBorder="0" applyAlignment="0" applyProtection="0"/>
    <xf numFmtId="0" fontId="57" fillId="0" borderId="50" applyNumberFormat="0" applyFill="0" applyBorder="0" applyAlignment="0" applyProtection="0"/>
    <xf numFmtId="0" fontId="2" fillId="0" borderId="50" applyNumberFormat="0" applyFill="0" applyAlignment="0" applyProtection="0"/>
    <xf numFmtId="0" fontId="2" fillId="0" borderId="50" applyNumberFormat="0" applyFill="0" applyAlignment="0" applyProtection="0"/>
    <xf numFmtId="176" fontId="59" fillId="0" borderId="50" applyNumberFormat="0" applyFill="0" applyBorder="0" applyAlignment="0" applyProtection="0"/>
    <xf numFmtId="0" fontId="3" fillId="92" borderId="52" applyNumberFormat="0" applyFont="0" applyAlignment="0" applyProtection="0"/>
    <xf numFmtId="0" fontId="3" fillId="92" borderId="52" applyNumberFormat="0" applyFont="0" applyAlignment="0" applyProtection="0"/>
    <xf numFmtId="4" fontId="44" fillId="104" borderId="37" applyNumberFormat="0" applyProtection="0">
      <alignment horizontal="right" vertical="center"/>
    </xf>
    <xf numFmtId="0" fontId="32" fillId="89" borderId="52" applyNumberFormat="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0" fontId="3" fillId="86" borderId="37" applyNumberFormat="0" applyProtection="0">
      <alignment horizontal="left" vertical="center" indent="1"/>
    </xf>
    <xf numFmtId="176" fontId="32" fillId="89" borderId="52" applyNumberFormat="0" applyAlignment="0" applyProtection="0"/>
    <xf numFmtId="176" fontId="141"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68" fillId="80" borderId="51" applyNumberFormat="0" applyAlignment="0" applyProtection="0"/>
    <xf numFmtId="176" fontId="32" fillId="89" borderId="52" applyNumberFormat="0" applyAlignment="0" applyProtection="0"/>
    <xf numFmtId="176" fontId="141" fillId="0" borderId="50" applyNumberFormat="0" applyFill="0" applyBorder="0" applyAlignment="0" applyProtection="0"/>
    <xf numFmtId="176" fontId="135" fillId="0" borderId="50" applyNumberFormat="0" applyFill="0" applyBorder="0" applyAlignment="0" applyProtection="0"/>
    <xf numFmtId="0" fontId="2" fillId="86" borderId="18"/>
    <xf numFmtId="0" fontId="36" fillId="92" borderId="52" applyNumberFormat="0" applyFont="0" applyAlignment="0" applyProtection="0"/>
    <xf numFmtId="176" fontId="135" fillId="0" borderId="50" applyNumberFormat="0" applyFill="0" applyBorder="0" applyAlignment="0" applyProtection="0"/>
    <xf numFmtId="176" fontId="141" fillId="0" borderId="50" applyNumberFormat="0" applyFill="0" applyBorder="0" applyAlignment="0" applyProtection="0"/>
    <xf numFmtId="176" fontId="135" fillId="0" borderId="50" applyNumberFormat="0" applyFill="0" applyBorder="0" applyAlignment="0" applyProtection="0"/>
    <xf numFmtId="176" fontId="68" fillId="80" borderId="51" applyNumberFormat="0" applyAlignment="0" applyProtection="0"/>
    <xf numFmtId="0" fontId="3" fillId="93" borderId="37" applyNumberFormat="0" applyProtection="0">
      <alignment horizontal="left" vertical="center" indent="1"/>
    </xf>
    <xf numFmtId="4" fontId="124" fillId="85" borderId="37" applyNumberFormat="0" applyProtection="0">
      <alignment vertical="center"/>
    </xf>
    <xf numFmtId="39" fontId="106" fillId="57" borderId="56"/>
    <xf numFmtId="4" fontId="44" fillId="85" borderId="37" applyNumberFormat="0" applyProtection="0">
      <alignment horizontal="left" vertical="center" indent="1"/>
    </xf>
    <xf numFmtId="39" fontId="106" fillId="57" borderId="56"/>
    <xf numFmtId="176" fontId="59" fillId="0" borderId="50" applyNumberFormat="0" applyFill="0" applyBorder="0" applyAlignment="0" applyProtection="0"/>
    <xf numFmtId="176" fontId="58" fillId="0" borderId="50" applyNumberFormat="0" applyFill="0" applyBorder="0" applyAlignment="0" applyProtection="0"/>
    <xf numFmtId="176" fontId="122" fillId="80" borderId="37" applyNumberFormat="0" applyAlignment="0" applyProtection="0"/>
    <xf numFmtId="0" fontId="68" fillId="80" borderId="51" applyNumberFormat="0" applyAlignment="0" applyProtection="0"/>
    <xf numFmtId="0" fontId="68" fillId="79" borderId="51" applyNumberFormat="0" applyAlignment="0" applyProtection="0"/>
    <xf numFmtId="39" fontId="106" fillId="57" borderId="56"/>
    <xf numFmtId="0" fontId="3" fillId="93" borderId="37" applyNumberFormat="0" applyProtection="0">
      <alignment horizontal="left" vertical="center" indent="1"/>
    </xf>
    <xf numFmtId="4" fontId="44" fillId="104"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2" fillId="84" borderId="18"/>
    <xf numFmtId="0" fontId="2" fillId="84" borderId="18"/>
    <xf numFmtId="0" fontId="189" fillId="80" borderId="51" applyNumberFormat="0" applyAlignment="0" applyProtection="0"/>
    <xf numFmtId="0" fontId="3" fillId="93" borderId="37"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6" borderId="37" applyNumberFormat="0" applyProtection="0">
      <alignment horizontal="left" vertical="center" indent="1"/>
    </xf>
    <xf numFmtId="4" fontId="124" fillId="88" borderId="37" applyNumberFormat="0" applyProtection="0">
      <alignment vertical="center"/>
    </xf>
    <xf numFmtId="0" fontId="3" fillId="93" borderId="37" applyNumberFormat="0" applyProtection="0">
      <alignment horizontal="left" vertical="center" indent="1"/>
    </xf>
    <xf numFmtId="176" fontId="2" fillId="0" borderId="50" applyNumberFormat="0" applyFill="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0" fontId="3" fillId="92" borderId="52" applyNumberFormat="0" applyFont="0" applyAlignment="0" applyProtection="0"/>
    <xf numFmtId="0" fontId="59" fillId="0" borderId="50" applyNumberFormat="0" applyFill="0" applyBorder="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0" fontId="58" fillId="0" borderId="50" applyNumberFormat="0" applyFill="0" applyBorder="0" applyAlignment="0" applyProtection="0"/>
    <xf numFmtId="0" fontId="59" fillId="0" borderId="50" applyNumberFormat="0" applyFill="0" applyBorder="0" applyAlignment="0" applyProtection="0"/>
    <xf numFmtId="0" fontId="2" fillId="0" borderId="50" applyNumberFormat="0" applyFill="0" applyAlignment="0" applyProtection="0"/>
    <xf numFmtId="176" fontId="2" fillId="0" borderId="50" applyNumberFormat="0" applyFill="0" applyAlignment="0" applyProtection="0"/>
    <xf numFmtId="0" fontId="62" fillId="78" borderId="18">
      <alignment horizontal="center" vertical="center" shrinkToFit="1"/>
      <protection hidden="1"/>
    </xf>
    <xf numFmtId="0" fontId="65" fillId="0" borderId="25" applyNumberFormat="0" applyBorder="0">
      <alignment horizontal="center"/>
    </xf>
    <xf numFmtId="0" fontId="68" fillId="79" borderId="51" applyNumberFormat="0" applyAlignment="0" applyProtection="0"/>
    <xf numFmtId="0" fontId="68" fillId="79" borderId="51" applyNumberFormat="0" applyAlignment="0" applyProtection="0"/>
    <xf numFmtId="0" fontId="68" fillId="80" borderId="51" applyNumberFormat="0" applyAlignment="0" applyProtection="0"/>
    <xf numFmtId="0" fontId="68" fillId="79" borderId="51" applyNumberFormat="0" applyAlignment="0" applyProtection="0"/>
    <xf numFmtId="176" fontId="128" fillId="50" borderId="58" applyNumberFormat="0" applyProtection="0">
      <alignment horizontal="right" vertical="center"/>
    </xf>
    <xf numFmtId="4" fontId="129" fillId="109" borderId="58" applyNumberFormat="0" applyProtection="0">
      <alignment horizontal="right" vertical="center"/>
    </xf>
    <xf numFmtId="10" fontId="2" fillId="88" borderId="18" applyNumberFormat="0" applyBorder="0" applyAlignment="0" applyProtection="0"/>
    <xf numFmtId="4" fontId="44" fillId="85" borderId="37" applyNumberFormat="0" applyProtection="0">
      <alignment vertical="center"/>
    </xf>
    <xf numFmtId="0" fontId="57" fillId="0" borderId="50" applyNumberFormat="0" applyFill="0" applyBorder="0" applyAlignment="0" applyProtection="0"/>
    <xf numFmtId="4" fontId="124" fillId="104" borderId="37" applyNumberFormat="0" applyProtection="0">
      <alignment horizontal="right" vertical="center"/>
    </xf>
    <xf numFmtId="0" fontId="3" fillId="93" borderId="37" applyNumberFormat="0" applyProtection="0">
      <alignment horizontal="left" vertical="center" indent="1"/>
    </xf>
    <xf numFmtId="4" fontId="124" fillId="85" borderId="37" applyNumberFormat="0" applyProtection="0">
      <alignment vertical="center"/>
    </xf>
    <xf numFmtId="10" fontId="2" fillId="88" borderId="18" applyNumberFormat="0" applyBorder="0" applyAlignment="0" applyProtection="0"/>
    <xf numFmtId="176" fontId="165" fillId="50" borderId="58" applyNumberFormat="0" applyProtection="0">
      <alignment horizontal="right" vertical="center"/>
    </xf>
    <xf numFmtId="4" fontId="129" fillId="109" borderId="58" applyNumberFormat="0" applyProtection="0">
      <alignment horizontal="right" vertical="center"/>
    </xf>
    <xf numFmtId="0" fontId="3" fillId="108" borderId="37" applyNumberFormat="0" applyProtection="0">
      <alignment horizontal="left" vertical="center" indent="1"/>
    </xf>
    <xf numFmtId="39" fontId="106" fillId="57" borderId="56"/>
    <xf numFmtId="0" fontId="3" fillId="93" borderId="37" applyNumberFormat="0" applyProtection="0">
      <alignment horizontal="left" vertical="center" indent="1"/>
    </xf>
    <xf numFmtId="4" fontId="124" fillId="104" borderId="37" applyNumberFormat="0" applyProtection="0">
      <alignment horizontal="right" vertical="center"/>
    </xf>
    <xf numFmtId="0" fontId="3" fillId="93" borderId="37" applyNumberFormat="0" applyProtection="0">
      <alignment horizontal="left" vertical="center" indent="1"/>
    </xf>
    <xf numFmtId="39" fontId="106" fillId="57" borderId="56"/>
    <xf numFmtId="4" fontId="133" fillId="104" borderId="37" applyNumberFormat="0" applyProtection="0">
      <alignment horizontal="right" vertical="center"/>
    </xf>
    <xf numFmtId="4" fontId="126" fillId="102" borderId="37" applyNumberFormat="0" applyProtection="0">
      <alignment horizontal="left" vertical="center" indent="1"/>
    </xf>
    <xf numFmtId="4" fontId="124" fillId="85" borderId="37" applyNumberFormat="0" applyProtection="0">
      <alignment vertical="center"/>
    </xf>
    <xf numFmtId="0" fontId="172" fillId="83" borderId="18">
      <alignment horizontal="center" vertical="center" wrapText="1"/>
    </xf>
    <xf numFmtId="176" fontId="58" fillId="0" borderId="50" applyNumberFormat="0" applyFill="0" applyBorder="0" applyAlignment="0" applyProtection="0"/>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0" fontId="102" fillId="51" borderId="51" applyNumberFormat="0" applyAlignment="0" applyProtection="0"/>
    <xf numFmtId="4" fontId="44" fillId="10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106" borderId="37" applyNumberFormat="0" applyProtection="0">
      <alignment horizontal="left" vertical="center" indent="1"/>
    </xf>
    <xf numFmtId="176" fontId="165" fillId="50" borderId="58" applyNumberFormat="0" applyProtection="0">
      <alignment horizontal="right" vertical="center"/>
    </xf>
    <xf numFmtId="39" fontId="106" fillId="57" borderId="56"/>
    <xf numFmtId="0" fontId="3" fillId="93" borderId="37" applyNumberFormat="0" applyProtection="0">
      <alignment horizontal="left" vertical="center" indent="1"/>
    </xf>
    <xf numFmtId="4" fontId="44" fillId="104" borderId="40" applyNumberFormat="0" applyProtection="0">
      <alignment horizontal="left" vertical="center" indent="1"/>
    </xf>
    <xf numFmtId="4" fontId="124" fillId="88" borderId="37" applyNumberFormat="0" applyProtection="0">
      <alignment vertical="center"/>
    </xf>
    <xf numFmtId="4" fontId="44" fillId="85" borderId="37" applyNumberFormat="0" applyProtection="0">
      <alignment horizontal="left" vertical="center" indent="1"/>
    </xf>
    <xf numFmtId="0" fontId="2" fillId="86" borderId="18"/>
    <xf numFmtId="4" fontId="44" fillId="95" borderId="37" applyNumberFormat="0" applyProtection="0">
      <alignment horizontal="right" vertical="center"/>
    </xf>
    <xf numFmtId="0" fontId="3" fillId="93" borderId="37" applyNumberFormat="0" applyProtection="0">
      <alignment horizontal="left" vertical="center" indent="1"/>
    </xf>
    <xf numFmtId="4" fontId="44" fillId="83" borderId="37" applyNumberFormat="0" applyProtection="0">
      <alignment horizontal="right" vertical="center"/>
    </xf>
    <xf numFmtId="4" fontId="44" fillId="98"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44" fillId="104" borderId="37" applyNumberFormat="0" applyProtection="0">
      <alignment horizontal="left" vertical="center" indent="1"/>
    </xf>
    <xf numFmtId="0" fontId="3" fillId="106" borderId="37" applyNumberFormat="0" applyProtection="0">
      <alignment horizontal="left" vertical="center" indent="1"/>
    </xf>
    <xf numFmtId="176" fontId="128" fillId="50" borderId="58" applyNumberFormat="0" applyProtection="0">
      <alignment horizontal="right" vertical="center"/>
    </xf>
    <xf numFmtId="4" fontId="128" fillId="109" borderId="58" applyNumberFormat="0" applyProtection="0">
      <alignment horizontal="right" vertical="center"/>
    </xf>
    <xf numFmtId="176" fontId="165" fillId="50" borderId="58" applyNumberFormat="0" applyProtection="0">
      <alignment horizontal="right" vertical="center"/>
    </xf>
    <xf numFmtId="0" fontId="3" fillId="93" borderId="37" applyNumberFormat="0" applyProtection="0">
      <alignment horizontal="left" vertical="center" indent="1"/>
    </xf>
    <xf numFmtId="4" fontId="125" fillId="53" borderId="58" applyNumberFormat="0" applyProtection="0">
      <alignment horizontal="left" vertical="center" wrapText="1" indent="1"/>
    </xf>
    <xf numFmtId="4" fontId="44" fillId="88" borderId="37" applyNumberFormat="0" applyProtection="0">
      <alignment vertical="center"/>
    </xf>
    <xf numFmtId="0" fontId="3" fillId="93" borderId="37" applyNumberFormat="0" applyProtection="0">
      <alignment horizontal="left" vertical="center" indent="1"/>
    </xf>
    <xf numFmtId="0" fontId="2" fillId="84" borderId="18"/>
    <xf numFmtId="0" fontId="2" fillId="84" borderId="18"/>
    <xf numFmtId="176" fontId="2" fillId="84" borderId="18"/>
    <xf numFmtId="0" fontId="173" fillId="0" borderId="48" applyNumberFormat="0" applyFill="0" applyAlignment="0" applyProtection="0"/>
    <xf numFmtId="0" fontId="91" fillId="0" borderId="20">
      <alignment horizontal="left" vertical="center"/>
    </xf>
    <xf numFmtId="0" fontId="91" fillId="0" borderId="20">
      <alignment horizontal="left" vertical="center"/>
    </xf>
    <xf numFmtId="176" fontId="91" fillId="0" borderId="20">
      <alignment horizontal="left" vertical="center"/>
    </xf>
    <xf numFmtId="0" fontId="92" fillId="85" borderId="18" applyBorder="0">
      <alignment horizontal="center" vertical="center" shrinkToFit="1"/>
      <protection hidden="1"/>
    </xf>
    <xf numFmtId="4" fontId="44" fillId="88" borderId="37" applyNumberFormat="0" applyProtection="0">
      <alignment horizontal="left" vertical="center" indent="1"/>
    </xf>
    <xf numFmtId="0" fontId="36" fillId="89" borderId="52" applyNumberFormat="0" applyAlignment="0" applyProtection="0"/>
    <xf numFmtId="0" fontId="173" fillId="0" borderId="48" applyNumberFormat="0" applyFill="0" applyAlignment="0" applyProtection="0"/>
    <xf numFmtId="0" fontId="190" fillId="52" borderId="51" applyNumberFormat="0" applyAlignment="0" applyProtection="0"/>
    <xf numFmtId="10" fontId="2" fillId="88" borderId="18" applyNumberFormat="0" applyBorder="0" applyAlignment="0" applyProtection="0"/>
    <xf numFmtId="0" fontId="102" fillId="51" borderId="51" applyNumberFormat="0" applyAlignment="0" applyProtection="0"/>
    <xf numFmtId="0" fontId="102" fillId="51" borderId="51" applyNumberFormat="0" applyAlignment="0" applyProtection="0"/>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0" fontId="103" fillId="0" borderId="18">
      <alignment horizontal="left" vertical="center" wrapText="1"/>
    </xf>
    <xf numFmtId="39" fontId="106" fillId="57" borderId="56"/>
    <xf numFmtId="176" fontId="130" fillId="107" borderId="58" applyNumberFormat="0" applyProtection="0">
      <alignment horizontal="left" vertical="top" indent="1"/>
    </xf>
    <xf numFmtId="176" fontId="125" fillId="112" borderId="58" applyNumberFormat="0" applyProtection="0">
      <alignment horizontal="left" vertical="center" wrapText="1" indent="1"/>
    </xf>
    <xf numFmtId="176" fontId="166" fillId="50" borderId="58" applyNumberFormat="0" applyProtection="0">
      <alignment horizontal="right" vertical="center"/>
    </xf>
    <xf numFmtId="0" fontId="3" fillId="93"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4" fontId="44" fillId="85" borderId="37" applyNumberFormat="0" applyProtection="0">
      <alignment horizontal="left" vertical="center" indent="1"/>
    </xf>
    <xf numFmtId="0" fontId="3" fillId="106" borderId="37" applyNumberFormat="0" applyProtection="0">
      <alignment horizontal="left" vertical="center" indent="1"/>
    </xf>
    <xf numFmtId="0" fontId="3" fillId="93" borderId="37" applyNumberFormat="0" applyProtection="0">
      <alignment horizontal="left" vertical="center" indent="1"/>
    </xf>
    <xf numFmtId="176" fontId="32" fillId="89" borderId="52" applyNumberFormat="0" applyAlignment="0" applyProtection="0"/>
    <xf numFmtId="0" fontId="91" fillId="0" borderId="20">
      <alignment horizontal="left" vertical="center"/>
    </xf>
    <xf numFmtId="0" fontId="91" fillId="0" borderId="20">
      <alignment horizontal="left" vertical="center"/>
    </xf>
    <xf numFmtId="0" fontId="102" fillId="51" borderId="51" applyNumberFormat="0" applyAlignment="0" applyProtection="0"/>
    <xf numFmtId="0" fontId="102" fillId="51" borderId="51" applyNumberFormat="0" applyAlignment="0" applyProtection="0"/>
    <xf numFmtId="0" fontId="68" fillId="79" borderId="51" applyNumberFormat="0" applyAlignment="0" applyProtection="0"/>
    <xf numFmtId="0" fontId="68" fillId="80" borderId="51" applyNumberFormat="0" applyAlignment="0" applyProtection="0"/>
    <xf numFmtId="176" fontId="2" fillId="0" borderId="50" applyNumberFormat="0" applyFill="0" applyAlignment="0" applyProtection="0"/>
    <xf numFmtId="0" fontId="2" fillId="0" borderId="50" applyNumberFormat="0" applyFill="0" applyAlignment="0" applyProtection="0"/>
    <xf numFmtId="0" fontId="59" fillId="0" borderId="50" applyNumberFormat="0" applyFill="0" applyBorder="0" applyAlignment="0" applyProtection="0"/>
    <xf numFmtId="0" fontId="32" fillId="89" borderId="52" applyNumberFormat="0" applyAlignment="0" applyProtection="0"/>
    <xf numFmtId="0" fontId="57" fillId="0" borderId="50" applyNumberFormat="0" applyFill="0" applyBorder="0" applyAlignment="0" applyProtection="0"/>
    <xf numFmtId="0" fontId="58" fillId="0" borderId="50" applyNumberFormat="0" applyFill="0" applyBorder="0" applyAlignment="0" applyProtection="0"/>
    <xf numFmtId="176" fontId="135" fillId="0" borderId="50" applyNumberFormat="0" applyFill="0" applyBorder="0" applyAlignment="0" applyProtection="0"/>
    <xf numFmtId="0" fontId="135" fillId="0" borderId="50" applyNumberFormat="0" applyFill="0" applyBorder="0" applyAlignment="0" applyProtection="0"/>
    <xf numFmtId="0" fontId="140" fillId="0" borderId="50" applyNumberFormat="0" applyFill="0" applyBorder="0" applyAlignment="0" applyProtection="0"/>
    <xf numFmtId="0" fontId="190" fillId="52" borderId="51" applyNumberFormat="0" applyAlignment="0" applyProtection="0"/>
    <xf numFmtId="0" fontId="173" fillId="0" borderId="48" applyNumberFormat="0" applyFill="0" applyAlignment="0" applyProtection="0"/>
    <xf numFmtId="10" fontId="2" fillId="88" borderId="18" applyNumberFormat="0" applyBorder="0" applyAlignment="0" applyProtection="0"/>
    <xf numFmtId="10" fontId="2" fillId="88" borderId="18" applyNumberFormat="0" applyBorder="0" applyAlignment="0" applyProtection="0"/>
    <xf numFmtId="39" fontId="106" fillId="57" borderId="56"/>
    <xf numFmtId="4" fontId="44" fillId="104" borderId="37" applyNumberFormat="0" applyProtection="0">
      <alignment horizontal="right" vertical="center"/>
    </xf>
    <xf numFmtId="0" fontId="3" fillId="93" borderId="37" applyNumberFormat="0" applyProtection="0">
      <alignment horizontal="left" vertical="center" indent="1"/>
    </xf>
    <xf numFmtId="4" fontId="124" fillId="85" borderId="37" applyNumberFormat="0" applyProtection="0">
      <alignment vertical="center"/>
    </xf>
    <xf numFmtId="4" fontId="124" fillId="104" borderId="37" applyNumberFormat="0" applyProtection="0">
      <alignment horizontal="right" vertical="center"/>
    </xf>
    <xf numFmtId="0" fontId="91" fillId="0" borderId="20">
      <alignment horizontal="left" vertical="center"/>
    </xf>
    <xf numFmtId="176" fontId="102" fillId="52" borderId="51" applyNumberFormat="0" applyAlignment="0" applyProtection="0"/>
    <xf numFmtId="176" fontId="32" fillId="89" borderId="52" applyNumberFormat="0" applyAlignment="0" applyProtection="0"/>
    <xf numFmtId="4" fontId="124" fillId="104" borderId="37" applyNumberFormat="0" applyProtection="0">
      <alignment horizontal="right" vertical="center"/>
    </xf>
    <xf numFmtId="176" fontId="32" fillId="89" borderId="52" applyNumberFormat="0" applyAlignment="0" applyProtection="0"/>
    <xf numFmtId="0" fontId="3" fillId="93" borderId="37" applyNumberFormat="0" applyProtection="0">
      <alignment horizontal="left" vertical="center" indent="1"/>
    </xf>
    <xf numFmtId="0" fontId="3" fillId="86" borderId="37" applyNumberFormat="0" applyProtection="0">
      <alignment horizontal="left" vertical="center" indent="1"/>
    </xf>
    <xf numFmtId="4" fontId="44" fillId="104" borderId="37" applyNumberFormat="0" applyProtection="0">
      <alignment horizontal="right" vertical="center"/>
    </xf>
    <xf numFmtId="4" fontId="124" fillId="85" borderId="37" applyNumberFormat="0" applyProtection="0">
      <alignment vertical="center"/>
    </xf>
    <xf numFmtId="0" fontId="3" fillId="93" borderId="37" applyNumberFormat="0" applyProtection="0">
      <alignment horizontal="left" vertical="center" indent="1"/>
    </xf>
    <xf numFmtId="176" fontId="142" fillId="0" borderId="50" applyNumberFormat="0" applyFill="0" applyBorder="0" applyAlignment="0" applyProtection="0"/>
    <xf numFmtId="0" fontId="3" fillId="93" borderId="37" applyNumberFormat="0" applyProtection="0">
      <alignment horizontal="left" vertical="center" indent="1"/>
    </xf>
    <xf numFmtId="4" fontId="44" fillId="88" borderId="37" applyNumberFormat="0" applyProtection="0">
      <alignment horizontal="left" vertical="center" indent="1"/>
    </xf>
    <xf numFmtId="4" fontId="126" fillId="102"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vertical="center"/>
    </xf>
    <xf numFmtId="0" fontId="3" fillId="106" borderId="37" applyNumberFormat="0" applyProtection="0">
      <alignment horizontal="left" vertical="center" indent="1"/>
    </xf>
    <xf numFmtId="0" fontId="3" fillId="108" borderId="37" applyNumberFormat="0" applyProtection="0">
      <alignment horizontal="left" vertical="center" indent="1"/>
    </xf>
    <xf numFmtId="4" fontId="44" fillId="104" borderId="40" applyNumberFormat="0" applyProtection="0">
      <alignment horizontal="left" vertical="center" indent="1"/>
    </xf>
    <xf numFmtId="176" fontId="58" fillId="0" borderId="50" applyNumberFormat="0" applyFill="0" applyBorder="0" applyAlignment="0" applyProtection="0"/>
    <xf numFmtId="0" fontId="122" fillId="79" borderId="37" applyNumberFormat="0" applyAlignment="0" applyProtection="0"/>
    <xf numFmtId="0" fontId="3" fillId="92" borderId="52" applyNumberFormat="0" applyFont="0" applyAlignment="0" applyProtection="0"/>
    <xf numFmtId="0" fontId="3" fillId="92" borderId="52" applyNumberFormat="0" applyFont="0" applyAlignment="0" applyProtection="0"/>
    <xf numFmtId="0" fontId="32" fillId="89" borderId="52" applyNumberFormat="0" applyAlignment="0" applyProtection="0"/>
    <xf numFmtId="0" fontId="36" fillId="92" borderId="52" applyNumberFormat="0" applyFont="0" applyAlignment="0" applyProtection="0"/>
    <xf numFmtId="39" fontId="106" fillId="57" borderId="56"/>
    <xf numFmtId="0" fontId="122" fillId="79" borderId="37" applyNumberFormat="0" applyAlignment="0" applyProtection="0"/>
    <xf numFmtId="0" fontId="122" fillId="79" borderId="37" applyNumberFormat="0" applyAlignment="0" applyProtection="0"/>
    <xf numFmtId="0" fontId="122" fillId="80" borderId="37" applyNumberFormat="0" applyAlignment="0" applyProtection="0"/>
    <xf numFmtId="0" fontId="122" fillId="79" borderId="37" applyNumberFormat="0" applyAlignment="0" applyProtection="0"/>
    <xf numFmtId="0" fontId="3" fillId="106" borderId="37" applyNumberFormat="0" applyProtection="0">
      <alignment horizontal="left" vertical="center" indent="1"/>
    </xf>
    <xf numFmtId="4" fontId="44" fillId="104" borderId="40" applyNumberFormat="0" applyProtection="0">
      <alignment horizontal="left" vertical="center" indent="1"/>
    </xf>
    <xf numFmtId="0" fontId="2" fillId="0" borderId="50" applyNumberFormat="0" applyFill="0" applyAlignment="0" applyProtection="0"/>
    <xf numFmtId="0" fontId="3" fillId="92" borderId="52" applyNumberFormat="0" applyFont="0" applyAlignment="0" applyProtection="0"/>
    <xf numFmtId="4" fontId="124" fillId="104" borderId="37" applyNumberFormat="0" applyProtection="0">
      <alignment horizontal="right" vertical="center"/>
    </xf>
    <xf numFmtId="4" fontId="133" fillId="104" borderId="37" applyNumberFormat="0" applyProtection="0">
      <alignment horizontal="right" vertical="center"/>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124" fillId="104" borderId="37" applyNumberFormat="0" applyProtection="0">
      <alignment horizontal="right" vertical="center"/>
    </xf>
    <xf numFmtId="0" fontId="103" fillId="0" borderId="18">
      <alignment horizontal="left" vertical="center" wrapText="1"/>
    </xf>
    <xf numFmtId="4" fontId="124" fillId="104" borderId="37" applyNumberFormat="0" applyProtection="0">
      <alignment horizontal="right" vertical="center"/>
    </xf>
    <xf numFmtId="176" fontId="91" fillId="0" borderId="20">
      <alignment horizontal="left" vertical="center"/>
    </xf>
    <xf numFmtId="0" fontId="3" fillId="106" borderId="37" applyNumberFormat="0" applyProtection="0">
      <alignment horizontal="left" vertical="center" indent="1"/>
    </xf>
    <xf numFmtId="4" fontId="44" fillId="85" borderId="37" applyNumberFormat="0" applyProtection="0">
      <alignment horizontal="left" vertical="center" indent="1"/>
    </xf>
    <xf numFmtId="4" fontId="44" fillId="97" borderId="37" applyNumberFormat="0" applyProtection="0">
      <alignment horizontal="right" vertical="center"/>
    </xf>
    <xf numFmtId="4" fontId="44" fillId="95" borderId="37" applyNumberFormat="0" applyProtection="0">
      <alignment horizontal="right" vertical="center"/>
    </xf>
    <xf numFmtId="176" fontId="125" fillId="112" borderId="58" applyNumberFormat="0" applyProtection="0">
      <alignment horizontal="left" vertical="center" wrapText="1" indent="1"/>
    </xf>
    <xf numFmtId="176" fontId="130" fillId="107" borderId="58" applyNumberFormat="0" applyProtection="0">
      <alignment horizontal="left" vertical="top" indent="1"/>
    </xf>
    <xf numFmtId="0" fontId="3" fillId="86" borderId="37" applyNumberFormat="0" applyProtection="0">
      <alignment horizontal="left" vertical="center" indent="1"/>
    </xf>
    <xf numFmtId="4" fontId="44" fillId="106"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44" fillId="88" borderId="37" applyNumberFormat="0" applyProtection="0">
      <alignment vertical="center"/>
    </xf>
    <xf numFmtId="4" fontId="133" fillId="104" borderId="37" applyNumberFormat="0" applyProtection="0">
      <alignment horizontal="right" vertical="center"/>
    </xf>
    <xf numFmtId="4" fontId="44" fillId="95" borderId="37" applyNumberFormat="0" applyProtection="0">
      <alignment horizontal="right" vertical="center"/>
    </xf>
    <xf numFmtId="0" fontId="3" fillId="93" borderId="37" applyNumberFormat="0" applyProtection="0">
      <alignment horizontal="left" vertical="center" indent="1"/>
    </xf>
    <xf numFmtId="0" fontId="2" fillId="86" borderId="18"/>
    <xf numFmtId="0" fontId="2" fillId="86" borderId="18"/>
    <xf numFmtId="176" fontId="2" fillId="86" borderId="18"/>
    <xf numFmtId="0" fontId="57" fillId="0" borderId="50" applyNumberFormat="0" applyFill="0" applyBorder="0" applyAlignment="0" applyProtection="0"/>
    <xf numFmtId="176" fontId="57" fillId="0" borderId="50" applyNumberFormat="0" applyFill="0" applyBorder="0" applyAlignment="0" applyProtection="0"/>
    <xf numFmtId="4" fontId="4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12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133" fillId="104" borderId="37" applyNumberFormat="0" applyProtection="0">
      <alignment horizontal="right" vertical="center"/>
    </xf>
    <xf numFmtId="4" fontId="44" fillId="85" borderId="37" applyNumberFormat="0" applyProtection="0">
      <alignment vertical="center"/>
    </xf>
    <xf numFmtId="201" fontId="167" fillId="85" borderId="57" applyBorder="0">
      <alignment horizontal="center" vertical="center" wrapText="1"/>
      <protection hidden="1"/>
    </xf>
    <xf numFmtId="0" fontId="164" fillId="1" borderId="20" applyNumberFormat="0" applyFont="0" applyAlignment="0">
      <alignment horizontal="center"/>
    </xf>
    <xf numFmtId="0" fontId="135" fillId="0" borderId="50" applyNumberFormat="0" applyFill="0" applyBorder="0" applyAlignment="0" applyProtection="0"/>
    <xf numFmtId="0" fontId="172" fillId="83" borderId="18">
      <alignment horizontal="center" vertical="center" wrapText="1"/>
    </xf>
    <xf numFmtId="0" fontId="173" fillId="0" borderId="48" applyNumberFormat="0" applyFill="0" applyAlignment="0" applyProtection="0"/>
    <xf numFmtId="0" fontId="162" fillId="113" borderId="18">
      <alignment vertical="center" wrapText="1"/>
      <protection locked="0"/>
    </xf>
    <xf numFmtId="0" fontId="162" fillId="113" borderId="18">
      <alignment vertical="center" wrapText="1"/>
      <protection locked="0"/>
    </xf>
    <xf numFmtId="0" fontId="140" fillId="0" borderId="50" applyNumberFormat="0" applyFill="0" applyBorder="0" applyAlignment="0" applyProtection="0"/>
    <xf numFmtId="0" fontId="141" fillId="0" borderId="50" applyNumberFormat="0" applyFill="0" applyBorder="0" applyAlignment="0" applyProtection="0"/>
    <xf numFmtId="0" fontId="142" fillId="0" borderId="50" applyNumberFormat="0" applyFill="0" applyBorder="0" applyAlignment="0" applyProtection="0"/>
    <xf numFmtId="0" fontId="3" fillId="93" borderId="37" applyNumberFormat="0" applyProtection="0">
      <alignment horizontal="left" vertical="center" indent="1"/>
    </xf>
    <xf numFmtId="4" fontId="44" fillId="85" borderId="37" applyNumberFormat="0" applyProtection="0">
      <alignmen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10" fontId="2" fillId="88" borderId="18" applyNumberFormat="0" applyBorder="0" applyAlignment="0" applyProtection="0"/>
    <xf numFmtId="176" fontId="141" fillId="0" borderId="50" applyNumberFormat="0" applyFill="0" applyBorder="0" applyAlignment="0" applyProtection="0"/>
    <xf numFmtId="0" fontId="36" fillId="92" borderId="52" applyNumberFormat="0" applyFont="0" applyAlignment="0" applyProtection="0"/>
    <xf numFmtId="176" fontId="68" fillId="80" borderId="51" applyNumberFormat="0" applyAlignment="0" applyProtection="0"/>
    <xf numFmtId="0" fontId="3" fillId="86" borderId="37" applyNumberFormat="0" applyProtection="0">
      <alignment horizontal="left" vertical="center" indent="1"/>
    </xf>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4" fontId="44" fillId="85" borderId="37" applyNumberFormat="0" applyProtection="0">
      <alignment horizontal="left" vertical="center" indent="1"/>
    </xf>
    <xf numFmtId="4" fontId="44" fillId="85" borderId="37" applyNumberFormat="0" applyProtection="0">
      <alignment horizontal="left" vertical="center" indent="1"/>
    </xf>
    <xf numFmtId="39" fontId="106" fillId="57" borderId="56"/>
    <xf numFmtId="4" fontId="44" fillId="106" borderId="37" applyNumberFormat="0" applyProtection="0">
      <alignment horizontal="left" vertical="center" indent="1"/>
    </xf>
    <xf numFmtId="176" fontId="130" fillId="107" borderId="58" applyNumberFormat="0" applyProtection="0">
      <alignment horizontal="left" vertical="top" indent="1"/>
    </xf>
    <xf numFmtId="0" fontId="2" fillId="0" borderId="50" applyNumberFormat="0" applyFill="0" applyAlignment="0" applyProtection="0"/>
    <xf numFmtId="0" fontId="2" fillId="86" borderId="18"/>
    <xf numFmtId="0" fontId="2" fillId="84" borderId="18"/>
    <xf numFmtId="0" fontId="91" fillId="0" borderId="20">
      <alignment horizontal="left" vertical="center"/>
    </xf>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39" fontId="106" fillId="57" borderId="56"/>
    <xf numFmtId="39" fontId="106" fillId="57" borderId="56"/>
    <xf numFmtId="39" fontId="106" fillId="57" borderId="56"/>
    <xf numFmtId="39" fontId="106" fillId="57" borderId="56"/>
    <xf numFmtId="39" fontId="106" fillId="57" borderId="56"/>
    <xf numFmtId="39" fontId="106" fillId="57" borderId="56"/>
    <xf numFmtId="176" fontId="2" fillId="86" borderId="18"/>
    <xf numFmtId="176" fontId="165" fillId="50" borderId="58" applyNumberFormat="0" applyProtection="0">
      <alignment horizontal="right" vertical="center"/>
    </xf>
    <xf numFmtId="176" fontId="128" fillId="50" borderId="58" applyNumberFormat="0" applyProtection="0">
      <alignment horizontal="right" vertical="center"/>
    </xf>
    <xf numFmtId="176" fontId="130" fillId="107" borderId="58" applyNumberFormat="0" applyProtection="0">
      <alignment horizontal="left" vertical="top" indent="1"/>
    </xf>
    <xf numFmtId="176" fontId="125" fillId="112" borderId="58" applyNumberFormat="0" applyProtection="0">
      <alignment horizontal="left" vertical="center" wrapText="1" indent="1"/>
    </xf>
    <xf numFmtId="176" fontId="166" fillId="50" borderId="58" applyNumberFormat="0" applyProtection="0">
      <alignment horizontal="right" vertical="center"/>
    </xf>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68" fillId="80" borderId="51" applyNumberFormat="0" applyAlignment="0" applyProtection="0"/>
    <xf numFmtId="176" fontId="2" fillId="0" borderId="50" applyNumberFormat="0" applyFill="0" applyAlignment="0" applyProtection="0"/>
    <xf numFmtId="176" fontId="91" fillId="0" borderId="20">
      <alignment horizontal="left" vertical="center"/>
    </xf>
    <xf numFmtId="176" fontId="32" fillId="89" borderId="52" applyNumberFormat="0" applyAlignment="0" applyProtection="0"/>
    <xf numFmtId="176" fontId="135" fillId="0" borderId="50" applyNumberFormat="0" applyFill="0" applyBorder="0" applyAlignment="0" applyProtection="0"/>
    <xf numFmtId="176" fontId="102" fillId="52" borderId="51" applyNumberFormat="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0" fontId="3" fillId="92" borderId="52" applyNumberFormat="0" applyFont="0" applyAlignment="0" applyProtection="0"/>
    <xf numFmtId="0" fontId="3" fillId="92" borderId="52" applyNumberFormat="0" applyFont="0" applyAlignment="0" applyProtection="0"/>
    <xf numFmtId="176" fontId="57" fillId="0" borderId="50" applyNumberFormat="0" applyFill="0" applyBorder="0" applyAlignment="0" applyProtection="0"/>
    <xf numFmtId="0" fontId="57" fillId="0" borderId="50" applyNumberFormat="0" applyFill="0" applyBorder="0" applyAlignment="0" applyProtection="0"/>
    <xf numFmtId="0" fontId="59" fillId="0" borderId="50" applyNumberFormat="0" applyFill="0" applyBorder="0" applyAlignment="0" applyProtection="0"/>
    <xf numFmtId="176" fontId="58" fillId="0" borderId="50" applyNumberFormat="0" applyFill="0" applyBorder="0" applyAlignment="0" applyProtection="0"/>
    <xf numFmtId="0" fontId="2" fillId="0" borderId="50" applyNumberFormat="0" applyFill="0" applyAlignment="0" applyProtection="0"/>
    <xf numFmtId="0" fontId="2" fillId="0" borderId="50" applyNumberFormat="0" applyFill="0" applyAlignment="0" applyProtection="0"/>
    <xf numFmtId="0" fontId="68" fillId="80" borderId="51" applyNumberFormat="0" applyAlignment="0" applyProtection="0"/>
    <xf numFmtId="0" fontId="68" fillId="79" borderId="51" applyNumberFormat="0" applyAlignment="0" applyProtection="0"/>
    <xf numFmtId="0" fontId="102" fillId="51" borderId="51" applyNumberFormat="0" applyAlignment="0" applyProtection="0"/>
    <xf numFmtId="0" fontId="102" fillId="51" borderId="51" applyNumberFormat="0" applyAlignment="0" applyProtection="0"/>
    <xf numFmtId="4" fontId="44" fillId="96" borderId="37" applyNumberFormat="0" applyProtection="0">
      <alignment horizontal="right" vertical="center"/>
    </xf>
    <xf numFmtId="4" fontId="44" fillId="98"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134" fillId="109" borderId="58" applyNumberFormat="0" applyProtection="0">
      <alignment horizontal="right" vertical="center"/>
    </xf>
    <xf numFmtId="0" fontId="3" fillId="93" borderId="37" applyNumberFormat="0" applyProtection="0">
      <alignment horizontal="left" vertical="center" indent="1"/>
    </xf>
    <xf numFmtId="0" fontId="141" fillId="0" borderId="50" applyNumberFormat="0" applyFill="0" applyBorder="0" applyAlignment="0" applyProtection="0"/>
    <xf numFmtId="176" fontId="140" fillId="0" borderId="50" applyNumberFormat="0" applyFill="0" applyBorder="0" applyAlignment="0" applyProtection="0"/>
    <xf numFmtId="0" fontId="142" fillId="0" borderId="50" applyNumberFormat="0" applyFill="0" applyBorder="0" applyAlignment="0" applyProtection="0"/>
    <xf numFmtId="176" fontId="141" fillId="0" borderId="50" applyNumberFormat="0" applyFill="0" applyBorder="0" applyAlignment="0" applyProtection="0"/>
    <xf numFmtId="0" fontId="68" fillId="79" borderId="51" applyNumberFormat="0" applyAlignment="0" applyProtection="0"/>
    <xf numFmtId="4" fontId="124" fillId="104" borderId="37" applyNumberFormat="0" applyProtection="0">
      <alignment horizontal="right" vertical="center"/>
    </xf>
    <xf numFmtId="0" fontId="102" fillId="51" borderId="51" applyNumberFormat="0" applyAlignment="0" applyProtection="0"/>
    <xf numFmtId="0" fontId="3" fillId="92" borderId="52" applyNumberFormat="0" applyFont="0" applyAlignment="0" applyProtection="0"/>
    <xf numFmtId="0" fontId="3" fillId="92" borderId="52" applyNumberFormat="0" applyFont="0" applyAlignment="0" applyProtection="0"/>
    <xf numFmtId="0" fontId="189" fillId="80" borderId="51" applyNumberFormat="0" applyAlignment="0" applyProtection="0"/>
    <xf numFmtId="0" fontId="36" fillId="89" borderId="52" applyNumberFormat="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39" fontId="106" fillId="57" borderId="56"/>
    <xf numFmtId="176" fontId="135" fillId="0" borderId="50" applyNumberFormat="0" applyFill="0" applyBorder="0" applyAlignment="0" applyProtection="0"/>
    <xf numFmtId="39" fontId="106" fillId="57" borderId="56"/>
    <xf numFmtId="39" fontId="106" fillId="57" borderId="56"/>
    <xf numFmtId="4" fontId="128" fillId="109" borderId="58" applyNumberFormat="0" applyProtection="0">
      <alignment horizontal="right" vertical="center"/>
    </xf>
    <xf numFmtId="0" fontId="3" fillId="106" borderId="37" applyNumberFormat="0" applyProtection="0">
      <alignment horizontal="left" vertical="center" indent="1"/>
    </xf>
    <xf numFmtId="0" fontId="3" fillId="86" borderId="37" applyNumberFormat="0" applyProtection="0">
      <alignment horizontal="left" vertical="center" indent="1"/>
    </xf>
    <xf numFmtId="0" fontId="91" fillId="0" borderId="20">
      <alignment horizontal="left" vertical="center"/>
    </xf>
    <xf numFmtId="4" fontId="126" fillId="102" borderId="37" applyNumberFormat="0" applyProtection="0">
      <alignment horizontal="left" vertical="center" indent="1"/>
    </xf>
    <xf numFmtId="4" fontId="44" fillId="104" borderId="37" applyNumberFormat="0" applyProtection="0">
      <alignment horizontal="right" vertical="center"/>
    </xf>
    <xf numFmtId="4" fontId="44" fillId="104" borderId="37" applyNumberFormat="0" applyProtection="0">
      <alignment horizontal="right" vertical="center"/>
    </xf>
    <xf numFmtId="0" fontId="3" fillId="93" borderId="37" applyNumberFormat="0" applyProtection="0">
      <alignment horizontal="left" vertical="center" indent="1"/>
    </xf>
    <xf numFmtId="0" fontId="2" fillId="86" borderId="18"/>
    <xf numFmtId="4" fontId="44" fillId="85" borderId="37" applyNumberFormat="0" applyProtection="0">
      <alignment vertical="center"/>
    </xf>
    <xf numFmtId="4" fontId="4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88" borderId="37" applyNumberFormat="0" applyProtection="0">
      <alignment vertical="center"/>
    </xf>
    <xf numFmtId="4" fontId="124" fillId="88" borderId="37" applyNumberFormat="0" applyProtection="0">
      <alignmen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133" fillId="104" borderId="37" applyNumberFormat="0" applyProtection="0">
      <alignment horizontal="right" vertical="center"/>
    </xf>
    <xf numFmtId="0" fontId="162" fillId="113" borderId="18">
      <alignment vertical="center" wrapText="1"/>
      <protection locked="0"/>
    </xf>
    <xf numFmtId="0" fontId="140" fillId="0" borderId="50" applyNumberFormat="0" applyFill="0" applyBorder="0" applyAlignment="0" applyProtection="0"/>
    <xf numFmtId="0" fontId="140" fillId="0" borderId="50" applyNumberFormat="0" applyFill="0" applyBorder="0" applyAlignment="0" applyProtection="0"/>
    <xf numFmtId="176" fontId="57" fillId="0" borderId="50" applyNumberFormat="0" applyFill="0" applyBorder="0" applyAlignment="0" applyProtection="0"/>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0" fontId="58" fillId="0" borderId="50" applyNumberFormat="0" applyFill="0" applyBorder="0" applyAlignment="0" applyProtection="0"/>
    <xf numFmtId="0" fontId="102" fillId="51" borderId="51" applyNumberFormat="0" applyAlignment="0" applyProtection="0"/>
    <xf numFmtId="39" fontId="106" fillId="57" borderId="56"/>
    <xf numFmtId="10" fontId="2" fillId="88" borderId="18" applyNumberFormat="0" applyBorder="0" applyAlignment="0" applyProtection="0"/>
    <xf numFmtId="0" fontId="102" fillId="51" borderId="51" applyNumberFormat="0" applyAlignment="0" applyProtection="0"/>
    <xf numFmtId="0" fontId="141" fillId="0" borderId="50" applyNumberFormat="0" applyFill="0" applyBorder="0" applyAlignment="0" applyProtection="0"/>
    <xf numFmtId="0"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0" fontId="162" fillId="113" borderId="18">
      <alignment vertical="center" wrapText="1"/>
      <protection locked="0"/>
    </xf>
    <xf numFmtId="176" fontId="68" fillId="80" borderId="51" applyNumberFormat="0" applyAlignment="0" applyProtection="0"/>
    <xf numFmtId="176" fontId="128" fillId="50" borderId="58" applyNumberFormat="0" applyProtection="0">
      <alignment horizontal="right" vertical="center"/>
    </xf>
    <xf numFmtId="10" fontId="2" fillId="88" borderId="18" applyNumberFormat="0" applyBorder="0" applyAlignment="0" applyProtection="0"/>
    <xf numFmtId="4" fontId="44" fillId="85" borderId="37" applyNumberFormat="0" applyProtection="0">
      <alignment vertical="center"/>
    </xf>
    <xf numFmtId="39" fontId="106" fillId="57" borderId="56"/>
    <xf numFmtId="4" fontId="44" fillId="98" borderId="37" applyNumberFormat="0" applyProtection="0">
      <alignment horizontal="right" vertical="center"/>
    </xf>
    <xf numFmtId="4" fontId="44" fillId="104" borderId="37" applyNumberFormat="0" applyProtection="0">
      <alignment horizontal="right" vertical="center"/>
    </xf>
    <xf numFmtId="0" fontId="3" fillId="92" borderId="52" applyNumberFormat="0" applyFont="0" applyAlignment="0" applyProtection="0"/>
    <xf numFmtId="176" fontId="58" fillId="0" borderId="50" applyNumberFormat="0" applyFill="0" applyBorder="0" applyAlignment="0" applyProtection="0"/>
    <xf numFmtId="0" fontId="3" fillId="108" borderId="37" applyNumberFormat="0" applyProtection="0">
      <alignment horizontal="left" vertical="center" indent="1"/>
    </xf>
    <xf numFmtId="176" fontId="57"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68" fillId="80" borderId="51" applyNumberFormat="0" applyAlignment="0" applyProtection="0"/>
    <xf numFmtId="176" fontId="2" fillId="0" borderId="50" applyNumberFormat="0" applyFill="0" applyAlignment="0" applyProtection="0"/>
    <xf numFmtId="176" fontId="68" fillId="80" borderId="51" applyNumberFormat="0" applyAlignment="0" applyProtection="0"/>
    <xf numFmtId="0" fontId="3" fillId="106" borderId="37" applyNumberFormat="0" applyProtection="0">
      <alignment horizontal="left" vertical="center" indent="1"/>
    </xf>
    <xf numFmtId="4" fontId="44" fillId="106" borderId="37" applyNumberFormat="0" applyProtection="0">
      <alignment horizontal="left" vertical="center" indent="1"/>
    </xf>
    <xf numFmtId="0" fontId="3" fillId="92" borderId="52" applyNumberFormat="0" applyFont="0" applyAlignment="0" applyProtection="0"/>
    <xf numFmtId="176" fontId="68" fillId="80" borderId="51" applyNumberFormat="0" applyAlignment="0" applyProtection="0"/>
    <xf numFmtId="4" fontId="129" fillId="109" borderId="58" applyNumberFormat="0" applyProtection="0">
      <alignment horizontal="right" vertical="center"/>
    </xf>
    <xf numFmtId="176" fontId="2" fillId="84" borderId="18"/>
    <xf numFmtId="176" fontId="91" fillId="0" borderId="20">
      <alignment horizontal="left" vertical="center"/>
    </xf>
    <xf numFmtId="176" fontId="91" fillId="0" borderId="20">
      <alignment horizontal="left" vertical="center"/>
    </xf>
    <xf numFmtId="176" fontId="102" fillId="52" borderId="51" applyNumberFormat="0" applyAlignment="0" applyProtection="0"/>
    <xf numFmtId="176" fontId="102" fillId="52" borderId="51" applyNumberFormat="0" applyAlignment="0" applyProtection="0"/>
    <xf numFmtId="4" fontId="44" fillId="104" borderId="37" applyNumberFormat="0" applyProtection="0">
      <alignment horizontal="right" vertical="center"/>
    </xf>
    <xf numFmtId="176" fontId="57" fillId="0" borderId="50" applyNumberFormat="0" applyFill="0" applyBorder="0" applyAlignment="0" applyProtection="0"/>
    <xf numFmtId="0" fontId="135" fillId="0" borderId="50" applyNumberFormat="0" applyFill="0" applyBorder="0" applyAlignment="0" applyProtection="0"/>
    <xf numFmtId="0" fontId="102" fillId="51" borderId="51" applyNumberFormat="0" applyAlignment="0" applyProtection="0"/>
    <xf numFmtId="0" fontId="102" fillId="51" borderId="51" applyNumberFormat="0" applyAlignment="0" applyProtection="0"/>
    <xf numFmtId="0" fontId="68" fillId="79" borderId="51" applyNumberFormat="0" applyAlignment="0" applyProtection="0"/>
    <xf numFmtId="0" fontId="36" fillId="92" borderId="52" applyNumberFormat="0" applyFont="0" applyAlignment="0" applyProtection="0"/>
    <xf numFmtId="0" fontId="57" fillId="0" borderId="50" applyNumberFormat="0" applyFill="0" applyBorder="0" applyAlignment="0" applyProtection="0"/>
    <xf numFmtId="0" fontId="102" fillId="51" borderId="51" applyNumberFormat="0" applyAlignment="0" applyProtection="0"/>
    <xf numFmtId="176" fontId="140" fillId="0" borderId="50" applyNumberFormat="0" applyFill="0" applyBorder="0" applyAlignment="0" applyProtection="0"/>
    <xf numFmtId="4" fontId="124" fillId="85" borderId="37" applyNumberFormat="0" applyProtection="0">
      <alignment vertical="center"/>
    </xf>
    <xf numFmtId="4" fontId="44" fillId="85" borderId="37" applyNumberFormat="0" applyProtection="0">
      <alignment vertical="center"/>
    </xf>
    <xf numFmtId="0" fontId="68" fillId="79" borderId="51" applyNumberFormat="0" applyAlignment="0" applyProtection="0"/>
    <xf numFmtId="176" fontId="32" fillId="89" borderId="52" applyNumberFormat="0" applyAlignment="0" applyProtection="0"/>
    <xf numFmtId="176" fontId="32" fillId="89" borderId="52" applyNumberFormat="0" applyAlignment="0" applyProtection="0"/>
    <xf numFmtId="176" fontId="122" fillId="80" borderId="37" applyNumberFormat="0" applyAlignment="0" applyProtection="0"/>
    <xf numFmtId="176" fontId="122" fillId="80" borderId="37" applyNumberFormat="0" applyAlignment="0" applyProtection="0"/>
    <xf numFmtId="176" fontId="2" fillId="86" borderId="18"/>
    <xf numFmtId="0" fontId="135" fillId="0" borderId="50" applyNumberFormat="0" applyFill="0" applyBorder="0" applyAlignment="0" applyProtection="0"/>
    <xf numFmtId="176" fontId="141" fillId="0" borderId="50" applyNumberFormat="0" applyFill="0" applyBorder="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176" fontId="135"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2" fillId="0" borderId="50" applyNumberFormat="0" applyFill="0" applyAlignment="0" applyProtection="0"/>
    <xf numFmtId="176" fontId="2" fillId="0" borderId="50" applyNumberFormat="0" applyFill="0" applyAlignment="0" applyProtection="0"/>
    <xf numFmtId="176" fontId="68" fillId="80" borderId="51" applyNumberFormat="0" applyAlignment="0" applyProtection="0"/>
    <xf numFmtId="176" fontId="68" fillId="80" borderId="51" applyNumberFormat="0" applyAlignment="0" applyProtection="0"/>
    <xf numFmtId="176" fontId="32" fillId="89" borderId="52" applyNumberFormat="0" applyAlignment="0" applyProtection="0"/>
    <xf numFmtId="176" fontId="32" fillId="89" borderId="52" applyNumberFormat="0" applyAlignment="0" applyProtection="0"/>
    <xf numFmtId="176" fontId="91" fillId="0" borderId="20">
      <alignment horizontal="left" vertical="center"/>
    </xf>
    <xf numFmtId="176" fontId="91" fillId="0" borderId="20">
      <alignment horizontal="left" vertical="center"/>
    </xf>
    <xf numFmtId="176" fontId="102" fillId="52" borderId="51" applyNumberFormat="0" applyAlignment="0" applyProtection="0"/>
    <xf numFmtId="176" fontId="102" fillId="52" borderId="51" applyNumberFormat="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0" fontId="68" fillId="79" borderId="51" applyNumberFormat="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0" fontId="141" fillId="0" borderId="50" applyNumberFormat="0" applyFill="0" applyBorder="0" applyAlignment="0" applyProtection="0"/>
    <xf numFmtId="0" fontId="141" fillId="0" borderId="50" applyNumberFormat="0" applyFill="0" applyBorder="0" applyAlignment="0" applyProtection="0"/>
    <xf numFmtId="0" fontId="140" fillId="0" borderId="50" applyNumberFormat="0" applyFill="0" applyBorder="0" applyAlignment="0" applyProtection="0"/>
    <xf numFmtId="0" fontId="140" fillId="0" borderId="50" applyNumberFormat="0" applyFill="0" applyBorder="0" applyAlignment="0" applyProtection="0"/>
    <xf numFmtId="0" fontId="162" fillId="113" borderId="18">
      <alignment vertical="center" wrapText="1"/>
      <protection locked="0"/>
    </xf>
    <xf numFmtId="0" fontId="162" fillId="113" borderId="18">
      <alignment vertical="center" wrapText="1"/>
      <protection locked="0"/>
    </xf>
    <xf numFmtId="0" fontId="172" fillId="83" borderId="18">
      <alignment horizontal="center" vertical="center" wrapText="1"/>
    </xf>
    <xf numFmtId="0" fontId="135" fillId="0" borderId="50" applyNumberFormat="0" applyFill="0" applyBorder="0" applyAlignment="0" applyProtection="0"/>
    <xf numFmtId="0" fontId="135" fillId="0" borderId="50" applyNumberFormat="0" applyFill="0" applyBorder="0" applyAlignment="0" applyProtection="0"/>
    <xf numFmtId="0" fontId="164" fillId="1" borderId="20" applyNumberFormat="0" applyFont="0" applyAlignment="0">
      <alignment horizontal="center"/>
    </xf>
    <xf numFmtId="176" fontId="2" fillId="86" borderId="18"/>
    <xf numFmtId="0" fontId="2" fillId="86" borderId="18"/>
    <xf numFmtId="0" fontId="36" fillId="92" borderId="52" applyNumberFormat="0" applyFont="0" applyAlignment="0" applyProtection="0"/>
    <xf numFmtId="0" fontId="32" fillId="89" borderId="52" applyNumberFormat="0" applyAlignment="0" applyProtection="0"/>
    <xf numFmtId="0" fontId="3" fillId="92" borderId="52" applyNumberFormat="0" applyFont="0" applyAlignment="0" applyProtection="0"/>
    <xf numFmtId="0" fontId="3" fillId="92" borderId="52" applyNumberFormat="0" applyFont="0" applyAlignment="0" applyProtection="0"/>
    <xf numFmtId="176" fontId="2" fillId="0" borderId="50" applyNumberFormat="0" applyFill="0" applyAlignment="0" applyProtection="0"/>
    <xf numFmtId="0" fontId="68" fillId="80" borderId="51" applyNumberFormat="0" applyAlignment="0" applyProtection="0"/>
    <xf numFmtId="0" fontId="68" fillId="79" borderId="51" applyNumberFormat="0" applyAlignment="0" applyProtection="0"/>
    <xf numFmtId="0" fontId="103" fillId="0" borderId="18">
      <alignment horizontal="left" vertical="center" wrapText="1"/>
    </xf>
    <xf numFmtId="0" fontId="102" fillId="51" borderId="51" applyNumberFormat="0" applyAlignment="0" applyProtection="0"/>
    <xf numFmtId="0" fontId="102" fillId="51" borderId="51" applyNumberFormat="0" applyAlignment="0" applyProtection="0"/>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10" fontId="2" fillId="88" borderId="18" applyNumberFormat="0" applyBorder="0" applyAlignment="0" applyProtection="0"/>
    <xf numFmtId="10" fontId="2" fillId="88" borderId="18" applyNumberFormat="0" applyBorder="0" applyAlignment="0" applyProtection="0"/>
    <xf numFmtId="0" fontId="92" fillId="85" borderId="18" applyBorder="0">
      <alignment horizontal="center" vertical="center" shrinkToFit="1"/>
      <protection hidden="1"/>
    </xf>
    <xf numFmtId="176" fontId="91" fillId="0" borderId="20">
      <alignment horizontal="left" vertical="center"/>
    </xf>
    <xf numFmtId="176" fontId="2" fillId="84" borderId="18"/>
    <xf numFmtId="0" fontId="2" fillId="84" borderId="18"/>
    <xf numFmtId="0" fontId="91" fillId="0" borderId="20">
      <alignment horizontal="left" vertical="center"/>
    </xf>
    <xf numFmtId="0" fontId="91" fillId="0" borderId="20">
      <alignment horizontal="left" vertical="center"/>
    </xf>
    <xf numFmtId="176" fontId="91" fillId="0" borderId="20">
      <alignment horizontal="left" vertical="center"/>
    </xf>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0" fontId="68" fillId="79" borderId="51" applyNumberFormat="0" applyAlignment="0" applyProtection="0"/>
    <xf numFmtId="0" fontId="68" fillId="80" borderId="51" applyNumberFormat="0" applyAlignment="0" applyProtection="0"/>
    <xf numFmtId="0" fontId="68" fillId="79" borderId="51" applyNumberFormat="0" applyAlignment="0" applyProtection="0"/>
    <xf numFmtId="0" fontId="68" fillId="79" borderId="51" applyNumberFormat="0" applyAlignment="0" applyProtection="0"/>
    <xf numFmtId="0" fontId="65" fillId="0" borderId="25" applyNumberFormat="0" applyBorder="0">
      <alignment horizontal="center"/>
    </xf>
    <xf numFmtId="0" fontId="62" fillId="78" borderId="18">
      <alignment horizontal="center" vertical="center" shrinkToFit="1"/>
      <protection hidden="1"/>
    </xf>
    <xf numFmtId="176" fontId="2" fillId="0" borderId="50" applyNumberFormat="0" applyFill="0" applyAlignment="0" applyProtection="0"/>
    <xf numFmtId="0" fontId="2" fillId="0" borderId="50" applyNumberFormat="0" applyFill="0" applyAlignment="0" applyProtection="0"/>
    <xf numFmtId="0" fontId="2" fillId="0" borderId="50" applyNumberFormat="0" applyFill="0" applyAlignment="0" applyProtection="0"/>
    <xf numFmtId="0" fontId="59" fillId="0" borderId="50" applyNumberFormat="0" applyFill="0" applyBorder="0" applyAlignment="0" applyProtection="0"/>
    <xf numFmtId="0" fontId="59" fillId="0" borderId="50" applyNumberFormat="0" applyFill="0" applyBorder="0" applyAlignment="0" applyProtection="0"/>
    <xf numFmtId="0" fontId="58" fillId="0" borderId="50" applyNumberFormat="0" applyFill="0" applyBorder="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0" fontId="57" fillId="0" borderId="50" applyNumberFormat="0" applyFill="0" applyBorder="0" applyAlignment="0" applyProtection="0"/>
    <xf numFmtId="0" fontId="3" fillId="92" borderId="52" applyNumberFormat="0" applyFont="0" applyAlignment="0" applyProtection="0"/>
    <xf numFmtId="0" fontId="32" fillId="89" borderId="52" applyNumberFormat="0" applyAlignment="0" applyProtection="0"/>
    <xf numFmtId="0" fontId="36" fillId="92" borderId="52" applyNumberFormat="0" applyFont="0" applyAlignment="0" applyProtection="0"/>
    <xf numFmtId="0" fontId="122" fillId="80" borderId="37" applyNumberFormat="0" applyAlignment="0" applyProtection="0"/>
    <xf numFmtId="0" fontId="122" fillId="79" borderId="37" applyNumberFormat="0" applyAlignment="0" applyProtection="0"/>
    <xf numFmtId="4" fontId="4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176" fontId="165" fillId="50" borderId="58"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25" fillId="112" borderId="58" applyNumberFormat="0" applyProtection="0">
      <alignment horizontal="left" vertical="center" wrapText="1"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3" fillId="93" borderId="37" applyNumberFormat="0" applyProtection="0">
      <alignment horizontal="left" vertical="center" indent="1"/>
    </xf>
    <xf numFmtId="0" fontId="130" fillId="107" borderId="58" applyNumberFormat="0" applyProtection="0">
      <alignment horizontal="left" vertical="top" indent="1"/>
    </xf>
    <xf numFmtId="176" fontId="130" fillId="107" borderId="58" applyNumberFormat="0" applyProtection="0">
      <alignment horizontal="left" vertical="top" indent="1"/>
    </xf>
    <xf numFmtId="4" fontId="134" fillId="109" borderId="58" applyNumberFormat="0" applyProtection="0">
      <alignment horizontal="right" vertical="center"/>
    </xf>
    <xf numFmtId="4" fontId="133" fillId="104" borderId="37" applyNumberFormat="0" applyProtection="0">
      <alignment horizontal="right" vertical="center"/>
    </xf>
    <xf numFmtId="4" fontId="133" fillId="104" borderId="37" applyNumberFormat="0" applyProtection="0">
      <alignment horizontal="right" vertical="center"/>
    </xf>
    <xf numFmtId="176" fontId="166" fillId="50" borderId="58"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201" fontId="167" fillId="85" borderId="57" applyBorder="0">
      <alignment horizontal="center" vertical="center" wrapText="1"/>
      <protection hidden="1"/>
    </xf>
    <xf numFmtId="0" fontId="164" fillId="1" borderId="20" applyNumberFormat="0" applyFont="0" applyAlignment="0">
      <alignment horizontal="center"/>
    </xf>
    <xf numFmtId="0" fontId="135" fillId="0" borderId="50" applyNumberFormat="0" applyFill="0" applyBorder="0" applyAlignment="0" applyProtection="0"/>
    <xf numFmtId="0" fontId="135" fillId="0" borderId="50" applyNumberFormat="0" applyFill="0" applyBorder="0" applyAlignment="0" applyProtection="0"/>
    <xf numFmtId="176" fontId="135" fillId="0" borderId="50" applyNumberFormat="0" applyFill="0" applyBorder="0" applyAlignment="0" applyProtection="0"/>
    <xf numFmtId="0" fontId="173" fillId="0" borderId="48" applyNumberFormat="0" applyFill="0" applyAlignment="0" applyProtection="0"/>
    <xf numFmtId="0" fontId="140" fillId="0" borderId="50" applyNumberFormat="0" applyFill="0" applyBorder="0" applyAlignment="0" applyProtection="0"/>
    <xf numFmtId="0" fontId="140" fillId="0" borderId="50" applyNumberFormat="0" applyFill="0" applyBorder="0" applyAlignment="0" applyProtection="0"/>
    <xf numFmtId="176" fontId="140" fillId="0" borderId="50" applyNumberFormat="0" applyFill="0" applyBorder="0" applyAlignment="0" applyProtection="0"/>
    <xf numFmtId="0" fontId="141" fillId="0" borderId="50" applyNumberFormat="0" applyFill="0" applyBorder="0" applyAlignment="0" applyProtection="0"/>
    <xf numFmtId="0" fontId="141" fillId="0" borderId="50" applyNumberFormat="0" applyFill="0" applyBorder="0" applyAlignment="0" applyProtection="0"/>
    <xf numFmtId="176" fontId="141" fillId="0" borderId="50" applyNumberFormat="0" applyFill="0" applyBorder="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176" fontId="142" fillId="0" borderId="50" applyNumberFormat="0" applyFill="0" applyBorder="0" applyAlignment="0" applyProtection="0"/>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0" fontId="102" fillId="51" borderId="51" applyNumberFormat="0" applyAlignment="0" applyProtection="0"/>
    <xf numFmtId="0" fontId="173" fillId="0" borderId="48" applyNumberFormat="0" applyFill="0" applyAlignment="0" applyProtection="0"/>
    <xf numFmtId="0" fontId="3" fillId="92" borderId="52" applyNumberFormat="0" applyFont="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4" fontId="44" fillId="88" borderId="37" applyNumberFormat="0" applyProtection="0">
      <alignment vertical="center"/>
    </xf>
    <xf numFmtId="4" fontId="44" fillId="88" borderId="37" applyNumberFormat="0" applyProtection="0">
      <alignment vertical="center"/>
    </xf>
    <xf numFmtId="0" fontId="91" fillId="0" borderId="20">
      <alignment horizontal="left" vertical="center"/>
    </xf>
    <xf numFmtId="0" fontId="3" fillId="106" borderId="37" applyNumberFormat="0" applyProtection="0">
      <alignment horizontal="left" vertical="center" indent="1"/>
    </xf>
    <xf numFmtId="39" fontId="106" fillId="57" borderId="56"/>
    <xf numFmtId="0" fontId="3" fillId="108" borderId="37" applyNumberFormat="0" applyProtection="0">
      <alignment horizontal="left" vertical="center" indent="1"/>
    </xf>
    <xf numFmtId="4" fontId="126" fillId="102" borderId="37" applyNumberFormat="0" applyProtection="0">
      <alignment horizontal="left" vertical="center" indent="1"/>
    </xf>
    <xf numFmtId="4" fontId="44" fillId="106" borderId="37" applyNumberFormat="0" applyProtection="0">
      <alignment horizontal="left" vertical="center" indent="1"/>
    </xf>
    <xf numFmtId="176" fontId="142" fillId="0" borderId="50" applyNumberFormat="0" applyFill="0" applyBorder="0" applyAlignment="0" applyProtection="0"/>
    <xf numFmtId="176" fontId="141" fillId="0" borderId="50" applyNumberFormat="0" applyFill="0" applyBorder="0" applyAlignment="0" applyProtection="0"/>
    <xf numFmtId="176" fontId="57" fillId="0" borderId="50" applyNumberFormat="0" applyFill="0" applyBorder="0" applyAlignment="0" applyProtection="0"/>
    <xf numFmtId="4" fontId="44" fillId="85" borderId="37" applyNumberFormat="0" applyProtection="0">
      <alignment vertical="center"/>
    </xf>
    <xf numFmtId="4" fontId="134" fillId="109" borderId="58" applyNumberFormat="0" applyProtection="0">
      <alignment horizontal="right" vertical="center"/>
    </xf>
    <xf numFmtId="0" fontId="135" fillId="0" borderId="50" applyNumberFormat="0" applyFill="0" applyBorder="0" applyAlignment="0" applyProtection="0"/>
    <xf numFmtId="0" fontId="122" fillId="79" borderId="37" applyNumberFormat="0" applyAlignment="0" applyProtection="0"/>
    <xf numFmtId="176" fontId="141" fillId="0" borderId="50" applyNumberFormat="0" applyFill="0" applyBorder="0" applyAlignment="0" applyProtection="0"/>
    <xf numFmtId="0" fontId="91" fillId="0" borderId="20">
      <alignment horizontal="left" vertical="center"/>
    </xf>
    <xf numFmtId="176" fontId="58" fillId="0" borderId="50" applyNumberFormat="0" applyFill="0" applyBorder="0" applyAlignment="0" applyProtection="0"/>
    <xf numFmtId="10" fontId="2" fillId="88" borderId="18" applyNumberFormat="0" applyBorder="0" applyAlignment="0" applyProtection="0"/>
    <xf numFmtId="0" fontId="102" fillId="51" borderId="51" applyNumberFormat="0" applyAlignment="0" applyProtection="0"/>
    <xf numFmtId="0" fontId="3" fillId="108" borderId="37" applyNumberFormat="0" applyProtection="0">
      <alignment horizontal="left" vertical="center" indent="1"/>
    </xf>
    <xf numFmtId="176" fontId="57" fillId="0" borderId="50" applyNumberFormat="0" applyFill="0" applyBorder="0" applyAlignment="0" applyProtection="0"/>
    <xf numFmtId="0" fontId="164" fillId="1" borderId="20" applyNumberFormat="0" applyFont="0" applyAlignment="0">
      <alignment horizontal="center"/>
    </xf>
    <xf numFmtId="0" fontId="102" fillId="51" borderId="51" applyNumberFormat="0" applyAlignment="0" applyProtection="0"/>
    <xf numFmtId="176" fontId="140" fillId="0" borderId="50" applyNumberFormat="0" applyFill="0" applyBorder="0" applyAlignment="0" applyProtection="0"/>
    <xf numFmtId="0" fontId="141" fillId="0" borderId="50" applyNumberFormat="0" applyFill="0" applyBorder="0" applyAlignment="0" applyProtection="0"/>
    <xf numFmtId="0" fontId="142" fillId="0" borderId="50" applyNumberFormat="0" applyFill="0" applyBorder="0" applyAlignment="0" applyProtection="0"/>
    <xf numFmtId="0" fontId="140" fillId="0" borderId="50" applyNumberFormat="0" applyFill="0" applyBorder="0" applyAlignment="0" applyProtection="0"/>
    <xf numFmtId="0" fontId="36" fillId="89" borderId="52" applyNumberFormat="0" applyAlignment="0" applyProtection="0"/>
    <xf numFmtId="0" fontId="102" fillId="51" borderId="51" applyNumberFormat="0" applyAlignment="0" applyProtection="0"/>
    <xf numFmtId="0" fontId="102" fillId="52" borderId="51" applyNumberFormat="0" applyAlignment="0" applyProtection="0"/>
    <xf numFmtId="4" fontId="44" fillId="85" borderId="37" applyNumberFormat="0" applyProtection="0">
      <alignment vertical="center"/>
    </xf>
    <xf numFmtId="0" fontId="102" fillId="51" borderId="51" applyNumberFormat="0" applyAlignment="0" applyProtection="0"/>
    <xf numFmtId="176" fontId="2" fillId="0" borderId="50" applyNumberFormat="0" applyFill="0" applyAlignment="0" applyProtection="0"/>
    <xf numFmtId="176" fontId="2" fillId="84" borderId="18"/>
    <xf numFmtId="0" fontId="2" fillId="84" borderId="18"/>
    <xf numFmtId="4" fontId="126" fillId="102" borderId="37" applyNumberFormat="0" applyProtection="0">
      <alignment horizontal="left" vertical="center" indent="1"/>
    </xf>
    <xf numFmtId="0" fontId="68" fillId="79" borderId="51" applyNumberFormat="0" applyAlignment="0" applyProtection="0"/>
    <xf numFmtId="0" fontId="102" fillId="51" borderId="51" applyNumberFormat="0" applyAlignment="0" applyProtection="0"/>
    <xf numFmtId="0" fontId="3" fillId="93" borderId="37" applyNumberFormat="0" applyProtection="0">
      <alignment horizontal="left" vertical="center" indent="1"/>
    </xf>
    <xf numFmtId="0" fontId="68" fillId="80" borderId="51" applyNumberFormat="0" applyAlignment="0" applyProtection="0"/>
    <xf numFmtId="4" fontId="44" fillId="99" borderId="37" applyNumberFormat="0" applyProtection="0">
      <alignment horizontal="right" vertical="center"/>
    </xf>
    <xf numFmtId="0" fontId="68" fillId="79" borderId="51" applyNumberFormat="0" applyAlignment="0" applyProtection="0"/>
    <xf numFmtId="0" fontId="92" fillId="85" borderId="18" applyBorder="0">
      <alignment horizontal="center" vertical="center" shrinkToFit="1"/>
      <protection hidden="1"/>
    </xf>
    <xf numFmtId="10" fontId="2" fillId="88" borderId="18" applyNumberFormat="0" applyBorder="0" applyAlignment="0" applyProtection="0"/>
    <xf numFmtId="0" fontId="102" fillId="51" borderId="51" applyNumberFormat="0" applyAlignment="0" applyProtection="0"/>
    <xf numFmtId="0" fontId="102" fillId="52" borderId="51" applyNumberFormat="0" applyAlignment="0" applyProtection="0"/>
    <xf numFmtId="176" fontId="2" fillId="0" borderId="50" applyNumberFormat="0" applyFill="0" applyAlignment="0" applyProtection="0"/>
    <xf numFmtId="0" fontId="68" fillId="79" borderId="51" applyNumberFormat="0" applyAlignment="0" applyProtection="0"/>
    <xf numFmtId="0" fontId="65" fillId="0" borderId="25" applyNumberFormat="0" applyBorder="0">
      <alignment horizontal="center"/>
    </xf>
    <xf numFmtId="4" fontId="44" fillId="100" borderId="37" applyNumberFormat="0" applyProtection="0">
      <alignment horizontal="right" vertical="center"/>
    </xf>
    <xf numFmtId="10" fontId="2" fillId="88" borderId="18" applyNumberFormat="0" applyBorder="0" applyAlignment="0" applyProtection="0"/>
    <xf numFmtId="0" fontId="91" fillId="0" borderId="20">
      <alignment horizontal="left" vertical="center"/>
    </xf>
    <xf numFmtId="0" fontId="62" fillId="78" borderId="18">
      <alignment horizontal="center" vertical="center" shrinkToFit="1"/>
      <protection hidden="1"/>
    </xf>
    <xf numFmtId="0" fontId="68" fillId="80" borderId="51" applyNumberFormat="0" applyAlignment="0" applyProtection="0"/>
    <xf numFmtId="0" fontId="68" fillId="79" borderId="51" applyNumberFormat="0" applyAlignment="0" applyProtection="0"/>
    <xf numFmtId="0" fontId="58" fillId="0" borderId="50" applyNumberFormat="0" applyFill="0" applyBorder="0" applyAlignment="0" applyProtection="0"/>
    <xf numFmtId="0" fontId="122" fillId="79" borderId="37" applyNumberFormat="0" applyAlignment="0" applyProtection="0"/>
    <xf numFmtId="4" fontId="44" fillId="96"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4" fontId="124" fillId="85" borderId="37" applyNumberFormat="0" applyProtection="0">
      <alignment vertical="center"/>
    </xf>
    <xf numFmtId="0" fontId="140" fillId="0" borderId="50" applyNumberFormat="0" applyFill="0" applyBorder="0" applyAlignment="0" applyProtection="0"/>
    <xf numFmtId="39" fontId="106" fillId="57" borderId="56"/>
    <xf numFmtId="176" fontId="57" fillId="0" borderId="50" applyNumberFormat="0" applyFill="0" applyBorder="0" applyAlignment="0" applyProtection="0"/>
    <xf numFmtId="176" fontId="142" fillId="0" borderId="50" applyNumberFormat="0" applyFill="0" applyBorder="0" applyAlignment="0" applyProtection="0"/>
    <xf numFmtId="0" fontId="140" fillId="0" borderId="50" applyNumberFormat="0" applyFill="0" applyBorder="0" applyAlignment="0" applyProtection="0"/>
    <xf numFmtId="176" fontId="32" fillId="89" borderId="52" applyNumberFormat="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0" fontId="135" fillId="0" borderId="50" applyNumberFormat="0" applyFill="0" applyBorder="0" applyAlignment="0" applyProtection="0"/>
    <xf numFmtId="176" fontId="2" fillId="0" borderId="50" applyNumberFormat="0" applyFill="0" applyAlignment="0" applyProtection="0"/>
    <xf numFmtId="176" fontId="135" fillId="0" borderId="50" applyNumberFormat="0" applyFill="0" applyBorder="0" applyAlignment="0" applyProtection="0"/>
    <xf numFmtId="0" fontId="57" fillId="0" borderId="50" applyNumberFormat="0" applyFill="0" applyBorder="0" applyAlignment="0" applyProtection="0"/>
    <xf numFmtId="0" fontId="3" fillId="93" borderId="37" applyNumberFormat="0" applyProtection="0">
      <alignment horizontal="left" vertical="center" indent="1"/>
    </xf>
    <xf numFmtId="0" fontId="3" fillId="108" borderId="37" applyNumberFormat="0" applyProtection="0">
      <alignment horizontal="left" vertical="center" indent="1"/>
    </xf>
    <xf numFmtId="4" fontId="44" fillId="97" borderId="37" applyNumberFormat="0" applyProtection="0">
      <alignment horizontal="right" vertical="center"/>
    </xf>
    <xf numFmtId="4" fontId="44" fillId="96" borderId="37" applyNumberFormat="0" applyProtection="0">
      <alignment horizontal="right" vertical="center"/>
    </xf>
    <xf numFmtId="4" fontId="44" fillId="104" borderId="37" applyNumberFormat="0" applyProtection="0">
      <alignment horizontal="right" vertical="center"/>
    </xf>
    <xf numFmtId="4" fontId="124" fillId="104" borderId="37" applyNumberFormat="0" applyProtection="0">
      <alignment horizontal="right" vertical="center"/>
    </xf>
    <xf numFmtId="176" fontId="58" fillId="0" borderId="50" applyNumberFormat="0" applyFill="0" applyBorder="0" applyAlignment="0" applyProtection="0"/>
    <xf numFmtId="176" fontId="135" fillId="0" borderId="50" applyNumberFormat="0" applyFill="0" applyBorder="0" applyAlignment="0" applyProtection="0"/>
    <xf numFmtId="176" fontId="142" fillId="0" borderId="50" applyNumberFormat="0" applyFill="0" applyBorder="0" applyAlignment="0" applyProtection="0"/>
    <xf numFmtId="0" fontId="142" fillId="0" borderId="50" applyNumberFormat="0" applyFill="0" applyBorder="0" applyAlignment="0" applyProtection="0"/>
    <xf numFmtId="0" fontId="141" fillId="0" borderId="50" applyNumberFormat="0" applyFill="0" applyBorder="0" applyAlignment="0" applyProtection="0"/>
    <xf numFmtId="0" fontId="2" fillId="86" borderId="18"/>
    <xf numFmtId="0" fontId="58" fillId="0" borderId="50" applyNumberFormat="0" applyFill="0" applyBorder="0" applyAlignment="0" applyProtection="0"/>
    <xf numFmtId="0" fontId="102" fillId="51" borderId="51" applyNumberFormat="0" applyAlignment="0" applyProtection="0"/>
    <xf numFmtId="0" fontId="68" fillId="79" borderId="51" applyNumberFormat="0" applyAlignment="0" applyProtection="0"/>
    <xf numFmtId="0" fontId="3" fillId="93" borderId="37" applyNumberFormat="0" applyProtection="0">
      <alignment horizontal="left" vertical="center" indent="1"/>
    </xf>
    <xf numFmtId="4" fontId="44" fillId="85" borderId="37" applyNumberFormat="0" applyProtection="0">
      <alignment horizontal="left" vertical="center" indent="1"/>
    </xf>
    <xf numFmtId="0" fontId="3" fillId="86" borderId="37" applyNumberFormat="0" applyProtection="0">
      <alignment horizontal="left" vertical="center" indent="1"/>
    </xf>
    <xf numFmtId="4" fontId="44" fillId="88" borderId="37" applyNumberFormat="0" applyProtection="0">
      <alignment horizontal="left" vertical="center" indent="1"/>
    </xf>
    <xf numFmtId="0" fontId="3" fillId="86" borderId="37" applyNumberFormat="0" applyProtection="0">
      <alignment horizontal="left" vertical="center" indent="1"/>
    </xf>
    <xf numFmtId="0" fontId="3" fillId="106" borderId="37" applyNumberFormat="0" applyProtection="0">
      <alignment horizontal="left" vertical="center" indent="1"/>
    </xf>
    <xf numFmtId="0" fontId="91" fillId="0" borderId="20">
      <alignment horizontal="left" vertical="center"/>
    </xf>
    <xf numFmtId="0" fontId="3" fillId="106" borderId="37" applyNumberFormat="0" applyProtection="0">
      <alignment horizontal="left" vertical="center" indent="1"/>
    </xf>
    <xf numFmtId="176" fontId="128" fillId="50" borderId="58" applyNumberFormat="0" applyProtection="0">
      <alignment horizontal="right" vertical="center"/>
    </xf>
    <xf numFmtId="176" fontId="165" fillId="50" borderId="58" applyNumberFormat="0" applyProtection="0">
      <alignment horizontal="right" vertical="center"/>
    </xf>
    <xf numFmtId="176" fontId="165" fillId="50" borderId="58" applyNumberFormat="0" applyProtection="0">
      <alignment horizontal="right" vertical="center"/>
    </xf>
    <xf numFmtId="176" fontId="125" fillId="112" borderId="58" applyNumberFormat="0" applyProtection="0">
      <alignment horizontal="left" vertical="center" wrapText="1" indent="1"/>
    </xf>
    <xf numFmtId="176" fontId="125" fillId="112" borderId="58" applyNumberFormat="0" applyProtection="0">
      <alignment horizontal="left" vertical="center" wrapText="1" indent="1"/>
    </xf>
    <xf numFmtId="176" fontId="130" fillId="107" borderId="58" applyNumberFormat="0" applyProtection="0">
      <alignment horizontal="left" vertical="top" indent="1"/>
    </xf>
    <xf numFmtId="176" fontId="130" fillId="107" borderId="58" applyNumberFormat="0" applyProtection="0">
      <alignment horizontal="left" vertical="top" indent="1"/>
    </xf>
    <xf numFmtId="176" fontId="166" fillId="50" borderId="58" applyNumberFormat="0" applyProtection="0">
      <alignment horizontal="right" vertical="center"/>
    </xf>
    <xf numFmtId="176" fontId="166" fillId="50" borderId="58" applyNumberFormat="0" applyProtection="0">
      <alignment horizontal="right" vertical="center"/>
    </xf>
    <xf numFmtId="176" fontId="135"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0" fontId="2" fillId="88" borderId="18" applyNumberFormat="0" applyBorder="0" applyAlignment="0" applyProtection="0"/>
    <xf numFmtId="176" fontId="125" fillId="112" borderId="58" applyNumberFormat="0" applyProtection="0">
      <alignment horizontal="left" vertical="center" wrapText="1" indent="1"/>
    </xf>
    <xf numFmtId="0" fontId="3" fillId="108" borderId="37" applyNumberFormat="0" applyProtection="0">
      <alignment horizontal="left" vertical="center" indent="1"/>
    </xf>
    <xf numFmtId="0" fontId="162" fillId="113" borderId="18">
      <alignment vertical="center" wrapText="1"/>
      <protection locked="0"/>
    </xf>
    <xf numFmtId="0" fontId="162" fillId="113" borderId="18">
      <alignment vertical="center" wrapText="1"/>
      <protection locked="0"/>
    </xf>
    <xf numFmtId="0" fontId="172" fillId="83" borderId="18">
      <alignment horizontal="center" vertical="center" wrapText="1"/>
    </xf>
    <xf numFmtId="0" fontId="164" fillId="1" borderId="20" applyNumberFormat="0" applyFont="0" applyAlignment="0">
      <alignment horizontal="center"/>
    </xf>
    <xf numFmtId="176" fontId="2" fillId="86" borderId="18"/>
    <xf numFmtId="0" fontId="2" fillId="86" borderId="18"/>
    <xf numFmtId="0" fontId="2" fillId="86" borderId="18"/>
    <xf numFmtId="176" fontId="102" fillId="52" borderId="51" applyNumberFormat="0" applyAlignment="0" applyProtection="0"/>
    <xf numFmtId="176" fontId="102" fillId="52" borderId="51" applyNumberFormat="0" applyAlignment="0" applyProtection="0"/>
    <xf numFmtId="176" fontId="91" fillId="0" borderId="20">
      <alignment horizontal="left" vertical="center"/>
    </xf>
    <xf numFmtId="176" fontId="91" fillId="0" borderId="20">
      <alignment horizontal="left" vertical="center"/>
    </xf>
    <xf numFmtId="176" fontId="59" fillId="0" borderId="50" applyNumberFormat="0" applyFill="0" applyBorder="0" applyAlignment="0" applyProtection="0"/>
    <xf numFmtId="0" fontId="103" fillId="0" borderId="18">
      <alignment horizontal="left" vertical="center" wrapText="1"/>
    </xf>
    <xf numFmtId="10" fontId="2" fillId="88" borderId="18" applyNumberFormat="0" applyBorder="0" applyAlignment="0" applyProtection="0"/>
    <xf numFmtId="10" fontId="2" fillId="88" borderId="18" applyNumberFormat="0" applyBorder="0" applyAlignment="0" applyProtection="0"/>
    <xf numFmtId="0" fontId="92" fillId="85" borderId="18" applyBorder="0">
      <alignment horizontal="center" vertical="center" shrinkToFit="1"/>
      <protection hidden="1"/>
    </xf>
    <xf numFmtId="176" fontId="91" fillId="0" borderId="20">
      <alignment horizontal="left" vertical="center"/>
    </xf>
    <xf numFmtId="0" fontId="91" fillId="0" borderId="20">
      <alignment horizontal="left" vertical="center"/>
    </xf>
    <xf numFmtId="0" fontId="91" fillId="0" borderId="20">
      <alignment horizontal="left" vertical="center"/>
    </xf>
    <xf numFmtId="176" fontId="2" fillId="84" borderId="18"/>
    <xf numFmtId="0" fontId="2" fillId="84" borderId="18"/>
    <xf numFmtId="0" fontId="2" fillId="84" borderId="18"/>
    <xf numFmtId="0" fontId="65" fillId="0" borderId="25" applyNumberFormat="0" applyBorder="0">
      <alignment horizontal="center"/>
    </xf>
    <xf numFmtId="0" fontId="62" fillId="78" borderId="18">
      <alignment horizontal="center" vertical="center" shrinkToFit="1"/>
      <protection hidden="1"/>
    </xf>
    <xf numFmtId="0" fontId="3" fillId="93" borderId="37" applyNumberFormat="0" applyProtection="0">
      <alignment horizontal="left" vertical="center" indent="1"/>
    </xf>
    <xf numFmtId="10" fontId="2" fillId="88" borderId="18" applyNumberFormat="0" applyBorder="0" applyAlignment="0" applyProtection="0"/>
    <xf numFmtId="176" fontId="141" fillId="0" borderId="50" applyNumberFormat="0" applyFill="0" applyBorder="0" applyAlignment="0" applyProtection="0"/>
    <xf numFmtId="176" fontId="130" fillId="107" borderId="58" applyNumberFormat="0" applyProtection="0">
      <alignment horizontal="left" vertical="top" indent="1"/>
    </xf>
    <xf numFmtId="176" fontId="122" fillId="80" borderId="37" applyNumberFormat="0" applyAlignment="0" applyProtection="0"/>
    <xf numFmtId="0" fontId="122" fillId="79" borderId="37" applyNumberFormat="0" applyAlignment="0" applyProtection="0"/>
    <xf numFmtId="0" fontId="122" fillId="79" borderId="37" applyNumberFormat="0" applyAlignment="0" applyProtection="0"/>
    <xf numFmtId="0" fontId="122" fillId="80" borderId="37" applyNumberFormat="0" applyAlignment="0" applyProtection="0"/>
    <xf numFmtId="0" fontId="122" fillId="79" borderId="37" applyNumberFormat="0" applyAlignment="0" applyProtection="0"/>
    <xf numFmtId="4" fontId="44" fillId="85" borderId="37" applyNumberFormat="0" applyProtection="0">
      <alignment vertical="center"/>
    </xf>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128" fillId="109" borderId="58" applyNumberFormat="0" applyProtection="0">
      <alignment horizontal="right" vertical="center"/>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9" fillId="109" borderId="58"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176" fontId="165" fillId="50" borderId="58"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4" fontId="125" fillId="53" borderId="58" applyNumberFormat="0" applyProtection="0">
      <alignment horizontal="left" vertical="center" wrapText="1" indent="1"/>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25" fillId="112" borderId="58" applyNumberFormat="0" applyProtection="0">
      <alignment horizontal="left" vertical="center" wrapText="1"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130" fillId="107" borderId="58" applyNumberFormat="0" applyProtection="0">
      <alignment horizontal="left" vertical="top"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130" fillId="107" borderId="58" applyNumberFormat="0" applyProtection="0">
      <alignment horizontal="left" vertical="top" indent="1"/>
    </xf>
    <xf numFmtId="176" fontId="130" fillId="107" borderId="58" applyNumberFormat="0" applyProtection="0">
      <alignment horizontal="left" vertical="top" indent="1"/>
    </xf>
    <xf numFmtId="4" fontId="134" fillId="109" borderId="58" applyNumberFormat="0" applyProtection="0">
      <alignment horizontal="right" vertical="center"/>
    </xf>
    <xf numFmtId="4" fontId="133" fillId="104" borderId="37" applyNumberFormat="0" applyProtection="0">
      <alignment horizontal="right" vertical="center"/>
    </xf>
    <xf numFmtId="4" fontId="133" fillId="104" borderId="37" applyNumberFormat="0" applyProtection="0">
      <alignment horizontal="right" vertical="center"/>
    </xf>
    <xf numFmtId="176" fontId="166" fillId="50" borderId="58"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201" fontId="167" fillId="85" borderId="57" applyBorder="0">
      <alignment horizontal="center" vertical="center" wrapText="1"/>
      <protection hidden="1"/>
    </xf>
    <xf numFmtId="0" fontId="173" fillId="0" borderId="48" applyNumberFormat="0" applyFill="0" applyAlignment="0" applyProtection="0"/>
    <xf numFmtId="4" fontId="124" fillId="104" borderId="37" applyNumberFormat="0" applyProtection="0">
      <alignment horizontal="right" vertical="center"/>
    </xf>
    <xf numFmtId="4" fontId="44" fillId="106" borderId="37" applyNumberFormat="0" applyProtection="0">
      <alignment horizontal="left" vertical="center" indent="1"/>
    </xf>
    <xf numFmtId="0" fontId="173" fillId="0" borderId="48" applyNumberFormat="0" applyFill="0" applyAlignment="0" applyProtection="0"/>
    <xf numFmtId="4" fontId="124" fillId="85" borderId="37" applyNumberFormat="0" applyProtection="0">
      <alignment vertical="center"/>
    </xf>
    <xf numFmtId="0" fontId="3" fillId="106" borderId="37" applyNumberFormat="0" applyProtection="0">
      <alignment horizontal="left" vertical="center" indent="1"/>
    </xf>
    <xf numFmtId="0" fontId="122" fillId="79" borderId="37" applyNumberFormat="0" applyAlignment="0" applyProtection="0"/>
    <xf numFmtId="0" fontId="185" fillId="0" borderId="48" applyNumberFormat="0" applyFill="0" applyAlignment="0" applyProtection="0"/>
    <xf numFmtId="0" fontId="122" fillId="80" borderId="37" applyNumberFormat="0" applyAlignment="0" applyProtection="0"/>
    <xf numFmtId="4" fontId="44" fillId="85" borderId="37" applyNumberFormat="0" applyProtection="0">
      <alignment vertical="center"/>
    </xf>
    <xf numFmtId="0" fontId="191" fillId="80" borderId="37" applyNumberFormat="0" applyAlignment="0" applyProtection="0"/>
    <xf numFmtId="0" fontId="122" fillId="79" borderId="37" applyNumberFormat="0" applyAlignment="0" applyProtection="0"/>
    <xf numFmtId="0" fontId="2" fillId="86" borderId="18"/>
    <xf numFmtId="4" fontId="44" fillId="104" borderId="37" applyNumberFormat="0" applyProtection="0">
      <alignment horizontal="right" vertical="center"/>
    </xf>
    <xf numFmtId="39" fontId="106" fillId="57" borderId="56"/>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39" fontId="106" fillId="57" borderId="56"/>
    <xf numFmtId="4" fontId="134" fillId="109" borderId="58" applyNumberFormat="0" applyProtection="0">
      <alignment horizontal="right" vertical="center"/>
    </xf>
    <xf numFmtId="4" fontId="125" fillId="53" borderId="58" applyNumberFormat="0" applyProtection="0">
      <alignment horizontal="left" vertical="center" wrapText="1" indent="1"/>
    </xf>
    <xf numFmtId="4" fontId="129" fillId="109" borderId="58" applyNumberFormat="0" applyProtection="0">
      <alignment horizontal="right" vertical="center"/>
    </xf>
    <xf numFmtId="4" fontId="128" fillId="109" borderId="58" applyNumberFormat="0" applyProtection="0">
      <alignment horizontal="right" vertical="center"/>
    </xf>
    <xf numFmtId="39" fontId="106" fillId="57" borderId="56"/>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128" fillId="109" borderId="58" applyNumberFormat="0" applyProtection="0">
      <alignment horizontal="right" vertical="center"/>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9" fillId="109" borderId="58"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176" fontId="165" fillId="50" borderId="58"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4" fontId="125" fillId="53" borderId="58" applyNumberFormat="0" applyProtection="0">
      <alignment horizontal="left" vertical="center" wrapText="1" indent="1"/>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25" fillId="112" borderId="58" applyNumberFormat="0" applyProtection="0">
      <alignment horizontal="left" vertical="center" wrapText="1"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130" fillId="107" borderId="58" applyNumberFormat="0" applyProtection="0">
      <alignment horizontal="left" vertical="top"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130" fillId="107" borderId="58" applyNumberFormat="0" applyProtection="0">
      <alignment horizontal="left" vertical="top" indent="1"/>
    </xf>
    <xf numFmtId="176" fontId="130" fillId="107" borderId="58" applyNumberFormat="0" applyProtection="0">
      <alignment horizontal="left" vertical="top" indent="1"/>
    </xf>
    <xf numFmtId="4" fontId="134" fillId="109" borderId="58" applyNumberFormat="0" applyProtection="0">
      <alignment horizontal="right" vertical="center"/>
    </xf>
    <xf numFmtId="4" fontId="133" fillId="104" borderId="37" applyNumberFormat="0" applyProtection="0">
      <alignment horizontal="right" vertical="center"/>
    </xf>
    <xf numFmtId="4" fontId="133" fillId="104" borderId="37" applyNumberFormat="0" applyProtection="0">
      <alignment horizontal="right" vertical="center"/>
    </xf>
    <xf numFmtId="176" fontId="166" fillId="50" borderId="58"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201" fontId="167" fillId="85" borderId="57" applyBorder="0">
      <alignment horizontal="center" vertical="center" wrapText="1"/>
      <protection hidden="1"/>
    </xf>
    <xf numFmtId="0" fontId="135" fillId="0" borderId="50" applyNumberFormat="0" applyFill="0" applyBorder="0" applyAlignment="0" applyProtection="0"/>
    <xf numFmtId="0" fontId="135" fillId="0" borderId="50" applyNumberFormat="0" applyFill="0" applyBorder="0" applyAlignment="0" applyProtection="0"/>
    <xf numFmtId="176" fontId="135" fillId="0" borderId="50" applyNumberFormat="0" applyFill="0" applyBorder="0" applyAlignment="0" applyProtection="0"/>
    <xf numFmtId="0" fontId="173" fillId="0" borderId="48" applyNumberFormat="0" applyFill="0" applyAlignment="0" applyProtection="0"/>
    <xf numFmtId="0" fontId="140" fillId="0" borderId="50" applyNumberFormat="0" applyFill="0" applyBorder="0" applyAlignment="0" applyProtection="0"/>
    <xf numFmtId="0" fontId="140" fillId="0" borderId="50" applyNumberFormat="0" applyFill="0" applyBorder="0" applyAlignment="0" applyProtection="0"/>
    <xf numFmtId="176" fontId="140" fillId="0" borderId="50" applyNumberFormat="0" applyFill="0" applyBorder="0" applyAlignment="0" applyProtection="0"/>
    <xf numFmtId="0" fontId="141" fillId="0" borderId="50" applyNumberFormat="0" applyFill="0" applyBorder="0" applyAlignment="0" applyProtection="0"/>
    <xf numFmtId="0" fontId="141" fillId="0" borderId="50" applyNumberFormat="0" applyFill="0" applyBorder="0" applyAlignment="0" applyProtection="0"/>
    <xf numFmtId="176" fontId="141" fillId="0" borderId="50" applyNumberFormat="0" applyFill="0" applyBorder="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176" fontId="142" fillId="0" borderId="50" applyNumberFormat="0" applyFill="0" applyBorder="0" applyAlignment="0" applyProtection="0"/>
    <xf numFmtId="0" fontId="68" fillId="79" borderId="51" applyNumberFormat="0" applyAlignment="0" applyProtection="0"/>
    <xf numFmtId="0" fontId="102" fillId="51" borderId="51" applyNumberFormat="0" applyAlignment="0" applyProtection="0"/>
    <xf numFmtId="0" fontId="173" fillId="0" borderId="48" applyNumberFormat="0" applyFill="0" applyAlignment="0" applyProtection="0"/>
    <xf numFmtId="0" fontId="122" fillId="79" borderId="37" applyNumberFormat="0" applyAlignment="0" applyProtection="0"/>
    <xf numFmtId="0" fontId="3" fillId="92" borderId="52" applyNumberFormat="0" applyFont="0" applyAlignment="0" applyProtection="0"/>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0" fontId="102" fillId="51" borderId="51" applyNumberFormat="0" applyAlignment="0" applyProtection="0"/>
    <xf numFmtId="0" fontId="3" fillId="92" borderId="52" applyNumberFormat="0" applyFont="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4" fontId="44" fillId="104" borderId="37" applyNumberFormat="0" applyProtection="0">
      <alignment horizontal="right" vertical="center"/>
    </xf>
    <xf numFmtId="39" fontId="106" fillId="57" borderId="56"/>
    <xf numFmtId="0" fontId="173" fillId="0" borderId="48" applyNumberFormat="0" applyFill="0" applyAlignment="0" applyProtection="0"/>
    <xf numFmtId="4" fontId="44" fillId="85"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0" fontId="3" fillId="86" borderId="37" applyNumberFormat="0" applyProtection="0">
      <alignment horizontal="left" vertical="center" indent="1"/>
    </xf>
    <xf numFmtId="4" fontId="133" fillId="104" borderId="37" applyNumberFormat="0" applyProtection="0">
      <alignment horizontal="right" vertical="center"/>
    </xf>
    <xf numFmtId="176" fontId="130" fillId="107" borderId="58" applyNumberFormat="0" applyProtection="0">
      <alignment horizontal="left" vertical="top"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176" fontId="125" fillId="112" borderId="58" applyNumberFormat="0" applyProtection="0">
      <alignment horizontal="left" vertical="center" wrapText="1" indent="1"/>
    </xf>
    <xf numFmtId="0" fontId="3" fillId="93" borderId="37" applyNumberFormat="0" applyProtection="0">
      <alignment horizontal="left" vertical="center" indent="1"/>
    </xf>
    <xf numFmtId="176" fontId="165" fillId="50" borderId="58" applyNumberFormat="0" applyProtection="0">
      <alignment horizontal="right" vertical="center"/>
    </xf>
    <xf numFmtId="4" fontId="134" fillId="109" borderId="58" applyNumberFormat="0" applyProtection="0">
      <alignment horizontal="right" vertical="center"/>
    </xf>
    <xf numFmtId="4" fontId="125" fillId="53" borderId="58" applyNumberFormat="0" applyProtection="0">
      <alignment horizontal="left" vertical="center" wrapText="1" indent="1"/>
    </xf>
    <xf numFmtId="4" fontId="129" fillId="109" borderId="58" applyNumberFormat="0" applyProtection="0">
      <alignment horizontal="right" vertical="center"/>
    </xf>
    <xf numFmtId="4" fontId="128" fillId="109" borderId="58" applyNumberFormat="0" applyProtection="0">
      <alignment horizontal="right" vertical="center"/>
    </xf>
    <xf numFmtId="0" fontId="164" fillId="1" borderId="20" applyNumberFormat="0" applyFont="0" applyAlignment="0">
      <alignment horizontal="center"/>
    </xf>
    <xf numFmtId="176" fontId="91" fillId="0" borderId="20">
      <alignment horizontal="left" vertical="center"/>
    </xf>
    <xf numFmtId="176" fontId="91" fillId="0" borderId="20">
      <alignment horizontal="left" vertical="center"/>
    </xf>
    <xf numFmtId="0" fontId="34" fillId="0" borderId="0" applyNumberFormat="0" applyFill="0" applyBorder="0" applyAlignment="0" applyProtection="0"/>
    <xf numFmtId="4" fontId="44" fillId="98" borderId="37" applyNumberFormat="0" applyProtection="0">
      <alignment horizontal="right" vertical="center"/>
    </xf>
    <xf numFmtId="4" fontId="44" fillId="83" borderId="37" applyNumberFormat="0" applyProtection="0">
      <alignment horizontal="right" vertical="center"/>
    </xf>
    <xf numFmtId="10" fontId="2" fillId="88" borderId="18" applyNumberFormat="0" applyBorder="0" applyAlignment="0" applyProtection="0"/>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4" fillId="0" borderId="0" applyNumberFormat="0" applyFill="0" applyBorder="0" applyAlignment="0" applyProtection="0"/>
    <xf numFmtId="176" fontId="2" fillId="0" borderId="50" applyNumberFormat="0" applyFill="0" applyAlignment="0" applyProtection="0"/>
    <xf numFmtId="0" fontId="195" fillId="0" borderId="0"/>
    <xf numFmtId="0" fontId="36" fillId="0" borderId="0" applyNumberForma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36" fillId="0" borderId="0" applyNumberForma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applyNumberForma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applyNumberForma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applyNumberForma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applyNumberForma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applyNumberForma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applyNumberForma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applyNumberForma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applyNumberForma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applyNumberForma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applyNumberForma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applyNumberForma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applyNumberForma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applyNumberForma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applyNumberForma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applyNumberForma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applyNumberFormat="0" applyFill="0" applyBorder="0" applyAlignment="0" applyProtection="0"/>
    <xf numFmtId="9" fontId="36" fillId="0" borderId="0" applyFont="0" applyFill="0" applyBorder="0" applyAlignment="0" applyProtection="0"/>
    <xf numFmtId="0" fontId="36" fillId="0" borderId="0" applyNumberForma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applyNumberForma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applyNumberForma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applyNumberForma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applyNumberForma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36" fillId="92" borderId="52" applyNumberFormat="0" applyFont="0" applyAlignment="0" applyProtection="0"/>
    <xf numFmtId="0" fontId="3" fillId="92" borderId="52" applyNumberFormat="0" applyFont="0" applyAlignment="0" applyProtection="0"/>
    <xf numFmtId="0" fontId="2" fillId="0" borderId="50" applyNumberFormat="0" applyFill="0" applyAlignment="0" applyProtection="0"/>
    <xf numFmtId="0" fontId="103" fillId="0" borderId="18">
      <alignment horizontal="left" vertical="center" wrapText="1"/>
    </xf>
    <xf numFmtId="0" fontId="91" fillId="0" borderId="20">
      <alignment horizontal="left" vertical="center"/>
    </xf>
    <xf numFmtId="0" fontId="102" fillId="52" borderId="51" applyNumberFormat="0" applyAlignment="0" applyProtection="0"/>
    <xf numFmtId="39" fontId="106" fillId="57" borderId="56"/>
    <xf numFmtId="0" fontId="91" fillId="0" borderId="20">
      <alignment horizontal="left" vertical="center"/>
    </xf>
    <xf numFmtId="0" fontId="36" fillId="89" borderId="52" applyNumberFormat="0" applyAlignment="0" applyProtection="0"/>
    <xf numFmtId="0" fontId="3" fillId="93" borderId="37" applyNumberFormat="0" applyProtection="0">
      <alignment horizontal="left" vertical="center" indent="1"/>
    </xf>
    <xf numFmtId="4" fontId="44" fillId="96" borderId="37" applyNumberFormat="0" applyProtection="0">
      <alignment horizontal="right" vertical="center"/>
    </xf>
    <xf numFmtId="4" fontId="44" fillId="106" borderId="37" applyNumberFormat="0" applyProtection="0">
      <alignment horizontal="left" vertical="center" indent="1"/>
    </xf>
    <xf numFmtId="176" fontId="141" fillId="0" borderId="50" applyNumberFormat="0" applyFill="0" applyBorder="0" applyAlignment="0" applyProtection="0"/>
    <xf numFmtId="4" fontId="124" fillId="104" borderId="37" applyNumberFormat="0" applyProtection="0">
      <alignment horizontal="right" vertical="center"/>
    </xf>
    <xf numFmtId="0" fontId="62" fillId="78" borderId="18">
      <alignment horizontal="center" vertical="center" shrinkToFit="1"/>
      <protection hidden="1"/>
    </xf>
    <xf numFmtId="176" fontId="142" fillId="0" borderId="50" applyNumberFormat="0" applyFill="0" applyBorder="0" applyAlignment="0" applyProtection="0"/>
    <xf numFmtId="10" fontId="2" fillId="88" borderId="18" applyNumberFormat="0" applyBorder="0" applyAlignment="0" applyProtection="0"/>
    <xf numFmtId="39" fontId="106" fillId="57" borderId="56"/>
    <xf numFmtId="39" fontId="106" fillId="57" borderId="56"/>
    <xf numFmtId="0" fontId="3" fillId="93" borderId="37" applyNumberFormat="0" applyProtection="0">
      <alignment horizontal="left" vertical="center" indent="1"/>
    </xf>
    <xf numFmtId="176" fontId="142" fillId="0" borderId="50" applyNumberFormat="0" applyFill="0" applyBorder="0" applyAlignment="0" applyProtection="0"/>
    <xf numFmtId="0" fontId="2" fillId="0" borderId="50" applyNumberFormat="0" applyFill="0" applyAlignment="0" applyProtection="0"/>
    <xf numFmtId="0" fontId="58" fillId="0" borderId="50" applyNumberFormat="0" applyFill="0" applyBorder="0" applyAlignment="0" applyProtection="0"/>
    <xf numFmtId="4" fontId="44" fillId="100" borderId="37" applyNumberFormat="0" applyProtection="0">
      <alignment horizontal="right" vertical="center"/>
    </xf>
    <xf numFmtId="4" fontId="44" fillId="96" borderId="37" applyNumberFormat="0" applyProtection="0">
      <alignment horizontal="right" vertical="center"/>
    </xf>
    <xf numFmtId="4" fontId="128" fillId="109" borderId="58" applyNumberFormat="0" applyProtection="0">
      <alignment horizontal="right" vertical="center"/>
    </xf>
    <xf numFmtId="4" fontId="129" fillId="109" borderId="58" applyNumberFormat="0" applyProtection="0">
      <alignment horizontal="right" vertical="center"/>
    </xf>
    <xf numFmtId="4" fontId="125" fillId="53" borderId="58" applyNumberFormat="0" applyProtection="0">
      <alignment horizontal="left" vertical="center" wrapText="1" indent="1"/>
    </xf>
    <xf numFmtId="0" fontId="135" fillId="0" borderId="50" applyNumberFormat="0" applyFill="0" applyBorder="0" applyAlignment="0" applyProtection="0"/>
    <xf numFmtId="4" fontId="133"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4" fontId="124" fillId="88" borderId="37" applyNumberFormat="0" applyProtection="0">
      <alignment vertical="center"/>
    </xf>
    <xf numFmtId="4" fontId="44" fillId="8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4" fontId="44" fillId="104" borderId="37" applyNumberFormat="0" applyProtection="0">
      <alignment horizontal="left" vertical="center" indent="1"/>
    </xf>
    <xf numFmtId="4" fontId="44" fillId="100" borderId="37" applyNumberFormat="0" applyProtection="0">
      <alignment horizontal="right" vertical="center"/>
    </xf>
    <xf numFmtId="4" fontId="126" fillId="102" borderId="37" applyNumberFormat="0" applyProtection="0">
      <alignment horizontal="left" vertical="center" indent="1"/>
    </xf>
    <xf numFmtId="4" fontId="44" fillId="98" borderId="37" applyNumberFormat="0" applyProtection="0">
      <alignment horizontal="right" vertical="center"/>
    </xf>
    <xf numFmtId="4" fontId="44" fillId="99" borderId="37" applyNumberFormat="0" applyProtection="0">
      <alignment horizontal="right" vertical="center"/>
    </xf>
    <xf numFmtId="0" fontId="3" fillId="93" borderId="37" applyNumberFormat="0" applyProtection="0">
      <alignment horizontal="left" vertical="center" indent="1"/>
    </xf>
    <xf numFmtId="4" fontId="44" fillId="96" borderId="37" applyNumberFormat="0" applyProtection="0">
      <alignment horizontal="right" vertical="center"/>
    </xf>
    <xf numFmtId="4" fontId="44" fillId="85" borderId="37" applyNumberFormat="0" applyProtection="0">
      <alignment vertical="center"/>
    </xf>
    <xf numFmtId="4" fontId="44" fillId="85" borderId="37" applyNumberFormat="0" applyProtection="0">
      <alignment horizontal="left" vertical="center" indent="1"/>
    </xf>
    <xf numFmtId="0" fontId="58" fillId="0" borderId="50" applyNumberFormat="0" applyFill="0" applyBorder="0" applyAlignment="0" applyProtection="0"/>
    <xf numFmtId="4" fontId="44" fillId="88" borderId="37" applyNumberFormat="0" applyProtection="0">
      <alignment horizontal="left" vertical="center" indent="1"/>
    </xf>
    <xf numFmtId="0" fontId="122" fillId="79" borderId="37" applyNumberFormat="0" applyAlignment="0" applyProtection="0"/>
    <xf numFmtId="0" fontId="3" fillId="93" borderId="37" applyNumberFormat="0" applyProtection="0">
      <alignment horizontal="left" vertical="center" indent="1"/>
    </xf>
    <xf numFmtId="4" fontId="44" fillId="97" borderId="37" applyNumberFormat="0" applyProtection="0">
      <alignment horizontal="right" vertical="center"/>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130" fillId="107" borderId="58" applyNumberFormat="0" applyProtection="0">
      <alignment horizontal="left" vertical="top" indent="1"/>
    </xf>
    <xf numFmtId="0" fontId="36" fillId="89" borderId="52" applyNumberFormat="0" applyAlignment="0" applyProtection="0"/>
    <xf numFmtId="0" fontId="3" fillId="93" borderId="37" applyNumberFormat="0" applyProtection="0">
      <alignment horizontal="left" vertical="center" indent="1"/>
    </xf>
    <xf numFmtId="0" fontId="3" fillId="106" borderId="37" applyNumberFormat="0" applyProtection="0">
      <alignment horizontal="left" vertical="center" indent="1"/>
    </xf>
    <xf numFmtId="0" fontId="3" fillId="93" borderId="37" applyNumberFormat="0" applyProtection="0">
      <alignment horizontal="left" vertical="center" indent="1"/>
    </xf>
    <xf numFmtId="176" fontId="32" fillId="89" borderId="52" applyNumberFormat="0" applyAlignment="0" applyProtection="0"/>
    <xf numFmtId="0" fontId="58" fillId="0" borderId="50" applyNumberFormat="0" applyFill="0" applyBorder="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4" fontId="44" fillId="104" borderId="37" applyNumberFormat="0" applyProtection="0">
      <alignment horizontal="right" vertical="center"/>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vertical="center"/>
    </xf>
    <xf numFmtId="0" fontId="3" fillId="86" borderId="37" applyNumberFormat="0" applyProtection="0">
      <alignment horizontal="left" vertical="center" indent="1"/>
    </xf>
    <xf numFmtId="0" fontId="3" fillId="108"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4" fontId="44" fillId="106" borderId="37" applyNumberFormat="0" applyProtection="0">
      <alignment horizontal="left" vertical="center" indent="1"/>
    </xf>
    <xf numFmtId="4" fontId="44" fillId="85" borderId="37" applyNumberFormat="0" applyProtection="0">
      <alignment horizontal="left" vertical="center" indent="1"/>
    </xf>
    <xf numFmtId="0" fontId="2" fillId="86" borderId="18"/>
    <xf numFmtId="4" fontId="44" fillId="88" borderId="37" applyNumberFormat="0" applyProtection="0">
      <alignment vertical="center"/>
    </xf>
    <xf numFmtId="4" fontId="44" fillId="98" borderId="37" applyNumberFormat="0" applyProtection="0">
      <alignment horizontal="right" vertical="center"/>
    </xf>
    <xf numFmtId="4" fontId="44" fillId="85" borderId="37" applyNumberFormat="0" applyProtection="0">
      <alignment vertical="center"/>
    </xf>
    <xf numFmtId="39" fontId="106" fillId="57" borderId="56"/>
    <xf numFmtId="39" fontId="106" fillId="57" borderId="56"/>
    <xf numFmtId="39" fontId="106" fillId="57" borderId="56"/>
    <xf numFmtId="39" fontId="106" fillId="57" borderId="56"/>
    <xf numFmtId="10" fontId="2" fillId="88" borderId="18" applyNumberFormat="0" applyBorder="0" applyAlignment="0" applyProtection="0"/>
    <xf numFmtId="0" fontId="102" fillId="51" borderId="51" applyNumberFormat="0" applyAlignment="0" applyProtection="0"/>
    <xf numFmtId="10" fontId="2" fillId="88" borderId="18" applyNumberFormat="0" applyBorder="0" applyAlignment="0" applyProtection="0"/>
    <xf numFmtId="10" fontId="2" fillId="88" borderId="18" applyNumberFormat="0" applyBorder="0" applyAlignment="0" applyProtection="0"/>
    <xf numFmtId="4" fontId="44" fillId="100" borderId="37" applyNumberFormat="0" applyProtection="0">
      <alignment horizontal="right" vertical="center"/>
    </xf>
    <xf numFmtId="10" fontId="2" fillId="88" borderId="18" applyNumberFormat="0" applyBorder="0" applyAlignment="0" applyProtection="0"/>
    <xf numFmtId="0" fontId="2" fillId="84" borderId="18"/>
    <xf numFmtId="0" fontId="2" fillId="84" borderId="18"/>
    <xf numFmtId="4" fontId="133" fillId="104" borderId="37" applyNumberFormat="0" applyProtection="0">
      <alignment horizontal="right" vertical="center"/>
    </xf>
    <xf numFmtId="0" fontId="91" fillId="0" borderId="20">
      <alignment horizontal="left" vertical="center"/>
    </xf>
    <xf numFmtId="0" fontId="91" fillId="0" borderId="20">
      <alignment horizontal="left" vertical="center"/>
    </xf>
    <xf numFmtId="0" fontId="91" fillId="0" borderId="20">
      <alignment horizontal="left" vertical="center"/>
    </xf>
    <xf numFmtId="0" fontId="140" fillId="0" borderId="50" applyNumberFormat="0" applyFill="0" applyBorder="0" applyAlignment="0" applyProtection="0"/>
    <xf numFmtId="0" fontId="2" fillId="84" borderId="18"/>
    <xf numFmtId="39" fontId="106" fillId="57" borderId="56"/>
    <xf numFmtId="4" fontId="44" fillId="104" borderId="37" applyNumberFormat="0" applyProtection="0">
      <alignment horizontal="right" vertical="center"/>
    </xf>
    <xf numFmtId="0" fontId="59" fillId="0" borderId="50" applyNumberFormat="0" applyFill="0" applyBorder="0" applyAlignment="0" applyProtection="0"/>
    <xf numFmtId="39" fontId="106" fillId="57" borderId="56"/>
    <xf numFmtId="0" fontId="3" fillId="92" borderId="52" applyNumberFormat="0" applyFont="0" applyAlignment="0" applyProtection="0"/>
    <xf numFmtId="0" fontId="2" fillId="86" borderId="54"/>
    <xf numFmtId="0" fontId="2" fillId="0" borderId="50" applyNumberFormat="0" applyFill="0" applyAlignment="0" applyProtection="0"/>
    <xf numFmtId="0" fontId="58" fillId="0" borderId="50" applyNumberFormat="0" applyFill="0" applyBorder="0" applyAlignment="0" applyProtection="0"/>
    <xf numFmtId="176" fontId="142" fillId="0" borderId="50" applyNumberFormat="0" applyFill="0" applyBorder="0" applyAlignment="0" applyProtection="0"/>
    <xf numFmtId="4" fontId="44" fillId="98" borderId="37" applyNumberFormat="0" applyProtection="0">
      <alignment horizontal="right" vertical="center"/>
    </xf>
    <xf numFmtId="4" fontId="44" fillId="101" borderId="37" applyNumberFormat="0" applyProtection="0">
      <alignment horizontal="right" vertical="center"/>
    </xf>
    <xf numFmtId="4" fontId="124" fillId="104" borderId="37" applyNumberFormat="0" applyProtection="0">
      <alignment horizontal="right" vertical="center"/>
    </xf>
    <xf numFmtId="4" fontId="44" fillId="104" borderId="37" applyNumberFormat="0" applyProtection="0">
      <alignment horizontal="right" vertical="center"/>
    </xf>
    <xf numFmtId="4" fontId="133" fillId="104" borderId="37" applyNumberFormat="0" applyProtection="0">
      <alignment horizontal="right" vertical="center"/>
    </xf>
    <xf numFmtId="0" fontId="3" fillId="93" borderId="37" applyNumberFormat="0" applyProtection="0">
      <alignment horizontal="left" vertical="center" indent="1"/>
    </xf>
    <xf numFmtId="176" fontId="165" fillId="50" borderId="58" applyNumberFormat="0" applyProtection="0">
      <alignment horizontal="right" vertical="center"/>
    </xf>
    <xf numFmtId="176" fontId="2" fillId="0" borderId="50" applyNumberFormat="0" applyFill="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4" fillId="104" borderId="37"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0" fontId="3" fillId="93" borderId="37" applyNumberFormat="0" applyProtection="0">
      <alignment horizontal="left" vertical="center"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3" fillId="93" borderId="37" applyNumberFormat="0" applyProtection="0">
      <alignment horizontal="left" vertical="center" indent="1"/>
    </xf>
    <xf numFmtId="176" fontId="130" fillId="107" borderId="58" applyNumberFormat="0" applyProtection="0">
      <alignment horizontal="left" vertical="top" indent="1"/>
    </xf>
    <xf numFmtId="0" fontId="65" fillId="0" borderId="25" applyNumberFormat="0" applyBorder="0">
      <alignment horizontal="center"/>
    </xf>
    <xf numFmtId="4" fontId="133" fillId="104" borderId="37"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201" fontId="167" fillId="85" borderId="57" applyBorder="0">
      <alignment horizontal="center" vertical="center" wrapText="1"/>
      <protection hidden="1"/>
    </xf>
    <xf numFmtId="176" fontId="135" fillId="0" borderId="50" applyNumberFormat="0" applyFill="0" applyBorder="0" applyAlignment="0" applyProtection="0"/>
    <xf numFmtId="176" fontId="122" fillId="80" borderId="37" applyNumberFormat="0" applyAlignment="0" applyProtection="0"/>
    <xf numFmtId="176" fontId="140" fillId="0" borderId="50" applyNumberFormat="0" applyFill="0" applyBorder="0" applyAlignment="0" applyProtection="0"/>
    <xf numFmtId="0" fontId="173" fillId="0" borderId="48" applyNumberFormat="0" applyFill="0" applyAlignment="0" applyProtection="0"/>
    <xf numFmtId="0" fontId="172" fillId="83" borderId="18">
      <alignment horizontal="center" vertical="center" wrapText="1"/>
    </xf>
    <xf numFmtId="176" fontId="140"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0" fontId="102" fillId="51" borderId="51" applyNumberFormat="0" applyAlignment="0" applyProtection="0"/>
    <xf numFmtId="0" fontId="3" fillId="106" borderId="37" applyNumberFormat="0" applyProtection="0">
      <alignment horizontal="left" vertical="center" indent="1"/>
    </xf>
    <xf numFmtId="0" fontId="59" fillId="0" borderId="50" applyNumberFormat="0" applyFill="0" applyBorder="0" applyAlignment="0" applyProtection="0"/>
    <xf numFmtId="10" fontId="2" fillId="88" borderId="18" applyNumberFormat="0" applyBorder="0" applyAlignment="0" applyProtection="0"/>
    <xf numFmtId="4" fontId="44" fillId="96" borderId="37" applyNumberFormat="0" applyProtection="0">
      <alignment horizontal="right" vertical="center"/>
    </xf>
    <xf numFmtId="0" fontId="3" fillId="86" borderId="37" applyNumberFormat="0" applyProtection="0">
      <alignment horizontal="left" vertical="center" indent="1"/>
    </xf>
    <xf numFmtId="176" fontId="58" fillId="0" borderId="50" applyNumberFormat="0" applyFill="0" applyBorder="0" applyAlignment="0" applyProtection="0"/>
    <xf numFmtId="176" fontId="32" fillId="89" borderId="52" applyNumberFormat="0" applyAlignment="0" applyProtection="0"/>
    <xf numFmtId="176" fontId="140" fillId="0" borderId="50" applyNumberFormat="0" applyFill="0" applyBorder="0" applyAlignment="0" applyProtection="0"/>
    <xf numFmtId="0" fontId="141" fillId="0" borderId="50" applyNumberFormat="0" applyFill="0" applyBorder="0" applyAlignment="0" applyProtection="0"/>
    <xf numFmtId="0" fontId="142" fillId="0" borderId="50" applyNumberFormat="0" applyFill="0" applyBorder="0" applyAlignment="0" applyProtection="0"/>
    <xf numFmtId="0" fontId="59" fillId="0" borderId="50" applyNumberFormat="0" applyFill="0" applyBorder="0" applyAlignment="0" applyProtection="0"/>
    <xf numFmtId="0" fontId="58" fillId="0" borderId="50" applyNumberFormat="0" applyFill="0" applyBorder="0" applyAlignment="0" applyProtection="0"/>
    <xf numFmtId="4" fontId="44" fillId="104" borderId="37" applyNumberFormat="0" applyProtection="0">
      <alignment horizontal="right" vertical="center"/>
    </xf>
    <xf numFmtId="4" fontId="44" fillId="100" borderId="37" applyNumberFormat="0" applyProtection="0">
      <alignment horizontal="right" vertical="center"/>
    </xf>
    <xf numFmtId="39" fontId="106" fillId="57" borderId="56"/>
    <xf numFmtId="0" fontId="91" fillId="0" borderId="53">
      <alignment horizontal="left" vertical="center"/>
    </xf>
    <xf numFmtId="0" fontId="130" fillId="107" borderId="58" applyNumberFormat="0" applyProtection="0">
      <alignment horizontal="left" vertical="top" indent="1"/>
    </xf>
    <xf numFmtId="0" fontId="3" fillId="93" borderId="37" applyNumberFormat="0" applyProtection="0">
      <alignment horizontal="left" vertical="center" indent="1"/>
    </xf>
    <xf numFmtId="4" fontId="44" fillId="88" borderId="37"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0" fontId="3" fillId="93" borderId="37" applyNumberFormat="0" applyProtection="0">
      <alignment horizontal="left" vertical="center" indent="1"/>
    </xf>
    <xf numFmtId="4" fontId="44" fillId="101" borderId="37" applyNumberFormat="0" applyProtection="0">
      <alignment horizontal="right" vertical="center"/>
    </xf>
    <xf numFmtId="4" fontId="44" fillId="83" borderId="37" applyNumberFormat="0" applyProtection="0">
      <alignment horizontal="right" vertical="center"/>
    </xf>
    <xf numFmtId="4" fontId="44" fillId="95" borderId="37" applyNumberFormat="0" applyProtection="0">
      <alignment horizontal="right" vertical="center"/>
    </xf>
    <xf numFmtId="4" fontId="124" fillId="85" borderId="37" applyNumberFormat="0" applyProtection="0">
      <alignment vertical="center"/>
    </xf>
    <xf numFmtId="176" fontId="2" fillId="0" borderId="50" applyNumberFormat="0" applyFill="0" applyAlignment="0" applyProtection="0"/>
    <xf numFmtId="176" fontId="142" fillId="0" borderId="50" applyNumberFormat="0" applyFill="0" applyBorder="0" applyAlignment="0" applyProtection="0"/>
    <xf numFmtId="0" fontId="59" fillId="0" borderId="50" applyNumberFormat="0" applyFill="0" applyBorder="0" applyAlignment="0" applyProtection="0"/>
    <xf numFmtId="10" fontId="2" fillId="88" borderId="54" applyNumberFormat="0" applyBorder="0" applyAlignment="0" applyProtection="0"/>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0" fontId="3" fillId="93" borderId="37" applyNumberFormat="0" applyProtection="0">
      <alignment horizontal="left" vertical="center" indent="1"/>
    </xf>
    <xf numFmtId="4" fontId="4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88" borderId="37" applyNumberFormat="0" applyProtection="0">
      <alignmen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133" fillId="104" borderId="37" applyNumberFormat="0" applyProtection="0">
      <alignment horizontal="right" vertical="center"/>
    </xf>
    <xf numFmtId="4" fontId="44" fillId="85" borderId="37" applyNumberFormat="0" applyProtection="0">
      <alignment horizontal="left" vertical="center" indent="1"/>
    </xf>
    <xf numFmtId="0" fontId="130" fillId="107" borderId="58" applyNumberFormat="0" applyProtection="0">
      <alignment horizontal="left" vertical="top" indent="1"/>
    </xf>
    <xf numFmtId="4" fontId="44" fillId="88" borderId="37" applyNumberFormat="0" applyProtection="0">
      <alignment horizontal="left" vertical="center" indent="1"/>
    </xf>
    <xf numFmtId="4" fontId="125" fillId="53" borderId="58" applyNumberFormat="0" applyProtection="0">
      <alignment horizontal="left" vertical="center" wrapText="1" indent="1"/>
    </xf>
    <xf numFmtId="4" fontId="44" fillId="99" borderId="37" applyNumberFormat="0" applyProtection="0">
      <alignment horizontal="right" vertical="center"/>
    </xf>
    <xf numFmtId="4" fontId="44" fillId="40" borderId="37" applyNumberFormat="0" applyProtection="0">
      <alignment horizontal="right" vertical="center"/>
    </xf>
    <xf numFmtId="0" fontId="3" fillId="93" borderId="37" applyNumberFormat="0" applyProtection="0">
      <alignment horizontal="left" vertical="center" indent="1"/>
    </xf>
    <xf numFmtId="4" fontId="44" fillId="88" borderId="37" applyNumberFormat="0" applyProtection="0">
      <alignment horizontal="left" vertical="center" indent="1"/>
    </xf>
    <xf numFmtId="176" fontId="166" fillId="50" borderId="58" applyNumberFormat="0" applyProtection="0">
      <alignment horizontal="right" vertical="center"/>
    </xf>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65" fillId="50" borderId="58" applyNumberFormat="0" applyProtection="0">
      <alignment horizontal="right" vertical="center"/>
    </xf>
    <xf numFmtId="4" fontId="124" fillId="104" borderId="37" applyNumberFormat="0" applyProtection="0">
      <alignment horizontal="right" vertical="center"/>
    </xf>
    <xf numFmtId="4" fontId="128" fillId="109" borderId="58" applyNumberFormat="0" applyProtection="0">
      <alignment horizontal="right" vertical="center"/>
    </xf>
    <xf numFmtId="176" fontId="166" fillId="50" borderId="58" applyNumberFormat="0" applyProtection="0">
      <alignment horizontal="right" vertical="center"/>
    </xf>
    <xf numFmtId="176" fontId="165" fillId="50" borderId="58" applyNumberFormat="0" applyProtection="0">
      <alignment horizontal="right" vertical="center"/>
    </xf>
    <xf numFmtId="0" fontId="3" fillId="93" borderId="37" applyNumberFormat="0" applyProtection="0">
      <alignment horizontal="left" vertical="center" indent="1"/>
    </xf>
    <xf numFmtId="4" fontId="44" fillId="83" borderId="37" applyNumberFormat="0" applyProtection="0">
      <alignment horizontal="right" vertical="center"/>
    </xf>
    <xf numFmtId="4" fontId="44" fillId="98" borderId="37" applyNumberFormat="0" applyProtection="0">
      <alignment horizontal="right" vertical="center"/>
    </xf>
    <xf numFmtId="4" fontId="44" fillId="97" borderId="37" applyNumberFormat="0" applyProtection="0">
      <alignment horizontal="right" vertical="center"/>
    </xf>
    <xf numFmtId="4" fontId="44" fillId="96" borderId="37" applyNumberFormat="0" applyProtection="0">
      <alignment horizontal="right" vertical="center"/>
    </xf>
    <xf numFmtId="4" fontId="44" fillId="95" borderId="37" applyNumberFormat="0" applyProtection="0">
      <alignment horizontal="right" vertical="center"/>
    </xf>
    <xf numFmtId="0" fontId="3" fillId="93" borderId="37" applyNumberFormat="0" applyProtection="0">
      <alignment horizontal="left" vertical="center" indent="1"/>
    </xf>
    <xf numFmtId="39" fontId="106" fillId="57" borderId="56"/>
    <xf numFmtId="0" fontId="2" fillId="86" borderId="18"/>
    <xf numFmtId="176" fontId="57" fillId="0" borderId="50" applyNumberFormat="0" applyFill="0" applyBorder="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68" fillId="80" borderId="51" applyNumberFormat="0" applyAlignment="0" applyProtection="0"/>
    <xf numFmtId="176" fontId="59" fillId="0" borderId="50" applyNumberFormat="0" applyFill="0" applyBorder="0" applyAlignment="0" applyProtection="0"/>
    <xf numFmtId="176" fontId="2" fillId="0" borderId="50" applyNumberFormat="0" applyFill="0" applyAlignment="0" applyProtection="0"/>
    <xf numFmtId="176" fontId="68" fillId="80" borderId="51" applyNumberFormat="0" applyAlignment="0" applyProtection="0"/>
    <xf numFmtId="0" fontId="68" fillId="79" borderId="51" applyNumberFormat="0" applyAlignment="0" applyProtection="0"/>
    <xf numFmtId="176" fontId="102" fillId="52" borderId="51" applyNumberFormat="0" applyAlignment="0" applyProtection="0"/>
    <xf numFmtId="176" fontId="102" fillId="52" borderId="51" applyNumberFormat="0" applyAlignment="0" applyProtection="0"/>
    <xf numFmtId="176" fontId="32" fillId="89" borderId="52" applyNumberFormat="0" applyAlignment="0" applyProtection="0"/>
    <xf numFmtId="176" fontId="32" fillId="89" borderId="52" applyNumberFormat="0" applyAlignment="0" applyProtection="0"/>
    <xf numFmtId="176" fontId="122" fillId="80" borderId="37" applyNumberFormat="0" applyAlignment="0" applyProtection="0"/>
    <xf numFmtId="176" fontId="122" fillId="80" borderId="37" applyNumberFormat="0" applyAlignment="0" applyProtection="0"/>
    <xf numFmtId="176" fontId="128" fillId="50" borderId="58" applyNumberFormat="0" applyProtection="0">
      <alignment horizontal="right" vertical="center"/>
    </xf>
    <xf numFmtId="176" fontId="165" fillId="50" borderId="58" applyNumberFormat="0" applyProtection="0">
      <alignment horizontal="right" vertical="center"/>
    </xf>
    <xf numFmtId="176" fontId="165" fillId="50" borderId="58" applyNumberFormat="0" applyProtection="0">
      <alignment horizontal="right" vertical="center"/>
    </xf>
    <xf numFmtId="176" fontId="125" fillId="112" borderId="58" applyNumberFormat="0" applyProtection="0">
      <alignment horizontal="left" vertical="center" wrapText="1" indent="1"/>
    </xf>
    <xf numFmtId="176" fontId="125" fillId="112" borderId="58" applyNumberFormat="0" applyProtection="0">
      <alignment horizontal="left" vertical="center" wrapText="1" indent="1"/>
    </xf>
    <xf numFmtId="176" fontId="130" fillId="107" borderId="58" applyNumberFormat="0" applyProtection="0">
      <alignment horizontal="left" vertical="top" indent="1"/>
    </xf>
    <xf numFmtId="176" fontId="130" fillId="107" borderId="58" applyNumberFormat="0" applyProtection="0">
      <alignment horizontal="left" vertical="top" indent="1"/>
    </xf>
    <xf numFmtId="176" fontId="166" fillId="50" borderId="58" applyNumberFormat="0" applyProtection="0">
      <alignment horizontal="right" vertical="center"/>
    </xf>
    <xf numFmtId="176" fontId="166" fillId="50" borderId="58" applyNumberFormat="0" applyProtection="0">
      <alignment horizontal="right" vertical="center"/>
    </xf>
    <xf numFmtId="176" fontId="135" fillId="0" borderId="50" applyNumberFormat="0" applyFill="0" applyBorder="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2" fillId="0" borderId="50" applyNumberFormat="0" applyFill="0" applyAlignment="0" applyProtection="0"/>
    <xf numFmtId="176" fontId="2" fillId="0" borderId="50" applyNumberFormat="0" applyFill="0" applyAlignment="0" applyProtection="0"/>
    <xf numFmtId="176" fontId="68" fillId="80" borderId="51" applyNumberFormat="0" applyAlignment="0" applyProtection="0"/>
    <xf numFmtId="176" fontId="68" fillId="80" borderId="51" applyNumberFormat="0" applyAlignment="0" applyProtection="0"/>
    <xf numFmtId="176" fontId="32" fillId="89" borderId="52" applyNumberFormat="0" applyAlignment="0" applyProtection="0"/>
    <xf numFmtId="176" fontId="32" fillId="89" borderId="52" applyNumberFormat="0" applyAlignment="0" applyProtection="0"/>
    <xf numFmtId="176" fontId="102" fillId="52" borderId="51" applyNumberFormat="0" applyAlignment="0" applyProtection="0"/>
    <xf numFmtId="176" fontId="102" fillId="52" borderId="51" applyNumberFormat="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0" fontId="59" fillId="0" borderId="50" applyNumberFormat="0" applyFill="0" applyBorder="0" applyAlignment="0" applyProtection="0"/>
    <xf numFmtId="0" fontId="102" fillId="52" borderId="51" applyNumberFormat="0" applyAlignment="0" applyProtection="0"/>
    <xf numFmtId="176" fontId="102" fillId="52" borderId="51" applyNumberFormat="0" applyAlignment="0" applyProtection="0"/>
    <xf numFmtId="176" fontId="2" fillId="0" borderId="50" applyNumberFormat="0" applyFill="0" applyAlignment="0" applyProtection="0"/>
    <xf numFmtId="0" fontId="3" fillId="106" borderId="37" applyNumberFormat="0" applyProtection="0">
      <alignment horizontal="left" vertical="center" indent="1"/>
    </xf>
    <xf numFmtId="176" fontId="58" fillId="0" borderId="50" applyNumberFormat="0" applyFill="0" applyBorder="0" applyAlignment="0" applyProtection="0"/>
    <xf numFmtId="0" fontId="122" fillId="79" borderId="37" applyNumberFormat="0" applyAlignment="0" applyProtection="0"/>
    <xf numFmtId="0" fontId="3" fillId="93" borderId="37" applyNumberFormat="0" applyProtection="0">
      <alignment horizontal="left" vertical="center" indent="1"/>
    </xf>
    <xf numFmtId="4" fontId="44" fillId="88" borderId="37" applyNumberFormat="0" applyProtection="0">
      <alignment horizontal="left" vertical="center" indent="1"/>
    </xf>
    <xf numFmtId="4" fontId="134" fillId="109" borderId="58" applyNumberFormat="0" applyProtection="0">
      <alignment horizontal="right" vertical="center"/>
    </xf>
    <xf numFmtId="10" fontId="2" fillId="88" borderId="54" applyNumberFormat="0" applyBorder="0" applyAlignment="0" applyProtection="0"/>
    <xf numFmtId="0" fontId="57" fillId="0" borderId="50" applyNumberFormat="0" applyFill="0" applyBorder="0" applyAlignment="0" applyProtection="0"/>
    <xf numFmtId="0" fontId="102" fillId="51" borderId="51" applyNumberFormat="0" applyAlignment="0" applyProtection="0"/>
    <xf numFmtId="4" fontId="124" fillId="85" borderId="37" applyNumberFormat="0" applyProtection="0">
      <alignment vertical="center"/>
    </xf>
    <xf numFmtId="4" fontId="44" fillId="104" borderId="37" applyNumberFormat="0" applyProtection="0">
      <alignment horizontal="left" vertical="center" indent="1"/>
    </xf>
    <xf numFmtId="0" fontId="3" fillId="93" borderId="37" applyNumberFormat="0" applyProtection="0">
      <alignment horizontal="left" vertical="center" indent="1"/>
    </xf>
    <xf numFmtId="176" fontId="57" fillId="0" borderId="50" applyNumberFormat="0" applyFill="0" applyBorder="0" applyAlignment="0" applyProtection="0"/>
    <xf numFmtId="176" fontId="166" fillId="50" borderId="58" applyNumberFormat="0" applyProtection="0">
      <alignment horizontal="right" vertical="center"/>
    </xf>
    <xf numFmtId="4" fontId="44" fillId="104" borderId="55" applyNumberFormat="0" applyProtection="0">
      <alignment horizontal="left" vertical="center" indent="1"/>
    </xf>
    <xf numFmtId="176" fontId="142" fillId="0" borderId="50" applyNumberFormat="0" applyFill="0" applyBorder="0" applyAlignment="0" applyProtection="0"/>
    <xf numFmtId="0" fontId="3" fillId="108" borderId="37" applyNumberFormat="0" applyProtection="0">
      <alignment horizontal="left" vertical="center" indent="1"/>
    </xf>
    <xf numFmtId="0" fontId="142" fillId="0" borderId="50" applyNumberFormat="0" applyFill="0" applyBorder="0" applyAlignment="0" applyProtection="0"/>
    <xf numFmtId="0" fontId="141" fillId="0" borderId="50" applyNumberFormat="0" applyFill="0" applyBorder="0" applyAlignment="0" applyProtection="0"/>
    <xf numFmtId="0" fontId="140" fillId="0" borderId="50" applyNumberFormat="0" applyFill="0" applyBorder="0" applyAlignment="0" applyProtection="0"/>
    <xf numFmtId="0" fontId="135" fillId="0" borderId="50" applyNumberFormat="0" applyFill="0" applyBorder="0" applyAlignment="0" applyProtection="0"/>
    <xf numFmtId="0" fontId="3" fillId="93" borderId="37" applyNumberFormat="0" applyProtection="0">
      <alignment horizontal="left" vertical="center" indent="1"/>
    </xf>
    <xf numFmtId="0" fontId="2" fillId="86" borderId="54"/>
    <xf numFmtId="4" fontId="124" fillId="104" borderId="37" applyNumberFormat="0" applyProtection="0">
      <alignment horizontal="right" vertical="center"/>
    </xf>
    <xf numFmtId="0" fontId="102" fillId="52" borderId="51" applyNumberFormat="0" applyAlignment="0" applyProtection="0"/>
    <xf numFmtId="0" fontId="91" fillId="0" borderId="53">
      <alignment horizontal="left" vertical="center"/>
    </xf>
    <xf numFmtId="0" fontId="2" fillId="84" borderId="54"/>
    <xf numFmtId="4" fontId="124" fillId="104" borderId="37" applyNumberFormat="0" applyProtection="0">
      <alignment horizontal="right" vertical="center"/>
    </xf>
    <xf numFmtId="176" fontId="128" fillId="50" borderId="58" applyNumberFormat="0" applyProtection="0">
      <alignment horizontal="right" vertical="center"/>
    </xf>
    <xf numFmtId="0" fontId="2" fillId="0" borderId="50" applyNumberFormat="0" applyFill="0" applyAlignment="0" applyProtection="0"/>
    <xf numFmtId="0" fontId="59" fillId="0" borderId="50" applyNumberFormat="0" applyFill="0" applyBorder="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0" fontId="3" fillId="93" borderId="37" applyNumberFormat="0" applyProtection="0">
      <alignment horizontal="left" vertical="center" indent="1"/>
    </xf>
    <xf numFmtId="0" fontId="141" fillId="0" borderId="50" applyNumberFormat="0" applyFill="0" applyBorder="0" applyAlignment="0" applyProtection="0"/>
    <xf numFmtId="0" fontId="59" fillId="0" borderId="50" applyNumberFormat="0" applyFill="0" applyBorder="0" applyAlignment="0" applyProtection="0"/>
    <xf numFmtId="4" fontId="125" fillId="53" borderId="58" applyNumberFormat="0" applyProtection="0">
      <alignment horizontal="left" vertical="center" wrapText="1" indent="1"/>
    </xf>
    <xf numFmtId="4" fontId="124" fillId="88" borderId="37" applyNumberFormat="0" applyProtection="0">
      <alignment vertical="center"/>
    </xf>
    <xf numFmtId="0" fontId="141" fillId="0" borderId="50" applyNumberFormat="0" applyFill="0" applyBorder="0" applyAlignment="0" applyProtection="0"/>
    <xf numFmtId="0" fontId="68" fillId="79" borderId="51" applyNumberFormat="0" applyAlignment="0" applyProtection="0"/>
    <xf numFmtId="0" fontId="58" fillId="0" borderId="50" applyNumberFormat="0" applyFill="0" applyBorder="0" applyAlignment="0" applyProtection="0"/>
    <xf numFmtId="0" fontId="3" fillId="93" borderId="37" applyNumberFormat="0" applyProtection="0">
      <alignment horizontal="left" vertical="center" indent="1"/>
    </xf>
    <xf numFmtId="0" fontId="102" fillId="51" borderId="51" applyNumberFormat="0" applyAlignment="0" applyProtection="0"/>
    <xf numFmtId="0" fontId="3" fillId="93" borderId="37" applyNumberFormat="0" applyProtection="0">
      <alignment horizontal="left" vertical="center" indent="1"/>
    </xf>
    <xf numFmtId="0" fontId="102" fillId="51" borderId="51" applyNumberFormat="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176" fontId="102" fillId="52" borderId="51" applyNumberFormat="0" applyAlignment="0" applyProtection="0"/>
    <xf numFmtId="0" fontId="102" fillId="51" borderId="51" applyNumberFormat="0" applyAlignment="0" applyProtection="0"/>
    <xf numFmtId="0" fontId="68" fillId="79" borderId="51" applyNumberFormat="0" applyAlignment="0" applyProtection="0"/>
    <xf numFmtId="0" fontId="190" fillId="52" borderId="51" applyNumberFormat="0" applyAlignment="0" applyProtection="0"/>
    <xf numFmtId="4" fontId="126" fillId="102" borderId="37" applyNumberFormat="0" applyProtection="0">
      <alignment horizontal="left" vertical="center" indent="1"/>
    </xf>
    <xf numFmtId="0" fontId="3" fillId="86" borderId="37" applyNumberFormat="0" applyProtection="0">
      <alignment horizontal="left" vertical="center" indent="1"/>
    </xf>
    <xf numFmtId="4" fontId="44" fillId="85" borderId="37" applyNumberFormat="0" applyProtection="0">
      <alignment horizontal="left" vertical="center" indent="1"/>
    </xf>
    <xf numFmtId="4" fontId="124" fillId="88" borderId="37" applyNumberFormat="0" applyProtection="0">
      <alignment vertical="center"/>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4" fontId="126" fillId="102" borderId="37" applyNumberFormat="0" applyProtection="0">
      <alignment horizontal="left" vertical="center" indent="1"/>
    </xf>
    <xf numFmtId="0" fontId="32" fillId="89" borderId="52" applyNumberFormat="0" applyAlignment="0" applyProtection="0"/>
    <xf numFmtId="4" fontId="44" fillId="104" borderId="37" applyNumberFormat="0" applyProtection="0">
      <alignment horizontal="right" vertical="center"/>
    </xf>
    <xf numFmtId="4" fontId="44" fillId="104" borderId="37" applyNumberFormat="0" applyProtection="0">
      <alignment horizontal="left" vertical="center" indent="1"/>
    </xf>
    <xf numFmtId="0" fontId="3" fillId="86" borderId="37" applyNumberFormat="0" applyProtection="0">
      <alignment horizontal="left" vertical="center" indent="1"/>
    </xf>
    <xf numFmtId="0" fontId="68" fillId="79" borderId="51" applyNumberFormat="0" applyAlignment="0" applyProtection="0"/>
    <xf numFmtId="4" fontId="44" fillId="83" borderId="37" applyNumberFormat="0" applyProtection="0">
      <alignment horizontal="right" vertical="center"/>
    </xf>
    <xf numFmtId="4" fontId="44" fillId="85" borderId="37" applyNumberFormat="0" applyProtection="0">
      <alignment vertical="center"/>
    </xf>
    <xf numFmtId="4" fontId="44" fillId="99" borderId="37" applyNumberFormat="0" applyProtection="0">
      <alignment horizontal="right" vertical="center"/>
    </xf>
    <xf numFmtId="4" fontId="44" fillId="100" borderId="37" applyNumberFormat="0" applyProtection="0">
      <alignment horizontal="right" vertical="center"/>
    </xf>
    <xf numFmtId="4" fontId="126" fillId="102" borderId="37"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4" fontId="44" fillId="88" borderId="37" applyNumberFormat="0" applyProtection="0">
      <alignment vertical="center"/>
    </xf>
    <xf numFmtId="4" fontId="124" fillId="88" borderId="37" applyNumberFormat="0" applyProtection="0">
      <alignment vertical="center"/>
    </xf>
    <xf numFmtId="0" fontId="3" fillId="93" borderId="37" applyNumberFormat="0" applyProtection="0">
      <alignment horizontal="left" vertical="center" indent="1"/>
    </xf>
    <xf numFmtId="4" fontId="44" fillId="8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102" fillId="52" borderId="51" applyNumberFormat="0" applyAlignment="0" applyProtection="0"/>
    <xf numFmtId="4" fontId="44" fillId="104" borderId="37" applyNumberFormat="0" applyProtection="0">
      <alignment horizontal="right" vertical="center"/>
    </xf>
    <xf numFmtId="4" fontId="124" fillId="85" borderId="37" applyNumberFormat="0" applyProtection="0">
      <alignment vertical="center"/>
    </xf>
    <xf numFmtId="4" fontId="128" fillId="109" borderId="58"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4" fontId="44" fillId="83" borderId="37" applyNumberFormat="0" applyProtection="0">
      <alignment horizontal="right" vertical="center"/>
    </xf>
    <xf numFmtId="0" fontId="36" fillId="89" borderId="52" applyNumberFormat="0" applyAlignment="0" applyProtection="0"/>
    <xf numFmtId="0" fontId="3" fillId="92" borderId="52" applyNumberFormat="0" applyFont="0" applyAlignment="0" applyProtection="0"/>
    <xf numFmtId="176" fontId="122" fillId="80" borderId="37" applyNumberFormat="0" applyAlignment="0" applyProtection="0"/>
    <xf numFmtId="0" fontId="3" fillId="108" borderId="37" applyNumberFormat="0" applyProtection="0">
      <alignment horizontal="left" vertical="center" indent="1"/>
    </xf>
    <xf numFmtId="0" fontId="3" fillId="86" borderId="37" applyNumberFormat="0" applyProtection="0">
      <alignment horizontal="left" vertical="center" indent="1"/>
    </xf>
    <xf numFmtId="176" fontId="140" fillId="0" borderId="50" applyNumberFormat="0" applyFill="0" applyBorder="0" applyAlignment="0" applyProtection="0"/>
    <xf numFmtId="176" fontId="135" fillId="0" borderId="50" applyNumberFormat="0" applyFill="0" applyBorder="0" applyAlignment="0" applyProtection="0"/>
    <xf numFmtId="4" fontId="44" fillId="85" borderId="37" applyNumberFormat="0" applyProtection="0">
      <alignment vertical="center"/>
    </xf>
    <xf numFmtId="4" fontId="124" fillId="85" borderId="37" applyNumberFormat="0" applyProtection="0">
      <alignment vertical="center"/>
    </xf>
    <xf numFmtId="0" fontId="3" fillId="93" borderId="37" applyNumberFormat="0" applyProtection="0">
      <alignment horizontal="left" vertical="center" indent="1"/>
    </xf>
    <xf numFmtId="4" fontId="44" fillId="106" borderId="37" applyNumberFormat="0" applyProtection="0">
      <alignment horizontal="left" vertical="center" indent="1"/>
    </xf>
    <xf numFmtId="176" fontId="102" fillId="52" borderId="51" applyNumberFormat="0" applyAlignment="0" applyProtection="0"/>
    <xf numFmtId="4" fontId="44" fillId="106" borderId="37" applyNumberFormat="0" applyProtection="0">
      <alignment horizontal="left" vertical="center" indent="1"/>
    </xf>
    <xf numFmtId="4" fontId="44" fillId="97" borderId="37" applyNumberFormat="0" applyProtection="0">
      <alignment horizontal="right" vertical="center"/>
    </xf>
    <xf numFmtId="4" fontId="44" fillId="96" borderId="37" applyNumberFormat="0" applyProtection="0">
      <alignment horizontal="right" vertical="center"/>
    </xf>
    <xf numFmtId="4" fontId="44" fillId="99" borderId="37" applyNumberFormat="0" applyProtection="0">
      <alignment horizontal="right" vertical="center"/>
    </xf>
    <xf numFmtId="4" fontId="44" fillId="100" borderId="37" applyNumberFormat="0" applyProtection="0">
      <alignment horizontal="right" vertical="center"/>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8" borderId="37" applyNumberFormat="0" applyProtection="0">
      <alignment vertical="center"/>
    </xf>
    <xf numFmtId="0" fontId="3" fillId="86" borderId="37" applyNumberFormat="0" applyProtection="0">
      <alignment horizontal="left" vertical="center" indent="1"/>
    </xf>
    <xf numFmtId="4" fontId="44" fillId="85" borderId="37" applyNumberFormat="0" applyProtection="0">
      <alignment vertical="center"/>
    </xf>
    <xf numFmtId="4" fontId="44" fillId="88"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68" fillId="79" borderId="51" applyNumberFormat="0" applyAlignment="0" applyProtection="0"/>
    <xf numFmtId="4" fontId="124" fillId="88" borderId="37" applyNumberFormat="0" applyProtection="0">
      <alignment vertical="center"/>
    </xf>
    <xf numFmtId="0" fontId="3" fillId="93" borderId="37" applyNumberFormat="0" applyProtection="0">
      <alignment horizontal="left" vertical="center" indent="1"/>
    </xf>
    <xf numFmtId="4" fontId="44" fillId="100" borderId="37" applyNumberFormat="0" applyProtection="0">
      <alignment horizontal="right" vertical="center"/>
    </xf>
    <xf numFmtId="4" fontId="44" fillId="85" borderId="37" applyNumberFormat="0" applyProtection="0">
      <alignment vertical="center"/>
    </xf>
    <xf numFmtId="0" fontId="3" fillId="86" borderId="37" applyNumberFormat="0" applyProtection="0">
      <alignment horizontal="left" vertical="center" indent="1"/>
    </xf>
    <xf numFmtId="4" fontId="44" fillId="104" borderId="37" applyNumberFormat="0" applyProtection="0">
      <alignment horizontal="right" vertical="center"/>
    </xf>
    <xf numFmtId="4" fontId="124" fillId="88" borderId="37" applyNumberFormat="0" applyProtection="0">
      <alignment vertical="center"/>
    </xf>
    <xf numFmtId="39" fontId="106" fillId="57" borderId="56"/>
    <xf numFmtId="0" fontId="102" fillId="51" borderId="51" applyNumberFormat="0" applyAlignment="0" applyProtection="0"/>
    <xf numFmtId="176" fontId="2" fillId="0" borderId="50" applyNumberFormat="0" applyFill="0" applyAlignment="0" applyProtection="0"/>
    <xf numFmtId="0" fontId="36" fillId="92" borderId="52" applyNumberFormat="0" applyFont="0" applyAlignment="0" applyProtection="0"/>
    <xf numFmtId="176" fontId="68" fillId="80" borderId="51" applyNumberFormat="0" applyAlignment="0" applyProtection="0"/>
    <xf numFmtId="0" fontId="68" fillId="79" borderId="51" applyNumberFormat="0" applyAlignment="0" applyProtection="0"/>
    <xf numFmtId="0" fontId="59" fillId="0" borderId="50" applyNumberFormat="0" applyFill="0" applyBorder="0" applyAlignment="0" applyProtection="0"/>
    <xf numFmtId="39" fontId="106" fillId="57" borderId="56"/>
    <xf numFmtId="176" fontId="165" fillId="50" borderId="58" applyNumberFormat="0" applyProtection="0">
      <alignment horizontal="right" vertical="center"/>
    </xf>
    <xf numFmtId="0" fontId="122" fillId="79" borderId="37" applyNumberFormat="0" applyAlignment="0" applyProtection="0"/>
    <xf numFmtId="0" fontId="3" fillId="86" borderId="37" applyNumberFormat="0" applyProtection="0">
      <alignment horizontal="left" vertical="center" indent="1"/>
    </xf>
    <xf numFmtId="0" fontId="3" fillId="108" borderId="37" applyNumberFormat="0" applyProtection="0">
      <alignment horizontal="left" vertical="center" indent="1"/>
    </xf>
    <xf numFmtId="176" fontId="2" fillId="0" borderId="50" applyNumberFormat="0" applyFill="0" applyAlignment="0" applyProtection="0"/>
    <xf numFmtId="0" fontId="32" fillId="89" borderId="52" applyNumberFormat="0" applyAlignment="0" applyProtection="0"/>
    <xf numFmtId="0" fontId="3" fillId="93" borderId="37" applyNumberFormat="0" applyProtection="0">
      <alignment horizontal="left" vertical="center" indent="1"/>
    </xf>
    <xf numFmtId="4" fontId="124" fillId="88" borderId="37" applyNumberFormat="0" applyProtection="0">
      <alignment vertical="center"/>
    </xf>
    <xf numFmtId="0" fontId="3" fillId="106" borderId="37" applyNumberFormat="0" applyProtection="0">
      <alignment horizontal="left" vertical="center" indent="1"/>
    </xf>
    <xf numFmtId="176" fontId="128" fillId="50" borderId="58" applyNumberFormat="0" applyProtection="0">
      <alignment horizontal="right" vertical="center"/>
    </xf>
    <xf numFmtId="4" fontId="124" fillId="85" borderId="37" applyNumberFormat="0" applyProtection="0">
      <alignment vertical="center"/>
    </xf>
    <xf numFmtId="0" fontId="3" fillId="108" borderId="37" applyNumberFormat="0" applyProtection="0">
      <alignment horizontal="left" vertical="center" indent="1"/>
    </xf>
    <xf numFmtId="176" fontId="142" fillId="0" borderId="50" applyNumberFormat="0" applyFill="0" applyBorder="0" applyAlignment="0" applyProtection="0"/>
    <xf numFmtId="4" fontId="44" fillId="101" borderId="37" applyNumberFormat="0" applyProtection="0">
      <alignment horizontal="right" vertical="center"/>
    </xf>
    <xf numFmtId="0" fontId="3" fillId="93" borderId="37" applyNumberFormat="0" applyProtection="0">
      <alignment horizontal="left" vertical="center" indent="1"/>
    </xf>
    <xf numFmtId="4" fontId="44" fillId="85" borderId="37" applyNumberFormat="0" applyProtection="0">
      <alignment horizontal="left" vertical="center" indent="1"/>
    </xf>
    <xf numFmtId="176" fontId="122" fillId="80" borderId="37" applyNumberFormat="0" applyAlignment="0" applyProtection="0"/>
    <xf numFmtId="176" fontId="57" fillId="0" borderId="50" applyNumberFormat="0" applyFill="0" applyBorder="0" applyAlignment="0" applyProtection="0"/>
    <xf numFmtId="0" fontId="3" fillId="92" borderId="52" applyNumberFormat="0" applyFont="0" applyAlignment="0" applyProtection="0"/>
    <xf numFmtId="0" fontId="135" fillId="0" borderId="50" applyNumberFormat="0" applyFill="0" applyBorder="0" applyAlignment="0" applyProtection="0"/>
    <xf numFmtId="0" fontId="189" fillId="80" borderId="51" applyNumberFormat="0" applyAlignment="0" applyProtection="0"/>
    <xf numFmtId="0" fontId="3" fillId="106" borderId="37" applyNumberFormat="0" applyProtection="0">
      <alignment horizontal="left" vertical="center" indent="1"/>
    </xf>
    <xf numFmtId="176" fontId="165" fillId="50" borderId="58" applyNumberFormat="0" applyProtection="0">
      <alignment horizontal="right" vertical="center"/>
    </xf>
    <xf numFmtId="0" fontId="2" fillId="0" borderId="50" applyNumberFormat="0" applyFill="0" applyAlignment="0" applyProtection="0"/>
    <xf numFmtId="176" fontId="130" fillId="107" borderId="58" applyNumberFormat="0" applyProtection="0">
      <alignment horizontal="left" vertical="top" indent="1"/>
    </xf>
    <xf numFmtId="4" fontId="44" fillId="104" borderId="37" applyNumberFormat="0" applyProtection="0">
      <alignment horizontal="right" vertical="center"/>
    </xf>
    <xf numFmtId="4" fontId="134" fillId="109" borderId="58" applyNumberFormat="0" applyProtection="0">
      <alignment horizontal="right" vertical="center"/>
    </xf>
    <xf numFmtId="176" fontId="57" fillId="0" borderId="50" applyNumberFormat="0" applyFill="0" applyBorder="0" applyAlignment="0" applyProtection="0"/>
    <xf numFmtId="176" fontId="58" fillId="0" borderId="50" applyNumberFormat="0" applyFill="0" applyBorder="0" applyAlignment="0" applyProtection="0"/>
    <xf numFmtId="4" fontId="124" fillId="104" borderId="37" applyNumberFormat="0" applyProtection="0">
      <alignment horizontal="right" vertical="center"/>
    </xf>
    <xf numFmtId="176" fontId="125" fillId="112" borderId="58" applyNumberFormat="0" applyProtection="0">
      <alignment horizontal="left" vertical="center" wrapText="1" indent="1"/>
    </xf>
    <xf numFmtId="4" fontId="124" fillId="104" borderId="37" applyNumberFormat="0" applyProtection="0">
      <alignment horizontal="right" vertical="center"/>
    </xf>
    <xf numFmtId="176" fontId="68" fillId="80" borderId="51" applyNumberFormat="0" applyAlignment="0" applyProtection="0"/>
    <xf numFmtId="176" fontId="135" fillId="0" borderId="50" applyNumberFormat="0" applyFill="0" applyBorder="0" applyAlignment="0" applyProtection="0"/>
    <xf numFmtId="4" fontId="128" fillId="109" borderId="58"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176" fontId="128" fillId="50" borderId="58" applyNumberFormat="0" applyProtection="0">
      <alignment horizontal="right" vertical="center"/>
    </xf>
    <xf numFmtId="4" fontId="44" fillId="104" borderId="37" applyNumberFormat="0" applyProtection="0">
      <alignment horizontal="right" vertical="center"/>
    </xf>
    <xf numFmtId="176" fontId="128" fillId="50" borderId="58" applyNumberFormat="0" applyProtection="0">
      <alignment horizontal="right" vertical="center"/>
    </xf>
    <xf numFmtId="176" fontId="59" fillId="0" borderId="50" applyNumberFormat="0" applyFill="0" applyBorder="0" applyAlignment="0" applyProtection="0"/>
    <xf numFmtId="176" fontId="142" fillId="0" borderId="50" applyNumberFormat="0" applyFill="0" applyBorder="0" applyAlignment="0" applyProtection="0"/>
    <xf numFmtId="176" fontId="140" fillId="0" borderId="50" applyNumberFormat="0" applyFill="0" applyBorder="0" applyAlignment="0" applyProtection="0"/>
    <xf numFmtId="4" fontId="133" fillId="104" borderId="37" applyNumberFormat="0" applyProtection="0">
      <alignment horizontal="right" vertical="center"/>
    </xf>
    <xf numFmtId="176" fontId="141" fillId="0" borderId="50" applyNumberFormat="0" applyFill="0" applyBorder="0" applyAlignment="0" applyProtection="0"/>
    <xf numFmtId="0" fontId="36" fillId="92" borderId="52" applyNumberFormat="0" applyFont="0" applyAlignment="0" applyProtection="0"/>
    <xf numFmtId="4" fontId="133" fillId="104" borderId="37" applyNumberFormat="0" applyProtection="0">
      <alignment horizontal="right" vertical="center"/>
    </xf>
    <xf numFmtId="0" fontId="58" fillId="0" borderId="50" applyNumberFormat="0" applyFill="0" applyBorder="0" applyAlignment="0" applyProtection="0"/>
    <xf numFmtId="0" fontId="59" fillId="0" borderId="50" applyNumberFormat="0" applyFill="0" applyBorder="0" applyAlignment="0" applyProtection="0"/>
    <xf numFmtId="176" fontId="2" fillId="0" borderId="50" applyNumberFormat="0" applyFill="0" applyAlignment="0" applyProtection="0"/>
    <xf numFmtId="0" fontId="68" fillId="79" borderId="51" applyNumberFormat="0" applyAlignment="0" applyProtection="0"/>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vertical="center"/>
    </xf>
    <xf numFmtId="0" fontId="58" fillId="0" borderId="50" applyNumberFormat="0" applyFill="0" applyBorder="0" applyAlignment="0" applyProtection="0"/>
    <xf numFmtId="4" fontId="44" fillId="104" borderId="37" applyNumberFormat="0" applyProtection="0">
      <alignment horizontal="right" vertical="center"/>
    </xf>
    <xf numFmtId="4" fontId="125" fillId="53" borderId="58" applyNumberFormat="0" applyProtection="0">
      <alignment horizontal="left" vertical="center" wrapText="1" indent="1"/>
    </xf>
    <xf numFmtId="4" fontId="124" fillId="85" borderId="37" applyNumberFormat="0" applyProtection="0">
      <alignment vertical="center"/>
    </xf>
    <xf numFmtId="0" fontId="140" fillId="0" borderId="50" applyNumberFormat="0" applyFill="0" applyBorder="0" applyAlignment="0" applyProtection="0"/>
    <xf numFmtId="0" fontId="141" fillId="0" borderId="50" applyNumberFormat="0" applyFill="0" applyBorder="0" applyAlignment="0" applyProtection="0"/>
    <xf numFmtId="0" fontId="142" fillId="0" borderId="50" applyNumberFormat="0" applyFill="0" applyBorder="0" applyAlignment="0" applyProtection="0"/>
    <xf numFmtId="0" fontId="190" fillId="52" borderId="51" applyNumberFormat="0" applyAlignment="0" applyProtection="0"/>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2" borderId="52" applyNumberFormat="0" applyFont="0" applyAlignment="0" applyProtection="0"/>
    <xf numFmtId="0" fontId="102" fillId="51" borderId="51" applyNumberFormat="0" applyAlignment="0" applyProtection="0"/>
    <xf numFmtId="39" fontId="106" fillId="57" borderId="56"/>
    <xf numFmtId="39" fontId="106" fillId="57" borderId="56"/>
    <xf numFmtId="39" fontId="106" fillId="57" borderId="56"/>
    <xf numFmtId="4" fontId="44" fillId="98" borderId="37" applyNumberFormat="0" applyProtection="0">
      <alignment horizontal="right" vertical="center"/>
    </xf>
    <xf numFmtId="4" fontId="44" fillId="104" borderId="37"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4" fontId="44" fillId="101" borderId="37" applyNumberFormat="0" applyProtection="0">
      <alignment horizontal="right" vertical="center"/>
    </xf>
    <xf numFmtId="39" fontId="106" fillId="57" borderId="56"/>
    <xf numFmtId="4" fontId="44" fillId="85" borderId="37" applyNumberFormat="0" applyProtection="0">
      <alignment horizontal="left" vertical="center" indent="1"/>
    </xf>
    <xf numFmtId="4" fontId="44" fillId="88"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39" fontId="106" fillId="57" borderId="56"/>
    <xf numFmtId="4" fontId="44" fillId="85"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59" fillId="0" borderId="50" applyNumberFormat="0" applyFill="0" applyBorder="0" applyAlignment="0" applyProtection="0"/>
    <xf numFmtId="0" fontId="102" fillId="51" borderId="51" applyNumberFormat="0" applyAlignment="0" applyProtection="0"/>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0" fontId="3" fillId="93" borderId="37" applyNumberFormat="0" applyProtection="0">
      <alignment horizontal="left" vertical="center" indent="1"/>
    </xf>
    <xf numFmtId="176" fontId="2" fillId="0" borderId="50" applyNumberFormat="0" applyFill="0" applyAlignment="0" applyProtection="0"/>
    <xf numFmtId="176" fontId="125" fillId="112" borderId="58" applyNumberFormat="0" applyProtection="0">
      <alignment horizontal="left" vertical="center" wrapText="1" indent="1"/>
    </xf>
    <xf numFmtId="176" fontId="58" fillId="0" borderId="50" applyNumberFormat="0" applyFill="0" applyBorder="0" applyAlignment="0" applyProtection="0"/>
    <xf numFmtId="176" fontId="59" fillId="0" borderId="50" applyNumberFormat="0" applyFill="0" applyBorder="0" applyAlignment="0" applyProtection="0"/>
    <xf numFmtId="176" fontId="166" fillId="50" borderId="58" applyNumberFormat="0" applyProtection="0">
      <alignment horizontal="right" vertical="center"/>
    </xf>
    <xf numFmtId="176" fontId="32" fillId="89" borderId="52" applyNumberFormat="0" applyAlignment="0" applyProtection="0"/>
    <xf numFmtId="176" fontId="102" fillId="52" borderId="51" applyNumberFormat="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0" fontId="68" fillId="79" borderId="51" applyNumberFormat="0" applyAlignment="0" applyProtection="0"/>
    <xf numFmtId="0" fontId="32" fillId="89" borderId="52" applyNumberFormat="0" applyAlignment="0" applyProtection="0"/>
    <xf numFmtId="0" fontId="57" fillId="0" borderId="50" applyNumberFormat="0" applyFill="0" applyBorder="0" applyAlignment="0" applyProtection="0"/>
    <xf numFmtId="0" fontId="58" fillId="0" borderId="50" applyNumberFormat="0" applyFill="0" applyBorder="0" applyAlignment="0" applyProtection="0"/>
    <xf numFmtId="176" fontId="59" fillId="0" borderId="50" applyNumberFormat="0" applyFill="0" applyBorder="0" applyAlignment="0" applyProtection="0"/>
    <xf numFmtId="0" fontId="68" fillId="79" borderId="51" applyNumberFormat="0" applyAlignment="0" applyProtection="0"/>
    <xf numFmtId="4" fontId="124" fillId="104" borderId="37" applyNumberFormat="0" applyProtection="0">
      <alignment horizontal="right" vertical="center"/>
    </xf>
    <xf numFmtId="4" fontId="44" fillId="10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4" fontId="44" fillId="104" borderId="37" applyNumberFormat="0" applyProtection="0">
      <alignment horizontal="right" vertical="center"/>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vertical="center"/>
    </xf>
    <xf numFmtId="4" fontId="124" fillId="85" borderId="37" applyNumberFormat="0" applyProtection="0">
      <alignment vertical="center"/>
    </xf>
    <xf numFmtId="39" fontId="106" fillId="57" borderId="56"/>
    <xf numFmtId="39" fontId="106" fillId="57" borderId="56"/>
    <xf numFmtId="4" fontId="44" fillId="85" borderId="37" applyNumberFormat="0" applyProtection="0">
      <alignment horizontal="left" vertical="center" indent="1"/>
    </xf>
    <xf numFmtId="4" fontId="44" fillId="83" borderId="37" applyNumberFormat="0" applyProtection="0">
      <alignment horizontal="right" vertical="center"/>
    </xf>
    <xf numFmtId="0" fontId="3" fillId="108" borderId="37" applyNumberFormat="0" applyProtection="0">
      <alignment horizontal="left" vertical="center" indent="1"/>
    </xf>
    <xf numFmtId="4" fontId="44" fillId="104"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7" borderId="37" applyNumberFormat="0" applyProtection="0">
      <alignment horizontal="right" vertical="center"/>
    </xf>
    <xf numFmtId="4" fontId="44" fillId="40" borderId="37" applyNumberFormat="0" applyProtection="0">
      <alignment horizontal="right" vertical="center"/>
    </xf>
    <xf numFmtId="0" fontId="3" fillId="93" borderId="37" applyNumberFormat="0" applyProtection="0">
      <alignment horizontal="left" vertical="center" indent="1"/>
    </xf>
    <xf numFmtId="0" fontId="68" fillId="79" borderId="51" applyNumberFormat="0" applyAlignment="0" applyProtection="0"/>
    <xf numFmtId="0" fontId="2" fillId="0" borderId="50" applyNumberFormat="0" applyFill="0" applyAlignment="0" applyProtection="0"/>
    <xf numFmtId="0" fontId="3" fillId="93"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horizontal="left" vertical="center" indent="1"/>
    </xf>
    <xf numFmtId="176" fontId="57" fillId="0" borderId="50" applyNumberFormat="0" applyFill="0" applyBorder="0" applyAlignment="0" applyProtection="0"/>
    <xf numFmtId="4" fontId="44" fillId="104" borderId="37" applyNumberFormat="0" applyProtection="0">
      <alignment horizontal="right" vertical="center"/>
    </xf>
    <xf numFmtId="4" fontId="44" fillId="85" borderId="37" applyNumberFormat="0" applyProtection="0">
      <alignment vertical="center"/>
    </xf>
    <xf numFmtId="0" fontId="135" fillId="0" borderId="50" applyNumberFormat="0" applyFill="0" applyBorder="0" applyAlignment="0" applyProtection="0"/>
    <xf numFmtId="0" fontId="3" fillId="93" borderId="37" applyNumberFormat="0" applyProtection="0">
      <alignment horizontal="left" vertical="center" indent="1"/>
    </xf>
    <xf numFmtId="4" fontId="44" fillId="85" borderId="37" applyNumberFormat="0" applyProtection="0">
      <alignment horizontal="left" vertical="center" indent="1"/>
    </xf>
    <xf numFmtId="176" fontId="57" fillId="0" borderId="50" applyNumberFormat="0" applyFill="0" applyBorder="0" applyAlignment="0" applyProtection="0"/>
    <xf numFmtId="4" fontId="124" fillId="104" borderId="37" applyNumberFormat="0" applyProtection="0">
      <alignment horizontal="right" vertical="center"/>
    </xf>
    <xf numFmtId="4" fontId="44" fillId="85" borderId="37" applyNumberFormat="0" applyProtection="0">
      <alignment horizontal="left" vertical="center" indent="1"/>
    </xf>
    <xf numFmtId="0" fontId="3" fillId="106" borderId="37" applyNumberFormat="0" applyProtection="0">
      <alignment horizontal="left" vertical="center" indent="1"/>
    </xf>
    <xf numFmtId="4" fontId="44" fillId="85" borderId="37" applyNumberFormat="0" applyProtection="0">
      <alignment horizontal="left" vertical="center" indent="1"/>
    </xf>
    <xf numFmtId="176" fontId="59" fillId="0" borderId="50" applyNumberFormat="0" applyFill="0" applyBorder="0" applyAlignment="0" applyProtection="0"/>
    <xf numFmtId="176" fontId="58" fillId="0" borderId="50" applyNumberFormat="0" applyFill="0" applyBorder="0" applyAlignment="0" applyProtection="0"/>
    <xf numFmtId="0" fontId="59" fillId="0" borderId="50" applyNumberFormat="0" applyFill="0" applyBorder="0" applyAlignment="0" applyProtection="0"/>
    <xf numFmtId="0" fontId="57" fillId="0" borderId="50" applyNumberFormat="0" applyFill="0" applyBorder="0" applyAlignment="0" applyProtection="0"/>
    <xf numFmtId="0" fontId="2" fillId="0" borderId="50" applyNumberFormat="0" applyFill="0" applyAlignment="0" applyProtection="0"/>
    <xf numFmtId="0" fontId="2" fillId="0" borderId="50" applyNumberFormat="0" applyFill="0" applyAlignment="0" applyProtection="0"/>
    <xf numFmtId="176" fontId="59" fillId="0" borderId="50" applyNumberFormat="0" applyFill="0" applyBorder="0" applyAlignment="0" applyProtection="0"/>
    <xf numFmtId="0" fontId="3" fillId="92" borderId="52" applyNumberFormat="0" applyFont="0" applyAlignment="0" applyProtection="0"/>
    <xf numFmtId="0" fontId="3" fillId="92" borderId="52" applyNumberFormat="0" applyFont="0" applyAlignment="0" applyProtection="0"/>
    <xf numFmtId="4" fontId="44" fillId="104" borderId="37" applyNumberFormat="0" applyProtection="0">
      <alignment horizontal="right" vertical="center"/>
    </xf>
    <xf numFmtId="0" fontId="32" fillId="89" borderId="52" applyNumberFormat="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0" fontId="3" fillId="86" borderId="37" applyNumberFormat="0" applyProtection="0">
      <alignment horizontal="left" vertical="center" indent="1"/>
    </xf>
    <xf numFmtId="176" fontId="32" fillId="89" borderId="52" applyNumberFormat="0" applyAlignment="0" applyProtection="0"/>
    <xf numFmtId="176" fontId="141"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68" fillId="80" borderId="51" applyNumberFormat="0" applyAlignment="0" applyProtection="0"/>
    <xf numFmtId="176" fontId="32" fillId="89" borderId="52" applyNumberFormat="0" applyAlignment="0" applyProtection="0"/>
    <xf numFmtId="176" fontId="141" fillId="0" borderId="50" applyNumberFormat="0" applyFill="0" applyBorder="0" applyAlignment="0" applyProtection="0"/>
    <xf numFmtId="176" fontId="135" fillId="0" borderId="50" applyNumberFormat="0" applyFill="0" applyBorder="0" applyAlignment="0" applyProtection="0"/>
    <xf numFmtId="0" fontId="36" fillId="92" borderId="52" applyNumberFormat="0" applyFont="0" applyAlignment="0" applyProtection="0"/>
    <xf numFmtId="176" fontId="135" fillId="0" borderId="50" applyNumberFormat="0" applyFill="0" applyBorder="0" applyAlignment="0" applyProtection="0"/>
    <xf numFmtId="176" fontId="141" fillId="0" borderId="50" applyNumberFormat="0" applyFill="0" applyBorder="0" applyAlignment="0" applyProtection="0"/>
    <xf numFmtId="176" fontId="135" fillId="0" borderId="50" applyNumberFormat="0" applyFill="0" applyBorder="0" applyAlignment="0" applyProtection="0"/>
    <xf numFmtId="176" fontId="68" fillId="80" borderId="51" applyNumberFormat="0" applyAlignment="0" applyProtection="0"/>
    <xf numFmtId="0" fontId="3" fillId="93" borderId="37" applyNumberFormat="0" applyProtection="0">
      <alignment horizontal="left" vertical="center" indent="1"/>
    </xf>
    <xf numFmtId="4" fontId="124" fillId="85" borderId="37" applyNumberFormat="0" applyProtection="0">
      <alignment vertical="center"/>
    </xf>
    <xf numFmtId="39" fontId="106" fillId="57" borderId="56"/>
    <xf numFmtId="4" fontId="44" fillId="85" borderId="37" applyNumberFormat="0" applyProtection="0">
      <alignment horizontal="left" vertical="center" indent="1"/>
    </xf>
    <xf numFmtId="39" fontId="106" fillId="57" borderId="56"/>
    <xf numFmtId="176" fontId="59" fillId="0" borderId="50" applyNumberFormat="0" applyFill="0" applyBorder="0" applyAlignment="0" applyProtection="0"/>
    <xf numFmtId="176" fontId="58" fillId="0" borderId="50" applyNumberFormat="0" applyFill="0" applyBorder="0" applyAlignment="0" applyProtection="0"/>
    <xf numFmtId="176" fontId="122" fillId="80" borderId="37" applyNumberFormat="0" applyAlignment="0" applyProtection="0"/>
    <xf numFmtId="0" fontId="68" fillId="80" borderId="51" applyNumberFormat="0" applyAlignment="0" applyProtection="0"/>
    <xf numFmtId="0" fontId="68" fillId="79" borderId="51" applyNumberFormat="0" applyAlignment="0" applyProtection="0"/>
    <xf numFmtId="39" fontId="106" fillId="57" borderId="56"/>
    <xf numFmtId="0" fontId="3" fillId="93" borderId="37" applyNumberFormat="0" applyProtection="0">
      <alignment horizontal="left" vertical="center" indent="1"/>
    </xf>
    <xf numFmtId="4" fontId="44" fillId="104"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189" fillId="80" borderId="51" applyNumberFormat="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6" borderId="37" applyNumberFormat="0" applyProtection="0">
      <alignment horizontal="left" vertical="center" indent="1"/>
    </xf>
    <xf numFmtId="4" fontId="124" fillId="88" borderId="37" applyNumberFormat="0" applyProtection="0">
      <alignment vertical="center"/>
    </xf>
    <xf numFmtId="0" fontId="3" fillId="93" borderId="37" applyNumberFormat="0" applyProtection="0">
      <alignment horizontal="left" vertical="center" indent="1"/>
    </xf>
    <xf numFmtId="176" fontId="2" fillId="0" borderId="50" applyNumberFormat="0" applyFill="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0" fontId="3" fillId="92" borderId="52" applyNumberFormat="0" applyFont="0" applyAlignment="0" applyProtection="0"/>
    <xf numFmtId="0" fontId="59" fillId="0" borderId="50" applyNumberFormat="0" applyFill="0" applyBorder="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0" fontId="58" fillId="0" borderId="50" applyNumberFormat="0" applyFill="0" applyBorder="0" applyAlignment="0" applyProtection="0"/>
    <xf numFmtId="0" fontId="59" fillId="0" borderId="50" applyNumberFormat="0" applyFill="0" applyBorder="0" applyAlignment="0" applyProtection="0"/>
    <xf numFmtId="0" fontId="2" fillId="0" borderId="50" applyNumberFormat="0" applyFill="0" applyAlignment="0" applyProtection="0"/>
    <xf numFmtId="176" fontId="2" fillId="0" borderId="50" applyNumberFormat="0" applyFill="0" applyAlignment="0" applyProtection="0"/>
    <xf numFmtId="0" fontId="65" fillId="0" borderId="25" applyNumberFormat="0" applyBorder="0">
      <alignment horizontal="center"/>
    </xf>
    <xf numFmtId="0" fontId="68" fillId="79" borderId="51" applyNumberFormat="0" applyAlignment="0" applyProtection="0"/>
    <xf numFmtId="0" fontId="68" fillId="79" borderId="51" applyNumberFormat="0" applyAlignment="0" applyProtection="0"/>
    <xf numFmtId="0" fontId="68" fillId="80" borderId="51" applyNumberFormat="0" applyAlignment="0" applyProtection="0"/>
    <xf numFmtId="0" fontId="68" fillId="79" borderId="51" applyNumberFormat="0" applyAlignment="0" applyProtection="0"/>
    <xf numFmtId="176" fontId="128" fillId="50" borderId="58" applyNumberFormat="0" applyProtection="0">
      <alignment horizontal="right" vertical="center"/>
    </xf>
    <xf numFmtId="4" fontId="129" fillId="109" borderId="58" applyNumberFormat="0" applyProtection="0">
      <alignment horizontal="right" vertical="center"/>
    </xf>
    <xf numFmtId="4" fontId="44" fillId="85" borderId="37" applyNumberFormat="0" applyProtection="0">
      <alignment vertical="center"/>
    </xf>
    <xf numFmtId="0" fontId="57" fillId="0" borderId="50" applyNumberFormat="0" applyFill="0" applyBorder="0" applyAlignment="0" applyProtection="0"/>
    <xf numFmtId="4" fontId="124" fillId="104" borderId="37" applyNumberFormat="0" applyProtection="0">
      <alignment horizontal="right" vertical="center"/>
    </xf>
    <xf numFmtId="0" fontId="3" fillId="93" borderId="37" applyNumberFormat="0" applyProtection="0">
      <alignment horizontal="left" vertical="center" indent="1"/>
    </xf>
    <xf numFmtId="4" fontId="124" fillId="85" borderId="37" applyNumberFormat="0" applyProtection="0">
      <alignment vertical="center"/>
    </xf>
    <xf numFmtId="176" fontId="165" fillId="50" borderId="58" applyNumberFormat="0" applyProtection="0">
      <alignment horizontal="right" vertical="center"/>
    </xf>
    <xf numFmtId="4" fontId="129" fillId="109" borderId="58" applyNumberFormat="0" applyProtection="0">
      <alignment horizontal="right" vertical="center"/>
    </xf>
    <xf numFmtId="0" fontId="3" fillId="108" borderId="37" applyNumberFormat="0" applyProtection="0">
      <alignment horizontal="left" vertical="center" indent="1"/>
    </xf>
    <xf numFmtId="39" fontId="106" fillId="57" borderId="56"/>
    <xf numFmtId="0" fontId="3" fillId="93" borderId="37" applyNumberFormat="0" applyProtection="0">
      <alignment horizontal="left" vertical="center" indent="1"/>
    </xf>
    <xf numFmtId="4" fontId="124" fillId="104" borderId="37" applyNumberFormat="0" applyProtection="0">
      <alignment horizontal="right" vertical="center"/>
    </xf>
    <xf numFmtId="0" fontId="3" fillId="93" borderId="37" applyNumberFormat="0" applyProtection="0">
      <alignment horizontal="left" vertical="center" indent="1"/>
    </xf>
    <xf numFmtId="39" fontId="106" fillId="57" borderId="56"/>
    <xf numFmtId="4" fontId="133" fillId="104" borderId="37" applyNumberFormat="0" applyProtection="0">
      <alignment horizontal="right" vertical="center"/>
    </xf>
    <xf numFmtId="4" fontId="126" fillId="102" borderId="37" applyNumberFormat="0" applyProtection="0">
      <alignment horizontal="left" vertical="center" indent="1"/>
    </xf>
    <xf numFmtId="4" fontId="124" fillId="85" borderId="37" applyNumberFormat="0" applyProtection="0">
      <alignment vertical="center"/>
    </xf>
    <xf numFmtId="176" fontId="58" fillId="0" borderId="50" applyNumberFormat="0" applyFill="0" applyBorder="0" applyAlignment="0" applyProtection="0"/>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0" fontId="102" fillId="51" borderId="51" applyNumberFormat="0" applyAlignment="0" applyProtection="0"/>
    <xf numFmtId="4" fontId="44" fillId="10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106" borderId="37" applyNumberFormat="0" applyProtection="0">
      <alignment horizontal="left" vertical="center" indent="1"/>
    </xf>
    <xf numFmtId="176" fontId="165" fillId="50" borderId="58" applyNumberFormat="0" applyProtection="0">
      <alignment horizontal="right" vertical="center"/>
    </xf>
    <xf numFmtId="39" fontId="106" fillId="57" borderId="56"/>
    <xf numFmtId="0" fontId="3" fillId="93" borderId="37" applyNumberFormat="0" applyProtection="0">
      <alignment horizontal="left" vertical="center" indent="1"/>
    </xf>
    <xf numFmtId="4" fontId="124" fillId="88" borderId="37" applyNumberFormat="0" applyProtection="0">
      <alignment vertical="center"/>
    </xf>
    <xf numFmtId="4" fontId="44" fillId="85" borderId="37" applyNumberFormat="0" applyProtection="0">
      <alignment horizontal="left" vertical="center" indent="1"/>
    </xf>
    <xf numFmtId="4" fontId="44" fillId="95" borderId="37" applyNumberFormat="0" applyProtection="0">
      <alignment horizontal="right" vertical="center"/>
    </xf>
    <xf numFmtId="0" fontId="3" fillId="93" borderId="37" applyNumberFormat="0" applyProtection="0">
      <alignment horizontal="left" vertical="center" indent="1"/>
    </xf>
    <xf numFmtId="4" fontId="44" fillId="83" borderId="37" applyNumberFormat="0" applyProtection="0">
      <alignment horizontal="right" vertical="center"/>
    </xf>
    <xf numFmtId="4" fontId="44" fillId="98"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44" fillId="104" borderId="37" applyNumberFormat="0" applyProtection="0">
      <alignment horizontal="left" vertical="center" indent="1"/>
    </xf>
    <xf numFmtId="0" fontId="3" fillId="106" borderId="37" applyNumberFormat="0" applyProtection="0">
      <alignment horizontal="left" vertical="center" indent="1"/>
    </xf>
    <xf numFmtId="176" fontId="128" fillId="50" borderId="58" applyNumberFormat="0" applyProtection="0">
      <alignment horizontal="right" vertical="center"/>
    </xf>
    <xf numFmtId="4" fontId="128" fillId="109" borderId="58" applyNumberFormat="0" applyProtection="0">
      <alignment horizontal="right" vertical="center"/>
    </xf>
    <xf numFmtId="176" fontId="165" fillId="50" borderId="58" applyNumberFormat="0" applyProtection="0">
      <alignment horizontal="right" vertical="center"/>
    </xf>
    <xf numFmtId="0" fontId="3" fillId="93" borderId="37" applyNumberFormat="0" applyProtection="0">
      <alignment horizontal="left" vertical="center" indent="1"/>
    </xf>
    <xf numFmtId="4" fontId="125" fillId="53" borderId="58" applyNumberFormat="0" applyProtection="0">
      <alignment horizontal="left" vertical="center" wrapText="1" indent="1"/>
    </xf>
    <xf numFmtId="4" fontId="44" fillId="88" borderId="37" applyNumberFormat="0" applyProtection="0">
      <alignment vertical="center"/>
    </xf>
    <xf numFmtId="0" fontId="3" fillId="93" borderId="37" applyNumberFormat="0" applyProtection="0">
      <alignment horizontal="left" vertical="center" indent="1"/>
    </xf>
    <xf numFmtId="0" fontId="173" fillId="0" borderId="48" applyNumberFormat="0" applyFill="0" applyAlignment="0" applyProtection="0"/>
    <xf numFmtId="4" fontId="44" fillId="88" borderId="37" applyNumberFormat="0" applyProtection="0">
      <alignment horizontal="left" vertical="center" indent="1"/>
    </xf>
    <xf numFmtId="0" fontId="36" fillId="89" borderId="52" applyNumberFormat="0" applyAlignment="0" applyProtection="0"/>
    <xf numFmtId="0" fontId="173" fillId="0" borderId="48" applyNumberFormat="0" applyFill="0" applyAlignment="0" applyProtection="0"/>
    <xf numFmtId="0" fontId="190" fillId="52" borderId="51" applyNumberFormat="0" applyAlignment="0" applyProtection="0"/>
    <xf numFmtId="0" fontId="102" fillId="51" borderId="51" applyNumberFormat="0" applyAlignment="0" applyProtection="0"/>
    <xf numFmtId="0" fontId="102" fillId="51" borderId="51" applyNumberFormat="0" applyAlignment="0" applyProtection="0"/>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39" fontId="106" fillId="57" borderId="56"/>
    <xf numFmtId="176" fontId="130" fillId="107" borderId="58" applyNumberFormat="0" applyProtection="0">
      <alignment horizontal="left" vertical="top" indent="1"/>
    </xf>
    <xf numFmtId="176" fontId="125" fillId="112" borderId="58" applyNumberFormat="0" applyProtection="0">
      <alignment horizontal="left" vertical="center" wrapText="1" indent="1"/>
    </xf>
    <xf numFmtId="176" fontId="166" fillId="50" borderId="58" applyNumberFormat="0" applyProtection="0">
      <alignment horizontal="right" vertical="center"/>
    </xf>
    <xf numFmtId="0" fontId="3" fillId="93"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4" fontId="44" fillId="85" borderId="37" applyNumberFormat="0" applyProtection="0">
      <alignment horizontal="left" vertical="center" indent="1"/>
    </xf>
    <xf numFmtId="0" fontId="3" fillId="106" borderId="37" applyNumberFormat="0" applyProtection="0">
      <alignment horizontal="left" vertical="center" indent="1"/>
    </xf>
    <xf numFmtId="0" fontId="3" fillId="93" borderId="37" applyNumberFormat="0" applyProtection="0">
      <alignment horizontal="left" vertical="center" indent="1"/>
    </xf>
    <xf numFmtId="176" fontId="32" fillId="89" borderId="52" applyNumberFormat="0" applyAlignment="0" applyProtection="0"/>
    <xf numFmtId="0" fontId="102" fillId="51" borderId="51" applyNumberFormat="0" applyAlignment="0" applyProtection="0"/>
    <xf numFmtId="0" fontId="102" fillId="51" borderId="51" applyNumberFormat="0" applyAlignment="0" applyProtection="0"/>
    <xf numFmtId="0" fontId="68" fillId="79" borderId="51" applyNumberFormat="0" applyAlignment="0" applyProtection="0"/>
    <xf numFmtId="0" fontId="68" fillId="80" borderId="51" applyNumberFormat="0" applyAlignment="0" applyProtection="0"/>
    <xf numFmtId="176" fontId="2" fillId="0" borderId="50" applyNumberFormat="0" applyFill="0" applyAlignment="0" applyProtection="0"/>
    <xf numFmtId="0" fontId="2" fillId="0" borderId="50" applyNumberFormat="0" applyFill="0" applyAlignment="0" applyProtection="0"/>
    <xf numFmtId="0" fontId="59" fillId="0" borderId="50" applyNumberFormat="0" applyFill="0" applyBorder="0" applyAlignment="0" applyProtection="0"/>
    <xf numFmtId="0" fontId="32" fillId="89" borderId="52" applyNumberFormat="0" applyAlignment="0" applyProtection="0"/>
    <xf numFmtId="0" fontId="57" fillId="0" borderId="50" applyNumberFormat="0" applyFill="0" applyBorder="0" applyAlignment="0" applyProtection="0"/>
    <xf numFmtId="0" fontId="58" fillId="0" borderId="50" applyNumberFormat="0" applyFill="0" applyBorder="0" applyAlignment="0" applyProtection="0"/>
    <xf numFmtId="176" fontId="135" fillId="0" borderId="50" applyNumberFormat="0" applyFill="0" applyBorder="0" applyAlignment="0" applyProtection="0"/>
    <xf numFmtId="0" fontId="135" fillId="0" borderId="50" applyNumberFormat="0" applyFill="0" applyBorder="0" applyAlignment="0" applyProtection="0"/>
    <xf numFmtId="0" fontId="140" fillId="0" borderId="50" applyNumberFormat="0" applyFill="0" applyBorder="0" applyAlignment="0" applyProtection="0"/>
    <xf numFmtId="0" fontId="190" fillId="52" borderId="51" applyNumberFormat="0" applyAlignment="0" applyProtection="0"/>
    <xf numFmtId="0" fontId="173" fillId="0" borderId="48" applyNumberFormat="0" applyFill="0" applyAlignment="0" applyProtection="0"/>
    <xf numFmtId="39" fontId="106" fillId="57" borderId="56"/>
    <xf numFmtId="4" fontId="44" fillId="104" borderId="37" applyNumberFormat="0" applyProtection="0">
      <alignment horizontal="right" vertical="center"/>
    </xf>
    <xf numFmtId="0" fontId="3" fillId="93" borderId="37" applyNumberFormat="0" applyProtection="0">
      <alignment horizontal="left" vertical="center" indent="1"/>
    </xf>
    <xf numFmtId="4" fontId="124" fillId="85" borderId="37" applyNumberFormat="0" applyProtection="0">
      <alignment vertical="center"/>
    </xf>
    <xf numFmtId="4" fontId="124" fillId="104" borderId="37" applyNumberFormat="0" applyProtection="0">
      <alignment horizontal="right" vertical="center"/>
    </xf>
    <xf numFmtId="176" fontId="102" fillId="52" borderId="51" applyNumberFormat="0" applyAlignment="0" applyProtection="0"/>
    <xf numFmtId="176" fontId="32" fillId="89" borderId="52" applyNumberFormat="0" applyAlignment="0" applyProtection="0"/>
    <xf numFmtId="4" fontId="124" fillId="104" borderId="37" applyNumberFormat="0" applyProtection="0">
      <alignment horizontal="right" vertical="center"/>
    </xf>
    <xf numFmtId="176" fontId="32" fillId="89" borderId="52" applyNumberFormat="0" applyAlignment="0" applyProtection="0"/>
    <xf numFmtId="0" fontId="3" fillId="93" borderId="37" applyNumberFormat="0" applyProtection="0">
      <alignment horizontal="left" vertical="center" indent="1"/>
    </xf>
    <xf numFmtId="0" fontId="3" fillId="86" borderId="37" applyNumberFormat="0" applyProtection="0">
      <alignment horizontal="left" vertical="center" indent="1"/>
    </xf>
    <xf numFmtId="4" fontId="44" fillId="104" borderId="37" applyNumberFormat="0" applyProtection="0">
      <alignment horizontal="right" vertical="center"/>
    </xf>
    <xf numFmtId="4" fontId="124" fillId="85" borderId="37" applyNumberFormat="0" applyProtection="0">
      <alignment vertical="center"/>
    </xf>
    <xf numFmtId="0" fontId="3" fillId="93" borderId="37" applyNumberFormat="0" applyProtection="0">
      <alignment horizontal="left" vertical="center" indent="1"/>
    </xf>
    <xf numFmtId="176" fontId="142" fillId="0" borderId="50" applyNumberFormat="0" applyFill="0" applyBorder="0" applyAlignment="0" applyProtection="0"/>
    <xf numFmtId="0" fontId="3" fillId="93" borderId="37" applyNumberFormat="0" applyProtection="0">
      <alignment horizontal="left" vertical="center" indent="1"/>
    </xf>
    <xf numFmtId="4" fontId="44" fillId="88" borderId="37" applyNumberFormat="0" applyProtection="0">
      <alignment horizontal="left" vertical="center" indent="1"/>
    </xf>
    <xf numFmtId="4" fontId="126" fillId="102"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vertical="center"/>
    </xf>
    <xf numFmtId="0" fontId="3" fillId="106" borderId="37" applyNumberFormat="0" applyProtection="0">
      <alignment horizontal="left" vertical="center" indent="1"/>
    </xf>
    <xf numFmtId="0" fontId="3" fillId="108" borderId="37" applyNumberFormat="0" applyProtection="0">
      <alignment horizontal="left" vertical="center" indent="1"/>
    </xf>
    <xf numFmtId="176" fontId="58" fillId="0" borderId="50" applyNumberFormat="0" applyFill="0" applyBorder="0" applyAlignment="0" applyProtection="0"/>
    <xf numFmtId="0" fontId="122" fillId="79" borderId="37" applyNumberFormat="0" applyAlignment="0" applyProtection="0"/>
    <xf numFmtId="0" fontId="3" fillId="92" borderId="52" applyNumberFormat="0" applyFont="0" applyAlignment="0" applyProtection="0"/>
    <xf numFmtId="0" fontId="3" fillId="92" borderId="52" applyNumberFormat="0" applyFont="0" applyAlignment="0" applyProtection="0"/>
    <xf numFmtId="0" fontId="32" fillId="89" borderId="52" applyNumberFormat="0" applyAlignment="0" applyProtection="0"/>
    <xf numFmtId="0" fontId="36" fillId="92" borderId="52" applyNumberFormat="0" applyFont="0" applyAlignment="0" applyProtection="0"/>
    <xf numFmtId="39" fontId="106" fillId="57" borderId="56"/>
    <xf numFmtId="0" fontId="122" fillId="79" borderId="37" applyNumberFormat="0" applyAlignment="0" applyProtection="0"/>
    <xf numFmtId="0" fontId="122" fillId="79" borderId="37" applyNumberFormat="0" applyAlignment="0" applyProtection="0"/>
    <xf numFmtId="0" fontId="122" fillId="80" borderId="37" applyNumberFormat="0" applyAlignment="0" applyProtection="0"/>
    <xf numFmtId="0" fontId="122" fillId="79" borderId="37" applyNumberFormat="0" applyAlignment="0" applyProtection="0"/>
    <xf numFmtId="0" fontId="3" fillId="106" borderId="37" applyNumberFormat="0" applyProtection="0">
      <alignment horizontal="left" vertical="center" indent="1"/>
    </xf>
    <xf numFmtId="0" fontId="2" fillId="0" borderId="50" applyNumberFormat="0" applyFill="0" applyAlignment="0" applyProtection="0"/>
    <xf numFmtId="0" fontId="3" fillId="92" borderId="52" applyNumberFormat="0" applyFont="0" applyAlignment="0" applyProtection="0"/>
    <xf numFmtId="4" fontId="124" fillId="104" borderId="37" applyNumberFormat="0" applyProtection="0">
      <alignment horizontal="right" vertical="center"/>
    </xf>
    <xf numFmtId="4" fontId="133" fillId="104" borderId="37" applyNumberFormat="0" applyProtection="0">
      <alignment horizontal="right" vertical="center"/>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124" fillId="104" borderId="37" applyNumberFormat="0" applyProtection="0">
      <alignment horizontal="right" vertical="center"/>
    </xf>
    <xf numFmtId="0" fontId="102" fillId="51" borderId="51" applyNumberFormat="0" applyAlignment="0" applyProtection="0"/>
    <xf numFmtId="4" fontId="124" fillId="104" borderId="37" applyNumberFormat="0" applyProtection="0">
      <alignment horizontal="right" vertical="center"/>
    </xf>
    <xf numFmtId="0" fontId="3" fillId="106" borderId="37" applyNumberFormat="0" applyProtection="0">
      <alignment horizontal="left" vertical="center" indent="1"/>
    </xf>
    <xf numFmtId="4" fontId="44" fillId="85" borderId="37" applyNumberFormat="0" applyProtection="0">
      <alignment horizontal="left" vertical="center" indent="1"/>
    </xf>
    <xf numFmtId="4" fontId="44" fillId="97" borderId="37" applyNumberFormat="0" applyProtection="0">
      <alignment horizontal="right" vertical="center"/>
    </xf>
    <xf numFmtId="4" fontId="44" fillId="95" borderId="37" applyNumberFormat="0" applyProtection="0">
      <alignment horizontal="right" vertical="center"/>
    </xf>
    <xf numFmtId="176" fontId="125" fillId="112" borderId="58" applyNumberFormat="0" applyProtection="0">
      <alignment horizontal="left" vertical="center" wrapText="1" indent="1"/>
    </xf>
    <xf numFmtId="176" fontId="130" fillId="107" borderId="58" applyNumberFormat="0" applyProtection="0">
      <alignment horizontal="left" vertical="top" indent="1"/>
    </xf>
    <xf numFmtId="0" fontId="3" fillId="86" borderId="37" applyNumberFormat="0" applyProtection="0">
      <alignment horizontal="left" vertical="center" indent="1"/>
    </xf>
    <xf numFmtId="4" fontId="44" fillId="106"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44" fillId="88" borderId="37" applyNumberFormat="0" applyProtection="0">
      <alignment vertical="center"/>
    </xf>
    <xf numFmtId="4" fontId="133" fillId="104" borderId="37" applyNumberFormat="0" applyProtection="0">
      <alignment horizontal="right" vertical="center"/>
    </xf>
    <xf numFmtId="4" fontId="44" fillId="95" borderId="37" applyNumberFormat="0" applyProtection="0">
      <alignment horizontal="right" vertical="center"/>
    </xf>
    <xf numFmtId="0" fontId="3" fillId="93" borderId="37" applyNumberFormat="0" applyProtection="0">
      <alignment horizontal="left" vertical="center" indent="1"/>
    </xf>
    <xf numFmtId="0" fontId="57" fillId="0" borderId="50" applyNumberFormat="0" applyFill="0" applyBorder="0" applyAlignment="0" applyProtection="0"/>
    <xf numFmtId="176" fontId="57" fillId="0" borderId="50" applyNumberFormat="0" applyFill="0" applyBorder="0" applyAlignment="0" applyProtection="0"/>
    <xf numFmtId="4" fontId="4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12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133" fillId="104" borderId="37" applyNumberFormat="0" applyProtection="0">
      <alignment horizontal="right" vertical="center"/>
    </xf>
    <xf numFmtId="4" fontId="44" fillId="85" borderId="37" applyNumberFormat="0" applyProtection="0">
      <alignment vertical="center"/>
    </xf>
    <xf numFmtId="201" fontId="167" fillId="85" borderId="57" applyBorder="0">
      <alignment horizontal="center" vertical="center" wrapText="1"/>
      <protection hidden="1"/>
    </xf>
    <xf numFmtId="0" fontId="135" fillId="0" borderId="50" applyNumberFormat="0" applyFill="0" applyBorder="0" applyAlignment="0" applyProtection="0"/>
    <xf numFmtId="0" fontId="173" fillId="0" borderId="48" applyNumberFormat="0" applyFill="0" applyAlignment="0" applyProtection="0"/>
    <xf numFmtId="0" fontId="140" fillId="0" borderId="50" applyNumberFormat="0" applyFill="0" applyBorder="0" applyAlignment="0" applyProtection="0"/>
    <xf numFmtId="0" fontId="141" fillId="0" borderId="50" applyNumberFormat="0" applyFill="0" applyBorder="0" applyAlignment="0" applyProtection="0"/>
    <xf numFmtId="0" fontId="142" fillId="0" borderId="50" applyNumberFormat="0" applyFill="0" applyBorder="0" applyAlignment="0" applyProtection="0"/>
    <xf numFmtId="0" fontId="3" fillId="93" borderId="37" applyNumberFormat="0" applyProtection="0">
      <alignment horizontal="left" vertical="center" indent="1"/>
    </xf>
    <xf numFmtId="4" fontId="44" fillId="85" borderId="37" applyNumberFormat="0" applyProtection="0">
      <alignmen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41" fillId="0" borderId="50" applyNumberFormat="0" applyFill="0" applyBorder="0" applyAlignment="0" applyProtection="0"/>
    <xf numFmtId="0" fontId="36" fillId="92" borderId="52" applyNumberFormat="0" applyFont="0" applyAlignment="0" applyProtection="0"/>
    <xf numFmtId="176" fontId="68" fillId="80" borderId="51" applyNumberFormat="0" applyAlignment="0" applyProtection="0"/>
    <xf numFmtId="0" fontId="3" fillId="86" borderId="37" applyNumberFormat="0" applyProtection="0">
      <alignment horizontal="left" vertical="center" indent="1"/>
    </xf>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4" fontId="44" fillId="85" borderId="37" applyNumberFormat="0" applyProtection="0">
      <alignment horizontal="left" vertical="center" indent="1"/>
    </xf>
    <xf numFmtId="4" fontId="44" fillId="85" borderId="37" applyNumberFormat="0" applyProtection="0">
      <alignment horizontal="left" vertical="center" indent="1"/>
    </xf>
    <xf numFmtId="39" fontId="106" fillId="57" borderId="56"/>
    <xf numFmtId="4" fontId="44" fillId="106" borderId="37" applyNumberFormat="0" applyProtection="0">
      <alignment horizontal="left" vertical="center" indent="1"/>
    </xf>
    <xf numFmtId="176" fontId="130" fillId="107" borderId="58" applyNumberFormat="0" applyProtection="0">
      <alignment horizontal="left" vertical="top" indent="1"/>
    </xf>
    <xf numFmtId="0" fontId="2" fillId="0" borderId="50" applyNumberFormat="0" applyFill="0" applyAlignment="0" applyProtection="0"/>
    <xf numFmtId="176" fontId="57" fillId="0" borderId="50" applyNumberFormat="0" applyFill="0" applyBorder="0" applyAlignment="0" applyProtection="0"/>
    <xf numFmtId="39" fontId="106" fillId="57" borderId="56"/>
    <xf numFmtId="39" fontId="106" fillId="57" borderId="56"/>
    <xf numFmtId="39" fontId="106" fillId="57" borderId="56"/>
    <xf numFmtId="39" fontId="106" fillId="57" borderId="56"/>
    <xf numFmtId="39" fontId="106" fillId="57" borderId="56"/>
    <xf numFmtId="39" fontId="106" fillId="57" borderId="56"/>
    <xf numFmtId="176" fontId="165" fillId="50" borderId="58" applyNumberFormat="0" applyProtection="0">
      <alignment horizontal="right" vertical="center"/>
    </xf>
    <xf numFmtId="176" fontId="128" fillId="50" borderId="58" applyNumberFormat="0" applyProtection="0">
      <alignment horizontal="right" vertical="center"/>
    </xf>
    <xf numFmtId="176" fontId="130" fillId="107" borderId="58" applyNumberFormat="0" applyProtection="0">
      <alignment horizontal="left" vertical="top" indent="1"/>
    </xf>
    <xf numFmtId="176" fontId="125" fillId="112" borderId="58" applyNumberFormat="0" applyProtection="0">
      <alignment horizontal="left" vertical="center" wrapText="1" indent="1"/>
    </xf>
    <xf numFmtId="176" fontId="166" fillId="50" borderId="58" applyNumberFormat="0" applyProtection="0">
      <alignment horizontal="right" vertical="center"/>
    </xf>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68" fillId="80" borderId="51" applyNumberFormat="0" applyAlignment="0" applyProtection="0"/>
    <xf numFmtId="176" fontId="2" fillId="0" borderId="50" applyNumberFormat="0" applyFill="0" applyAlignment="0" applyProtection="0"/>
    <xf numFmtId="176" fontId="32" fillId="89" borderId="52" applyNumberFormat="0" applyAlignment="0" applyProtection="0"/>
    <xf numFmtId="176" fontId="135" fillId="0" borderId="50" applyNumberFormat="0" applyFill="0" applyBorder="0" applyAlignment="0" applyProtection="0"/>
    <xf numFmtId="176" fontId="102" fillId="52" borderId="51" applyNumberFormat="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0" fontId="3" fillId="92" borderId="52" applyNumberFormat="0" applyFont="0" applyAlignment="0" applyProtection="0"/>
    <xf numFmtId="0" fontId="3" fillId="92" borderId="52" applyNumberFormat="0" applyFont="0" applyAlignment="0" applyProtection="0"/>
    <xf numFmtId="176" fontId="57" fillId="0" borderId="50" applyNumberFormat="0" applyFill="0" applyBorder="0" applyAlignment="0" applyProtection="0"/>
    <xf numFmtId="0" fontId="57" fillId="0" borderId="50" applyNumberFormat="0" applyFill="0" applyBorder="0" applyAlignment="0" applyProtection="0"/>
    <xf numFmtId="0" fontId="59" fillId="0" borderId="50" applyNumberFormat="0" applyFill="0" applyBorder="0" applyAlignment="0" applyProtection="0"/>
    <xf numFmtId="176" fontId="58" fillId="0" borderId="50" applyNumberFormat="0" applyFill="0" applyBorder="0" applyAlignment="0" applyProtection="0"/>
    <xf numFmtId="0" fontId="2" fillId="0" borderId="50" applyNumberFormat="0" applyFill="0" applyAlignment="0" applyProtection="0"/>
    <xf numFmtId="0" fontId="2" fillId="0" borderId="50" applyNumberFormat="0" applyFill="0" applyAlignment="0" applyProtection="0"/>
    <xf numFmtId="0" fontId="68" fillId="80" borderId="51" applyNumberFormat="0" applyAlignment="0" applyProtection="0"/>
    <xf numFmtId="0" fontId="68" fillId="79" borderId="51" applyNumberFormat="0" applyAlignment="0" applyProtection="0"/>
    <xf numFmtId="0" fontId="102" fillId="51" borderId="51" applyNumberFormat="0" applyAlignment="0" applyProtection="0"/>
    <xf numFmtId="0" fontId="102" fillId="51" borderId="51" applyNumberFormat="0" applyAlignment="0" applyProtection="0"/>
    <xf numFmtId="4" fontId="44" fillId="96" borderId="37" applyNumberFormat="0" applyProtection="0">
      <alignment horizontal="right" vertical="center"/>
    </xf>
    <xf numFmtId="4" fontId="44" fillId="98"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134" fillId="109" borderId="58" applyNumberFormat="0" applyProtection="0">
      <alignment horizontal="right" vertical="center"/>
    </xf>
    <xf numFmtId="0" fontId="3" fillId="93" borderId="37" applyNumberFormat="0" applyProtection="0">
      <alignment horizontal="left" vertical="center" indent="1"/>
    </xf>
    <xf numFmtId="0" fontId="141" fillId="0" borderId="50" applyNumberFormat="0" applyFill="0" applyBorder="0" applyAlignment="0" applyProtection="0"/>
    <xf numFmtId="176" fontId="140" fillId="0" borderId="50" applyNumberFormat="0" applyFill="0" applyBorder="0" applyAlignment="0" applyProtection="0"/>
    <xf numFmtId="0" fontId="142" fillId="0" borderId="50" applyNumberFormat="0" applyFill="0" applyBorder="0" applyAlignment="0" applyProtection="0"/>
    <xf numFmtId="176" fontId="141" fillId="0" borderId="50" applyNumberFormat="0" applyFill="0" applyBorder="0" applyAlignment="0" applyProtection="0"/>
    <xf numFmtId="0" fontId="68" fillId="79" borderId="51" applyNumberFormat="0" applyAlignment="0" applyProtection="0"/>
    <xf numFmtId="4" fontId="124" fillId="104" borderId="37" applyNumberFormat="0" applyProtection="0">
      <alignment horizontal="right" vertical="center"/>
    </xf>
    <xf numFmtId="0" fontId="102" fillId="51" borderId="51" applyNumberFormat="0" applyAlignment="0" applyProtection="0"/>
    <xf numFmtId="0" fontId="3" fillId="92" borderId="52" applyNumberFormat="0" applyFont="0" applyAlignment="0" applyProtection="0"/>
    <xf numFmtId="0" fontId="3" fillId="92" borderId="52" applyNumberFormat="0" applyFont="0" applyAlignment="0" applyProtection="0"/>
    <xf numFmtId="0" fontId="189" fillId="80" borderId="51" applyNumberFormat="0" applyAlignment="0" applyProtection="0"/>
    <xf numFmtId="0" fontId="36" fillId="89" borderId="52" applyNumberFormat="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39" fontId="106" fillId="57" borderId="56"/>
    <xf numFmtId="176" fontId="135" fillId="0" borderId="50" applyNumberFormat="0" applyFill="0" applyBorder="0" applyAlignment="0" applyProtection="0"/>
    <xf numFmtId="39" fontId="106" fillId="57" borderId="56"/>
    <xf numFmtId="39" fontId="106" fillId="57" borderId="56"/>
    <xf numFmtId="4" fontId="128" fillId="109" borderId="58" applyNumberFormat="0" applyProtection="0">
      <alignment horizontal="right" vertical="center"/>
    </xf>
    <xf numFmtId="0" fontId="3" fillId="106" borderId="37" applyNumberFormat="0" applyProtection="0">
      <alignment horizontal="left" vertical="center" indent="1"/>
    </xf>
    <xf numFmtId="0" fontId="3" fillId="86" borderId="37" applyNumberFormat="0" applyProtection="0">
      <alignment horizontal="left" vertical="center" indent="1"/>
    </xf>
    <xf numFmtId="4" fontId="126" fillId="102" borderId="37" applyNumberFormat="0" applyProtection="0">
      <alignment horizontal="left" vertical="center" indent="1"/>
    </xf>
    <xf numFmtId="4" fontId="44" fillId="104" borderId="37" applyNumberFormat="0" applyProtection="0">
      <alignment horizontal="right" vertical="center"/>
    </xf>
    <xf numFmtId="4" fontId="44" fillId="104" borderId="37" applyNumberFormat="0" applyProtection="0">
      <alignment horizontal="right" vertical="center"/>
    </xf>
    <xf numFmtId="0" fontId="3" fillId="93" borderId="37" applyNumberFormat="0" applyProtection="0">
      <alignment horizontal="left" vertical="center" indent="1"/>
    </xf>
    <xf numFmtId="4" fontId="44" fillId="85" borderId="37" applyNumberFormat="0" applyProtection="0">
      <alignment vertical="center"/>
    </xf>
    <xf numFmtId="4" fontId="4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88" borderId="37" applyNumberFormat="0" applyProtection="0">
      <alignment vertical="center"/>
    </xf>
    <xf numFmtId="4" fontId="124" fillId="88" borderId="37" applyNumberFormat="0" applyProtection="0">
      <alignmen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133" fillId="104" borderId="37" applyNumberFormat="0" applyProtection="0">
      <alignment horizontal="right" vertical="center"/>
    </xf>
    <xf numFmtId="0" fontId="140" fillId="0" borderId="50" applyNumberFormat="0" applyFill="0" applyBorder="0" applyAlignment="0" applyProtection="0"/>
    <xf numFmtId="0" fontId="140" fillId="0" borderId="50" applyNumberFormat="0" applyFill="0" applyBorder="0" applyAlignment="0" applyProtection="0"/>
    <xf numFmtId="176" fontId="57" fillId="0" borderId="50" applyNumberFormat="0" applyFill="0" applyBorder="0" applyAlignment="0" applyProtection="0"/>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0" fontId="58" fillId="0" borderId="50" applyNumberFormat="0" applyFill="0" applyBorder="0" applyAlignment="0" applyProtection="0"/>
    <xf numFmtId="0" fontId="102" fillId="51" borderId="51" applyNumberFormat="0" applyAlignment="0" applyProtection="0"/>
    <xf numFmtId="39" fontId="106" fillId="57" borderId="56"/>
    <xf numFmtId="0" fontId="102" fillId="51" borderId="51" applyNumberFormat="0" applyAlignment="0" applyProtection="0"/>
    <xf numFmtId="0" fontId="141" fillId="0" borderId="50" applyNumberFormat="0" applyFill="0" applyBorder="0" applyAlignment="0" applyProtection="0"/>
    <xf numFmtId="0"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68" fillId="80" borderId="51" applyNumberFormat="0" applyAlignment="0" applyProtection="0"/>
    <xf numFmtId="176" fontId="128" fillId="50" borderId="58" applyNumberFormat="0" applyProtection="0">
      <alignment horizontal="right" vertical="center"/>
    </xf>
    <xf numFmtId="4" fontId="44" fillId="85" borderId="37" applyNumberFormat="0" applyProtection="0">
      <alignment vertical="center"/>
    </xf>
    <xf numFmtId="39" fontId="106" fillId="57" borderId="56"/>
    <xf numFmtId="4" fontId="44" fillId="98" borderId="37" applyNumberFormat="0" applyProtection="0">
      <alignment horizontal="right" vertical="center"/>
    </xf>
    <xf numFmtId="4" fontId="44" fillId="104" borderId="37" applyNumberFormat="0" applyProtection="0">
      <alignment horizontal="right" vertical="center"/>
    </xf>
    <xf numFmtId="0" fontId="3" fillId="92" borderId="52" applyNumberFormat="0" applyFont="0" applyAlignment="0" applyProtection="0"/>
    <xf numFmtId="176" fontId="58" fillId="0" borderId="50" applyNumberFormat="0" applyFill="0" applyBorder="0" applyAlignment="0" applyProtection="0"/>
    <xf numFmtId="0" fontId="3" fillId="108" borderId="37" applyNumberFormat="0" applyProtection="0">
      <alignment horizontal="left" vertical="center" indent="1"/>
    </xf>
    <xf numFmtId="176" fontId="57"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68" fillId="80" borderId="51" applyNumberFormat="0" applyAlignment="0" applyProtection="0"/>
    <xf numFmtId="176" fontId="2" fillId="0" borderId="50" applyNumberFormat="0" applyFill="0" applyAlignment="0" applyProtection="0"/>
    <xf numFmtId="176" fontId="68" fillId="80" borderId="51" applyNumberFormat="0" applyAlignment="0" applyProtection="0"/>
    <xf numFmtId="0" fontId="3" fillId="106" borderId="37" applyNumberFormat="0" applyProtection="0">
      <alignment horizontal="left" vertical="center" indent="1"/>
    </xf>
    <xf numFmtId="4" fontId="44" fillId="106" borderId="37" applyNumberFormat="0" applyProtection="0">
      <alignment horizontal="left" vertical="center" indent="1"/>
    </xf>
    <xf numFmtId="0" fontId="3" fillId="92" borderId="52" applyNumberFormat="0" applyFont="0" applyAlignment="0" applyProtection="0"/>
    <xf numFmtId="176" fontId="68" fillId="80" borderId="51" applyNumberFormat="0" applyAlignment="0" applyProtection="0"/>
    <xf numFmtId="4" fontId="129" fillId="109" borderId="58" applyNumberFormat="0" applyProtection="0">
      <alignment horizontal="right" vertical="center"/>
    </xf>
    <xf numFmtId="0" fontId="68" fillId="79" borderId="51" applyNumberFormat="0" applyAlignment="0" applyProtection="0"/>
    <xf numFmtId="176" fontId="102" fillId="52" borderId="51" applyNumberFormat="0" applyAlignment="0" applyProtection="0"/>
    <xf numFmtId="176" fontId="102" fillId="52" borderId="51" applyNumberFormat="0" applyAlignment="0" applyProtection="0"/>
    <xf numFmtId="4" fontId="44" fillId="104" borderId="37" applyNumberFormat="0" applyProtection="0">
      <alignment horizontal="right" vertical="center"/>
    </xf>
    <xf numFmtId="176" fontId="57" fillId="0" borderId="50" applyNumberFormat="0" applyFill="0" applyBorder="0" applyAlignment="0" applyProtection="0"/>
    <xf numFmtId="0" fontId="135" fillId="0" borderId="50" applyNumberFormat="0" applyFill="0" applyBorder="0" applyAlignment="0" applyProtection="0"/>
    <xf numFmtId="0" fontId="102" fillId="51" borderId="51" applyNumberFormat="0" applyAlignment="0" applyProtection="0"/>
    <xf numFmtId="0" fontId="102" fillId="51" borderId="51" applyNumberFormat="0" applyAlignment="0" applyProtection="0"/>
    <xf numFmtId="0" fontId="68" fillId="79" borderId="51" applyNumberFormat="0" applyAlignment="0" applyProtection="0"/>
    <xf numFmtId="0" fontId="36" fillId="92" borderId="52" applyNumberFormat="0" applyFont="0" applyAlignment="0" applyProtection="0"/>
    <xf numFmtId="0" fontId="57" fillId="0" borderId="50" applyNumberFormat="0" applyFill="0" applyBorder="0" applyAlignment="0" applyProtection="0"/>
    <xf numFmtId="0" fontId="102" fillId="51" borderId="51" applyNumberFormat="0" applyAlignment="0" applyProtection="0"/>
    <xf numFmtId="176" fontId="140" fillId="0" borderId="50" applyNumberFormat="0" applyFill="0" applyBorder="0" applyAlignment="0" applyProtection="0"/>
    <xf numFmtId="4" fontId="124" fillId="85" borderId="37" applyNumberFormat="0" applyProtection="0">
      <alignment vertical="center"/>
    </xf>
    <xf numFmtId="4" fontId="44" fillId="85" borderId="37" applyNumberFormat="0" applyProtection="0">
      <alignment vertical="center"/>
    </xf>
    <xf numFmtId="0" fontId="68" fillId="79" borderId="51" applyNumberFormat="0" applyAlignment="0" applyProtection="0"/>
    <xf numFmtId="176" fontId="32" fillId="89" borderId="52" applyNumberFormat="0" applyAlignment="0" applyProtection="0"/>
    <xf numFmtId="176" fontId="32" fillId="89" borderId="52" applyNumberFormat="0" applyAlignment="0" applyProtection="0"/>
    <xf numFmtId="176" fontId="122" fillId="80" borderId="37" applyNumberFormat="0" applyAlignment="0" applyProtection="0"/>
    <xf numFmtId="176" fontId="122" fillId="80" borderId="37" applyNumberFormat="0" applyAlignment="0" applyProtection="0"/>
    <xf numFmtId="0" fontId="135" fillId="0" borderId="50" applyNumberFormat="0" applyFill="0" applyBorder="0" applyAlignment="0" applyProtection="0"/>
    <xf numFmtId="176" fontId="141" fillId="0" borderId="50" applyNumberFormat="0" applyFill="0" applyBorder="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176" fontId="135"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2" fillId="0" borderId="50" applyNumberFormat="0" applyFill="0" applyAlignment="0" applyProtection="0"/>
    <xf numFmtId="176" fontId="2" fillId="0" borderId="50" applyNumberFormat="0" applyFill="0" applyAlignment="0" applyProtection="0"/>
    <xf numFmtId="176" fontId="68" fillId="80" borderId="51" applyNumberFormat="0" applyAlignment="0" applyProtection="0"/>
    <xf numFmtId="176" fontId="68" fillId="80" borderId="51" applyNumberFormat="0" applyAlignment="0" applyProtection="0"/>
    <xf numFmtId="176" fontId="32" fillId="89" borderId="52" applyNumberFormat="0" applyAlignment="0" applyProtection="0"/>
    <xf numFmtId="176" fontId="32" fillId="89" borderId="52" applyNumberFormat="0" applyAlignment="0" applyProtection="0"/>
    <xf numFmtId="176" fontId="91" fillId="0" borderId="53">
      <alignment horizontal="left" vertical="center"/>
    </xf>
    <xf numFmtId="176" fontId="91" fillId="0" borderId="53">
      <alignment horizontal="left" vertical="center"/>
    </xf>
    <xf numFmtId="176" fontId="102" fillId="52" borderId="51" applyNumberFormat="0" applyAlignment="0" applyProtection="0"/>
    <xf numFmtId="176" fontId="102" fillId="52" borderId="51" applyNumberFormat="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0" fontId="68" fillId="79" borderId="51" applyNumberFormat="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0" fontId="141" fillId="0" borderId="50" applyNumberFormat="0" applyFill="0" applyBorder="0" applyAlignment="0" applyProtection="0"/>
    <xf numFmtId="0" fontId="141" fillId="0" borderId="50" applyNumberFormat="0" applyFill="0" applyBorder="0" applyAlignment="0" applyProtection="0"/>
    <xf numFmtId="0" fontId="140" fillId="0" borderId="50" applyNumberFormat="0" applyFill="0" applyBorder="0" applyAlignment="0" applyProtection="0"/>
    <xf numFmtId="0" fontId="140" fillId="0" borderId="50" applyNumberFormat="0" applyFill="0" applyBorder="0" applyAlignment="0" applyProtection="0"/>
    <xf numFmtId="0" fontId="135" fillId="0" borderId="50" applyNumberFormat="0" applyFill="0" applyBorder="0" applyAlignment="0" applyProtection="0"/>
    <xf numFmtId="0" fontId="135" fillId="0" borderId="50" applyNumberFormat="0" applyFill="0" applyBorder="0" applyAlignment="0" applyProtection="0"/>
    <xf numFmtId="0" fontId="36" fillId="92" borderId="52" applyNumberFormat="0" applyFont="0" applyAlignment="0" applyProtection="0"/>
    <xf numFmtId="0" fontId="32" fillId="89" borderId="52" applyNumberFormat="0" applyAlignment="0" applyProtection="0"/>
    <xf numFmtId="0" fontId="3" fillId="92" borderId="52" applyNumberFormat="0" applyFont="0" applyAlignment="0" applyProtection="0"/>
    <xf numFmtId="0" fontId="3" fillId="92" borderId="52" applyNumberFormat="0" applyFont="0" applyAlignment="0" applyProtection="0"/>
    <xf numFmtId="176" fontId="2" fillId="0" borderId="50" applyNumberFormat="0" applyFill="0" applyAlignment="0" applyProtection="0"/>
    <xf numFmtId="0" fontId="68" fillId="80" borderId="51" applyNumberFormat="0" applyAlignment="0" applyProtection="0"/>
    <xf numFmtId="0" fontId="68" fillId="79" borderId="51" applyNumberFormat="0" applyAlignment="0" applyProtection="0"/>
    <xf numFmtId="0" fontId="3" fillId="92" borderId="52" applyNumberFormat="0" applyFont="0" applyAlignment="0" applyProtection="0"/>
    <xf numFmtId="0" fontId="102" fillId="51" borderId="51" applyNumberFormat="0" applyAlignment="0" applyProtection="0"/>
    <xf numFmtId="0" fontId="102" fillId="51" borderId="51" applyNumberFormat="0" applyAlignment="0" applyProtection="0"/>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4" fontId="134" fillId="109" borderId="58" applyNumberFormat="0" applyProtection="0">
      <alignment horizontal="right" vertical="center"/>
    </xf>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0" fontId="68" fillId="79" borderId="51" applyNumberFormat="0" applyAlignment="0" applyProtection="0"/>
    <xf numFmtId="0" fontId="68" fillId="80" borderId="51" applyNumberFormat="0" applyAlignment="0" applyProtection="0"/>
    <xf numFmtId="0" fontId="68" fillId="79" borderId="51" applyNumberFormat="0" applyAlignment="0" applyProtection="0"/>
    <xf numFmtId="0" fontId="68" fillId="79" borderId="51" applyNumberFormat="0" applyAlignment="0" applyProtection="0"/>
    <xf numFmtId="0" fontId="65" fillId="0" borderId="25" applyNumberFormat="0" applyBorder="0">
      <alignment horizontal="center"/>
    </xf>
    <xf numFmtId="176" fontId="2" fillId="0" borderId="50" applyNumberFormat="0" applyFill="0" applyAlignment="0" applyProtection="0"/>
    <xf numFmtId="0" fontId="2" fillId="0" borderId="50" applyNumberFormat="0" applyFill="0" applyAlignment="0" applyProtection="0"/>
    <xf numFmtId="0" fontId="2" fillId="0" borderId="50" applyNumberFormat="0" applyFill="0" applyAlignment="0" applyProtection="0"/>
    <xf numFmtId="0" fontId="59" fillId="0" borderId="50" applyNumberFormat="0" applyFill="0" applyBorder="0" applyAlignment="0" applyProtection="0"/>
    <xf numFmtId="0" fontId="59" fillId="0" borderId="50" applyNumberFormat="0" applyFill="0" applyBorder="0" applyAlignment="0" applyProtection="0"/>
    <xf numFmtId="0" fontId="58" fillId="0" borderId="50" applyNumberFormat="0" applyFill="0" applyBorder="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0" fontId="57" fillId="0" borderId="50" applyNumberFormat="0" applyFill="0" applyBorder="0" applyAlignment="0" applyProtection="0"/>
    <xf numFmtId="0" fontId="3" fillId="92" borderId="52" applyNumberFormat="0" applyFont="0" applyAlignment="0" applyProtection="0"/>
    <xf numFmtId="0" fontId="32" fillId="89" borderId="52" applyNumberFormat="0" applyAlignment="0" applyProtection="0"/>
    <xf numFmtId="0" fontId="36" fillId="92" borderId="52" applyNumberFormat="0" applyFont="0" applyAlignment="0" applyProtection="0"/>
    <xf numFmtId="0" fontId="122" fillId="80" borderId="37" applyNumberFormat="0" applyAlignment="0" applyProtection="0"/>
    <xf numFmtId="0" fontId="122" fillId="79" borderId="37" applyNumberFormat="0" applyAlignment="0" applyProtection="0"/>
    <xf numFmtId="4" fontId="4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176" fontId="165" fillId="50" borderId="58"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25" fillId="112" borderId="58" applyNumberFormat="0" applyProtection="0">
      <alignment horizontal="left" vertical="center" wrapText="1"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3" fillId="93" borderId="37" applyNumberFormat="0" applyProtection="0">
      <alignment horizontal="left" vertical="center" indent="1"/>
    </xf>
    <xf numFmtId="0" fontId="130" fillId="107" borderId="58" applyNumberFormat="0" applyProtection="0">
      <alignment horizontal="left" vertical="top" indent="1"/>
    </xf>
    <xf numFmtId="176" fontId="130" fillId="107" borderId="58" applyNumberFormat="0" applyProtection="0">
      <alignment horizontal="left" vertical="top" indent="1"/>
    </xf>
    <xf numFmtId="4" fontId="134" fillId="109" borderId="58" applyNumberFormat="0" applyProtection="0">
      <alignment horizontal="right" vertical="center"/>
    </xf>
    <xf numFmtId="4" fontId="133" fillId="104" borderId="37" applyNumberFormat="0" applyProtection="0">
      <alignment horizontal="right" vertical="center"/>
    </xf>
    <xf numFmtId="4" fontId="133" fillId="104" borderId="37" applyNumberFormat="0" applyProtection="0">
      <alignment horizontal="right" vertical="center"/>
    </xf>
    <xf numFmtId="176" fontId="166" fillId="50" borderId="58"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201" fontId="167" fillId="85" borderId="57" applyBorder="0">
      <alignment horizontal="center" vertical="center" wrapText="1"/>
      <protection hidden="1"/>
    </xf>
    <xf numFmtId="0" fontId="135" fillId="0" borderId="50" applyNumberFormat="0" applyFill="0" applyBorder="0" applyAlignment="0" applyProtection="0"/>
    <xf numFmtId="0" fontId="135" fillId="0" borderId="50" applyNumberFormat="0" applyFill="0" applyBorder="0" applyAlignment="0" applyProtection="0"/>
    <xf numFmtId="176" fontId="135" fillId="0" borderId="50" applyNumberFormat="0" applyFill="0" applyBorder="0" applyAlignment="0" applyProtection="0"/>
    <xf numFmtId="0" fontId="173" fillId="0" borderId="48" applyNumberFormat="0" applyFill="0" applyAlignment="0" applyProtection="0"/>
    <xf numFmtId="0" fontId="140" fillId="0" borderId="50" applyNumberFormat="0" applyFill="0" applyBorder="0" applyAlignment="0" applyProtection="0"/>
    <xf numFmtId="0" fontId="140" fillId="0" borderId="50" applyNumberFormat="0" applyFill="0" applyBorder="0" applyAlignment="0" applyProtection="0"/>
    <xf numFmtId="176" fontId="140" fillId="0" borderId="50" applyNumberFormat="0" applyFill="0" applyBorder="0" applyAlignment="0" applyProtection="0"/>
    <xf numFmtId="0" fontId="141" fillId="0" borderId="50" applyNumberFormat="0" applyFill="0" applyBorder="0" applyAlignment="0" applyProtection="0"/>
    <xf numFmtId="0" fontId="141" fillId="0" borderId="50" applyNumberFormat="0" applyFill="0" applyBorder="0" applyAlignment="0" applyProtection="0"/>
    <xf numFmtId="176" fontId="141" fillId="0" borderId="50" applyNumberFormat="0" applyFill="0" applyBorder="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176" fontId="142" fillId="0" borderId="50" applyNumberFormat="0" applyFill="0" applyBorder="0" applyAlignment="0" applyProtection="0"/>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0" fontId="102" fillId="51" borderId="51" applyNumberFormat="0" applyAlignment="0" applyProtection="0"/>
    <xf numFmtId="0" fontId="173" fillId="0" borderId="48" applyNumberFormat="0" applyFill="0" applyAlignment="0" applyProtection="0"/>
    <xf numFmtId="0" fontId="3" fillId="92" borderId="52" applyNumberFormat="0" applyFont="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22" fillId="79" borderId="37" applyNumberFormat="0" applyAlignment="0" applyProtection="0"/>
    <xf numFmtId="0" fontId="122" fillId="80" borderId="37" applyNumberFormat="0" applyAlignment="0" applyProtection="0"/>
    <xf numFmtId="0" fontId="36" fillId="92" borderId="52" applyNumberFormat="0" applyFont="0" applyAlignment="0" applyProtection="0"/>
    <xf numFmtId="39" fontId="106" fillId="57" borderId="56"/>
    <xf numFmtId="39" fontId="106" fillId="57" borderId="56"/>
    <xf numFmtId="176" fontId="2" fillId="0" borderId="50" applyNumberFormat="0" applyFill="0" applyAlignment="0" applyProtection="0"/>
    <xf numFmtId="4" fontId="126" fillId="102" borderId="37" applyNumberFormat="0" applyProtection="0">
      <alignment horizontal="left" vertical="center" indent="1"/>
    </xf>
    <xf numFmtId="0" fontId="68" fillId="79" borderId="51" applyNumberFormat="0" applyAlignment="0" applyProtection="0"/>
    <xf numFmtId="0" fontId="102" fillId="51" borderId="51" applyNumberFormat="0" applyAlignment="0" applyProtection="0"/>
    <xf numFmtId="0" fontId="3" fillId="93" borderId="37" applyNumberFormat="0" applyProtection="0">
      <alignment horizontal="left" vertical="center" indent="1"/>
    </xf>
    <xf numFmtId="0" fontId="68" fillId="80" borderId="51" applyNumberFormat="0" applyAlignment="0" applyProtection="0"/>
    <xf numFmtId="4" fontId="44" fillId="99" borderId="37" applyNumberFormat="0" applyProtection="0">
      <alignment horizontal="right" vertical="center"/>
    </xf>
    <xf numFmtId="0" fontId="68" fillId="79" borderId="51" applyNumberFormat="0" applyAlignment="0" applyProtection="0"/>
    <xf numFmtId="0" fontId="102" fillId="51" borderId="51" applyNumberFormat="0" applyAlignment="0" applyProtection="0"/>
    <xf numFmtId="0" fontId="102" fillId="52" borderId="51" applyNumberFormat="0" applyAlignment="0" applyProtection="0"/>
    <xf numFmtId="176" fontId="2" fillId="0" borderId="50" applyNumberFormat="0" applyFill="0" applyAlignment="0" applyProtection="0"/>
    <xf numFmtId="0" fontId="68" fillId="79" borderId="51" applyNumberFormat="0" applyAlignment="0" applyProtection="0"/>
    <xf numFmtId="0" fontId="65" fillId="0" borderId="25" applyNumberFormat="0" applyBorder="0">
      <alignment horizontal="center"/>
    </xf>
    <xf numFmtId="4" fontId="44" fillId="100" borderId="37" applyNumberFormat="0" applyProtection="0">
      <alignment horizontal="right" vertical="center"/>
    </xf>
    <xf numFmtId="39" fontId="106" fillId="57" borderId="56"/>
    <xf numFmtId="0" fontId="68" fillId="80" borderId="51" applyNumberFormat="0" applyAlignment="0" applyProtection="0"/>
    <xf numFmtId="0" fontId="68" fillId="79" borderId="51" applyNumberFormat="0" applyAlignment="0" applyProtection="0"/>
    <xf numFmtId="0" fontId="58" fillId="0" borderId="50" applyNumberFormat="0" applyFill="0" applyBorder="0" applyAlignment="0" applyProtection="0"/>
    <xf numFmtId="0" fontId="122" fillId="79" borderId="37" applyNumberFormat="0" applyAlignment="0" applyProtection="0"/>
    <xf numFmtId="4" fontId="44" fillId="96"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4" fontId="124" fillId="85" borderId="37" applyNumberFormat="0" applyProtection="0">
      <alignment vertical="center"/>
    </xf>
    <xf numFmtId="0" fontId="140" fillId="0" borderId="50" applyNumberFormat="0" applyFill="0" applyBorder="0" applyAlignment="0" applyProtection="0"/>
    <xf numFmtId="39" fontId="106" fillId="57" borderId="56"/>
    <xf numFmtId="176" fontId="57" fillId="0" borderId="50" applyNumberFormat="0" applyFill="0" applyBorder="0" applyAlignment="0" applyProtection="0"/>
    <xf numFmtId="176" fontId="142" fillId="0" borderId="50" applyNumberFormat="0" applyFill="0" applyBorder="0" applyAlignment="0" applyProtection="0"/>
    <xf numFmtId="0" fontId="140" fillId="0" borderId="50" applyNumberFormat="0" applyFill="0" applyBorder="0" applyAlignment="0" applyProtection="0"/>
    <xf numFmtId="176" fontId="32" fillId="89" borderId="52" applyNumberFormat="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0" fontId="135" fillId="0" borderId="50" applyNumberFormat="0" applyFill="0" applyBorder="0" applyAlignment="0" applyProtection="0"/>
    <xf numFmtId="176" fontId="2" fillId="0" borderId="50" applyNumberFormat="0" applyFill="0" applyAlignment="0" applyProtection="0"/>
    <xf numFmtId="176" fontId="135" fillId="0" borderId="50" applyNumberFormat="0" applyFill="0" applyBorder="0" applyAlignment="0" applyProtection="0"/>
    <xf numFmtId="0" fontId="57" fillId="0" borderId="50" applyNumberFormat="0" applyFill="0" applyBorder="0" applyAlignment="0" applyProtection="0"/>
    <xf numFmtId="0" fontId="3" fillId="93" borderId="37" applyNumberFormat="0" applyProtection="0">
      <alignment horizontal="left" vertical="center" indent="1"/>
    </xf>
    <xf numFmtId="0" fontId="3" fillId="108" borderId="37" applyNumberFormat="0" applyProtection="0">
      <alignment horizontal="left" vertical="center" indent="1"/>
    </xf>
    <xf numFmtId="4" fontId="44" fillId="97" borderId="37" applyNumberFormat="0" applyProtection="0">
      <alignment horizontal="right" vertical="center"/>
    </xf>
    <xf numFmtId="4" fontId="44" fillId="96" borderId="37" applyNumberFormat="0" applyProtection="0">
      <alignment horizontal="right" vertical="center"/>
    </xf>
    <xf numFmtId="4" fontId="44" fillId="104" borderId="37" applyNumberFormat="0" applyProtection="0">
      <alignment horizontal="right" vertical="center"/>
    </xf>
    <xf numFmtId="4" fontId="124" fillId="104" borderId="37" applyNumberFormat="0" applyProtection="0">
      <alignment horizontal="right" vertical="center"/>
    </xf>
    <xf numFmtId="176" fontId="58" fillId="0" borderId="50" applyNumberFormat="0" applyFill="0" applyBorder="0" applyAlignment="0" applyProtection="0"/>
    <xf numFmtId="176" fontId="135" fillId="0" borderId="50" applyNumberFormat="0" applyFill="0" applyBorder="0" applyAlignment="0" applyProtection="0"/>
    <xf numFmtId="176" fontId="142" fillId="0" borderId="50" applyNumberFormat="0" applyFill="0" applyBorder="0" applyAlignment="0" applyProtection="0"/>
    <xf numFmtId="0" fontId="142" fillId="0" borderId="50" applyNumberFormat="0" applyFill="0" applyBorder="0" applyAlignment="0" applyProtection="0"/>
    <xf numFmtId="0" fontId="141" fillId="0" borderId="50" applyNumberFormat="0" applyFill="0" applyBorder="0" applyAlignment="0" applyProtection="0"/>
    <xf numFmtId="0" fontId="58" fillId="0" borderId="50" applyNumberFormat="0" applyFill="0" applyBorder="0" applyAlignment="0" applyProtection="0"/>
    <xf numFmtId="0" fontId="102" fillId="51" borderId="51" applyNumberFormat="0" applyAlignment="0" applyProtection="0"/>
    <xf numFmtId="0" fontId="68" fillId="79" borderId="51" applyNumberFormat="0" applyAlignment="0" applyProtection="0"/>
    <xf numFmtId="0" fontId="3" fillId="93" borderId="37" applyNumberFormat="0" applyProtection="0">
      <alignment horizontal="left" vertical="center" indent="1"/>
    </xf>
    <xf numFmtId="4" fontId="44" fillId="85" borderId="37" applyNumberFormat="0" applyProtection="0">
      <alignment horizontal="left" vertical="center" indent="1"/>
    </xf>
    <xf numFmtId="0" fontId="3" fillId="86" borderId="37" applyNumberFormat="0" applyProtection="0">
      <alignment horizontal="left" vertical="center" indent="1"/>
    </xf>
    <xf numFmtId="4" fontId="44" fillId="88" borderId="37" applyNumberFormat="0" applyProtection="0">
      <alignment horizontal="left" vertical="center" indent="1"/>
    </xf>
    <xf numFmtId="0" fontId="3" fillId="8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176" fontId="128" fillId="50" borderId="58" applyNumberFormat="0" applyProtection="0">
      <alignment horizontal="right" vertical="center"/>
    </xf>
    <xf numFmtId="176" fontId="165" fillId="50" borderId="58" applyNumberFormat="0" applyProtection="0">
      <alignment horizontal="right" vertical="center"/>
    </xf>
    <xf numFmtId="176" fontId="165" fillId="50" borderId="58" applyNumberFormat="0" applyProtection="0">
      <alignment horizontal="right" vertical="center"/>
    </xf>
    <xf numFmtId="176" fontId="125" fillId="112" borderId="58" applyNumberFormat="0" applyProtection="0">
      <alignment horizontal="left" vertical="center" wrapText="1" indent="1"/>
    </xf>
    <xf numFmtId="176" fontId="125" fillId="112" borderId="58" applyNumberFormat="0" applyProtection="0">
      <alignment horizontal="left" vertical="center" wrapText="1" indent="1"/>
    </xf>
    <xf numFmtId="176" fontId="130" fillId="107" borderId="58" applyNumberFormat="0" applyProtection="0">
      <alignment horizontal="left" vertical="top" indent="1"/>
    </xf>
    <xf numFmtId="176" fontId="130" fillId="107" borderId="58" applyNumberFormat="0" applyProtection="0">
      <alignment horizontal="left" vertical="top" indent="1"/>
    </xf>
    <xf numFmtId="176" fontId="166" fillId="50" borderId="58" applyNumberFormat="0" applyProtection="0">
      <alignment horizontal="right" vertical="center"/>
    </xf>
    <xf numFmtId="176" fontId="166" fillId="50" borderId="58" applyNumberFormat="0" applyProtection="0">
      <alignment horizontal="right" vertical="center"/>
    </xf>
    <xf numFmtId="176" fontId="135"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25" fillId="112" borderId="58" applyNumberFormat="0" applyProtection="0">
      <alignment horizontal="left" vertical="center" wrapText="1" indent="1"/>
    </xf>
    <xf numFmtId="0" fontId="3" fillId="108" borderId="37" applyNumberFormat="0" applyProtection="0">
      <alignment horizontal="left" vertical="center" indent="1"/>
    </xf>
    <xf numFmtId="176" fontId="91" fillId="0" borderId="53">
      <alignment horizontal="left" vertical="center"/>
    </xf>
    <xf numFmtId="176" fontId="140" fillId="0" borderId="50" applyNumberFormat="0" applyFill="0" applyBorder="0" applyAlignment="0" applyProtection="0"/>
    <xf numFmtId="176" fontId="125" fillId="112" borderId="58" applyNumberFormat="0" applyProtection="0">
      <alignment horizontal="left" vertical="center" wrapText="1" indent="1"/>
    </xf>
    <xf numFmtId="176" fontId="102" fillId="52" borderId="51" applyNumberFormat="0" applyAlignment="0" applyProtection="0"/>
    <xf numFmtId="176" fontId="102" fillId="52" borderId="51" applyNumberFormat="0" applyAlignment="0" applyProtection="0"/>
    <xf numFmtId="176" fontId="59" fillId="0" borderId="50" applyNumberFormat="0" applyFill="0" applyBorder="0" applyAlignment="0" applyProtection="0"/>
    <xf numFmtId="0" fontId="173" fillId="0" borderId="48" applyNumberFormat="0" applyFill="0" applyAlignment="0" applyProtection="0"/>
    <xf numFmtId="0" fontId="3" fillId="93" borderId="37" applyNumberFormat="0" applyProtection="0">
      <alignment horizontal="left" vertical="center" indent="1"/>
    </xf>
    <xf numFmtId="176" fontId="59" fillId="0" borderId="50" applyNumberFormat="0" applyFill="0" applyBorder="0" applyAlignment="0" applyProtection="0"/>
    <xf numFmtId="0" fontId="65" fillId="0" borderId="25" applyNumberFormat="0" applyBorder="0">
      <alignment horizontal="center"/>
    </xf>
    <xf numFmtId="0" fontId="3" fillId="93" borderId="37" applyNumberFormat="0" applyProtection="0">
      <alignment horizontal="left" vertical="center" indent="1"/>
    </xf>
    <xf numFmtId="176" fontId="141" fillId="0" borderId="50" applyNumberFormat="0" applyFill="0" applyBorder="0" applyAlignment="0" applyProtection="0"/>
    <xf numFmtId="176" fontId="130" fillId="107" borderId="58" applyNumberFormat="0" applyProtection="0">
      <alignment horizontal="left" vertical="top" indent="1"/>
    </xf>
    <xf numFmtId="176" fontId="122" fillId="80" borderId="37" applyNumberFormat="0" applyAlignment="0" applyProtection="0"/>
    <xf numFmtId="0" fontId="122" fillId="79" borderId="37" applyNumberFormat="0" applyAlignment="0" applyProtection="0"/>
    <xf numFmtId="0" fontId="122" fillId="79" borderId="37" applyNumberFormat="0" applyAlignment="0" applyProtection="0"/>
    <xf numFmtId="0" fontId="122" fillId="80" borderId="37" applyNumberFormat="0" applyAlignment="0" applyProtection="0"/>
    <xf numFmtId="0" fontId="122" fillId="79" borderId="37" applyNumberFormat="0" applyAlignment="0" applyProtection="0"/>
    <xf numFmtId="4" fontId="44" fillId="85" borderId="37" applyNumberFormat="0" applyProtection="0">
      <alignment vertical="center"/>
    </xf>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124" fillId="85" borderId="37" applyNumberFormat="0" applyProtection="0">
      <alignment vertical="center"/>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128" fillId="109" borderId="58" applyNumberFormat="0" applyProtection="0">
      <alignment horizontal="right" vertical="center"/>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9" fillId="109" borderId="58"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176" fontId="165" fillId="50" borderId="58"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4" fontId="125" fillId="53" borderId="58" applyNumberFormat="0" applyProtection="0">
      <alignment horizontal="left" vertical="center" wrapText="1" indent="1"/>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25" fillId="112" borderId="58" applyNumberFormat="0" applyProtection="0">
      <alignment horizontal="left" vertical="center" wrapText="1"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130" fillId="107" borderId="58" applyNumberFormat="0" applyProtection="0">
      <alignment horizontal="left" vertical="top"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130" fillId="107" borderId="58" applyNumberFormat="0" applyProtection="0">
      <alignment horizontal="left" vertical="top" indent="1"/>
    </xf>
    <xf numFmtId="176" fontId="130" fillId="107" borderId="58" applyNumberFormat="0" applyProtection="0">
      <alignment horizontal="left" vertical="top" indent="1"/>
    </xf>
    <xf numFmtId="4" fontId="134" fillId="109" borderId="58" applyNumberFormat="0" applyProtection="0">
      <alignment horizontal="right" vertical="center"/>
    </xf>
    <xf numFmtId="4" fontId="133" fillId="104" borderId="37" applyNumberFormat="0" applyProtection="0">
      <alignment horizontal="right" vertical="center"/>
    </xf>
    <xf numFmtId="4" fontId="133" fillId="104" borderId="37" applyNumberFormat="0" applyProtection="0">
      <alignment horizontal="right" vertical="center"/>
    </xf>
    <xf numFmtId="176" fontId="166" fillId="50" borderId="58"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201" fontId="167" fillId="85" borderId="57" applyBorder="0">
      <alignment horizontal="center" vertical="center" wrapText="1"/>
      <protection hidden="1"/>
    </xf>
    <xf numFmtId="0" fontId="173" fillId="0" borderId="48" applyNumberFormat="0" applyFill="0" applyAlignment="0" applyProtection="0"/>
    <xf numFmtId="4" fontId="124" fillId="104" borderId="37" applyNumberFormat="0" applyProtection="0">
      <alignment horizontal="right" vertical="center"/>
    </xf>
    <xf numFmtId="4" fontId="44" fillId="106" borderId="37" applyNumberFormat="0" applyProtection="0">
      <alignment horizontal="left" vertical="center" indent="1"/>
    </xf>
    <xf numFmtId="0" fontId="173" fillId="0" borderId="48" applyNumberFormat="0" applyFill="0" applyAlignment="0" applyProtection="0"/>
    <xf numFmtId="4" fontId="124" fillId="85" borderId="37" applyNumberFormat="0" applyProtection="0">
      <alignment vertical="center"/>
    </xf>
    <xf numFmtId="0" fontId="3" fillId="106" borderId="37" applyNumberFormat="0" applyProtection="0">
      <alignment horizontal="left" vertical="center" indent="1"/>
    </xf>
    <xf numFmtId="0" fontId="122" fillId="79" borderId="37" applyNumberFormat="0" applyAlignment="0" applyProtection="0"/>
    <xf numFmtId="0" fontId="185" fillId="0" borderId="48" applyNumberFormat="0" applyFill="0" applyAlignment="0" applyProtection="0"/>
    <xf numFmtId="0" fontId="122" fillId="80" borderId="37" applyNumberFormat="0" applyAlignment="0" applyProtection="0"/>
    <xf numFmtId="4" fontId="44" fillId="85" borderId="37" applyNumberFormat="0" applyProtection="0">
      <alignment vertical="center"/>
    </xf>
    <xf numFmtId="0" fontId="191" fillId="80" borderId="37" applyNumberFormat="0" applyAlignment="0" applyProtection="0"/>
    <xf numFmtId="0" fontId="122" fillId="79" borderId="37" applyNumberFormat="0" applyAlignment="0" applyProtection="0"/>
    <xf numFmtId="4" fontId="44" fillId="104" borderId="37" applyNumberFormat="0" applyProtection="0">
      <alignment horizontal="right" vertical="center"/>
    </xf>
    <xf numFmtId="39" fontId="106" fillId="57" borderId="56"/>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39" fontId="106" fillId="57" borderId="56"/>
    <xf numFmtId="4" fontId="134" fillId="109" borderId="58" applyNumberFormat="0" applyProtection="0">
      <alignment horizontal="right" vertical="center"/>
    </xf>
    <xf numFmtId="4" fontId="125" fillId="53" borderId="58" applyNumberFormat="0" applyProtection="0">
      <alignment horizontal="left" vertical="center" wrapText="1" indent="1"/>
    </xf>
    <xf numFmtId="4" fontId="129" fillId="109" borderId="58" applyNumberFormat="0" applyProtection="0">
      <alignment horizontal="right" vertical="center"/>
    </xf>
    <xf numFmtId="4" fontId="128" fillId="109" borderId="58" applyNumberFormat="0" applyProtection="0">
      <alignment horizontal="right" vertical="center"/>
    </xf>
    <xf numFmtId="39" fontId="106" fillId="57" borderId="56"/>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85" borderId="37" applyNumberFormat="0" applyProtection="0">
      <alignment vertical="center"/>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128" fillId="109" borderId="58" applyNumberFormat="0" applyProtection="0">
      <alignment horizontal="right" vertical="center"/>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9" fillId="109" borderId="58"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176" fontId="165" fillId="50" borderId="58"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4" fontId="125" fillId="53" borderId="58" applyNumberFormat="0" applyProtection="0">
      <alignment horizontal="left" vertical="center" wrapText="1" indent="1"/>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25" fillId="112" borderId="58" applyNumberFormat="0" applyProtection="0">
      <alignment horizontal="left" vertical="center" wrapText="1"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130" fillId="107" borderId="58" applyNumberFormat="0" applyProtection="0">
      <alignment horizontal="left" vertical="top"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130" fillId="107" borderId="58" applyNumberFormat="0" applyProtection="0">
      <alignment horizontal="left" vertical="top" indent="1"/>
    </xf>
    <xf numFmtId="176" fontId="130" fillId="107" borderId="58" applyNumberFormat="0" applyProtection="0">
      <alignment horizontal="left" vertical="top" indent="1"/>
    </xf>
    <xf numFmtId="4" fontId="134" fillId="109" borderId="58" applyNumberFormat="0" applyProtection="0">
      <alignment horizontal="right" vertical="center"/>
    </xf>
    <xf numFmtId="4" fontId="133" fillId="104" borderId="37" applyNumberFormat="0" applyProtection="0">
      <alignment horizontal="right" vertical="center"/>
    </xf>
    <xf numFmtId="4" fontId="133" fillId="104" borderId="37" applyNumberFormat="0" applyProtection="0">
      <alignment horizontal="right" vertical="center"/>
    </xf>
    <xf numFmtId="176" fontId="166" fillId="50" borderId="58"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201" fontId="167" fillId="85" borderId="57" applyBorder="0">
      <alignment horizontal="center" vertical="center" wrapText="1"/>
      <protection hidden="1"/>
    </xf>
    <xf numFmtId="0" fontId="135" fillId="0" borderId="50" applyNumberFormat="0" applyFill="0" applyBorder="0" applyAlignment="0" applyProtection="0"/>
    <xf numFmtId="0" fontId="135" fillId="0" borderId="50" applyNumberFormat="0" applyFill="0" applyBorder="0" applyAlignment="0" applyProtection="0"/>
    <xf numFmtId="176" fontId="135" fillId="0" borderId="50" applyNumberFormat="0" applyFill="0" applyBorder="0" applyAlignment="0" applyProtection="0"/>
    <xf numFmtId="0" fontId="173" fillId="0" borderId="48" applyNumberFormat="0" applyFill="0" applyAlignment="0" applyProtection="0"/>
    <xf numFmtId="0" fontId="140" fillId="0" borderId="50" applyNumberFormat="0" applyFill="0" applyBorder="0" applyAlignment="0" applyProtection="0"/>
    <xf numFmtId="0" fontId="140" fillId="0" borderId="50" applyNumberFormat="0" applyFill="0" applyBorder="0" applyAlignment="0" applyProtection="0"/>
    <xf numFmtId="176" fontId="140" fillId="0" borderId="50" applyNumberFormat="0" applyFill="0" applyBorder="0" applyAlignment="0" applyProtection="0"/>
    <xf numFmtId="0" fontId="141" fillId="0" borderId="50" applyNumberFormat="0" applyFill="0" applyBorder="0" applyAlignment="0" applyProtection="0"/>
    <xf numFmtId="0" fontId="141" fillId="0" borderId="50" applyNumberFormat="0" applyFill="0" applyBorder="0" applyAlignment="0" applyProtection="0"/>
    <xf numFmtId="176" fontId="141" fillId="0" borderId="50" applyNumberFormat="0" applyFill="0" applyBorder="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176" fontId="142" fillId="0" borderId="50" applyNumberFormat="0" applyFill="0" applyBorder="0" applyAlignment="0" applyProtection="0"/>
    <xf numFmtId="0" fontId="68" fillId="79" borderId="51" applyNumberFormat="0" applyAlignment="0" applyProtection="0"/>
    <xf numFmtId="0" fontId="102" fillId="51" borderId="51" applyNumberFormat="0" applyAlignment="0" applyProtection="0"/>
    <xf numFmtId="0" fontId="173" fillId="0" borderId="48" applyNumberFormat="0" applyFill="0" applyAlignment="0" applyProtection="0"/>
    <xf numFmtId="0" fontId="122" fillId="79" borderId="37" applyNumberFormat="0" applyAlignment="0" applyProtection="0"/>
    <xf numFmtId="0" fontId="3" fillId="92" borderId="52" applyNumberFormat="0" applyFont="0" applyAlignment="0" applyProtection="0"/>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0" fontId="102" fillId="51" borderId="51" applyNumberFormat="0" applyAlignment="0" applyProtection="0"/>
    <xf numFmtId="0" fontId="3" fillId="92" borderId="52" applyNumberFormat="0" applyFont="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4" fontId="44" fillId="104" borderId="37" applyNumberFormat="0" applyProtection="0">
      <alignment horizontal="right" vertical="center"/>
    </xf>
    <xf numFmtId="39" fontId="106" fillId="57" borderId="56"/>
    <xf numFmtId="0" fontId="173" fillId="0" borderId="48" applyNumberFormat="0" applyFill="0" applyAlignment="0" applyProtection="0"/>
    <xf numFmtId="4" fontId="44" fillId="85"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0" fontId="3" fillId="86" borderId="37" applyNumberFormat="0" applyProtection="0">
      <alignment horizontal="left" vertical="center" indent="1"/>
    </xf>
    <xf numFmtId="4" fontId="133" fillId="104" borderId="37" applyNumberFormat="0" applyProtection="0">
      <alignment horizontal="right" vertical="center"/>
    </xf>
    <xf numFmtId="176" fontId="130" fillId="107" borderId="58" applyNumberFormat="0" applyProtection="0">
      <alignment horizontal="left" vertical="top"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176" fontId="125" fillId="112" borderId="58" applyNumberFormat="0" applyProtection="0">
      <alignment horizontal="left" vertical="center" wrapText="1" indent="1"/>
    </xf>
    <xf numFmtId="0" fontId="3" fillId="93" borderId="37" applyNumberFormat="0" applyProtection="0">
      <alignment horizontal="left" vertical="center" indent="1"/>
    </xf>
    <xf numFmtId="176" fontId="165" fillId="50" borderId="58" applyNumberFormat="0" applyProtection="0">
      <alignment horizontal="right" vertical="center"/>
    </xf>
    <xf numFmtId="4" fontId="134" fillId="109" borderId="58" applyNumberFormat="0" applyProtection="0">
      <alignment horizontal="right" vertical="center"/>
    </xf>
    <xf numFmtId="4" fontId="125" fillId="53" borderId="58" applyNumberFormat="0" applyProtection="0">
      <alignment horizontal="left" vertical="center" wrapText="1" indent="1"/>
    </xf>
    <xf numFmtId="4" fontId="129" fillId="109" borderId="58" applyNumberFormat="0" applyProtection="0">
      <alignment horizontal="right" vertical="center"/>
    </xf>
    <xf numFmtId="4" fontId="128" fillId="109" borderId="58" applyNumberFormat="0" applyProtection="0">
      <alignment horizontal="right" vertical="center"/>
    </xf>
    <xf numFmtId="0" fontId="164" fillId="1" borderId="53" applyNumberFormat="0" applyFont="0" applyAlignment="0">
      <alignment horizontal="center"/>
    </xf>
    <xf numFmtId="176" fontId="91" fillId="0" borderId="53">
      <alignment horizontal="left" vertical="center"/>
    </xf>
    <xf numFmtId="176" fontId="91" fillId="0" borderId="53">
      <alignment horizontal="left" vertical="center"/>
    </xf>
    <xf numFmtId="39" fontId="106" fillId="57" borderId="56"/>
    <xf numFmtId="176" fontId="166" fillId="50" borderId="58" applyNumberFormat="0" applyProtection="0">
      <alignment horizontal="right" vertical="center"/>
    </xf>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39" fontId="106" fillId="57" borderId="56"/>
    <xf numFmtId="4" fontId="44" fillId="104" borderId="40" applyNumberFormat="0" applyProtection="0">
      <alignment horizontal="left" vertical="center" indent="1"/>
    </xf>
    <xf numFmtId="39" fontId="106" fillId="57" borderId="56"/>
    <xf numFmtId="39" fontId="106" fillId="57" borderId="56"/>
    <xf numFmtId="39" fontId="106" fillId="57" borderId="56"/>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4" fontId="44" fillId="104" borderId="37" applyNumberFormat="0" applyProtection="0">
      <alignment horizontal="right" vertical="center"/>
    </xf>
    <xf numFmtId="0" fontId="3" fillId="93" borderId="37" applyNumberFormat="0" applyProtection="0">
      <alignment horizontal="left" vertical="center" indent="1"/>
    </xf>
    <xf numFmtId="4" fontId="44" fillId="85" borderId="37" applyNumberFormat="0" applyProtection="0">
      <alignment horizontal="left" vertical="center" indent="1"/>
    </xf>
    <xf numFmtId="176" fontId="140" fillId="0" borderId="50" applyNumberFormat="0" applyFill="0" applyBorder="0" applyAlignment="0" applyProtection="0"/>
    <xf numFmtId="0" fontId="68" fillId="79" borderId="51" applyNumberFormat="0" applyAlignment="0" applyProtection="0"/>
    <xf numFmtId="0" fontId="57" fillId="0" borderId="50" applyNumberFormat="0" applyFill="0" applyBorder="0" applyAlignment="0" applyProtection="0"/>
    <xf numFmtId="0" fontId="58" fillId="0" borderId="50" applyNumberFormat="0" applyFill="0" applyBorder="0" applyAlignment="0" applyProtection="0"/>
    <xf numFmtId="0" fontId="122" fillId="79" borderId="37" applyNumberFormat="0" applyAlignment="0" applyProtection="0"/>
    <xf numFmtId="0" fontId="3" fillId="86" borderId="37" applyNumberFormat="0" applyProtection="0">
      <alignment horizontal="left" vertical="center" indent="1"/>
    </xf>
    <xf numFmtId="4" fontId="124" fillId="88" borderId="37" applyNumberFormat="0" applyProtection="0">
      <alignment vertical="center"/>
    </xf>
    <xf numFmtId="4" fontId="44" fillId="95" borderId="37" applyNumberFormat="0" applyProtection="0">
      <alignment horizontal="right" vertical="center"/>
    </xf>
    <xf numFmtId="4" fontId="44" fillId="83"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4" fillId="104" borderId="37"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0" fontId="3" fillId="93" borderId="37" applyNumberFormat="0" applyProtection="0">
      <alignment horizontal="left" vertical="center"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3" fillId="93" borderId="37" applyNumberFormat="0" applyProtection="0">
      <alignment horizontal="left" vertical="center" indent="1"/>
    </xf>
    <xf numFmtId="176" fontId="130" fillId="107" borderId="58" applyNumberFormat="0" applyProtection="0">
      <alignment horizontal="left" vertical="top" indent="1"/>
    </xf>
    <xf numFmtId="4" fontId="133" fillId="104" borderId="37"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201" fontId="167" fillId="85" borderId="57" applyBorder="0">
      <alignment horizontal="center" vertical="center" wrapText="1"/>
      <protection hidden="1"/>
    </xf>
    <xf numFmtId="0" fontId="164" fillId="1" borderId="20" applyNumberFormat="0" applyFont="0" applyAlignment="0">
      <alignment horizontal="center"/>
    </xf>
    <xf numFmtId="176" fontId="135" fillId="0" borderId="50" applyNumberFormat="0" applyFill="0" applyBorder="0" applyAlignment="0" applyProtection="0"/>
    <xf numFmtId="0" fontId="172" fillId="83" borderId="18">
      <alignment horizontal="center" vertical="center" wrapText="1"/>
    </xf>
    <xf numFmtId="0" fontId="173" fillId="0" borderId="48" applyNumberFormat="0" applyFill="0" applyAlignment="0" applyProtection="0"/>
    <xf numFmtId="0" fontId="162" fillId="113" borderId="18">
      <alignment vertical="center" wrapText="1"/>
      <protection locked="0"/>
    </xf>
    <xf numFmtId="0" fontId="162" fillId="113" borderId="18">
      <alignment vertical="center" wrapText="1"/>
      <protection locked="0"/>
    </xf>
    <xf numFmtId="176" fontId="140"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0" fontId="59" fillId="0" borderId="50" applyNumberFormat="0" applyFill="0" applyBorder="0" applyAlignment="0" applyProtection="0"/>
    <xf numFmtId="0" fontId="130" fillId="107" borderId="58" applyNumberFormat="0" applyProtection="0">
      <alignment horizontal="left" vertical="top" indent="1"/>
    </xf>
    <xf numFmtId="0" fontId="3" fillId="93" borderId="37" applyNumberFormat="0" applyProtection="0">
      <alignment horizontal="left" vertical="center" indent="1"/>
    </xf>
    <xf numFmtId="4" fontId="44" fillId="88" borderId="37"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0" fontId="3" fillId="93" borderId="37" applyNumberFormat="0" applyProtection="0">
      <alignment horizontal="left" vertical="center" indent="1"/>
    </xf>
    <xf numFmtId="4" fontId="44" fillId="101" borderId="37" applyNumberFormat="0" applyProtection="0">
      <alignment horizontal="right" vertical="center"/>
    </xf>
    <xf numFmtId="4" fontId="44" fillId="83" borderId="37" applyNumberFormat="0" applyProtection="0">
      <alignment horizontal="right" vertical="center"/>
    </xf>
    <xf numFmtId="4" fontId="44" fillId="95" borderId="37" applyNumberFormat="0" applyProtection="0">
      <alignment horizontal="right" vertical="center"/>
    </xf>
    <xf numFmtId="4" fontId="124" fillId="85" borderId="37" applyNumberFormat="0" applyProtection="0">
      <alignment vertical="center"/>
    </xf>
    <xf numFmtId="10" fontId="2" fillId="88" borderId="54" applyNumberFormat="0" applyBorder="0" applyAlignment="0" applyProtection="0"/>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4" fontId="4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88" borderId="37" applyNumberFormat="0" applyProtection="0">
      <alignmen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133" fillId="104" borderId="37" applyNumberFormat="0" applyProtection="0">
      <alignment horizontal="right" vertical="center"/>
    </xf>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2" fillId="89" borderId="52" applyNumberFormat="0" applyAlignment="0" applyProtection="0"/>
    <xf numFmtId="0" fontId="36" fillId="92" borderId="52" applyNumberFormat="0" applyFont="0" applyAlignment="0" applyProtection="0"/>
    <xf numFmtId="0" fontId="122" fillId="80" borderId="37" applyNumberFormat="0" applyAlignment="0" applyProtection="0"/>
    <xf numFmtId="0" fontId="122" fillId="79" borderId="37" applyNumberFormat="0" applyAlignment="0" applyProtection="0"/>
    <xf numFmtId="0" fontId="3" fillId="92" borderId="52" applyNumberFormat="0" applyFont="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68" fillId="80" borderId="51" applyNumberFormat="0" applyAlignment="0" applyProtection="0"/>
    <xf numFmtId="176" fontId="59" fillId="0" borderId="50" applyNumberFormat="0" applyFill="0" applyBorder="0" applyAlignment="0" applyProtection="0"/>
    <xf numFmtId="176" fontId="2" fillId="0" borderId="50" applyNumberFormat="0" applyFill="0" applyAlignment="0" applyProtection="0"/>
    <xf numFmtId="176" fontId="68" fillId="80" borderId="51" applyNumberFormat="0" applyAlignment="0" applyProtection="0"/>
    <xf numFmtId="176" fontId="2" fillId="84" borderId="18"/>
    <xf numFmtId="0" fontId="173" fillId="0" borderId="48" applyNumberFormat="0" applyFill="0" applyAlignment="0" applyProtection="0"/>
    <xf numFmtId="176" fontId="91" fillId="0" borderId="20">
      <alignment horizontal="left" vertical="center"/>
    </xf>
    <xf numFmtId="176" fontId="91" fillId="0" borderId="20">
      <alignment horizontal="left" vertical="center"/>
    </xf>
    <xf numFmtId="176" fontId="102" fillId="52" borderId="51" applyNumberFormat="0" applyAlignment="0" applyProtection="0"/>
    <xf numFmtId="176" fontId="102" fillId="52" borderId="51" applyNumberFormat="0" applyAlignment="0" applyProtection="0"/>
    <xf numFmtId="176" fontId="32" fillId="89" borderId="52" applyNumberFormat="0" applyAlignment="0" applyProtection="0"/>
    <xf numFmtId="176" fontId="32" fillId="89" borderId="52" applyNumberFormat="0" applyAlignment="0" applyProtection="0"/>
    <xf numFmtId="176" fontId="122" fillId="80" borderId="37" applyNumberFormat="0" applyAlignment="0" applyProtection="0"/>
    <xf numFmtId="176" fontId="122" fillId="80" borderId="37" applyNumberFormat="0" applyAlignment="0" applyProtection="0"/>
    <xf numFmtId="176" fontId="2" fillId="86" borderId="18"/>
    <xf numFmtId="176" fontId="128" fillId="50" borderId="58" applyNumberFormat="0" applyProtection="0">
      <alignment horizontal="right" vertical="center"/>
    </xf>
    <xf numFmtId="176" fontId="165" fillId="50" borderId="58" applyNumberFormat="0" applyProtection="0">
      <alignment horizontal="right" vertical="center"/>
    </xf>
    <xf numFmtId="176" fontId="165" fillId="50" borderId="58" applyNumberFormat="0" applyProtection="0">
      <alignment horizontal="right" vertical="center"/>
    </xf>
    <xf numFmtId="176" fontId="125" fillId="112" borderId="58" applyNumberFormat="0" applyProtection="0">
      <alignment horizontal="left" vertical="center" wrapText="1" indent="1"/>
    </xf>
    <xf numFmtId="176" fontId="125" fillId="112" borderId="58" applyNumberFormat="0" applyProtection="0">
      <alignment horizontal="left" vertical="center" wrapText="1" indent="1"/>
    </xf>
    <xf numFmtId="176" fontId="130" fillId="107" borderId="58" applyNumberFormat="0" applyProtection="0">
      <alignment horizontal="left" vertical="top" indent="1"/>
    </xf>
    <xf numFmtId="176" fontId="130" fillId="107" borderId="58" applyNumberFormat="0" applyProtection="0">
      <alignment horizontal="left" vertical="top" indent="1"/>
    </xf>
    <xf numFmtId="176" fontId="166" fillId="50" borderId="58" applyNumberFormat="0" applyProtection="0">
      <alignment horizontal="right" vertical="center"/>
    </xf>
    <xf numFmtId="176" fontId="166" fillId="50" borderId="58" applyNumberFormat="0" applyProtection="0">
      <alignment horizontal="right" vertical="center"/>
    </xf>
    <xf numFmtId="176" fontId="135" fillId="0" borderId="50" applyNumberFormat="0" applyFill="0" applyBorder="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2" fillId="0" borderId="50" applyNumberFormat="0" applyFill="0" applyAlignment="0" applyProtection="0"/>
    <xf numFmtId="176" fontId="2" fillId="0" borderId="50" applyNumberFormat="0" applyFill="0" applyAlignment="0" applyProtection="0"/>
    <xf numFmtId="176" fontId="68" fillId="80" borderId="51" applyNumberFormat="0" applyAlignment="0" applyProtection="0"/>
    <xf numFmtId="176" fontId="68" fillId="80" borderId="51" applyNumberFormat="0" applyAlignment="0" applyProtection="0"/>
    <xf numFmtId="176" fontId="32" fillId="89" borderId="52" applyNumberFormat="0" applyAlignment="0" applyProtection="0"/>
    <xf numFmtId="176" fontId="32" fillId="89" borderId="52" applyNumberFormat="0" applyAlignment="0" applyProtection="0"/>
    <xf numFmtId="176" fontId="91" fillId="0" borderId="20">
      <alignment horizontal="left" vertical="center"/>
    </xf>
    <xf numFmtId="176" fontId="91" fillId="0" borderId="20">
      <alignment horizontal="left" vertical="center"/>
    </xf>
    <xf numFmtId="176" fontId="102" fillId="52" borderId="51" applyNumberFormat="0" applyAlignment="0" applyProtection="0"/>
    <xf numFmtId="176" fontId="102" fillId="52" borderId="51" applyNumberFormat="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0" fontId="59" fillId="0" borderId="50" applyNumberFormat="0" applyFill="0" applyBorder="0" applyAlignment="0" applyProtection="0"/>
    <xf numFmtId="0" fontId="102" fillId="52" borderId="51" applyNumberFormat="0" applyAlignment="0" applyProtection="0"/>
    <xf numFmtId="176" fontId="102" fillId="52" borderId="51" applyNumberFormat="0" applyAlignment="0" applyProtection="0"/>
    <xf numFmtId="176" fontId="2" fillId="0" borderId="50" applyNumberFormat="0" applyFill="0" applyAlignment="0" applyProtection="0"/>
    <xf numFmtId="4" fontId="44" fillId="104" borderId="40" applyNumberFormat="0" applyProtection="0">
      <alignment horizontal="left" vertical="center" indent="1"/>
    </xf>
    <xf numFmtId="0" fontId="3" fillId="106" borderId="37" applyNumberFormat="0" applyProtection="0">
      <alignment horizontal="left" vertical="center" indent="1"/>
    </xf>
    <xf numFmtId="176" fontId="58" fillId="0" borderId="50" applyNumberFormat="0" applyFill="0" applyBorder="0" applyAlignment="0" applyProtection="0"/>
    <xf numFmtId="0" fontId="122" fillId="79" borderId="37" applyNumberFormat="0" applyAlignment="0" applyProtection="0"/>
    <xf numFmtId="0" fontId="3" fillId="93" borderId="37" applyNumberFormat="0" applyProtection="0">
      <alignment horizontal="left" vertical="center" indent="1"/>
    </xf>
    <xf numFmtId="4" fontId="44" fillId="88" borderId="37" applyNumberFormat="0" applyProtection="0">
      <alignment horizontal="left" vertical="center" indent="1"/>
    </xf>
    <xf numFmtId="4" fontId="134" fillId="109" borderId="58" applyNumberFormat="0" applyProtection="0">
      <alignment horizontal="right" vertical="center"/>
    </xf>
    <xf numFmtId="10" fontId="2" fillId="88" borderId="54" applyNumberFormat="0" applyBorder="0" applyAlignment="0" applyProtection="0"/>
    <xf numFmtId="0" fontId="2" fillId="84" borderId="18"/>
    <xf numFmtId="176" fontId="91" fillId="0" borderId="20">
      <alignment horizontal="left" vertical="center"/>
    </xf>
    <xf numFmtId="0" fontId="102" fillId="51" borderId="51" applyNumberFormat="0" applyAlignment="0" applyProtection="0"/>
    <xf numFmtId="4" fontId="124" fillId="85" borderId="37" applyNumberFormat="0" applyProtection="0">
      <alignment vertical="center"/>
    </xf>
    <xf numFmtId="4" fontId="44" fillId="104" borderId="37" applyNumberFormat="0" applyProtection="0">
      <alignment horizontal="left" vertical="center" indent="1"/>
    </xf>
    <xf numFmtId="0" fontId="3" fillId="93" borderId="37" applyNumberFormat="0" applyProtection="0">
      <alignment horizontal="left" vertical="center" indent="1"/>
    </xf>
    <xf numFmtId="176" fontId="57" fillId="0" borderId="50" applyNumberFormat="0" applyFill="0" applyBorder="0" applyAlignment="0" applyProtection="0"/>
    <xf numFmtId="176" fontId="166" fillId="50" borderId="58" applyNumberFormat="0" applyProtection="0">
      <alignment horizontal="right" vertical="center"/>
    </xf>
    <xf numFmtId="4" fontId="44" fillId="104" borderId="55" applyNumberFormat="0" applyProtection="0">
      <alignment horizontal="left" vertical="center" indent="1"/>
    </xf>
    <xf numFmtId="176" fontId="142" fillId="0" borderId="50" applyNumberFormat="0" applyFill="0" applyBorder="0" applyAlignment="0" applyProtection="0"/>
    <xf numFmtId="0" fontId="3" fillId="108" borderId="37" applyNumberFormat="0" applyProtection="0">
      <alignment horizontal="left" vertical="center" indent="1"/>
    </xf>
    <xf numFmtId="0" fontId="2" fillId="86" borderId="18"/>
    <xf numFmtId="0" fontId="142" fillId="0" borderId="50" applyNumberFormat="0" applyFill="0" applyBorder="0" applyAlignment="0" applyProtection="0"/>
    <xf numFmtId="0" fontId="141" fillId="0" borderId="50" applyNumberFormat="0" applyFill="0" applyBorder="0" applyAlignment="0" applyProtection="0"/>
    <xf numFmtId="0" fontId="140" fillId="0" borderId="50" applyNumberFormat="0" applyFill="0" applyBorder="0" applyAlignment="0" applyProtection="0"/>
    <xf numFmtId="0" fontId="135" fillId="0" borderId="50" applyNumberFormat="0" applyFill="0" applyBorder="0" applyAlignment="0" applyProtection="0"/>
    <xf numFmtId="0" fontId="3" fillId="93" borderId="37" applyNumberFormat="0" applyProtection="0">
      <alignment horizontal="left" vertical="center" indent="1"/>
    </xf>
    <xf numFmtId="0" fontId="2" fillId="86" borderId="54"/>
    <xf numFmtId="4" fontId="124" fillId="104" borderId="37" applyNumberFormat="0" applyProtection="0">
      <alignment horizontal="right" vertical="center"/>
    </xf>
    <xf numFmtId="0" fontId="102" fillId="52" borderId="51" applyNumberFormat="0" applyAlignment="0" applyProtection="0"/>
    <xf numFmtId="0" fontId="91" fillId="0" borderId="53">
      <alignment horizontal="left" vertical="center"/>
    </xf>
    <xf numFmtId="0" fontId="3" fillId="93" borderId="37" applyNumberFormat="0" applyProtection="0">
      <alignment horizontal="left" vertical="center" indent="1"/>
    </xf>
    <xf numFmtId="0" fontId="2" fillId="84" borderId="54"/>
    <xf numFmtId="4" fontId="124" fillId="104" borderId="37" applyNumberFormat="0" applyProtection="0">
      <alignment horizontal="right" vertical="center"/>
    </xf>
    <xf numFmtId="176" fontId="128" fillId="50" borderId="58" applyNumberFormat="0" applyProtection="0">
      <alignment horizontal="right" vertical="center"/>
    </xf>
    <xf numFmtId="10" fontId="2" fillId="88" borderId="18" applyNumberFormat="0" applyBorder="0" applyAlignment="0" applyProtection="0"/>
    <xf numFmtId="0" fontId="2" fillId="0" borderId="50" applyNumberFormat="0" applyFill="0" applyAlignment="0" applyProtection="0"/>
    <xf numFmtId="0" fontId="59" fillId="0" borderId="50" applyNumberFormat="0" applyFill="0" applyBorder="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0" fontId="3" fillId="93" borderId="37" applyNumberFormat="0" applyProtection="0">
      <alignment horizontal="left" vertical="center" indent="1"/>
    </xf>
    <xf numFmtId="0" fontId="141" fillId="0" borderId="50" applyNumberFormat="0" applyFill="0" applyBorder="0" applyAlignment="0" applyProtection="0"/>
    <xf numFmtId="0" fontId="59" fillId="0" borderId="50" applyNumberFormat="0" applyFill="0" applyBorder="0" applyAlignment="0" applyProtection="0"/>
    <xf numFmtId="10" fontId="2" fillId="88" borderId="18" applyNumberFormat="0" applyBorder="0" applyAlignment="0" applyProtection="0"/>
    <xf numFmtId="4" fontId="125" fillId="53" borderId="58" applyNumberFormat="0" applyProtection="0">
      <alignment horizontal="left" vertical="center" wrapText="1" indent="1"/>
    </xf>
    <xf numFmtId="4" fontId="124" fillId="88" borderId="37" applyNumberFormat="0" applyProtection="0">
      <alignment vertical="center"/>
    </xf>
    <xf numFmtId="0" fontId="141" fillId="0" borderId="50" applyNumberFormat="0" applyFill="0" applyBorder="0" applyAlignment="0" applyProtection="0"/>
    <xf numFmtId="0" fontId="68" fillId="79" borderId="51" applyNumberFormat="0" applyAlignment="0" applyProtection="0"/>
    <xf numFmtId="0" fontId="58" fillId="0" borderId="50" applyNumberFormat="0" applyFill="0" applyBorder="0" applyAlignment="0" applyProtection="0"/>
    <xf numFmtId="0" fontId="3" fillId="93" borderId="37" applyNumberFormat="0" applyProtection="0">
      <alignment horizontal="left" vertical="center" indent="1"/>
    </xf>
    <xf numFmtId="0" fontId="102" fillId="51" borderId="51" applyNumberFormat="0" applyAlignment="0" applyProtection="0"/>
    <xf numFmtId="0" fontId="3" fillId="93" borderId="37" applyNumberFormat="0" applyProtection="0">
      <alignment horizontal="left" vertical="center" indent="1"/>
    </xf>
    <xf numFmtId="0" fontId="102" fillId="51" borderId="51" applyNumberFormat="0" applyAlignment="0" applyProtection="0"/>
    <xf numFmtId="0" fontId="91" fillId="0" borderId="20">
      <alignment horizontal="left" vertical="center"/>
    </xf>
    <xf numFmtId="0" fontId="91" fillId="0" borderId="20">
      <alignment horizontal="left" vertical="center"/>
    </xf>
    <xf numFmtId="0" fontId="3" fillId="93" borderId="37" applyNumberFormat="0" applyProtection="0">
      <alignment horizontal="left" vertical="center" indent="1"/>
    </xf>
    <xf numFmtId="176" fontId="2" fillId="86" borderId="18"/>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176" fontId="102" fillId="52" borderId="51" applyNumberFormat="0" applyAlignment="0" applyProtection="0"/>
    <xf numFmtId="0" fontId="102" fillId="51" borderId="51" applyNumberFormat="0" applyAlignment="0" applyProtection="0"/>
    <xf numFmtId="0" fontId="68" fillId="79" borderId="51" applyNumberFormat="0" applyAlignment="0" applyProtection="0"/>
    <xf numFmtId="176" fontId="2" fillId="86" borderId="18"/>
    <xf numFmtId="0" fontId="2" fillId="84" borderId="18"/>
    <xf numFmtId="4" fontId="126" fillId="102" borderId="37" applyNumberFormat="0" applyProtection="0">
      <alignment horizontal="left" vertical="center" indent="1"/>
    </xf>
    <xf numFmtId="0" fontId="3" fillId="86" borderId="37" applyNumberFormat="0" applyProtection="0">
      <alignment horizontal="left" vertical="center" indent="1"/>
    </xf>
    <xf numFmtId="10" fontId="2" fillId="88" borderId="18" applyNumberFormat="0" applyBorder="0" applyAlignment="0" applyProtection="0"/>
    <xf numFmtId="4" fontId="44" fillId="85" borderId="37" applyNumberFormat="0" applyProtection="0">
      <alignment horizontal="left" vertical="center" indent="1"/>
    </xf>
    <xf numFmtId="4" fontId="124" fillId="88" borderId="37" applyNumberFormat="0" applyProtection="0">
      <alignment vertical="center"/>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40" applyNumberFormat="0" applyProtection="0">
      <alignment horizontal="left" vertical="center" indent="1"/>
    </xf>
    <xf numFmtId="4" fontId="126" fillId="102" borderId="37" applyNumberFormat="0" applyProtection="0">
      <alignment horizontal="left" vertical="center" indent="1"/>
    </xf>
    <xf numFmtId="0" fontId="32" fillId="89" borderId="52" applyNumberFormat="0" applyAlignment="0" applyProtection="0"/>
    <xf numFmtId="0" fontId="91" fillId="0" borderId="20">
      <alignment horizontal="left" vertical="center"/>
    </xf>
    <xf numFmtId="4" fontId="44" fillId="104" borderId="37" applyNumberFormat="0" applyProtection="0">
      <alignment horizontal="right" vertical="center"/>
    </xf>
    <xf numFmtId="4" fontId="44" fillId="104" borderId="37" applyNumberFormat="0" applyProtection="0">
      <alignment horizontal="left" vertical="center" indent="1"/>
    </xf>
    <xf numFmtId="0" fontId="3" fillId="86" borderId="37" applyNumberFormat="0" applyProtection="0">
      <alignment horizontal="left" vertical="center" indent="1"/>
    </xf>
    <xf numFmtId="0" fontId="68" fillId="79" borderId="51" applyNumberFormat="0" applyAlignment="0" applyProtection="0"/>
    <xf numFmtId="4" fontId="44" fillId="83" borderId="37" applyNumberFormat="0" applyProtection="0">
      <alignment horizontal="right" vertical="center"/>
    </xf>
    <xf numFmtId="4" fontId="44" fillId="85" borderId="37" applyNumberFormat="0" applyProtection="0">
      <alignment vertical="center"/>
    </xf>
    <xf numFmtId="4" fontId="44" fillId="99" borderId="37" applyNumberFormat="0" applyProtection="0">
      <alignment horizontal="right" vertical="center"/>
    </xf>
    <xf numFmtId="4" fontId="44" fillId="100" borderId="37" applyNumberFormat="0" applyProtection="0">
      <alignment horizontal="right" vertical="center"/>
    </xf>
    <xf numFmtId="4" fontId="126" fillId="102" borderId="37"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4" fontId="44" fillId="88" borderId="37" applyNumberFormat="0" applyProtection="0">
      <alignment vertical="center"/>
    </xf>
    <xf numFmtId="4" fontId="124" fillId="88" borderId="37" applyNumberFormat="0" applyProtection="0">
      <alignment vertical="center"/>
    </xf>
    <xf numFmtId="0" fontId="3" fillId="93" borderId="37" applyNumberFormat="0" applyProtection="0">
      <alignment horizontal="left" vertical="center" indent="1"/>
    </xf>
    <xf numFmtId="4" fontId="44" fillId="8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40" applyNumberFormat="0" applyProtection="0">
      <alignment horizontal="left" vertical="center" indent="1"/>
    </xf>
    <xf numFmtId="0" fontId="102" fillId="52" borderId="51" applyNumberFormat="0" applyAlignment="0" applyProtection="0"/>
    <xf numFmtId="4" fontId="44" fillId="104" borderId="37" applyNumberFormat="0" applyProtection="0">
      <alignment horizontal="right" vertical="center"/>
    </xf>
    <xf numFmtId="4" fontId="124" fillId="85" borderId="37" applyNumberFormat="0" applyProtection="0">
      <alignment vertical="center"/>
    </xf>
    <xf numFmtId="0" fontId="2" fillId="84" borderId="18"/>
    <xf numFmtId="10" fontId="2" fillId="88" borderId="18" applyNumberFormat="0" applyBorder="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4" fontId="44" fillId="83" borderId="37" applyNumberFormat="0" applyProtection="0">
      <alignment horizontal="right" vertical="center"/>
    </xf>
    <xf numFmtId="0" fontId="36" fillId="89" borderId="52" applyNumberFormat="0" applyAlignment="0" applyProtection="0"/>
    <xf numFmtId="0" fontId="164" fillId="1" borderId="20" applyNumberFormat="0" applyFont="0" applyAlignment="0">
      <alignment horizontal="center"/>
    </xf>
    <xf numFmtId="0" fontId="3" fillId="92" borderId="52" applyNumberFormat="0" applyFont="0" applyAlignment="0" applyProtection="0"/>
    <xf numFmtId="176" fontId="122" fillId="80" borderId="37" applyNumberFormat="0" applyAlignment="0" applyProtection="0"/>
    <xf numFmtId="0" fontId="3" fillId="108" borderId="37" applyNumberFormat="0" applyProtection="0">
      <alignment horizontal="left" vertical="center" indent="1"/>
    </xf>
    <xf numFmtId="0" fontId="3" fillId="86" borderId="37" applyNumberFormat="0" applyProtection="0">
      <alignment horizontal="left" vertical="center" indent="1"/>
    </xf>
    <xf numFmtId="176" fontId="91" fillId="0" borderId="20">
      <alignment horizontal="left" vertical="center"/>
    </xf>
    <xf numFmtId="176" fontId="140" fillId="0" borderId="50" applyNumberFormat="0" applyFill="0" applyBorder="0" applyAlignment="0" applyProtection="0"/>
    <xf numFmtId="176" fontId="135" fillId="0" borderId="50" applyNumberFormat="0" applyFill="0" applyBorder="0" applyAlignment="0" applyProtection="0"/>
    <xf numFmtId="4" fontId="44" fillId="85" borderId="37" applyNumberFormat="0" applyProtection="0">
      <alignment vertical="center"/>
    </xf>
    <xf numFmtId="0" fontId="2" fillId="86" borderId="18"/>
    <xf numFmtId="4" fontId="124" fillId="85" borderId="37" applyNumberFormat="0" applyProtection="0">
      <alignment vertical="center"/>
    </xf>
    <xf numFmtId="4" fontId="44" fillId="104" borderId="40" applyNumberFormat="0" applyProtection="0">
      <alignment horizontal="left" vertical="center" indent="1"/>
    </xf>
    <xf numFmtId="4" fontId="44" fillId="106" borderId="37" applyNumberFormat="0" applyProtection="0">
      <alignment horizontal="left" vertical="center" indent="1"/>
    </xf>
    <xf numFmtId="176" fontId="102" fillId="52" borderId="51" applyNumberFormat="0" applyAlignment="0" applyProtection="0"/>
    <xf numFmtId="4" fontId="44" fillId="106" borderId="37" applyNumberFormat="0" applyProtection="0">
      <alignment horizontal="left" vertical="center" indent="1"/>
    </xf>
    <xf numFmtId="4" fontId="44" fillId="97" borderId="37" applyNumberFormat="0" applyProtection="0">
      <alignment horizontal="right" vertical="center"/>
    </xf>
    <xf numFmtId="4" fontId="44" fillId="96" borderId="37" applyNumberFormat="0" applyProtection="0">
      <alignment horizontal="right" vertical="center"/>
    </xf>
    <xf numFmtId="4" fontId="44" fillId="99" borderId="37" applyNumberFormat="0" applyProtection="0">
      <alignment horizontal="right" vertical="center"/>
    </xf>
    <xf numFmtId="4" fontId="44" fillId="100" borderId="37" applyNumberFormat="0" applyProtection="0">
      <alignment horizontal="right" vertical="center"/>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8" borderId="37" applyNumberFormat="0" applyProtection="0">
      <alignment vertical="center"/>
    </xf>
    <xf numFmtId="0" fontId="3" fillId="86" borderId="37" applyNumberFormat="0" applyProtection="0">
      <alignment horizontal="left" vertical="center" indent="1"/>
    </xf>
    <xf numFmtId="4" fontId="44" fillId="85" borderId="37" applyNumberFormat="0" applyProtection="0">
      <alignment vertical="center"/>
    </xf>
    <xf numFmtId="4" fontId="44" fillId="88"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68" fillId="79" borderId="51" applyNumberFormat="0" applyAlignment="0" applyProtection="0"/>
    <xf numFmtId="4" fontId="124" fillId="88" borderId="37" applyNumberFormat="0" applyProtection="0">
      <alignment vertical="center"/>
    </xf>
    <xf numFmtId="0" fontId="3" fillId="93" borderId="37" applyNumberFormat="0" applyProtection="0">
      <alignment horizontal="left" vertical="center" indent="1"/>
    </xf>
    <xf numFmtId="4" fontId="44" fillId="100" borderId="37" applyNumberFormat="0" applyProtection="0">
      <alignment horizontal="right" vertical="center"/>
    </xf>
    <xf numFmtId="4" fontId="44" fillId="85" borderId="37" applyNumberFormat="0" applyProtection="0">
      <alignment vertical="center"/>
    </xf>
    <xf numFmtId="0" fontId="3" fillId="86" borderId="37" applyNumberFormat="0" applyProtection="0">
      <alignment horizontal="left" vertical="center" indent="1"/>
    </xf>
    <xf numFmtId="4" fontId="44" fillId="104" borderId="37" applyNumberFormat="0" applyProtection="0">
      <alignment horizontal="right" vertical="center"/>
    </xf>
    <xf numFmtId="4" fontId="124" fillId="88" borderId="37" applyNumberFormat="0" applyProtection="0">
      <alignment vertical="center"/>
    </xf>
    <xf numFmtId="39" fontId="106" fillId="57" borderId="56"/>
    <xf numFmtId="0" fontId="102" fillId="51" borderId="51" applyNumberFormat="0" applyAlignment="0" applyProtection="0"/>
    <xf numFmtId="176" fontId="2" fillId="0" borderId="50" applyNumberFormat="0" applyFill="0" applyAlignment="0" applyProtection="0"/>
    <xf numFmtId="0" fontId="36" fillId="92" borderId="52" applyNumberFormat="0" applyFont="0" applyAlignment="0" applyProtection="0"/>
    <xf numFmtId="176" fontId="68" fillId="80" borderId="51" applyNumberFormat="0" applyAlignment="0" applyProtection="0"/>
    <xf numFmtId="176" fontId="2" fillId="84" borderId="18"/>
    <xf numFmtId="0" fontId="2" fillId="84" borderId="18"/>
    <xf numFmtId="39" fontId="106" fillId="57" borderId="56"/>
    <xf numFmtId="176" fontId="165" fillId="50" borderId="58" applyNumberFormat="0" applyProtection="0">
      <alignment horizontal="right" vertical="center"/>
    </xf>
    <xf numFmtId="0" fontId="122" fillId="79" borderId="37" applyNumberFormat="0" applyAlignment="0" applyProtection="0"/>
    <xf numFmtId="0" fontId="3" fillId="86" borderId="37" applyNumberFormat="0" applyProtection="0">
      <alignment horizontal="left" vertical="center" indent="1"/>
    </xf>
    <xf numFmtId="0" fontId="3" fillId="108" borderId="37" applyNumberFormat="0" applyProtection="0">
      <alignment horizontal="left" vertical="center" indent="1"/>
    </xf>
    <xf numFmtId="176" fontId="2" fillId="0" borderId="50" applyNumberFormat="0" applyFill="0" applyAlignment="0" applyProtection="0"/>
    <xf numFmtId="0" fontId="32" fillId="89" borderId="52" applyNumberFormat="0" applyAlignment="0" applyProtection="0"/>
    <xf numFmtId="0" fontId="3" fillId="93" borderId="37" applyNumberFormat="0" applyProtection="0">
      <alignment horizontal="left" vertical="center" indent="1"/>
    </xf>
    <xf numFmtId="4" fontId="124" fillId="88" borderId="37" applyNumberFormat="0" applyProtection="0">
      <alignment vertical="center"/>
    </xf>
    <xf numFmtId="0" fontId="3" fillId="106" borderId="37" applyNumberFormat="0" applyProtection="0">
      <alignment horizontal="left" vertical="center" indent="1"/>
    </xf>
    <xf numFmtId="176" fontId="128" fillId="50" borderId="58" applyNumberFormat="0" applyProtection="0">
      <alignment horizontal="right" vertical="center"/>
    </xf>
    <xf numFmtId="10" fontId="2" fillId="88" borderId="18" applyNumberFormat="0" applyBorder="0" applyAlignment="0" applyProtection="0"/>
    <xf numFmtId="4" fontId="124" fillId="85" borderId="37" applyNumberFormat="0" applyProtection="0">
      <alignment vertical="center"/>
    </xf>
    <xf numFmtId="0" fontId="3" fillId="108" borderId="37" applyNumberFormat="0" applyProtection="0">
      <alignment horizontal="left" vertical="center" indent="1"/>
    </xf>
    <xf numFmtId="176" fontId="142" fillId="0" borderId="50" applyNumberFormat="0" applyFill="0" applyBorder="0" applyAlignment="0" applyProtection="0"/>
    <xf numFmtId="0" fontId="164" fillId="1" borderId="20" applyNumberFormat="0" applyFont="0" applyAlignment="0">
      <alignment horizontal="center"/>
    </xf>
    <xf numFmtId="4" fontId="44" fillId="101" borderId="37" applyNumberFormat="0" applyProtection="0">
      <alignment horizontal="right" vertical="center"/>
    </xf>
    <xf numFmtId="0" fontId="3" fillId="93" borderId="37" applyNumberFormat="0" applyProtection="0">
      <alignment horizontal="left" vertical="center" indent="1"/>
    </xf>
    <xf numFmtId="0" fontId="164" fillId="1" borderId="20" applyNumberFormat="0" applyFont="0" applyAlignment="0">
      <alignment horizontal="center"/>
    </xf>
    <xf numFmtId="4" fontId="44" fillId="85" borderId="37" applyNumberFormat="0" applyProtection="0">
      <alignment horizontal="left" vertical="center" indent="1"/>
    </xf>
    <xf numFmtId="176" fontId="122" fillId="80" borderId="37" applyNumberFormat="0" applyAlignment="0" applyProtection="0"/>
    <xf numFmtId="176" fontId="57" fillId="0" borderId="50" applyNumberFormat="0" applyFill="0" applyBorder="0" applyAlignment="0" applyProtection="0"/>
    <xf numFmtId="0" fontId="3" fillId="92" borderId="52" applyNumberFormat="0" applyFont="0" applyAlignment="0" applyProtection="0"/>
    <xf numFmtId="0" fontId="135" fillId="0" borderId="50" applyNumberFormat="0" applyFill="0" applyBorder="0" applyAlignment="0" applyProtection="0"/>
    <xf numFmtId="0" fontId="189" fillId="80" borderId="51" applyNumberFormat="0" applyAlignment="0" applyProtection="0"/>
    <xf numFmtId="0" fontId="3" fillId="106" borderId="37" applyNumberFormat="0" applyProtection="0">
      <alignment horizontal="left" vertical="center" indent="1"/>
    </xf>
    <xf numFmtId="176" fontId="165" fillId="50" borderId="58" applyNumberFormat="0" applyProtection="0">
      <alignment horizontal="right" vertical="center"/>
    </xf>
    <xf numFmtId="0" fontId="2" fillId="0" borderId="50" applyNumberFormat="0" applyFill="0" applyAlignment="0" applyProtection="0"/>
    <xf numFmtId="176" fontId="130" fillId="107" borderId="58" applyNumberFormat="0" applyProtection="0">
      <alignment horizontal="left" vertical="top" indent="1"/>
    </xf>
    <xf numFmtId="4" fontId="44" fillId="104" borderId="37" applyNumberFormat="0" applyProtection="0">
      <alignment horizontal="right" vertical="center"/>
    </xf>
    <xf numFmtId="4" fontId="134" fillId="109" borderId="58" applyNumberFormat="0" applyProtection="0">
      <alignment horizontal="right" vertical="center"/>
    </xf>
    <xf numFmtId="176" fontId="57" fillId="0" borderId="50" applyNumberFormat="0" applyFill="0" applyBorder="0" applyAlignment="0" applyProtection="0"/>
    <xf numFmtId="176" fontId="58" fillId="0" borderId="50" applyNumberFormat="0" applyFill="0" applyBorder="0" applyAlignment="0" applyProtection="0"/>
    <xf numFmtId="4" fontId="124" fillId="104" borderId="37" applyNumberFormat="0" applyProtection="0">
      <alignment horizontal="right" vertical="center"/>
    </xf>
    <xf numFmtId="176" fontId="125" fillId="112" borderId="58" applyNumberFormat="0" applyProtection="0">
      <alignment horizontal="left" vertical="center" wrapText="1" indent="1"/>
    </xf>
    <xf numFmtId="4" fontId="124" fillId="104" borderId="37" applyNumberFormat="0" applyProtection="0">
      <alignment horizontal="right" vertical="center"/>
    </xf>
    <xf numFmtId="176" fontId="68" fillId="80" borderId="51" applyNumberFormat="0" applyAlignment="0" applyProtection="0"/>
    <xf numFmtId="176" fontId="135" fillId="0" borderId="50" applyNumberFormat="0" applyFill="0" applyBorder="0" applyAlignment="0" applyProtection="0"/>
    <xf numFmtId="4" fontId="128" fillId="109" borderId="58"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176" fontId="128" fillId="50" borderId="58" applyNumberFormat="0" applyProtection="0">
      <alignment horizontal="right" vertical="center"/>
    </xf>
    <xf numFmtId="4" fontId="44" fillId="104" borderId="37" applyNumberFormat="0" applyProtection="0">
      <alignment horizontal="right" vertical="center"/>
    </xf>
    <xf numFmtId="176" fontId="91" fillId="0" borderId="20">
      <alignment horizontal="left" vertical="center"/>
    </xf>
    <xf numFmtId="176" fontId="128" fillId="50" borderId="58" applyNumberFormat="0" applyProtection="0">
      <alignment horizontal="right" vertical="center"/>
    </xf>
    <xf numFmtId="10" fontId="2" fillId="88" borderId="18" applyNumberFormat="0" applyBorder="0" applyAlignment="0" applyProtection="0"/>
    <xf numFmtId="176" fontId="91" fillId="0" borderId="20">
      <alignment horizontal="left" vertical="center"/>
    </xf>
    <xf numFmtId="0" fontId="91" fillId="0" borderId="20">
      <alignment horizontal="left" vertical="center"/>
    </xf>
    <xf numFmtId="176" fontId="59" fillId="0" borderId="50" applyNumberFormat="0" applyFill="0" applyBorder="0" applyAlignment="0" applyProtection="0"/>
    <xf numFmtId="176" fontId="142" fillId="0" borderId="50" applyNumberFormat="0" applyFill="0" applyBorder="0" applyAlignment="0" applyProtection="0"/>
    <xf numFmtId="176" fontId="140" fillId="0" borderId="50" applyNumberFormat="0" applyFill="0" applyBorder="0" applyAlignment="0" applyProtection="0"/>
    <xf numFmtId="4" fontId="133" fillId="104" borderId="37" applyNumberFormat="0" applyProtection="0">
      <alignment horizontal="right" vertical="center"/>
    </xf>
    <xf numFmtId="176" fontId="141" fillId="0" borderId="50" applyNumberFormat="0" applyFill="0" applyBorder="0" applyAlignment="0" applyProtection="0"/>
    <xf numFmtId="0" fontId="36" fillId="92" borderId="52" applyNumberFormat="0" applyFont="0" applyAlignment="0" applyProtection="0"/>
    <xf numFmtId="4" fontId="133" fillId="104" borderId="37" applyNumberFormat="0" applyProtection="0">
      <alignment horizontal="right" vertical="center"/>
    </xf>
    <xf numFmtId="0" fontId="58" fillId="0" borderId="50" applyNumberFormat="0" applyFill="0" applyBorder="0" applyAlignment="0" applyProtection="0"/>
    <xf numFmtId="0" fontId="59" fillId="0" borderId="50" applyNumberFormat="0" applyFill="0" applyBorder="0" applyAlignment="0" applyProtection="0"/>
    <xf numFmtId="176" fontId="2" fillId="0" borderId="50" applyNumberFormat="0" applyFill="0" applyAlignment="0" applyProtection="0"/>
    <xf numFmtId="0" fontId="68" fillId="79" borderId="51" applyNumberFormat="0" applyAlignment="0" applyProtection="0"/>
    <xf numFmtId="10" fontId="2" fillId="88" borderId="18" applyNumberFormat="0" applyBorder="0" applyAlignment="0" applyProtection="0"/>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vertical="center"/>
    </xf>
    <xf numFmtId="0" fontId="2" fillId="84" borderId="18"/>
    <xf numFmtId="0" fontId="91" fillId="0" borderId="20">
      <alignment horizontal="left" vertical="center"/>
    </xf>
    <xf numFmtId="4" fontId="44" fillId="104" borderId="37" applyNumberFormat="0" applyProtection="0">
      <alignment horizontal="right" vertical="center"/>
    </xf>
    <xf numFmtId="4" fontId="125" fillId="53" borderId="58" applyNumberFormat="0" applyProtection="0">
      <alignment horizontal="left" vertical="center" wrapText="1" indent="1"/>
    </xf>
    <xf numFmtId="0" fontId="2" fillId="86" borderId="18"/>
    <xf numFmtId="4" fontId="124" fillId="85" borderId="37" applyNumberFormat="0" applyProtection="0">
      <alignment vertical="center"/>
    </xf>
    <xf numFmtId="4" fontId="44" fillId="104" borderId="40" applyNumberFormat="0" applyProtection="0">
      <alignment horizontal="left" vertical="center" indent="1"/>
    </xf>
    <xf numFmtId="0" fontId="140" fillId="0" borderId="50" applyNumberFormat="0" applyFill="0" applyBorder="0" applyAlignment="0" applyProtection="0"/>
    <xf numFmtId="0" fontId="141" fillId="0" borderId="50" applyNumberFormat="0" applyFill="0" applyBorder="0" applyAlignment="0" applyProtection="0"/>
    <xf numFmtId="0" fontId="142" fillId="0" borderId="50" applyNumberFormat="0" applyFill="0" applyBorder="0" applyAlignment="0" applyProtection="0"/>
    <xf numFmtId="0" fontId="190" fillId="52" borderId="51" applyNumberFormat="0" applyAlignment="0" applyProtection="0"/>
    <xf numFmtId="10" fontId="2" fillId="88" borderId="18" applyNumberFormat="0" applyBorder="0" applyAlignment="0" applyProtection="0"/>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2" borderId="52" applyNumberFormat="0" applyFont="0" applyAlignment="0" applyProtection="0"/>
    <xf numFmtId="0" fontId="102" fillId="51" borderId="51" applyNumberFormat="0" applyAlignment="0" applyProtection="0"/>
    <xf numFmtId="39" fontId="106" fillId="57" borderId="56"/>
    <xf numFmtId="39" fontId="106" fillId="57" borderId="56"/>
    <xf numFmtId="39" fontId="106" fillId="57" borderId="56"/>
    <xf numFmtId="4" fontId="44" fillId="98" borderId="37" applyNumberFormat="0" applyProtection="0">
      <alignment horizontal="right" vertical="center"/>
    </xf>
    <xf numFmtId="4" fontId="44" fillId="104" borderId="37"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4" fontId="44" fillId="101" borderId="37" applyNumberFormat="0" applyProtection="0">
      <alignment horizontal="right" vertical="center"/>
    </xf>
    <xf numFmtId="39" fontId="106" fillId="57" borderId="56"/>
    <xf numFmtId="4" fontId="44" fillId="85" borderId="37" applyNumberFormat="0" applyProtection="0">
      <alignment horizontal="left" vertical="center" indent="1"/>
    </xf>
    <xf numFmtId="0" fontId="91" fillId="0" borderId="20">
      <alignment horizontal="left" vertical="center"/>
    </xf>
    <xf numFmtId="10" fontId="2" fillId="88" borderId="18" applyNumberFormat="0" applyBorder="0" applyAlignment="0" applyProtection="0"/>
    <xf numFmtId="10" fontId="2" fillId="88" borderId="18" applyNumberFormat="0" applyBorder="0" applyAlignment="0" applyProtection="0"/>
    <xf numFmtId="0" fontId="2" fillId="84" borderId="18"/>
    <xf numFmtId="4" fontId="44" fillId="88"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39" fontId="106" fillId="57" borderId="56"/>
    <xf numFmtId="4" fontId="44" fillId="85"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59" fillId="0" borderId="50" applyNumberFormat="0" applyFill="0" applyBorder="0" applyAlignment="0" applyProtection="0"/>
    <xf numFmtId="0" fontId="102" fillId="51" borderId="51" applyNumberFormat="0" applyAlignment="0" applyProtection="0"/>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176" fontId="91" fillId="0" borderId="20">
      <alignment horizontal="left" vertical="center"/>
    </xf>
    <xf numFmtId="0" fontId="3" fillId="93" borderId="37" applyNumberFormat="0" applyProtection="0">
      <alignment horizontal="left" vertical="center" indent="1"/>
    </xf>
    <xf numFmtId="176" fontId="2" fillId="0" borderId="50" applyNumberFormat="0" applyFill="0" applyAlignment="0" applyProtection="0"/>
    <xf numFmtId="176" fontId="125" fillId="112" borderId="58" applyNumberFormat="0" applyProtection="0">
      <alignment horizontal="left" vertical="center" wrapText="1" indent="1"/>
    </xf>
    <xf numFmtId="176" fontId="58" fillId="0" borderId="50" applyNumberFormat="0" applyFill="0" applyBorder="0" applyAlignment="0" applyProtection="0"/>
    <xf numFmtId="176" fontId="59" fillId="0" borderId="50" applyNumberFormat="0" applyFill="0" applyBorder="0" applyAlignment="0" applyProtection="0"/>
    <xf numFmtId="176" fontId="166" fillId="50" borderId="58" applyNumberFormat="0" applyProtection="0">
      <alignment horizontal="right" vertical="center"/>
    </xf>
    <xf numFmtId="176" fontId="32" fillId="89" borderId="52" applyNumberFormat="0" applyAlignment="0" applyProtection="0"/>
    <xf numFmtId="176" fontId="102" fillId="52" borderId="51" applyNumberFormat="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0" fontId="68" fillId="79" borderId="51" applyNumberFormat="0" applyAlignment="0" applyProtection="0"/>
    <xf numFmtId="0" fontId="32" fillId="89" borderId="52" applyNumberFormat="0" applyAlignment="0" applyProtection="0"/>
    <xf numFmtId="0" fontId="57" fillId="0" borderId="50" applyNumberFormat="0" applyFill="0" applyBorder="0" applyAlignment="0" applyProtection="0"/>
    <xf numFmtId="0" fontId="58" fillId="0" borderId="50" applyNumberFormat="0" applyFill="0" applyBorder="0" applyAlignment="0" applyProtection="0"/>
    <xf numFmtId="176" fontId="59" fillId="0" borderId="50" applyNumberFormat="0" applyFill="0" applyBorder="0" applyAlignment="0" applyProtection="0"/>
    <xf numFmtId="0" fontId="68" fillId="79" borderId="51" applyNumberFormat="0" applyAlignment="0" applyProtection="0"/>
    <xf numFmtId="4" fontId="124" fillId="104" borderId="37" applyNumberFormat="0" applyProtection="0">
      <alignment horizontal="right" vertical="center"/>
    </xf>
    <xf numFmtId="4" fontId="44" fillId="10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4" fontId="44" fillId="104" borderId="37" applyNumberFormat="0" applyProtection="0">
      <alignment horizontal="right" vertical="center"/>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vertical="center"/>
    </xf>
    <xf numFmtId="4" fontId="124" fillId="85" borderId="37" applyNumberFormat="0" applyProtection="0">
      <alignment vertical="center"/>
    </xf>
    <xf numFmtId="39" fontId="106" fillId="57" borderId="56"/>
    <xf numFmtId="39" fontId="106" fillId="57" borderId="56"/>
    <xf numFmtId="4" fontId="44" fillId="85" borderId="37" applyNumberFormat="0" applyProtection="0">
      <alignment horizontal="left" vertical="center" indent="1"/>
    </xf>
    <xf numFmtId="4" fontId="44" fillId="83" borderId="37" applyNumberFormat="0" applyProtection="0">
      <alignment horizontal="right" vertical="center"/>
    </xf>
    <xf numFmtId="0" fontId="3" fillId="108" borderId="37" applyNumberFormat="0" applyProtection="0">
      <alignment horizontal="left" vertical="center" indent="1"/>
    </xf>
    <xf numFmtId="4" fontId="44" fillId="104"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7" borderId="37" applyNumberFormat="0" applyProtection="0">
      <alignment horizontal="right" vertical="center"/>
    </xf>
    <xf numFmtId="4" fontId="44" fillId="104" borderId="40" applyNumberFormat="0" applyProtection="0">
      <alignment horizontal="left" vertical="center" indent="1"/>
    </xf>
    <xf numFmtId="4" fontId="44" fillId="40" borderId="37" applyNumberFormat="0" applyProtection="0">
      <alignment horizontal="right" vertical="center"/>
    </xf>
    <xf numFmtId="0" fontId="91" fillId="0" borderId="20">
      <alignment horizontal="left" vertical="center"/>
    </xf>
    <xf numFmtId="0" fontId="3" fillId="93" borderId="37" applyNumberFormat="0" applyProtection="0">
      <alignment horizontal="left" vertical="center" indent="1"/>
    </xf>
    <xf numFmtId="0" fontId="2" fillId="86" borderId="18"/>
    <xf numFmtId="0" fontId="68" fillId="79" borderId="51" applyNumberFormat="0" applyAlignment="0" applyProtection="0"/>
    <xf numFmtId="176" fontId="2" fillId="84" borderId="18"/>
    <xf numFmtId="0" fontId="3" fillId="93"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horizontal="left" vertical="center" indent="1"/>
    </xf>
    <xf numFmtId="176" fontId="57" fillId="0" borderId="50" applyNumberFormat="0" applyFill="0" applyBorder="0" applyAlignment="0" applyProtection="0"/>
    <xf numFmtId="4" fontId="44" fillId="104" borderId="37" applyNumberFormat="0" applyProtection="0">
      <alignment horizontal="right" vertical="center"/>
    </xf>
    <xf numFmtId="4" fontId="44" fillId="85" borderId="37" applyNumberFormat="0" applyProtection="0">
      <alignment vertical="center"/>
    </xf>
    <xf numFmtId="0" fontId="135" fillId="0" borderId="50" applyNumberFormat="0" applyFill="0" applyBorder="0" applyAlignment="0" applyProtection="0"/>
    <xf numFmtId="0" fontId="3" fillId="93" borderId="37" applyNumberFormat="0" applyProtection="0">
      <alignment horizontal="left" vertical="center" indent="1"/>
    </xf>
    <xf numFmtId="4" fontId="44" fillId="85" borderId="37" applyNumberFormat="0" applyProtection="0">
      <alignment horizontal="left" vertical="center" indent="1"/>
    </xf>
    <xf numFmtId="176" fontId="57" fillId="0" borderId="50" applyNumberFormat="0" applyFill="0" applyBorder="0" applyAlignment="0" applyProtection="0"/>
    <xf numFmtId="4" fontId="124" fillId="104" borderId="37" applyNumberFormat="0" applyProtection="0">
      <alignment horizontal="right" vertical="center"/>
    </xf>
    <xf numFmtId="4" fontId="44" fillId="85" borderId="37" applyNumberFormat="0" applyProtection="0">
      <alignment horizontal="left" vertical="center" indent="1"/>
    </xf>
    <xf numFmtId="0" fontId="3" fillId="106" borderId="37" applyNumberFormat="0" applyProtection="0">
      <alignment horizontal="left" vertical="center" indent="1"/>
    </xf>
    <xf numFmtId="4" fontId="44" fillId="85" borderId="37" applyNumberFormat="0" applyProtection="0">
      <alignment horizontal="left" vertical="center" indent="1"/>
    </xf>
    <xf numFmtId="176" fontId="59" fillId="0" borderId="50" applyNumberFormat="0" applyFill="0" applyBorder="0" applyAlignment="0" applyProtection="0"/>
    <xf numFmtId="176" fontId="58" fillId="0" borderId="50" applyNumberFormat="0" applyFill="0" applyBorder="0" applyAlignment="0" applyProtection="0"/>
    <xf numFmtId="0" fontId="59" fillId="0" borderId="50" applyNumberFormat="0" applyFill="0" applyBorder="0" applyAlignment="0" applyProtection="0"/>
    <xf numFmtId="0" fontId="57" fillId="0" borderId="50" applyNumberFormat="0" applyFill="0" applyBorder="0" applyAlignment="0" applyProtection="0"/>
    <xf numFmtId="0" fontId="2" fillId="0" borderId="50" applyNumberFormat="0" applyFill="0" applyAlignment="0" applyProtection="0"/>
    <xf numFmtId="0" fontId="2" fillId="0" borderId="50" applyNumberFormat="0" applyFill="0" applyAlignment="0" applyProtection="0"/>
    <xf numFmtId="176" fontId="59" fillId="0" borderId="50" applyNumberFormat="0" applyFill="0" applyBorder="0" applyAlignment="0" applyProtection="0"/>
    <xf numFmtId="0" fontId="3" fillId="92" borderId="52" applyNumberFormat="0" applyFont="0" applyAlignment="0" applyProtection="0"/>
    <xf numFmtId="0" fontId="3" fillId="92" borderId="52" applyNumberFormat="0" applyFont="0" applyAlignment="0" applyProtection="0"/>
    <xf numFmtId="4" fontId="44" fillId="104" borderId="37" applyNumberFormat="0" applyProtection="0">
      <alignment horizontal="right" vertical="center"/>
    </xf>
    <xf numFmtId="0" fontId="32" fillId="89" borderId="52" applyNumberFormat="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0" fontId="3" fillId="86" borderId="37" applyNumberFormat="0" applyProtection="0">
      <alignment horizontal="left" vertical="center" indent="1"/>
    </xf>
    <xf numFmtId="176" fontId="32" fillId="89" borderId="52" applyNumberFormat="0" applyAlignment="0" applyProtection="0"/>
    <xf numFmtId="176" fontId="141"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68" fillId="80" borderId="51" applyNumberFormat="0" applyAlignment="0" applyProtection="0"/>
    <xf numFmtId="176" fontId="32" fillId="89" borderId="52" applyNumberFormat="0" applyAlignment="0" applyProtection="0"/>
    <xf numFmtId="176" fontId="141" fillId="0" borderId="50" applyNumberFormat="0" applyFill="0" applyBorder="0" applyAlignment="0" applyProtection="0"/>
    <xf numFmtId="176" fontId="135" fillId="0" borderId="50" applyNumberFormat="0" applyFill="0" applyBorder="0" applyAlignment="0" applyProtection="0"/>
    <xf numFmtId="0" fontId="2" fillId="86" borderId="18"/>
    <xf numFmtId="0" fontId="36" fillId="92" borderId="52" applyNumberFormat="0" applyFont="0" applyAlignment="0" applyProtection="0"/>
    <xf numFmtId="176" fontId="135" fillId="0" borderId="50" applyNumberFormat="0" applyFill="0" applyBorder="0" applyAlignment="0" applyProtection="0"/>
    <xf numFmtId="176" fontId="141" fillId="0" borderId="50" applyNumberFormat="0" applyFill="0" applyBorder="0" applyAlignment="0" applyProtection="0"/>
    <xf numFmtId="176" fontId="135" fillId="0" borderId="50" applyNumberFormat="0" applyFill="0" applyBorder="0" applyAlignment="0" applyProtection="0"/>
    <xf numFmtId="176" fontId="68" fillId="80" borderId="51" applyNumberFormat="0" applyAlignment="0" applyProtection="0"/>
    <xf numFmtId="0" fontId="3" fillId="93" borderId="37" applyNumberFormat="0" applyProtection="0">
      <alignment horizontal="left" vertical="center" indent="1"/>
    </xf>
    <xf numFmtId="4" fontId="124" fillId="85" borderId="37" applyNumberFormat="0" applyProtection="0">
      <alignment vertical="center"/>
    </xf>
    <xf numFmtId="39" fontId="106" fillId="57" borderId="56"/>
    <xf numFmtId="4" fontId="44" fillId="85" borderId="37" applyNumberFormat="0" applyProtection="0">
      <alignment horizontal="left" vertical="center" indent="1"/>
    </xf>
    <xf numFmtId="39" fontId="106" fillId="57" borderId="56"/>
    <xf numFmtId="176" fontId="59" fillId="0" borderId="50" applyNumberFormat="0" applyFill="0" applyBorder="0" applyAlignment="0" applyProtection="0"/>
    <xf numFmtId="176" fontId="58" fillId="0" borderId="50" applyNumberFormat="0" applyFill="0" applyBorder="0" applyAlignment="0" applyProtection="0"/>
    <xf numFmtId="176" fontId="122" fillId="80" borderId="37" applyNumberFormat="0" applyAlignment="0" applyProtection="0"/>
    <xf numFmtId="0" fontId="68" fillId="80" borderId="51" applyNumberFormat="0" applyAlignment="0" applyProtection="0"/>
    <xf numFmtId="0" fontId="68" fillId="79" borderId="51" applyNumberFormat="0" applyAlignment="0" applyProtection="0"/>
    <xf numFmtId="39" fontId="106" fillId="57" borderId="56"/>
    <xf numFmtId="0" fontId="3" fillId="93" borderId="37" applyNumberFormat="0" applyProtection="0">
      <alignment horizontal="left" vertical="center" indent="1"/>
    </xf>
    <xf numFmtId="4" fontId="44" fillId="104"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2" fillId="84" borderId="18"/>
    <xf numFmtId="0" fontId="2" fillId="84" borderId="18"/>
    <xf numFmtId="0" fontId="189" fillId="80" borderId="51" applyNumberFormat="0" applyAlignment="0" applyProtection="0"/>
    <xf numFmtId="0" fontId="3" fillId="93" borderId="37"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6" borderId="37" applyNumberFormat="0" applyProtection="0">
      <alignment horizontal="left" vertical="center" indent="1"/>
    </xf>
    <xf numFmtId="4" fontId="124" fillId="88" borderId="37" applyNumberFormat="0" applyProtection="0">
      <alignment vertical="center"/>
    </xf>
    <xf numFmtId="0" fontId="3" fillId="93" borderId="37" applyNumberFormat="0" applyProtection="0">
      <alignment horizontal="left" vertical="center" indent="1"/>
    </xf>
    <xf numFmtId="176" fontId="2" fillId="0" borderId="50" applyNumberFormat="0" applyFill="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0" fontId="3" fillId="92" borderId="52" applyNumberFormat="0" applyFont="0" applyAlignment="0" applyProtection="0"/>
    <xf numFmtId="0" fontId="59" fillId="0" borderId="50" applyNumberFormat="0" applyFill="0" applyBorder="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0" fontId="58" fillId="0" borderId="50" applyNumberFormat="0" applyFill="0" applyBorder="0" applyAlignment="0" applyProtection="0"/>
    <xf numFmtId="0" fontId="59" fillId="0" borderId="50" applyNumberFormat="0" applyFill="0" applyBorder="0" applyAlignment="0" applyProtection="0"/>
    <xf numFmtId="0" fontId="2" fillId="0" borderId="50" applyNumberFormat="0" applyFill="0" applyAlignment="0" applyProtection="0"/>
    <xf numFmtId="176" fontId="2" fillId="0" borderId="50" applyNumberFormat="0" applyFill="0" applyAlignment="0" applyProtection="0"/>
    <xf numFmtId="0" fontId="62" fillId="78" borderId="18">
      <alignment horizontal="center" vertical="center" shrinkToFit="1"/>
      <protection hidden="1"/>
    </xf>
    <xf numFmtId="0" fontId="65" fillId="0" borderId="25" applyNumberFormat="0" applyBorder="0">
      <alignment horizontal="center"/>
    </xf>
    <xf numFmtId="0" fontId="68" fillId="79" borderId="51" applyNumberFormat="0" applyAlignment="0" applyProtection="0"/>
    <xf numFmtId="0" fontId="68" fillId="79" borderId="51" applyNumberFormat="0" applyAlignment="0" applyProtection="0"/>
    <xf numFmtId="0" fontId="68" fillId="80" borderId="51" applyNumberFormat="0" applyAlignment="0" applyProtection="0"/>
    <xf numFmtId="0" fontId="68" fillId="79" borderId="51" applyNumberFormat="0" applyAlignment="0" applyProtection="0"/>
    <xf numFmtId="176" fontId="128" fillId="50" borderId="58" applyNumberFormat="0" applyProtection="0">
      <alignment horizontal="right" vertical="center"/>
    </xf>
    <xf numFmtId="4" fontId="129" fillId="109" borderId="58" applyNumberFormat="0" applyProtection="0">
      <alignment horizontal="right" vertical="center"/>
    </xf>
    <xf numFmtId="10" fontId="2" fillId="88" borderId="18" applyNumberFormat="0" applyBorder="0" applyAlignment="0" applyProtection="0"/>
    <xf numFmtId="4" fontId="44" fillId="85" borderId="37" applyNumberFormat="0" applyProtection="0">
      <alignment vertical="center"/>
    </xf>
    <xf numFmtId="0" fontId="57" fillId="0" borderId="50" applyNumberFormat="0" applyFill="0" applyBorder="0" applyAlignment="0" applyProtection="0"/>
    <xf numFmtId="4" fontId="124" fillId="104" borderId="37" applyNumberFormat="0" applyProtection="0">
      <alignment horizontal="right" vertical="center"/>
    </xf>
    <xf numFmtId="0" fontId="3" fillId="93" borderId="37" applyNumberFormat="0" applyProtection="0">
      <alignment horizontal="left" vertical="center" indent="1"/>
    </xf>
    <xf numFmtId="4" fontId="124" fillId="85" borderId="37" applyNumberFormat="0" applyProtection="0">
      <alignment vertical="center"/>
    </xf>
    <xf numFmtId="10" fontId="2" fillId="88" borderId="18" applyNumberFormat="0" applyBorder="0" applyAlignment="0" applyProtection="0"/>
    <xf numFmtId="176" fontId="165" fillId="50" borderId="58" applyNumberFormat="0" applyProtection="0">
      <alignment horizontal="right" vertical="center"/>
    </xf>
    <xf numFmtId="4" fontId="129" fillId="109" borderId="58" applyNumberFormat="0" applyProtection="0">
      <alignment horizontal="right" vertical="center"/>
    </xf>
    <xf numFmtId="0" fontId="3" fillId="108" borderId="37" applyNumberFormat="0" applyProtection="0">
      <alignment horizontal="left" vertical="center" indent="1"/>
    </xf>
    <xf numFmtId="39" fontId="106" fillId="57" borderId="56"/>
    <xf numFmtId="0" fontId="3" fillId="93" borderId="37" applyNumberFormat="0" applyProtection="0">
      <alignment horizontal="left" vertical="center" indent="1"/>
    </xf>
    <xf numFmtId="4" fontId="124" fillId="104" borderId="37" applyNumberFormat="0" applyProtection="0">
      <alignment horizontal="right" vertical="center"/>
    </xf>
    <xf numFmtId="0" fontId="3" fillId="93" borderId="37" applyNumberFormat="0" applyProtection="0">
      <alignment horizontal="left" vertical="center" indent="1"/>
    </xf>
    <xf numFmtId="39" fontId="106" fillId="57" borderId="56"/>
    <xf numFmtId="4" fontId="133" fillId="104" borderId="37" applyNumberFormat="0" applyProtection="0">
      <alignment horizontal="right" vertical="center"/>
    </xf>
    <xf numFmtId="4" fontId="126" fillId="102" borderId="37" applyNumberFormat="0" applyProtection="0">
      <alignment horizontal="left" vertical="center" indent="1"/>
    </xf>
    <xf numFmtId="4" fontId="124" fillId="85" borderId="37" applyNumberFormat="0" applyProtection="0">
      <alignment vertical="center"/>
    </xf>
    <xf numFmtId="0" fontId="172" fillId="83" borderId="18">
      <alignment horizontal="center" vertical="center" wrapText="1"/>
    </xf>
    <xf numFmtId="176" fontId="58" fillId="0" borderId="50" applyNumberFormat="0" applyFill="0" applyBorder="0" applyAlignment="0" applyProtection="0"/>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0" fontId="102" fillId="51" borderId="51" applyNumberFormat="0" applyAlignment="0" applyProtection="0"/>
    <xf numFmtId="4" fontId="44" fillId="10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106" borderId="37" applyNumberFormat="0" applyProtection="0">
      <alignment horizontal="left" vertical="center" indent="1"/>
    </xf>
    <xf numFmtId="176" fontId="165" fillId="50" borderId="58" applyNumberFormat="0" applyProtection="0">
      <alignment horizontal="right" vertical="center"/>
    </xf>
    <xf numFmtId="39" fontId="106" fillId="57" borderId="56"/>
    <xf numFmtId="0" fontId="3" fillId="93" borderId="37" applyNumberFormat="0" applyProtection="0">
      <alignment horizontal="left" vertical="center" indent="1"/>
    </xf>
    <xf numFmtId="4" fontId="44" fillId="104" borderId="40" applyNumberFormat="0" applyProtection="0">
      <alignment horizontal="left" vertical="center" indent="1"/>
    </xf>
    <xf numFmtId="4" fontId="124" fillId="88" borderId="37" applyNumberFormat="0" applyProtection="0">
      <alignment vertical="center"/>
    </xf>
    <xf numFmtId="4" fontId="44" fillId="85" borderId="37" applyNumberFormat="0" applyProtection="0">
      <alignment horizontal="left" vertical="center" indent="1"/>
    </xf>
    <xf numFmtId="0" fontId="2" fillId="86" borderId="18"/>
    <xf numFmtId="4" fontId="44" fillId="95" borderId="37" applyNumberFormat="0" applyProtection="0">
      <alignment horizontal="right" vertical="center"/>
    </xf>
    <xf numFmtId="0" fontId="3" fillId="93" borderId="37" applyNumberFormat="0" applyProtection="0">
      <alignment horizontal="left" vertical="center" indent="1"/>
    </xf>
    <xf numFmtId="4" fontId="44" fillId="83" borderId="37" applyNumberFormat="0" applyProtection="0">
      <alignment horizontal="right" vertical="center"/>
    </xf>
    <xf numFmtId="4" fontId="44" fillId="98"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44" fillId="104" borderId="37" applyNumberFormat="0" applyProtection="0">
      <alignment horizontal="left" vertical="center" indent="1"/>
    </xf>
    <xf numFmtId="0" fontId="3" fillId="106" borderId="37" applyNumberFormat="0" applyProtection="0">
      <alignment horizontal="left" vertical="center" indent="1"/>
    </xf>
    <xf numFmtId="176" fontId="128" fillId="50" borderId="58" applyNumberFormat="0" applyProtection="0">
      <alignment horizontal="right" vertical="center"/>
    </xf>
    <xf numFmtId="4" fontId="128" fillId="109" borderId="58" applyNumberFormat="0" applyProtection="0">
      <alignment horizontal="right" vertical="center"/>
    </xf>
    <xf numFmtId="176" fontId="165" fillId="50" borderId="58" applyNumberFormat="0" applyProtection="0">
      <alignment horizontal="right" vertical="center"/>
    </xf>
    <xf numFmtId="0" fontId="3" fillId="93" borderId="37" applyNumberFormat="0" applyProtection="0">
      <alignment horizontal="left" vertical="center" indent="1"/>
    </xf>
    <xf numFmtId="4" fontId="125" fillId="53" borderId="58" applyNumberFormat="0" applyProtection="0">
      <alignment horizontal="left" vertical="center" wrapText="1" indent="1"/>
    </xf>
    <xf numFmtId="4" fontId="44" fillId="88" borderId="37" applyNumberFormat="0" applyProtection="0">
      <alignment vertical="center"/>
    </xf>
    <xf numFmtId="0" fontId="3" fillId="93" borderId="37" applyNumberFormat="0" applyProtection="0">
      <alignment horizontal="left" vertical="center" indent="1"/>
    </xf>
    <xf numFmtId="0" fontId="2" fillId="84" borderId="18"/>
    <xf numFmtId="0" fontId="2" fillId="84" borderId="18"/>
    <xf numFmtId="176" fontId="2" fillId="84" borderId="18"/>
    <xf numFmtId="0" fontId="173" fillId="0" borderId="48" applyNumberFormat="0" applyFill="0" applyAlignment="0" applyProtection="0"/>
    <xf numFmtId="0" fontId="91" fillId="0" borderId="20">
      <alignment horizontal="left" vertical="center"/>
    </xf>
    <xf numFmtId="0" fontId="91" fillId="0" borderId="20">
      <alignment horizontal="left" vertical="center"/>
    </xf>
    <xf numFmtId="176" fontId="91" fillId="0" borderId="20">
      <alignment horizontal="left" vertical="center"/>
    </xf>
    <xf numFmtId="0" fontId="92" fillId="85" borderId="18" applyBorder="0">
      <alignment horizontal="center" vertical="center" shrinkToFit="1"/>
      <protection hidden="1"/>
    </xf>
    <xf numFmtId="4" fontId="44" fillId="88" borderId="37" applyNumberFormat="0" applyProtection="0">
      <alignment horizontal="left" vertical="center" indent="1"/>
    </xf>
    <xf numFmtId="0" fontId="36" fillId="89" borderId="52" applyNumberFormat="0" applyAlignment="0" applyProtection="0"/>
    <xf numFmtId="0" fontId="173" fillId="0" borderId="48" applyNumberFormat="0" applyFill="0" applyAlignment="0" applyProtection="0"/>
    <xf numFmtId="0" fontId="190" fillId="52" borderId="51" applyNumberFormat="0" applyAlignment="0" applyProtection="0"/>
    <xf numFmtId="10" fontId="2" fillId="88" borderId="18" applyNumberFormat="0" applyBorder="0" applyAlignment="0" applyProtection="0"/>
    <xf numFmtId="0" fontId="102" fillId="51" borderId="51" applyNumberFormat="0" applyAlignment="0" applyProtection="0"/>
    <xf numFmtId="0" fontId="102" fillId="51" borderId="51" applyNumberFormat="0" applyAlignment="0" applyProtection="0"/>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0" fontId="103" fillId="0" borderId="18">
      <alignment horizontal="left" vertical="center" wrapText="1"/>
    </xf>
    <xf numFmtId="39" fontId="106" fillId="57" borderId="56"/>
    <xf numFmtId="176" fontId="130" fillId="107" borderId="58" applyNumberFormat="0" applyProtection="0">
      <alignment horizontal="left" vertical="top" indent="1"/>
    </xf>
    <xf numFmtId="176" fontId="125" fillId="112" borderId="58" applyNumberFormat="0" applyProtection="0">
      <alignment horizontal="left" vertical="center" wrapText="1" indent="1"/>
    </xf>
    <xf numFmtId="176" fontId="166" fillId="50" borderId="58" applyNumberFormat="0" applyProtection="0">
      <alignment horizontal="right" vertical="center"/>
    </xf>
    <xf numFmtId="0" fontId="3" fillId="93"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4" fontId="44" fillId="85" borderId="37" applyNumberFormat="0" applyProtection="0">
      <alignment horizontal="left" vertical="center" indent="1"/>
    </xf>
    <xf numFmtId="0" fontId="3" fillId="106" borderId="37" applyNumberFormat="0" applyProtection="0">
      <alignment horizontal="left" vertical="center" indent="1"/>
    </xf>
    <xf numFmtId="0" fontId="3" fillId="93" borderId="37" applyNumberFormat="0" applyProtection="0">
      <alignment horizontal="left" vertical="center" indent="1"/>
    </xf>
    <xf numFmtId="176" fontId="32" fillId="89" borderId="52" applyNumberFormat="0" applyAlignment="0" applyProtection="0"/>
    <xf numFmtId="0" fontId="91" fillId="0" borderId="20">
      <alignment horizontal="left" vertical="center"/>
    </xf>
    <xf numFmtId="0" fontId="91" fillId="0" borderId="20">
      <alignment horizontal="left" vertical="center"/>
    </xf>
    <xf numFmtId="0" fontId="102" fillId="51" borderId="51" applyNumberFormat="0" applyAlignment="0" applyProtection="0"/>
    <xf numFmtId="0" fontId="102" fillId="51" borderId="51" applyNumberFormat="0" applyAlignment="0" applyProtection="0"/>
    <xf numFmtId="0" fontId="68" fillId="79" borderId="51" applyNumberFormat="0" applyAlignment="0" applyProtection="0"/>
    <xf numFmtId="0" fontId="68" fillId="80" borderId="51" applyNumberFormat="0" applyAlignment="0" applyProtection="0"/>
    <xf numFmtId="176" fontId="2" fillId="0" borderId="50" applyNumberFormat="0" applyFill="0" applyAlignment="0" applyProtection="0"/>
    <xf numFmtId="0" fontId="2" fillId="0" borderId="50" applyNumberFormat="0" applyFill="0" applyAlignment="0" applyProtection="0"/>
    <xf numFmtId="0" fontId="59" fillId="0" borderId="50" applyNumberFormat="0" applyFill="0" applyBorder="0" applyAlignment="0" applyProtection="0"/>
    <xf numFmtId="0" fontId="32" fillId="89" borderId="52" applyNumberFormat="0" applyAlignment="0" applyProtection="0"/>
    <xf numFmtId="0" fontId="57" fillId="0" borderId="50" applyNumberFormat="0" applyFill="0" applyBorder="0" applyAlignment="0" applyProtection="0"/>
    <xf numFmtId="0" fontId="58" fillId="0" borderId="50" applyNumberFormat="0" applyFill="0" applyBorder="0" applyAlignment="0" applyProtection="0"/>
    <xf numFmtId="176" fontId="135" fillId="0" borderId="50" applyNumberFormat="0" applyFill="0" applyBorder="0" applyAlignment="0" applyProtection="0"/>
    <xf numFmtId="0" fontId="135" fillId="0" borderId="50" applyNumberFormat="0" applyFill="0" applyBorder="0" applyAlignment="0" applyProtection="0"/>
    <xf numFmtId="0" fontId="140" fillId="0" borderId="50" applyNumberFormat="0" applyFill="0" applyBorder="0" applyAlignment="0" applyProtection="0"/>
    <xf numFmtId="0" fontId="190" fillId="52" borderId="51" applyNumberFormat="0" applyAlignment="0" applyProtection="0"/>
    <xf numFmtId="0" fontId="173" fillId="0" borderId="48" applyNumberFormat="0" applyFill="0" applyAlignment="0" applyProtection="0"/>
    <xf numFmtId="10" fontId="2" fillId="88" borderId="18" applyNumberFormat="0" applyBorder="0" applyAlignment="0" applyProtection="0"/>
    <xf numFmtId="10" fontId="2" fillId="88" borderId="18" applyNumberFormat="0" applyBorder="0" applyAlignment="0" applyProtection="0"/>
    <xf numFmtId="39" fontId="106" fillId="57" borderId="56"/>
    <xf numFmtId="4" fontId="44" fillId="104" borderId="37" applyNumberFormat="0" applyProtection="0">
      <alignment horizontal="right" vertical="center"/>
    </xf>
    <xf numFmtId="0" fontId="3" fillId="93" borderId="37" applyNumberFormat="0" applyProtection="0">
      <alignment horizontal="left" vertical="center" indent="1"/>
    </xf>
    <xf numFmtId="4" fontId="124" fillId="85" borderId="37" applyNumberFormat="0" applyProtection="0">
      <alignment vertical="center"/>
    </xf>
    <xf numFmtId="4" fontId="124" fillId="104" borderId="37" applyNumberFormat="0" applyProtection="0">
      <alignment horizontal="right" vertical="center"/>
    </xf>
    <xf numFmtId="0" fontId="91" fillId="0" borderId="20">
      <alignment horizontal="left" vertical="center"/>
    </xf>
    <xf numFmtId="176" fontId="102" fillId="52" borderId="51" applyNumberFormat="0" applyAlignment="0" applyProtection="0"/>
    <xf numFmtId="176" fontId="32" fillId="89" borderId="52" applyNumberFormat="0" applyAlignment="0" applyProtection="0"/>
    <xf numFmtId="4" fontId="124" fillId="104" borderId="37" applyNumberFormat="0" applyProtection="0">
      <alignment horizontal="right" vertical="center"/>
    </xf>
    <xf numFmtId="176" fontId="32" fillId="89" borderId="52" applyNumberFormat="0" applyAlignment="0" applyProtection="0"/>
    <xf numFmtId="0" fontId="3" fillId="93" borderId="37" applyNumberFormat="0" applyProtection="0">
      <alignment horizontal="left" vertical="center" indent="1"/>
    </xf>
    <xf numFmtId="0" fontId="3" fillId="86" borderId="37" applyNumberFormat="0" applyProtection="0">
      <alignment horizontal="left" vertical="center" indent="1"/>
    </xf>
    <xf numFmtId="4" fontId="44" fillId="104" borderId="37" applyNumberFormat="0" applyProtection="0">
      <alignment horizontal="right" vertical="center"/>
    </xf>
    <xf numFmtId="4" fontId="124" fillId="85" borderId="37" applyNumberFormat="0" applyProtection="0">
      <alignment vertical="center"/>
    </xf>
    <xf numFmtId="0" fontId="3" fillId="93" borderId="37" applyNumberFormat="0" applyProtection="0">
      <alignment horizontal="left" vertical="center" indent="1"/>
    </xf>
    <xf numFmtId="176" fontId="142" fillId="0" borderId="50" applyNumberFormat="0" applyFill="0" applyBorder="0" applyAlignment="0" applyProtection="0"/>
    <xf numFmtId="0" fontId="3" fillId="93" borderId="37" applyNumberFormat="0" applyProtection="0">
      <alignment horizontal="left" vertical="center" indent="1"/>
    </xf>
    <xf numFmtId="4" fontId="44" fillId="88" borderId="37" applyNumberFormat="0" applyProtection="0">
      <alignment horizontal="left" vertical="center" indent="1"/>
    </xf>
    <xf numFmtId="4" fontId="126" fillId="102"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vertical="center"/>
    </xf>
    <xf numFmtId="0" fontId="3" fillId="106" borderId="37" applyNumberFormat="0" applyProtection="0">
      <alignment horizontal="left" vertical="center" indent="1"/>
    </xf>
    <xf numFmtId="0" fontId="3" fillId="108" borderId="37" applyNumberFormat="0" applyProtection="0">
      <alignment horizontal="left" vertical="center" indent="1"/>
    </xf>
    <xf numFmtId="4" fontId="44" fillId="104" borderId="40" applyNumberFormat="0" applyProtection="0">
      <alignment horizontal="left" vertical="center" indent="1"/>
    </xf>
    <xf numFmtId="176" fontId="58" fillId="0" borderId="50" applyNumberFormat="0" applyFill="0" applyBorder="0" applyAlignment="0" applyProtection="0"/>
    <xf numFmtId="0" fontId="122" fillId="79" borderId="37" applyNumberFormat="0" applyAlignment="0" applyProtection="0"/>
    <xf numFmtId="0" fontId="3" fillId="92" borderId="52" applyNumberFormat="0" applyFont="0" applyAlignment="0" applyProtection="0"/>
    <xf numFmtId="0" fontId="3" fillId="92" borderId="52" applyNumberFormat="0" applyFont="0" applyAlignment="0" applyProtection="0"/>
    <xf numFmtId="0" fontId="32" fillId="89" borderId="52" applyNumberFormat="0" applyAlignment="0" applyProtection="0"/>
    <xf numFmtId="0" fontId="36" fillId="92" borderId="52" applyNumberFormat="0" applyFont="0" applyAlignment="0" applyProtection="0"/>
    <xf numFmtId="39" fontId="106" fillId="57" borderId="56"/>
    <xf numFmtId="0" fontId="122" fillId="79" borderId="37" applyNumberFormat="0" applyAlignment="0" applyProtection="0"/>
    <xf numFmtId="0" fontId="122" fillId="79" borderId="37" applyNumberFormat="0" applyAlignment="0" applyProtection="0"/>
    <xf numFmtId="0" fontId="122" fillId="80" borderId="37" applyNumberFormat="0" applyAlignment="0" applyProtection="0"/>
    <xf numFmtId="0" fontId="122" fillId="79" borderId="37" applyNumberFormat="0" applyAlignment="0" applyProtection="0"/>
    <xf numFmtId="0" fontId="3" fillId="106" borderId="37" applyNumberFormat="0" applyProtection="0">
      <alignment horizontal="left" vertical="center" indent="1"/>
    </xf>
    <xf numFmtId="4" fontId="44" fillId="104" borderId="40" applyNumberFormat="0" applyProtection="0">
      <alignment horizontal="left" vertical="center" indent="1"/>
    </xf>
    <xf numFmtId="0" fontId="2" fillId="0" borderId="50" applyNumberFormat="0" applyFill="0" applyAlignment="0" applyProtection="0"/>
    <xf numFmtId="0" fontId="3" fillId="92" borderId="52" applyNumberFormat="0" applyFont="0" applyAlignment="0" applyProtection="0"/>
    <xf numFmtId="4" fontId="124" fillId="104" borderId="37" applyNumberFormat="0" applyProtection="0">
      <alignment horizontal="right" vertical="center"/>
    </xf>
    <xf numFmtId="4" fontId="133" fillId="104" borderId="37" applyNumberFormat="0" applyProtection="0">
      <alignment horizontal="right" vertical="center"/>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124" fillId="104" borderId="37" applyNumberFormat="0" applyProtection="0">
      <alignment horizontal="right" vertical="center"/>
    </xf>
    <xf numFmtId="0" fontId="103" fillId="0" borderId="18">
      <alignment horizontal="left" vertical="center" wrapText="1"/>
    </xf>
    <xf numFmtId="4" fontId="124" fillId="104" borderId="37" applyNumberFormat="0" applyProtection="0">
      <alignment horizontal="right" vertical="center"/>
    </xf>
    <xf numFmtId="176" fontId="91" fillId="0" borderId="20">
      <alignment horizontal="left" vertical="center"/>
    </xf>
    <xf numFmtId="0" fontId="3" fillId="106" borderId="37" applyNumberFormat="0" applyProtection="0">
      <alignment horizontal="left" vertical="center" indent="1"/>
    </xf>
    <xf numFmtId="4" fontId="44" fillId="85" borderId="37" applyNumberFormat="0" applyProtection="0">
      <alignment horizontal="left" vertical="center" indent="1"/>
    </xf>
    <xf numFmtId="4" fontId="44" fillId="97" borderId="37" applyNumberFormat="0" applyProtection="0">
      <alignment horizontal="right" vertical="center"/>
    </xf>
    <xf numFmtId="4" fontId="44" fillId="95" borderId="37" applyNumberFormat="0" applyProtection="0">
      <alignment horizontal="right" vertical="center"/>
    </xf>
    <xf numFmtId="176" fontId="125" fillId="112" borderId="58" applyNumberFormat="0" applyProtection="0">
      <alignment horizontal="left" vertical="center" wrapText="1" indent="1"/>
    </xf>
    <xf numFmtId="176" fontId="130" fillId="107" borderId="58" applyNumberFormat="0" applyProtection="0">
      <alignment horizontal="left" vertical="top" indent="1"/>
    </xf>
    <xf numFmtId="0" fontId="3" fillId="86" borderId="37" applyNumberFormat="0" applyProtection="0">
      <alignment horizontal="left" vertical="center" indent="1"/>
    </xf>
    <xf numFmtId="4" fontId="44" fillId="106"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44" fillId="88" borderId="37" applyNumberFormat="0" applyProtection="0">
      <alignment vertical="center"/>
    </xf>
    <xf numFmtId="4" fontId="133" fillId="104" borderId="37" applyNumberFormat="0" applyProtection="0">
      <alignment horizontal="right" vertical="center"/>
    </xf>
    <xf numFmtId="4" fontId="44" fillId="95" borderId="37" applyNumberFormat="0" applyProtection="0">
      <alignment horizontal="right" vertical="center"/>
    </xf>
    <xf numFmtId="0" fontId="3" fillId="93" borderId="37" applyNumberFormat="0" applyProtection="0">
      <alignment horizontal="left" vertical="center" indent="1"/>
    </xf>
    <xf numFmtId="0" fontId="2" fillId="86" borderId="18"/>
    <xf numFmtId="0" fontId="2" fillId="86" borderId="18"/>
    <xf numFmtId="176" fontId="2" fillId="86" borderId="18"/>
    <xf numFmtId="0" fontId="57" fillId="0" borderId="50" applyNumberFormat="0" applyFill="0" applyBorder="0" applyAlignment="0" applyProtection="0"/>
    <xf numFmtId="176" fontId="57" fillId="0" borderId="50" applyNumberFormat="0" applyFill="0" applyBorder="0" applyAlignment="0" applyProtection="0"/>
    <xf numFmtId="4" fontId="4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12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133" fillId="104" borderId="37" applyNumberFormat="0" applyProtection="0">
      <alignment horizontal="right" vertical="center"/>
    </xf>
    <xf numFmtId="4" fontId="44" fillId="85" borderId="37" applyNumberFormat="0" applyProtection="0">
      <alignment vertical="center"/>
    </xf>
    <xf numFmtId="201" fontId="167" fillId="85" borderId="57" applyBorder="0">
      <alignment horizontal="center" vertical="center" wrapText="1"/>
      <protection hidden="1"/>
    </xf>
    <xf numFmtId="0" fontId="164" fillId="1" borderId="20" applyNumberFormat="0" applyFont="0" applyAlignment="0">
      <alignment horizontal="center"/>
    </xf>
    <xf numFmtId="0" fontId="135" fillId="0" borderId="50" applyNumberFormat="0" applyFill="0" applyBorder="0" applyAlignment="0" applyProtection="0"/>
    <xf numFmtId="0" fontId="172" fillId="83" borderId="18">
      <alignment horizontal="center" vertical="center" wrapText="1"/>
    </xf>
    <xf numFmtId="0" fontId="173" fillId="0" borderId="48" applyNumberFormat="0" applyFill="0" applyAlignment="0" applyProtection="0"/>
    <xf numFmtId="0" fontId="162" fillId="113" borderId="18">
      <alignment vertical="center" wrapText="1"/>
      <protection locked="0"/>
    </xf>
    <xf numFmtId="0" fontId="162" fillId="113" borderId="18">
      <alignment vertical="center" wrapText="1"/>
      <protection locked="0"/>
    </xf>
    <xf numFmtId="0" fontId="140" fillId="0" borderId="50" applyNumberFormat="0" applyFill="0" applyBorder="0" applyAlignment="0" applyProtection="0"/>
    <xf numFmtId="0" fontId="141" fillId="0" borderId="50" applyNumberFormat="0" applyFill="0" applyBorder="0" applyAlignment="0" applyProtection="0"/>
    <xf numFmtId="0" fontId="142" fillId="0" borderId="50" applyNumberFormat="0" applyFill="0" applyBorder="0" applyAlignment="0" applyProtection="0"/>
    <xf numFmtId="0" fontId="3" fillId="93" borderId="37" applyNumberFormat="0" applyProtection="0">
      <alignment horizontal="left" vertical="center" indent="1"/>
    </xf>
    <xf numFmtId="4" fontId="44" fillId="85" borderId="37" applyNumberFormat="0" applyProtection="0">
      <alignmen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10" fontId="2" fillId="88" borderId="18" applyNumberFormat="0" applyBorder="0" applyAlignment="0" applyProtection="0"/>
    <xf numFmtId="176" fontId="141" fillId="0" borderId="50" applyNumberFormat="0" applyFill="0" applyBorder="0" applyAlignment="0" applyProtection="0"/>
    <xf numFmtId="0" fontId="36" fillId="92" borderId="52" applyNumberFormat="0" applyFont="0" applyAlignment="0" applyProtection="0"/>
    <xf numFmtId="176" fontId="68" fillId="80" borderId="51" applyNumberFormat="0" applyAlignment="0" applyProtection="0"/>
    <xf numFmtId="0" fontId="3" fillId="86" borderId="37" applyNumberFormat="0" applyProtection="0">
      <alignment horizontal="left" vertical="center" indent="1"/>
    </xf>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4" fontId="44" fillId="85" borderId="37" applyNumberFormat="0" applyProtection="0">
      <alignment horizontal="left" vertical="center" indent="1"/>
    </xf>
    <xf numFmtId="4" fontId="44" fillId="85" borderId="37" applyNumberFormat="0" applyProtection="0">
      <alignment horizontal="left" vertical="center" indent="1"/>
    </xf>
    <xf numFmtId="39" fontId="106" fillId="57" borderId="56"/>
    <xf numFmtId="4" fontId="44" fillId="106" borderId="37" applyNumberFormat="0" applyProtection="0">
      <alignment horizontal="left" vertical="center" indent="1"/>
    </xf>
    <xf numFmtId="176" fontId="130" fillId="107" borderId="58" applyNumberFormat="0" applyProtection="0">
      <alignment horizontal="left" vertical="top" indent="1"/>
    </xf>
    <xf numFmtId="0" fontId="2" fillId="0" borderId="50" applyNumberFormat="0" applyFill="0" applyAlignment="0" applyProtection="0"/>
    <xf numFmtId="0" fontId="2" fillId="86" borderId="18"/>
    <xf numFmtId="0" fontId="2" fillId="84" borderId="18"/>
    <xf numFmtId="0" fontId="91" fillId="0" borderId="20">
      <alignment horizontal="left" vertical="center"/>
    </xf>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39" fontId="106" fillId="57" borderId="56"/>
    <xf numFmtId="39" fontId="106" fillId="57" borderId="56"/>
    <xf numFmtId="39" fontId="106" fillId="57" borderId="56"/>
    <xf numFmtId="39" fontId="106" fillId="57" borderId="56"/>
    <xf numFmtId="39" fontId="106" fillId="57" borderId="56"/>
    <xf numFmtId="39" fontId="106" fillId="57" borderId="56"/>
    <xf numFmtId="176" fontId="2" fillId="86" borderId="18"/>
    <xf numFmtId="176" fontId="165" fillId="50" borderId="58" applyNumberFormat="0" applyProtection="0">
      <alignment horizontal="right" vertical="center"/>
    </xf>
    <xf numFmtId="176" fontId="128" fillId="50" borderId="58" applyNumberFormat="0" applyProtection="0">
      <alignment horizontal="right" vertical="center"/>
    </xf>
    <xf numFmtId="176" fontId="130" fillId="107" borderId="58" applyNumberFormat="0" applyProtection="0">
      <alignment horizontal="left" vertical="top" indent="1"/>
    </xf>
    <xf numFmtId="176" fontId="125" fillId="112" borderId="58" applyNumberFormat="0" applyProtection="0">
      <alignment horizontal="left" vertical="center" wrapText="1" indent="1"/>
    </xf>
    <xf numFmtId="176" fontId="166" fillId="50" borderId="58" applyNumberFormat="0" applyProtection="0">
      <alignment horizontal="right" vertical="center"/>
    </xf>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68" fillId="80" borderId="51" applyNumberFormat="0" applyAlignment="0" applyProtection="0"/>
    <xf numFmtId="176" fontId="2" fillId="0" borderId="50" applyNumberFormat="0" applyFill="0" applyAlignment="0" applyProtection="0"/>
    <xf numFmtId="176" fontId="91" fillId="0" borderId="20">
      <alignment horizontal="left" vertical="center"/>
    </xf>
    <xf numFmtId="176" fontId="32" fillId="89" borderId="52" applyNumberFormat="0" applyAlignment="0" applyProtection="0"/>
    <xf numFmtId="176" fontId="135" fillId="0" borderId="50" applyNumberFormat="0" applyFill="0" applyBorder="0" applyAlignment="0" applyProtection="0"/>
    <xf numFmtId="176" fontId="102" fillId="52" borderId="51" applyNumberFormat="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0" fontId="3" fillId="92" borderId="52" applyNumberFormat="0" applyFont="0" applyAlignment="0" applyProtection="0"/>
    <xf numFmtId="0" fontId="3" fillId="92" borderId="52" applyNumberFormat="0" applyFont="0" applyAlignment="0" applyProtection="0"/>
    <xf numFmtId="176" fontId="57" fillId="0" borderId="50" applyNumberFormat="0" applyFill="0" applyBorder="0" applyAlignment="0" applyProtection="0"/>
    <xf numFmtId="0" fontId="57" fillId="0" borderId="50" applyNumberFormat="0" applyFill="0" applyBorder="0" applyAlignment="0" applyProtection="0"/>
    <xf numFmtId="0" fontId="59" fillId="0" borderId="50" applyNumberFormat="0" applyFill="0" applyBorder="0" applyAlignment="0" applyProtection="0"/>
    <xf numFmtId="176" fontId="58" fillId="0" borderId="50" applyNumberFormat="0" applyFill="0" applyBorder="0" applyAlignment="0" applyProtection="0"/>
    <xf numFmtId="0" fontId="2" fillId="0" borderId="50" applyNumberFormat="0" applyFill="0" applyAlignment="0" applyProtection="0"/>
    <xf numFmtId="0" fontId="2" fillId="0" borderId="50" applyNumberFormat="0" applyFill="0" applyAlignment="0" applyProtection="0"/>
    <xf numFmtId="0" fontId="68" fillId="80" borderId="51" applyNumberFormat="0" applyAlignment="0" applyProtection="0"/>
    <xf numFmtId="0" fontId="68" fillId="79" borderId="51" applyNumberFormat="0" applyAlignment="0" applyProtection="0"/>
    <xf numFmtId="0" fontId="102" fillId="51" borderId="51" applyNumberFormat="0" applyAlignment="0" applyProtection="0"/>
    <xf numFmtId="0" fontId="102" fillId="51" borderId="51" applyNumberFormat="0" applyAlignment="0" applyProtection="0"/>
    <xf numFmtId="4" fontId="44" fillId="96" borderId="37" applyNumberFormat="0" applyProtection="0">
      <alignment horizontal="right" vertical="center"/>
    </xf>
    <xf numFmtId="4" fontId="44" fillId="98"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134" fillId="109" borderId="58" applyNumberFormat="0" applyProtection="0">
      <alignment horizontal="right" vertical="center"/>
    </xf>
    <xf numFmtId="0" fontId="3" fillId="93" borderId="37" applyNumberFormat="0" applyProtection="0">
      <alignment horizontal="left" vertical="center" indent="1"/>
    </xf>
    <xf numFmtId="0" fontId="141" fillId="0" borderId="50" applyNumberFormat="0" applyFill="0" applyBorder="0" applyAlignment="0" applyProtection="0"/>
    <xf numFmtId="176" fontId="140" fillId="0" borderId="50" applyNumberFormat="0" applyFill="0" applyBorder="0" applyAlignment="0" applyProtection="0"/>
    <xf numFmtId="0" fontId="142" fillId="0" borderId="50" applyNumberFormat="0" applyFill="0" applyBorder="0" applyAlignment="0" applyProtection="0"/>
    <xf numFmtId="176" fontId="141" fillId="0" borderId="50" applyNumberFormat="0" applyFill="0" applyBorder="0" applyAlignment="0" applyProtection="0"/>
    <xf numFmtId="0" fontId="68" fillId="79" borderId="51" applyNumberFormat="0" applyAlignment="0" applyProtection="0"/>
    <xf numFmtId="4" fontId="124" fillId="104" borderId="37" applyNumberFormat="0" applyProtection="0">
      <alignment horizontal="right" vertical="center"/>
    </xf>
    <xf numFmtId="0" fontId="102" fillId="51" borderId="51" applyNumberFormat="0" applyAlignment="0" applyProtection="0"/>
    <xf numFmtId="0" fontId="3" fillId="92" borderId="52" applyNumberFormat="0" applyFont="0" applyAlignment="0" applyProtection="0"/>
    <xf numFmtId="0" fontId="3" fillId="92" borderId="52" applyNumberFormat="0" applyFont="0" applyAlignment="0" applyProtection="0"/>
    <xf numFmtId="0" fontId="189" fillId="80" borderId="51" applyNumberFormat="0" applyAlignment="0" applyProtection="0"/>
    <xf numFmtId="0" fontId="36" fillId="89" borderId="52" applyNumberFormat="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39" fontId="106" fillId="57" borderId="56"/>
    <xf numFmtId="176" fontId="135" fillId="0" borderId="50" applyNumberFormat="0" applyFill="0" applyBorder="0" applyAlignment="0" applyProtection="0"/>
    <xf numFmtId="39" fontId="106" fillId="57" borderId="56"/>
    <xf numFmtId="39" fontId="106" fillId="57" borderId="56"/>
    <xf numFmtId="4" fontId="128" fillId="109" borderId="58" applyNumberFormat="0" applyProtection="0">
      <alignment horizontal="right" vertical="center"/>
    </xf>
    <xf numFmtId="0" fontId="3" fillId="106" borderId="37" applyNumberFormat="0" applyProtection="0">
      <alignment horizontal="left" vertical="center" indent="1"/>
    </xf>
    <xf numFmtId="0" fontId="3" fillId="86" borderId="37" applyNumberFormat="0" applyProtection="0">
      <alignment horizontal="left" vertical="center" indent="1"/>
    </xf>
    <xf numFmtId="0" fontId="91" fillId="0" borderId="20">
      <alignment horizontal="left" vertical="center"/>
    </xf>
    <xf numFmtId="4" fontId="126" fillId="102" borderId="37" applyNumberFormat="0" applyProtection="0">
      <alignment horizontal="left" vertical="center" indent="1"/>
    </xf>
    <xf numFmtId="4" fontId="44" fillId="104" borderId="37" applyNumberFormat="0" applyProtection="0">
      <alignment horizontal="right" vertical="center"/>
    </xf>
    <xf numFmtId="4" fontId="44" fillId="104" borderId="37" applyNumberFormat="0" applyProtection="0">
      <alignment horizontal="right" vertical="center"/>
    </xf>
    <xf numFmtId="0" fontId="3" fillId="93" borderId="37" applyNumberFormat="0" applyProtection="0">
      <alignment horizontal="left" vertical="center" indent="1"/>
    </xf>
    <xf numFmtId="0" fontId="2" fillId="86" borderId="18"/>
    <xf numFmtId="4" fontId="44" fillId="85" borderId="37" applyNumberFormat="0" applyProtection="0">
      <alignment vertical="center"/>
    </xf>
    <xf numFmtId="4" fontId="4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88" borderId="37" applyNumberFormat="0" applyProtection="0">
      <alignment vertical="center"/>
    </xf>
    <xf numFmtId="4" fontId="124" fillId="88" borderId="37" applyNumberFormat="0" applyProtection="0">
      <alignmen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133" fillId="104" borderId="37" applyNumberFormat="0" applyProtection="0">
      <alignment horizontal="right" vertical="center"/>
    </xf>
    <xf numFmtId="0" fontId="162" fillId="113" borderId="18">
      <alignment vertical="center" wrapText="1"/>
      <protection locked="0"/>
    </xf>
    <xf numFmtId="0" fontId="140" fillId="0" borderId="50" applyNumberFormat="0" applyFill="0" applyBorder="0" applyAlignment="0" applyProtection="0"/>
    <xf numFmtId="0" fontId="140" fillId="0" borderId="50" applyNumberFormat="0" applyFill="0" applyBorder="0" applyAlignment="0" applyProtection="0"/>
    <xf numFmtId="176" fontId="57" fillId="0" borderId="50" applyNumberFormat="0" applyFill="0" applyBorder="0" applyAlignment="0" applyProtection="0"/>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0" fontId="58" fillId="0" borderId="50" applyNumberFormat="0" applyFill="0" applyBorder="0" applyAlignment="0" applyProtection="0"/>
    <xf numFmtId="0" fontId="102" fillId="51" borderId="51" applyNumberFormat="0" applyAlignment="0" applyProtection="0"/>
    <xf numFmtId="39" fontId="106" fillId="57" borderId="56"/>
    <xf numFmtId="10" fontId="2" fillId="88" borderId="18" applyNumberFormat="0" applyBorder="0" applyAlignment="0" applyProtection="0"/>
    <xf numFmtId="0" fontId="102" fillId="51" borderId="51" applyNumberFormat="0" applyAlignment="0" applyProtection="0"/>
    <xf numFmtId="0" fontId="141" fillId="0" borderId="50" applyNumberFormat="0" applyFill="0" applyBorder="0" applyAlignment="0" applyProtection="0"/>
    <xf numFmtId="0"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0" fontId="162" fillId="113" borderId="18">
      <alignment vertical="center" wrapText="1"/>
      <protection locked="0"/>
    </xf>
    <xf numFmtId="176" fontId="68" fillId="80" borderId="51" applyNumberFormat="0" applyAlignment="0" applyProtection="0"/>
    <xf numFmtId="176" fontId="128" fillId="50" borderId="58" applyNumberFormat="0" applyProtection="0">
      <alignment horizontal="right" vertical="center"/>
    </xf>
    <xf numFmtId="10" fontId="2" fillId="88" borderId="18" applyNumberFormat="0" applyBorder="0" applyAlignment="0" applyProtection="0"/>
    <xf numFmtId="4" fontId="44" fillId="85" borderId="37" applyNumberFormat="0" applyProtection="0">
      <alignment vertical="center"/>
    </xf>
    <xf numFmtId="39" fontId="106" fillId="57" borderId="56"/>
    <xf numFmtId="4" fontId="44" fillId="98" borderId="37" applyNumberFormat="0" applyProtection="0">
      <alignment horizontal="right" vertical="center"/>
    </xf>
    <xf numFmtId="4" fontId="44" fillId="104" borderId="37" applyNumberFormat="0" applyProtection="0">
      <alignment horizontal="right" vertical="center"/>
    </xf>
    <xf numFmtId="0" fontId="3" fillId="92" borderId="52" applyNumberFormat="0" applyFont="0" applyAlignment="0" applyProtection="0"/>
    <xf numFmtId="176" fontId="58" fillId="0" borderId="50" applyNumberFormat="0" applyFill="0" applyBorder="0" applyAlignment="0" applyProtection="0"/>
    <xf numFmtId="0" fontId="3" fillId="108" borderId="37" applyNumberFormat="0" applyProtection="0">
      <alignment horizontal="left" vertical="center" indent="1"/>
    </xf>
    <xf numFmtId="176" fontId="57"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68" fillId="80" borderId="51" applyNumberFormat="0" applyAlignment="0" applyProtection="0"/>
    <xf numFmtId="176" fontId="2" fillId="0" borderId="50" applyNumberFormat="0" applyFill="0" applyAlignment="0" applyProtection="0"/>
    <xf numFmtId="176" fontId="68" fillId="80" borderId="51" applyNumberFormat="0" applyAlignment="0" applyProtection="0"/>
    <xf numFmtId="0" fontId="3" fillId="106" borderId="37" applyNumberFormat="0" applyProtection="0">
      <alignment horizontal="left" vertical="center" indent="1"/>
    </xf>
    <xf numFmtId="4" fontId="44" fillId="106" borderId="37" applyNumberFormat="0" applyProtection="0">
      <alignment horizontal="left" vertical="center" indent="1"/>
    </xf>
    <xf numFmtId="0" fontId="3" fillId="92" borderId="52" applyNumberFormat="0" applyFont="0" applyAlignment="0" applyProtection="0"/>
    <xf numFmtId="176" fontId="68" fillId="80" borderId="51" applyNumberFormat="0" applyAlignment="0" applyProtection="0"/>
    <xf numFmtId="4" fontId="129" fillId="109" borderId="58" applyNumberFormat="0" applyProtection="0">
      <alignment horizontal="right" vertical="center"/>
    </xf>
    <xf numFmtId="176" fontId="2" fillId="84" borderId="18"/>
    <xf numFmtId="176" fontId="91" fillId="0" borderId="20">
      <alignment horizontal="left" vertical="center"/>
    </xf>
    <xf numFmtId="176" fontId="91" fillId="0" borderId="20">
      <alignment horizontal="left" vertical="center"/>
    </xf>
    <xf numFmtId="176" fontId="102" fillId="52" borderId="51" applyNumberFormat="0" applyAlignment="0" applyProtection="0"/>
    <xf numFmtId="176" fontId="102" fillId="52" borderId="51" applyNumberFormat="0" applyAlignment="0" applyProtection="0"/>
    <xf numFmtId="4" fontId="44" fillId="104" borderId="37" applyNumberFormat="0" applyProtection="0">
      <alignment horizontal="right" vertical="center"/>
    </xf>
    <xf numFmtId="176" fontId="57" fillId="0" borderId="50" applyNumberFormat="0" applyFill="0" applyBorder="0" applyAlignment="0" applyProtection="0"/>
    <xf numFmtId="0" fontId="135" fillId="0" borderId="50" applyNumberFormat="0" applyFill="0" applyBorder="0" applyAlignment="0" applyProtection="0"/>
    <xf numFmtId="0" fontId="102" fillId="51" borderId="51" applyNumberFormat="0" applyAlignment="0" applyProtection="0"/>
    <xf numFmtId="0" fontId="102" fillId="51" borderId="51" applyNumberFormat="0" applyAlignment="0" applyProtection="0"/>
    <xf numFmtId="0" fontId="68" fillId="79" borderId="51" applyNumberFormat="0" applyAlignment="0" applyProtection="0"/>
    <xf numFmtId="0" fontId="36" fillId="92" borderId="52" applyNumberFormat="0" applyFont="0" applyAlignment="0" applyProtection="0"/>
    <xf numFmtId="0" fontId="57" fillId="0" borderId="50" applyNumberFormat="0" applyFill="0" applyBorder="0" applyAlignment="0" applyProtection="0"/>
    <xf numFmtId="0" fontId="102" fillId="51" borderId="51" applyNumberFormat="0" applyAlignment="0" applyProtection="0"/>
    <xf numFmtId="176" fontId="140" fillId="0" borderId="50" applyNumberFormat="0" applyFill="0" applyBorder="0" applyAlignment="0" applyProtection="0"/>
    <xf numFmtId="4" fontId="124" fillId="85" borderId="37" applyNumberFormat="0" applyProtection="0">
      <alignment vertical="center"/>
    </xf>
    <xf numFmtId="4" fontId="44" fillId="85" borderId="37" applyNumberFormat="0" applyProtection="0">
      <alignment vertical="center"/>
    </xf>
    <xf numFmtId="0" fontId="68" fillId="79" borderId="51" applyNumberFormat="0" applyAlignment="0" applyProtection="0"/>
    <xf numFmtId="176" fontId="32" fillId="89" borderId="52" applyNumberFormat="0" applyAlignment="0" applyProtection="0"/>
    <xf numFmtId="176" fontId="32" fillId="89" borderId="52" applyNumberFormat="0" applyAlignment="0" applyProtection="0"/>
    <xf numFmtId="176" fontId="122" fillId="80" borderId="37" applyNumberFormat="0" applyAlignment="0" applyProtection="0"/>
    <xf numFmtId="176" fontId="122" fillId="80" borderId="37" applyNumberFormat="0" applyAlignment="0" applyProtection="0"/>
    <xf numFmtId="176" fontId="2" fillId="86" borderId="18"/>
    <xf numFmtId="0" fontId="135" fillId="0" borderId="50" applyNumberFormat="0" applyFill="0" applyBorder="0" applyAlignment="0" applyProtection="0"/>
    <xf numFmtId="176" fontId="141" fillId="0" borderId="50" applyNumberFormat="0" applyFill="0" applyBorder="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176" fontId="135"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2" fillId="0" borderId="50" applyNumberFormat="0" applyFill="0" applyAlignment="0" applyProtection="0"/>
    <xf numFmtId="176" fontId="2" fillId="0" borderId="50" applyNumberFormat="0" applyFill="0" applyAlignment="0" applyProtection="0"/>
    <xf numFmtId="176" fontId="68" fillId="80" borderId="51" applyNumberFormat="0" applyAlignment="0" applyProtection="0"/>
    <xf numFmtId="176" fontId="68" fillId="80" borderId="51" applyNumberFormat="0" applyAlignment="0" applyProtection="0"/>
    <xf numFmtId="176" fontId="32" fillId="89" borderId="52" applyNumberFormat="0" applyAlignment="0" applyProtection="0"/>
    <xf numFmtId="176" fontId="32" fillId="89" borderId="52" applyNumberFormat="0" applyAlignment="0" applyProtection="0"/>
    <xf numFmtId="176" fontId="91" fillId="0" borderId="53">
      <alignment horizontal="left" vertical="center"/>
    </xf>
    <xf numFmtId="176" fontId="91" fillId="0" borderId="53">
      <alignment horizontal="left" vertical="center"/>
    </xf>
    <xf numFmtId="176" fontId="102" fillId="52" borderId="51" applyNumberFormat="0" applyAlignment="0" applyProtection="0"/>
    <xf numFmtId="176" fontId="102" fillId="52" borderId="51" applyNumberFormat="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0" fontId="68" fillId="79" borderId="51" applyNumberFormat="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0" fontId="141" fillId="0" borderId="50" applyNumberFormat="0" applyFill="0" applyBorder="0" applyAlignment="0" applyProtection="0"/>
    <xf numFmtId="0" fontId="141" fillId="0" borderId="50" applyNumberFormat="0" applyFill="0" applyBorder="0" applyAlignment="0" applyProtection="0"/>
    <xf numFmtId="0" fontId="140" fillId="0" borderId="50" applyNumberFormat="0" applyFill="0" applyBorder="0" applyAlignment="0" applyProtection="0"/>
    <xf numFmtId="0" fontId="140" fillId="0" borderId="50" applyNumberFormat="0" applyFill="0" applyBorder="0" applyAlignment="0" applyProtection="0"/>
    <xf numFmtId="0" fontId="162" fillId="113" borderId="18">
      <alignment vertical="center" wrapText="1"/>
      <protection locked="0"/>
    </xf>
    <xf numFmtId="0" fontId="162" fillId="113" borderId="18">
      <alignment vertical="center" wrapText="1"/>
      <protection locked="0"/>
    </xf>
    <xf numFmtId="0" fontId="172" fillId="83" borderId="18">
      <alignment horizontal="center" vertical="center" wrapText="1"/>
    </xf>
    <xf numFmtId="0" fontId="135" fillId="0" borderId="50" applyNumberFormat="0" applyFill="0" applyBorder="0" applyAlignment="0" applyProtection="0"/>
    <xf numFmtId="0" fontId="135" fillId="0" borderId="50" applyNumberFormat="0" applyFill="0" applyBorder="0" applyAlignment="0" applyProtection="0"/>
    <xf numFmtId="0" fontId="164" fillId="1" borderId="20" applyNumberFormat="0" applyFont="0" applyAlignment="0">
      <alignment horizontal="center"/>
    </xf>
    <xf numFmtId="176" fontId="2" fillId="86" borderId="18"/>
    <xf numFmtId="0" fontId="2" fillId="86" borderId="18"/>
    <xf numFmtId="0" fontId="36" fillId="92" borderId="52" applyNumberFormat="0" applyFont="0" applyAlignment="0" applyProtection="0"/>
    <xf numFmtId="0" fontId="32" fillId="89" borderId="52" applyNumberFormat="0" applyAlignment="0" applyProtection="0"/>
    <xf numFmtId="0" fontId="3" fillId="92" borderId="52" applyNumberFormat="0" applyFont="0" applyAlignment="0" applyProtection="0"/>
    <xf numFmtId="0" fontId="3" fillId="92" borderId="52" applyNumberFormat="0" applyFont="0" applyAlignment="0" applyProtection="0"/>
    <xf numFmtId="176" fontId="2" fillId="0" borderId="50" applyNumberFormat="0" applyFill="0" applyAlignment="0" applyProtection="0"/>
    <xf numFmtId="0" fontId="68" fillId="80" borderId="51" applyNumberFormat="0" applyAlignment="0" applyProtection="0"/>
    <xf numFmtId="0" fontId="68" fillId="79" borderId="51" applyNumberFormat="0" applyAlignment="0" applyProtection="0"/>
    <xf numFmtId="0" fontId="103" fillId="0" borderId="18">
      <alignment horizontal="left" vertical="center" wrapText="1"/>
    </xf>
    <xf numFmtId="0" fontId="102" fillId="51" borderId="51" applyNumberFormat="0" applyAlignment="0" applyProtection="0"/>
    <xf numFmtId="0" fontId="102" fillId="51" borderId="51" applyNumberFormat="0" applyAlignment="0" applyProtection="0"/>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10" fontId="2" fillId="88" borderId="18" applyNumberFormat="0" applyBorder="0" applyAlignment="0" applyProtection="0"/>
    <xf numFmtId="10" fontId="2" fillId="88" borderId="18" applyNumberFormat="0" applyBorder="0" applyAlignment="0" applyProtection="0"/>
    <xf numFmtId="0" fontId="92" fillId="85" borderId="18" applyBorder="0">
      <alignment horizontal="center" vertical="center" shrinkToFit="1"/>
      <protection hidden="1"/>
    </xf>
    <xf numFmtId="176" fontId="91" fillId="0" borderId="20">
      <alignment horizontal="left" vertical="center"/>
    </xf>
    <xf numFmtId="176" fontId="2" fillId="84" borderId="18"/>
    <xf numFmtId="0" fontId="2" fillId="84" borderId="18"/>
    <xf numFmtId="0" fontId="91" fillId="0" borderId="20">
      <alignment horizontal="left" vertical="center"/>
    </xf>
    <xf numFmtId="0" fontId="91" fillId="0" borderId="20">
      <alignment horizontal="left" vertical="center"/>
    </xf>
    <xf numFmtId="176" fontId="91" fillId="0" borderId="20">
      <alignment horizontal="left" vertical="center"/>
    </xf>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0" fontId="68" fillId="79" borderId="51" applyNumberFormat="0" applyAlignment="0" applyProtection="0"/>
    <xf numFmtId="0" fontId="68" fillId="80" borderId="51" applyNumberFormat="0" applyAlignment="0" applyProtection="0"/>
    <xf numFmtId="0" fontId="68" fillId="79" borderId="51" applyNumberFormat="0" applyAlignment="0" applyProtection="0"/>
    <xf numFmtId="0" fontId="68" fillId="79" borderId="51" applyNumberFormat="0" applyAlignment="0" applyProtection="0"/>
    <xf numFmtId="0" fontId="65" fillId="0" borderId="25" applyNumberFormat="0" applyBorder="0">
      <alignment horizontal="center"/>
    </xf>
    <xf numFmtId="0" fontId="62" fillId="78" borderId="18">
      <alignment horizontal="center" vertical="center" shrinkToFit="1"/>
      <protection hidden="1"/>
    </xf>
    <xf numFmtId="176" fontId="2" fillId="0" borderId="50" applyNumberFormat="0" applyFill="0" applyAlignment="0" applyProtection="0"/>
    <xf numFmtId="0" fontId="2" fillId="0" borderId="50" applyNumberFormat="0" applyFill="0" applyAlignment="0" applyProtection="0"/>
    <xf numFmtId="0" fontId="2" fillId="0" borderId="50" applyNumberFormat="0" applyFill="0" applyAlignment="0" applyProtection="0"/>
    <xf numFmtId="0" fontId="59" fillId="0" borderId="50" applyNumberFormat="0" applyFill="0" applyBorder="0" applyAlignment="0" applyProtection="0"/>
    <xf numFmtId="0" fontId="59" fillId="0" borderId="50" applyNumberFormat="0" applyFill="0" applyBorder="0" applyAlignment="0" applyProtection="0"/>
    <xf numFmtId="0" fontId="58" fillId="0" borderId="50" applyNumberFormat="0" applyFill="0" applyBorder="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0" fontId="57" fillId="0" borderId="50" applyNumberFormat="0" applyFill="0" applyBorder="0" applyAlignment="0" applyProtection="0"/>
    <xf numFmtId="0" fontId="3" fillId="92" borderId="52" applyNumberFormat="0" applyFont="0" applyAlignment="0" applyProtection="0"/>
    <xf numFmtId="0" fontId="32" fillId="89" borderId="52" applyNumberFormat="0" applyAlignment="0" applyProtection="0"/>
    <xf numFmtId="0" fontId="36" fillId="92" borderId="52" applyNumberFormat="0" applyFont="0" applyAlignment="0" applyProtection="0"/>
    <xf numFmtId="0" fontId="122" fillId="80" borderId="37" applyNumberFormat="0" applyAlignment="0" applyProtection="0"/>
    <xf numFmtId="0" fontId="122" fillId="79" borderId="37" applyNumberFormat="0" applyAlignment="0" applyProtection="0"/>
    <xf numFmtId="4" fontId="4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176" fontId="165" fillId="50" borderId="58"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25" fillId="112" borderId="58" applyNumberFormat="0" applyProtection="0">
      <alignment horizontal="left" vertical="center" wrapText="1"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3" fillId="93" borderId="37" applyNumberFormat="0" applyProtection="0">
      <alignment horizontal="left" vertical="center" indent="1"/>
    </xf>
    <xf numFmtId="0" fontId="130" fillId="107" borderId="58" applyNumberFormat="0" applyProtection="0">
      <alignment horizontal="left" vertical="top" indent="1"/>
    </xf>
    <xf numFmtId="176" fontId="130" fillId="107" borderId="58" applyNumberFormat="0" applyProtection="0">
      <alignment horizontal="left" vertical="top" indent="1"/>
    </xf>
    <xf numFmtId="4" fontId="134" fillId="109" borderId="58" applyNumberFormat="0" applyProtection="0">
      <alignment horizontal="right" vertical="center"/>
    </xf>
    <xf numFmtId="4" fontId="133" fillId="104" borderId="37" applyNumberFormat="0" applyProtection="0">
      <alignment horizontal="right" vertical="center"/>
    </xf>
    <xf numFmtId="4" fontId="133" fillId="104" borderId="37" applyNumberFormat="0" applyProtection="0">
      <alignment horizontal="right" vertical="center"/>
    </xf>
    <xf numFmtId="176" fontId="166" fillId="50" borderId="58"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201" fontId="167" fillId="85" borderId="57" applyBorder="0">
      <alignment horizontal="center" vertical="center" wrapText="1"/>
      <protection hidden="1"/>
    </xf>
    <xf numFmtId="0" fontId="164" fillId="1" borderId="20" applyNumberFormat="0" applyFont="0" applyAlignment="0">
      <alignment horizontal="center"/>
    </xf>
    <xf numFmtId="0" fontId="135" fillId="0" borderId="50" applyNumberFormat="0" applyFill="0" applyBorder="0" applyAlignment="0" applyProtection="0"/>
    <xf numFmtId="0" fontId="135" fillId="0" borderId="50" applyNumberFormat="0" applyFill="0" applyBorder="0" applyAlignment="0" applyProtection="0"/>
    <xf numFmtId="176" fontId="135" fillId="0" borderId="50" applyNumberFormat="0" applyFill="0" applyBorder="0" applyAlignment="0" applyProtection="0"/>
    <xf numFmtId="0" fontId="173" fillId="0" borderId="48" applyNumberFormat="0" applyFill="0" applyAlignment="0" applyProtection="0"/>
    <xf numFmtId="0" fontId="140" fillId="0" borderId="50" applyNumberFormat="0" applyFill="0" applyBorder="0" applyAlignment="0" applyProtection="0"/>
    <xf numFmtId="0" fontId="140" fillId="0" borderId="50" applyNumberFormat="0" applyFill="0" applyBorder="0" applyAlignment="0" applyProtection="0"/>
    <xf numFmtId="176" fontId="140" fillId="0" borderId="50" applyNumberFormat="0" applyFill="0" applyBorder="0" applyAlignment="0" applyProtection="0"/>
    <xf numFmtId="0" fontId="141" fillId="0" borderId="50" applyNumberFormat="0" applyFill="0" applyBorder="0" applyAlignment="0" applyProtection="0"/>
    <xf numFmtId="0" fontId="141" fillId="0" borderId="50" applyNumberFormat="0" applyFill="0" applyBorder="0" applyAlignment="0" applyProtection="0"/>
    <xf numFmtId="176" fontId="141" fillId="0" borderId="50" applyNumberFormat="0" applyFill="0" applyBorder="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176" fontId="142" fillId="0" borderId="50" applyNumberFormat="0" applyFill="0" applyBorder="0" applyAlignment="0" applyProtection="0"/>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0" fontId="102" fillId="51" borderId="51" applyNumberFormat="0" applyAlignment="0" applyProtection="0"/>
    <xf numFmtId="0" fontId="173" fillId="0" borderId="48" applyNumberFormat="0" applyFill="0" applyAlignment="0" applyProtection="0"/>
    <xf numFmtId="0" fontId="3" fillId="92" borderId="52" applyNumberFormat="0" applyFont="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39" fontId="106" fillId="57" borderId="56"/>
    <xf numFmtId="176" fontId="2" fillId="0" borderId="50" applyNumberFormat="0" applyFill="0" applyAlignment="0" applyProtection="0"/>
    <xf numFmtId="176" fontId="2" fillId="84" borderId="18"/>
    <xf numFmtId="0" fontId="2" fillId="84" borderId="18"/>
    <xf numFmtId="4" fontId="126" fillId="102" borderId="37" applyNumberFormat="0" applyProtection="0">
      <alignment horizontal="left" vertical="center" indent="1"/>
    </xf>
    <xf numFmtId="0" fontId="68" fillId="79" borderId="51" applyNumberFormat="0" applyAlignment="0" applyProtection="0"/>
    <xf numFmtId="0" fontId="102" fillId="51" borderId="51" applyNumberFormat="0" applyAlignment="0" applyProtection="0"/>
    <xf numFmtId="0" fontId="3" fillId="93" borderId="37" applyNumberFormat="0" applyProtection="0">
      <alignment horizontal="left" vertical="center" indent="1"/>
    </xf>
    <xf numFmtId="0" fontId="68" fillId="80" borderId="51" applyNumberFormat="0" applyAlignment="0" applyProtection="0"/>
    <xf numFmtId="4" fontId="44" fillId="99" borderId="37" applyNumberFormat="0" applyProtection="0">
      <alignment horizontal="right" vertical="center"/>
    </xf>
    <xf numFmtId="0" fontId="68" fillId="79" borderId="51" applyNumberFormat="0" applyAlignment="0" applyProtection="0"/>
    <xf numFmtId="0" fontId="92" fillId="85" borderId="18" applyBorder="0">
      <alignment horizontal="center" vertical="center" shrinkToFit="1"/>
      <protection hidden="1"/>
    </xf>
    <xf numFmtId="10" fontId="2" fillId="88" borderId="18" applyNumberFormat="0" applyBorder="0" applyAlignment="0" applyProtection="0"/>
    <xf numFmtId="0" fontId="102" fillId="51" borderId="51" applyNumberFormat="0" applyAlignment="0" applyProtection="0"/>
    <xf numFmtId="0" fontId="102" fillId="52" borderId="51" applyNumberFormat="0" applyAlignment="0" applyProtection="0"/>
    <xf numFmtId="176" fontId="2" fillId="0" borderId="50" applyNumberFormat="0" applyFill="0" applyAlignment="0" applyProtection="0"/>
    <xf numFmtId="0" fontId="68" fillId="79" borderId="51" applyNumberFormat="0" applyAlignment="0" applyProtection="0"/>
    <xf numFmtId="0" fontId="65" fillId="0" borderId="25" applyNumberFormat="0" applyBorder="0">
      <alignment horizontal="center"/>
    </xf>
    <xf numFmtId="4" fontId="44" fillId="100" borderId="37" applyNumberFormat="0" applyProtection="0">
      <alignment horizontal="right" vertical="center"/>
    </xf>
    <xf numFmtId="10" fontId="2" fillId="88" borderId="18" applyNumberFormat="0" applyBorder="0" applyAlignment="0" applyProtection="0"/>
    <xf numFmtId="0" fontId="91" fillId="0" borderId="20">
      <alignment horizontal="left" vertical="center"/>
    </xf>
    <xf numFmtId="0" fontId="62" fillId="78" borderId="18">
      <alignment horizontal="center" vertical="center" shrinkToFit="1"/>
      <protection hidden="1"/>
    </xf>
    <xf numFmtId="0" fontId="68" fillId="80" borderId="51" applyNumberFormat="0" applyAlignment="0" applyProtection="0"/>
    <xf numFmtId="0" fontId="68" fillId="79" borderId="51" applyNumberFormat="0" applyAlignment="0" applyProtection="0"/>
    <xf numFmtId="0" fontId="58" fillId="0" borderId="50" applyNumberFormat="0" applyFill="0" applyBorder="0" applyAlignment="0" applyProtection="0"/>
    <xf numFmtId="0" fontId="122" fillId="79" borderId="37" applyNumberFormat="0" applyAlignment="0" applyProtection="0"/>
    <xf numFmtId="4" fontId="44" fillId="96"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4" fontId="124" fillId="85" borderId="37" applyNumberFormat="0" applyProtection="0">
      <alignment vertical="center"/>
    </xf>
    <xf numFmtId="0" fontId="140" fillId="0" borderId="50" applyNumberFormat="0" applyFill="0" applyBorder="0" applyAlignment="0" applyProtection="0"/>
    <xf numFmtId="39" fontId="106" fillId="57" borderId="56"/>
    <xf numFmtId="176" fontId="57" fillId="0" borderId="50" applyNumberFormat="0" applyFill="0" applyBorder="0" applyAlignment="0" applyProtection="0"/>
    <xf numFmtId="176" fontId="142" fillId="0" borderId="50" applyNumberFormat="0" applyFill="0" applyBorder="0" applyAlignment="0" applyProtection="0"/>
    <xf numFmtId="0" fontId="140" fillId="0" borderId="50" applyNumberFormat="0" applyFill="0" applyBorder="0" applyAlignment="0" applyProtection="0"/>
    <xf numFmtId="176" fontId="32" fillId="89" borderId="52" applyNumberFormat="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0" fontId="135" fillId="0" borderId="50" applyNumberFormat="0" applyFill="0" applyBorder="0" applyAlignment="0" applyProtection="0"/>
    <xf numFmtId="176" fontId="2" fillId="0" borderId="50" applyNumberFormat="0" applyFill="0" applyAlignment="0" applyProtection="0"/>
    <xf numFmtId="176" fontId="135" fillId="0" borderId="50" applyNumberFormat="0" applyFill="0" applyBorder="0" applyAlignment="0" applyProtection="0"/>
    <xf numFmtId="0" fontId="57" fillId="0" borderId="50" applyNumberFormat="0" applyFill="0" applyBorder="0" applyAlignment="0" applyProtection="0"/>
    <xf numFmtId="0" fontId="3" fillId="93" borderId="37" applyNumberFormat="0" applyProtection="0">
      <alignment horizontal="left" vertical="center" indent="1"/>
    </xf>
    <xf numFmtId="0" fontId="3" fillId="108" borderId="37" applyNumberFormat="0" applyProtection="0">
      <alignment horizontal="left" vertical="center" indent="1"/>
    </xf>
    <xf numFmtId="4" fontId="44" fillId="97" borderId="37" applyNumberFormat="0" applyProtection="0">
      <alignment horizontal="right" vertical="center"/>
    </xf>
    <xf numFmtId="4" fontId="44" fillId="96" borderId="37" applyNumberFormat="0" applyProtection="0">
      <alignment horizontal="right" vertical="center"/>
    </xf>
    <xf numFmtId="4" fontId="44" fillId="104" borderId="37" applyNumberFormat="0" applyProtection="0">
      <alignment horizontal="right" vertical="center"/>
    </xf>
    <xf numFmtId="4" fontId="124" fillId="104" borderId="37" applyNumberFormat="0" applyProtection="0">
      <alignment horizontal="right" vertical="center"/>
    </xf>
    <xf numFmtId="176" fontId="58" fillId="0" borderId="50" applyNumberFormat="0" applyFill="0" applyBorder="0" applyAlignment="0" applyProtection="0"/>
    <xf numFmtId="176" fontId="135" fillId="0" borderId="50" applyNumberFormat="0" applyFill="0" applyBorder="0" applyAlignment="0" applyProtection="0"/>
    <xf numFmtId="176" fontId="142" fillId="0" borderId="50" applyNumberFormat="0" applyFill="0" applyBorder="0" applyAlignment="0" applyProtection="0"/>
    <xf numFmtId="0" fontId="142" fillId="0" borderId="50" applyNumberFormat="0" applyFill="0" applyBorder="0" applyAlignment="0" applyProtection="0"/>
    <xf numFmtId="0" fontId="141" fillId="0" borderId="50" applyNumberFormat="0" applyFill="0" applyBorder="0" applyAlignment="0" applyProtection="0"/>
    <xf numFmtId="0" fontId="2" fillId="86" borderId="18"/>
    <xf numFmtId="0" fontId="58" fillId="0" borderId="50" applyNumberFormat="0" applyFill="0" applyBorder="0" applyAlignment="0" applyProtection="0"/>
    <xf numFmtId="0" fontId="102" fillId="51" borderId="51" applyNumberFormat="0" applyAlignment="0" applyProtection="0"/>
    <xf numFmtId="0" fontId="68" fillId="79" borderId="51" applyNumberFormat="0" applyAlignment="0" applyProtection="0"/>
    <xf numFmtId="0" fontId="3" fillId="93" borderId="37" applyNumberFormat="0" applyProtection="0">
      <alignment horizontal="left" vertical="center" indent="1"/>
    </xf>
    <xf numFmtId="4" fontId="44" fillId="85" borderId="37" applyNumberFormat="0" applyProtection="0">
      <alignment horizontal="left" vertical="center" indent="1"/>
    </xf>
    <xf numFmtId="0" fontId="3" fillId="86" borderId="37" applyNumberFormat="0" applyProtection="0">
      <alignment horizontal="left" vertical="center" indent="1"/>
    </xf>
    <xf numFmtId="4" fontId="44" fillId="88" borderId="37" applyNumberFormat="0" applyProtection="0">
      <alignment horizontal="left" vertical="center" indent="1"/>
    </xf>
    <xf numFmtId="0" fontId="3" fillId="86" borderId="37" applyNumberFormat="0" applyProtection="0">
      <alignment horizontal="left" vertical="center" indent="1"/>
    </xf>
    <xf numFmtId="0" fontId="3" fillId="106" borderId="37" applyNumberFormat="0" applyProtection="0">
      <alignment horizontal="left" vertical="center" indent="1"/>
    </xf>
    <xf numFmtId="0" fontId="91" fillId="0" borderId="20">
      <alignment horizontal="left" vertical="center"/>
    </xf>
    <xf numFmtId="0" fontId="3" fillId="106" borderId="37" applyNumberFormat="0" applyProtection="0">
      <alignment horizontal="left" vertical="center" indent="1"/>
    </xf>
    <xf numFmtId="176" fontId="128" fillId="50" borderId="58" applyNumberFormat="0" applyProtection="0">
      <alignment horizontal="right" vertical="center"/>
    </xf>
    <xf numFmtId="176" fontId="165" fillId="50" borderId="58" applyNumberFormat="0" applyProtection="0">
      <alignment horizontal="right" vertical="center"/>
    </xf>
    <xf numFmtId="176" fontId="165" fillId="50" borderId="58" applyNumberFormat="0" applyProtection="0">
      <alignment horizontal="right" vertical="center"/>
    </xf>
    <xf numFmtId="176" fontId="125" fillId="112" borderId="58" applyNumberFormat="0" applyProtection="0">
      <alignment horizontal="left" vertical="center" wrapText="1" indent="1"/>
    </xf>
    <xf numFmtId="176" fontId="125" fillId="112" borderId="58" applyNumberFormat="0" applyProtection="0">
      <alignment horizontal="left" vertical="center" wrapText="1" indent="1"/>
    </xf>
    <xf numFmtId="176" fontId="130" fillId="107" borderId="58" applyNumberFormat="0" applyProtection="0">
      <alignment horizontal="left" vertical="top" indent="1"/>
    </xf>
    <xf numFmtId="176" fontId="130" fillId="107" borderId="58" applyNumberFormat="0" applyProtection="0">
      <alignment horizontal="left" vertical="top" indent="1"/>
    </xf>
    <xf numFmtId="176" fontId="166" fillId="50" borderId="58" applyNumberFormat="0" applyProtection="0">
      <alignment horizontal="right" vertical="center"/>
    </xf>
    <xf numFmtId="176" fontId="166" fillId="50" borderId="58" applyNumberFormat="0" applyProtection="0">
      <alignment horizontal="right" vertical="center"/>
    </xf>
    <xf numFmtId="176" fontId="135"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0" fontId="2" fillId="88" borderId="18" applyNumberFormat="0" applyBorder="0" applyAlignment="0" applyProtection="0"/>
    <xf numFmtId="176" fontId="125" fillId="112" borderId="58" applyNumberFormat="0" applyProtection="0">
      <alignment horizontal="left" vertical="center" wrapText="1" indent="1"/>
    </xf>
    <xf numFmtId="0" fontId="3" fillId="108" borderId="37" applyNumberFormat="0" applyProtection="0">
      <alignment horizontal="left" vertical="center" indent="1"/>
    </xf>
    <xf numFmtId="0" fontId="162" fillId="113" borderId="18">
      <alignment vertical="center" wrapText="1"/>
      <protection locked="0"/>
    </xf>
    <xf numFmtId="0" fontId="162" fillId="113" borderId="18">
      <alignment vertical="center" wrapText="1"/>
      <protection locked="0"/>
    </xf>
    <xf numFmtId="0" fontId="172" fillId="83" borderId="18">
      <alignment horizontal="center" vertical="center" wrapText="1"/>
    </xf>
    <xf numFmtId="0" fontId="164" fillId="1" borderId="20" applyNumberFormat="0" applyFont="0" applyAlignment="0">
      <alignment horizontal="center"/>
    </xf>
    <xf numFmtId="176" fontId="2" fillId="86" borderId="18"/>
    <xf numFmtId="0" fontId="2" fillId="86" borderId="18"/>
    <xf numFmtId="0" fontId="2" fillId="86" borderId="18"/>
    <xf numFmtId="176" fontId="102" fillId="52" borderId="51" applyNumberFormat="0" applyAlignment="0" applyProtection="0"/>
    <xf numFmtId="176" fontId="102" fillId="52" borderId="51" applyNumberFormat="0" applyAlignment="0" applyProtection="0"/>
    <xf numFmtId="176" fontId="91" fillId="0" borderId="20">
      <alignment horizontal="left" vertical="center"/>
    </xf>
    <xf numFmtId="176" fontId="91" fillId="0" borderId="20">
      <alignment horizontal="left" vertical="center"/>
    </xf>
    <xf numFmtId="176" fontId="59" fillId="0" borderId="50" applyNumberFormat="0" applyFill="0" applyBorder="0" applyAlignment="0" applyProtection="0"/>
    <xf numFmtId="0" fontId="103" fillId="0" borderId="18">
      <alignment horizontal="left" vertical="center" wrapText="1"/>
    </xf>
    <xf numFmtId="10" fontId="2" fillId="88" borderId="18" applyNumberFormat="0" applyBorder="0" applyAlignment="0" applyProtection="0"/>
    <xf numFmtId="10" fontId="2" fillId="88" borderId="18" applyNumberFormat="0" applyBorder="0" applyAlignment="0" applyProtection="0"/>
    <xf numFmtId="0" fontId="92" fillId="85" borderId="18" applyBorder="0">
      <alignment horizontal="center" vertical="center" shrinkToFit="1"/>
      <protection hidden="1"/>
    </xf>
    <xf numFmtId="176" fontId="91" fillId="0" borderId="20">
      <alignment horizontal="left" vertical="center"/>
    </xf>
    <xf numFmtId="0" fontId="91" fillId="0" borderId="20">
      <alignment horizontal="left" vertical="center"/>
    </xf>
    <xf numFmtId="0" fontId="91" fillId="0" borderId="20">
      <alignment horizontal="left" vertical="center"/>
    </xf>
    <xf numFmtId="176" fontId="2" fillId="84" borderId="18"/>
    <xf numFmtId="0" fontId="2" fillId="84" borderId="18"/>
    <xf numFmtId="0" fontId="2" fillId="84" borderId="18"/>
    <xf numFmtId="0" fontId="65" fillId="0" borderId="25" applyNumberFormat="0" applyBorder="0">
      <alignment horizontal="center"/>
    </xf>
    <xf numFmtId="0" fontId="62" fillId="78" borderId="18">
      <alignment horizontal="center" vertical="center" shrinkToFit="1"/>
      <protection hidden="1"/>
    </xf>
    <xf numFmtId="0" fontId="3" fillId="93" borderId="37" applyNumberFormat="0" applyProtection="0">
      <alignment horizontal="left" vertical="center" indent="1"/>
    </xf>
    <xf numFmtId="10" fontId="2" fillId="88" borderId="18" applyNumberFormat="0" applyBorder="0" applyAlignment="0" applyProtection="0"/>
    <xf numFmtId="176" fontId="141" fillId="0" borderId="50" applyNumberFormat="0" applyFill="0" applyBorder="0" applyAlignment="0" applyProtection="0"/>
    <xf numFmtId="176" fontId="130" fillId="107" borderId="58" applyNumberFormat="0" applyProtection="0">
      <alignment horizontal="left" vertical="top" indent="1"/>
    </xf>
    <xf numFmtId="176" fontId="122" fillId="80" borderId="37" applyNumberFormat="0" applyAlignment="0" applyProtection="0"/>
    <xf numFmtId="0" fontId="122" fillId="79" borderId="37" applyNumberFormat="0" applyAlignment="0" applyProtection="0"/>
    <xf numFmtId="0" fontId="122" fillId="79" borderId="37" applyNumberFormat="0" applyAlignment="0" applyProtection="0"/>
    <xf numFmtId="0" fontId="122" fillId="80" borderId="37" applyNumberFormat="0" applyAlignment="0" applyProtection="0"/>
    <xf numFmtId="0" fontId="122" fillId="79" borderId="37" applyNumberFormat="0" applyAlignment="0" applyProtection="0"/>
    <xf numFmtId="4" fontId="44" fillId="85" borderId="37" applyNumberFormat="0" applyProtection="0">
      <alignment vertical="center"/>
    </xf>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128" fillId="109" borderId="58" applyNumberFormat="0" applyProtection="0">
      <alignment horizontal="right" vertical="center"/>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9" fillId="109" borderId="58"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176" fontId="165" fillId="50" borderId="58"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4" fontId="125" fillId="53" borderId="58" applyNumberFormat="0" applyProtection="0">
      <alignment horizontal="left" vertical="center" wrapText="1" indent="1"/>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25" fillId="112" borderId="58" applyNumberFormat="0" applyProtection="0">
      <alignment horizontal="left" vertical="center" wrapText="1"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130" fillId="107" borderId="58" applyNumberFormat="0" applyProtection="0">
      <alignment horizontal="left" vertical="top"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130" fillId="107" borderId="58" applyNumberFormat="0" applyProtection="0">
      <alignment horizontal="left" vertical="top" indent="1"/>
    </xf>
    <xf numFmtId="176" fontId="130" fillId="107" borderId="58" applyNumberFormat="0" applyProtection="0">
      <alignment horizontal="left" vertical="top" indent="1"/>
    </xf>
    <xf numFmtId="4" fontId="134" fillId="109" borderId="58" applyNumberFormat="0" applyProtection="0">
      <alignment horizontal="right" vertical="center"/>
    </xf>
    <xf numFmtId="4" fontId="133" fillId="104" borderId="37" applyNumberFormat="0" applyProtection="0">
      <alignment horizontal="right" vertical="center"/>
    </xf>
    <xf numFmtId="4" fontId="133" fillId="104" borderId="37" applyNumberFormat="0" applyProtection="0">
      <alignment horizontal="right" vertical="center"/>
    </xf>
    <xf numFmtId="176" fontId="166" fillId="50" borderId="58"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201" fontId="167" fillId="85" borderId="57" applyBorder="0">
      <alignment horizontal="center" vertical="center" wrapText="1"/>
      <protection hidden="1"/>
    </xf>
    <xf numFmtId="0" fontId="173" fillId="0" borderId="48" applyNumberFormat="0" applyFill="0" applyAlignment="0" applyProtection="0"/>
    <xf numFmtId="4" fontId="124" fillId="104" borderId="37" applyNumberFormat="0" applyProtection="0">
      <alignment horizontal="right" vertical="center"/>
    </xf>
    <xf numFmtId="4" fontId="44" fillId="106" borderId="37" applyNumberFormat="0" applyProtection="0">
      <alignment horizontal="left" vertical="center" indent="1"/>
    </xf>
    <xf numFmtId="0" fontId="173" fillId="0" borderId="48" applyNumberFormat="0" applyFill="0" applyAlignment="0" applyProtection="0"/>
    <xf numFmtId="4" fontId="124" fillId="85" borderId="37" applyNumberFormat="0" applyProtection="0">
      <alignment vertical="center"/>
    </xf>
    <xf numFmtId="0" fontId="3" fillId="106" borderId="37" applyNumberFormat="0" applyProtection="0">
      <alignment horizontal="left" vertical="center" indent="1"/>
    </xf>
    <xf numFmtId="0" fontId="122" fillId="79" borderId="37" applyNumberFormat="0" applyAlignment="0" applyProtection="0"/>
    <xf numFmtId="0" fontId="185" fillId="0" borderId="48" applyNumberFormat="0" applyFill="0" applyAlignment="0" applyProtection="0"/>
    <xf numFmtId="0" fontId="122" fillId="80" borderId="37" applyNumberFormat="0" applyAlignment="0" applyProtection="0"/>
    <xf numFmtId="4" fontId="44" fillId="85" borderId="37" applyNumberFormat="0" applyProtection="0">
      <alignment vertical="center"/>
    </xf>
    <xf numFmtId="0" fontId="191" fillId="80" borderId="37" applyNumberFormat="0" applyAlignment="0" applyProtection="0"/>
    <xf numFmtId="0" fontId="122" fillId="79" borderId="37" applyNumberFormat="0" applyAlignment="0" applyProtection="0"/>
    <xf numFmtId="0" fontId="2" fillId="86" borderId="18"/>
    <xf numFmtId="4" fontId="44" fillId="104" borderId="37" applyNumberFormat="0" applyProtection="0">
      <alignment horizontal="right" vertical="center"/>
    </xf>
    <xf numFmtId="39" fontId="106" fillId="57" borderId="56"/>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39" fontId="106" fillId="57" borderId="56"/>
    <xf numFmtId="4" fontId="134" fillId="109" borderId="58" applyNumberFormat="0" applyProtection="0">
      <alignment horizontal="right" vertical="center"/>
    </xf>
    <xf numFmtId="4" fontId="125" fillId="53" borderId="58" applyNumberFormat="0" applyProtection="0">
      <alignment horizontal="left" vertical="center" wrapText="1" indent="1"/>
    </xf>
    <xf numFmtId="4" fontId="129" fillId="109" borderId="58" applyNumberFormat="0" applyProtection="0">
      <alignment horizontal="right" vertical="center"/>
    </xf>
    <xf numFmtId="4" fontId="128" fillId="109" borderId="58" applyNumberFormat="0" applyProtection="0">
      <alignment horizontal="right" vertical="center"/>
    </xf>
    <xf numFmtId="39" fontId="106" fillId="57" borderId="56"/>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128" fillId="109" borderId="58" applyNumberFormat="0" applyProtection="0">
      <alignment horizontal="right" vertical="center"/>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9" fillId="109" borderId="58"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176" fontId="165" fillId="50" borderId="58"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4" fontId="125" fillId="53" borderId="58" applyNumberFormat="0" applyProtection="0">
      <alignment horizontal="left" vertical="center" wrapText="1" indent="1"/>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25" fillId="112" borderId="58" applyNumberFormat="0" applyProtection="0">
      <alignment horizontal="left" vertical="center" wrapText="1"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130" fillId="107" borderId="58" applyNumberFormat="0" applyProtection="0">
      <alignment horizontal="left" vertical="top"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130" fillId="107" borderId="58" applyNumberFormat="0" applyProtection="0">
      <alignment horizontal="left" vertical="top" indent="1"/>
    </xf>
    <xf numFmtId="176" fontId="130" fillId="107" borderId="58" applyNumberFormat="0" applyProtection="0">
      <alignment horizontal="left" vertical="top" indent="1"/>
    </xf>
    <xf numFmtId="4" fontId="134" fillId="109" borderId="58" applyNumberFormat="0" applyProtection="0">
      <alignment horizontal="right" vertical="center"/>
    </xf>
    <xf numFmtId="4" fontId="133" fillId="104" borderId="37" applyNumberFormat="0" applyProtection="0">
      <alignment horizontal="right" vertical="center"/>
    </xf>
    <xf numFmtId="4" fontId="133" fillId="104" borderId="37" applyNumberFormat="0" applyProtection="0">
      <alignment horizontal="right" vertical="center"/>
    </xf>
    <xf numFmtId="176" fontId="166" fillId="50" borderId="58"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201" fontId="167" fillId="85" borderId="57" applyBorder="0">
      <alignment horizontal="center" vertical="center" wrapText="1"/>
      <protection hidden="1"/>
    </xf>
    <xf numFmtId="0" fontId="135" fillId="0" borderId="50" applyNumberFormat="0" applyFill="0" applyBorder="0" applyAlignment="0" applyProtection="0"/>
    <xf numFmtId="0" fontId="135" fillId="0" borderId="50" applyNumberFormat="0" applyFill="0" applyBorder="0" applyAlignment="0" applyProtection="0"/>
    <xf numFmtId="176" fontId="135" fillId="0" borderId="50" applyNumberFormat="0" applyFill="0" applyBorder="0" applyAlignment="0" applyProtection="0"/>
    <xf numFmtId="0" fontId="173" fillId="0" borderId="48" applyNumberFormat="0" applyFill="0" applyAlignment="0" applyProtection="0"/>
    <xf numFmtId="0" fontId="140" fillId="0" borderId="50" applyNumberFormat="0" applyFill="0" applyBorder="0" applyAlignment="0" applyProtection="0"/>
    <xf numFmtId="0" fontId="140" fillId="0" borderId="50" applyNumberFormat="0" applyFill="0" applyBorder="0" applyAlignment="0" applyProtection="0"/>
    <xf numFmtId="176" fontId="140" fillId="0" borderId="50" applyNumberFormat="0" applyFill="0" applyBorder="0" applyAlignment="0" applyProtection="0"/>
    <xf numFmtId="0" fontId="141" fillId="0" borderId="50" applyNumberFormat="0" applyFill="0" applyBorder="0" applyAlignment="0" applyProtection="0"/>
    <xf numFmtId="0" fontId="141" fillId="0" borderId="50" applyNumberFormat="0" applyFill="0" applyBorder="0" applyAlignment="0" applyProtection="0"/>
    <xf numFmtId="176" fontId="141" fillId="0" borderId="50" applyNumberFormat="0" applyFill="0" applyBorder="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176" fontId="142" fillId="0" borderId="50" applyNumberFormat="0" applyFill="0" applyBorder="0" applyAlignment="0" applyProtection="0"/>
    <xf numFmtId="0" fontId="68" fillId="79" borderId="51" applyNumberFormat="0" applyAlignment="0" applyProtection="0"/>
    <xf numFmtId="0" fontId="102" fillId="51" borderId="51" applyNumberFormat="0" applyAlignment="0" applyProtection="0"/>
    <xf numFmtId="0" fontId="173" fillId="0" borderId="48" applyNumberFormat="0" applyFill="0" applyAlignment="0" applyProtection="0"/>
    <xf numFmtId="0" fontId="122" fillId="79" borderId="37" applyNumberFormat="0" applyAlignment="0" applyProtection="0"/>
    <xf numFmtId="0" fontId="3" fillId="92" borderId="52" applyNumberFormat="0" applyFont="0" applyAlignment="0" applyProtection="0"/>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0" fontId="102" fillId="51" borderId="51" applyNumberFormat="0" applyAlignment="0" applyProtection="0"/>
    <xf numFmtId="0" fontId="3" fillId="92" borderId="52" applyNumberFormat="0" applyFont="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4" fontId="44" fillId="104" borderId="37" applyNumberFormat="0" applyProtection="0">
      <alignment horizontal="right" vertical="center"/>
    </xf>
    <xf numFmtId="39" fontId="106" fillId="57" borderId="56"/>
    <xf numFmtId="0" fontId="173" fillId="0" borderId="48" applyNumberFormat="0" applyFill="0" applyAlignment="0" applyProtection="0"/>
    <xf numFmtId="4" fontId="44" fillId="85"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0" fontId="3" fillId="86" borderId="37" applyNumberFormat="0" applyProtection="0">
      <alignment horizontal="left" vertical="center" indent="1"/>
    </xf>
    <xf numFmtId="4" fontId="133" fillId="104" borderId="37" applyNumberFormat="0" applyProtection="0">
      <alignment horizontal="right" vertical="center"/>
    </xf>
    <xf numFmtId="176" fontId="130" fillId="107" borderId="58" applyNumberFormat="0" applyProtection="0">
      <alignment horizontal="left" vertical="top"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176" fontId="125" fillId="112" borderId="58" applyNumberFormat="0" applyProtection="0">
      <alignment horizontal="left" vertical="center" wrapText="1" indent="1"/>
    </xf>
    <xf numFmtId="0" fontId="3" fillId="93" borderId="37" applyNumberFormat="0" applyProtection="0">
      <alignment horizontal="left" vertical="center" indent="1"/>
    </xf>
    <xf numFmtId="176" fontId="165" fillId="50" borderId="58" applyNumberFormat="0" applyProtection="0">
      <alignment horizontal="right" vertical="center"/>
    </xf>
    <xf numFmtId="4" fontId="134" fillId="109" borderId="58" applyNumberFormat="0" applyProtection="0">
      <alignment horizontal="right" vertical="center"/>
    </xf>
    <xf numFmtId="4" fontId="125" fillId="53" borderId="58" applyNumberFormat="0" applyProtection="0">
      <alignment horizontal="left" vertical="center" wrapText="1" indent="1"/>
    </xf>
    <xf numFmtId="4" fontId="129" fillId="109" borderId="58" applyNumberFormat="0" applyProtection="0">
      <alignment horizontal="right" vertical="center"/>
    </xf>
    <xf numFmtId="4" fontId="128" fillId="109" borderId="58" applyNumberFormat="0" applyProtection="0">
      <alignment horizontal="right" vertical="center"/>
    </xf>
    <xf numFmtId="0" fontId="164" fillId="1" borderId="53" applyNumberFormat="0" applyFont="0" applyAlignment="0">
      <alignment horizontal="center"/>
    </xf>
    <xf numFmtId="176" fontId="91" fillId="0" borderId="53">
      <alignment horizontal="left" vertical="center"/>
    </xf>
    <xf numFmtId="176" fontId="91" fillId="0" borderId="53">
      <alignment horizontal="left" vertical="center"/>
    </xf>
    <xf numFmtId="4" fontId="133" fillId="104" borderId="37" applyNumberFormat="0" applyProtection="0">
      <alignment horizontal="right" vertical="center"/>
    </xf>
    <xf numFmtId="10" fontId="2" fillId="88" borderId="18" applyNumberFormat="0" applyBorder="0" applyAlignment="0" applyProtection="0"/>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39" fontId="106" fillId="57" borderId="56"/>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4" fontId="44" fillId="106" borderId="37" applyNumberFormat="0" applyProtection="0">
      <alignment horizontal="left" vertical="center" indent="1"/>
    </xf>
    <xf numFmtId="4" fontId="44" fillId="104"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4" fontId="44" fillId="101" borderId="37" applyNumberFormat="0" applyProtection="0">
      <alignment horizontal="righ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vertical="center"/>
    </xf>
    <xf numFmtId="0" fontId="102" fillId="51" borderId="51" applyNumberFormat="0" applyAlignment="0" applyProtection="0"/>
    <xf numFmtId="0" fontId="102" fillId="51" borderId="51" applyNumberFormat="0" applyAlignment="0" applyProtection="0"/>
    <xf numFmtId="0" fontId="102" fillId="52" borderId="51" applyNumberFormat="0" applyAlignment="0" applyProtection="0"/>
    <xf numFmtId="0" fontId="102" fillId="51" borderId="51" applyNumberFormat="0" applyAlignment="0" applyProtection="0"/>
    <xf numFmtId="0" fontId="30" fillId="0" borderId="0"/>
    <xf numFmtId="176" fontId="102" fillId="52" borderId="51" applyNumberFormat="0" applyAlignment="0" applyProtection="0"/>
    <xf numFmtId="0" fontId="58" fillId="0" borderId="50" applyNumberFormat="0" applyFill="0" applyBorder="0" applyAlignment="0" applyProtection="0"/>
    <xf numFmtId="0" fontId="2" fillId="0" borderId="50" applyNumberFormat="0" applyFill="0" applyAlignment="0" applyProtection="0"/>
    <xf numFmtId="0" fontId="135" fillId="0" borderId="50" applyNumberFormat="0" applyFill="0" applyBorder="0" applyAlignment="0" applyProtection="0"/>
    <xf numFmtId="0" fontId="141" fillId="0" borderId="50" applyNumberFormat="0" applyFill="0" applyBorder="0" applyAlignment="0" applyProtection="0"/>
    <xf numFmtId="176" fontId="68" fillId="80" borderId="51" applyNumberFormat="0" applyAlignment="0" applyProtection="0"/>
    <xf numFmtId="176" fontId="59" fillId="0" borderId="50" applyNumberFormat="0" applyFill="0" applyBorder="0" applyAlignment="0" applyProtection="0"/>
    <xf numFmtId="176" fontId="2" fillId="0" borderId="50" applyNumberFormat="0" applyFill="0" applyAlignment="0" applyProtection="0"/>
    <xf numFmtId="176" fontId="2" fillId="0" borderId="50" applyNumberFormat="0" applyFill="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0" fontId="36" fillId="0" borderId="0"/>
    <xf numFmtId="0" fontId="36" fillId="0" borderId="0"/>
    <xf numFmtId="0" fontId="194" fillId="0" borderId="0"/>
    <xf numFmtId="10" fontId="2" fillId="88" borderId="18" applyNumberFormat="0" applyBorder="0" applyAlignment="0" applyProtection="0"/>
    <xf numFmtId="4" fontId="44" fillId="104" borderId="40" applyNumberFormat="0" applyProtection="0">
      <alignment horizontal="left" vertical="center" indent="1"/>
    </xf>
    <xf numFmtId="0" fontId="2" fillId="86" borderId="18"/>
    <xf numFmtId="0" fontId="91" fillId="0" borderId="20">
      <alignment horizontal="left" vertical="center"/>
    </xf>
    <xf numFmtId="0" fontId="2" fillId="84" borderId="18"/>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4" fontId="44" fillId="104" borderId="37" applyNumberFormat="0" applyProtection="0">
      <alignment horizontal="right" vertical="center"/>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4" fillId="104" borderId="37"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0" fontId="3" fillId="93" borderId="37" applyNumberFormat="0" applyProtection="0">
      <alignment horizontal="left" vertical="center"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3" fillId="93" borderId="37" applyNumberFormat="0" applyProtection="0">
      <alignment horizontal="left" vertical="center" indent="1"/>
    </xf>
    <xf numFmtId="176" fontId="130" fillId="107" borderId="58" applyNumberFormat="0" applyProtection="0">
      <alignment horizontal="left" vertical="top" indent="1"/>
    </xf>
    <xf numFmtId="4" fontId="133" fillId="104" borderId="37"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201" fontId="167" fillId="85" borderId="57" applyBorder="0">
      <alignment horizontal="center" vertical="center" wrapText="1"/>
      <protection hidden="1"/>
    </xf>
    <xf numFmtId="0" fontId="164" fillId="1" borderId="20" applyNumberFormat="0" applyFont="0" applyAlignment="0">
      <alignment horizontal="center"/>
    </xf>
    <xf numFmtId="176" fontId="135" fillId="0" borderId="50" applyNumberFormat="0" applyFill="0" applyBorder="0" applyAlignment="0" applyProtection="0"/>
    <xf numFmtId="0" fontId="172" fillId="83" borderId="18">
      <alignment horizontal="center" vertical="center" wrapText="1"/>
    </xf>
    <xf numFmtId="0" fontId="173" fillId="0" borderId="48" applyNumberFormat="0" applyFill="0" applyAlignment="0" applyProtection="0"/>
    <xf numFmtId="0" fontId="162" fillId="113" borderId="18">
      <alignment vertical="center" wrapText="1"/>
      <protection locked="0"/>
    </xf>
    <xf numFmtId="0" fontId="162" fillId="113" borderId="18">
      <alignment vertical="center" wrapText="1"/>
      <protection locked="0"/>
    </xf>
    <xf numFmtId="176" fontId="140"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02" fillId="52" borderId="51" applyNumberFormat="0" applyAlignment="0" applyProtection="0"/>
    <xf numFmtId="0" fontId="57"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32" fillId="89" borderId="52" applyNumberFormat="0" applyAlignment="0" applyProtection="0"/>
    <xf numFmtId="0" fontId="140" fillId="0" borderId="50" applyNumberFormat="0" applyFill="0" applyBorder="0" applyAlignment="0" applyProtection="0"/>
    <xf numFmtId="176" fontId="68" fillId="80" borderId="51" applyNumberFormat="0" applyAlignment="0" applyProtection="0"/>
    <xf numFmtId="176" fontId="57" fillId="0" borderId="50" applyNumberFormat="0" applyFill="0" applyBorder="0" applyAlignment="0" applyProtection="0"/>
    <xf numFmtId="176" fontId="59" fillId="0" borderId="50" applyNumberFormat="0" applyFill="0" applyBorder="0" applyAlignment="0" applyProtection="0"/>
    <xf numFmtId="176" fontId="58" fillId="0" borderId="50" applyNumberFormat="0" applyFill="0" applyBorder="0" applyAlignment="0" applyProtection="0"/>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43" fontId="36" fillId="0" borderId="0" applyFont="0" applyFill="0" applyBorder="0" applyAlignment="0" applyProtection="0"/>
    <xf numFmtId="4" fontId="4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88" borderId="37" applyNumberFormat="0" applyProtection="0">
      <alignmen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133" fillId="104" borderId="37" applyNumberFormat="0" applyProtection="0">
      <alignment horizontal="right" vertical="center"/>
    </xf>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57" fillId="0" borderId="50" applyNumberFormat="0" applyFill="0" applyBorder="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68" fillId="80" borderId="51" applyNumberFormat="0" applyAlignment="0" applyProtection="0"/>
    <xf numFmtId="176" fontId="59" fillId="0" borderId="50" applyNumberFormat="0" applyFill="0" applyBorder="0" applyAlignment="0" applyProtection="0"/>
    <xf numFmtId="176" fontId="2" fillId="0" borderId="50" applyNumberFormat="0" applyFill="0" applyAlignment="0" applyProtection="0"/>
    <xf numFmtId="176" fontId="68" fillId="80" borderId="51" applyNumberFormat="0" applyAlignment="0" applyProtection="0"/>
    <xf numFmtId="176" fontId="2" fillId="84" borderId="18"/>
    <xf numFmtId="176" fontId="91" fillId="0" borderId="12" applyNumberFormat="0" applyAlignment="0" applyProtection="0">
      <alignment horizontal="left" vertical="center"/>
    </xf>
    <xf numFmtId="176" fontId="91" fillId="0" borderId="20">
      <alignment horizontal="left" vertical="center"/>
    </xf>
    <xf numFmtId="176" fontId="91" fillId="0" borderId="20">
      <alignment horizontal="left" vertical="center"/>
    </xf>
    <xf numFmtId="176" fontId="102" fillId="52" borderId="51" applyNumberFormat="0" applyAlignment="0" applyProtection="0"/>
    <xf numFmtId="176" fontId="102" fillId="52" borderId="51" applyNumberFormat="0" applyAlignment="0" applyProtection="0"/>
    <xf numFmtId="176" fontId="32" fillId="89" borderId="52" applyNumberFormat="0" applyAlignment="0" applyProtection="0"/>
    <xf numFmtId="176" fontId="32" fillId="89" borderId="52" applyNumberFormat="0" applyAlignment="0" applyProtection="0"/>
    <xf numFmtId="176" fontId="122" fillId="80" borderId="37" applyNumberFormat="0" applyAlignment="0" applyProtection="0"/>
    <xf numFmtId="176" fontId="122" fillId="80" borderId="37" applyNumberFormat="0" applyAlignment="0" applyProtection="0"/>
    <xf numFmtId="176" fontId="2" fillId="86" borderId="18"/>
    <xf numFmtId="176" fontId="128" fillId="50" borderId="58" applyNumberFormat="0" applyProtection="0">
      <alignment horizontal="right" vertical="center"/>
    </xf>
    <xf numFmtId="176" fontId="165" fillId="50" borderId="58" applyNumberFormat="0" applyProtection="0">
      <alignment horizontal="right" vertical="center"/>
    </xf>
    <xf numFmtId="176" fontId="165" fillId="50" borderId="58" applyNumberFormat="0" applyProtection="0">
      <alignment horizontal="right" vertical="center"/>
    </xf>
    <xf numFmtId="176" fontId="125" fillId="112" borderId="58" applyNumberFormat="0" applyProtection="0">
      <alignment horizontal="left" vertical="center" wrapText="1" indent="1"/>
    </xf>
    <xf numFmtId="176" fontId="125" fillId="112" borderId="58" applyNumberFormat="0" applyProtection="0">
      <alignment horizontal="left" vertical="center" wrapText="1" indent="1"/>
    </xf>
    <xf numFmtId="176" fontId="130" fillId="107" borderId="58" applyNumberFormat="0" applyProtection="0">
      <alignment horizontal="left" vertical="top" indent="1"/>
    </xf>
    <xf numFmtId="176" fontId="130" fillId="107" borderId="58" applyNumberFormat="0" applyProtection="0">
      <alignment horizontal="left" vertical="top" indent="1"/>
    </xf>
    <xf numFmtId="176" fontId="166" fillId="50" borderId="58" applyNumberFormat="0" applyProtection="0">
      <alignment horizontal="right" vertical="center"/>
    </xf>
    <xf numFmtId="176" fontId="166" fillId="50" borderId="58" applyNumberFormat="0" applyProtection="0">
      <alignment horizontal="right" vertical="center"/>
    </xf>
    <xf numFmtId="176" fontId="135" fillId="0" borderId="50" applyNumberFormat="0" applyFill="0" applyBorder="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2" fillId="0" borderId="50" applyNumberFormat="0" applyFill="0" applyAlignment="0" applyProtection="0"/>
    <xf numFmtId="176" fontId="2" fillId="0" borderId="50" applyNumberFormat="0" applyFill="0" applyAlignment="0" applyProtection="0"/>
    <xf numFmtId="176" fontId="68" fillId="80" borderId="51" applyNumberFormat="0" applyAlignment="0" applyProtection="0"/>
    <xf numFmtId="176" fontId="68" fillId="80" borderId="51" applyNumberFormat="0" applyAlignment="0" applyProtection="0"/>
    <xf numFmtId="176" fontId="32" fillId="89" borderId="52" applyNumberFormat="0" applyAlignment="0" applyProtection="0"/>
    <xf numFmtId="176" fontId="32" fillId="89" borderId="52" applyNumberFormat="0" applyAlignment="0" applyProtection="0"/>
    <xf numFmtId="176" fontId="91" fillId="0" borderId="20">
      <alignment horizontal="left" vertical="center"/>
    </xf>
    <xf numFmtId="176" fontId="91" fillId="0" borderId="20">
      <alignment horizontal="left" vertical="center"/>
    </xf>
    <xf numFmtId="176" fontId="102" fillId="52" borderId="51" applyNumberFormat="0" applyAlignment="0" applyProtection="0"/>
    <xf numFmtId="176" fontId="102" fillId="52" borderId="51" applyNumberFormat="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0" fontId="59" fillId="0" borderId="50" applyNumberFormat="0" applyFill="0" applyBorder="0" applyAlignment="0" applyProtection="0"/>
    <xf numFmtId="0" fontId="102" fillId="52" borderId="51" applyNumberFormat="0" applyAlignment="0" applyProtection="0"/>
    <xf numFmtId="176" fontId="102" fillId="52" borderId="51" applyNumberFormat="0" applyAlignment="0" applyProtection="0"/>
    <xf numFmtId="176" fontId="2" fillId="0" borderId="50" applyNumberFormat="0" applyFill="0" applyAlignment="0" applyProtection="0"/>
    <xf numFmtId="4" fontId="44" fillId="104" borderId="40" applyNumberFormat="0" applyProtection="0">
      <alignment horizontal="left" vertical="center" indent="1"/>
    </xf>
    <xf numFmtId="0" fontId="3" fillId="106" borderId="37" applyNumberFormat="0" applyProtection="0">
      <alignment horizontal="left" vertical="center" indent="1"/>
    </xf>
    <xf numFmtId="176" fontId="58" fillId="0" borderId="50" applyNumberFormat="0" applyFill="0" applyBorder="0" applyAlignment="0" applyProtection="0"/>
    <xf numFmtId="0" fontId="122" fillId="79" borderId="37" applyNumberFormat="0" applyAlignment="0" applyProtection="0"/>
    <xf numFmtId="0" fontId="3" fillId="93" borderId="37" applyNumberFormat="0" applyProtection="0">
      <alignment horizontal="left" vertical="center" indent="1"/>
    </xf>
    <xf numFmtId="4" fontId="44" fillId="88" borderId="37" applyNumberFormat="0" applyProtection="0">
      <alignment horizontal="left" vertical="center" indent="1"/>
    </xf>
    <xf numFmtId="4" fontId="134" fillId="109" borderId="58" applyNumberFormat="0" applyProtection="0">
      <alignment horizontal="right" vertical="center"/>
    </xf>
    <xf numFmtId="10" fontId="2" fillId="88" borderId="54" applyNumberFormat="0" applyBorder="0" applyAlignment="0" applyProtection="0"/>
    <xf numFmtId="0" fontId="2" fillId="84" borderId="18"/>
    <xf numFmtId="176" fontId="91" fillId="0" borderId="20">
      <alignment horizontal="left" vertical="center"/>
    </xf>
    <xf numFmtId="0" fontId="102" fillId="51" borderId="51" applyNumberFormat="0" applyAlignment="0" applyProtection="0"/>
    <xf numFmtId="4" fontId="124" fillId="85" borderId="37" applyNumberFormat="0" applyProtection="0">
      <alignment vertical="center"/>
    </xf>
    <xf numFmtId="4" fontId="44" fillId="104" borderId="37" applyNumberFormat="0" applyProtection="0">
      <alignment horizontal="left" vertical="center" indent="1"/>
    </xf>
    <xf numFmtId="0" fontId="3" fillId="93" borderId="37" applyNumberFormat="0" applyProtection="0">
      <alignment horizontal="left" vertical="center" indent="1"/>
    </xf>
    <xf numFmtId="176" fontId="57" fillId="0" borderId="50" applyNumberFormat="0" applyFill="0" applyBorder="0" applyAlignment="0" applyProtection="0"/>
    <xf numFmtId="176" fontId="166" fillId="50" borderId="58" applyNumberFormat="0" applyProtection="0">
      <alignment horizontal="right" vertical="center"/>
    </xf>
    <xf numFmtId="4" fontId="44" fillId="104" borderId="55" applyNumberFormat="0" applyProtection="0">
      <alignment horizontal="left" vertical="center" indent="1"/>
    </xf>
    <xf numFmtId="176" fontId="142" fillId="0" borderId="50" applyNumberFormat="0" applyFill="0" applyBorder="0" applyAlignment="0" applyProtection="0"/>
    <xf numFmtId="0" fontId="3" fillId="108" borderId="37" applyNumberFormat="0" applyProtection="0">
      <alignment horizontal="left" vertical="center" indent="1"/>
    </xf>
    <xf numFmtId="0" fontId="2" fillId="86" borderId="18"/>
    <xf numFmtId="0" fontId="142" fillId="0" borderId="50" applyNumberFormat="0" applyFill="0" applyBorder="0" applyAlignment="0" applyProtection="0"/>
    <xf numFmtId="0" fontId="141" fillId="0" borderId="50" applyNumberFormat="0" applyFill="0" applyBorder="0" applyAlignment="0" applyProtection="0"/>
    <xf numFmtId="0" fontId="140" fillId="0" borderId="50" applyNumberFormat="0" applyFill="0" applyBorder="0" applyAlignment="0" applyProtection="0"/>
    <xf numFmtId="0" fontId="135" fillId="0" borderId="50" applyNumberFormat="0" applyFill="0" applyBorder="0" applyAlignment="0" applyProtection="0"/>
    <xf numFmtId="0" fontId="3" fillId="93" borderId="37" applyNumberFormat="0" applyProtection="0">
      <alignment horizontal="left" vertical="center" indent="1"/>
    </xf>
    <xf numFmtId="0" fontId="2" fillId="86" borderId="54"/>
    <xf numFmtId="4" fontId="124" fillId="104" borderId="37" applyNumberFormat="0" applyProtection="0">
      <alignment horizontal="right" vertical="center"/>
    </xf>
    <xf numFmtId="0" fontId="102" fillId="52" borderId="51" applyNumberFormat="0" applyAlignment="0" applyProtection="0"/>
    <xf numFmtId="0" fontId="91" fillId="0" borderId="53">
      <alignment horizontal="left" vertical="center"/>
    </xf>
    <xf numFmtId="0" fontId="91" fillId="0" borderId="12" applyNumberFormat="0" applyAlignment="0" applyProtection="0">
      <alignment horizontal="left" vertical="center"/>
    </xf>
    <xf numFmtId="0" fontId="2" fillId="84" borderId="54"/>
    <xf numFmtId="4" fontId="124" fillId="104" borderId="37" applyNumberFormat="0" applyProtection="0">
      <alignment horizontal="right" vertical="center"/>
    </xf>
    <xf numFmtId="176" fontId="128" fillId="50" borderId="58" applyNumberFormat="0" applyProtection="0">
      <alignment horizontal="right" vertical="center"/>
    </xf>
    <xf numFmtId="10" fontId="2" fillId="88" borderId="18" applyNumberFormat="0" applyBorder="0" applyAlignment="0" applyProtection="0"/>
    <xf numFmtId="0" fontId="2" fillId="0" borderId="50" applyNumberFormat="0" applyFill="0" applyAlignment="0" applyProtection="0"/>
    <xf numFmtId="0" fontId="59" fillId="0" borderId="50" applyNumberFormat="0" applyFill="0" applyBorder="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0" fontId="3" fillId="93" borderId="37" applyNumberFormat="0" applyProtection="0">
      <alignment horizontal="left" vertical="center" indent="1"/>
    </xf>
    <xf numFmtId="0" fontId="141" fillId="0" borderId="50" applyNumberFormat="0" applyFill="0" applyBorder="0" applyAlignment="0" applyProtection="0"/>
    <xf numFmtId="0" fontId="59" fillId="0" borderId="50" applyNumberFormat="0" applyFill="0" applyBorder="0" applyAlignment="0" applyProtection="0"/>
    <xf numFmtId="10" fontId="2" fillId="88" borderId="18" applyNumberFormat="0" applyBorder="0" applyAlignment="0" applyProtection="0"/>
    <xf numFmtId="4" fontId="125" fillId="53" borderId="58" applyNumberFormat="0" applyProtection="0">
      <alignment horizontal="left" vertical="center" wrapText="1" indent="1"/>
    </xf>
    <xf numFmtId="4" fontId="124" fillId="88" borderId="37" applyNumberFormat="0" applyProtection="0">
      <alignment vertical="center"/>
    </xf>
    <xf numFmtId="0" fontId="141" fillId="0" borderId="50" applyNumberFormat="0" applyFill="0" applyBorder="0" applyAlignment="0" applyProtection="0"/>
    <xf numFmtId="0" fontId="68" fillId="79" borderId="51" applyNumberFormat="0" applyAlignment="0" applyProtection="0"/>
    <xf numFmtId="0" fontId="58" fillId="0" borderId="50" applyNumberFormat="0" applyFill="0" applyBorder="0" applyAlignment="0" applyProtection="0"/>
    <xf numFmtId="0" fontId="3" fillId="93" borderId="37" applyNumberFormat="0" applyProtection="0">
      <alignment horizontal="left" vertical="center" indent="1"/>
    </xf>
    <xf numFmtId="0" fontId="102" fillId="51" borderId="51" applyNumberFormat="0" applyAlignment="0" applyProtection="0"/>
    <xf numFmtId="0" fontId="3" fillId="93" borderId="37" applyNumberFormat="0" applyProtection="0">
      <alignment horizontal="left" vertical="center" indent="1"/>
    </xf>
    <xf numFmtId="0" fontId="102" fillId="51" borderId="51" applyNumberFormat="0" applyAlignment="0" applyProtection="0"/>
    <xf numFmtId="0" fontId="91" fillId="0" borderId="20">
      <alignment horizontal="left" vertical="center"/>
    </xf>
    <xf numFmtId="0" fontId="91" fillId="0" borderId="20">
      <alignment horizontal="left" vertical="center"/>
    </xf>
    <xf numFmtId="0" fontId="3" fillId="93" borderId="37" applyNumberFormat="0" applyProtection="0">
      <alignment horizontal="left" vertical="center" indent="1"/>
    </xf>
    <xf numFmtId="176" fontId="2" fillId="86" borderId="18"/>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176" fontId="102" fillId="52" borderId="51" applyNumberFormat="0" applyAlignment="0" applyProtection="0"/>
    <xf numFmtId="0" fontId="102" fillId="51" borderId="51" applyNumberFormat="0" applyAlignment="0" applyProtection="0"/>
    <xf numFmtId="0" fontId="68" fillId="79" borderId="51" applyNumberFormat="0" applyAlignment="0" applyProtection="0"/>
    <xf numFmtId="176" fontId="2" fillId="86" borderId="18"/>
    <xf numFmtId="0" fontId="2" fillId="84" borderId="18"/>
    <xf numFmtId="4" fontId="126" fillId="102" borderId="37" applyNumberFormat="0" applyProtection="0">
      <alignment horizontal="left" vertical="center" indent="1"/>
    </xf>
    <xf numFmtId="0" fontId="3" fillId="86" borderId="37" applyNumberFormat="0" applyProtection="0">
      <alignment horizontal="left" vertical="center" indent="1"/>
    </xf>
    <xf numFmtId="10" fontId="2" fillId="88" borderId="18" applyNumberFormat="0" applyBorder="0" applyAlignment="0" applyProtection="0"/>
    <xf numFmtId="4" fontId="44" fillId="85" borderId="37" applyNumberFormat="0" applyProtection="0">
      <alignment horizontal="left" vertical="center" indent="1"/>
    </xf>
    <xf numFmtId="4" fontId="124" fillId="88" borderId="37" applyNumberFormat="0" applyProtection="0">
      <alignment vertical="center"/>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40" applyNumberFormat="0" applyProtection="0">
      <alignment horizontal="left" vertical="center" indent="1"/>
    </xf>
    <xf numFmtId="4" fontId="126" fillId="102" borderId="37" applyNumberFormat="0" applyProtection="0">
      <alignment horizontal="left" vertical="center" indent="1"/>
    </xf>
    <xf numFmtId="0" fontId="32" fillId="89" borderId="52" applyNumberFormat="0" applyAlignment="0" applyProtection="0"/>
    <xf numFmtId="0" fontId="91" fillId="0" borderId="20">
      <alignment horizontal="left" vertical="center"/>
    </xf>
    <xf numFmtId="4" fontId="44" fillId="104" borderId="37" applyNumberFormat="0" applyProtection="0">
      <alignment horizontal="right" vertical="center"/>
    </xf>
    <xf numFmtId="4" fontId="44" fillId="104" borderId="37" applyNumberFormat="0" applyProtection="0">
      <alignment horizontal="left" vertical="center" indent="1"/>
    </xf>
    <xf numFmtId="0" fontId="3" fillId="86" borderId="37" applyNumberFormat="0" applyProtection="0">
      <alignment horizontal="left" vertical="center" indent="1"/>
    </xf>
    <xf numFmtId="0" fontId="68" fillId="79" borderId="51" applyNumberFormat="0" applyAlignment="0" applyProtection="0"/>
    <xf numFmtId="4" fontId="44" fillId="83" borderId="37" applyNumberFormat="0" applyProtection="0">
      <alignment horizontal="right" vertical="center"/>
    </xf>
    <xf numFmtId="4" fontId="44" fillId="85" borderId="37" applyNumberFormat="0" applyProtection="0">
      <alignment vertical="center"/>
    </xf>
    <xf numFmtId="4" fontId="44" fillId="99" borderId="37" applyNumberFormat="0" applyProtection="0">
      <alignment horizontal="right" vertical="center"/>
    </xf>
    <xf numFmtId="4" fontId="44" fillId="100" borderId="37" applyNumberFormat="0" applyProtection="0">
      <alignment horizontal="right" vertical="center"/>
    </xf>
    <xf numFmtId="4" fontId="126" fillId="102" borderId="37"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4" fontId="44" fillId="88" borderId="37" applyNumberFormat="0" applyProtection="0">
      <alignment vertical="center"/>
    </xf>
    <xf numFmtId="4" fontId="124" fillId="88" borderId="37" applyNumberFormat="0" applyProtection="0">
      <alignment vertical="center"/>
    </xf>
    <xf numFmtId="0" fontId="3" fillId="93" borderId="37" applyNumberFormat="0" applyProtection="0">
      <alignment horizontal="left" vertical="center" indent="1"/>
    </xf>
    <xf numFmtId="4" fontId="44" fillId="8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40" applyNumberFormat="0" applyProtection="0">
      <alignment horizontal="left" vertical="center" indent="1"/>
    </xf>
    <xf numFmtId="0" fontId="102" fillId="52" borderId="51" applyNumberFormat="0" applyAlignment="0" applyProtection="0"/>
    <xf numFmtId="4" fontId="44" fillId="104" borderId="37" applyNumberFormat="0" applyProtection="0">
      <alignment horizontal="right" vertical="center"/>
    </xf>
    <xf numFmtId="4" fontId="124" fillId="85" borderId="37" applyNumberFormat="0" applyProtection="0">
      <alignment vertical="center"/>
    </xf>
    <xf numFmtId="0" fontId="2" fillId="84" borderId="18"/>
    <xf numFmtId="10" fontId="2" fillId="88" borderId="18" applyNumberFormat="0" applyBorder="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4" fontId="44" fillId="83" borderId="37" applyNumberFormat="0" applyProtection="0">
      <alignment horizontal="right" vertical="center"/>
    </xf>
    <xf numFmtId="0" fontId="36" fillId="89" borderId="52" applyNumberFormat="0" applyAlignment="0" applyProtection="0"/>
    <xf numFmtId="0" fontId="164" fillId="1" borderId="20" applyNumberFormat="0" applyFont="0" applyAlignment="0">
      <alignment horizontal="center"/>
    </xf>
    <xf numFmtId="0" fontId="3" fillId="92" borderId="52" applyNumberFormat="0" applyFont="0" applyAlignment="0" applyProtection="0"/>
    <xf numFmtId="176" fontId="122" fillId="80" borderId="37" applyNumberFormat="0" applyAlignment="0" applyProtection="0"/>
    <xf numFmtId="0" fontId="3" fillId="108" borderId="37" applyNumberFormat="0" applyProtection="0">
      <alignment horizontal="left" vertical="center" indent="1"/>
    </xf>
    <xf numFmtId="0" fontId="3" fillId="86" borderId="37" applyNumberFormat="0" applyProtection="0">
      <alignment horizontal="left" vertical="center" indent="1"/>
    </xf>
    <xf numFmtId="176" fontId="91" fillId="0" borderId="20">
      <alignment horizontal="left" vertical="center"/>
    </xf>
    <xf numFmtId="176" fontId="140" fillId="0" borderId="50" applyNumberFormat="0" applyFill="0" applyBorder="0" applyAlignment="0" applyProtection="0"/>
    <xf numFmtId="176" fontId="135" fillId="0" borderId="50" applyNumberFormat="0" applyFill="0" applyBorder="0" applyAlignment="0" applyProtection="0"/>
    <xf numFmtId="4" fontId="44" fillId="85" borderId="37" applyNumberFormat="0" applyProtection="0">
      <alignment vertical="center"/>
    </xf>
    <xf numFmtId="0" fontId="2" fillId="86" borderId="18"/>
    <xf numFmtId="4" fontId="124" fillId="85" borderId="37" applyNumberFormat="0" applyProtection="0">
      <alignment vertical="center"/>
    </xf>
    <xf numFmtId="4" fontId="44" fillId="104" borderId="40" applyNumberFormat="0" applyProtection="0">
      <alignment horizontal="left" vertical="center" indent="1"/>
    </xf>
    <xf numFmtId="4" fontId="44" fillId="106" borderId="37" applyNumberFormat="0" applyProtection="0">
      <alignment horizontal="left" vertical="center" indent="1"/>
    </xf>
    <xf numFmtId="176" fontId="102" fillId="52" borderId="51" applyNumberFormat="0" applyAlignment="0" applyProtection="0"/>
    <xf numFmtId="4" fontId="44" fillId="106" borderId="37" applyNumberFormat="0" applyProtection="0">
      <alignment horizontal="left" vertical="center" indent="1"/>
    </xf>
    <xf numFmtId="4" fontId="44" fillId="97" borderId="37" applyNumberFormat="0" applyProtection="0">
      <alignment horizontal="right" vertical="center"/>
    </xf>
    <xf numFmtId="4" fontId="44" fillId="96" borderId="37" applyNumberFormat="0" applyProtection="0">
      <alignment horizontal="right" vertical="center"/>
    </xf>
    <xf numFmtId="4" fontId="44" fillId="99" borderId="37" applyNumberFormat="0" applyProtection="0">
      <alignment horizontal="right" vertical="center"/>
    </xf>
    <xf numFmtId="4" fontId="44" fillId="100" borderId="37" applyNumberFormat="0" applyProtection="0">
      <alignment horizontal="right" vertical="center"/>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8" borderId="37" applyNumberFormat="0" applyProtection="0">
      <alignment vertical="center"/>
    </xf>
    <xf numFmtId="0" fontId="3" fillId="86" borderId="37" applyNumberFormat="0" applyProtection="0">
      <alignment horizontal="left" vertical="center" indent="1"/>
    </xf>
    <xf numFmtId="4" fontId="44" fillId="85" borderId="37" applyNumberFormat="0" applyProtection="0">
      <alignment vertical="center"/>
    </xf>
    <xf numFmtId="4" fontId="44" fillId="88"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68" fillId="79" borderId="51" applyNumberFormat="0" applyAlignment="0" applyProtection="0"/>
    <xf numFmtId="4" fontId="124" fillId="88" borderId="37" applyNumberFormat="0" applyProtection="0">
      <alignment vertical="center"/>
    </xf>
    <xf numFmtId="0" fontId="3" fillId="93" borderId="37" applyNumberFormat="0" applyProtection="0">
      <alignment horizontal="left" vertical="center" indent="1"/>
    </xf>
    <xf numFmtId="4" fontId="44" fillId="100" borderId="37" applyNumberFormat="0" applyProtection="0">
      <alignment horizontal="right" vertical="center"/>
    </xf>
    <xf numFmtId="4" fontId="44" fillId="85" borderId="37" applyNumberFormat="0" applyProtection="0">
      <alignment vertical="center"/>
    </xf>
    <xf numFmtId="0" fontId="3" fillId="86" borderId="37" applyNumberFormat="0" applyProtection="0">
      <alignment horizontal="left" vertical="center" indent="1"/>
    </xf>
    <xf numFmtId="4" fontId="44" fillId="104" borderId="37" applyNumberFormat="0" applyProtection="0">
      <alignment horizontal="right" vertical="center"/>
    </xf>
    <xf numFmtId="4" fontId="124" fillId="88" borderId="37" applyNumberFormat="0" applyProtection="0">
      <alignment vertical="center"/>
    </xf>
    <xf numFmtId="39" fontId="106" fillId="57" borderId="56"/>
    <xf numFmtId="0" fontId="102" fillId="51" borderId="51" applyNumberFormat="0" applyAlignment="0" applyProtection="0"/>
    <xf numFmtId="176" fontId="2" fillId="0" borderId="50" applyNumberFormat="0" applyFill="0" applyAlignment="0" applyProtection="0"/>
    <xf numFmtId="0" fontId="36" fillId="92" borderId="52" applyNumberFormat="0" applyFont="0" applyAlignment="0" applyProtection="0"/>
    <xf numFmtId="176" fontId="68" fillId="80" borderId="51" applyNumberFormat="0" applyAlignment="0" applyProtection="0"/>
    <xf numFmtId="176" fontId="2" fillId="84" borderId="18"/>
    <xf numFmtId="0" fontId="2" fillId="84" borderId="18"/>
    <xf numFmtId="39" fontId="106" fillId="57" borderId="56"/>
    <xf numFmtId="176" fontId="165" fillId="50" borderId="58" applyNumberFormat="0" applyProtection="0">
      <alignment horizontal="right" vertical="center"/>
    </xf>
    <xf numFmtId="0" fontId="122" fillId="79" borderId="37" applyNumberFormat="0" applyAlignment="0" applyProtection="0"/>
    <xf numFmtId="0" fontId="3" fillId="86" borderId="37" applyNumberFormat="0" applyProtection="0">
      <alignment horizontal="left" vertical="center" indent="1"/>
    </xf>
    <xf numFmtId="0" fontId="3" fillId="108" borderId="37" applyNumberFormat="0" applyProtection="0">
      <alignment horizontal="left" vertical="center" indent="1"/>
    </xf>
    <xf numFmtId="176" fontId="2" fillId="0" borderId="50" applyNumberFormat="0" applyFill="0" applyAlignment="0" applyProtection="0"/>
    <xf numFmtId="0" fontId="32" fillId="89" borderId="52" applyNumberFormat="0" applyAlignment="0" applyProtection="0"/>
    <xf numFmtId="0" fontId="3" fillId="93" borderId="37" applyNumberFormat="0" applyProtection="0">
      <alignment horizontal="left" vertical="center" indent="1"/>
    </xf>
    <xf numFmtId="4" fontId="124" fillId="88" borderId="37" applyNumberFormat="0" applyProtection="0">
      <alignment vertical="center"/>
    </xf>
    <xf numFmtId="0" fontId="3" fillId="106" borderId="37" applyNumberFormat="0" applyProtection="0">
      <alignment horizontal="left" vertical="center" indent="1"/>
    </xf>
    <xf numFmtId="176" fontId="128" fillId="50" borderId="58" applyNumberFormat="0" applyProtection="0">
      <alignment horizontal="right" vertical="center"/>
    </xf>
    <xf numFmtId="10" fontId="2" fillId="88" borderId="18" applyNumberFormat="0" applyBorder="0" applyAlignment="0" applyProtection="0"/>
    <xf numFmtId="4" fontId="124" fillId="85" borderId="37" applyNumberFormat="0" applyProtection="0">
      <alignment vertical="center"/>
    </xf>
    <xf numFmtId="0" fontId="3" fillId="108" borderId="37" applyNumberFormat="0" applyProtection="0">
      <alignment horizontal="left" vertical="center" indent="1"/>
    </xf>
    <xf numFmtId="176" fontId="142" fillId="0" borderId="50" applyNumberFormat="0" applyFill="0" applyBorder="0" applyAlignment="0" applyProtection="0"/>
    <xf numFmtId="0" fontId="164" fillId="1" borderId="20" applyNumberFormat="0" applyFont="0" applyAlignment="0">
      <alignment horizontal="center"/>
    </xf>
    <xf numFmtId="4" fontId="44" fillId="101" borderId="37" applyNumberFormat="0" applyProtection="0">
      <alignment horizontal="right" vertical="center"/>
    </xf>
    <xf numFmtId="0" fontId="3" fillId="93" borderId="37" applyNumberFormat="0" applyProtection="0">
      <alignment horizontal="left" vertical="center" indent="1"/>
    </xf>
    <xf numFmtId="0" fontId="164" fillId="1" borderId="20" applyNumberFormat="0" applyFont="0" applyAlignment="0">
      <alignment horizontal="center"/>
    </xf>
    <xf numFmtId="4" fontId="44" fillId="85" borderId="37" applyNumberFormat="0" applyProtection="0">
      <alignment horizontal="left" vertical="center" indent="1"/>
    </xf>
    <xf numFmtId="176" fontId="122" fillId="80" borderId="37" applyNumberFormat="0" applyAlignment="0" applyProtection="0"/>
    <xf numFmtId="176" fontId="57" fillId="0" borderId="50" applyNumberFormat="0" applyFill="0" applyBorder="0" applyAlignment="0" applyProtection="0"/>
    <xf numFmtId="0" fontId="3" fillId="92" borderId="52" applyNumberFormat="0" applyFont="0" applyAlignment="0" applyProtection="0"/>
    <xf numFmtId="0" fontId="135" fillId="0" borderId="50" applyNumberFormat="0" applyFill="0" applyBorder="0" applyAlignment="0" applyProtection="0"/>
    <xf numFmtId="0" fontId="189" fillId="80" borderId="51" applyNumberFormat="0" applyAlignment="0" applyProtection="0"/>
    <xf numFmtId="0" fontId="3" fillId="106" borderId="37" applyNumberFormat="0" applyProtection="0">
      <alignment horizontal="left" vertical="center" indent="1"/>
    </xf>
    <xf numFmtId="176" fontId="165" fillId="50" borderId="58" applyNumberFormat="0" applyProtection="0">
      <alignment horizontal="right" vertical="center"/>
    </xf>
    <xf numFmtId="0" fontId="2" fillId="0" borderId="50" applyNumberFormat="0" applyFill="0" applyAlignment="0" applyProtection="0"/>
    <xf numFmtId="176" fontId="130" fillId="107" borderId="58" applyNumberFormat="0" applyProtection="0">
      <alignment horizontal="left" vertical="top" indent="1"/>
    </xf>
    <xf numFmtId="4" fontId="44" fillId="104" borderId="37" applyNumberFormat="0" applyProtection="0">
      <alignment horizontal="right" vertical="center"/>
    </xf>
    <xf numFmtId="4" fontId="134" fillId="109" borderId="58" applyNumberFormat="0" applyProtection="0">
      <alignment horizontal="right" vertical="center"/>
    </xf>
    <xf numFmtId="176" fontId="57" fillId="0" borderId="50" applyNumberFormat="0" applyFill="0" applyBorder="0" applyAlignment="0" applyProtection="0"/>
    <xf numFmtId="176" fontId="58" fillId="0" borderId="50" applyNumberFormat="0" applyFill="0" applyBorder="0" applyAlignment="0" applyProtection="0"/>
    <xf numFmtId="4" fontId="124" fillId="104" borderId="37" applyNumberFormat="0" applyProtection="0">
      <alignment horizontal="right" vertical="center"/>
    </xf>
    <xf numFmtId="176" fontId="125" fillId="112" borderId="58" applyNumberFormat="0" applyProtection="0">
      <alignment horizontal="left" vertical="center" wrapText="1" indent="1"/>
    </xf>
    <xf numFmtId="4" fontId="124" fillId="104" borderId="37" applyNumberFormat="0" applyProtection="0">
      <alignment horizontal="right" vertical="center"/>
    </xf>
    <xf numFmtId="176" fontId="68" fillId="80" borderId="51" applyNumberFormat="0" applyAlignment="0" applyProtection="0"/>
    <xf numFmtId="176" fontId="135" fillId="0" borderId="50" applyNumberFormat="0" applyFill="0" applyBorder="0" applyAlignment="0" applyProtection="0"/>
    <xf numFmtId="4" fontId="128" fillId="109" borderId="58"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176" fontId="128" fillId="50" borderId="58" applyNumberFormat="0" applyProtection="0">
      <alignment horizontal="right" vertical="center"/>
    </xf>
    <xf numFmtId="4" fontId="44" fillId="104" borderId="37" applyNumberFormat="0" applyProtection="0">
      <alignment horizontal="right" vertical="center"/>
    </xf>
    <xf numFmtId="176" fontId="91" fillId="0" borderId="20">
      <alignment horizontal="left" vertical="center"/>
    </xf>
    <xf numFmtId="176" fontId="128" fillId="50" borderId="58" applyNumberFormat="0" applyProtection="0">
      <alignment horizontal="right" vertical="center"/>
    </xf>
    <xf numFmtId="10" fontId="2" fillId="88" borderId="18" applyNumberFormat="0" applyBorder="0" applyAlignment="0" applyProtection="0"/>
    <xf numFmtId="176" fontId="91" fillId="0" borderId="20">
      <alignment horizontal="left" vertical="center"/>
    </xf>
    <xf numFmtId="0" fontId="91" fillId="0" borderId="20">
      <alignment horizontal="left" vertical="center"/>
    </xf>
    <xf numFmtId="176" fontId="59" fillId="0" borderId="50" applyNumberFormat="0" applyFill="0" applyBorder="0" applyAlignment="0" applyProtection="0"/>
    <xf numFmtId="176" fontId="142" fillId="0" borderId="50" applyNumberFormat="0" applyFill="0" applyBorder="0" applyAlignment="0" applyProtection="0"/>
    <xf numFmtId="176" fontId="140" fillId="0" borderId="50" applyNumberFormat="0" applyFill="0" applyBorder="0" applyAlignment="0" applyProtection="0"/>
    <xf numFmtId="4" fontId="133" fillId="104" borderId="37" applyNumberFormat="0" applyProtection="0">
      <alignment horizontal="right" vertical="center"/>
    </xf>
    <xf numFmtId="176" fontId="141" fillId="0" borderId="50" applyNumberFormat="0" applyFill="0" applyBorder="0" applyAlignment="0" applyProtection="0"/>
    <xf numFmtId="0" fontId="36" fillId="92" borderId="52" applyNumberFormat="0" applyFont="0" applyAlignment="0" applyProtection="0"/>
    <xf numFmtId="4" fontId="133" fillId="104" borderId="37" applyNumberFormat="0" applyProtection="0">
      <alignment horizontal="right" vertical="center"/>
    </xf>
    <xf numFmtId="0" fontId="58" fillId="0" borderId="50" applyNumberFormat="0" applyFill="0" applyBorder="0" applyAlignment="0" applyProtection="0"/>
    <xf numFmtId="0" fontId="59" fillId="0" borderId="50" applyNumberFormat="0" applyFill="0" applyBorder="0" applyAlignment="0" applyProtection="0"/>
    <xf numFmtId="176" fontId="2" fillId="0" borderId="50" applyNumberFormat="0" applyFill="0" applyAlignment="0" applyProtection="0"/>
    <xf numFmtId="0" fontId="68" fillId="79" borderId="51" applyNumberFormat="0" applyAlignment="0" applyProtection="0"/>
    <xf numFmtId="10" fontId="2" fillId="88" borderId="18" applyNumberFormat="0" applyBorder="0" applyAlignment="0" applyProtection="0"/>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vertical="center"/>
    </xf>
    <xf numFmtId="0" fontId="2" fillId="84" borderId="18"/>
    <xf numFmtId="0" fontId="91" fillId="0" borderId="20">
      <alignment horizontal="left" vertical="center"/>
    </xf>
    <xf numFmtId="4" fontId="44" fillId="104" borderId="37" applyNumberFormat="0" applyProtection="0">
      <alignment horizontal="right" vertical="center"/>
    </xf>
    <xf numFmtId="4" fontId="125" fillId="53" borderId="58" applyNumberFormat="0" applyProtection="0">
      <alignment horizontal="left" vertical="center" wrapText="1" indent="1"/>
    </xf>
    <xf numFmtId="0" fontId="2" fillId="86" borderId="18"/>
    <xf numFmtId="4" fontId="124" fillId="85" borderId="37" applyNumberFormat="0" applyProtection="0">
      <alignment vertical="center"/>
    </xf>
    <xf numFmtId="4" fontId="44" fillId="104" borderId="40" applyNumberFormat="0" applyProtection="0">
      <alignment horizontal="left" vertical="center" indent="1"/>
    </xf>
    <xf numFmtId="0" fontId="140" fillId="0" borderId="50" applyNumberFormat="0" applyFill="0" applyBorder="0" applyAlignment="0" applyProtection="0"/>
    <xf numFmtId="0" fontId="141" fillId="0" borderId="50" applyNumberFormat="0" applyFill="0" applyBorder="0" applyAlignment="0" applyProtection="0"/>
    <xf numFmtId="0" fontId="142" fillId="0" borderId="50" applyNumberFormat="0" applyFill="0" applyBorder="0" applyAlignment="0" applyProtection="0"/>
    <xf numFmtId="0" fontId="190" fillId="52" borderId="51" applyNumberFormat="0" applyAlignment="0" applyProtection="0"/>
    <xf numFmtId="10" fontId="2" fillId="88" borderId="18" applyNumberFormat="0" applyBorder="0" applyAlignment="0" applyProtection="0"/>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2" borderId="52" applyNumberFormat="0" applyFont="0" applyAlignment="0" applyProtection="0"/>
    <xf numFmtId="0" fontId="102" fillId="51" borderId="51" applyNumberFormat="0" applyAlignment="0" applyProtection="0"/>
    <xf numFmtId="39" fontId="106" fillId="57" borderId="56"/>
    <xf numFmtId="39" fontId="106" fillId="57" borderId="56"/>
    <xf numFmtId="39" fontId="106" fillId="57" borderId="56"/>
    <xf numFmtId="4" fontId="44" fillId="98" borderId="37" applyNumberFormat="0" applyProtection="0">
      <alignment horizontal="right" vertical="center"/>
    </xf>
    <xf numFmtId="4" fontId="44" fillId="104" borderId="37"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4" fontId="44" fillId="101" borderId="37" applyNumberFormat="0" applyProtection="0">
      <alignment horizontal="right" vertical="center"/>
    </xf>
    <xf numFmtId="39" fontId="106" fillId="57" borderId="56"/>
    <xf numFmtId="4" fontId="44" fillId="85" borderId="37" applyNumberFormat="0" applyProtection="0">
      <alignment horizontal="left" vertical="center" indent="1"/>
    </xf>
    <xf numFmtId="0" fontId="91" fillId="0" borderId="20">
      <alignment horizontal="left" vertical="center"/>
    </xf>
    <xf numFmtId="10" fontId="2" fillId="88" borderId="18" applyNumberFormat="0" applyBorder="0" applyAlignment="0" applyProtection="0"/>
    <xf numFmtId="10" fontId="2" fillId="88" borderId="18" applyNumberFormat="0" applyBorder="0" applyAlignment="0" applyProtection="0"/>
    <xf numFmtId="0" fontId="2" fillId="84" borderId="18"/>
    <xf numFmtId="4" fontId="44" fillId="88"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39" fontId="106" fillId="57" borderId="56"/>
    <xf numFmtId="4" fontId="44" fillId="85"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59" fillId="0" borderId="50" applyNumberFormat="0" applyFill="0" applyBorder="0" applyAlignment="0" applyProtection="0"/>
    <xf numFmtId="0" fontId="102" fillId="51" borderId="51" applyNumberFormat="0" applyAlignment="0" applyProtection="0"/>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176" fontId="91" fillId="0" borderId="20">
      <alignment horizontal="left" vertical="center"/>
    </xf>
    <xf numFmtId="0" fontId="3" fillId="93" borderId="37" applyNumberFormat="0" applyProtection="0">
      <alignment horizontal="left" vertical="center" indent="1"/>
    </xf>
    <xf numFmtId="176" fontId="2" fillId="0" borderId="50" applyNumberFormat="0" applyFill="0" applyAlignment="0" applyProtection="0"/>
    <xf numFmtId="176" fontId="125" fillId="112" borderId="58" applyNumberFormat="0" applyProtection="0">
      <alignment horizontal="left" vertical="center" wrapText="1" indent="1"/>
    </xf>
    <xf numFmtId="176" fontId="58" fillId="0" borderId="50" applyNumberFormat="0" applyFill="0" applyBorder="0" applyAlignment="0" applyProtection="0"/>
    <xf numFmtId="176" fontId="59" fillId="0" borderId="50" applyNumberFormat="0" applyFill="0" applyBorder="0" applyAlignment="0" applyProtection="0"/>
    <xf numFmtId="176" fontId="166" fillId="50" borderId="58" applyNumberFormat="0" applyProtection="0">
      <alignment horizontal="right" vertical="center"/>
    </xf>
    <xf numFmtId="176" fontId="32" fillId="89" borderId="52" applyNumberFormat="0" applyAlignment="0" applyProtection="0"/>
    <xf numFmtId="176" fontId="102" fillId="52" borderId="51" applyNumberFormat="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0" fontId="68" fillId="79" borderId="51" applyNumberFormat="0" applyAlignment="0" applyProtection="0"/>
    <xf numFmtId="0" fontId="32" fillId="89" borderId="52" applyNumberFormat="0" applyAlignment="0" applyProtection="0"/>
    <xf numFmtId="0" fontId="57" fillId="0" borderId="50" applyNumberFormat="0" applyFill="0" applyBorder="0" applyAlignment="0" applyProtection="0"/>
    <xf numFmtId="0" fontId="58" fillId="0" borderId="50" applyNumberFormat="0" applyFill="0" applyBorder="0" applyAlignment="0" applyProtection="0"/>
    <xf numFmtId="176" fontId="59" fillId="0" borderId="50" applyNumberFormat="0" applyFill="0" applyBorder="0" applyAlignment="0" applyProtection="0"/>
    <xf numFmtId="0" fontId="68" fillId="79" borderId="51" applyNumberFormat="0" applyAlignment="0" applyProtection="0"/>
    <xf numFmtId="4" fontId="124" fillId="104" borderId="37" applyNumberFormat="0" applyProtection="0">
      <alignment horizontal="right" vertical="center"/>
    </xf>
    <xf numFmtId="4" fontId="44" fillId="10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4" fontId="44" fillId="104" borderId="37" applyNumberFormat="0" applyProtection="0">
      <alignment horizontal="right" vertical="center"/>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vertical="center"/>
    </xf>
    <xf numFmtId="4" fontId="124" fillId="85" borderId="37" applyNumberFormat="0" applyProtection="0">
      <alignment vertical="center"/>
    </xf>
    <xf numFmtId="39" fontId="106" fillId="57" borderId="56"/>
    <xf numFmtId="39" fontId="106" fillId="57" borderId="56"/>
    <xf numFmtId="4" fontId="44" fillId="85" borderId="37" applyNumberFormat="0" applyProtection="0">
      <alignment horizontal="left" vertical="center" indent="1"/>
    </xf>
    <xf numFmtId="4" fontId="44" fillId="83" borderId="37" applyNumberFormat="0" applyProtection="0">
      <alignment horizontal="right" vertical="center"/>
    </xf>
    <xf numFmtId="0" fontId="3" fillId="108" borderId="37" applyNumberFormat="0" applyProtection="0">
      <alignment horizontal="left" vertical="center" indent="1"/>
    </xf>
    <xf numFmtId="4" fontId="44" fillId="104"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7" borderId="37" applyNumberFormat="0" applyProtection="0">
      <alignment horizontal="right" vertical="center"/>
    </xf>
    <xf numFmtId="4" fontId="44" fillId="104" borderId="40" applyNumberFormat="0" applyProtection="0">
      <alignment horizontal="left" vertical="center" indent="1"/>
    </xf>
    <xf numFmtId="4" fontId="44" fillId="40" borderId="37" applyNumberFormat="0" applyProtection="0">
      <alignment horizontal="right" vertical="center"/>
    </xf>
    <xf numFmtId="0" fontId="91" fillId="0" borderId="20">
      <alignment horizontal="left" vertical="center"/>
    </xf>
    <xf numFmtId="0" fontId="3" fillId="93" borderId="37" applyNumberFormat="0" applyProtection="0">
      <alignment horizontal="left" vertical="center" indent="1"/>
    </xf>
    <xf numFmtId="0" fontId="2" fillId="86" borderId="18"/>
    <xf numFmtId="0" fontId="68" fillId="79" borderId="51" applyNumberFormat="0" applyAlignment="0" applyProtection="0"/>
    <xf numFmtId="176" fontId="2" fillId="84" borderId="18"/>
    <xf numFmtId="0" fontId="3" fillId="93"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horizontal="left" vertical="center" indent="1"/>
    </xf>
    <xf numFmtId="176" fontId="57" fillId="0" borderId="50" applyNumberFormat="0" applyFill="0" applyBorder="0" applyAlignment="0" applyProtection="0"/>
    <xf numFmtId="4" fontId="44" fillId="104" borderId="37" applyNumberFormat="0" applyProtection="0">
      <alignment horizontal="right" vertical="center"/>
    </xf>
    <xf numFmtId="4" fontId="44" fillId="85" borderId="37" applyNumberFormat="0" applyProtection="0">
      <alignment vertical="center"/>
    </xf>
    <xf numFmtId="0" fontId="135" fillId="0" borderId="50" applyNumberFormat="0" applyFill="0" applyBorder="0" applyAlignment="0" applyProtection="0"/>
    <xf numFmtId="0" fontId="3" fillId="93" borderId="37" applyNumberFormat="0" applyProtection="0">
      <alignment horizontal="left" vertical="center" indent="1"/>
    </xf>
    <xf numFmtId="4" fontId="44" fillId="85" borderId="37" applyNumberFormat="0" applyProtection="0">
      <alignment horizontal="left" vertical="center" indent="1"/>
    </xf>
    <xf numFmtId="176" fontId="57" fillId="0" borderId="50" applyNumberFormat="0" applyFill="0" applyBorder="0" applyAlignment="0" applyProtection="0"/>
    <xf numFmtId="4" fontId="124" fillId="104" borderId="37" applyNumberFormat="0" applyProtection="0">
      <alignment horizontal="right" vertical="center"/>
    </xf>
    <xf numFmtId="4" fontId="44" fillId="85" borderId="37" applyNumberFormat="0" applyProtection="0">
      <alignment horizontal="left" vertical="center" indent="1"/>
    </xf>
    <xf numFmtId="0" fontId="3" fillId="106" borderId="37" applyNumberFormat="0" applyProtection="0">
      <alignment horizontal="left" vertical="center" indent="1"/>
    </xf>
    <xf numFmtId="4" fontId="44" fillId="85" borderId="37" applyNumberFormat="0" applyProtection="0">
      <alignment horizontal="left" vertical="center" indent="1"/>
    </xf>
    <xf numFmtId="176" fontId="59" fillId="0" borderId="50" applyNumberFormat="0" applyFill="0" applyBorder="0" applyAlignment="0" applyProtection="0"/>
    <xf numFmtId="176" fontId="58" fillId="0" borderId="50" applyNumberFormat="0" applyFill="0" applyBorder="0" applyAlignment="0" applyProtection="0"/>
    <xf numFmtId="0" fontId="59" fillId="0" borderId="50" applyNumberFormat="0" applyFill="0" applyBorder="0" applyAlignment="0" applyProtection="0"/>
    <xf numFmtId="0" fontId="57" fillId="0" borderId="50" applyNumberFormat="0" applyFill="0" applyBorder="0" applyAlignment="0" applyProtection="0"/>
    <xf numFmtId="0" fontId="2" fillId="0" borderId="50" applyNumberFormat="0" applyFill="0" applyAlignment="0" applyProtection="0"/>
    <xf numFmtId="0" fontId="2" fillId="0" borderId="50" applyNumberFormat="0" applyFill="0" applyAlignment="0" applyProtection="0"/>
    <xf numFmtId="176" fontId="59" fillId="0" borderId="50" applyNumberFormat="0" applyFill="0" applyBorder="0" applyAlignment="0" applyProtection="0"/>
    <xf numFmtId="0" fontId="3" fillId="92" borderId="52" applyNumberFormat="0" applyFont="0" applyAlignment="0" applyProtection="0"/>
    <xf numFmtId="0" fontId="3" fillId="92" borderId="52" applyNumberFormat="0" applyFont="0" applyAlignment="0" applyProtection="0"/>
    <xf numFmtId="4" fontId="44" fillId="104" borderId="37" applyNumberFormat="0" applyProtection="0">
      <alignment horizontal="right" vertical="center"/>
    </xf>
    <xf numFmtId="0" fontId="32" fillId="89" borderId="52" applyNumberFormat="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0" fontId="3" fillId="86" borderId="37" applyNumberFormat="0" applyProtection="0">
      <alignment horizontal="left" vertical="center" indent="1"/>
    </xf>
    <xf numFmtId="176" fontId="32" fillId="89" borderId="52" applyNumberFormat="0" applyAlignment="0" applyProtection="0"/>
    <xf numFmtId="176" fontId="141"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68" fillId="80" borderId="51" applyNumberFormat="0" applyAlignment="0" applyProtection="0"/>
    <xf numFmtId="176" fontId="32" fillId="89" borderId="52" applyNumberFormat="0" applyAlignment="0" applyProtection="0"/>
    <xf numFmtId="176" fontId="141" fillId="0" borderId="50" applyNumberFormat="0" applyFill="0" applyBorder="0" applyAlignment="0" applyProtection="0"/>
    <xf numFmtId="176" fontId="135" fillId="0" borderId="50" applyNumberFormat="0" applyFill="0" applyBorder="0" applyAlignment="0" applyProtection="0"/>
    <xf numFmtId="0" fontId="2" fillId="86" borderId="18"/>
    <xf numFmtId="0" fontId="36" fillId="92" borderId="52" applyNumberFormat="0" applyFont="0" applyAlignment="0" applyProtection="0"/>
    <xf numFmtId="176" fontId="135" fillId="0" borderId="50" applyNumberFormat="0" applyFill="0" applyBorder="0" applyAlignment="0" applyProtection="0"/>
    <xf numFmtId="176" fontId="141" fillId="0" borderId="50" applyNumberFormat="0" applyFill="0" applyBorder="0" applyAlignment="0" applyProtection="0"/>
    <xf numFmtId="176" fontId="135" fillId="0" borderId="50" applyNumberFormat="0" applyFill="0" applyBorder="0" applyAlignment="0" applyProtection="0"/>
    <xf numFmtId="176" fontId="68" fillId="80" borderId="51" applyNumberFormat="0" applyAlignment="0" applyProtection="0"/>
    <xf numFmtId="0" fontId="3" fillId="93" borderId="37" applyNumberFormat="0" applyProtection="0">
      <alignment horizontal="left" vertical="center" indent="1"/>
    </xf>
    <xf numFmtId="4" fontId="124" fillId="85" borderId="37" applyNumberFormat="0" applyProtection="0">
      <alignment vertical="center"/>
    </xf>
    <xf numFmtId="39" fontId="106" fillId="57" borderId="56"/>
    <xf numFmtId="4" fontId="44" fillId="85" borderId="37" applyNumberFormat="0" applyProtection="0">
      <alignment horizontal="left" vertical="center" indent="1"/>
    </xf>
    <xf numFmtId="39" fontId="106" fillId="57" borderId="56"/>
    <xf numFmtId="176" fontId="59" fillId="0" borderId="50" applyNumberFormat="0" applyFill="0" applyBorder="0" applyAlignment="0" applyProtection="0"/>
    <xf numFmtId="176" fontId="58" fillId="0" borderId="50" applyNumberFormat="0" applyFill="0" applyBorder="0" applyAlignment="0" applyProtection="0"/>
    <xf numFmtId="176" fontId="122" fillId="80" borderId="37" applyNumberFormat="0" applyAlignment="0" applyProtection="0"/>
    <xf numFmtId="0" fontId="68" fillId="80" borderId="51" applyNumberFormat="0" applyAlignment="0" applyProtection="0"/>
    <xf numFmtId="0" fontId="68" fillId="79" borderId="51" applyNumberFormat="0" applyAlignment="0" applyProtection="0"/>
    <xf numFmtId="39" fontId="106" fillId="57" borderId="56"/>
    <xf numFmtId="0" fontId="3" fillId="93" borderId="37" applyNumberFormat="0" applyProtection="0">
      <alignment horizontal="left" vertical="center" indent="1"/>
    </xf>
    <xf numFmtId="4" fontId="44" fillId="104"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2" fillId="84" borderId="18"/>
    <xf numFmtId="0" fontId="2" fillId="84" borderId="18"/>
    <xf numFmtId="0" fontId="189" fillId="80" borderId="51" applyNumberFormat="0" applyAlignment="0" applyProtection="0"/>
    <xf numFmtId="0" fontId="3" fillId="93" borderId="37"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6" borderId="37" applyNumberFormat="0" applyProtection="0">
      <alignment horizontal="left" vertical="center" indent="1"/>
    </xf>
    <xf numFmtId="4" fontId="124" fillId="88" borderId="37" applyNumberFormat="0" applyProtection="0">
      <alignment vertical="center"/>
    </xf>
    <xf numFmtId="0" fontId="3" fillId="93" borderId="37" applyNumberFormat="0" applyProtection="0">
      <alignment horizontal="left" vertical="center" indent="1"/>
    </xf>
    <xf numFmtId="176" fontId="2" fillId="0" borderId="50" applyNumberFormat="0" applyFill="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0" fontId="3" fillId="92" borderId="52" applyNumberFormat="0" applyFont="0" applyAlignment="0" applyProtection="0"/>
    <xf numFmtId="0" fontId="59" fillId="0" borderId="50" applyNumberFormat="0" applyFill="0" applyBorder="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0" fontId="58" fillId="0" borderId="50" applyNumberFormat="0" applyFill="0" applyBorder="0" applyAlignment="0" applyProtection="0"/>
    <xf numFmtId="0" fontId="59" fillId="0" borderId="50" applyNumberFormat="0" applyFill="0" applyBorder="0" applyAlignment="0" applyProtection="0"/>
    <xf numFmtId="0" fontId="2" fillId="0" borderId="50" applyNumberFormat="0" applyFill="0" applyAlignment="0" applyProtection="0"/>
    <xf numFmtId="176" fontId="2" fillId="0" borderId="50" applyNumberFormat="0" applyFill="0" applyAlignment="0" applyProtection="0"/>
    <xf numFmtId="0" fontId="62" fillId="78" borderId="18">
      <alignment horizontal="center" vertical="center" shrinkToFit="1"/>
      <protection hidden="1"/>
    </xf>
    <xf numFmtId="0" fontId="65" fillId="0" borderId="25" applyNumberFormat="0" applyBorder="0">
      <alignment horizontal="center"/>
    </xf>
    <xf numFmtId="0" fontId="68" fillId="79" borderId="51" applyNumberFormat="0" applyAlignment="0" applyProtection="0"/>
    <xf numFmtId="0" fontId="68" fillId="79" borderId="51" applyNumberFormat="0" applyAlignment="0" applyProtection="0"/>
    <xf numFmtId="0" fontId="68" fillId="80" borderId="51" applyNumberFormat="0" applyAlignment="0" applyProtection="0"/>
    <xf numFmtId="0" fontId="68" fillId="79" borderId="51" applyNumberFormat="0" applyAlignment="0" applyProtection="0"/>
    <xf numFmtId="176" fontId="128" fillId="50" borderId="58" applyNumberFormat="0" applyProtection="0">
      <alignment horizontal="right" vertical="center"/>
    </xf>
    <xf numFmtId="4" fontId="129" fillId="109" borderId="58" applyNumberFormat="0" applyProtection="0">
      <alignment horizontal="right" vertical="center"/>
    </xf>
    <xf numFmtId="10" fontId="2" fillId="88" borderId="18" applyNumberFormat="0" applyBorder="0" applyAlignment="0" applyProtection="0"/>
    <xf numFmtId="4" fontId="44" fillId="85" borderId="37" applyNumberFormat="0" applyProtection="0">
      <alignment vertical="center"/>
    </xf>
    <xf numFmtId="0" fontId="57" fillId="0" borderId="50" applyNumberFormat="0" applyFill="0" applyBorder="0" applyAlignment="0" applyProtection="0"/>
    <xf numFmtId="4" fontId="124" fillId="104" borderId="37" applyNumberFormat="0" applyProtection="0">
      <alignment horizontal="right" vertical="center"/>
    </xf>
    <xf numFmtId="0" fontId="3" fillId="93" borderId="37" applyNumberFormat="0" applyProtection="0">
      <alignment horizontal="left" vertical="center" indent="1"/>
    </xf>
    <xf numFmtId="4" fontId="124" fillId="85" borderId="37" applyNumberFormat="0" applyProtection="0">
      <alignment vertical="center"/>
    </xf>
    <xf numFmtId="10" fontId="2" fillId="88" borderId="18" applyNumberFormat="0" applyBorder="0" applyAlignment="0" applyProtection="0"/>
    <xf numFmtId="176" fontId="165" fillId="50" borderId="58" applyNumberFormat="0" applyProtection="0">
      <alignment horizontal="right" vertical="center"/>
    </xf>
    <xf numFmtId="4" fontId="129" fillId="109" borderId="58" applyNumberFormat="0" applyProtection="0">
      <alignment horizontal="right" vertical="center"/>
    </xf>
    <xf numFmtId="0" fontId="3" fillId="108" borderId="37" applyNumberFormat="0" applyProtection="0">
      <alignment horizontal="left" vertical="center" indent="1"/>
    </xf>
    <xf numFmtId="39" fontId="106" fillId="57" borderId="56"/>
    <xf numFmtId="0" fontId="3" fillId="93" borderId="37" applyNumberFormat="0" applyProtection="0">
      <alignment horizontal="left" vertical="center" indent="1"/>
    </xf>
    <xf numFmtId="4" fontId="124" fillId="104" borderId="37" applyNumberFormat="0" applyProtection="0">
      <alignment horizontal="right" vertical="center"/>
    </xf>
    <xf numFmtId="0" fontId="3" fillId="93" borderId="37" applyNumberFormat="0" applyProtection="0">
      <alignment horizontal="left" vertical="center" indent="1"/>
    </xf>
    <xf numFmtId="39" fontId="106" fillId="57" borderId="56"/>
    <xf numFmtId="4" fontId="133" fillId="104" borderId="37" applyNumberFormat="0" applyProtection="0">
      <alignment horizontal="right" vertical="center"/>
    </xf>
    <xf numFmtId="4" fontId="126" fillId="102" borderId="37" applyNumberFormat="0" applyProtection="0">
      <alignment horizontal="left" vertical="center" indent="1"/>
    </xf>
    <xf numFmtId="4" fontId="124" fillId="85" borderId="37" applyNumberFormat="0" applyProtection="0">
      <alignment vertical="center"/>
    </xf>
    <xf numFmtId="0" fontId="172" fillId="83" borderId="18">
      <alignment horizontal="center" vertical="center" wrapText="1"/>
    </xf>
    <xf numFmtId="176" fontId="58" fillId="0" borderId="50" applyNumberFormat="0" applyFill="0" applyBorder="0" applyAlignment="0" applyProtection="0"/>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0" fontId="102" fillId="51" borderId="51" applyNumberFormat="0" applyAlignment="0" applyProtection="0"/>
    <xf numFmtId="4" fontId="44" fillId="10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106" borderId="37" applyNumberFormat="0" applyProtection="0">
      <alignment horizontal="left" vertical="center" indent="1"/>
    </xf>
    <xf numFmtId="176" fontId="165" fillId="50" borderId="58" applyNumberFormat="0" applyProtection="0">
      <alignment horizontal="right" vertical="center"/>
    </xf>
    <xf numFmtId="39" fontId="106" fillId="57" borderId="56"/>
    <xf numFmtId="0" fontId="3" fillId="93" borderId="37" applyNumberFormat="0" applyProtection="0">
      <alignment horizontal="left" vertical="center" indent="1"/>
    </xf>
    <xf numFmtId="4" fontId="44" fillId="104" borderId="40" applyNumberFormat="0" applyProtection="0">
      <alignment horizontal="left" vertical="center" indent="1"/>
    </xf>
    <xf numFmtId="4" fontId="124" fillId="88" borderId="37" applyNumberFormat="0" applyProtection="0">
      <alignment vertical="center"/>
    </xf>
    <xf numFmtId="4" fontId="44" fillId="85" borderId="37" applyNumberFormat="0" applyProtection="0">
      <alignment horizontal="left" vertical="center" indent="1"/>
    </xf>
    <xf numFmtId="0" fontId="2" fillId="86" borderId="18"/>
    <xf numFmtId="4" fontId="44" fillId="95" borderId="37" applyNumberFormat="0" applyProtection="0">
      <alignment horizontal="right" vertical="center"/>
    </xf>
    <xf numFmtId="0" fontId="3" fillId="93" borderId="37" applyNumberFormat="0" applyProtection="0">
      <alignment horizontal="left" vertical="center" indent="1"/>
    </xf>
    <xf numFmtId="4" fontId="44" fillId="83" borderId="37" applyNumberFormat="0" applyProtection="0">
      <alignment horizontal="right" vertical="center"/>
    </xf>
    <xf numFmtId="4" fontId="44" fillId="98"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44" fillId="104" borderId="37" applyNumberFormat="0" applyProtection="0">
      <alignment horizontal="left" vertical="center" indent="1"/>
    </xf>
    <xf numFmtId="0" fontId="3" fillId="106" borderId="37" applyNumberFormat="0" applyProtection="0">
      <alignment horizontal="left" vertical="center" indent="1"/>
    </xf>
    <xf numFmtId="176" fontId="128" fillId="50" borderId="58" applyNumberFormat="0" applyProtection="0">
      <alignment horizontal="right" vertical="center"/>
    </xf>
    <xf numFmtId="4" fontId="128" fillId="109" borderId="58" applyNumberFormat="0" applyProtection="0">
      <alignment horizontal="right" vertical="center"/>
    </xf>
    <xf numFmtId="176" fontId="165" fillId="50" borderId="58" applyNumberFormat="0" applyProtection="0">
      <alignment horizontal="right" vertical="center"/>
    </xf>
    <xf numFmtId="0" fontId="3" fillId="93" borderId="37" applyNumberFormat="0" applyProtection="0">
      <alignment horizontal="left" vertical="center" indent="1"/>
    </xf>
    <xf numFmtId="4" fontId="125" fillId="53" borderId="58" applyNumberFormat="0" applyProtection="0">
      <alignment horizontal="left" vertical="center" wrapText="1" indent="1"/>
    </xf>
    <xf numFmtId="4" fontId="44" fillId="88" borderId="37" applyNumberFormat="0" applyProtection="0">
      <alignment vertical="center"/>
    </xf>
    <xf numFmtId="0" fontId="3" fillId="93" borderId="37" applyNumberFormat="0" applyProtection="0">
      <alignment horizontal="left" vertical="center" indent="1"/>
    </xf>
    <xf numFmtId="0" fontId="2" fillId="84" borderId="18"/>
    <xf numFmtId="0" fontId="2" fillId="84" borderId="18"/>
    <xf numFmtId="176" fontId="2" fillId="84" borderId="18"/>
    <xf numFmtId="0" fontId="173" fillId="0" borderId="48" applyNumberFormat="0" applyFill="0" applyAlignment="0" applyProtection="0"/>
    <xf numFmtId="0" fontId="91" fillId="0" borderId="20">
      <alignment horizontal="left" vertical="center"/>
    </xf>
    <xf numFmtId="0" fontId="91" fillId="0" borderId="20">
      <alignment horizontal="left" vertical="center"/>
    </xf>
    <xf numFmtId="176" fontId="91" fillId="0" borderId="20">
      <alignment horizontal="left" vertical="center"/>
    </xf>
    <xf numFmtId="0" fontId="92" fillId="85" borderId="18" applyBorder="0">
      <alignment horizontal="center" vertical="center" shrinkToFit="1"/>
      <protection hidden="1"/>
    </xf>
    <xf numFmtId="4" fontId="44" fillId="88" borderId="37" applyNumberFormat="0" applyProtection="0">
      <alignment horizontal="left" vertical="center" indent="1"/>
    </xf>
    <xf numFmtId="0" fontId="36" fillId="89" borderId="52" applyNumberFormat="0" applyAlignment="0" applyProtection="0"/>
    <xf numFmtId="0" fontId="173" fillId="0" borderId="48" applyNumberFormat="0" applyFill="0" applyAlignment="0" applyProtection="0"/>
    <xf numFmtId="0" fontId="190" fillId="52" borderId="51" applyNumberFormat="0" applyAlignment="0" applyProtection="0"/>
    <xf numFmtId="10" fontId="2" fillId="88" borderId="18" applyNumberFormat="0" applyBorder="0" applyAlignment="0" applyProtection="0"/>
    <xf numFmtId="0" fontId="102" fillId="51" borderId="51" applyNumberFormat="0" applyAlignment="0" applyProtection="0"/>
    <xf numFmtId="0" fontId="102" fillId="51" borderId="51" applyNumberFormat="0" applyAlignment="0" applyProtection="0"/>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0" fontId="103" fillId="0" borderId="18">
      <alignment horizontal="left" vertical="center" wrapText="1"/>
    </xf>
    <xf numFmtId="39" fontId="106" fillId="57" borderId="56"/>
    <xf numFmtId="176" fontId="130" fillId="107" borderId="58" applyNumberFormat="0" applyProtection="0">
      <alignment horizontal="left" vertical="top" indent="1"/>
    </xf>
    <xf numFmtId="176" fontId="125" fillId="112" borderId="58" applyNumberFormat="0" applyProtection="0">
      <alignment horizontal="left" vertical="center" wrapText="1" indent="1"/>
    </xf>
    <xf numFmtId="176" fontId="166" fillId="50" borderId="58" applyNumberFormat="0" applyProtection="0">
      <alignment horizontal="right" vertical="center"/>
    </xf>
    <xf numFmtId="0" fontId="3" fillId="93"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4" fontId="44" fillId="85" borderId="37" applyNumberFormat="0" applyProtection="0">
      <alignment horizontal="left" vertical="center" indent="1"/>
    </xf>
    <xf numFmtId="0" fontId="3" fillId="106" borderId="37" applyNumberFormat="0" applyProtection="0">
      <alignment horizontal="left" vertical="center" indent="1"/>
    </xf>
    <xf numFmtId="0" fontId="3" fillId="93" borderId="37" applyNumberFormat="0" applyProtection="0">
      <alignment horizontal="left" vertical="center" indent="1"/>
    </xf>
    <xf numFmtId="176" fontId="32" fillId="89" borderId="52" applyNumberFormat="0" applyAlignment="0" applyProtection="0"/>
    <xf numFmtId="0" fontId="91" fillId="0" borderId="20">
      <alignment horizontal="left" vertical="center"/>
    </xf>
    <xf numFmtId="0" fontId="91" fillId="0" borderId="20">
      <alignment horizontal="left" vertical="center"/>
    </xf>
    <xf numFmtId="0" fontId="102" fillId="51" borderId="51" applyNumberFormat="0" applyAlignment="0" applyProtection="0"/>
    <xf numFmtId="0" fontId="102" fillId="51" borderId="51" applyNumberFormat="0" applyAlignment="0" applyProtection="0"/>
    <xf numFmtId="0" fontId="68" fillId="79" borderId="51" applyNumberFormat="0" applyAlignment="0" applyProtection="0"/>
    <xf numFmtId="0" fontId="68" fillId="80" borderId="51" applyNumberFormat="0" applyAlignment="0" applyProtection="0"/>
    <xf numFmtId="176" fontId="2" fillId="0" borderId="50" applyNumberFormat="0" applyFill="0" applyAlignment="0" applyProtection="0"/>
    <xf numFmtId="0" fontId="2" fillId="0" borderId="50" applyNumberFormat="0" applyFill="0" applyAlignment="0" applyProtection="0"/>
    <xf numFmtId="0" fontId="59" fillId="0" borderId="50" applyNumberFormat="0" applyFill="0" applyBorder="0" applyAlignment="0" applyProtection="0"/>
    <xf numFmtId="0" fontId="32" fillId="89" borderId="52" applyNumberFormat="0" applyAlignment="0" applyProtection="0"/>
    <xf numFmtId="0" fontId="57" fillId="0" borderId="50" applyNumberFormat="0" applyFill="0" applyBorder="0" applyAlignment="0" applyProtection="0"/>
    <xf numFmtId="0" fontId="58" fillId="0" borderId="50" applyNumberFormat="0" applyFill="0" applyBorder="0" applyAlignment="0" applyProtection="0"/>
    <xf numFmtId="176" fontId="135" fillId="0" borderId="50" applyNumberFormat="0" applyFill="0" applyBorder="0" applyAlignment="0" applyProtection="0"/>
    <xf numFmtId="0" fontId="135" fillId="0" borderId="50" applyNumberFormat="0" applyFill="0" applyBorder="0" applyAlignment="0" applyProtection="0"/>
    <xf numFmtId="0" fontId="140" fillId="0" borderId="50" applyNumberFormat="0" applyFill="0" applyBorder="0" applyAlignment="0" applyProtection="0"/>
    <xf numFmtId="0" fontId="190" fillId="52" borderId="51" applyNumberFormat="0" applyAlignment="0" applyProtection="0"/>
    <xf numFmtId="0" fontId="173" fillId="0" borderId="48" applyNumberFormat="0" applyFill="0" applyAlignment="0" applyProtection="0"/>
    <xf numFmtId="10" fontId="2" fillId="88" borderId="18" applyNumberFormat="0" applyBorder="0" applyAlignment="0" applyProtection="0"/>
    <xf numFmtId="10" fontId="2" fillId="88" borderId="18" applyNumberFormat="0" applyBorder="0" applyAlignment="0" applyProtection="0"/>
    <xf numFmtId="39" fontId="106" fillId="57" borderId="56"/>
    <xf numFmtId="4" fontId="44" fillId="104" borderId="37" applyNumberFormat="0" applyProtection="0">
      <alignment horizontal="right" vertical="center"/>
    </xf>
    <xf numFmtId="0" fontId="3" fillId="93" borderId="37" applyNumberFormat="0" applyProtection="0">
      <alignment horizontal="left" vertical="center" indent="1"/>
    </xf>
    <xf numFmtId="4" fontId="124" fillId="85" borderId="37" applyNumberFormat="0" applyProtection="0">
      <alignment vertical="center"/>
    </xf>
    <xf numFmtId="4" fontId="124" fillId="104" borderId="37" applyNumberFormat="0" applyProtection="0">
      <alignment horizontal="right" vertical="center"/>
    </xf>
    <xf numFmtId="0" fontId="91" fillId="0" borderId="20">
      <alignment horizontal="left" vertical="center"/>
    </xf>
    <xf numFmtId="176" fontId="102" fillId="52" borderId="51" applyNumberFormat="0" applyAlignment="0" applyProtection="0"/>
    <xf numFmtId="176" fontId="32" fillId="89" borderId="52" applyNumberFormat="0" applyAlignment="0" applyProtection="0"/>
    <xf numFmtId="4" fontId="124" fillId="104" borderId="37" applyNumberFormat="0" applyProtection="0">
      <alignment horizontal="right" vertical="center"/>
    </xf>
    <xf numFmtId="176" fontId="32" fillId="89" borderId="52" applyNumberFormat="0" applyAlignment="0" applyProtection="0"/>
    <xf numFmtId="0" fontId="3" fillId="93" borderId="37" applyNumberFormat="0" applyProtection="0">
      <alignment horizontal="left" vertical="center" indent="1"/>
    </xf>
    <xf numFmtId="0" fontId="3" fillId="86" borderId="37" applyNumberFormat="0" applyProtection="0">
      <alignment horizontal="left" vertical="center" indent="1"/>
    </xf>
    <xf numFmtId="4" fontId="44" fillId="104" borderId="37" applyNumberFormat="0" applyProtection="0">
      <alignment horizontal="right" vertical="center"/>
    </xf>
    <xf numFmtId="4" fontId="124" fillId="85" borderId="37" applyNumberFormat="0" applyProtection="0">
      <alignment vertical="center"/>
    </xf>
    <xf numFmtId="0" fontId="3" fillId="93" borderId="37" applyNumberFormat="0" applyProtection="0">
      <alignment horizontal="left" vertical="center" indent="1"/>
    </xf>
    <xf numFmtId="176" fontId="142" fillId="0" borderId="50" applyNumberFormat="0" applyFill="0" applyBorder="0" applyAlignment="0" applyProtection="0"/>
    <xf numFmtId="0" fontId="3" fillId="93" borderId="37" applyNumberFormat="0" applyProtection="0">
      <alignment horizontal="left" vertical="center" indent="1"/>
    </xf>
    <xf numFmtId="4" fontId="44" fillId="88" borderId="37" applyNumberFormat="0" applyProtection="0">
      <alignment horizontal="left" vertical="center" indent="1"/>
    </xf>
    <xf numFmtId="4" fontId="126" fillId="102"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vertical="center"/>
    </xf>
    <xf numFmtId="0" fontId="3" fillId="106" borderId="37" applyNumberFormat="0" applyProtection="0">
      <alignment horizontal="left" vertical="center" indent="1"/>
    </xf>
    <xf numFmtId="0" fontId="3" fillId="108" borderId="37" applyNumberFormat="0" applyProtection="0">
      <alignment horizontal="left" vertical="center" indent="1"/>
    </xf>
    <xf numFmtId="4" fontId="44" fillId="104" borderId="40" applyNumberFormat="0" applyProtection="0">
      <alignment horizontal="left" vertical="center" indent="1"/>
    </xf>
    <xf numFmtId="176" fontId="58" fillId="0" borderId="50" applyNumberFormat="0" applyFill="0" applyBorder="0" applyAlignment="0" applyProtection="0"/>
    <xf numFmtId="0" fontId="122" fillId="79" borderId="37" applyNumberFormat="0" applyAlignment="0" applyProtection="0"/>
    <xf numFmtId="0" fontId="3" fillId="92" borderId="52" applyNumberFormat="0" applyFont="0" applyAlignment="0" applyProtection="0"/>
    <xf numFmtId="0" fontId="3" fillId="92" borderId="52" applyNumberFormat="0" applyFont="0" applyAlignment="0" applyProtection="0"/>
    <xf numFmtId="0" fontId="32" fillId="89" borderId="52" applyNumberFormat="0" applyAlignment="0" applyProtection="0"/>
    <xf numFmtId="0" fontId="36" fillId="92" borderId="52" applyNumberFormat="0" applyFont="0" applyAlignment="0" applyProtection="0"/>
    <xf numFmtId="39" fontId="106" fillId="57" borderId="56"/>
    <xf numFmtId="0" fontId="122" fillId="79" borderId="37" applyNumberFormat="0" applyAlignment="0" applyProtection="0"/>
    <xf numFmtId="0" fontId="122" fillId="79" borderId="37" applyNumberFormat="0" applyAlignment="0" applyProtection="0"/>
    <xf numFmtId="0" fontId="122" fillId="80" borderId="37" applyNumberFormat="0" applyAlignment="0" applyProtection="0"/>
    <xf numFmtId="0" fontId="122" fillId="79" borderId="37" applyNumberFormat="0" applyAlignment="0" applyProtection="0"/>
    <xf numFmtId="0" fontId="3" fillId="106" borderId="37" applyNumberFormat="0" applyProtection="0">
      <alignment horizontal="left" vertical="center" indent="1"/>
    </xf>
    <xf numFmtId="4" fontId="44" fillId="104" borderId="40" applyNumberFormat="0" applyProtection="0">
      <alignment horizontal="left" vertical="center" indent="1"/>
    </xf>
    <xf numFmtId="0" fontId="2" fillId="0" borderId="50" applyNumberFormat="0" applyFill="0" applyAlignment="0" applyProtection="0"/>
    <xf numFmtId="0" fontId="3" fillId="92" borderId="52" applyNumberFormat="0" applyFont="0" applyAlignment="0" applyProtection="0"/>
    <xf numFmtId="4" fontId="124" fillId="104" borderId="37" applyNumberFormat="0" applyProtection="0">
      <alignment horizontal="right" vertical="center"/>
    </xf>
    <xf numFmtId="4" fontId="133" fillId="104" borderId="37" applyNumberFormat="0" applyProtection="0">
      <alignment horizontal="right" vertical="center"/>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124" fillId="104" borderId="37" applyNumberFormat="0" applyProtection="0">
      <alignment horizontal="right" vertical="center"/>
    </xf>
    <xf numFmtId="0" fontId="103" fillId="0" borderId="18">
      <alignment horizontal="left" vertical="center" wrapText="1"/>
    </xf>
    <xf numFmtId="4" fontId="124" fillId="104" borderId="37" applyNumberFormat="0" applyProtection="0">
      <alignment horizontal="right" vertical="center"/>
    </xf>
    <xf numFmtId="176" fontId="91" fillId="0" borderId="20">
      <alignment horizontal="left" vertical="center"/>
    </xf>
    <xf numFmtId="0" fontId="3" fillId="106" borderId="37" applyNumberFormat="0" applyProtection="0">
      <alignment horizontal="left" vertical="center" indent="1"/>
    </xf>
    <xf numFmtId="4" fontId="44" fillId="85" borderId="37" applyNumberFormat="0" applyProtection="0">
      <alignment horizontal="left" vertical="center" indent="1"/>
    </xf>
    <xf numFmtId="4" fontId="44" fillId="97" borderId="37" applyNumberFormat="0" applyProtection="0">
      <alignment horizontal="right" vertical="center"/>
    </xf>
    <xf numFmtId="4" fontId="44" fillId="95" borderId="37" applyNumberFormat="0" applyProtection="0">
      <alignment horizontal="right" vertical="center"/>
    </xf>
    <xf numFmtId="176" fontId="125" fillId="112" borderId="58" applyNumberFormat="0" applyProtection="0">
      <alignment horizontal="left" vertical="center" wrapText="1" indent="1"/>
    </xf>
    <xf numFmtId="176" fontId="130" fillId="107" borderId="58" applyNumberFormat="0" applyProtection="0">
      <alignment horizontal="left" vertical="top" indent="1"/>
    </xf>
    <xf numFmtId="0" fontId="3" fillId="86" borderId="37" applyNumberFormat="0" applyProtection="0">
      <alignment horizontal="left" vertical="center" indent="1"/>
    </xf>
    <xf numFmtId="4" fontId="44" fillId="106"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44" fillId="88" borderId="37" applyNumberFormat="0" applyProtection="0">
      <alignment vertical="center"/>
    </xf>
    <xf numFmtId="4" fontId="133" fillId="104" borderId="37" applyNumberFormat="0" applyProtection="0">
      <alignment horizontal="right" vertical="center"/>
    </xf>
    <xf numFmtId="4" fontId="44" fillId="95" borderId="37" applyNumberFormat="0" applyProtection="0">
      <alignment horizontal="right" vertical="center"/>
    </xf>
    <xf numFmtId="0" fontId="3" fillId="93" borderId="37" applyNumberFormat="0" applyProtection="0">
      <alignment horizontal="left" vertical="center" indent="1"/>
    </xf>
    <xf numFmtId="0" fontId="2" fillId="86" borderId="18"/>
    <xf numFmtId="0" fontId="2" fillId="86" borderId="18"/>
    <xf numFmtId="176" fontId="2" fillId="86" borderId="18"/>
    <xf numFmtId="0" fontId="57" fillId="0" borderId="50" applyNumberFormat="0" applyFill="0" applyBorder="0" applyAlignment="0" applyProtection="0"/>
    <xf numFmtId="176" fontId="57" fillId="0" borderId="50" applyNumberFormat="0" applyFill="0" applyBorder="0" applyAlignment="0" applyProtection="0"/>
    <xf numFmtId="4" fontId="4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12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133" fillId="104" borderId="37" applyNumberFormat="0" applyProtection="0">
      <alignment horizontal="right" vertical="center"/>
    </xf>
    <xf numFmtId="4" fontId="44" fillId="85" borderId="37" applyNumberFormat="0" applyProtection="0">
      <alignment vertical="center"/>
    </xf>
    <xf numFmtId="201" fontId="167" fillId="85" borderId="57" applyBorder="0">
      <alignment horizontal="center" vertical="center" wrapText="1"/>
      <protection hidden="1"/>
    </xf>
    <xf numFmtId="0" fontId="164" fillId="1" borderId="20" applyNumberFormat="0" applyFont="0" applyAlignment="0">
      <alignment horizontal="center"/>
    </xf>
    <xf numFmtId="0" fontId="135" fillId="0" borderId="50" applyNumberFormat="0" applyFill="0" applyBorder="0" applyAlignment="0" applyProtection="0"/>
    <xf numFmtId="0" fontId="172" fillId="83" borderId="18">
      <alignment horizontal="center" vertical="center" wrapText="1"/>
    </xf>
    <xf numFmtId="0" fontId="173" fillId="0" borderId="48" applyNumberFormat="0" applyFill="0" applyAlignment="0" applyProtection="0"/>
    <xf numFmtId="0" fontId="162" fillId="113" borderId="18">
      <alignment vertical="center" wrapText="1"/>
      <protection locked="0"/>
    </xf>
    <xf numFmtId="0" fontId="162" fillId="113" borderId="18">
      <alignment vertical="center" wrapText="1"/>
      <protection locked="0"/>
    </xf>
    <xf numFmtId="0" fontId="140" fillId="0" borderId="50" applyNumberFormat="0" applyFill="0" applyBorder="0" applyAlignment="0" applyProtection="0"/>
    <xf numFmtId="0" fontId="141" fillId="0" borderId="50" applyNumberFormat="0" applyFill="0" applyBorder="0" applyAlignment="0" applyProtection="0"/>
    <xf numFmtId="0" fontId="142" fillId="0" borderId="50" applyNumberFormat="0" applyFill="0" applyBorder="0" applyAlignment="0" applyProtection="0"/>
    <xf numFmtId="0" fontId="3" fillId="93" borderId="37" applyNumberFormat="0" applyProtection="0">
      <alignment horizontal="left" vertical="center" indent="1"/>
    </xf>
    <xf numFmtId="4" fontId="44" fillId="85" borderId="37" applyNumberFormat="0" applyProtection="0">
      <alignmen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10" fontId="2" fillId="88" borderId="18" applyNumberFormat="0" applyBorder="0" applyAlignment="0" applyProtection="0"/>
    <xf numFmtId="176" fontId="141" fillId="0" borderId="50" applyNumberFormat="0" applyFill="0" applyBorder="0" applyAlignment="0" applyProtection="0"/>
    <xf numFmtId="0" fontId="36" fillId="92" borderId="52" applyNumberFormat="0" applyFont="0" applyAlignment="0" applyProtection="0"/>
    <xf numFmtId="176" fontId="68" fillId="80" borderId="51" applyNumberFormat="0" applyAlignment="0" applyProtection="0"/>
    <xf numFmtId="0" fontId="3" fillId="86" borderId="37" applyNumberFormat="0" applyProtection="0">
      <alignment horizontal="left" vertical="center" indent="1"/>
    </xf>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4" fontId="44" fillId="85" borderId="37" applyNumberFormat="0" applyProtection="0">
      <alignment horizontal="left" vertical="center" indent="1"/>
    </xf>
    <xf numFmtId="4" fontId="44" fillId="85" borderId="37" applyNumberFormat="0" applyProtection="0">
      <alignment horizontal="left" vertical="center" indent="1"/>
    </xf>
    <xf numFmtId="39" fontId="106" fillId="57" borderId="56"/>
    <xf numFmtId="4" fontId="44" fillId="106" borderId="37" applyNumberFormat="0" applyProtection="0">
      <alignment horizontal="left" vertical="center" indent="1"/>
    </xf>
    <xf numFmtId="176" fontId="130" fillId="107" borderId="58" applyNumberFormat="0" applyProtection="0">
      <alignment horizontal="left" vertical="top" indent="1"/>
    </xf>
    <xf numFmtId="0" fontId="2" fillId="0" borderId="50" applyNumberFormat="0" applyFill="0" applyAlignment="0" applyProtection="0"/>
    <xf numFmtId="0" fontId="2" fillId="86" borderId="18"/>
    <xf numFmtId="0" fontId="2" fillId="84" borderId="18"/>
    <xf numFmtId="0" fontId="91" fillId="0" borderId="20">
      <alignment horizontal="left" vertical="center"/>
    </xf>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39" fontId="106" fillId="57" borderId="56"/>
    <xf numFmtId="39" fontId="106" fillId="57" borderId="56"/>
    <xf numFmtId="39" fontId="106" fillId="57" borderId="56"/>
    <xf numFmtId="39" fontId="106" fillId="57" borderId="56"/>
    <xf numFmtId="39" fontId="106" fillId="57" borderId="56"/>
    <xf numFmtId="39" fontId="106" fillId="57" borderId="56"/>
    <xf numFmtId="176" fontId="2" fillId="86" borderId="18"/>
    <xf numFmtId="176" fontId="165" fillId="50" borderId="58" applyNumberFormat="0" applyProtection="0">
      <alignment horizontal="right" vertical="center"/>
    </xf>
    <xf numFmtId="176" fontId="128" fillId="50" borderId="58" applyNumberFormat="0" applyProtection="0">
      <alignment horizontal="right" vertical="center"/>
    </xf>
    <xf numFmtId="176" fontId="130" fillId="107" borderId="58" applyNumberFormat="0" applyProtection="0">
      <alignment horizontal="left" vertical="top" indent="1"/>
    </xf>
    <xf numFmtId="176" fontId="125" fillId="112" borderId="58" applyNumberFormat="0" applyProtection="0">
      <alignment horizontal="left" vertical="center" wrapText="1" indent="1"/>
    </xf>
    <xf numFmtId="176" fontId="166" fillId="50" borderId="58" applyNumberFormat="0" applyProtection="0">
      <alignment horizontal="right" vertical="center"/>
    </xf>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68" fillId="80" borderId="51" applyNumberFormat="0" applyAlignment="0" applyProtection="0"/>
    <xf numFmtId="176" fontId="2" fillId="0" borderId="50" applyNumberFormat="0" applyFill="0" applyAlignment="0" applyProtection="0"/>
    <xf numFmtId="176" fontId="91" fillId="0" borderId="20">
      <alignment horizontal="left" vertical="center"/>
    </xf>
    <xf numFmtId="176" fontId="32" fillId="89" borderId="52" applyNumberFormat="0" applyAlignment="0" applyProtection="0"/>
    <xf numFmtId="176" fontId="135" fillId="0" borderId="50" applyNumberFormat="0" applyFill="0" applyBorder="0" applyAlignment="0" applyProtection="0"/>
    <xf numFmtId="176" fontId="102" fillId="52" borderId="51" applyNumberFormat="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0" fontId="3" fillId="92" borderId="52" applyNumberFormat="0" applyFont="0" applyAlignment="0" applyProtection="0"/>
    <xf numFmtId="0" fontId="3" fillId="92" borderId="52" applyNumberFormat="0" applyFont="0" applyAlignment="0" applyProtection="0"/>
    <xf numFmtId="176" fontId="57" fillId="0" borderId="50" applyNumberFormat="0" applyFill="0" applyBorder="0" applyAlignment="0" applyProtection="0"/>
    <xf numFmtId="0" fontId="57" fillId="0" borderId="50" applyNumberFormat="0" applyFill="0" applyBorder="0" applyAlignment="0" applyProtection="0"/>
    <xf numFmtId="0" fontId="59" fillId="0" borderId="50" applyNumberFormat="0" applyFill="0" applyBorder="0" applyAlignment="0" applyProtection="0"/>
    <xf numFmtId="176" fontId="58" fillId="0" borderId="50" applyNumberFormat="0" applyFill="0" applyBorder="0" applyAlignment="0" applyProtection="0"/>
    <xf numFmtId="0" fontId="2" fillId="0" borderId="50" applyNumberFormat="0" applyFill="0" applyAlignment="0" applyProtection="0"/>
    <xf numFmtId="0" fontId="2" fillId="0" borderId="50" applyNumberFormat="0" applyFill="0" applyAlignment="0" applyProtection="0"/>
    <xf numFmtId="0" fontId="68" fillId="80" borderId="51" applyNumberFormat="0" applyAlignment="0" applyProtection="0"/>
    <xf numFmtId="0" fontId="68" fillId="79" borderId="51" applyNumberFormat="0" applyAlignment="0" applyProtection="0"/>
    <xf numFmtId="0" fontId="102" fillId="51" borderId="51" applyNumberFormat="0" applyAlignment="0" applyProtection="0"/>
    <xf numFmtId="0" fontId="102" fillId="51" borderId="51" applyNumberFormat="0" applyAlignment="0" applyProtection="0"/>
    <xf numFmtId="4" fontId="44" fillId="96" borderId="37" applyNumberFormat="0" applyProtection="0">
      <alignment horizontal="right" vertical="center"/>
    </xf>
    <xf numFmtId="4" fontId="44" fillId="98"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134" fillId="109" borderId="58" applyNumberFormat="0" applyProtection="0">
      <alignment horizontal="right" vertical="center"/>
    </xf>
    <xf numFmtId="0" fontId="3" fillId="93" borderId="37" applyNumberFormat="0" applyProtection="0">
      <alignment horizontal="left" vertical="center" indent="1"/>
    </xf>
    <xf numFmtId="0" fontId="141" fillId="0" borderId="50" applyNumberFormat="0" applyFill="0" applyBorder="0" applyAlignment="0" applyProtection="0"/>
    <xf numFmtId="176" fontId="140" fillId="0" borderId="50" applyNumberFormat="0" applyFill="0" applyBorder="0" applyAlignment="0" applyProtection="0"/>
    <xf numFmtId="0" fontId="142" fillId="0" borderId="50" applyNumberFormat="0" applyFill="0" applyBorder="0" applyAlignment="0" applyProtection="0"/>
    <xf numFmtId="176" fontId="141" fillId="0" borderId="50" applyNumberFormat="0" applyFill="0" applyBorder="0" applyAlignment="0" applyProtection="0"/>
    <xf numFmtId="0" fontId="68" fillId="79" borderId="51" applyNumberFormat="0" applyAlignment="0" applyProtection="0"/>
    <xf numFmtId="4" fontId="124" fillId="104" borderId="37" applyNumberFormat="0" applyProtection="0">
      <alignment horizontal="right" vertical="center"/>
    </xf>
    <xf numFmtId="0" fontId="102" fillId="51" borderId="51" applyNumberFormat="0" applyAlignment="0" applyProtection="0"/>
    <xf numFmtId="0" fontId="3" fillId="92" borderId="52" applyNumberFormat="0" applyFont="0" applyAlignment="0" applyProtection="0"/>
    <xf numFmtId="0" fontId="3" fillId="92" borderId="52" applyNumberFormat="0" applyFont="0" applyAlignment="0" applyProtection="0"/>
    <xf numFmtId="0" fontId="189" fillId="80" borderId="51" applyNumberFormat="0" applyAlignment="0" applyProtection="0"/>
    <xf numFmtId="0" fontId="36" fillId="89" borderId="52" applyNumberFormat="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39" fontId="106" fillId="57" borderId="56"/>
    <xf numFmtId="176" fontId="135" fillId="0" borderId="50" applyNumberFormat="0" applyFill="0" applyBorder="0" applyAlignment="0" applyProtection="0"/>
    <xf numFmtId="39" fontId="106" fillId="57" borderId="56"/>
    <xf numFmtId="39" fontId="106" fillId="57" borderId="56"/>
    <xf numFmtId="4" fontId="128" fillId="109" borderId="58" applyNumberFormat="0" applyProtection="0">
      <alignment horizontal="right" vertical="center"/>
    </xf>
    <xf numFmtId="0" fontId="3" fillId="106" borderId="37" applyNumberFormat="0" applyProtection="0">
      <alignment horizontal="left" vertical="center" indent="1"/>
    </xf>
    <xf numFmtId="0" fontId="3" fillId="86" borderId="37" applyNumberFormat="0" applyProtection="0">
      <alignment horizontal="left" vertical="center" indent="1"/>
    </xf>
    <xf numFmtId="0" fontId="91" fillId="0" borderId="20">
      <alignment horizontal="left" vertical="center"/>
    </xf>
    <xf numFmtId="4" fontId="126" fillId="102" borderId="37" applyNumberFormat="0" applyProtection="0">
      <alignment horizontal="left" vertical="center" indent="1"/>
    </xf>
    <xf numFmtId="4" fontId="44" fillId="104" borderId="37" applyNumberFormat="0" applyProtection="0">
      <alignment horizontal="right" vertical="center"/>
    </xf>
    <xf numFmtId="4" fontId="44" fillId="104" borderId="37" applyNumberFormat="0" applyProtection="0">
      <alignment horizontal="right" vertical="center"/>
    </xf>
    <xf numFmtId="0" fontId="3" fillId="93" borderId="37" applyNumberFormat="0" applyProtection="0">
      <alignment horizontal="left" vertical="center" indent="1"/>
    </xf>
    <xf numFmtId="0" fontId="2" fillId="86" borderId="18"/>
    <xf numFmtId="4" fontId="44" fillId="85" borderId="37" applyNumberFormat="0" applyProtection="0">
      <alignment vertical="center"/>
    </xf>
    <xf numFmtId="4" fontId="4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88" borderId="37" applyNumberFormat="0" applyProtection="0">
      <alignment vertical="center"/>
    </xf>
    <xf numFmtId="4" fontId="124" fillId="88" borderId="37" applyNumberFormat="0" applyProtection="0">
      <alignmen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133" fillId="104" borderId="37" applyNumberFormat="0" applyProtection="0">
      <alignment horizontal="right" vertical="center"/>
    </xf>
    <xf numFmtId="0" fontId="162" fillId="113" borderId="18">
      <alignment vertical="center" wrapText="1"/>
      <protection locked="0"/>
    </xf>
    <xf numFmtId="0" fontId="140" fillId="0" borderId="50" applyNumberFormat="0" applyFill="0" applyBorder="0" applyAlignment="0" applyProtection="0"/>
    <xf numFmtId="0" fontId="140" fillId="0" borderId="50" applyNumberFormat="0" applyFill="0" applyBorder="0" applyAlignment="0" applyProtection="0"/>
    <xf numFmtId="176" fontId="57" fillId="0" borderId="50" applyNumberFormat="0" applyFill="0" applyBorder="0" applyAlignment="0" applyProtection="0"/>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0" fontId="58" fillId="0" borderId="50" applyNumberFormat="0" applyFill="0" applyBorder="0" applyAlignment="0" applyProtection="0"/>
    <xf numFmtId="0" fontId="102" fillId="51" borderId="51" applyNumberFormat="0" applyAlignment="0" applyProtection="0"/>
    <xf numFmtId="39" fontId="106" fillId="57" borderId="56"/>
    <xf numFmtId="10" fontId="2" fillId="88" borderId="18" applyNumberFormat="0" applyBorder="0" applyAlignment="0" applyProtection="0"/>
    <xf numFmtId="0" fontId="102" fillId="51" borderId="51" applyNumberFormat="0" applyAlignment="0" applyProtection="0"/>
    <xf numFmtId="0" fontId="141" fillId="0" borderId="50" applyNumberFormat="0" applyFill="0" applyBorder="0" applyAlignment="0" applyProtection="0"/>
    <xf numFmtId="0"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0" fontId="162" fillId="113" borderId="18">
      <alignment vertical="center" wrapText="1"/>
      <protection locked="0"/>
    </xf>
    <xf numFmtId="176" fontId="68" fillId="80" borderId="51" applyNumberFormat="0" applyAlignment="0" applyProtection="0"/>
    <xf numFmtId="176" fontId="128" fillId="50" borderId="58" applyNumberFormat="0" applyProtection="0">
      <alignment horizontal="right" vertical="center"/>
    </xf>
    <xf numFmtId="10" fontId="2" fillId="88" borderId="18" applyNumberFormat="0" applyBorder="0" applyAlignment="0" applyProtection="0"/>
    <xf numFmtId="4" fontId="44" fillId="85" borderId="37" applyNumberFormat="0" applyProtection="0">
      <alignment vertical="center"/>
    </xf>
    <xf numFmtId="39" fontId="106" fillId="57" borderId="56"/>
    <xf numFmtId="4" fontId="44" fillId="98" borderId="37" applyNumberFormat="0" applyProtection="0">
      <alignment horizontal="right" vertical="center"/>
    </xf>
    <xf numFmtId="4" fontId="44" fillId="104" borderId="37" applyNumberFormat="0" applyProtection="0">
      <alignment horizontal="right" vertical="center"/>
    </xf>
    <xf numFmtId="0" fontId="3" fillId="92" borderId="52" applyNumberFormat="0" applyFont="0" applyAlignment="0" applyProtection="0"/>
    <xf numFmtId="176" fontId="58" fillId="0" borderId="50" applyNumberFormat="0" applyFill="0" applyBorder="0" applyAlignment="0" applyProtection="0"/>
    <xf numFmtId="0" fontId="3" fillId="108" borderId="37" applyNumberFormat="0" applyProtection="0">
      <alignment horizontal="left" vertical="center" indent="1"/>
    </xf>
    <xf numFmtId="176" fontId="57"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68" fillId="80" borderId="51" applyNumberFormat="0" applyAlignment="0" applyProtection="0"/>
    <xf numFmtId="176" fontId="2" fillId="0" borderId="50" applyNumberFormat="0" applyFill="0" applyAlignment="0" applyProtection="0"/>
    <xf numFmtId="176" fontId="68" fillId="80" borderId="51" applyNumberFormat="0" applyAlignment="0" applyProtection="0"/>
    <xf numFmtId="0" fontId="3" fillId="106" borderId="37" applyNumberFormat="0" applyProtection="0">
      <alignment horizontal="left" vertical="center" indent="1"/>
    </xf>
    <xf numFmtId="4" fontId="44" fillId="106" borderId="37" applyNumberFormat="0" applyProtection="0">
      <alignment horizontal="left" vertical="center" indent="1"/>
    </xf>
    <xf numFmtId="0" fontId="3" fillId="92" borderId="52" applyNumberFormat="0" applyFont="0" applyAlignment="0" applyProtection="0"/>
    <xf numFmtId="176" fontId="68" fillId="80" borderId="51" applyNumberFormat="0" applyAlignment="0" applyProtection="0"/>
    <xf numFmtId="4" fontId="129" fillId="109" borderId="58" applyNumberFormat="0" applyProtection="0">
      <alignment horizontal="right" vertical="center"/>
    </xf>
    <xf numFmtId="176" fontId="2" fillId="84" borderId="18"/>
    <xf numFmtId="176" fontId="91" fillId="0" borderId="20">
      <alignment horizontal="left" vertical="center"/>
    </xf>
    <xf numFmtId="176" fontId="91" fillId="0" borderId="20">
      <alignment horizontal="left" vertical="center"/>
    </xf>
    <xf numFmtId="176" fontId="102" fillId="52" borderId="51" applyNumberFormat="0" applyAlignment="0" applyProtection="0"/>
    <xf numFmtId="176" fontId="102" fillId="52" borderId="51" applyNumberFormat="0" applyAlignment="0" applyProtection="0"/>
    <xf numFmtId="4" fontId="44" fillId="104" borderId="37" applyNumberFormat="0" applyProtection="0">
      <alignment horizontal="right" vertical="center"/>
    </xf>
    <xf numFmtId="176" fontId="57" fillId="0" borderId="50" applyNumberFormat="0" applyFill="0" applyBorder="0" applyAlignment="0" applyProtection="0"/>
    <xf numFmtId="0" fontId="135" fillId="0" borderId="50" applyNumberFormat="0" applyFill="0" applyBorder="0" applyAlignment="0" applyProtection="0"/>
    <xf numFmtId="0" fontId="102" fillId="51" borderId="51" applyNumberFormat="0" applyAlignment="0" applyProtection="0"/>
    <xf numFmtId="0" fontId="102" fillId="51" borderId="51" applyNumberFormat="0" applyAlignment="0" applyProtection="0"/>
    <xf numFmtId="0" fontId="68" fillId="79" borderId="51" applyNumberFormat="0" applyAlignment="0" applyProtection="0"/>
    <xf numFmtId="0" fontId="36" fillId="92" borderId="52" applyNumberFormat="0" applyFont="0" applyAlignment="0" applyProtection="0"/>
    <xf numFmtId="0" fontId="57" fillId="0" borderId="50" applyNumberFormat="0" applyFill="0" applyBorder="0" applyAlignment="0" applyProtection="0"/>
    <xf numFmtId="0" fontId="102" fillId="51" borderId="51" applyNumberFormat="0" applyAlignment="0" applyProtection="0"/>
    <xf numFmtId="176" fontId="140" fillId="0" borderId="50" applyNumberFormat="0" applyFill="0" applyBorder="0" applyAlignment="0" applyProtection="0"/>
    <xf numFmtId="4" fontId="124" fillId="85" borderId="37" applyNumberFormat="0" applyProtection="0">
      <alignment vertical="center"/>
    </xf>
    <xf numFmtId="4" fontId="44" fillId="85" borderId="37" applyNumberFormat="0" applyProtection="0">
      <alignment vertical="center"/>
    </xf>
    <xf numFmtId="0" fontId="68" fillId="79" borderId="51" applyNumberFormat="0" applyAlignment="0" applyProtection="0"/>
    <xf numFmtId="176" fontId="32" fillId="89" borderId="52" applyNumberFormat="0" applyAlignment="0" applyProtection="0"/>
    <xf numFmtId="176" fontId="32" fillId="89" borderId="52" applyNumberFormat="0" applyAlignment="0" applyProtection="0"/>
    <xf numFmtId="176" fontId="122" fillId="80" borderId="37" applyNumberFormat="0" applyAlignment="0" applyProtection="0"/>
    <xf numFmtId="176" fontId="122" fillId="80" borderId="37" applyNumberFormat="0" applyAlignment="0" applyProtection="0"/>
    <xf numFmtId="176" fontId="2" fillId="86" borderId="18"/>
    <xf numFmtId="0" fontId="135" fillId="0" borderId="50" applyNumberFormat="0" applyFill="0" applyBorder="0" applyAlignment="0" applyProtection="0"/>
    <xf numFmtId="176" fontId="141" fillId="0" borderId="50" applyNumberFormat="0" applyFill="0" applyBorder="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176" fontId="135"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2" fillId="0" borderId="50" applyNumberFormat="0" applyFill="0" applyAlignment="0" applyProtection="0"/>
    <xf numFmtId="176" fontId="2" fillId="0" borderId="50" applyNumberFormat="0" applyFill="0" applyAlignment="0" applyProtection="0"/>
    <xf numFmtId="176" fontId="68" fillId="80" borderId="51" applyNumberFormat="0" applyAlignment="0" applyProtection="0"/>
    <xf numFmtId="176" fontId="68" fillId="80" borderId="51" applyNumberFormat="0" applyAlignment="0" applyProtection="0"/>
    <xf numFmtId="176" fontId="32" fillId="89" borderId="52" applyNumberFormat="0" applyAlignment="0" applyProtection="0"/>
    <xf numFmtId="176" fontId="32" fillId="89" borderId="52" applyNumberFormat="0" applyAlignment="0" applyProtection="0"/>
    <xf numFmtId="176" fontId="91" fillId="0" borderId="53">
      <alignment horizontal="left" vertical="center"/>
    </xf>
    <xf numFmtId="176" fontId="91" fillId="0" borderId="53">
      <alignment horizontal="left" vertical="center"/>
    </xf>
    <xf numFmtId="176" fontId="102" fillId="52" borderId="51" applyNumberFormat="0" applyAlignment="0" applyProtection="0"/>
    <xf numFmtId="176" fontId="102" fillId="52" borderId="51" applyNumberFormat="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0" fontId="68" fillId="79" borderId="51" applyNumberFormat="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0" fontId="141" fillId="0" borderId="50" applyNumberFormat="0" applyFill="0" applyBorder="0" applyAlignment="0" applyProtection="0"/>
    <xf numFmtId="0" fontId="141" fillId="0" borderId="50" applyNumberFormat="0" applyFill="0" applyBorder="0" applyAlignment="0" applyProtection="0"/>
    <xf numFmtId="0" fontId="140" fillId="0" borderId="50" applyNumberFormat="0" applyFill="0" applyBorder="0" applyAlignment="0" applyProtection="0"/>
    <xf numFmtId="0" fontId="140" fillId="0" borderId="50" applyNumberFormat="0" applyFill="0" applyBorder="0" applyAlignment="0" applyProtection="0"/>
    <xf numFmtId="0" fontId="162" fillId="113" borderId="18">
      <alignment vertical="center" wrapText="1"/>
      <protection locked="0"/>
    </xf>
    <xf numFmtId="0" fontId="162" fillId="113" borderId="18">
      <alignment vertical="center" wrapText="1"/>
      <protection locked="0"/>
    </xf>
    <xf numFmtId="0" fontId="172" fillId="83" borderId="18">
      <alignment horizontal="center" vertical="center" wrapText="1"/>
    </xf>
    <xf numFmtId="0" fontId="135" fillId="0" borderId="50" applyNumberFormat="0" applyFill="0" applyBorder="0" applyAlignment="0" applyProtection="0"/>
    <xf numFmtId="0" fontId="135" fillId="0" borderId="50" applyNumberFormat="0" applyFill="0" applyBorder="0" applyAlignment="0" applyProtection="0"/>
    <xf numFmtId="0" fontId="164" fillId="1" borderId="20" applyNumberFormat="0" applyFont="0" applyAlignment="0">
      <alignment horizontal="center"/>
    </xf>
    <xf numFmtId="176" fontId="2" fillId="86" borderId="18"/>
    <xf numFmtId="0" fontId="2" fillId="86" borderId="18"/>
    <xf numFmtId="0" fontId="36" fillId="92" borderId="52" applyNumberFormat="0" applyFont="0" applyAlignment="0" applyProtection="0"/>
    <xf numFmtId="0" fontId="32" fillId="89" borderId="52" applyNumberFormat="0" applyAlignment="0" applyProtection="0"/>
    <xf numFmtId="0" fontId="3" fillId="92" borderId="52" applyNumberFormat="0" applyFont="0" applyAlignment="0" applyProtection="0"/>
    <xf numFmtId="0" fontId="3" fillId="92" borderId="52" applyNumberFormat="0" applyFont="0" applyAlignment="0" applyProtection="0"/>
    <xf numFmtId="176" fontId="2" fillId="0" borderId="50" applyNumberFormat="0" applyFill="0" applyAlignment="0" applyProtection="0"/>
    <xf numFmtId="0" fontId="68" fillId="80" borderId="51" applyNumberFormat="0" applyAlignment="0" applyProtection="0"/>
    <xf numFmtId="0" fontId="68" fillId="79" borderId="51" applyNumberFormat="0" applyAlignment="0" applyProtection="0"/>
    <xf numFmtId="0" fontId="103" fillId="0" borderId="18">
      <alignment horizontal="left" vertical="center" wrapText="1"/>
    </xf>
    <xf numFmtId="0" fontId="102" fillId="51" borderId="51" applyNumberFormat="0" applyAlignment="0" applyProtection="0"/>
    <xf numFmtId="0" fontId="102" fillId="51" borderId="51" applyNumberFormat="0" applyAlignment="0" applyProtection="0"/>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10" fontId="2" fillId="88" borderId="18" applyNumberFormat="0" applyBorder="0" applyAlignment="0" applyProtection="0"/>
    <xf numFmtId="10" fontId="2" fillId="88" borderId="18" applyNumberFormat="0" applyBorder="0" applyAlignment="0" applyProtection="0"/>
    <xf numFmtId="0" fontId="92" fillId="85" borderId="18" applyBorder="0">
      <alignment horizontal="center" vertical="center" shrinkToFit="1"/>
      <protection hidden="1"/>
    </xf>
    <xf numFmtId="176" fontId="91" fillId="0" borderId="20">
      <alignment horizontal="left" vertical="center"/>
    </xf>
    <xf numFmtId="176" fontId="2" fillId="84" borderId="18"/>
    <xf numFmtId="0" fontId="2" fillId="84" borderId="18"/>
    <xf numFmtId="0" fontId="91" fillId="0" borderId="20">
      <alignment horizontal="left" vertical="center"/>
    </xf>
    <xf numFmtId="0" fontId="91" fillId="0" borderId="20">
      <alignment horizontal="left" vertical="center"/>
    </xf>
    <xf numFmtId="176" fontId="91" fillId="0" borderId="20">
      <alignment horizontal="left" vertical="center"/>
    </xf>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0" fontId="68" fillId="79" borderId="51" applyNumberFormat="0" applyAlignment="0" applyProtection="0"/>
    <xf numFmtId="0" fontId="68" fillId="80" borderId="51" applyNumberFormat="0" applyAlignment="0" applyProtection="0"/>
    <xf numFmtId="0" fontId="68" fillId="79" borderId="51" applyNumberFormat="0" applyAlignment="0" applyProtection="0"/>
    <xf numFmtId="0" fontId="68" fillId="79" borderId="51" applyNumberFormat="0" applyAlignment="0" applyProtection="0"/>
    <xf numFmtId="0" fontId="65" fillId="0" borderId="25" applyNumberFormat="0" applyBorder="0">
      <alignment horizontal="center"/>
    </xf>
    <xf numFmtId="0" fontId="62" fillId="78" borderId="18">
      <alignment horizontal="center" vertical="center" shrinkToFit="1"/>
      <protection hidden="1"/>
    </xf>
    <xf numFmtId="176" fontId="2" fillId="0" borderId="50" applyNumberFormat="0" applyFill="0" applyAlignment="0" applyProtection="0"/>
    <xf numFmtId="0" fontId="2" fillId="0" borderId="50" applyNumberFormat="0" applyFill="0" applyAlignment="0" applyProtection="0"/>
    <xf numFmtId="0" fontId="2" fillId="0" borderId="50" applyNumberFormat="0" applyFill="0" applyAlignment="0" applyProtection="0"/>
    <xf numFmtId="0" fontId="59" fillId="0" borderId="50" applyNumberFormat="0" applyFill="0" applyBorder="0" applyAlignment="0" applyProtection="0"/>
    <xf numFmtId="0" fontId="59" fillId="0" borderId="50" applyNumberFormat="0" applyFill="0" applyBorder="0" applyAlignment="0" applyProtection="0"/>
    <xf numFmtId="0" fontId="58" fillId="0" borderId="50" applyNumberFormat="0" applyFill="0" applyBorder="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0" fontId="57" fillId="0" borderId="50" applyNumberFormat="0" applyFill="0" applyBorder="0" applyAlignment="0" applyProtection="0"/>
    <xf numFmtId="0" fontId="3" fillId="92" borderId="52" applyNumberFormat="0" applyFont="0" applyAlignment="0" applyProtection="0"/>
    <xf numFmtId="0" fontId="32" fillId="89" borderId="52" applyNumberFormat="0" applyAlignment="0" applyProtection="0"/>
    <xf numFmtId="0" fontId="36" fillId="92" borderId="52" applyNumberFormat="0" applyFont="0" applyAlignment="0" applyProtection="0"/>
    <xf numFmtId="0" fontId="122" fillId="80" borderId="37" applyNumberFormat="0" applyAlignment="0" applyProtection="0"/>
    <xf numFmtId="0" fontId="122" fillId="79" borderId="37" applyNumberFormat="0" applyAlignment="0" applyProtection="0"/>
    <xf numFmtId="4" fontId="4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176" fontId="165" fillId="50" borderId="58"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25" fillId="112" borderId="58" applyNumberFormat="0" applyProtection="0">
      <alignment horizontal="left" vertical="center" wrapText="1"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3" fillId="93" borderId="37" applyNumberFormat="0" applyProtection="0">
      <alignment horizontal="left" vertical="center" indent="1"/>
    </xf>
    <xf numFmtId="0" fontId="130" fillId="107" borderId="58" applyNumberFormat="0" applyProtection="0">
      <alignment horizontal="left" vertical="top" indent="1"/>
    </xf>
    <xf numFmtId="176" fontId="130" fillId="107" borderId="58" applyNumberFormat="0" applyProtection="0">
      <alignment horizontal="left" vertical="top" indent="1"/>
    </xf>
    <xf numFmtId="4" fontId="134" fillId="109" borderId="58" applyNumberFormat="0" applyProtection="0">
      <alignment horizontal="right" vertical="center"/>
    </xf>
    <xf numFmtId="4" fontId="133" fillId="104" borderId="37" applyNumberFormat="0" applyProtection="0">
      <alignment horizontal="right" vertical="center"/>
    </xf>
    <xf numFmtId="4" fontId="133" fillId="104" borderId="37" applyNumberFormat="0" applyProtection="0">
      <alignment horizontal="right" vertical="center"/>
    </xf>
    <xf numFmtId="176" fontId="166" fillId="50" borderId="58"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201" fontId="167" fillId="85" borderId="57" applyBorder="0">
      <alignment horizontal="center" vertical="center" wrapText="1"/>
      <protection hidden="1"/>
    </xf>
    <xf numFmtId="0" fontId="164" fillId="1" borderId="20" applyNumberFormat="0" applyFont="0" applyAlignment="0">
      <alignment horizontal="center"/>
    </xf>
    <xf numFmtId="0" fontId="135" fillId="0" borderId="50" applyNumberFormat="0" applyFill="0" applyBorder="0" applyAlignment="0" applyProtection="0"/>
    <xf numFmtId="0" fontId="135" fillId="0" borderId="50" applyNumberFormat="0" applyFill="0" applyBorder="0" applyAlignment="0" applyProtection="0"/>
    <xf numFmtId="176" fontId="135" fillId="0" borderId="50" applyNumberFormat="0" applyFill="0" applyBorder="0" applyAlignment="0" applyProtection="0"/>
    <xf numFmtId="0" fontId="173" fillId="0" borderId="48" applyNumberFormat="0" applyFill="0" applyAlignment="0" applyProtection="0"/>
    <xf numFmtId="0" fontId="140" fillId="0" borderId="50" applyNumberFormat="0" applyFill="0" applyBorder="0" applyAlignment="0" applyProtection="0"/>
    <xf numFmtId="0" fontId="140" fillId="0" borderId="50" applyNumberFormat="0" applyFill="0" applyBorder="0" applyAlignment="0" applyProtection="0"/>
    <xf numFmtId="176" fontId="140" fillId="0" borderId="50" applyNumberFormat="0" applyFill="0" applyBorder="0" applyAlignment="0" applyProtection="0"/>
    <xf numFmtId="0" fontId="141" fillId="0" borderId="50" applyNumberFormat="0" applyFill="0" applyBorder="0" applyAlignment="0" applyProtection="0"/>
    <xf numFmtId="0" fontId="141" fillId="0" borderId="50" applyNumberFormat="0" applyFill="0" applyBorder="0" applyAlignment="0" applyProtection="0"/>
    <xf numFmtId="176" fontId="141" fillId="0" borderId="50" applyNumberFormat="0" applyFill="0" applyBorder="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176" fontId="142" fillId="0" borderId="50" applyNumberFormat="0" applyFill="0" applyBorder="0" applyAlignment="0" applyProtection="0"/>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0" fontId="102" fillId="51" borderId="51" applyNumberFormat="0" applyAlignment="0" applyProtection="0"/>
    <xf numFmtId="0" fontId="173" fillId="0" borderId="48" applyNumberFormat="0" applyFill="0" applyAlignment="0" applyProtection="0"/>
    <xf numFmtId="0" fontId="3" fillId="92" borderId="52" applyNumberFormat="0" applyFont="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39" fontId="106" fillId="57" borderId="56"/>
    <xf numFmtId="176" fontId="2" fillId="0" borderId="50" applyNumberFormat="0" applyFill="0" applyAlignment="0" applyProtection="0"/>
    <xf numFmtId="176" fontId="2" fillId="84" borderId="18"/>
    <xf numFmtId="0" fontId="2" fillId="84" borderId="18"/>
    <xf numFmtId="4" fontId="126" fillId="102" borderId="37" applyNumberFormat="0" applyProtection="0">
      <alignment horizontal="left" vertical="center" indent="1"/>
    </xf>
    <xf numFmtId="0" fontId="68" fillId="79" borderId="51" applyNumberFormat="0" applyAlignment="0" applyProtection="0"/>
    <xf numFmtId="0" fontId="102" fillId="51" borderId="51" applyNumberFormat="0" applyAlignment="0" applyProtection="0"/>
    <xf numFmtId="0" fontId="3" fillId="93" borderId="37" applyNumberFormat="0" applyProtection="0">
      <alignment horizontal="left" vertical="center" indent="1"/>
    </xf>
    <xf numFmtId="0" fontId="68" fillId="80" borderId="51" applyNumberFormat="0" applyAlignment="0" applyProtection="0"/>
    <xf numFmtId="4" fontId="44" fillId="99" borderId="37" applyNumberFormat="0" applyProtection="0">
      <alignment horizontal="right" vertical="center"/>
    </xf>
    <xf numFmtId="0" fontId="68" fillId="79" borderId="51" applyNumberFormat="0" applyAlignment="0" applyProtection="0"/>
    <xf numFmtId="0" fontId="92" fillId="85" borderId="18" applyBorder="0">
      <alignment horizontal="center" vertical="center" shrinkToFit="1"/>
      <protection hidden="1"/>
    </xf>
    <xf numFmtId="10" fontId="2" fillId="88" borderId="18" applyNumberFormat="0" applyBorder="0" applyAlignment="0" applyProtection="0"/>
    <xf numFmtId="0" fontId="102" fillId="51" borderId="51" applyNumberFormat="0" applyAlignment="0" applyProtection="0"/>
    <xf numFmtId="0" fontId="102" fillId="52" borderId="51" applyNumberFormat="0" applyAlignment="0" applyProtection="0"/>
    <xf numFmtId="176" fontId="2" fillId="0" borderId="50" applyNumberFormat="0" applyFill="0" applyAlignment="0" applyProtection="0"/>
    <xf numFmtId="0" fontId="68" fillId="79" borderId="51" applyNumberFormat="0" applyAlignment="0" applyProtection="0"/>
    <xf numFmtId="0" fontId="65" fillId="0" borderId="25" applyNumberFormat="0" applyBorder="0">
      <alignment horizontal="center"/>
    </xf>
    <xf numFmtId="4" fontId="44" fillId="100" borderId="37" applyNumberFormat="0" applyProtection="0">
      <alignment horizontal="right" vertical="center"/>
    </xf>
    <xf numFmtId="10" fontId="2" fillId="88" borderId="18" applyNumberFormat="0" applyBorder="0" applyAlignment="0" applyProtection="0"/>
    <xf numFmtId="0" fontId="91" fillId="0" borderId="20">
      <alignment horizontal="left" vertical="center"/>
    </xf>
    <xf numFmtId="0" fontId="62" fillId="78" borderId="18">
      <alignment horizontal="center" vertical="center" shrinkToFit="1"/>
      <protection hidden="1"/>
    </xf>
    <xf numFmtId="0" fontId="68" fillId="80" borderId="51" applyNumberFormat="0" applyAlignment="0" applyProtection="0"/>
    <xf numFmtId="0" fontId="68" fillId="79" borderId="51" applyNumberFormat="0" applyAlignment="0" applyProtection="0"/>
    <xf numFmtId="0" fontId="58" fillId="0" borderId="50" applyNumberFormat="0" applyFill="0" applyBorder="0" applyAlignment="0" applyProtection="0"/>
    <xf numFmtId="0" fontId="122" fillId="79" borderId="37" applyNumberFormat="0" applyAlignment="0" applyProtection="0"/>
    <xf numFmtId="4" fontId="44" fillId="96"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4" fontId="124" fillId="85" borderId="37" applyNumberFormat="0" applyProtection="0">
      <alignment vertical="center"/>
    </xf>
    <xf numFmtId="0" fontId="140" fillId="0" borderId="50" applyNumberFormat="0" applyFill="0" applyBorder="0" applyAlignment="0" applyProtection="0"/>
    <xf numFmtId="39" fontId="106" fillId="57" borderId="56"/>
    <xf numFmtId="176" fontId="57" fillId="0" borderId="50" applyNumberFormat="0" applyFill="0" applyBorder="0" applyAlignment="0" applyProtection="0"/>
    <xf numFmtId="176" fontId="142" fillId="0" borderId="50" applyNumberFormat="0" applyFill="0" applyBorder="0" applyAlignment="0" applyProtection="0"/>
    <xf numFmtId="0" fontId="140" fillId="0" borderId="50" applyNumberFormat="0" applyFill="0" applyBorder="0" applyAlignment="0" applyProtection="0"/>
    <xf numFmtId="176" fontId="32" fillId="89" borderId="52" applyNumberFormat="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0" fontId="135" fillId="0" borderId="50" applyNumberFormat="0" applyFill="0" applyBorder="0" applyAlignment="0" applyProtection="0"/>
    <xf numFmtId="176" fontId="2" fillId="0" borderId="50" applyNumberFormat="0" applyFill="0" applyAlignment="0" applyProtection="0"/>
    <xf numFmtId="176" fontId="135" fillId="0" borderId="50" applyNumberFormat="0" applyFill="0" applyBorder="0" applyAlignment="0" applyProtection="0"/>
    <xf numFmtId="0" fontId="57" fillId="0" borderId="50" applyNumberFormat="0" applyFill="0" applyBorder="0" applyAlignment="0" applyProtection="0"/>
    <xf numFmtId="0" fontId="3" fillId="93" borderId="37" applyNumberFormat="0" applyProtection="0">
      <alignment horizontal="left" vertical="center" indent="1"/>
    </xf>
    <xf numFmtId="0" fontId="3" fillId="108" borderId="37" applyNumberFormat="0" applyProtection="0">
      <alignment horizontal="left" vertical="center" indent="1"/>
    </xf>
    <xf numFmtId="4" fontId="44" fillId="97" borderId="37" applyNumberFormat="0" applyProtection="0">
      <alignment horizontal="right" vertical="center"/>
    </xf>
    <xf numFmtId="4" fontId="44" fillId="96" borderId="37" applyNumberFormat="0" applyProtection="0">
      <alignment horizontal="right" vertical="center"/>
    </xf>
    <xf numFmtId="4" fontId="44" fillId="104" borderId="37" applyNumberFormat="0" applyProtection="0">
      <alignment horizontal="right" vertical="center"/>
    </xf>
    <xf numFmtId="4" fontId="124" fillId="104" borderId="37" applyNumberFormat="0" applyProtection="0">
      <alignment horizontal="right" vertical="center"/>
    </xf>
    <xf numFmtId="176" fontId="58" fillId="0" borderId="50" applyNumberFormat="0" applyFill="0" applyBorder="0" applyAlignment="0" applyProtection="0"/>
    <xf numFmtId="176" fontId="135" fillId="0" borderId="50" applyNumberFormat="0" applyFill="0" applyBorder="0" applyAlignment="0" applyProtection="0"/>
    <xf numFmtId="176" fontId="142" fillId="0" borderId="50" applyNumberFormat="0" applyFill="0" applyBorder="0" applyAlignment="0" applyProtection="0"/>
    <xf numFmtId="0" fontId="142" fillId="0" borderId="50" applyNumberFormat="0" applyFill="0" applyBorder="0" applyAlignment="0" applyProtection="0"/>
    <xf numFmtId="0" fontId="141" fillId="0" borderId="50" applyNumberFormat="0" applyFill="0" applyBorder="0" applyAlignment="0" applyProtection="0"/>
    <xf numFmtId="0" fontId="2" fillId="86" borderId="18"/>
    <xf numFmtId="0" fontId="58" fillId="0" borderId="50" applyNumberFormat="0" applyFill="0" applyBorder="0" applyAlignment="0" applyProtection="0"/>
    <xf numFmtId="0" fontId="102" fillId="51" borderId="51" applyNumberFormat="0" applyAlignment="0" applyProtection="0"/>
    <xf numFmtId="0" fontId="68" fillId="79" borderId="51" applyNumberFormat="0" applyAlignment="0" applyProtection="0"/>
    <xf numFmtId="0" fontId="3" fillId="93" borderId="37" applyNumberFormat="0" applyProtection="0">
      <alignment horizontal="left" vertical="center" indent="1"/>
    </xf>
    <xf numFmtId="4" fontId="44" fillId="85" borderId="37" applyNumberFormat="0" applyProtection="0">
      <alignment horizontal="left" vertical="center" indent="1"/>
    </xf>
    <xf numFmtId="0" fontId="3" fillId="86" borderId="37" applyNumberFormat="0" applyProtection="0">
      <alignment horizontal="left" vertical="center" indent="1"/>
    </xf>
    <xf numFmtId="4" fontId="44" fillId="88" borderId="37" applyNumberFormat="0" applyProtection="0">
      <alignment horizontal="left" vertical="center" indent="1"/>
    </xf>
    <xf numFmtId="0" fontId="3" fillId="86" borderId="37" applyNumberFormat="0" applyProtection="0">
      <alignment horizontal="left" vertical="center" indent="1"/>
    </xf>
    <xf numFmtId="0" fontId="3" fillId="106" borderId="37" applyNumberFormat="0" applyProtection="0">
      <alignment horizontal="left" vertical="center" indent="1"/>
    </xf>
    <xf numFmtId="0" fontId="91" fillId="0" borderId="20">
      <alignment horizontal="left" vertical="center"/>
    </xf>
    <xf numFmtId="0" fontId="3" fillId="106" borderId="37" applyNumberFormat="0" applyProtection="0">
      <alignment horizontal="left" vertical="center" indent="1"/>
    </xf>
    <xf numFmtId="176" fontId="128" fillId="50" borderId="58" applyNumberFormat="0" applyProtection="0">
      <alignment horizontal="right" vertical="center"/>
    </xf>
    <xf numFmtId="176" fontId="165" fillId="50" borderId="58" applyNumberFormat="0" applyProtection="0">
      <alignment horizontal="right" vertical="center"/>
    </xf>
    <xf numFmtId="176" fontId="165" fillId="50" borderId="58" applyNumberFormat="0" applyProtection="0">
      <alignment horizontal="right" vertical="center"/>
    </xf>
    <xf numFmtId="176" fontId="125" fillId="112" borderId="58" applyNumberFormat="0" applyProtection="0">
      <alignment horizontal="left" vertical="center" wrapText="1" indent="1"/>
    </xf>
    <xf numFmtId="176" fontId="125" fillId="112" borderId="58" applyNumberFormat="0" applyProtection="0">
      <alignment horizontal="left" vertical="center" wrapText="1" indent="1"/>
    </xf>
    <xf numFmtId="176" fontId="130" fillId="107" borderId="58" applyNumberFormat="0" applyProtection="0">
      <alignment horizontal="left" vertical="top" indent="1"/>
    </xf>
    <xf numFmtId="176" fontId="130" fillId="107" borderId="58" applyNumberFormat="0" applyProtection="0">
      <alignment horizontal="left" vertical="top" indent="1"/>
    </xf>
    <xf numFmtId="176" fontId="166" fillId="50" borderId="58" applyNumberFormat="0" applyProtection="0">
      <alignment horizontal="right" vertical="center"/>
    </xf>
    <xf numFmtId="176" fontId="166" fillId="50" borderId="58" applyNumberFormat="0" applyProtection="0">
      <alignment horizontal="right" vertical="center"/>
    </xf>
    <xf numFmtId="176" fontId="135"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0" fontId="2" fillId="88" borderId="18" applyNumberFormat="0" applyBorder="0" applyAlignment="0" applyProtection="0"/>
    <xf numFmtId="176" fontId="125" fillId="112" borderId="58" applyNumberFormat="0" applyProtection="0">
      <alignment horizontal="left" vertical="center" wrapText="1" indent="1"/>
    </xf>
    <xf numFmtId="0" fontId="3" fillId="108" borderId="37" applyNumberFormat="0" applyProtection="0">
      <alignment horizontal="left" vertical="center" indent="1"/>
    </xf>
    <xf numFmtId="0" fontId="162" fillId="113" borderId="18">
      <alignment vertical="center" wrapText="1"/>
      <protection locked="0"/>
    </xf>
    <xf numFmtId="0" fontId="162" fillId="113" borderId="18">
      <alignment vertical="center" wrapText="1"/>
      <protection locked="0"/>
    </xf>
    <xf numFmtId="0" fontId="172" fillId="83" borderId="18">
      <alignment horizontal="center" vertical="center" wrapText="1"/>
    </xf>
    <xf numFmtId="0" fontId="164" fillId="1" borderId="20" applyNumberFormat="0" applyFont="0" applyAlignment="0">
      <alignment horizontal="center"/>
    </xf>
    <xf numFmtId="176" fontId="2" fillId="86" borderId="18"/>
    <xf numFmtId="0" fontId="2" fillId="86" borderId="18"/>
    <xf numFmtId="0" fontId="2" fillId="86" borderId="18"/>
    <xf numFmtId="176" fontId="102" fillId="52" borderId="51" applyNumberFormat="0" applyAlignment="0" applyProtection="0"/>
    <xf numFmtId="176" fontId="102" fillId="52" borderId="51" applyNumberFormat="0" applyAlignment="0" applyProtection="0"/>
    <xf numFmtId="176" fontId="91" fillId="0" borderId="20">
      <alignment horizontal="left" vertical="center"/>
    </xf>
    <xf numFmtId="176" fontId="91" fillId="0" borderId="20">
      <alignment horizontal="left" vertical="center"/>
    </xf>
    <xf numFmtId="176" fontId="59" fillId="0" borderId="50" applyNumberFormat="0" applyFill="0" applyBorder="0" applyAlignment="0" applyProtection="0"/>
    <xf numFmtId="0" fontId="103" fillId="0" borderId="18">
      <alignment horizontal="left" vertical="center" wrapText="1"/>
    </xf>
    <xf numFmtId="10" fontId="2" fillId="88" borderId="18" applyNumberFormat="0" applyBorder="0" applyAlignment="0" applyProtection="0"/>
    <xf numFmtId="10" fontId="2" fillId="88" borderId="18" applyNumberFormat="0" applyBorder="0" applyAlignment="0" applyProtection="0"/>
    <xf numFmtId="0" fontId="92" fillId="85" borderId="18" applyBorder="0">
      <alignment horizontal="center" vertical="center" shrinkToFit="1"/>
      <protection hidden="1"/>
    </xf>
    <xf numFmtId="176" fontId="91" fillId="0" borderId="20">
      <alignment horizontal="left" vertical="center"/>
    </xf>
    <xf numFmtId="0" fontId="91" fillId="0" borderId="20">
      <alignment horizontal="left" vertical="center"/>
    </xf>
    <xf numFmtId="0" fontId="91" fillId="0" borderId="20">
      <alignment horizontal="left" vertical="center"/>
    </xf>
    <xf numFmtId="176" fontId="2" fillId="84" borderId="18"/>
    <xf numFmtId="0" fontId="2" fillId="84" borderId="18"/>
    <xf numFmtId="0" fontId="2" fillId="84" borderId="18"/>
    <xf numFmtId="0" fontId="65" fillId="0" borderId="25" applyNumberFormat="0" applyBorder="0">
      <alignment horizontal="center"/>
    </xf>
    <xf numFmtId="0" fontId="62" fillId="78" borderId="18">
      <alignment horizontal="center" vertical="center" shrinkToFit="1"/>
      <protection hidden="1"/>
    </xf>
    <xf numFmtId="0" fontId="3" fillId="93" borderId="37" applyNumberFormat="0" applyProtection="0">
      <alignment horizontal="left" vertical="center" indent="1"/>
    </xf>
    <xf numFmtId="10" fontId="2" fillId="88" borderId="18" applyNumberFormat="0" applyBorder="0" applyAlignment="0" applyProtection="0"/>
    <xf numFmtId="176" fontId="141" fillId="0" borderId="50" applyNumberFormat="0" applyFill="0" applyBorder="0" applyAlignment="0" applyProtection="0"/>
    <xf numFmtId="176" fontId="130" fillId="107" borderId="58" applyNumberFormat="0" applyProtection="0">
      <alignment horizontal="left" vertical="top" indent="1"/>
    </xf>
    <xf numFmtId="176" fontId="122" fillId="80" borderId="37" applyNumberFormat="0" applyAlignment="0" applyProtection="0"/>
    <xf numFmtId="0" fontId="122" fillId="79" borderId="37" applyNumberFormat="0" applyAlignment="0" applyProtection="0"/>
    <xf numFmtId="0" fontId="122" fillId="79" borderId="37" applyNumberFormat="0" applyAlignment="0" applyProtection="0"/>
    <xf numFmtId="0" fontId="122" fillId="80" borderId="37" applyNumberFormat="0" applyAlignment="0" applyProtection="0"/>
    <xf numFmtId="0" fontId="122" fillId="79" borderId="37" applyNumberFormat="0" applyAlignment="0" applyProtection="0"/>
    <xf numFmtId="4" fontId="44" fillId="85" borderId="37" applyNumberFormat="0" applyProtection="0">
      <alignment vertical="center"/>
    </xf>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128" fillId="109" borderId="58" applyNumberFormat="0" applyProtection="0">
      <alignment horizontal="right" vertical="center"/>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9" fillId="109" borderId="58"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176" fontId="165" fillId="50" borderId="58"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4" fontId="125" fillId="53" borderId="58" applyNumberFormat="0" applyProtection="0">
      <alignment horizontal="left" vertical="center" wrapText="1" indent="1"/>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25" fillId="112" borderId="58" applyNumberFormat="0" applyProtection="0">
      <alignment horizontal="left" vertical="center" wrapText="1"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130" fillId="107" borderId="58" applyNumberFormat="0" applyProtection="0">
      <alignment horizontal="left" vertical="top"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130" fillId="107" borderId="58" applyNumberFormat="0" applyProtection="0">
      <alignment horizontal="left" vertical="top" indent="1"/>
    </xf>
    <xf numFmtId="176" fontId="130" fillId="107" borderId="58" applyNumberFormat="0" applyProtection="0">
      <alignment horizontal="left" vertical="top" indent="1"/>
    </xf>
    <xf numFmtId="4" fontId="134" fillId="109" borderId="58" applyNumberFormat="0" applyProtection="0">
      <alignment horizontal="right" vertical="center"/>
    </xf>
    <xf numFmtId="4" fontId="133" fillId="104" borderId="37" applyNumberFormat="0" applyProtection="0">
      <alignment horizontal="right" vertical="center"/>
    </xf>
    <xf numFmtId="4" fontId="133" fillId="104" borderId="37" applyNumberFormat="0" applyProtection="0">
      <alignment horizontal="right" vertical="center"/>
    </xf>
    <xf numFmtId="176" fontId="166" fillId="50" borderId="58"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201" fontId="167" fillId="85" borderId="57" applyBorder="0">
      <alignment horizontal="center" vertical="center" wrapText="1"/>
      <protection hidden="1"/>
    </xf>
    <xf numFmtId="0" fontId="173" fillId="0" borderId="48" applyNumberFormat="0" applyFill="0" applyAlignment="0" applyProtection="0"/>
    <xf numFmtId="4" fontId="124" fillId="104" borderId="37" applyNumberFormat="0" applyProtection="0">
      <alignment horizontal="right" vertical="center"/>
    </xf>
    <xf numFmtId="4" fontId="44" fillId="106" borderId="37" applyNumberFormat="0" applyProtection="0">
      <alignment horizontal="left" vertical="center" indent="1"/>
    </xf>
    <xf numFmtId="0" fontId="173" fillId="0" borderId="48" applyNumberFormat="0" applyFill="0" applyAlignment="0" applyProtection="0"/>
    <xf numFmtId="4" fontId="124" fillId="85" borderId="37" applyNumberFormat="0" applyProtection="0">
      <alignment vertical="center"/>
    </xf>
    <xf numFmtId="0" fontId="3" fillId="106" borderId="37" applyNumberFormat="0" applyProtection="0">
      <alignment horizontal="left" vertical="center" indent="1"/>
    </xf>
    <xf numFmtId="0" fontId="122" fillId="79" borderId="37" applyNumberFormat="0" applyAlignment="0" applyProtection="0"/>
    <xf numFmtId="0" fontId="185" fillId="0" borderId="48" applyNumberFormat="0" applyFill="0" applyAlignment="0" applyProtection="0"/>
    <xf numFmtId="0" fontId="122" fillId="80" borderId="37" applyNumberFormat="0" applyAlignment="0" applyProtection="0"/>
    <xf numFmtId="4" fontId="44" fillId="85" borderId="37" applyNumberFormat="0" applyProtection="0">
      <alignment vertical="center"/>
    </xf>
    <xf numFmtId="0" fontId="191" fillId="80" borderId="37" applyNumberFormat="0" applyAlignment="0" applyProtection="0"/>
    <xf numFmtId="0" fontId="122" fillId="79" borderId="37" applyNumberFormat="0" applyAlignment="0" applyProtection="0"/>
    <xf numFmtId="0" fontId="2" fillId="86" borderId="18"/>
    <xf numFmtId="4" fontId="44" fillId="104" borderId="37" applyNumberFormat="0" applyProtection="0">
      <alignment horizontal="right" vertical="center"/>
    </xf>
    <xf numFmtId="39" fontId="106" fillId="57" borderId="56"/>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39" fontId="106" fillId="57" borderId="56"/>
    <xf numFmtId="4" fontId="134" fillId="109" borderId="58" applyNumberFormat="0" applyProtection="0">
      <alignment horizontal="right" vertical="center"/>
    </xf>
    <xf numFmtId="4" fontId="125" fillId="53" borderId="58" applyNumberFormat="0" applyProtection="0">
      <alignment horizontal="left" vertical="center" wrapText="1" indent="1"/>
    </xf>
    <xf numFmtId="4" fontId="129" fillId="109" borderId="58" applyNumberFormat="0" applyProtection="0">
      <alignment horizontal="right" vertical="center"/>
    </xf>
    <xf numFmtId="4" fontId="128" fillId="109" borderId="58" applyNumberFormat="0" applyProtection="0">
      <alignment horizontal="right" vertical="center"/>
    </xf>
    <xf numFmtId="39" fontId="106" fillId="57" borderId="56"/>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128" fillId="109" borderId="58" applyNumberFormat="0" applyProtection="0">
      <alignment horizontal="right" vertical="center"/>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9" fillId="109" borderId="58"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176" fontId="165" fillId="50" borderId="58"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4" fontId="125" fillId="53" borderId="58" applyNumberFormat="0" applyProtection="0">
      <alignment horizontal="left" vertical="center" wrapText="1" indent="1"/>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25" fillId="112" borderId="58" applyNumberFormat="0" applyProtection="0">
      <alignment horizontal="left" vertical="center" wrapText="1"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130" fillId="107" borderId="58" applyNumberFormat="0" applyProtection="0">
      <alignment horizontal="left" vertical="top"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130" fillId="107" borderId="58" applyNumberFormat="0" applyProtection="0">
      <alignment horizontal="left" vertical="top" indent="1"/>
    </xf>
    <xf numFmtId="176" fontId="130" fillId="107" borderId="58" applyNumberFormat="0" applyProtection="0">
      <alignment horizontal="left" vertical="top" indent="1"/>
    </xf>
    <xf numFmtId="4" fontId="134" fillId="109" borderId="58" applyNumberFormat="0" applyProtection="0">
      <alignment horizontal="right" vertical="center"/>
    </xf>
    <xf numFmtId="4" fontId="133" fillId="104" borderId="37" applyNumberFormat="0" applyProtection="0">
      <alignment horizontal="right" vertical="center"/>
    </xf>
    <xf numFmtId="4" fontId="133" fillId="104" borderId="37" applyNumberFormat="0" applyProtection="0">
      <alignment horizontal="right" vertical="center"/>
    </xf>
    <xf numFmtId="176" fontId="166" fillId="50" borderId="58"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201" fontId="167" fillId="85" borderId="57" applyBorder="0">
      <alignment horizontal="center" vertical="center" wrapText="1"/>
      <protection hidden="1"/>
    </xf>
    <xf numFmtId="0" fontId="135" fillId="0" borderId="50" applyNumberFormat="0" applyFill="0" applyBorder="0" applyAlignment="0" applyProtection="0"/>
    <xf numFmtId="0" fontId="135" fillId="0" borderId="50" applyNumberFormat="0" applyFill="0" applyBorder="0" applyAlignment="0" applyProtection="0"/>
    <xf numFmtId="176" fontId="135" fillId="0" borderId="50" applyNumberFormat="0" applyFill="0" applyBorder="0" applyAlignment="0" applyProtection="0"/>
    <xf numFmtId="0" fontId="173" fillId="0" borderId="48" applyNumberFormat="0" applyFill="0" applyAlignment="0" applyProtection="0"/>
    <xf numFmtId="0" fontId="140" fillId="0" borderId="50" applyNumberFormat="0" applyFill="0" applyBorder="0" applyAlignment="0" applyProtection="0"/>
    <xf numFmtId="0" fontId="140" fillId="0" borderId="50" applyNumberFormat="0" applyFill="0" applyBorder="0" applyAlignment="0" applyProtection="0"/>
    <xf numFmtId="176" fontId="140" fillId="0" borderId="50" applyNumberFormat="0" applyFill="0" applyBorder="0" applyAlignment="0" applyProtection="0"/>
    <xf numFmtId="0" fontId="141" fillId="0" borderId="50" applyNumberFormat="0" applyFill="0" applyBorder="0" applyAlignment="0" applyProtection="0"/>
    <xf numFmtId="0" fontId="141" fillId="0" borderId="50" applyNumberFormat="0" applyFill="0" applyBorder="0" applyAlignment="0" applyProtection="0"/>
    <xf numFmtId="176" fontId="141" fillId="0" borderId="50" applyNumberFormat="0" applyFill="0" applyBorder="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176" fontId="142" fillId="0" borderId="50" applyNumberFormat="0" applyFill="0" applyBorder="0" applyAlignment="0" applyProtection="0"/>
    <xf numFmtId="0" fontId="68" fillId="79" borderId="51" applyNumberFormat="0" applyAlignment="0" applyProtection="0"/>
    <xf numFmtId="0" fontId="102" fillId="51" borderId="51" applyNumberFormat="0" applyAlignment="0" applyProtection="0"/>
    <xf numFmtId="0" fontId="173" fillId="0" borderId="48" applyNumberFormat="0" applyFill="0" applyAlignment="0" applyProtection="0"/>
    <xf numFmtId="0" fontId="122" fillId="79" borderId="37" applyNumberFormat="0" applyAlignment="0" applyProtection="0"/>
    <xf numFmtId="0" fontId="3" fillId="92" borderId="52" applyNumberFormat="0" applyFont="0" applyAlignment="0" applyProtection="0"/>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0" fontId="102" fillId="51" borderId="51" applyNumberFormat="0" applyAlignment="0" applyProtection="0"/>
    <xf numFmtId="0" fontId="3" fillId="92" borderId="52" applyNumberFormat="0" applyFont="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4" fontId="44" fillId="104" borderId="37" applyNumberFormat="0" applyProtection="0">
      <alignment horizontal="right" vertical="center"/>
    </xf>
    <xf numFmtId="39" fontId="106" fillId="57" borderId="56"/>
    <xf numFmtId="0" fontId="173" fillId="0" borderId="48" applyNumberFormat="0" applyFill="0" applyAlignment="0" applyProtection="0"/>
    <xf numFmtId="4" fontId="44" fillId="85"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0" fontId="3" fillId="86" borderId="37" applyNumberFormat="0" applyProtection="0">
      <alignment horizontal="left" vertical="center" indent="1"/>
    </xf>
    <xf numFmtId="4" fontId="133" fillId="104" borderId="37" applyNumberFormat="0" applyProtection="0">
      <alignment horizontal="right" vertical="center"/>
    </xf>
    <xf numFmtId="176" fontId="130" fillId="107" borderId="58" applyNumberFormat="0" applyProtection="0">
      <alignment horizontal="left" vertical="top"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176" fontId="125" fillId="112" borderId="58" applyNumberFormat="0" applyProtection="0">
      <alignment horizontal="left" vertical="center" wrapText="1" indent="1"/>
    </xf>
    <xf numFmtId="0" fontId="3" fillId="93" borderId="37" applyNumberFormat="0" applyProtection="0">
      <alignment horizontal="left" vertical="center" indent="1"/>
    </xf>
    <xf numFmtId="176" fontId="165" fillId="50" borderId="58" applyNumberFormat="0" applyProtection="0">
      <alignment horizontal="right" vertical="center"/>
    </xf>
    <xf numFmtId="4" fontId="134" fillId="109" borderId="58" applyNumberFormat="0" applyProtection="0">
      <alignment horizontal="right" vertical="center"/>
    </xf>
    <xf numFmtId="4" fontId="125" fillId="53" borderId="58" applyNumberFormat="0" applyProtection="0">
      <alignment horizontal="left" vertical="center" wrapText="1" indent="1"/>
    </xf>
    <xf numFmtId="4" fontId="129" fillId="109" borderId="58" applyNumberFormat="0" applyProtection="0">
      <alignment horizontal="right" vertical="center"/>
    </xf>
    <xf numFmtId="4" fontId="128" fillId="109" borderId="58" applyNumberFormat="0" applyProtection="0">
      <alignment horizontal="right" vertical="center"/>
    </xf>
    <xf numFmtId="0" fontId="164" fillId="1" borderId="53" applyNumberFormat="0" applyFont="0" applyAlignment="0">
      <alignment horizontal="center"/>
    </xf>
    <xf numFmtId="176" fontId="91" fillId="0" borderId="53">
      <alignment horizontal="left" vertical="center"/>
    </xf>
    <xf numFmtId="176" fontId="91" fillId="0" borderId="53">
      <alignment horizontal="left" vertical="center"/>
    </xf>
    <xf numFmtId="10" fontId="2" fillId="88" borderId="18" applyNumberFormat="0" applyBorder="0" applyAlignment="0" applyProtection="0"/>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39" fontId="106" fillId="57" borderId="56"/>
    <xf numFmtId="0" fontId="34" fillId="0" borderId="0" applyNumberForma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34" fillId="0" borderId="0" applyNumberForma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applyNumberForma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 fillId="86" borderId="18"/>
    <xf numFmtId="0" fontId="2" fillId="86" borderId="18"/>
    <xf numFmtId="0" fontId="2" fillId="86" borderId="18"/>
    <xf numFmtId="0" fontId="2" fillId="86" borderId="18"/>
    <xf numFmtId="0" fontId="2" fillId="86" borderId="18"/>
    <xf numFmtId="0" fontId="2" fillId="86" borderId="18"/>
    <xf numFmtId="176" fontId="2" fillId="86" borderId="18"/>
    <xf numFmtId="0" fontId="2" fillId="86" borderId="18"/>
    <xf numFmtId="0" fontId="2" fillId="86" borderId="18"/>
    <xf numFmtId="4" fontId="44" fillId="85" borderId="37" applyNumberFormat="0" applyProtection="0">
      <alignment vertical="center"/>
    </xf>
    <xf numFmtId="4" fontId="44" fillId="85" borderId="37" applyNumberFormat="0" applyProtection="0">
      <alignment vertical="center"/>
    </xf>
    <xf numFmtId="4" fontId="4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39" fontId="106" fillId="57" borderId="56"/>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10" fontId="2" fillId="88" borderId="18" applyNumberFormat="0" applyBorder="0" applyAlignment="0" applyProtection="0"/>
    <xf numFmtId="4" fontId="44" fillId="95" borderId="37" applyNumberFormat="0" applyProtection="0">
      <alignment horizontal="right" vertical="center"/>
    </xf>
    <xf numFmtId="4" fontId="44" fillId="96" borderId="37" applyNumberFormat="0" applyProtection="0">
      <alignment horizontal="right" vertical="center"/>
    </xf>
    <xf numFmtId="4" fontId="44" fillId="104" borderId="40" applyNumberFormat="0" applyProtection="0">
      <alignment horizontal="left" vertical="center" indent="1"/>
    </xf>
    <xf numFmtId="4" fontId="44" fillId="97" borderId="37" applyNumberFormat="0" applyProtection="0">
      <alignment horizontal="right" vertical="center"/>
    </xf>
    <xf numFmtId="0" fontId="2" fillId="86" borderId="18"/>
    <xf numFmtId="4" fontId="44" fillId="98"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0" fontId="91" fillId="0" borderId="20">
      <alignment horizontal="left" vertical="center"/>
    </xf>
    <xf numFmtId="0" fontId="2" fillId="84" borderId="18"/>
    <xf numFmtId="4" fontId="44" fillId="101"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85" borderId="37" applyNumberFormat="0" applyProtection="0">
      <alignment vertical="center"/>
    </xf>
    <xf numFmtId="10" fontId="2" fillId="88" borderId="18" applyNumberFormat="0" applyBorder="0" applyAlignment="0" applyProtection="0"/>
    <xf numFmtId="4" fontId="44" fillId="85" borderId="37" applyNumberFormat="0" applyProtection="0">
      <alignmen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10" fontId="2" fillId="88" borderId="18" applyNumberFormat="0" applyBorder="0" applyAlignment="0" applyProtection="0"/>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12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133" fillId="104" borderId="37" applyNumberFormat="0" applyProtection="0">
      <alignment horizontal="right" vertical="center"/>
    </xf>
    <xf numFmtId="10" fontId="2" fillId="88" borderId="18" applyNumberFormat="0" applyBorder="0" applyAlignment="0" applyProtection="0"/>
    <xf numFmtId="4" fontId="44" fillId="104" borderId="40" applyNumberFormat="0" applyProtection="0">
      <alignment horizontal="left" vertical="center" indent="1"/>
    </xf>
    <xf numFmtId="0" fontId="2" fillId="86" borderId="18"/>
    <xf numFmtId="0" fontId="91" fillId="0" borderId="20">
      <alignment horizontal="left" vertical="center"/>
    </xf>
    <xf numFmtId="0" fontId="2" fillId="84" borderId="18"/>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4" fontId="44" fillId="104" borderId="37" applyNumberFormat="0" applyProtection="0">
      <alignment horizontal="right" vertical="center"/>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vertical="center"/>
    </xf>
    <xf numFmtId="4" fontId="44" fillId="104" borderId="40" applyNumberFormat="0" applyProtection="0">
      <alignment horizontal="left" vertical="center" indent="1"/>
    </xf>
    <xf numFmtId="4" fontId="44" fillId="96" borderId="37" applyNumberFormat="0" applyProtection="0">
      <alignment horizontal="right" vertical="center"/>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2" fillId="86" borderId="18"/>
    <xf numFmtId="39" fontId="106" fillId="57" borderId="56"/>
    <xf numFmtId="0" fontId="2" fillId="0" borderId="50" applyNumberFormat="0" applyFill="0" applyAlignment="0" applyProtection="0"/>
    <xf numFmtId="0" fontId="58" fillId="0" borderId="50" applyNumberFormat="0" applyFill="0" applyBorder="0" applyAlignment="0" applyProtection="0"/>
    <xf numFmtId="4" fontId="134" fillId="109" borderId="58" applyNumberFormat="0" applyProtection="0">
      <alignment horizontal="right" vertical="center"/>
    </xf>
    <xf numFmtId="0" fontId="57" fillId="0" borderId="50" applyNumberFormat="0" applyFill="0" applyBorder="0" applyAlignment="0" applyProtection="0"/>
    <xf numFmtId="0" fontId="3" fillId="108" borderId="37" applyNumberFormat="0" applyProtection="0">
      <alignment horizontal="left" vertical="center" indent="1"/>
    </xf>
    <xf numFmtId="4" fontId="44" fillId="88" borderId="37" applyNumberFormat="0" applyProtection="0">
      <alignment horizontal="left" vertical="center" indent="1"/>
    </xf>
    <xf numFmtId="0" fontId="3" fillId="93" borderId="37" applyNumberFormat="0" applyProtection="0">
      <alignment horizontal="left" vertical="center" indent="1"/>
    </xf>
    <xf numFmtId="4" fontId="44" fillId="99" borderId="37" applyNumberFormat="0" applyProtection="0">
      <alignment horizontal="right" vertical="center"/>
    </xf>
    <xf numFmtId="4" fontId="126" fillId="102"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4" fillId="104" borderId="37"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0" fontId="3" fillId="93" borderId="37" applyNumberFormat="0" applyProtection="0">
      <alignment horizontal="left" vertical="center"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3" fillId="93" borderId="37" applyNumberFormat="0" applyProtection="0">
      <alignment horizontal="left" vertical="center" indent="1"/>
    </xf>
    <xf numFmtId="176" fontId="130" fillId="107" borderId="58" applyNumberFormat="0" applyProtection="0">
      <alignment horizontal="left" vertical="top" indent="1"/>
    </xf>
    <xf numFmtId="4" fontId="133" fillId="104" borderId="37"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201" fontId="167" fillId="85" borderId="57" applyBorder="0">
      <alignment horizontal="center" vertical="center" wrapText="1"/>
      <protection hidden="1"/>
    </xf>
    <xf numFmtId="0" fontId="164" fillId="1" borderId="20" applyNumberFormat="0" applyFont="0" applyAlignment="0">
      <alignment horizontal="center"/>
    </xf>
    <xf numFmtId="176" fontId="135" fillId="0" borderId="50" applyNumberFormat="0" applyFill="0" applyBorder="0" applyAlignment="0" applyProtection="0"/>
    <xf numFmtId="0" fontId="172" fillId="83" borderId="18">
      <alignment horizontal="center" vertical="center" wrapText="1"/>
    </xf>
    <xf numFmtId="0" fontId="173" fillId="0" borderId="48" applyNumberFormat="0" applyFill="0" applyAlignment="0" applyProtection="0"/>
    <xf numFmtId="0" fontId="162" fillId="113" borderId="18">
      <alignment vertical="center" wrapText="1"/>
      <protection locked="0"/>
    </xf>
    <xf numFmtId="0" fontId="162" fillId="113" borderId="18">
      <alignment vertical="center" wrapText="1"/>
      <protection locked="0"/>
    </xf>
    <xf numFmtId="176" fontId="140"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4" fontId="44" fillId="85" borderId="37" applyNumberFormat="0" applyProtection="0">
      <alignment horizontal="left" vertical="center" indent="1"/>
    </xf>
    <xf numFmtId="4" fontId="4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88" borderId="37" applyNumberFormat="0" applyProtection="0">
      <alignmen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133" fillId="104" borderId="37" applyNumberFormat="0" applyProtection="0">
      <alignment horizontal="right" vertical="center"/>
    </xf>
    <xf numFmtId="176" fontId="2" fillId="86" borderId="18"/>
    <xf numFmtId="0" fontId="2" fillId="86" borderId="18"/>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176" fontId="57" fillId="0" borderId="50" applyNumberFormat="0" applyFill="0" applyBorder="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68" fillId="80" borderId="51" applyNumberFormat="0" applyAlignment="0" applyProtection="0"/>
    <xf numFmtId="176" fontId="59" fillId="0" borderId="50" applyNumberFormat="0" applyFill="0" applyBorder="0" applyAlignment="0" applyProtection="0"/>
    <xf numFmtId="176" fontId="2" fillId="0" borderId="50" applyNumberFormat="0" applyFill="0" applyAlignment="0" applyProtection="0"/>
    <xf numFmtId="176" fontId="68" fillId="80" borderId="51" applyNumberFormat="0" applyAlignment="0" applyProtection="0"/>
    <xf numFmtId="176" fontId="2" fillId="84" borderId="18"/>
    <xf numFmtId="176" fontId="91" fillId="0" borderId="20">
      <alignment horizontal="left" vertical="center"/>
    </xf>
    <xf numFmtId="176" fontId="91" fillId="0" borderId="20">
      <alignment horizontal="left" vertical="center"/>
    </xf>
    <xf numFmtId="176" fontId="102" fillId="52" borderId="51" applyNumberFormat="0" applyAlignment="0" applyProtection="0"/>
    <xf numFmtId="176" fontId="102" fillId="52" borderId="51" applyNumberFormat="0" applyAlignment="0" applyProtection="0"/>
    <xf numFmtId="176" fontId="32" fillId="89" borderId="52" applyNumberFormat="0" applyAlignment="0" applyProtection="0"/>
    <xf numFmtId="176" fontId="32" fillId="89" borderId="52" applyNumberFormat="0" applyAlignment="0" applyProtection="0"/>
    <xf numFmtId="176" fontId="122" fillId="80" borderId="37" applyNumberFormat="0" applyAlignment="0" applyProtection="0"/>
    <xf numFmtId="176" fontId="122" fillId="80" borderId="37" applyNumberFormat="0" applyAlignment="0" applyProtection="0"/>
    <xf numFmtId="176" fontId="2" fillId="86" borderId="18"/>
    <xf numFmtId="176" fontId="128" fillId="50" borderId="58" applyNumberFormat="0" applyProtection="0">
      <alignment horizontal="right" vertical="center"/>
    </xf>
    <xf numFmtId="176" fontId="165" fillId="50" borderId="58" applyNumberFormat="0" applyProtection="0">
      <alignment horizontal="right" vertical="center"/>
    </xf>
    <xf numFmtId="176" fontId="165" fillId="50" borderId="58" applyNumberFormat="0" applyProtection="0">
      <alignment horizontal="right" vertical="center"/>
    </xf>
    <xf numFmtId="176" fontId="125" fillId="112" borderId="58" applyNumberFormat="0" applyProtection="0">
      <alignment horizontal="left" vertical="center" wrapText="1" indent="1"/>
    </xf>
    <xf numFmtId="176" fontId="125" fillId="112" borderId="58" applyNumberFormat="0" applyProtection="0">
      <alignment horizontal="left" vertical="center" wrapText="1" indent="1"/>
    </xf>
    <xf numFmtId="176" fontId="130" fillId="107" borderId="58" applyNumberFormat="0" applyProtection="0">
      <alignment horizontal="left" vertical="top" indent="1"/>
    </xf>
    <xf numFmtId="176" fontId="130" fillId="107" borderId="58" applyNumberFormat="0" applyProtection="0">
      <alignment horizontal="left" vertical="top" indent="1"/>
    </xf>
    <xf numFmtId="176" fontId="166" fillId="50" borderId="58" applyNumberFormat="0" applyProtection="0">
      <alignment horizontal="right" vertical="center"/>
    </xf>
    <xf numFmtId="176" fontId="166" fillId="50" borderId="58" applyNumberFormat="0" applyProtection="0">
      <alignment horizontal="right" vertical="center"/>
    </xf>
    <xf numFmtId="176" fontId="135" fillId="0" borderId="50" applyNumberFormat="0" applyFill="0" applyBorder="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2" fillId="0" borderId="50" applyNumberFormat="0" applyFill="0" applyAlignment="0" applyProtection="0"/>
    <xf numFmtId="176" fontId="2" fillId="0" borderId="50" applyNumberFormat="0" applyFill="0" applyAlignment="0" applyProtection="0"/>
    <xf numFmtId="176" fontId="68" fillId="80" borderId="51" applyNumberFormat="0" applyAlignment="0" applyProtection="0"/>
    <xf numFmtId="176" fontId="68" fillId="80" borderId="51" applyNumberFormat="0" applyAlignment="0" applyProtection="0"/>
    <xf numFmtId="176" fontId="32" fillId="89" borderId="52" applyNumberFormat="0" applyAlignment="0" applyProtection="0"/>
    <xf numFmtId="176" fontId="32" fillId="89" borderId="52" applyNumberFormat="0" applyAlignment="0" applyProtection="0"/>
    <xf numFmtId="176" fontId="91" fillId="0" borderId="20">
      <alignment horizontal="left" vertical="center"/>
    </xf>
    <xf numFmtId="176" fontId="91" fillId="0" borderId="20">
      <alignment horizontal="left" vertical="center"/>
    </xf>
    <xf numFmtId="176" fontId="102" fillId="52" borderId="51" applyNumberFormat="0" applyAlignment="0" applyProtection="0"/>
    <xf numFmtId="176" fontId="102" fillId="52" borderId="51" applyNumberFormat="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0" fontId="59" fillId="0" borderId="50" applyNumberFormat="0" applyFill="0" applyBorder="0" applyAlignment="0" applyProtection="0"/>
    <xf numFmtId="0" fontId="102" fillId="52" borderId="51" applyNumberFormat="0" applyAlignment="0" applyProtection="0"/>
    <xf numFmtId="176" fontId="102" fillId="52" borderId="51" applyNumberFormat="0" applyAlignment="0" applyProtection="0"/>
    <xf numFmtId="176" fontId="2" fillId="0" borderId="50" applyNumberFormat="0" applyFill="0" applyAlignment="0" applyProtection="0"/>
    <xf numFmtId="4" fontId="44" fillId="104" borderId="40" applyNumberFormat="0" applyProtection="0">
      <alignment horizontal="left" vertical="center" indent="1"/>
    </xf>
    <xf numFmtId="0" fontId="3" fillId="106" borderId="37" applyNumberFormat="0" applyProtection="0">
      <alignment horizontal="left" vertical="center" indent="1"/>
    </xf>
    <xf numFmtId="176" fontId="58" fillId="0" borderId="50" applyNumberFormat="0" applyFill="0" applyBorder="0" applyAlignment="0" applyProtection="0"/>
    <xf numFmtId="0" fontId="122" fillId="79" borderId="37" applyNumberFormat="0" applyAlignment="0" applyProtection="0"/>
    <xf numFmtId="0" fontId="3" fillId="93" borderId="37" applyNumberFormat="0" applyProtection="0">
      <alignment horizontal="left" vertical="center" indent="1"/>
    </xf>
    <xf numFmtId="4" fontId="44" fillId="88" borderId="37" applyNumberFormat="0" applyProtection="0">
      <alignment horizontal="left" vertical="center" indent="1"/>
    </xf>
    <xf numFmtId="4" fontId="134" fillId="109" borderId="58" applyNumberFormat="0" applyProtection="0">
      <alignment horizontal="right" vertical="center"/>
    </xf>
    <xf numFmtId="10" fontId="2" fillId="88" borderId="54" applyNumberFormat="0" applyBorder="0" applyAlignment="0" applyProtection="0"/>
    <xf numFmtId="0" fontId="2" fillId="84" borderId="18"/>
    <xf numFmtId="176" fontId="91" fillId="0" borderId="20">
      <alignment horizontal="left" vertical="center"/>
    </xf>
    <xf numFmtId="0" fontId="102" fillId="51" borderId="51" applyNumberFormat="0" applyAlignment="0" applyProtection="0"/>
    <xf numFmtId="4" fontId="124" fillId="85" borderId="37" applyNumberFormat="0" applyProtection="0">
      <alignment vertical="center"/>
    </xf>
    <xf numFmtId="4" fontId="44" fillId="104" borderId="37" applyNumberFormat="0" applyProtection="0">
      <alignment horizontal="left" vertical="center" indent="1"/>
    </xf>
    <xf numFmtId="0" fontId="3" fillId="93" borderId="37" applyNumberFormat="0" applyProtection="0">
      <alignment horizontal="left" vertical="center" indent="1"/>
    </xf>
    <xf numFmtId="176" fontId="57" fillId="0" borderId="50" applyNumberFormat="0" applyFill="0" applyBorder="0" applyAlignment="0" applyProtection="0"/>
    <xf numFmtId="176" fontId="166" fillId="50" borderId="58" applyNumberFormat="0" applyProtection="0">
      <alignment horizontal="right" vertical="center"/>
    </xf>
    <xf numFmtId="4" fontId="44" fillId="104" borderId="55" applyNumberFormat="0" applyProtection="0">
      <alignment horizontal="left" vertical="center" indent="1"/>
    </xf>
    <xf numFmtId="176" fontId="142" fillId="0" borderId="50" applyNumberFormat="0" applyFill="0" applyBorder="0" applyAlignment="0" applyProtection="0"/>
    <xf numFmtId="0" fontId="3" fillId="108" borderId="37" applyNumberFormat="0" applyProtection="0">
      <alignment horizontal="left" vertical="center" indent="1"/>
    </xf>
    <xf numFmtId="0" fontId="2" fillId="86" borderId="18"/>
    <xf numFmtId="0" fontId="142" fillId="0" borderId="50" applyNumberFormat="0" applyFill="0" applyBorder="0" applyAlignment="0" applyProtection="0"/>
    <xf numFmtId="0" fontId="141" fillId="0" borderId="50" applyNumberFormat="0" applyFill="0" applyBorder="0" applyAlignment="0" applyProtection="0"/>
    <xf numFmtId="0" fontId="140" fillId="0" borderId="50" applyNumberFormat="0" applyFill="0" applyBorder="0" applyAlignment="0" applyProtection="0"/>
    <xf numFmtId="0" fontId="135" fillId="0" borderId="50" applyNumberFormat="0" applyFill="0" applyBorder="0" applyAlignment="0" applyProtection="0"/>
    <xf numFmtId="0" fontId="3" fillId="93" borderId="37" applyNumberFormat="0" applyProtection="0">
      <alignment horizontal="left" vertical="center" indent="1"/>
    </xf>
    <xf numFmtId="0" fontId="2" fillId="86" borderId="54"/>
    <xf numFmtId="4" fontId="124" fillId="104" borderId="37" applyNumberFormat="0" applyProtection="0">
      <alignment horizontal="right" vertical="center"/>
    </xf>
    <xf numFmtId="0" fontId="102" fillId="52" borderId="51" applyNumberFormat="0" applyAlignment="0" applyProtection="0"/>
    <xf numFmtId="0" fontId="91" fillId="0" borderId="53">
      <alignment horizontal="left" vertical="center"/>
    </xf>
    <xf numFmtId="0" fontId="2" fillId="84" borderId="54"/>
    <xf numFmtId="4" fontId="124" fillId="104" borderId="37" applyNumberFormat="0" applyProtection="0">
      <alignment horizontal="right" vertical="center"/>
    </xf>
    <xf numFmtId="176" fontId="128" fillId="50" borderId="58" applyNumberFormat="0" applyProtection="0">
      <alignment horizontal="right" vertical="center"/>
    </xf>
    <xf numFmtId="10" fontId="2" fillId="88" borderId="18" applyNumberFormat="0" applyBorder="0" applyAlignment="0" applyProtection="0"/>
    <xf numFmtId="0" fontId="2" fillId="0" borderId="50" applyNumberFormat="0" applyFill="0" applyAlignment="0" applyProtection="0"/>
    <xf numFmtId="0" fontId="59" fillId="0" borderId="50" applyNumberFormat="0" applyFill="0" applyBorder="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0" fontId="3" fillId="93" borderId="37" applyNumberFormat="0" applyProtection="0">
      <alignment horizontal="left" vertical="center" indent="1"/>
    </xf>
    <xf numFmtId="0" fontId="141" fillId="0" borderId="50" applyNumberFormat="0" applyFill="0" applyBorder="0" applyAlignment="0" applyProtection="0"/>
    <xf numFmtId="0" fontId="59" fillId="0" borderId="50" applyNumberFormat="0" applyFill="0" applyBorder="0" applyAlignment="0" applyProtection="0"/>
    <xf numFmtId="10" fontId="2" fillId="88" borderId="18" applyNumberFormat="0" applyBorder="0" applyAlignment="0" applyProtection="0"/>
    <xf numFmtId="4" fontId="125" fillId="53" borderId="58" applyNumberFormat="0" applyProtection="0">
      <alignment horizontal="left" vertical="center" wrapText="1" indent="1"/>
    </xf>
    <xf numFmtId="4" fontId="124" fillId="88" borderId="37" applyNumberFormat="0" applyProtection="0">
      <alignment vertical="center"/>
    </xf>
    <xf numFmtId="0" fontId="141" fillId="0" borderId="50" applyNumberFormat="0" applyFill="0" applyBorder="0" applyAlignment="0" applyProtection="0"/>
    <xf numFmtId="0" fontId="68" fillId="79" borderId="51" applyNumberFormat="0" applyAlignment="0" applyProtection="0"/>
    <xf numFmtId="0" fontId="58" fillId="0" borderId="50" applyNumberFormat="0" applyFill="0" applyBorder="0" applyAlignment="0" applyProtection="0"/>
    <xf numFmtId="0" fontId="3" fillId="93" borderId="37" applyNumberFormat="0" applyProtection="0">
      <alignment horizontal="left" vertical="center" indent="1"/>
    </xf>
    <xf numFmtId="0" fontId="102" fillId="51" borderId="51" applyNumberFormat="0" applyAlignment="0" applyProtection="0"/>
    <xf numFmtId="0" fontId="3" fillId="93" borderId="37" applyNumberFormat="0" applyProtection="0">
      <alignment horizontal="left" vertical="center" indent="1"/>
    </xf>
    <xf numFmtId="0" fontId="102" fillId="51" borderId="51" applyNumberFormat="0" applyAlignment="0" applyProtection="0"/>
    <xf numFmtId="0" fontId="91" fillId="0" borderId="20">
      <alignment horizontal="left" vertical="center"/>
    </xf>
    <xf numFmtId="0" fontId="91" fillId="0" borderId="20">
      <alignment horizontal="left" vertical="center"/>
    </xf>
    <xf numFmtId="0" fontId="3" fillId="93" borderId="37" applyNumberFormat="0" applyProtection="0">
      <alignment horizontal="left" vertical="center" indent="1"/>
    </xf>
    <xf numFmtId="176" fontId="2" fillId="86" borderId="18"/>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176" fontId="102" fillId="52" borderId="51" applyNumberFormat="0" applyAlignment="0" applyProtection="0"/>
    <xf numFmtId="0" fontId="102" fillId="51" borderId="51" applyNumberFormat="0" applyAlignment="0" applyProtection="0"/>
    <xf numFmtId="0" fontId="68" fillId="79" borderId="51" applyNumberFormat="0" applyAlignment="0" applyProtection="0"/>
    <xf numFmtId="176" fontId="2" fillId="86" borderId="18"/>
    <xf numFmtId="0" fontId="2" fillId="84" borderId="18"/>
    <xf numFmtId="4" fontId="126" fillId="102" borderId="37" applyNumberFormat="0" applyProtection="0">
      <alignment horizontal="left" vertical="center" indent="1"/>
    </xf>
    <xf numFmtId="0" fontId="3" fillId="86" borderId="37" applyNumberFormat="0" applyProtection="0">
      <alignment horizontal="left" vertical="center" indent="1"/>
    </xf>
    <xf numFmtId="10" fontId="2" fillId="88" borderId="18" applyNumberFormat="0" applyBorder="0" applyAlignment="0" applyProtection="0"/>
    <xf numFmtId="4" fontId="44" fillId="85" borderId="37" applyNumberFormat="0" applyProtection="0">
      <alignment horizontal="left" vertical="center" indent="1"/>
    </xf>
    <xf numFmtId="4" fontId="124" fillId="88" borderId="37" applyNumberFormat="0" applyProtection="0">
      <alignment vertical="center"/>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40" applyNumberFormat="0" applyProtection="0">
      <alignment horizontal="left" vertical="center" indent="1"/>
    </xf>
    <xf numFmtId="4" fontId="126" fillId="102" borderId="37" applyNumberFormat="0" applyProtection="0">
      <alignment horizontal="left" vertical="center" indent="1"/>
    </xf>
    <xf numFmtId="0" fontId="32" fillId="89" borderId="52" applyNumberFormat="0" applyAlignment="0" applyProtection="0"/>
    <xf numFmtId="0" fontId="91" fillId="0" borderId="20">
      <alignment horizontal="left" vertical="center"/>
    </xf>
    <xf numFmtId="4" fontId="44" fillId="104" borderId="37" applyNumberFormat="0" applyProtection="0">
      <alignment horizontal="right" vertical="center"/>
    </xf>
    <xf numFmtId="4" fontId="44" fillId="104" borderId="37" applyNumberFormat="0" applyProtection="0">
      <alignment horizontal="left" vertical="center" indent="1"/>
    </xf>
    <xf numFmtId="0" fontId="3" fillId="86" borderId="37" applyNumberFormat="0" applyProtection="0">
      <alignment horizontal="left" vertical="center" indent="1"/>
    </xf>
    <xf numFmtId="0" fontId="68" fillId="79" borderId="51" applyNumberFormat="0" applyAlignment="0" applyProtection="0"/>
    <xf numFmtId="4" fontId="44" fillId="83" borderId="37" applyNumberFormat="0" applyProtection="0">
      <alignment horizontal="right" vertical="center"/>
    </xf>
    <xf numFmtId="4" fontId="44" fillId="85" borderId="37" applyNumberFormat="0" applyProtection="0">
      <alignment vertical="center"/>
    </xf>
    <xf numFmtId="4" fontId="44" fillId="99" borderId="37" applyNumberFormat="0" applyProtection="0">
      <alignment horizontal="right" vertical="center"/>
    </xf>
    <xf numFmtId="4" fontId="44" fillId="100" borderId="37" applyNumberFormat="0" applyProtection="0">
      <alignment horizontal="right" vertical="center"/>
    </xf>
    <xf numFmtId="4" fontId="126" fillId="102" borderId="37"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4" fontId="44" fillId="88" borderId="37" applyNumberFormat="0" applyProtection="0">
      <alignment vertical="center"/>
    </xf>
    <xf numFmtId="4" fontId="124" fillId="88" borderId="37" applyNumberFormat="0" applyProtection="0">
      <alignment vertical="center"/>
    </xf>
    <xf numFmtId="0" fontId="3" fillId="93" borderId="37" applyNumberFormat="0" applyProtection="0">
      <alignment horizontal="left" vertical="center" indent="1"/>
    </xf>
    <xf numFmtId="4" fontId="44" fillId="8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40" applyNumberFormat="0" applyProtection="0">
      <alignment horizontal="left" vertical="center" indent="1"/>
    </xf>
    <xf numFmtId="0" fontId="102" fillId="52" borderId="51" applyNumberFormat="0" applyAlignment="0" applyProtection="0"/>
    <xf numFmtId="4" fontId="44" fillId="104" borderId="37" applyNumberFormat="0" applyProtection="0">
      <alignment horizontal="right" vertical="center"/>
    </xf>
    <xf numFmtId="4" fontId="124" fillId="85" borderId="37" applyNumberFormat="0" applyProtection="0">
      <alignment vertical="center"/>
    </xf>
    <xf numFmtId="0" fontId="2" fillId="84" borderId="18"/>
    <xf numFmtId="10" fontId="2" fillId="88" borderId="18" applyNumberFormat="0" applyBorder="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4" fontId="44" fillId="83" borderId="37" applyNumberFormat="0" applyProtection="0">
      <alignment horizontal="right" vertical="center"/>
    </xf>
    <xf numFmtId="0" fontId="36" fillId="89" borderId="52" applyNumberFormat="0" applyAlignment="0" applyProtection="0"/>
    <xf numFmtId="0" fontId="164" fillId="1" borderId="20" applyNumberFormat="0" applyFont="0" applyAlignment="0">
      <alignment horizontal="center"/>
    </xf>
    <xf numFmtId="0" fontId="3" fillId="92" borderId="52" applyNumberFormat="0" applyFont="0" applyAlignment="0" applyProtection="0"/>
    <xf numFmtId="176" fontId="122" fillId="80" borderId="37" applyNumberFormat="0" applyAlignment="0" applyProtection="0"/>
    <xf numFmtId="0" fontId="3" fillId="108" borderId="37" applyNumberFormat="0" applyProtection="0">
      <alignment horizontal="left" vertical="center" indent="1"/>
    </xf>
    <xf numFmtId="0" fontId="3" fillId="86" borderId="37" applyNumberFormat="0" applyProtection="0">
      <alignment horizontal="left" vertical="center" indent="1"/>
    </xf>
    <xf numFmtId="176" fontId="91" fillId="0" borderId="20">
      <alignment horizontal="left" vertical="center"/>
    </xf>
    <xf numFmtId="176" fontId="140" fillId="0" borderId="50" applyNumberFormat="0" applyFill="0" applyBorder="0" applyAlignment="0" applyProtection="0"/>
    <xf numFmtId="176" fontId="135" fillId="0" borderId="50" applyNumberFormat="0" applyFill="0" applyBorder="0" applyAlignment="0" applyProtection="0"/>
    <xf numFmtId="4" fontId="44" fillId="85" borderId="37" applyNumberFormat="0" applyProtection="0">
      <alignment vertical="center"/>
    </xf>
    <xf numFmtId="0" fontId="2" fillId="86" borderId="18"/>
    <xf numFmtId="4" fontId="124" fillId="85" borderId="37" applyNumberFormat="0" applyProtection="0">
      <alignment vertical="center"/>
    </xf>
    <xf numFmtId="4" fontId="44" fillId="104" borderId="40" applyNumberFormat="0" applyProtection="0">
      <alignment horizontal="left" vertical="center" indent="1"/>
    </xf>
    <xf numFmtId="4" fontId="44" fillId="106" borderId="37" applyNumberFormat="0" applyProtection="0">
      <alignment horizontal="left" vertical="center" indent="1"/>
    </xf>
    <xf numFmtId="176" fontId="102" fillId="52" borderId="51" applyNumberFormat="0" applyAlignment="0" applyProtection="0"/>
    <xf numFmtId="4" fontId="44" fillId="106" borderId="37" applyNumberFormat="0" applyProtection="0">
      <alignment horizontal="left" vertical="center" indent="1"/>
    </xf>
    <xf numFmtId="4" fontId="44" fillId="97" borderId="37" applyNumberFormat="0" applyProtection="0">
      <alignment horizontal="right" vertical="center"/>
    </xf>
    <xf numFmtId="4" fontId="44" fillId="96" borderId="37" applyNumberFormat="0" applyProtection="0">
      <alignment horizontal="right" vertical="center"/>
    </xf>
    <xf numFmtId="4" fontId="44" fillId="99" borderId="37" applyNumberFormat="0" applyProtection="0">
      <alignment horizontal="right" vertical="center"/>
    </xf>
    <xf numFmtId="4" fontId="44" fillId="100" borderId="37" applyNumberFormat="0" applyProtection="0">
      <alignment horizontal="right" vertical="center"/>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8" borderId="37" applyNumberFormat="0" applyProtection="0">
      <alignment vertical="center"/>
    </xf>
    <xf numFmtId="0" fontId="3" fillId="86" borderId="37" applyNumberFormat="0" applyProtection="0">
      <alignment horizontal="left" vertical="center" indent="1"/>
    </xf>
    <xf numFmtId="4" fontId="44" fillId="85" borderId="37" applyNumberFormat="0" applyProtection="0">
      <alignment vertical="center"/>
    </xf>
    <xf numFmtId="4" fontId="44" fillId="88"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68" fillId="79" borderId="51" applyNumberFormat="0" applyAlignment="0" applyProtection="0"/>
    <xf numFmtId="4" fontId="124" fillId="88" borderId="37" applyNumberFormat="0" applyProtection="0">
      <alignment vertical="center"/>
    </xf>
    <xf numFmtId="0" fontId="3" fillId="93" borderId="37" applyNumberFormat="0" applyProtection="0">
      <alignment horizontal="left" vertical="center" indent="1"/>
    </xf>
    <xf numFmtId="4" fontId="44" fillId="100" borderId="37" applyNumberFormat="0" applyProtection="0">
      <alignment horizontal="right" vertical="center"/>
    </xf>
    <xf numFmtId="4" fontId="44" fillId="85" borderId="37" applyNumberFormat="0" applyProtection="0">
      <alignment vertical="center"/>
    </xf>
    <xf numFmtId="0" fontId="3" fillId="86" borderId="37" applyNumberFormat="0" applyProtection="0">
      <alignment horizontal="left" vertical="center" indent="1"/>
    </xf>
    <xf numFmtId="4" fontId="44" fillId="104" borderId="37" applyNumberFormat="0" applyProtection="0">
      <alignment horizontal="right" vertical="center"/>
    </xf>
    <xf numFmtId="4" fontId="124" fillId="88" borderId="37" applyNumberFormat="0" applyProtection="0">
      <alignment vertical="center"/>
    </xf>
    <xf numFmtId="39" fontId="106" fillId="57" borderId="56"/>
    <xf numFmtId="0" fontId="102" fillId="51" borderId="51" applyNumberFormat="0" applyAlignment="0" applyProtection="0"/>
    <xf numFmtId="176" fontId="2" fillId="0" borderId="50" applyNumberFormat="0" applyFill="0" applyAlignment="0" applyProtection="0"/>
    <xf numFmtId="0" fontId="36" fillId="92" borderId="52" applyNumberFormat="0" applyFont="0" applyAlignment="0" applyProtection="0"/>
    <xf numFmtId="176" fontId="68" fillId="80" borderId="51" applyNumberFormat="0" applyAlignment="0" applyProtection="0"/>
    <xf numFmtId="176" fontId="2" fillId="84" borderId="18"/>
    <xf numFmtId="0" fontId="2" fillId="84" borderId="18"/>
    <xf numFmtId="39" fontId="106" fillId="57" borderId="56"/>
    <xf numFmtId="176" fontId="165" fillId="50" borderId="58" applyNumberFormat="0" applyProtection="0">
      <alignment horizontal="right" vertical="center"/>
    </xf>
    <xf numFmtId="0" fontId="122" fillId="79" borderId="37" applyNumberFormat="0" applyAlignment="0" applyProtection="0"/>
    <xf numFmtId="0" fontId="3" fillId="86" borderId="37" applyNumberFormat="0" applyProtection="0">
      <alignment horizontal="left" vertical="center" indent="1"/>
    </xf>
    <xf numFmtId="0" fontId="3" fillId="108" borderId="37" applyNumberFormat="0" applyProtection="0">
      <alignment horizontal="left" vertical="center" indent="1"/>
    </xf>
    <xf numFmtId="176" fontId="2" fillId="0" borderId="50" applyNumberFormat="0" applyFill="0" applyAlignment="0" applyProtection="0"/>
    <xf numFmtId="0" fontId="32" fillId="89" borderId="52" applyNumberFormat="0" applyAlignment="0" applyProtection="0"/>
    <xf numFmtId="0" fontId="3" fillId="93" borderId="37" applyNumberFormat="0" applyProtection="0">
      <alignment horizontal="left" vertical="center" indent="1"/>
    </xf>
    <xf numFmtId="4" fontId="124" fillId="88" borderId="37" applyNumberFormat="0" applyProtection="0">
      <alignment vertical="center"/>
    </xf>
    <xf numFmtId="0" fontId="3" fillId="106" borderId="37" applyNumberFormat="0" applyProtection="0">
      <alignment horizontal="left" vertical="center" indent="1"/>
    </xf>
    <xf numFmtId="176" fontId="128" fillId="50" borderId="58" applyNumberFormat="0" applyProtection="0">
      <alignment horizontal="right" vertical="center"/>
    </xf>
    <xf numFmtId="10" fontId="2" fillId="88" borderId="18" applyNumberFormat="0" applyBorder="0" applyAlignment="0" applyProtection="0"/>
    <xf numFmtId="4" fontId="124" fillId="85" borderId="37" applyNumberFormat="0" applyProtection="0">
      <alignment vertical="center"/>
    </xf>
    <xf numFmtId="0" fontId="3" fillId="108" borderId="37" applyNumberFormat="0" applyProtection="0">
      <alignment horizontal="left" vertical="center" indent="1"/>
    </xf>
    <xf numFmtId="176" fontId="142" fillId="0" borderId="50" applyNumberFormat="0" applyFill="0" applyBorder="0" applyAlignment="0" applyProtection="0"/>
    <xf numFmtId="0" fontId="164" fillId="1" borderId="20" applyNumberFormat="0" applyFont="0" applyAlignment="0">
      <alignment horizontal="center"/>
    </xf>
    <xf numFmtId="4" fontId="44" fillId="101" borderId="37" applyNumberFormat="0" applyProtection="0">
      <alignment horizontal="right" vertical="center"/>
    </xf>
    <xf numFmtId="0" fontId="3" fillId="93" borderId="37" applyNumberFormat="0" applyProtection="0">
      <alignment horizontal="left" vertical="center" indent="1"/>
    </xf>
    <xf numFmtId="0" fontId="164" fillId="1" borderId="20" applyNumberFormat="0" applyFont="0" applyAlignment="0">
      <alignment horizontal="center"/>
    </xf>
    <xf numFmtId="4" fontId="44" fillId="85" borderId="37" applyNumberFormat="0" applyProtection="0">
      <alignment horizontal="left" vertical="center" indent="1"/>
    </xf>
    <xf numFmtId="176" fontId="122" fillId="80" borderId="37" applyNumberFormat="0" applyAlignment="0" applyProtection="0"/>
    <xf numFmtId="176" fontId="57" fillId="0" borderId="50" applyNumberFormat="0" applyFill="0" applyBorder="0" applyAlignment="0" applyProtection="0"/>
    <xf numFmtId="0" fontId="3" fillId="92" borderId="52" applyNumberFormat="0" applyFont="0" applyAlignment="0" applyProtection="0"/>
    <xf numFmtId="0" fontId="135" fillId="0" borderId="50" applyNumberFormat="0" applyFill="0" applyBorder="0" applyAlignment="0" applyProtection="0"/>
    <xf numFmtId="0" fontId="189" fillId="80" borderId="51" applyNumberFormat="0" applyAlignment="0" applyProtection="0"/>
    <xf numFmtId="0" fontId="3" fillId="106" borderId="37" applyNumberFormat="0" applyProtection="0">
      <alignment horizontal="left" vertical="center" indent="1"/>
    </xf>
    <xf numFmtId="176" fontId="165" fillId="50" borderId="58" applyNumberFormat="0" applyProtection="0">
      <alignment horizontal="right" vertical="center"/>
    </xf>
    <xf numFmtId="0" fontId="2" fillId="0" borderId="50" applyNumberFormat="0" applyFill="0" applyAlignment="0" applyProtection="0"/>
    <xf numFmtId="176" fontId="130" fillId="107" borderId="58" applyNumberFormat="0" applyProtection="0">
      <alignment horizontal="left" vertical="top" indent="1"/>
    </xf>
    <xf numFmtId="4" fontId="44" fillId="104" borderId="37" applyNumberFormat="0" applyProtection="0">
      <alignment horizontal="right" vertical="center"/>
    </xf>
    <xf numFmtId="4" fontId="134" fillId="109" borderId="58" applyNumberFormat="0" applyProtection="0">
      <alignment horizontal="right" vertical="center"/>
    </xf>
    <xf numFmtId="176" fontId="57" fillId="0" borderId="50" applyNumberFormat="0" applyFill="0" applyBorder="0" applyAlignment="0" applyProtection="0"/>
    <xf numFmtId="176" fontId="58" fillId="0" borderId="50" applyNumberFormat="0" applyFill="0" applyBorder="0" applyAlignment="0" applyProtection="0"/>
    <xf numFmtId="4" fontId="124" fillId="104" borderId="37" applyNumberFormat="0" applyProtection="0">
      <alignment horizontal="right" vertical="center"/>
    </xf>
    <xf numFmtId="176" fontId="125" fillId="112" borderId="58" applyNumberFormat="0" applyProtection="0">
      <alignment horizontal="left" vertical="center" wrapText="1" indent="1"/>
    </xf>
    <xf numFmtId="4" fontId="124" fillId="104" borderId="37" applyNumberFormat="0" applyProtection="0">
      <alignment horizontal="right" vertical="center"/>
    </xf>
    <xf numFmtId="176" fontId="68" fillId="80" borderId="51" applyNumberFormat="0" applyAlignment="0" applyProtection="0"/>
    <xf numFmtId="176" fontId="135" fillId="0" borderId="50" applyNumberFormat="0" applyFill="0" applyBorder="0" applyAlignment="0" applyProtection="0"/>
    <xf numFmtId="4" fontId="128" fillId="109" borderId="58"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176" fontId="128" fillId="50" borderId="58" applyNumberFormat="0" applyProtection="0">
      <alignment horizontal="right" vertical="center"/>
    </xf>
    <xf numFmtId="4" fontId="44" fillId="104" borderId="37" applyNumberFormat="0" applyProtection="0">
      <alignment horizontal="right" vertical="center"/>
    </xf>
    <xf numFmtId="176" fontId="91" fillId="0" borderId="20">
      <alignment horizontal="left" vertical="center"/>
    </xf>
    <xf numFmtId="176" fontId="128" fillId="50" borderId="58" applyNumberFormat="0" applyProtection="0">
      <alignment horizontal="right" vertical="center"/>
    </xf>
    <xf numFmtId="10" fontId="2" fillId="88" borderId="18" applyNumberFormat="0" applyBorder="0" applyAlignment="0" applyProtection="0"/>
    <xf numFmtId="176" fontId="91" fillId="0" borderId="20">
      <alignment horizontal="left" vertical="center"/>
    </xf>
    <xf numFmtId="0" fontId="91" fillId="0" borderId="20">
      <alignment horizontal="left" vertical="center"/>
    </xf>
    <xf numFmtId="176" fontId="59" fillId="0" borderId="50" applyNumberFormat="0" applyFill="0" applyBorder="0" applyAlignment="0" applyProtection="0"/>
    <xf numFmtId="176" fontId="142" fillId="0" borderId="50" applyNumberFormat="0" applyFill="0" applyBorder="0" applyAlignment="0" applyProtection="0"/>
    <xf numFmtId="176" fontId="140" fillId="0" borderId="50" applyNumberFormat="0" applyFill="0" applyBorder="0" applyAlignment="0" applyProtection="0"/>
    <xf numFmtId="4" fontId="133" fillId="104" borderId="37" applyNumberFormat="0" applyProtection="0">
      <alignment horizontal="right" vertical="center"/>
    </xf>
    <xf numFmtId="176" fontId="141" fillId="0" borderId="50" applyNumberFormat="0" applyFill="0" applyBorder="0" applyAlignment="0" applyProtection="0"/>
    <xf numFmtId="0" fontId="36" fillId="92" borderId="52" applyNumberFormat="0" applyFont="0" applyAlignment="0" applyProtection="0"/>
    <xf numFmtId="4" fontId="133" fillId="104" borderId="37" applyNumberFormat="0" applyProtection="0">
      <alignment horizontal="right" vertical="center"/>
    </xf>
    <xf numFmtId="0" fontId="58" fillId="0" borderId="50" applyNumberFormat="0" applyFill="0" applyBorder="0" applyAlignment="0" applyProtection="0"/>
    <xf numFmtId="0" fontId="59" fillId="0" borderId="50" applyNumberFormat="0" applyFill="0" applyBorder="0" applyAlignment="0" applyProtection="0"/>
    <xf numFmtId="176" fontId="2" fillId="0" borderId="50" applyNumberFormat="0" applyFill="0" applyAlignment="0" applyProtection="0"/>
    <xf numFmtId="0" fontId="68" fillId="79" borderId="51" applyNumberFormat="0" applyAlignment="0" applyProtection="0"/>
    <xf numFmtId="10" fontId="2" fillId="88" borderId="18" applyNumberFormat="0" applyBorder="0" applyAlignment="0" applyProtection="0"/>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vertical="center"/>
    </xf>
    <xf numFmtId="0" fontId="2" fillId="84" borderId="18"/>
    <xf numFmtId="0" fontId="91" fillId="0" borderId="20">
      <alignment horizontal="left" vertical="center"/>
    </xf>
    <xf numFmtId="4" fontId="44" fillId="104" borderId="37" applyNumberFormat="0" applyProtection="0">
      <alignment horizontal="right" vertical="center"/>
    </xf>
    <xf numFmtId="4" fontId="125" fillId="53" borderId="58" applyNumberFormat="0" applyProtection="0">
      <alignment horizontal="left" vertical="center" wrapText="1" indent="1"/>
    </xf>
    <xf numFmtId="0" fontId="2" fillId="86" borderId="18"/>
    <xf numFmtId="4" fontId="124" fillId="85" borderId="37" applyNumberFormat="0" applyProtection="0">
      <alignment vertical="center"/>
    </xf>
    <xf numFmtId="4" fontId="44" fillId="104" borderId="40" applyNumberFormat="0" applyProtection="0">
      <alignment horizontal="left" vertical="center" indent="1"/>
    </xf>
    <xf numFmtId="0" fontId="140" fillId="0" borderId="50" applyNumberFormat="0" applyFill="0" applyBorder="0" applyAlignment="0" applyProtection="0"/>
    <xf numFmtId="0" fontId="141" fillId="0" borderId="50" applyNumberFormat="0" applyFill="0" applyBorder="0" applyAlignment="0" applyProtection="0"/>
    <xf numFmtId="0" fontId="142" fillId="0" borderId="50" applyNumberFormat="0" applyFill="0" applyBorder="0" applyAlignment="0" applyProtection="0"/>
    <xf numFmtId="0" fontId="190" fillId="52" borderId="51" applyNumberFormat="0" applyAlignment="0" applyProtection="0"/>
    <xf numFmtId="10" fontId="2" fillId="88" borderId="18" applyNumberFormat="0" applyBorder="0" applyAlignment="0" applyProtection="0"/>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2" borderId="52" applyNumberFormat="0" applyFont="0" applyAlignment="0" applyProtection="0"/>
    <xf numFmtId="0" fontId="102" fillId="51" borderId="51" applyNumberFormat="0" applyAlignment="0" applyProtection="0"/>
    <xf numFmtId="39" fontId="106" fillId="57" borderId="56"/>
    <xf numFmtId="39" fontId="106" fillId="57" borderId="56"/>
    <xf numFmtId="39" fontId="106" fillId="57" borderId="56"/>
    <xf numFmtId="4" fontId="44" fillId="98" borderId="37" applyNumberFormat="0" applyProtection="0">
      <alignment horizontal="right" vertical="center"/>
    </xf>
    <xf numFmtId="4" fontId="44" fillId="104" borderId="37"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4" fontId="44" fillId="101" borderId="37" applyNumberFormat="0" applyProtection="0">
      <alignment horizontal="right" vertical="center"/>
    </xf>
    <xf numFmtId="39" fontId="106" fillId="57" borderId="56"/>
    <xf numFmtId="4" fontId="44" fillId="85" borderId="37" applyNumberFormat="0" applyProtection="0">
      <alignment horizontal="left" vertical="center" indent="1"/>
    </xf>
    <xf numFmtId="0" fontId="91" fillId="0" borderId="20">
      <alignment horizontal="left" vertical="center"/>
    </xf>
    <xf numFmtId="10" fontId="2" fillId="88" borderId="18" applyNumberFormat="0" applyBorder="0" applyAlignment="0" applyProtection="0"/>
    <xf numFmtId="10" fontId="2" fillId="88" borderId="18" applyNumberFormat="0" applyBorder="0" applyAlignment="0" applyProtection="0"/>
    <xf numFmtId="0" fontId="2" fillId="84" borderId="18"/>
    <xf numFmtId="4" fontId="44" fillId="88"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39" fontId="106" fillId="57" borderId="56"/>
    <xf numFmtId="4" fontId="44" fillId="85"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59" fillId="0" borderId="50" applyNumberFormat="0" applyFill="0" applyBorder="0" applyAlignment="0" applyProtection="0"/>
    <xf numFmtId="0" fontId="102" fillId="51" borderId="51" applyNumberFormat="0" applyAlignment="0" applyProtection="0"/>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176" fontId="91" fillId="0" borderId="20">
      <alignment horizontal="left" vertical="center"/>
    </xf>
    <xf numFmtId="0" fontId="3" fillId="93" borderId="37" applyNumberFormat="0" applyProtection="0">
      <alignment horizontal="left" vertical="center" indent="1"/>
    </xf>
    <xf numFmtId="176" fontId="2" fillId="0" borderId="50" applyNumberFormat="0" applyFill="0" applyAlignment="0" applyProtection="0"/>
    <xf numFmtId="176" fontId="125" fillId="112" borderId="58" applyNumberFormat="0" applyProtection="0">
      <alignment horizontal="left" vertical="center" wrapText="1" indent="1"/>
    </xf>
    <xf numFmtId="176" fontId="58" fillId="0" borderId="50" applyNumberFormat="0" applyFill="0" applyBorder="0" applyAlignment="0" applyProtection="0"/>
    <xf numFmtId="176" fontId="59" fillId="0" borderId="50" applyNumberFormat="0" applyFill="0" applyBorder="0" applyAlignment="0" applyProtection="0"/>
    <xf numFmtId="176" fontId="166" fillId="50" borderId="58" applyNumberFormat="0" applyProtection="0">
      <alignment horizontal="right" vertical="center"/>
    </xf>
    <xf numFmtId="176" fontId="32" fillId="89" borderId="52" applyNumberFormat="0" applyAlignment="0" applyProtection="0"/>
    <xf numFmtId="176" fontId="102" fillId="52" borderId="51" applyNumberFormat="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0" fontId="68" fillId="79" borderId="51" applyNumberFormat="0" applyAlignment="0" applyProtection="0"/>
    <xf numFmtId="0" fontId="32" fillId="89" borderId="52" applyNumberFormat="0" applyAlignment="0" applyProtection="0"/>
    <xf numFmtId="0" fontId="57" fillId="0" borderId="50" applyNumberFormat="0" applyFill="0" applyBorder="0" applyAlignment="0" applyProtection="0"/>
    <xf numFmtId="0" fontId="58" fillId="0" borderId="50" applyNumberFormat="0" applyFill="0" applyBorder="0" applyAlignment="0" applyProtection="0"/>
    <xf numFmtId="176" fontId="59" fillId="0" borderId="50" applyNumberFormat="0" applyFill="0" applyBorder="0" applyAlignment="0" applyProtection="0"/>
    <xf numFmtId="0" fontId="68" fillId="79" borderId="51" applyNumberFormat="0" applyAlignment="0" applyProtection="0"/>
    <xf numFmtId="4" fontId="124" fillId="104" borderId="37" applyNumberFormat="0" applyProtection="0">
      <alignment horizontal="right" vertical="center"/>
    </xf>
    <xf numFmtId="4" fontId="44" fillId="10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4" fontId="44" fillId="104" borderId="37" applyNumberFormat="0" applyProtection="0">
      <alignment horizontal="right" vertical="center"/>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vertical="center"/>
    </xf>
    <xf numFmtId="4" fontId="124" fillId="85" borderId="37" applyNumberFormat="0" applyProtection="0">
      <alignment vertical="center"/>
    </xf>
    <xf numFmtId="39" fontId="106" fillId="57" borderId="56"/>
    <xf numFmtId="39" fontId="106" fillId="57" borderId="56"/>
    <xf numFmtId="4" fontId="44" fillId="85" borderId="37" applyNumberFormat="0" applyProtection="0">
      <alignment horizontal="left" vertical="center" indent="1"/>
    </xf>
    <xf numFmtId="4" fontId="44" fillId="83" borderId="37" applyNumberFormat="0" applyProtection="0">
      <alignment horizontal="right" vertical="center"/>
    </xf>
    <xf numFmtId="0" fontId="3" fillId="108" borderId="37" applyNumberFormat="0" applyProtection="0">
      <alignment horizontal="left" vertical="center" indent="1"/>
    </xf>
    <xf numFmtId="4" fontId="44" fillId="104"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7" borderId="37" applyNumberFormat="0" applyProtection="0">
      <alignment horizontal="right" vertical="center"/>
    </xf>
    <xf numFmtId="4" fontId="44" fillId="104" borderId="40" applyNumberFormat="0" applyProtection="0">
      <alignment horizontal="left" vertical="center" indent="1"/>
    </xf>
    <xf numFmtId="4" fontId="44" fillId="40" borderId="37" applyNumberFormat="0" applyProtection="0">
      <alignment horizontal="right" vertical="center"/>
    </xf>
    <xf numFmtId="0" fontId="91" fillId="0" borderId="20">
      <alignment horizontal="left" vertical="center"/>
    </xf>
    <xf numFmtId="0" fontId="3" fillId="93" borderId="37" applyNumberFormat="0" applyProtection="0">
      <alignment horizontal="left" vertical="center" indent="1"/>
    </xf>
    <xf numFmtId="0" fontId="2" fillId="86" borderId="18"/>
    <xf numFmtId="0" fontId="68" fillId="79" borderId="51" applyNumberFormat="0" applyAlignment="0" applyProtection="0"/>
    <xf numFmtId="176" fontId="2" fillId="84" borderId="18"/>
    <xf numFmtId="0" fontId="3" fillId="93"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horizontal="left" vertical="center" indent="1"/>
    </xf>
    <xf numFmtId="176" fontId="57" fillId="0" borderId="50" applyNumberFormat="0" applyFill="0" applyBorder="0" applyAlignment="0" applyProtection="0"/>
    <xf numFmtId="4" fontId="44" fillId="104" borderId="37" applyNumberFormat="0" applyProtection="0">
      <alignment horizontal="right" vertical="center"/>
    </xf>
    <xf numFmtId="4" fontId="44" fillId="85" borderId="37" applyNumberFormat="0" applyProtection="0">
      <alignment vertical="center"/>
    </xf>
    <xf numFmtId="0" fontId="135" fillId="0" borderId="50" applyNumberFormat="0" applyFill="0" applyBorder="0" applyAlignment="0" applyProtection="0"/>
    <xf numFmtId="0" fontId="3" fillId="93" borderId="37" applyNumberFormat="0" applyProtection="0">
      <alignment horizontal="left" vertical="center" indent="1"/>
    </xf>
    <xf numFmtId="4" fontId="44" fillId="85" borderId="37" applyNumberFormat="0" applyProtection="0">
      <alignment horizontal="left" vertical="center" indent="1"/>
    </xf>
    <xf numFmtId="176" fontId="57" fillId="0" borderId="50" applyNumberFormat="0" applyFill="0" applyBorder="0" applyAlignment="0" applyProtection="0"/>
    <xf numFmtId="4" fontId="124" fillId="104" borderId="37" applyNumberFormat="0" applyProtection="0">
      <alignment horizontal="right" vertical="center"/>
    </xf>
    <xf numFmtId="4" fontId="44" fillId="85" borderId="37" applyNumberFormat="0" applyProtection="0">
      <alignment horizontal="left" vertical="center" indent="1"/>
    </xf>
    <xf numFmtId="0" fontId="3" fillId="106" borderId="37" applyNumberFormat="0" applyProtection="0">
      <alignment horizontal="left" vertical="center" indent="1"/>
    </xf>
    <xf numFmtId="4" fontId="44" fillId="85" borderId="37" applyNumberFormat="0" applyProtection="0">
      <alignment horizontal="left" vertical="center" indent="1"/>
    </xf>
    <xf numFmtId="176" fontId="59" fillId="0" borderId="50" applyNumberFormat="0" applyFill="0" applyBorder="0" applyAlignment="0" applyProtection="0"/>
    <xf numFmtId="176" fontId="58" fillId="0" borderId="50" applyNumberFormat="0" applyFill="0" applyBorder="0" applyAlignment="0" applyProtection="0"/>
    <xf numFmtId="0" fontId="59" fillId="0" borderId="50" applyNumberFormat="0" applyFill="0" applyBorder="0" applyAlignment="0" applyProtection="0"/>
    <xf numFmtId="0" fontId="57" fillId="0" borderId="50" applyNumberFormat="0" applyFill="0" applyBorder="0" applyAlignment="0" applyProtection="0"/>
    <xf numFmtId="0" fontId="2" fillId="0" borderId="50" applyNumberFormat="0" applyFill="0" applyAlignment="0" applyProtection="0"/>
    <xf numFmtId="0" fontId="2" fillId="0" borderId="50" applyNumberFormat="0" applyFill="0" applyAlignment="0" applyProtection="0"/>
    <xf numFmtId="176" fontId="59" fillId="0" borderId="50" applyNumberFormat="0" applyFill="0" applyBorder="0" applyAlignment="0" applyProtection="0"/>
    <xf numFmtId="0" fontId="3" fillId="92" borderId="52" applyNumberFormat="0" applyFont="0" applyAlignment="0" applyProtection="0"/>
    <xf numFmtId="0" fontId="3" fillId="92" borderId="52" applyNumberFormat="0" applyFont="0" applyAlignment="0" applyProtection="0"/>
    <xf numFmtId="4" fontId="44" fillId="104" borderId="37" applyNumberFormat="0" applyProtection="0">
      <alignment horizontal="right" vertical="center"/>
    </xf>
    <xf numFmtId="0" fontId="32" fillId="89" borderId="52" applyNumberFormat="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0" fontId="3" fillId="86" borderId="37" applyNumberFormat="0" applyProtection="0">
      <alignment horizontal="left" vertical="center" indent="1"/>
    </xf>
    <xf numFmtId="176" fontId="32" fillId="89" borderId="52" applyNumberFormat="0" applyAlignment="0" applyProtection="0"/>
    <xf numFmtId="176" fontId="141"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68" fillId="80" borderId="51" applyNumberFormat="0" applyAlignment="0" applyProtection="0"/>
    <xf numFmtId="176" fontId="32" fillId="89" borderId="52" applyNumberFormat="0" applyAlignment="0" applyProtection="0"/>
    <xf numFmtId="176" fontId="141" fillId="0" borderId="50" applyNumberFormat="0" applyFill="0" applyBorder="0" applyAlignment="0" applyProtection="0"/>
    <xf numFmtId="176" fontId="135" fillId="0" borderId="50" applyNumberFormat="0" applyFill="0" applyBorder="0" applyAlignment="0" applyProtection="0"/>
    <xf numFmtId="0" fontId="2" fillId="86" borderId="18"/>
    <xf numFmtId="0" fontId="36" fillId="92" borderId="52" applyNumberFormat="0" applyFont="0" applyAlignment="0" applyProtection="0"/>
    <xf numFmtId="176" fontId="135" fillId="0" borderId="50" applyNumberFormat="0" applyFill="0" applyBorder="0" applyAlignment="0" applyProtection="0"/>
    <xf numFmtId="176" fontId="141" fillId="0" borderId="50" applyNumberFormat="0" applyFill="0" applyBorder="0" applyAlignment="0" applyProtection="0"/>
    <xf numFmtId="176" fontId="135" fillId="0" borderId="50" applyNumberFormat="0" applyFill="0" applyBorder="0" applyAlignment="0" applyProtection="0"/>
    <xf numFmtId="176" fontId="68" fillId="80" borderId="51" applyNumberFormat="0" applyAlignment="0" applyProtection="0"/>
    <xf numFmtId="0" fontId="3" fillId="93" borderId="37" applyNumberFormat="0" applyProtection="0">
      <alignment horizontal="left" vertical="center" indent="1"/>
    </xf>
    <xf numFmtId="4" fontId="124" fillId="85" borderId="37" applyNumberFormat="0" applyProtection="0">
      <alignment vertical="center"/>
    </xf>
    <xf numFmtId="39" fontId="106" fillId="57" borderId="56"/>
    <xf numFmtId="4" fontId="44" fillId="85" borderId="37" applyNumberFormat="0" applyProtection="0">
      <alignment horizontal="left" vertical="center" indent="1"/>
    </xf>
    <xf numFmtId="39" fontId="106" fillId="57" borderId="56"/>
    <xf numFmtId="176" fontId="59" fillId="0" borderId="50" applyNumberFormat="0" applyFill="0" applyBorder="0" applyAlignment="0" applyProtection="0"/>
    <xf numFmtId="176" fontId="58" fillId="0" borderId="50" applyNumberFormat="0" applyFill="0" applyBorder="0" applyAlignment="0" applyProtection="0"/>
    <xf numFmtId="176" fontId="122" fillId="80" borderId="37" applyNumberFormat="0" applyAlignment="0" applyProtection="0"/>
    <xf numFmtId="0" fontId="68" fillId="80" borderId="51" applyNumberFormat="0" applyAlignment="0" applyProtection="0"/>
    <xf numFmtId="0" fontId="68" fillId="79" borderId="51" applyNumberFormat="0" applyAlignment="0" applyProtection="0"/>
    <xf numFmtId="39" fontId="106" fillId="57" borderId="56"/>
    <xf numFmtId="0" fontId="3" fillId="93" borderId="37" applyNumberFormat="0" applyProtection="0">
      <alignment horizontal="left" vertical="center" indent="1"/>
    </xf>
    <xf numFmtId="4" fontId="44" fillId="104"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2" fillId="84" borderId="18"/>
    <xf numFmtId="0" fontId="2" fillId="84" borderId="18"/>
    <xf numFmtId="0" fontId="189" fillId="80" borderId="51" applyNumberFormat="0" applyAlignment="0" applyProtection="0"/>
    <xf numFmtId="0" fontId="3" fillId="93" borderId="37"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6" borderId="37" applyNumberFormat="0" applyProtection="0">
      <alignment horizontal="left" vertical="center" indent="1"/>
    </xf>
    <xf numFmtId="4" fontId="124" fillId="88" borderId="37" applyNumberFormat="0" applyProtection="0">
      <alignment vertical="center"/>
    </xf>
    <xf numFmtId="0" fontId="3" fillId="93" borderId="37" applyNumberFormat="0" applyProtection="0">
      <alignment horizontal="left" vertical="center" indent="1"/>
    </xf>
    <xf numFmtId="176" fontId="2" fillId="0" borderId="50" applyNumberFormat="0" applyFill="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0" fontId="3" fillId="92" borderId="52" applyNumberFormat="0" applyFont="0" applyAlignment="0" applyProtection="0"/>
    <xf numFmtId="0" fontId="59" fillId="0" borderId="50" applyNumberFormat="0" applyFill="0" applyBorder="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0" fontId="58" fillId="0" borderId="50" applyNumberFormat="0" applyFill="0" applyBorder="0" applyAlignment="0" applyProtection="0"/>
    <xf numFmtId="0" fontId="59" fillId="0" borderId="50" applyNumberFormat="0" applyFill="0" applyBorder="0" applyAlignment="0" applyProtection="0"/>
    <xf numFmtId="0" fontId="2" fillId="0" borderId="50" applyNumberFormat="0" applyFill="0" applyAlignment="0" applyProtection="0"/>
    <xf numFmtId="176" fontId="2" fillId="0" borderId="50" applyNumberFormat="0" applyFill="0" applyAlignment="0" applyProtection="0"/>
    <xf numFmtId="0" fontId="62" fillId="78" borderId="18">
      <alignment horizontal="center" vertical="center" shrinkToFit="1"/>
      <protection hidden="1"/>
    </xf>
    <xf numFmtId="0" fontId="65" fillId="0" borderId="25" applyNumberFormat="0" applyBorder="0">
      <alignment horizontal="center"/>
    </xf>
    <xf numFmtId="0" fontId="68" fillId="79" borderId="51" applyNumberFormat="0" applyAlignment="0" applyProtection="0"/>
    <xf numFmtId="0" fontId="68" fillId="79" borderId="51" applyNumberFormat="0" applyAlignment="0" applyProtection="0"/>
    <xf numFmtId="0" fontId="68" fillId="80" borderId="51" applyNumberFormat="0" applyAlignment="0" applyProtection="0"/>
    <xf numFmtId="0" fontId="68" fillId="79" borderId="51" applyNumberFormat="0" applyAlignment="0" applyProtection="0"/>
    <xf numFmtId="176" fontId="128" fillId="50" borderId="58" applyNumberFormat="0" applyProtection="0">
      <alignment horizontal="right" vertical="center"/>
    </xf>
    <xf numFmtId="4" fontId="129" fillId="109" borderId="58" applyNumberFormat="0" applyProtection="0">
      <alignment horizontal="right" vertical="center"/>
    </xf>
    <xf numFmtId="10" fontId="2" fillId="88" borderId="18" applyNumberFormat="0" applyBorder="0" applyAlignment="0" applyProtection="0"/>
    <xf numFmtId="4" fontId="44" fillId="85" borderId="37" applyNumberFormat="0" applyProtection="0">
      <alignment vertical="center"/>
    </xf>
    <xf numFmtId="0" fontId="57" fillId="0" borderId="50" applyNumberFormat="0" applyFill="0" applyBorder="0" applyAlignment="0" applyProtection="0"/>
    <xf numFmtId="4" fontId="124" fillId="104" borderId="37" applyNumberFormat="0" applyProtection="0">
      <alignment horizontal="right" vertical="center"/>
    </xf>
    <xf numFmtId="0" fontId="3" fillId="93" borderId="37" applyNumberFormat="0" applyProtection="0">
      <alignment horizontal="left" vertical="center" indent="1"/>
    </xf>
    <xf numFmtId="4" fontId="124" fillId="85" borderId="37" applyNumberFormat="0" applyProtection="0">
      <alignment vertical="center"/>
    </xf>
    <xf numFmtId="10" fontId="2" fillId="88" borderId="18" applyNumberFormat="0" applyBorder="0" applyAlignment="0" applyProtection="0"/>
    <xf numFmtId="176" fontId="165" fillId="50" borderId="58" applyNumberFormat="0" applyProtection="0">
      <alignment horizontal="right" vertical="center"/>
    </xf>
    <xf numFmtId="4" fontId="129" fillId="109" borderId="58" applyNumberFormat="0" applyProtection="0">
      <alignment horizontal="right" vertical="center"/>
    </xf>
    <xf numFmtId="0" fontId="3" fillId="108" borderId="37" applyNumberFormat="0" applyProtection="0">
      <alignment horizontal="left" vertical="center" indent="1"/>
    </xf>
    <xf numFmtId="39" fontId="106" fillId="57" borderId="56"/>
    <xf numFmtId="0" fontId="3" fillId="93" borderId="37" applyNumberFormat="0" applyProtection="0">
      <alignment horizontal="left" vertical="center" indent="1"/>
    </xf>
    <xf numFmtId="4" fontId="124" fillId="104" borderId="37" applyNumberFormat="0" applyProtection="0">
      <alignment horizontal="right" vertical="center"/>
    </xf>
    <xf numFmtId="0" fontId="3" fillId="93" borderId="37" applyNumberFormat="0" applyProtection="0">
      <alignment horizontal="left" vertical="center" indent="1"/>
    </xf>
    <xf numFmtId="39" fontId="106" fillId="57" borderId="56"/>
    <xf numFmtId="4" fontId="133" fillId="104" borderId="37" applyNumberFormat="0" applyProtection="0">
      <alignment horizontal="right" vertical="center"/>
    </xf>
    <xf numFmtId="4" fontId="126" fillId="102" borderId="37" applyNumberFormat="0" applyProtection="0">
      <alignment horizontal="left" vertical="center" indent="1"/>
    </xf>
    <xf numFmtId="4" fontId="124" fillId="85" borderId="37" applyNumberFormat="0" applyProtection="0">
      <alignment vertical="center"/>
    </xf>
    <xf numFmtId="0" fontId="172" fillId="83" borderId="18">
      <alignment horizontal="center" vertical="center" wrapText="1"/>
    </xf>
    <xf numFmtId="176" fontId="58" fillId="0" borderId="50" applyNumberFormat="0" applyFill="0" applyBorder="0" applyAlignment="0" applyProtection="0"/>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0" fontId="102" fillId="51" borderId="51" applyNumberFormat="0" applyAlignment="0" applyProtection="0"/>
    <xf numFmtId="4" fontId="44" fillId="10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106" borderId="37" applyNumberFormat="0" applyProtection="0">
      <alignment horizontal="left" vertical="center" indent="1"/>
    </xf>
    <xf numFmtId="176" fontId="165" fillId="50" borderId="58" applyNumberFormat="0" applyProtection="0">
      <alignment horizontal="right" vertical="center"/>
    </xf>
    <xf numFmtId="39" fontId="106" fillId="57" borderId="56"/>
    <xf numFmtId="0" fontId="3" fillId="93" borderId="37" applyNumberFormat="0" applyProtection="0">
      <alignment horizontal="left" vertical="center" indent="1"/>
    </xf>
    <xf numFmtId="4" fontId="44" fillId="104" borderId="40" applyNumberFormat="0" applyProtection="0">
      <alignment horizontal="left" vertical="center" indent="1"/>
    </xf>
    <xf numFmtId="4" fontId="124" fillId="88" borderId="37" applyNumberFormat="0" applyProtection="0">
      <alignment vertical="center"/>
    </xf>
    <xf numFmtId="4" fontId="44" fillId="85" borderId="37" applyNumberFormat="0" applyProtection="0">
      <alignment horizontal="left" vertical="center" indent="1"/>
    </xf>
    <xf numFmtId="0" fontId="2" fillId="86" borderId="18"/>
    <xf numFmtId="4" fontId="44" fillId="95" borderId="37" applyNumberFormat="0" applyProtection="0">
      <alignment horizontal="right" vertical="center"/>
    </xf>
    <xf numFmtId="0" fontId="3" fillId="93" borderId="37" applyNumberFormat="0" applyProtection="0">
      <alignment horizontal="left" vertical="center" indent="1"/>
    </xf>
    <xf numFmtId="4" fontId="44" fillId="83" borderId="37" applyNumberFormat="0" applyProtection="0">
      <alignment horizontal="right" vertical="center"/>
    </xf>
    <xf numFmtId="4" fontId="44" fillId="98"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44" fillId="104" borderId="37" applyNumberFormat="0" applyProtection="0">
      <alignment horizontal="left" vertical="center" indent="1"/>
    </xf>
    <xf numFmtId="0" fontId="3" fillId="106" borderId="37" applyNumberFormat="0" applyProtection="0">
      <alignment horizontal="left" vertical="center" indent="1"/>
    </xf>
    <xf numFmtId="176" fontId="128" fillId="50" borderId="58" applyNumberFormat="0" applyProtection="0">
      <alignment horizontal="right" vertical="center"/>
    </xf>
    <xf numFmtId="4" fontId="128" fillId="109" borderId="58" applyNumberFormat="0" applyProtection="0">
      <alignment horizontal="right" vertical="center"/>
    </xf>
    <xf numFmtId="176" fontId="165" fillId="50" borderId="58" applyNumberFormat="0" applyProtection="0">
      <alignment horizontal="right" vertical="center"/>
    </xf>
    <xf numFmtId="0" fontId="3" fillId="93" borderId="37" applyNumberFormat="0" applyProtection="0">
      <alignment horizontal="left" vertical="center" indent="1"/>
    </xf>
    <xf numFmtId="4" fontId="125" fillId="53" borderId="58" applyNumberFormat="0" applyProtection="0">
      <alignment horizontal="left" vertical="center" wrapText="1" indent="1"/>
    </xf>
    <xf numFmtId="4" fontId="44" fillId="88" borderId="37" applyNumberFormat="0" applyProtection="0">
      <alignment vertical="center"/>
    </xf>
    <xf numFmtId="0" fontId="3" fillId="93" borderId="37" applyNumberFormat="0" applyProtection="0">
      <alignment horizontal="left" vertical="center" indent="1"/>
    </xf>
    <xf numFmtId="0" fontId="2" fillId="84" borderId="18"/>
    <xf numFmtId="0" fontId="2" fillId="84" borderId="18"/>
    <xf numFmtId="176" fontId="2" fillId="84" borderId="18"/>
    <xf numFmtId="0" fontId="173" fillId="0" borderId="48" applyNumberFormat="0" applyFill="0" applyAlignment="0" applyProtection="0"/>
    <xf numFmtId="0" fontId="91" fillId="0" borderId="20">
      <alignment horizontal="left" vertical="center"/>
    </xf>
    <xf numFmtId="0" fontId="91" fillId="0" borderId="20">
      <alignment horizontal="left" vertical="center"/>
    </xf>
    <xf numFmtId="176" fontId="91" fillId="0" borderId="20">
      <alignment horizontal="left" vertical="center"/>
    </xf>
    <xf numFmtId="0" fontId="92" fillId="85" borderId="18" applyBorder="0">
      <alignment horizontal="center" vertical="center" shrinkToFit="1"/>
      <protection hidden="1"/>
    </xf>
    <xf numFmtId="4" fontId="44" fillId="88" borderId="37" applyNumberFormat="0" applyProtection="0">
      <alignment horizontal="left" vertical="center" indent="1"/>
    </xf>
    <xf numFmtId="0" fontId="36" fillId="89" borderId="52" applyNumberFormat="0" applyAlignment="0" applyProtection="0"/>
    <xf numFmtId="0" fontId="173" fillId="0" borderId="48" applyNumberFormat="0" applyFill="0" applyAlignment="0" applyProtection="0"/>
    <xf numFmtId="0" fontId="190" fillId="52" borderId="51" applyNumberFormat="0" applyAlignment="0" applyProtection="0"/>
    <xf numFmtId="10" fontId="2" fillId="88" borderId="18" applyNumberFormat="0" applyBorder="0" applyAlignment="0" applyProtection="0"/>
    <xf numFmtId="0" fontId="102" fillId="51" borderId="51" applyNumberFormat="0" applyAlignment="0" applyProtection="0"/>
    <xf numFmtId="0" fontId="102" fillId="51" borderId="51" applyNumberFormat="0" applyAlignment="0" applyProtection="0"/>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0" fontId="103" fillId="0" borderId="18">
      <alignment horizontal="left" vertical="center" wrapText="1"/>
    </xf>
    <xf numFmtId="39" fontId="106" fillId="57" borderId="56"/>
    <xf numFmtId="176" fontId="130" fillId="107" borderId="58" applyNumberFormat="0" applyProtection="0">
      <alignment horizontal="left" vertical="top" indent="1"/>
    </xf>
    <xf numFmtId="176" fontId="125" fillId="112" borderId="58" applyNumberFormat="0" applyProtection="0">
      <alignment horizontal="left" vertical="center" wrapText="1" indent="1"/>
    </xf>
    <xf numFmtId="176" fontId="166" fillId="50" borderId="58" applyNumberFormat="0" applyProtection="0">
      <alignment horizontal="right" vertical="center"/>
    </xf>
    <xf numFmtId="0" fontId="3" fillId="93"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4" fontId="44" fillId="85" borderId="37" applyNumberFormat="0" applyProtection="0">
      <alignment horizontal="left" vertical="center" indent="1"/>
    </xf>
    <xf numFmtId="0" fontId="3" fillId="106" borderId="37" applyNumberFormat="0" applyProtection="0">
      <alignment horizontal="left" vertical="center" indent="1"/>
    </xf>
    <xf numFmtId="0" fontId="3" fillId="93" borderId="37" applyNumberFormat="0" applyProtection="0">
      <alignment horizontal="left" vertical="center" indent="1"/>
    </xf>
    <xf numFmtId="176" fontId="32" fillId="89" borderId="52" applyNumberFormat="0" applyAlignment="0" applyProtection="0"/>
    <xf numFmtId="0" fontId="91" fillId="0" borderId="20">
      <alignment horizontal="left" vertical="center"/>
    </xf>
    <xf numFmtId="0" fontId="91" fillId="0" borderId="20">
      <alignment horizontal="left" vertical="center"/>
    </xf>
    <xf numFmtId="0" fontId="102" fillId="51" borderId="51" applyNumberFormat="0" applyAlignment="0" applyProtection="0"/>
    <xf numFmtId="0" fontId="102" fillId="51" borderId="51" applyNumberFormat="0" applyAlignment="0" applyProtection="0"/>
    <xf numFmtId="0" fontId="68" fillId="79" borderId="51" applyNumberFormat="0" applyAlignment="0" applyProtection="0"/>
    <xf numFmtId="0" fontId="68" fillId="80" borderId="51" applyNumberFormat="0" applyAlignment="0" applyProtection="0"/>
    <xf numFmtId="176" fontId="2" fillId="0" borderId="50" applyNumberFormat="0" applyFill="0" applyAlignment="0" applyProtection="0"/>
    <xf numFmtId="0" fontId="2" fillId="0" borderId="50" applyNumberFormat="0" applyFill="0" applyAlignment="0" applyProtection="0"/>
    <xf numFmtId="0" fontId="59" fillId="0" borderId="50" applyNumberFormat="0" applyFill="0" applyBorder="0" applyAlignment="0" applyProtection="0"/>
    <xf numFmtId="0" fontId="32" fillId="89" borderId="52" applyNumberFormat="0" applyAlignment="0" applyProtection="0"/>
    <xf numFmtId="0" fontId="57" fillId="0" borderId="50" applyNumberFormat="0" applyFill="0" applyBorder="0" applyAlignment="0" applyProtection="0"/>
    <xf numFmtId="0" fontId="58" fillId="0" borderId="50" applyNumberFormat="0" applyFill="0" applyBorder="0" applyAlignment="0" applyProtection="0"/>
    <xf numFmtId="176" fontId="135" fillId="0" borderId="50" applyNumberFormat="0" applyFill="0" applyBorder="0" applyAlignment="0" applyProtection="0"/>
    <xf numFmtId="0" fontId="135" fillId="0" borderId="50" applyNumberFormat="0" applyFill="0" applyBorder="0" applyAlignment="0" applyProtection="0"/>
    <xf numFmtId="0" fontId="140" fillId="0" borderId="50" applyNumberFormat="0" applyFill="0" applyBorder="0" applyAlignment="0" applyProtection="0"/>
    <xf numFmtId="0" fontId="190" fillId="52" borderId="51" applyNumberFormat="0" applyAlignment="0" applyProtection="0"/>
    <xf numFmtId="0" fontId="173" fillId="0" borderId="48" applyNumberFormat="0" applyFill="0" applyAlignment="0" applyProtection="0"/>
    <xf numFmtId="10" fontId="2" fillId="88" borderId="18" applyNumberFormat="0" applyBorder="0" applyAlignment="0" applyProtection="0"/>
    <xf numFmtId="10" fontId="2" fillId="88" borderId="18" applyNumberFormat="0" applyBorder="0" applyAlignment="0" applyProtection="0"/>
    <xf numFmtId="39" fontId="106" fillId="57" borderId="56"/>
    <xf numFmtId="4" fontId="44" fillId="104" borderId="37" applyNumberFormat="0" applyProtection="0">
      <alignment horizontal="right" vertical="center"/>
    </xf>
    <xf numFmtId="0" fontId="3" fillId="93" borderId="37" applyNumberFormat="0" applyProtection="0">
      <alignment horizontal="left" vertical="center" indent="1"/>
    </xf>
    <xf numFmtId="4" fontId="124" fillId="85" borderId="37" applyNumberFormat="0" applyProtection="0">
      <alignment vertical="center"/>
    </xf>
    <xf numFmtId="4" fontId="124" fillId="104" borderId="37" applyNumberFormat="0" applyProtection="0">
      <alignment horizontal="right" vertical="center"/>
    </xf>
    <xf numFmtId="0" fontId="91" fillId="0" borderId="20">
      <alignment horizontal="left" vertical="center"/>
    </xf>
    <xf numFmtId="176" fontId="102" fillId="52" borderId="51" applyNumberFormat="0" applyAlignment="0" applyProtection="0"/>
    <xf numFmtId="176" fontId="32" fillId="89" borderId="52" applyNumberFormat="0" applyAlignment="0" applyProtection="0"/>
    <xf numFmtId="4" fontId="124" fillId="104" borderId="37" applyNumberFormat="0" applyProtection="0">
      <alignment horizontal="right" vertical="center"/>
    </xf>
    <xf numFmtId="176" fontId="32" fillId="89" borderId="52" applyNumberFormat="0" applyAlignment="0" applyProtection="0"/>
    <xf numFmtId="0" fontId="3" fillId="93" borderId="37" applyNumberFormat="0" applyProtection="0">
      <alignment horizontal="left" vertical="center" indent="1"/>
    </xf>
    <xf numFmtId="0" fontId="3" fillId="86" borderId="37" applyNumberFormat="0" applyProtection="0">
      <alignment horizontal="left" vertical="center" indent="1"/>
    </xf>
    <xf numFmtId="4" fontId="44" fillId="104" borderId="37" applyNumberFormat="0" applyProtection="0">
      <alignment horizontal="right" vertical="center"/>
    </xf>
    <xf numFmtId="4" fontId="124" fillId="85" borderId="37" applyNumberFormat="0" applyProtection="0">
      <alignment vertical="center"/>
    </xf>
    <xf numFmtId="0" fontId="3" fillId="93" borderId="37" applyNumberFormat="0" applyProtection="0">
      <alignment horizontal="left" vertical="center" indent="1"/>
    </xf>
    <xf numFmtId="176" fontId="142" fillId="0" borderId="50" applyNumberFormat="0" applyFill="0" applyBorder="0" applyAlignment="0" applyProtection="0"/>
    <xf numFmtId="0" fontId="3" fillId="93" borderId="37" applyNumberFormat="0" applyProtection="0">
      <alignment horizontal="left" vertical="center" indent="1"/>
    </xf>
    <xf numFmtId="4" fontId="44" fillId="88" borderId="37" applyNumberFormat="0" applyProtection="0">
      <alignment horizontal="left" vertical="center" indent="1"/>
    </xf>
    <xf numFmtId="4" fontId="126" fillId="102"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vertical="center"/>
    </xf>
    <xf numFmtId="0" fontId="3" fillId="106" borderId="37" applyNumberFormat="0" applyProtection="0">
      <alignment horizontal="left" vertical="center" indent="1"/>
    </xf>
    <xf numFmtId="0" fontId="3" fillId="108" borderId="37" applyNumberFormat="0" applyProtection="0">
      <alignment horizontal="left" vertical="center" indent="1"/>
    </xf>
    <xf numFmtId="4" fontId="44" fillId="104" borderId="40" applyNumberFormat="0" applyProtection="0">
      <alignment horizontal="left" vertical="center" indent="1"/>
    </xf>
    <xf numFmtId="176" fontId="58" fillId="0" borderId="50" applyNumberFormat="0" applyFill="0" applyBorder="0" applyAlignment="0" applyProtection="0"/>
    <xf numFmtId="0" fontId="122" fillId="79" borderId="37" applyNumberFormat="0" applyAlignment="0" applyProtection="0"/>
    <xf numFmtId="0" fontId="3" fillId="92" borderId="52" applyNumberFormat="0" applyFont="0" applyAlignment="0" applyProtection="0"/>
    <xf numFmtId="0" fontId="3" fillId="92" borderId="52" applyNumberFormat="0" applyFont="0" applyAlignment="0" applyProtection="0"/>
    <xf numFmtId="0" fontId="32" fillId="89" borderId="52" applyNumberFormat="0" applyAlignment="0" applyProtection="0"/>
    <xf numFmtId="0" fontId="36" fillId="92" borderId="52" applyNumberFormat="0" applyFont="0" applyAlignment="0" applyProtection="0"/>
    <xf numFmtId="39" fontId="106" fillId="57" borderId="56"/>
    <xf numFmtId="0" fontId="122" fillId="79" borderId="37" applyNumberFormat="0" applyAlignment="0" applyProtection="0"/>
    <xf numFmtId="0" fontId="122" fillId="79" borderId="37" applyNumberFormat="0" applyAlignment="0" applyProtection="0"/>
    <xf numFmtId="0" fontId="122" fillId="80" borderId="37" applyNumberFormat="0" applyAlignment="0" applyProtection="0"/>
    <xf numFmtId="0" fontId="122" fillId="79" borderId="37" applyNumberFormat="0" applyAlignment="0" applyProtection="0"/>
    <xf numFmtId="0" fontId="3" fillId="106" borderId="37" applyNumberFormat="0" applyProtection="0">
      <alignment horizontal="left" vertical="center" indent="1"/>
    </xf>
    <xf numFmtId="4" fontId="44" fillId="104" borderId="40" applyNumberFormat="0" applyProtection="0">
      <alignment horizontal="left" vertical="center" indent="1"/>
    </xf>
    <xf numFmtId="0" fontId="2" fillId="0" borderId="50" applyNumberFormat="0" applyFill="0" applyAlignment="0" applyProtection="0"/>
    <xf numFmtId="0" fontId="3" fillId="92" borderId="52" applyNumberFormat="0" applyFont="0" applyAlignment="0" applyProtection="0"/>
    <xf numFmtId="4" fontId="124" fillId="104" borderId="37" applyNumberFormat="0" applyProtection="0">
      <alignment horizontal="right" vertical="center"/>
    </xf>
    <xf numFmtId="4" fontId="133" fillId="104" borderId="37" applyNumberFormat="0" applyProtection="0">
      <alignment horizontal="right" vertical="center"/>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124" fillId="104" borderId="37" applyNumberFormat="0" applyProtection="0">
      <alignment horizontal="right" vertical="center"/>
    </xf>
    <xf numFmtId="0" fontId="103" fillId="0" borderId="18">
      <alignment horizontal="left" vertical="center" wrapText="1"/>
    </xf>
    <xf numFmtId="4" fontId="124" fillId="104" borderId="37" applyNumberFormat="0" applyProtection="0">
      <alignment horizontal="right" vertical="center"/>
    </xf>
    <xf numFmtId="176" fontId="91" fillId="0" borderId="20">
      <alignment horizontal="left" vertical="center"/>
    </xf>
    <xf numFmtId="0" fontId="3" fillId="106" borderId="37" applyNumberFormat="0" applyProtection="0">
      <alignment horizontal="left" vertical="center" indent="1"/>
    </xf>
    <xf numFmtId="4" fontId="44" fillId="85" borderId="37" applyNumberFormat="0" applyProtection="0">
      <alignment horizontal="left" vertical="center" indent="1"/>
    </xf>
    <xf numFmtId="4" fontId="44" fillId="97" borderId="37" applyNumberFormat="0" applyProtection="0">
      <alignment horizontal="right" vertical="center"/>
    </xf>
    <xf numFmtId="4" fontId="44" fillId="95" borderId="37" applyNumberFormat="0" applyProtection="0">
      <alignment horizontal="right" vertical="center"/>
    </xf>
    <xf numFmtId="176" fontId="125" fillId="112" borderId="58" applyNumberFormat="0" applyProtection="0">
      <alignment horizontal="left" vertical="center" wrapText="1" indent="1"/>
    </xf>
    <xf numFmtId="176" fontId="130" fillId="107" borderId="58" applyNumberFormat="0" applyProtection="0">
      <alignment horizontal="left" vertical="top" indent="1"/>
    </xf>
    <xf numFmtId="0" fontId="3" fillId="86" borderId="37" applyNumberFormat="0" applyProtection="0">
      <alignment horizontal="left" vertical="center" indent="1"/>
    </xf>
    <xf numFmtId="4" fontId="44" fillId="106"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44" fillId="88" borderId="37" applyNumberFormat="0" applyProtection="0">
      <alignment vertical="center"/>
    </xf>
    <xf numFmtId="4" fontId="133" fillId="104" borderId="37" applyNumberFormat="0" applyProtection="0">
      <alignment horizontal="right" vertical="center"/>
    </xf>
    <xf numFmtId="4" fontId="44" fillId="95" borderId="37" applyNumberFormat="0" applyProtection="0">
      <alignment horizontal="right" vertical="center"/>
    </xf>
    <xf numFmtId="0" fontId="3" fillId="93" borderId="37" applyNumberFormat="0" applyProtection="0">
      <alignment horizontal="left" vertical="center" indent="1"/>
    </xf>
    <xf numFmtId="0" fontId="2" fillId="86" borderId="18"/>
    <xf numFmtId="0" fontId="2" fillId="86" borderId="18"/>
    <xf numFmtId="176" fontId="2" fillId="86" borderId="18"/>
    <xf numFmtId="0" fontId="57" fillId="0" borderId="50" applyNumberFormat="0" applyFill="0" applyBorder="0" applyAlignment="0" applyProtection="0"/>
    <xf numFmtId="176" fontId="57" fillId="0" borderId="50" applyNumberFormat="0" applyFill="0" applyBorder="0" applyAlignment="0" applyProtection="0"/>
    <xf numFmtId="4" fontId="4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12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133" fillId="104" borderId="37" applyNumberFormat="0" applyProtection="0">
      <alignment horizontal="right" vertical="center"/>
    </xf>
    <xf numFmtId="4" fontId="44" fillId="85" borderId="37" applyNumberFormat="0" applyProtection="0">
      <alignment vertical="center"/>
    </xf>
    <xf numFmtId="201" fontId="167" fillId="85" borderId="57" applyBorder="0">
      <alignment horizontal="center" vertical="center" wrapText="1"/>
      <protection hidden="1"/>
    </xf>
    <xf numFmtId="0" fontId="164" fillId="1" borderId="20" applyNumberFormat="0" applyFont="0" applyAlignment="0">
      <alignment horizontal="center"/>
    </xf>
    <xf numFmtId="0" fontId="135" fillId="0" borderId="50" applyNumberFormat="0" applyFill="0" applyBorder="0" applyAlignment="0" applyProtection="0"/>
    <xf numFmtId="0" fontId="172" fillId="83" borderId="18">
      <alignment horizontal="center" vertical="center" wrapText="1"/>
    </xf>
    <xf numFmtId="0" fontId="173" fillId="0" borderId="48" applyNumberFormat="0" applyFill="0" applyAlignment="0" applyProtection="0"/>
    <xf numFmtId="0" fontId="162" fillId="113" borderId="18">
      <alignment vertical="center" wrapText="1"/>
      <protection locked="0"/>
    </xf>
    <xf numFmtId="0" fontId="162" fillId="113" borderId="18">
      <alignment vertical="center" wrapText="1"/>
      <protection locked="0"/>
    </xf>
    <xf numFmtId="0" fontId="140" fillId="0" borderId="50" applyNumberFormat="0" applyFill="0" applyBorder="0" applyAlignment="0" applyProtection="0"/>
    <xf numFmtId="0" fontId="141" fillId="0" borderId="50" applyNumberFormat="0" applyFill="0" applyBorder="0" applyAlignment="0" applyProtection="0"/>
    <xf numFmtId="0" fontId="142" fillId="0" borderId="50" applyNumberFormat="0" applyFill="0" applyBorder="0" applyAlignment="0" applyProtection="0"/>
    <xf numFmtId="0" fontId="3" fillId="93" borderId="37" applyNumberFormat="0" applyProtection="0">
      <alignment horizontal="left" vertical="center" indent="1"/>
    </xf>
    <xf numFmtId="4" fontId="44" fillId="85" borderId="37" applyNumberFormat="0" applyProtection="0">
      <alignmen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10" fontId="2" fillId="88" borderId="18" applyNumberFormat="0" applyBorder="0" applyAlignment="0" applyProtection="0"/>
    <xf numFmtId="176" fontId="141" fillId="0" borderId="50" applyNumberFormat="0" applyFill="0" applyBorder="0" applyAlignment="0" applyProtection="0"/>
    <xf numFmtId="0" fontId="36" fillId="92" borderId="52" applyNumberFormat="0" applyFont="0" applyAlignment="0" applyProtection="0"/>
    <xf numFmtId="176" fontId="68" fillId="80" borderId="51" applyNumberFormat="0" applyAlignment="0" applyProtection="0"/>
    <xf numFmtId="0" fontId="3" fillId="86" borderId="37" applyNumberFormat="0" applyProtection="0">
      <alignment horizontal="left" vertical="center" indent="1"/>
    </xf>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4" fontId="44" fillId="85" borderId="37" applyNumberFormat="0" applyProtection="0">
      <alignment horizontal="left" vertical="center" indent="1"/>
    </xf>
    <xf numFmtId="4" fontId="44" fillId="85" borderId="37" applyNumberFormat="0" applyProtection="0">
      <alignment horizontal="left" vertical="center" indent="1"/>
    </xf>
    <xf numFmtId="39" fontId="106" fillId="57" borderId="56"/>
    <xf numFmtId="4" fontId="44" fillId="106" borderId="37" applyNumberFormat="0" applyProtection="0">
      <alignment horizontal="left" vertical="center" indent="1"/>
    </xf>
    <xf numFmtId="176" fontId="130" fillId="107" borderId="58" applyNumberFormat="0" applyProtection="0">
      <alignment horizontal="left" vertical="top" indent="1"/>
    </xf>
    <xf numFmtId="0" fontId="2" fillId="0" borderId="50" applyNumberFormat="0" applyFill="0" applyAlignment="0" applyProtection="0"/>
    <xf numFmtId="0" fontId="2" fillId="86" borderId="18"/>
    <xf numFmtId="0" fontId="2" fillId="84" borderId="18"/>
    <xf numFmtId="0" fontId="91" fillId="0" borderId="20">
      <alignment horizontal="left" vertical="center"/>
    </xf>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39" fontId="106" fillId="57" borderId="56"/>
    <xf numFmtId="39" fontId="106" fillId="57" borderId="56"/>
    <xf numFmtId="39" fontId="106" fillId="57" borderId="56"/>
    <xf numFmtId="39" fontId="106" fillId="57" borderId="56"/>
    <xf numFmtId="39" fontId="106" fillId="57" borderId="56"/>
    <xf numFmtId="39" fontId="106" fillId="57" borderId="56"/>
    <xf numFmtId="176" fontId="2" fillId="86" borderId="18"/>
    <xf numFmtId="176" fontId="165" fillId="50" borderId="58" applyNumberFormat="0" applyProtection="0">
      <alignment horizontal="right" vertical="center"/>
    </xf>
    <xf numFmtId="176" fontId="128" fillId="50" borderId="58" applyNumberFormat="0" applyProtection="0">
      <alignment horizontal="right" vertical="center"/>
    </xf>
    <xf numFmtId="176" fontId="130" fillId="107" borderId="58" applyNumberFormat="0" applyProtection="0">
      <alignment horizontal="left" vertical="top" indent="1"/>
    </xf>
    <xf numFmtId="176" fontId="125" fillId="112" borderId="58" applyNumberFormat="0" applyProtection="0">
      <alignment horizontal="left" vertical="center" wrapText="1" indent="1"/>
    </xf>
    <xf numFmtId="176" fontId="166" fillId="50" borderId="58" applyNumberFormat="0" applyProtection="0">
      <alignment horizontal="right" vertical="center"/>
    </xf>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68" fillId="80" borderId="51" applyNumberFormat="0" applyAlignment="0" applyProtection="0"/>
    <xf numFmtId="176" fontId="2" fillId="0" borderId="50" applyNumberFormat="0" applyFill="0" applyAlignment="0" applyProtection="0"/>
    <xf numFmtId="176" fontId="91" fillId="0" borderId="20">
      <alignment horizontal="left" vertical="center"/>
    </xf>
    <xf numFmtId="176" fontId="32" fillId="89" borderId="52" applyNumberFormat="0" applyAlignment="0" applyProtection="0"/>
    <xf numFmtId="176" fontId="135" fillId="0" borderId="50" applyNumberFormat="0" applyFill="0" applyBorder="0" applyAlignment="0" applyProtection="0"/>
    <xf numFmtId="176" fontId="102" fillId="52" borderId="51" applyNumberFormat="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0" fontId="3" fillId="92" borderId="52" applyNumberFormat="0" applyFont="0" applyAlignment="0" applyProtection="0"/>
    <xf numFmtId="0" fontId="3" fillId="92" borderId="52" applyNumberFormat="0" applyFont="0" applyAlignment="0" applyProtection="0"/>
    <xf numFmtId="176" fontId="57" fillId="0" borderId="50" applyNumberFormat="0" applyFill="0" applyBorder="0" applyAlignment="0" applyProtection="0"/>
    <xf numFmtId="0" fontId="57" fillId="0" borderId="50" applyNumberFormat="0" applyFill="0" applyBorder="0" applyAlignment="0" applyProtection="0"/>
    <xf numFmtId="0" fontId="59" fillId="0" borderId="50" applyNumberFormat="0" applyFill="0" applyBorder="0" applyAlignment="0" applyProtection="0"/>
    <xf numFmtId="176" fontId="58" fillId="0" borderId="50" applyNumberFormat="0" applyFill="0" applyBorder="0" applyAlignment="0" applyProtection="0"/>
    <xf numFmtId="0" fontId="2" fillId="0" borderId="50" applyNumberFormat="0" applyFill="0" applyAlignment="0" applyProtection="0"/>
    <xf numFmtId="0" fontId="2" fillId="0" borderId="50" applyNumberFormat="0" applyFill="0" applyAlignment="0" applyProtection="0"/>
    <xf numFmtId="0" fontId="68" fillId="80" borderId="51" applyNumberFormat="0" applyAlignment="0" applyProtection="0"/>
    <xf numFmtId="0" fontId="68" fillId="79" borderId="51" applyNumberFormat="0" applyAlignment="0" applyProtection="0"/>
    <xf numFmtId="0" fontId="102" fillId="51" borderId="51" applyNumberFormat="0" applyAlignment="0" applyProtection="0"/>
    <xf numFmtId="0" fontId="102" fillId="51" borderId="51" applyNumberFormat="0" applyAlignment="0" applyProtection="0"/>
    <xf numFmtId="4" fontId="44" fillId="96" borderId="37" applyNumberFormat="0" applyProtection="0">
      <alignment horizontal="right" vertical="center"/>
    </xf>
    <xf numFmtId="4" fontId="44" fillId="98"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134" fillId="109" borderId="58" applyNumberFormat="0" applyProtection="0">
      <alignment horizontal="right" vertical="center"/>
    </xf>
    <xf numFmtId="0" fontId="3" fillId="93" borderId="37" applyNumberFormat="0" applyProtection="0">
      <alignment horizontal="left" vertical="center" indent="1"/>
    </xf>
    <xf numFmtId="0" fontId="141" fillId="0" borderId="50" applyNumberFormat="0" applyFill="0" applyBorder="0" applyAlignment="0" applyProtection="0"/>
    <xf numFmtId="176" fontId="140" fillId="0" borderId="50" applyNumberFormat="0" applyFill="0" applyBorder="0" applyAlignment="0" applyProtection="0"/>
    <xf numFmtId="0" fontId="142" fillId="0" borderId="50" applyNumberFormat="0" applyFill="0" applyBorder="0" applyAlignment="0" applyProtection="0"/>
    <xf numFmtId="176" fontId="141" fillId="0" borderId="50" applyNumberFormat="0" applyFill="0" applyBorder="0" applyAlignment="0" applyProtection="0"/>
    <xf numFmtId="0" fontId="68" fillId="79" borderId="51" applyNumberFormat="0" applyAlignment="0" applyProtection="0"/>
    <xf numFmtId="4" fontId="124" fillId="104" borderId="37" applyNumberFormat="0" applyProtection="0">
      <alignment horizontal="right" vertical="center"/>
    </xf>
    <xf numFmtId="0" fontId="102" fillId="51" borderId="51" applyNumberFormat="0" applyAlignment="0" applyProtection="0"/>
    <xf numFmtId="0" fontId="3" fillId="92" borderId="52" applyNumberFormat="0" applyFont="0" applyAlignment="0" applyProtection="0"/>
    <xf numFmtId="0" fontId="3" fillId="92" borderId="52" applyNumberFormat="0" applyFont="0" applyAlignment="0" applyProtection="0"/>
    <xf numFmtId="0" fontId="189" fillId="80" borderId="51" applyNumberFormat="0" applyAlignment="0" applyProtection="0"/>
    <xf numFmtId="0" fontId="36" fillId="89" borderId="52" applyNumberFormat="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39" fontId="106" fillId="57" borderId="56"/>
    <xf numFmtId="176" fontId="135" fillId="0" borderId="50" applyNumberFormat="0" applyFill="0" applyBorder="0" applyAlignment="0" applyProtection="0"/>
    <xf numFmtId="39" fontId="106" fillId="57" borderId="56"/>
    <xf numFmtId="39" fontId="106" fillId="57" borderId="56"/>
    <xf numFmtId="4" fontId="128" fillId="109" borderId="58" applyNumberFormat="0" applyProtection="0">
      <alignment horizontal="right" vertical="center"/>
    </xf>
    <xf numFmtId="0" fontId="3" fillId="106" borderId="37" applyNumberFormat="0" applyProtection="0">
      <alignment horizontal="left" vertical="center" indent="1"/>
    </xf>
    <xf numFmtId="0" fontId="3" fillId="86" borderId="37" applyNumberFormat="0" applyProtection="0">
      <alignment horizontal="left" vertical="center" indent="1"/>
    </xf>
    <xf numFmtId="0" fontId="91" fillId="0" borderId="20">
      <alignment horizontal="left" vertical="center"/>
    </xf>
    <xf numFmtId="4" fontId="126" fillId="102" borderId="37" applyNumberFormat="0" applyProtection="0">
      <alignment horizontal="left" vertical="center" indent="1"/>
    </xf>
    <xf numFmtId="4" fontId="44" fillId="104" borderId="37" applyNumberFormat="0" applyProtection="0">
      <alignment horizontal="right" vertical="center"/>
    </xf>
    <xf numFmtId="4" fontId="44" fillId="104" borderId="37" applyNumberFormat="0" applyProtection="0">
      <alignment horizontal="right" vertical="center"/>
    </xf>
    <xf numFmtId="0" fontId="3" fillId="93" borderId="37" applyNumberFormat="0" applyProtection="0">
      <alignment horizontal="left" vertical="center" indent="1"/>
    </xf>
    <xf numFmtId="0" fontId="2" fillId="86" borderId="18"/>
    <xf numFmtId="4" fontId="44" fillId="85" borderId="37" applyNumberFormat="0" applyProtection="0">
      <alignment vertical="center"/>
    </xf>
    <xf numFmtId="4" fontId="4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88" borderId="37" applyNumberFormat="0" applyProtection="0">
      <alignment vertical="center"/>
    </xf>
    <xf numFmtId="4" fontId="124" fillId="88" borderId="37" applyNumberFormat="0" applyProtection="0">
      <alignmen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133" fillId="104" borderId="37" applyNumberFormat="0" applyProtection="0">
      <alignment horizontal="right" vertical="center"/>
    </xf>
    <xf numFmtId="0" fontId="162" fillId="113" borderId="18">
      <alignment vertical="center" wrapText="1"/>
      <protection locked="0"/>
    </xf>
    <xf numFmtId="0" fontId="140" fillId="0" borderId="50" applyNumberFormat="0" applyFill="0" applyBorder="0" applyAlignment="0" applyProtection="0"/>
    <xf numFmtId="0" fontId="140" fillId="0" borderId="50" applyNumberFormat="0" applyFill="0" applyBorder="0" applyAlignment="0" applyProtection="0"/>
    <xf numFmtId="176" fontId="57" fillId="0" borderId="50" applyNumberFormat="0" applyFill="0" applyBorder="0" applyAlignment="0" applyProtection="0"/>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0" fontId="58" fillId="0" borderId="50" applyNumberFormat="0" applyFill="0" applyBorder="0" applyAlignment="0" applyProtection="0"/>
    <xf numFmtId="0" fontId="102" fillId="51" borderId="51" applyNumberFormat="0" applyAlignment="0" applyProtection="0"/>
    <xf numFmtId="39" fontId="106" fillId="57" borderId="56"/>
    <xf numFmtId="10" fontId="2" fillId="88" borderId="18" applyNumberFormat="0" applyBorder="0" applyAlignment="0" applyProtection="0"/>
    <xf numFmtId="0" fontId="102" fillId="51" borderId="51" applyNumberFormat="0" applyAlignment="0" applyProtection="0"/>
    <xf numFmtId="0" fontId="141" fillId="0" borderId="50" applyNumberFormat="0" applyFill="0" applyBorder="0" applyAlignment="0" applyProtection="0"/>
    <xf numFmtId="0"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0" fontId="162" fillId="113" borderId="18">
      <alignment vertical="center" wrapText="1"/>
      <protection locked="0"/>
    </xf>
    <xf numFmtId="176" fontId="68" fillId="80" borderId="51" applyNumberFormat="0" applyAlignment="0" applyProtection="0"/>
    <xf numFmtId="176" fontId="128" fillId="50" borderId="58" applyNumberFormat="0" applyProtection="0">
      <alignment horizontal="right" vertical="center"/>
    </xf>
    <xf numFmtId="10" fontId="2" fillId="88" borderId="18" applyNumberFormat="0" applyBorder="0" applyAlignment="0" applyProtection="0"/>
    <xf numFmtId="4" fontId="44" fillId="85" borderId="37" applyNumberFormat="0" applyProtection="0">
      <alignment vertical="center"/>
    </xf>
    <xf numFmtId="39" fontId="106" fillId="57" borderId="56"/>
    <xf numFmtId="4" fontId="44" fillId="98" borderId="37" applyNumberFormat="0" applyProtection="0">
      <alignment horizontal="right" vertical="center"/>
    </xf>
    <xf numFmtId="4" fontId="44" fillId="104" borderId="37" applyNumberFormat="0" applyProtection="0">
      <alignment horizontal="right" vertical="center"/>
    </xf>
    <xf numFmtId="0" fontId="3" fillId="92" borderId="52" applyNumberFormat="0" applyFont="0" applyAlignment="0" applyProtection="0"/>
    <xf numFmtId="176" fontId="58" fillId="0" borderId="50" applyNumberFormat="0" applyFill="0" applyBorder="0" applyAlignment="0" applyProtection="0"/>
    <xf numFmtId="0" fontId="3" fillId="108" borderId="37" applyNumberFormat="0" applyProtection="0">
      <alignment horizontal="left" vertical="center" indent="1"/>
    </xf>
    <xf numFmtId="176" fontId="57"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68" fillId="80" borderId="51" applyNumberFormat="0" applyAlignment="0" applyProtection="0"/>
    <xf numFmtId="176" fontId="2" fillId="0" borderId="50" applyNumberFormat="0" applyFill="0" applyAlignment="0" applyProtection="0"/>
    <xf numFmtId="176" fontId="68" fillId="80" borderId="51" applyNumberFormat="0" applyAlignment="0" applyProtection="0"/>
    <xf numFmtId="0" fontId="3" fillId="106" borderId="37" applyNumberFormat="0" applyProtection="0">
      <alignment horizontal="left" vertical="center" indent="1"/>
    </xf>
    <xf numFmtId="4" fontId="44" fillId="106" borderId="37" applyNumberFormat="0" applyProtection="0">
      <alignment horizontal="left" vertical="center" indent="1"/>
    </xf>
    <xf numFmtId="0" fontId="3" fillId="92" borderId="52" applyNumberFormat="0" applyFont="0" applyAlignment="0" applyProtection="0"/>
    <xf numFmtId="176" fontId="68" fillId="80" borderId="51" applyNumberFormat="0" applyAlignment="0" applyProtection="0"/>
    <xf numFmtId="4" fontId="129" fillId="109" borderId="58" applyNumberFormat="0" applyProtection="0">
      <alignment horizontal="right" vertical="center"/>
    </xf>
    <xf numFmtId="176" fontId="2" fillId="84" borderId="18"/>
    <xf numFmtId="176" fontId="91" fillId="0" borderId="20">
      <alignment horizontal="left" vertical="center"/>
    </xf>
    <xf numFmtId="176" fontId="91" fillId="0" borderId="20">
      <alignment horizontal="left" vertical="center"/>
    </xf>
    <xf numFmtId="176" fontId="102" fillId="52" borderId="51" applyNumberFormat="0" applyAlignment="0" applyProtection="0"/>
    <xf numFmtId="176" fontId="102" fillId="52" borderId="51" applyNumberFormat="0" applyAlignment="0" applyProtection="0"/>
    <xf numFmtId="4" fontId="44" fillId="104" borderId="37" applyNumberFormat="0" applyProtection="0">
      <alignment horizontal="right" vertical="center"/>
    </xf>
    <xf numFmtId="176" fontId="57" fillId="0" borderId="50" applyNumberFormat="0" applyFill="0" applyBorder="0" applyAlignment="0" applyProtection="0"/>
    <xf numFmtId="0" fontId="135" fillId="0" borderId="50" applyNumberFormat="0" applyFill="0" applyBorder="0" applyAlignment="0" applyProtection="0"/>
    <xf numFmtId="0" fontId="102" fillId="51" borderId="51" applyNumberFormat="0" applyAlignment="0" applyProtection="0"/>
    <xf numFmtId="0" fontId="102" fillId="51" borderId="51" applyNumberFormat="0" applyAlignment="0" applyProtection="0"/>
    <xf numFmtId="0" fontId="68" fillId="79" borderId="51" applyNumberFormat="0" applyAlignment="0" applyProtection="0"/>
    <xf numFmtId="0" fontId="36" fillId="92" borderId="52" applyNumberFormat="0" applyFont="0" applyAlignment="0" applyProtection="0"/>
    <xf numFmtId="0" fontId="57" fillId="0" borderId="50" applyNumberFormat="0" applyFill="0" applyBorder="0" applyAlignment="0" applyProtection="0"/>
    <xf numFmtId="0" fontId="102" fillId="51" borderId="51" applyNumberFormat="0" applyAlignment="0" applyProtection="0"/>
    <xf numFmtId="176" fontId="140" fillId="0" borderId="50" applyNumberFormat="0" applyFill="0" applyBorder="0" applyAlignment="0" applyProtection="0"/>
    <xf numFmtId="4" fontId="124" fillId="85" borderId="37" applyNumberFormat="0" applyProtection="0">
      <alignment vertical="center"/>
    </xf>
    <xf numFmtId="4" fontId="44" fillId="85" borderId="37" applyNumberFormat="0" applyProtection="0">
      <alignment vertical="center"/>
    </xf>
    <xf numFmtId="0" fontId="68" fillId="79" borderId="51" applyNumberFormat="0" applyAlignment="0" applyProtection="0"/>
    <xf numFmtId="176" fontId="32" fillId="89" borderId="52" applyNumberFormat="0" applyAlignment="0" applyProtection="0"/>
    <xf numFmtId="176" fontId="32" fillId="89" borderId="52" applyNumberFormat="0" applyAlignment="0" applyProtection="0"/>
    <xf numFmtId="176" fontId="122" fillId="80" borderId="37" applyNumberFormat="0" applyAlignment="0" applyProtection="0"/>
    <xf numFmtId="176" fontId="122" fillId="80" borderId="37" applyNumberFormat="0" applyAlignment="0" applyProtection="0"/>
    <xf numFmtId="176" fontId="2" fillId="86" borderId="18"/>
    <xf numFmtId="0" fontId="135" fillId="0" borderId="50" applyNumberFormat="0" applyFill="0" applyBorder="0" applyAlignment="0" applyProtection="0"/>
    <xf numFmtId="176" fontId="141" fillId="0" borderId="50" applyNumberFormat="0" applyFill="0" applyBorder="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176" fontId="135"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2" fillId="0" borderId="50" applyNumberFormat="0" applyFill="0" applyAlignment="0" applyProtection="0"/>
    <xf numFmtId="176" fontId="2" fillId="0" borderId="50" applyNumberFormat="0" applyFill="0" applyAlignment="0" applyProtection="0"/>
    <xf numFmtId="176" fontId="68" fillId="80" borderId="51" applyNumberFormat="0" applyAlignment="0" applyProtection="0"/>
    <xf numFmtId="176" fontId="68" fillId="80" borderId="51" applyNumberFormat="0" applyAlignment="0" applyProtection="0"/>
    <xf numFmtId="176" fontId="32" fillId="89" borderId="52" applyNumberFormat="0" applyAlignment="0" applyProtection="0"/>
    <xf numFmtId="176" fontId="32" fillId="89" borderId="52" applyNumberFormat="0" applyAlignment="0" applyProtection="0"/>
    <xf numFmtId="176" fontId="91" fillId="0" borderId="53">
      <alignment horizontal="left" vertical="center"/>
    </xf>
    <xf numFmtId="176" fontId="91" fillId="0" borderId="53">
      <alignment horizontal="left" vertical="center"/>
    </xf>
    <xf numFmtId="176" fontId="102" fillId="52" borderId="51" applyNumberFormat="0" applyAlignment="0" applyProtection="0"/>
    <xf numFmtId="176" fontId="102" fillId="52" borderId="51" applyNumberFormat="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0" fontId="68" fillId="79" borderId="51" applyNumberFormat="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0" fontId="141" fillId="0" borderId="50" applyNumberFormat="0" applyFill="0" applyBorder="0" applyAlignment="0" applyProtection="0"/>
    <xf numFmtId="0" fontId="141" fillId="0" borderId="50" applyNumberFormat="0" applyFill="0" applyBorder="0" applyAlignment="0" applyProtection="0"/>
    <xf numFmtId="0" fontId="140" fillId="0" borderId="50" applyNumberFormat="0" applyFill="0" applyBorder="0" applyAlignment="0" applyProtection="0"/>
    <xf numFmtId="0" fontId="140" fillId="0" borderId="50" applyNumberFormat="0" applyFill="0" applyBorder="0" applyAlignment="0" applyProtection="0"/>
    <xf numFmtId="0" fontId="162" fillId="113" borderId="18">
      <alignment vertical="center" wrapText="1"/>
      <protection locked="0"/>
    </xf>
    <xf numFmtId="0" fontId="162" fillId="113" borderId="18">
      <alignment vertical="center" wrapText="1"/>
      <protection locked="0"/>
    </xf>
    <xf numFmtId="0" fontId="172" fillId="83" borderId="18">
      <alignment horizontal="center" vertical="center" wrapText="1"/>
    </xf>
    <xf numFmtId="0" fontId="135" fillId="0" borderId="50" applyNumberFormat="0" applyFill="0" applyBorder="0" applyAlignment="0" applyProtection="0"/>
    <xf numFmtId="0" fontId="135" fillId="0" borderId="50" applyNumberFormat="0" applyFill="0" applyBorder="0" applyAlignment="0" applyProtection="0"/>
    <xf numFmtId="0" fontId="164" fillId="1" borderId="20" applyNumberFormat="0" applyFont="0" applyAlignment="0">
      <alignment horizontal="center"/>
    </xf>
    <xf numFmtId="176" fontId="2" fillId="86" borderId="18"/>
    <xf numFmtId="0" fontId="2" fillId="86" borderId="18"/>
    <xf numFmtId="0" fontId="36" fillId="92" borderId="52" applyNumberFormat="0" applyFont="0" applyAlignment="0" applyProtection="0"/>
    <xf numFmtId="0" fontId="32" fillId="89" borderId="52" applyNumberFormat="0" applyAlignment="0" applyProtection="0"/>
    <xf numFmtId="0" fontId="3" fillId="92" borderId="52" applyNumberFormat="0" applyFont="0" applyAlignment="0" applyProtection="0"/>
    <xf numFmtId="0" fontId="3" fillId="92" borderId="52" applyNumberFormat="0" applyFont="0" applyAlignment="0" applyProtection="0"/>
    <xf numFmtId="176" fontId="2" fillId="0" borderId="50" applyNumberFormat="0" applyFill="0" applyAlignment="0" applyProtection="0"/>
    <xf numFmtId="0" fontId="68" fillId="80" borderId="51" applyNumberFormat="0" applyAlignment="0" applyProtection="0"/>
    <xf numFmtId="0" fontId="68" fillId="79" borderId="51" applyNumberFormat="0" applyAlignment="0" applyProtection="0"/>
    <xf numFmtId="0" fontId="103" fillId="0" borderId="18">
      <alignment horizontal="left" vertical="center" wrapText="1"/>
    </xf>
    <xf numFmtId="0" fontId="102" fillId="51" borderId="51" applyNumberFormat="0" applyAlignment="0" applyProtection="0"/>
    <xf numFmtId="0" fontId="102" fillId="51" borderId="51" applyNumberFormat="0" applyAlignment="0" applyProtection="0"/>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10" fontId="2" fillId="88" borderId="18" applyNumberFormat="0" applyBorder="0" applyAlignment="0" applyProtection="0"/>
    <xf numFmtId="10" fontId="2" fillId="88" borderId="18" applyNumberFormat="0" applyBorder="0" applyAlignment="0" applyProtection="0"/>
    <xf numFmtId="0" fontId="92" fillId="85" borderId="18" applyBorder="0">
      <alignment horizontal="center" vertical="center" shrinkToFit="1"/>
      <protection hidden="1"/>
    </xf>
    <xf numFmtId="176" fontId="91" fillId="0" borderId="20">
      <alignment horizontal="left" vertical="center"/>
    </xf>
    <xf numFmtId="176" fontId="2" fillId="84" borderId="18"/>
    <xf numFmtId="0" fontId="2" fillId="84" borderId="18"/>
    <xf numFmtId="0" fontId="91" fillId="0" borderId="20">
      <alignment horizontal="left" vertical="center"/>
    </xf>
    <xf numFmtId="0" fontId="91" fillId="0" borderId="20">
      <alignment horizontal="left" vertical="center"/>
    </xf>
    <xf numFmtId="176" fontId="91" fillId="0" borderId="20">
      <alignment horizontal="left" vertical="center"/>
    </xf>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0" fontId="68" fillId="79" borderId="51" applyNumberFormat="0" applyAlignment="0" applyProtection="0"/>
    <xf numFmtId="0" fontId="68" fillId="80" borderId="51" applyNumberFormat="0" applyAlignment="0" applyProtection="0"/>
    <xf numFmtId="0" fontId="68" fillId="79" borderId="51" applyNumberFormat="0" applyAlignment="0" applyProtection="0"/>
    <xf numFmtId="0" fontId="68" fillId="79" borderId="51" applyNumberFormat="0" applyAlignment="0" applyProtection="0"/>
    <xf numFmtId="0" fontId="65" fillId="0" borderId="25" applyNumberFormat="0" applyBorder="0">
      <alignment horizontal="center"/>
    </xf>
    <xf numFmtId="0" fontId="62" fillId="78" borderId="18">
      <alignment horizontal="center" vertical="center" shrinkToFit="1"/>
      <protection hidden="1"/>
    </xf>
    <xf numFmtId="176" fontId="2" fillId="0" borderId="50" applyNumberFormat="0" applyFill="0" applyAlignment="0" applyProtection="0"/>
    <xf numFmtId="0" fontId="2" fillId="0" borderId="50" applyNumberFormat="0" applyFill="0" applyAlignment="0" applyProtection="0"/>
    <xf numFmtId="0" fontId="2" fillId="0" borderId="50" applyNumberFormat="0" applyFill="0" applyAlignment="0" applyProtection="0"/>
    <xf numFmtId="0" fontId="59" fillId="0" borderId="50" applyNumberFormat="0" applyFill="0" applyBorder="0" applyAlignment="0" applyProtection="0"/>
    <xf numFmtId="0" fontId="59" fillId="0" borderId="50" applyNumberFormat="0" applyFill="0" applyBorder="0" applyAlignment="0" applyProtection="0"/>
    <xf numFmtId="0" fontId="58" fillId="0" borderId="50" applyNumberFormat="0" applyFill="0" applyBorder="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0" fontId="57" fillId="0" borderId="50" applyNumberFormat="0" applyFill="0" applyBorder="0" applyAlignment="0" applyProtection="0"/>
    <xf numFmtId="0" fontId="3" fillId="92" borderId="52" applyNumberFormat="0" applyFont="0" applyAlignment="0" applyProtection="0"/>
    <xf numFmtId="0" fontId="32" fillId="89" borderId="52" applyNumberFormat="0" applyAlignment="0" applyProtection="0"/>
    <xf numFmtId="0" fontId="36" fillId="92" borderId="52" applyNumberFormat="0" applyFont="0" applyAlignment="0" applyProtection="0"/>
    <xf numFmtId="0" fontId="122" fillId="80" borderId="37" applyNumberFormat="0" applyAlignment="0" applyProtection="0"/>
    <xf numFmtId="0" fontId="122" fillId="79" borderId="37" applyNumberFormat="0" applyAlignment="0" applyProtection="0"/>
    <xf numFmtId="4" fontId="4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176" fontId="165" fillId="50" borderId="58"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25" fillId="112" borderId="58" applyNumberFormat="0" applyProtection="0">
      <alignment horizontal="left" vertical="center" wrapText="1"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3" fillId="93" borderId="37" applyNumberFormat="0" applyProtection="0">
      <alignment horizontal="left" vertical="center" indent="1"/>
    </xf>
    <xf numFmtId="0" fontId="130" fillId="107" borderId="58" applyNumberFormat="0" applyProtection="0">
      <alignment horizontal="left" vertical="top" indent="1"/>
    </xf>
    <xf numFmtId="176" fontId="130" fillId="107" borderId="58" applyNumberFormat="0" applyProtection="0">
      <alignment horizontal="left" vertical="top" indent="1"/>
    </xf>
    <xf numFmtId="4" fontId="134" fillId="109" borderId="58" applyNumberFormat="0" applyProtection="0">
      <alignment horizontal="right" vertical="center"/>
    </xf>
    <xf numFmtId="4" fontId="133" fillId="104" borderId="37" applyNumberFormat="0" applyProtection="0">
      <alignment horizontal="right" vertical="center"/>
    </xf>
    <xf numFmtId="4" fontId="133" fillId="104" borderId="37" applyNumberFormat="0" applyProtection="0">
      <alignment horizontal="right" vertical="center"/>
    </xf>
    <xf numFmtId="176" fontId="166" fillId="50" borderId="58"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201" fontId="167" fillId="85" borderId="57" applyBorder="0">
      <alignment horizontal="center" vertical="center" wrapText="1"/>
      <protection hidden="1"/>
    </xf>
    <xf numFmtId="0" fontId="164" fillId="1" borderId="20" applyNumberFormat="0" applyFont="0" applyAlignment="0">
      <alignment horizontal="center"/>
    </xf>
    <xf numFmtId="0" fontId="135" fillId="0" borderId="50" applyNumberFormat="0" applyFill="0" applyBorder="0" applyAlignment="0" applyProtection="0"/>
    <xf numFmtId="0" fontId="135" fillId="0" borderId="50" applyNumberFormat="0" applyFill="0" applyBorder="0" applyAlignment="0" applyProtection="0"/>
    <xf numFmtId="176" fontId="135" fillId="0" borderId="50" applyNumberFormat="0" applyFill="0" applyBorder="0" applyAlignment="0" applyProtection="0"/>
    <xf numFmtId="0" fontId="173" fillId="0" borderId="48" applyNumberFormat="0" applyFill="0" applyAlignment="0" applyProtection="0"/>
    <xf numFmtId="0" fontId="140" fillId="0" borderId="50" applyNumberFormat="0" applyFill="0" applyBorder="0" applyAlignment="0" applyProtection="0"/>
    <xf numFmtId="0" fontId="140" fillId="0" borderId="50" applyNumberFormat="0" applyFill="0" applyBorder="0" applyAlignment="0" applyProtection="0"/>
    <xf numFmtId="176" fontId="140" fillId="0" borderId="50" applyNumberFormat="0" applyFill="0" applyBorder="0" applyAlignment="0" applyProtection="0"/>
    <xf numFmtId="0" fontId="141" fillId="0" borderId="50" applyNumberFormat="0" applyFill="0" applyBorder="0" applyAlignment="0" applyProtection="0"/>
    <xf numFmtId="0" fontId="141" fillId="0" borderId="50" applyNumberFormat="0" applyFill="0" applyBorder="0" applyAlignment="0" applyProtection="0"/>
    <xf numFmtId="176" fontId="141" fillId="0" borderId="50" applyNumberFormat="0" applyFill="0" applyBorder="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176" fontId="142" fillId="0" borderId="50" applyNumberFormat="0" applyFill="0" applyBorder="0" applyAlignment="0" applyProtection="0"/>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0" fontId="102" fillId="51" borderId="51" applyNumberFormat="0" applyAlignment="0" applyProtection="0"/>
    <xf numFmtId="0" fontId="173" fillId="0" borderId="48" applyNumberFormat="0" applyFill="0" applyAlignment="0" applyProtection="0"/>
    <xf numFmtId="0" fontId="3" fillId="92" borderId="52" applyNumberFormat="0" applyFont="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39" fontId="106" fillId="57" borderId="56"/>
    <xf numFmtId="176" fontId="2" fillId="0" borderId="50" applyNumberFormat="0" applyFill="0" applyAlignment="0" applyProtection="0"/>
    <xf numFmtId="176" fontId="2" fillId="84" borderId="18"/>
    <xf numFmtId="0" fontId="2" fillId="84" borderId="18"/>
    <xf numFmtId="4" fontId="126" fillId="102" borderId="37" applyNumberFormat="0" applyProtection="0">
      <alignment horizontal="left" vertical="center" indent="1"/>
    </xf>
    <xf numFmtId="0" fontId="68" fillId="79" borderId="51" applyNumberFormat="0" applyAlignment="0" applyProtection="0"/>
    <xf numFmtId="0" fontId="102" fillId="51" borderId="51" applyNumberFormat="0" applyAlignment="0" applyProtection="0"/>
    <xf numFmtId="0" fontId="3" fillId="93" borderId="37" applyNumberFormat="0" applyProtection="0">
      <alignment horizontal="left" vertical="center" indent="1"/>
    </xf>
    <xf numFmtId="0" fontId="68" fillId="80" borderId="51" applyNumberFormat="0" applyAlignment="0" applyProtection="0"/>
    <xf numFmtId="4" fontId="44" fillId="99" borderId="37" applyNumberFormat="0" applyProtection="0">
      <alignment horizontal="right" vertical="center"/>
    </xf>
    <xf numFmtId="0" fontId="68" fillId="79" borderId="51" applyNumberFormat="0" applyAlignment="0" applyProtection="0"/>
    <xf numFmtId="0" fontId="92" fillId="85" borderId="18" applyBorder="0">
      <alignment horizontal="center" vertical="center" shrinkToFit="1"/>
      <protection hidden="1"/>
    </xf>
    <xf numFmtId="10" fontId="2" fillId="88" borderId="18" applyNumberFormat="0" applyBorder="0" applyAlignment="0" applyProtection="0"/>
    <xf numFmtId="0" fontId="102" fillId="51" borderId="51" applyNumberFormat="0" applyAlignment="0" applyProtection="0"/>
    <xf numFmtId="0" fontId="102" fillId="52" borderId="51" applyNumberFormat="0" applyAlignment="0" applyProtection="0"/>
    <xf numFmtId="176" fontId="2" fillId="0" borderId="50" applyNumberFormat="0" applyFill="0" applyAlignment="0" applyProtection="0"/>
    <xf numFmtId="0" fontId="68" fillId="79" borderId="51" applyNumberFormat="0" applyAlignment="0" applyProtection="0"/>
    <xf numFmtId="0" fontId="65" fillId="0" borderId="25" applyNumberFormat="0" applyBorder="0">
      <alignment horizontal="center"/>
    </xf>
    <xf numFmtId="4" fontId="44" fillId="100" borderId="37" applyNumberFormat="0" applyProtection="0">
      <alignment horizontal="right" vertical="center"/>
    </xf>
    <xf numFmtId="10" fontId="2" fillId="88" borderId="18" applyNumberFormat="0" applyBorder="0" applyAlignment="0" applyProtection="0"/>
    <xf numFmtId="0" fontId="91" fillId="0" borderId="20">
      <alignment horizontal="left" vertical="center"/>
    </xf>
    <xf numFmtId="0" fontId="62" fillId="78" borderId="18">
      <alignment horizontal="center" vertical="center" shrinkToFit="1"/>
      <protection hidden="1"/>
    </xf>
    <xf numFmtId="0" fontId="68" fillId="80" borderId="51" applyNumberFormat="0" applyAlignment="0" applyProtection="0"/>
    <xf numFmtId="0" fontId="68" fillId="79" borderId="51" applyNumberFormat="0" applyAlignment="0" applyProtection="0"/>
    <xf numFmtId="0" fontId="58" fillId="0" borderId="50" applyNumberFormat="0" applyFill="0" applyBorder="0" applyAlignment="0" applyProtection="0"/>
    <xf numFmtId="0" fontId="122" fillId="79" borderId="37" applyNumberFormat="0" applyAlignment="0" applyProtection="0"/>
    <xf numFmtId="4" fontId="44" fillId="96"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4" fontId="124" fillId="85" borderId="37" applyNumberFormat="0" applyProtection="0">
      <alignment vertical="center"/>
    </xf>
    <xf numFmtId="0" fontId="140" fillId="0" borderId="50" applyNumberFormat="0" applyFill="0" applyBorder="0" applyAlignment="0" applyProtection="0"/>
    <xf numFmtId="39" fontId="106" fillId="57" borderId="56"/>
    <xf numFmtId="176" fontId="57" fillId="0" borderId="50" applyNumberFormat="0" applyFill="0" applyBorder="0" applyAlignment="0" applyProtection="0"/>
    <xf numFmtId="176" fontId="142" fillId="0" borderId="50" applyNumberFormat="0" applyFill="0" applyBorder="0" applyAlignment="0" applyProtection="0"/>
    <xf numFmtId="0" fontId="140" fillId="0" borderId="50" applyNumberFormat="0" applyFill="0" applyBorder="0" applyAlignment="0" applyProtection="0"/>
    <xf numFmtId="176" fontId="32" fillId="89" borderId="52" applyNumberFormat="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0" fontId="135" fillId="0" borderId="50" applyNumberFormat="0" applyFill="0" applyBorder="0" applyAlignment="0" applyProtection="0"/>
    <xf numFmtId="176" fontId="2" fillId="0" borderId="50" applyNumberFormat="0" applyFill="0" applyAlignment="0" applyProtection="0"/>
    <xf numFmtId="176" fontId="135" fillId="0" borderId="50" applyNumberFormat="0" applyFill="0" applyBorder="0" applyAlignment="0" applyProtection="0"/>
    <xf numFmtId="0" fontId="57" fillId="0" borderId="50" applyNumberFormat="0" applyFill="0" applyBorder="0" applyAlignment="0" applyProtection="0"/>
    <xf numFmtId="0" fontId="3" fillId="93" borderId="37" applyNumberFormat="0" applyProtection="0">
      <alignment horizontal="left" vertical="center" indent="1"/>
    </xf>
    <xf numFmtId="0" fontId="3" fillId="108" borderId="37" applyNumberFormat="0" applyProtection="0">
      <alignment horizontal="left" vertical="center" indent="1"/>
    </xf>
    <xf numFmtId="4" fontId="44" fillId="97" borderId="37" applyNumberFormat="0" applyProtection="0">
      <alignment horizontal="right" vertical="center"/>
    </xf>
    <xf numFmtId="4" fontId="44" fillId="96" borderId="37" applyNumberFormat="0" applyProtection="0">
      <alignment horizontal="right" vertical="center"/>
    </xf>
    <xf numFmtId="4" fontId="44" fillId="104" borderId="37" applyNumberFormat="0" applyProtection="0">
      <alignment horizontal="right" vertical="center"/>
    </xf>
    <xf numFmtId="4" fontId="124" fillId="104" borderId="37" applyNumberFormat="0" applyProtection="0">
      <alignment horizontal="right" vertical="center"/>
    </xf>
    <xf numFmtId="176" fontId="58" fillId="0" borderId="50" applyNumberFormat="0" applyFill="0" applyBorder="0" applyAlignment="0" applyProtection="0"/>
    <xf numFmtId="176" fontId="135" fillId="0" borderId="50" applyNumberFormat="0" applyFill="0" applyBorder="0" applyAlignment="0" applyProtection="0"/>
    <xf numFmtId="176" fontId="142" fillId="0" borderId="50" applyNumberFormat="0" applyFill="0" applyBorder="0" applyAlignment="0" applyProtection="0"/>
    <xf numFmtId="0" fontId="142" fillId="0" borderId="50" applyNumberFormat="0" applyFill="0" applyBorder="0" applyAlignment="0" applyProtection="0"/>
    <xf numFmtId="0" fontId="141" fillId="0" borderId="50" applyNumberFormat="0" applyFill="0" applyBorder="0" applyAlignment="0" applyProtection="0"/>
    <xf numFmtId="0" fontId="2" fillId="86" borderId="18"/>
    <xf numFmtId="0" fontId="58" fillId="0" borderId="50" applyNumberFormat="0" applyFill="0" applyBorder="0" applyAlignment="0" applyProtection="0"/>
    <xf numFmtId="0" fontId="102" fillId="51" borderId="51" applyNumberFormat="0" applyAlignment="0" applyProtection="0"/>
    <xf numFmtId="0" fontId="68" fillId="79" borderId="51" applyNumberFormat="0" applyAlignment="0" applyProtection="0"/>
    <xf numFmtId="0" fontId="3" fillId="93" borderId="37" applyNumberFormat="0" applyProtection="0">
      <alignment horizontal="left" vertical="center" indent="1"/>
    </xf>
    <xf numFmtId="4" fontId="44" fillId="85" borderId="37" applyNumberFormat="0" applyProtection="0">
      <alignment horizontal="left" vertical="center" indent="1"/>
    </xf>
    <xf numFmtId="0" fontId="3" fillId="86" borderId="37" applyNumberFormat="0" applyProtection="0">
      <alignment horizontal="left" vertical="center" indent="1"/>
    </xf>
    <xf numFmtId="4" fontId="44" fillId="88" borderId="37" applyNumberFormat="0" applyProtection="0">
      <alignment horizontal="left" vertical="center" indent="1"/>
    </xf>
    <xf numFmtId="0" fontId="3" fillId="86" borderId="37" applyNumberFormat="0" applyProtection="0">
      <alignment horizontal="left" vertical="center" indent="1"/>
    </xf>
    <xf numFmtId="0" fontId="3" fillId="106" borderId="37" applyNumberFormat="0" applyProtection="0">
      <alignment horizontal="left" vertical="center" indent="1"/>
    </xf>
    <xf numFmtId="0" fontId="91" fillId="0" borderId="20">
      <alignment horizontal="left" vertical="center"/>
    </xf>
    <xf numFmtId="0" fontId="3" fillId="106" borderId="37" applyNumberFormat="0" applyProtection="0">
      <alignment horizontal="left" vertical="center" indent="1"/>
    </xf>
    <xf numFmtId="176" fontId="128" fillId="50" borderId="58" applyNumberFormat="0" applyProtection="0">
      <alignment horizontal="right" vertical="center"/>
    </xf>
    <xf numFmtId="176" fontId="165" fillId="50" borderId="58" applyNumberFormat="0" applyProtection="0">
      <alignment horizontal="right" vertical="center"/>
    </xf>
    <xf numFmtId="176" fontId="165" fillId="50" borderId="58" applyNumberFormat="0" applyProtection="0">
      <alignment horizontal="right" vertical="center"/>
    </xf>
    <xf numFmtId="176" fontId="125" fillId="112" borderId="58" applyNumberFormat="0" applyProtection="0">
      <alignment horizontal="left" vertical="center" wrapText="1" indent="1"/>
    </xf>
    <xf numFmtId="176" fontId="125" fillId="112" borderId="58" applyNumberFormat="0" applyProtection="0">
      <alignment horizontal="left" vertical="center" wrapText="1" indent="1"/>
    </xf>
    <xf numFmtId="176" fontId="130" fillId="107" borderId="58" applyNumberFormat="0" applyProtection="0">
      <alignment horizontal="left" vertical="top" indent="1"/>
    </xf>
    <xf numFmtId="176" fontId="130" fillId="107" borderId="58" applyNumberFormat="0" applyProtection="0">
      <alignment horizontal="left" vertical="top" indent="1"/>
    </xf>
    <xf numFmtId="176" fontId="166" fillId="50" borderId="58" applyNumberFormat="0" applyProtection="0">
      <alignment horizontal="right" vertical="center"/>
    </xf>
    <xf numFmtId="176" fontId="166" fillId="50" borderId="58" applyNumberFormat="0" applyProtection="0">
      <alignment horizontal="right" vertical="center"/>
    </xf>
    <xf numFmtId="176" fontId="135"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0" fontId="2" fillId="88" borderId="18" applyNumberFormat="0" applyBorder="0" applyAlignment="0" applyProtection="0"/>
    <xf numFmtId="176" fontId="125" fillId="112" borderId="58" applyNumberFormat="0" applyProtection="0">
      <alignment horizontal="left" vertical="center" wrapText="1" indent="1"/>
    </xf>
    <xf numFmtId="0" fontId="3" fillId="108" borderId="37" applyNumberFormat="0" applyProtection="0">
      <alignment horizontal="left" vertical="center" indent="1"/>
    </xf>
    <xf numFmtId="0" fontId="162" fillId="113" borderId="18">
      <alignment vertical="center" wrapText="1"/>
      <protection locked="0"/>
    </xf>
    <xf numFmtId="0" fontId="162" fillId="113" borderId="18">
      <alignment vertical="center" wrapText="1"/>
      <protection locked="0"/>
    </xf>
    <xf numFmtId="0" fontId="172" fillId="83" borderId="18">
      <alignment horizontal="center" vertical="center" wrapText="1"/>
    </xf>
    <xf numFmtId="0" fontId="164" fillId="1" borderId="20" applyNumberFormat="0" applyFont="0" applyAlignment="0">
      <alignment horizontal="center"/>
    </xf>
    <xf numFmtId="176" fontId="2" fillId="86" borderId="18"/>
    <xf numFmtId="0" fontId="2" fillId="86" borderId="18"/>
    <xf numFmtId="0" fontId="2" fillId="86" borderId="18"/>
    <xf numFmtId="176" fontId="102" fillId="52" borderId="51" applyNumberFormat="0" applyAlignment="0" applyProtection="0"/>
    <xf numFmtId="176" fontId="102" fillId="52" borderId="51" applyNumberFormat="0" applyAlignment="0" applyProtection="0"/>
    <xf numFmtId="176" fontId="91" fillId="0" borderId="20">
      <alignment horizontal="left" vertical="center"/>
    </xf>
    <xf numFmtId="176" fontId="91" fillId="0" borderId="20">
      <alignment horizontal="left" vertical="center"/>
    </xf>
    <xf numFmtId="176" fontId="59" fillId="0" borderId="50" applyNumberFormat="0" applyFill="0" applyBorder="0" applyAlignment="0" applyProtection="0"/>
    <xf numFmtId="0" fontId="103" fillId="0" borderId="18">
      <alignment horizontal="left" vertical="center" wrapText="1"/>
    </xf>
    <xf numFmtId="10" fontId="2" fillId="88" borderId="18" applyNumberFormat="0" applyBorder="0" applyAlignment="0" applyProtection="0"/>
    <xf numFmtId="10" fontId="2" fillId="88" borderId="18" applyNumberFormat="0" applyBorder="0" applyAlignment="0" applyProtection="0"/>
    <xf numFmtId="0" fontId="92" fillId="85" borderId="18" applyBorder="0">
      <alignment horizontal="center" vertical="center" shrinkToFit="1"/>
      <protection hidden="1"/>
    </xf>
    <xf numFmtId="176" fontId="91" fillId="0" borderId="20">
      <alignment horizontal="left" vertical="center"/>
    </xf>
    <xf numFmtId="0" fontId="91" fillId="0" borderId="20">
      <alignment horizontal="left" vertical="center"/>
    </xf>
    <xf numFmtId="0" fontId="91" fillId="0" borderId="20">
      <alignment horizontal="left" vertical="center"/>
    </xf>
    <xf numFmtId="176" fontId="2" fillId="84" borderId="18"/>
    <xf numFmtId="0" fontId="2" fillId="84" borderId="18"/>
    <xf numFmtId="0" fontId="2" fillId="84" borderId="18"/>
    <xf numFmtId="0" fontId="65" fillId="0" borderId="25" applyNumberFormat="0" applyBorder="0">
      <alignment horizontal="center"/>
    </xf>
    <xf numFmtId="0" fontId="62" fillId="78" borderId="18">
      <alignment horizontal="center" vertical="center" shrinkToFit="1"/>
      <protection hidden="1"/>
    </xf>
    <xf numFmtId="0" fontId="3" fillId="93" borderId="37" applyNumberFormat="0" applyProtection="0">
      <alignment horizontal="left" vertical="center" indent="1"/>
    </xf>
    <xf numFmtId="10" fontId="2" fillId="88" borderId="18" applyNumberFormat="0" applyBorder="0" applyAlignment="0" applyProtection="0"/>
    <xf numFmtId="176" fontId="141" fillId="0" borderId="50" applyNumberFormat="0" applyFill="0" applyBorder="0" applyAlignment="0" applyProtection="0"/>
    <xf numFmtId="176" fontId="130" fillId="107" borderId="58" applyNumberFormat="0" applyProtection="0">
      <alignment horizontal="left" vertical="top" indent="1"/>
    </xf>
    <xf numFmtId="176" fontId="122" fillId="80" borderId="37" applyNumberFormat="0" applyAlignment="0" applyProtection="0"/>
    <xf numFmtId="0" fontId="122" fillId="79" borderId="37" applyNumberFormat="0" applyAlignment="0" applyProtection="0"/>
    <xf numFmtId="0" fontId="122" fillId="79" borderId="37" applyNumberFormat="0" applyAlignment="0" applyProtection="0"/>
    <xf numFmtId="0" fontId="122" fillId="80" borderId="37" applyNumberFormat="0" applyAlignment="0" applyProtection="0"/>
    <xf numFmtId="0" fontId="122" fillId="79" borderId="37" applyNumberFormat="0" applyAlignment="0" applyProtection="0"/>
    <xf numFmtId="4" fontId="44" fillId="85" borderId="37" applyNumberFormat="0" applyProtection="0">
      <alignment vertical="center"/>
    </xf>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128" fillId="109" borderId="58" applyNumberFormat="0" applyProtection="0">
      <alignment horizontal="right" vertical="center"/>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9" fillId="109" borderId="58"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176" fontId="165" fillId="50" borderId="58"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4" fontId="125" fillId="53" borderId="58" applyNumberFormat="0" applyProtection="0">
      <alignment horizontal="left" vertical="center" wrapText="1" indent="1"/>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25" fillId="112" borderId="58" applyNumberFormat="0" applyProtection="0">
      <alignment horizontal="left" vertical="center" wrapText="1"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130" fillId="107" borderId="58" applyNumberFormat="0" applyProtection="0">
      <alignment horizontal="left" vertical="top"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130" fillId="107" borderId="58" applyNumberFormat="0" applyProtection="0">
      <alignment horizontal="left" vertical="top" indent="1"/>
    </xf>
    <xf numFmtId="176" fontId="130" fillId="107" borderId="58" applyNumberFormat="0" applyProtection="0">
      <alignment horizontal="left" vertical="top" indent="1"/>
    </xf>
    <xf numFmtId="4" fontId="134" fillId="109" borderId="58" applyNumberFormat="0" applyProtection="0">
      <alignment horizontal="right" vertical="center"/>
    </xf>
    <xf numFmtId="4" fontId="133" fillId="104" borderId="37" applyNumberFormat="0" applyProtection="0">
      <alignment horizontal="right" vertical="center"/>
    </xf>
    <xf numFmtId="4" fontId="133" fillId="104" borderId="37" applyNumberFormat="0" applyProtection="0">
      <alignment horizontal="right" vertical="center"/>
    </xf>
    <xf numFmtId="176" fontId="166" fillId="50" borderId="58"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201" fontId="167" fillId="85" borderId="57" applyBorder="0">
      <alignment horizontal="center" vertical="center" wrapText="1"/>
      <protection hidden="1"/>
    </xf>
    <xf numFmtId="0" fontId="173" fillId="0" borderId="48" applyNumberFormat="0" applyFill="0" applyAlignment="0" applyProtection="0"/>
    <xf numFmtId="4" fontId="124" fillId="104" borderId="37" applyNumberFormat="0" applyProtection="0">
      <alignment horizontal="right" vertical="center"/>
    </xf>
    <xf numFmtId="4" fontId="44" fillId="106" borderId="37" applyNumberFormat="0" applyProtection="0">
      <alignment horizontal="left" vertical="center" indent="1"/>
    </xf>
    <xf numFmtId="0" fontId="173" fillId="0" borderId="48" applyNumberFormat="0" applyFill="0" applyAlignment="0" applyProtection="0"/>
    <xf numFmtId="4" fontId="124" fillId="85" borderId="37" applyNumberFormat="0" applyProtection="0">
      <alignment vertical="center"/>
    </xf>
    <xf numFmtId="0" fontId="3" fillId="106" borderId="37" applyNumberFormat="0" applyProtection="0">
      <alignment horizontal="left" vertical="center" indent="1"/>
    </xf>
    <xf numFmtId="0" fontId="122" fillId="79" borderId="37" applyNumberFormat="0" applyAlignment="0" applyProtection="0"/>
    <xf numFmtId="0" fontId="185" fillId="0" borderId="48" applyNumberFormat="0" applyFill="0" applyAlignment="0" applyProtection="0"/>
    <xf numFmtId="0" fontId="122" fillId="80" borderId="37" applyNumberFormat="0" applyAlignment="0" applyProtection="0"/>
    <xf numFmtId="4" fontId="44" fillId="85" borderId="37" applyNumberFormat="0" applyProtection="0">
      <alignment vertical="center"/>
    </xf>
    <xf numFmtId="0" fontId="191" fillId="80" borderId="37" applyNumberFormat="0" applyAlignment="0" applyProtection="0"/>
    <xf numFmtId="0" fontId="122" fillId="79" borderId="37" applyNumberFormat="0" applyAlignment="0" applyProtection="0"/>
    <xf numFmtId="0" fontId="2" fillId="86" borderId="18"/>
    <xf numFmtId="4" fontId="44" fillId="104" borderId="37" applyNumberFormat="0" applyProtection="0">
      <alignment horizontal="right" vertical="center"/>
    </xf>
    <xf numFmtId="39" fontId="106" fillId="57" borderId="56"/>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39" fontId="106" fillId="57" borderId="56"/>
    <xf numFmtId="4" fontId="134" fillId="109" borderId="58" applyNumberFormat="0" applyProtection="0">
      <alignment horizontal="right" vertical="center"/>
    </xf>
    <xf numFmtId="4" fontId="125" fillId="53" borderId="58" applyNumberFormat="0" applyProtection="0">
      <alignment horizontal="left" vertical="center" wrapText="1" indent="1"/>
    </xf>
    <xf numFmtId="4" fontId="129" fillId="109" borderId="58" applyNumberFormat="0" applyProtection="0">
      <alignment horizontal="right" vertical="center"/>
    </xf>
    <xf numFmtId="4" fontId="128" fillId="109" borderId="58" applyNumberFormat="0" applyProtection="0">
      <alignment horizontal="right" vertical="center"/>
    </xf>
    <xf numFmtId="39" fontId="106" fillId="57" borderId="56"/>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128" fillId="109" borderId="58" applyNumberFormat="0" applyProtection="0">
      <alignment horizontal="right" vertical="center"/>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9" fillId="109" borderId="58"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176" fontId="165" fillId="50" borderId="58"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4" fontId="125" fillId="53" borderId="58" applyNumberFormat="0" applyProtection="0">
      <alignment horizontal="left" vertical="center" wrapText="1" indent="1"/>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25" fillId="112" borderId="58" applyNumberFormat="0" applyProtection="0">
      <alignment horizontal="left" vertical="center" wrapText="1"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130" fillId="107" borderId="58" applyNumberFormat="0" applyProtection="0">
      <alignment horizontal="left" vertical="top"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130" fillId="107" borderId="58" applyNumberFormat="0" applyProtection="0">
      <alignment horizontal="left" vertical="top" indent="1"/>
    </xf>
    <xf numFmtId="176" fontId="130" fillId="107" borderId="58" applyNumberFormat="0" applyProtection="0">
      <alignment horizontal="left" vertical="top" indent="1"/>
    </xf>
    <xf numFmtId="4" fontId="134" fillId="109" borderId="58" applyNumberFormat="0" applyProtection="0">
      <alignment horizontal="right" vertical="center"/>
    </xf>
    <xf numFmtId="4" fontId="133" fillId="104" borderId="37" applyNumberFormat="0" applyProtection="0">
      <alignment horizontal="right" vertical="center"/>
    </xf>
    <xf numFmtId="4" fontId="133" fillId="104" borderId="37" applyNumberFormat="0" applyProtection="0">
      <alignment horizontal="right" vertical="center"/>
    </xf>
    <xf numFmtId="176" fontId="166" fillId="50" borderId="58"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201" fontId="167" fillId="85" borderId="57" applyBorder="0">
      <alignment horizontal="center" vertical="center" wrapText="1"/>
      <protection hidden="1"/>
    </xf>
    <xf numFmtId="0" fontId="135" fillId="0" borderId="50" applyNumberFormat="0" applyFill="0" applyBorder="0" applyAlignment="0" applyProtection="0"/>
    <xf numFmtId="0" fontId="135" fillId="0" borderId="50" applyNumberFormat="0" applyFill="0" applyBorder="0" applyAlignment="0" applyProtection="0"/>
    <xf numFmtId="176" fontId="135" fillId="0" borderId="50" applyNumberFormat="0" applyFill="0" applyBorder="0" applyAlignment="0" applyProtection="0"/>
    <xf numFmtId="0" fontId="173" fillId="0" borderId="48" applyNumberFormat="0" applyFill="0" applyAlignment="0" applyProtection="0"/>
    <xf numFmtId="0" fontId="140" fillId="0" borderId="50" applyNumberFormat="0" applyFill="0" applyBorder="0" applyAlignment="0" applyProtection="0"/>
    <xf numFmtId="0" fontId="140" fillId="0" borderId="50" applyNumberFormat="0" applyFill="0" applyBorder="0" applyAlignment="0" applyProtection="0"/>
    <xf numFmtId="176" fontId="140" fillId="0" borderId="50" applyNumberFormat="0" applyFill="0" applyBorder="0" applyAlignment="0" applyProtection="0"/>
    <xf numFmtId="0" fontId="141" fillId="0" borderId="50" applyNumberFormat="0" applyFill="0" applyBorder="0" applyAlignment="0" applyProtection="0"/>
    <xf numFmtId="0" fontId="141" fillId="0" borderId="50" applyNumberFormat="0" applyFill="0" applyBorder="0" applyAlignment="0" applyProtection="0"/>
    <xf numFmtId="176" fontId="141" fillId="0" borderId="50" applyNumberFormat="0" applyFill="0" applyBorder="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176" fontId="142" fillId="0" borderId="50" applyNumberFormat="0" applyFill="0" applyBorder="0" applyAlignment="0" applyProtection="0"/>
    <xf numFmtId="0" fontId="68" fillId="79" borderId="51" applyNumberFormat="0" applyAlignment="0" applyProtection="0"/>
    <xf numFmtId="0" fontId="102" fillId="51" borderId="51" applyNumberFormat="0" applyAlignment="0" applyProtection="0"/>
    <xf numFmtId="0" fontId="173" fillId="0" borderId="48" applyNumberFormat="0" applyFill="0" applyAlignment="0" applyProtection="0"/>
    <xf numFmtId="0" fontId="122" fillId="79" borderId="37" applyNumberFormat="0" applyAlignment="0" applyProtection="0"/>
    <xf numFmtId="0" fontId="3" fillId="92" borderId="52" applyNumberFormat="0" applyFont="0" applyAlignment="0" applyProtection="0"/>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0" fontId="102" fillId="51" borderId="51" applyNumberFormat="0" applyAlignment="0" applyProtection="0"/>
    <xf numFmtId="0" fontId="3" fillId="92" borderId="52" applyNumberFormat="0" applyFont="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4" fontId="44" fillId="104" borderId="37" applyNumberFormat="0" applyProtection="0">
      <alignment horizontal="right" vertical="center"/>
    </xf>
    <xf numFmtId="39" fontId="106" fillId="57" borderId="56"/>
    <xf numFmtId="0" fontId="173" fillId="0" borderId="48" applyNumberFormat="0" applyFill="0" applyAlignment="0" applyProtection="0"/>
    <xf numFmtId="4" fontId="44" fillId="85"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0" fontId="3" fillId="86" borderId="37" applyNumberFormat="0" applyProtection="0">
      <alignment horizontal="left" vertical="center" indent="1"/>
    </xf>
    <xf numFmtId="4" fontId="133" fillId="104" borderId="37" applyNumberFormat="0" applyProtection="0">
      <alignment horizontal="right" vertical="center"/>
    </xf>
    <xf numFmtId="176" fontId="130" fillId="107" borderId="58" applyNumberFormat="0" applyProtection="0">
      <alignment horizontal="left" vertical="top"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176" fontId="125" fillId="112" borderId="58" applyNumberFormat="0" applyProtection="0">
      <alignment horizontal="left" vertical="center" wrapText="1" indent="1"/>
    </xf>
    <xf numFmtId="0" fontId="3" fillId="93" borderId="37" applyNumberFormat="0" applyProtection="0">
      <alignment horizontal="left" vertical="center" indent="1"/>
    </xf>
    <xf numFmtId="176" fontId="165" fillId="50" borderId="58" applyNumberFormat="0" applyProtection="0">
      <alignment horizontal="right" vertical="center"/>
    </xf>
    <xf numFmtId="4" fontId="134" fillId="109" borderId="58" applyNumberFormat="0" applyProtection="0">
      <alignment horizontal="right" vertical="center"/>
    </xf>
    <xf numFmtId="4" fontId="125" fillId="53" borderId="58" applyNumberFormat="0" applyProtection="0">
      <alignment horizontal="left" vertical="center" wrapText="1" indent="1"/>
    </xf>
    <xf numFmtId="4" fontId="129" fillId="109" borderId="58" applyNumberFormat="0" applyProtection="0">
      <alignment horizontal="right" vertical="center"/>
    </xf>
    <xf numFmtId="4" fontId="128" fillId="109" borderId="58" applyNumberFormat="0" applyProtection="0">
      <alignment horizontal="right" vertical="center"/>
    </xf>
    <xf numFmtId="0" fontId="164" fillId="1" borderId="53" applyNumberFormat="0" applyFont="0" applyAlignment="0">
      <alignment horizontal="center"/>
    </xf>
    <xf numFmtId="176" fontId="91" fillId="0" borderId="53">
      <alignment horizontal="left" vertical="center"/>
    </xf>
    <xf numFmtId="176" fontId="91" fillId="0" borderId="53">
      <alignment horizontal="left" vertical="center"/>
    </xf>
    <xf numFmtId="10" fontId="2" fillId="88" borderId="18" applyNumberFormat="0" applyBorder="0" applyAlignment="0" applyProtection="0"/>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39" fontId="106" fillId="57" borderId="56"/>
    <xf numFmtId="4" fontId="44" fillId="85" borderId="37" applyNumberFormat="0" applyProtection="0">
      <alignment horizontal="left" vertical="center" indent="1"/>
    </xf>
    <xf numFmtId="4" fontId="44" fillId="100" borderId="37" applyNumberFormat="0" applyProtection="0">
      <alignment horizontal="right" vertical="center"/>
    </xf>
    <xf numFmtId="0" fontId="135" fillId="0" borderId="50" applyNumberFormat="0" applyFill="0" applyBorder="0" applyAlignment="0" applyProtection="0"/>
    <xf numFmtId="176" fontId="2" fillId="86" borderId="18"/>
    <xf numFmtId="0" fontId="3" fillId="93" borderId="37" applyNumberFormat="0" applyProtection="0">
      <alignment horizontal="left" vertical="center" indent="1"/>
    </xf>
    <xf numFmtId="0" fontId="3" fillId="108" borderId="37" applyNumberFormat="0" applyProtection="0">
      <alignment horizontal="left" vertical="center" indent="1"/>
    </xf>
    <xf numFmtId="0" fontId="3" fillId="106" borderId="37" applyNumberFormat="0" applyProtection="0">
      <alignment horizontal="left" vertical="center" indent="1"/>
    </xf>
    <xf numFmtId="4" fontId="44" fillId="104" borderId="37" applyNumberFormat="0" applyProtection="0">
      <alignment horizontal="right" vertical="center"/>
    </xf>
    <xf numFmtId="0" fontId="122" fillId="79" borderId="37" applyNumberFormat="0" applyAlignment="0" applyProtection="0"/>
    <xf numFmtId="4" fontId="44" fillId="95" borderId="37" applyNumberFormat="0" applyProtection="0">
      <alignment horizontal="right" vertical="center"/>
    </xf>
    <xf numFmtId="39" fontId="106" fillId="57" borderId="56"/>
    <xf numFmtId="0" fontId="122" fillId="79" borderId="37" applyNumberFormat="0" applyAlignment="0" applyProtection="0"/>
    <xf numFmtId="0" fontId="122" fillId="79" borderId="37" applyNumberFormat="0" applyAlignment="0" applyProtection="0"/>
    <xf numFmtId="0" fontId="3" fillId="92" borderId="52" applyNumberFormat="0" applyFont="0" applyAlignment="0" applyProtection="0"/>
    <xf numFmtId="0" fontId="91" fillId="0" borderId="53">
      <alignment horizontal="left" vertical="center"/>
    </xf>
    <xf numFmtId="0" fontId="3" fillId="93" borderId="37" applyNumberFormat="0" applyProtection="0">
      <alignment horizontal="left" vertical="center" indent="1"/>
    </xf>
    <xf numFmtId="176" fontId="165" fillId="50" borderId="58" applyNumberFormat="0" applyProtection="0">
      <alignment horizontal="right" vertical="center"/>
    </xf>
    <xf numFmtId="176" fontId="128" fillId="50" borderId="58" applyNumberFormat="0" applyProtection="0">
      <alignment horizontal="right" vertical="center"/>
    </xf>
    <xf numFmtId="4" fontId="44" fillId="88" borderId="37" applyNumberFormat="0" applyProtection="0">
      <alignment horizontal="left" vertical="center" indent="1"/>
    </xf>
    <xf numFmtId="4" fontId="44" fillId="88" borderId="37" applyNumberFormat="0" applyProtection="0">
      <alignment vertical="center"/>
    </xf>
    <xf numFmtId="0" fontId="3" fillId="108" borderId="37" applyNumberFormat="0" applyProtection="0">
      <alignment horizontal="left" vertical="center" indent="1"/>
    </xf>
    <xf numFmtId="4" fontId="44" fillId="95" borderId="37" applyNumberFormat="0" applyProtection="0">
      <alignment horizontal="right" vertical="center"/>
    </xf>
    <xf numFmtId="0" fontId="3" fillId="93" borderId="37" applyNumberFormat="0" applyProtection="0">
      <alignment horizontal="left" vertical="center" indent="1"/>
    </xf>
    <xf numFmtId="4" fontId="44" fillId="85" borderId="37" applyNumberFormat="0" applyProtection="0">
      <alignment horizontal="left" vertical="center" indent="1"/>
    </xf>
    <xf numFmtId="0" fontId="3" fillId="92" borderId="52" applyNumberFormat="0" applyFont="0" applyAlignment="0" applyProtection="0"/>
    <xf numFmtId="10" fontId="2" fillId="88" borderId="54" applyNumberFormat="0" applyBorder="0" applyAlignment="0" applyProtection="0"/>
    <xf numFmtId="0" fontId="102" fillId="51" borderId="51" applyNumberFormat="0" applyAlignment="0" applyProtection="0"/>
    <xf numFmtId="0" fontId="68" fillId="79" borderId="51" applyNumberFormat="0" applyAlignment="0" applyProtection="0"/>
    <xf numFmtId="0" fontId="57" fillId="0" borderId="50" applyNumberFormat="0" applyFill="0" applyBorder="0" applyAlignment="0" applyProtection="0"/>
    <xf numFmtId="4" fontId="44" fillId="83" borderId="37" applyNumberFormat="0" applyProtection="0">
      <alignment horizontal="right" vertical="center"/>
    </xf>
    <xf numFmtId="4" fontId="44" fillId="104" borderId="37" applyNumberFormat="0" applyProtection="0">
      <alignment horizontal="right" vertical="center"/>
    </xf>
    <xf numFmtId="176" fontId="68" fillId="80" borderId="51" applyNumberFormat="0" applyAlignment="0" applyProtection="0"/>
    <xf numFmtId="0" fontId="3" fillId="93" borderId="37" applyNumberFormat="0" applyProtection="0">
      <alignment horizontal="left" vertical="center" indent="1"/>
    </xf>
    <xf numFmtId="0" fontId="57" fillId="0" borderId="50" applyNumberFormat="0" applyFill="0" applyBorder="0" applyAlignment="0" applyProtection="0"/>
    <xf numFmtId="4" fontId="125" fillId="53" borderId="58" applyNumberFormat="0" applyProtection="0">
      <alignment horizontal="left" vertical="center" wrapText="1" indent="1"/>
    </xf>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44" fillId="104" borderId="55"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0" fontId="2" fillId="0" borderId="50" applyNumberFormat="0" applyFill="0" applyAlignment="0" applyProtection="0"/>
    <xf numFmtId="4" fontId="44" fillId="98" borderId="37" applyNumberFormat="0" applyProtection="0">
      <alignment horizontal="right" vertical="center"/>
    </xf>
    <xf numFmtId="0" fontId="102" fillId="51" borderId="51" applyNumberFormat="0" applyAlignment="0" applyProtection="0"/>
    <xf numFmtId="176" fontId="2" fillId="0" borderId="50" applyNumberFormat="0" applyFill="0" applyAlignment="0" applyProtection="0"/>
    <xf numFmtId="0" fontId="2" fillId="0" borderId="50" applyNumberFormat="0" applyFill="0" applyAlignment="0" applyProtection="0"/>
    <xf numFmtId="0" fontId="142" fillId="0" borderId="50" applyNumberFormat="0" applyFill="0" applyBorder="0" applyAlignment="0" applyProtection="0"/>
    <xf numFmtId="0" fontId="141" fillId="0" borderId="50" applyNumberFormat="0" applyFill="0" applyBorder="0" applyAlignment="0" applyProtection="0"/>
    <xf numFmtId="0" fontId="140" fillId="0" borderId="50" applyNumberFormat="0" applyFill="0" applyBorder="0" applyAlignment="0" applyProtection="0"/>
    <xf numFmtId="0" fontId="135" fillId="0" borderId="50" applyNumberFormat="0" applyFill="0" applyBorder="0" applyAlignment="0" applyProtection="0"/>
    <xf numFmtId="176" fontId="135" fillId="0" borderId="50" applyNumberFormat="0" applyFill="0" applyBorder="0" applyAlignment="0" applyProtection="0"/>
    <xf numFmtId="4" fontId="134" fillId="109" borderId="58" applyNumberFormat="0" applyProtection="0">
      <alignment horizontal="right" vertical="center"/>
    </xf>
    <xf numFmtId="0" fontId="130" fillId="107" borderId="58" applyNumberFormat="0" applyProtection="0">
      <alignment horizontal="left" vertical="top" indent="1"/>
    </xf>
    <xf numFmtId="4" fontId="125" fillId="53" borderId="58" applyNumberFormat="0" applyProtection="0">
      <alignment horizontal="left" vertical="center" wrapText="1" indent="1"/>
    </xf>
    <xf numFmtId="4" fontId="129" fillId="109" borderId="58" applyNumberFormat="0" applyProtection="0">
      <alignment horizontal="right" vertical="center"/>
    </xf>
    <xf numFmtId="4" fontId="128" fillId="109" borderId="58" applyNumberFormat="0" applyProtection="0">
      <alignment horizontal="right" vertical="center"/>
    </xf>
    <xf numFmtId="0" fontId="2" fillId="86" borderId="54"/>
    <xf numFmtId="4" fontId="44" fillId="40" borderId="37" applyNumberFormat="0" applyProtection="0">
      <alignment horizontal="right" vertical="center"/>
    </xf>
    <xf numFmtId="4" fontId="124" fillId="104" borderId="37" applyNumberFormat="0" applyProtection="0">
      <alignment horizontal="right" vertical="center"/>
    </xf>
    <xf numFmtId="0" fontId="36" fillId="89" borderId="52" applyNumberFormat="0" applyAlignment="0" applyProtection="0"/>
    <xf numFmtId="4" fontId="44" fillId="97" borderId="37" applyNumberFormat="0" applyProtection="0">
      <alignment horizontal="right" vertical="center"/>
    </xf>
    <xf numFmtId="4" fontId="44" fillId="106" borderId="37" applyNumberFormat="0" applyProtection="0">
      <alignment horizontal="left" vertical="center" indent="1"/>
    </xf>
    <xf numFmtId="4" fontId="128" fillId="109" borderId="58" applyNumberFormat="0" applyProtection="0">
      <alignment horizontal="right" vertical="center"/>
    </xf>
    <xf numFmtId="0" fontId="2" fillId="84" borderId="54"/>
    <xf numFmtId="4" fontId="133" fillId="104" borderId="37" applyNumberFormat="0" applyProtection="0">
      <alignment horizontal="right" vertical="center"/>
    </xf>
    <xf numFmtId="176" fontId="166" fillId="50" borderId="58" applyNumberFormat="0" applyProtection="0">
      <alignment horizontal="right" vertical="center"/>
    </xf>
    <xf numFmtId="4" fontId="134" fillId="109" borderId="58" applyNumberFormat="0" applyProtection="0">
      <alignment horizontal="right" vertical="center"/>
    </xf>
    <xf numFmtId="39" fontId="106" fillId="57" borderId="56"/>
    <xf numFmtId="4" fontId="44" fillId="85" borderId="37" applyNumberFormat="0" applyProtection="0">
      <alignment horizontal="left" vertical="center" indent="1"/>
    </xf>
    <xf numFmtId="0" fontId="3" fillId="93" borderId="37" applyNumberFormat="0" applyProtection="0">
      <alignment horizontal="left" vertical="center" indent="1"/>
    </xf>
    <xf numFmtId="0" fontId="2" fillId="0" borderId="50" applyNumberFormat="0" applyFill="0" applyAlignment="0" applyProtection="0"/>
    <xf numFmtId="0" fontId="59" fillId="0" borderId="50" applyNumberFormat="0" applyFill="0" applyBorder="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176" fontId="140" fillId="0" borderId="50" applyNumberFormat="0" applyFill="0" applyBorder="0" applyAlignment="0" applyProtection="0"/>
    <xf numFmtId="176" fontId="91" fillId="0" borderId="53">
      <alignment horizontal="left" vertical="center"/>
    </xf>
    <xf numFmtId="0" fontId="91" fillId="0" borderId="53">
      <alignment horizontal="left" vertical="center"/>
    </xf>
    <xf numFmtId="176" fontId="32" fillId="89" borderId="52" applyNumberFormat="0" applyAlignment="0" applyProtection="0"/>
    <xf numFmtId="176" fontId="166" fillId="50" borderId="58" applyNumberFormat="0" applyProtection="0">
      <alignment horizontal="right" vertical="center"/>
    </xf>
    <xf numFmtId="4" fontId="44" fillId="95" borderId="37" applyNumberFormat="0" applyProtection="0">
      <alignment horizontal="right" vertical="center"/>
    </xf>
    <xf numFmtId="0" fontId="3" fillId="106" borderId="37" applyNumberFormat="0" applyProtection="0">
      <alignment horizontal="left" vertical="center" indent="1"/>
    </xf>
    <xf numFmtId="4" fontId="44" fillId="106"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39" fontId="106" fillId="57" borderId="56"/>
    <xf numFmtId="39" fontId="106" fillId="57" borderId="56"/>
    <xf numFmtId="176" fontId="32" fillId="89" borderId="52" applyNumberFormat="0" applyAlignment="0" applyProtection="0"/>
    <xf numFmtId="4" fontId="134" fillId="109" borderId="58" applyNumberFormat="0" applyProtection="0">
      <alignment horizontal="right" vertical="center"/>
    </xf>
    <xf numFmtId="176" fontId="91" fillId="0" borderId="53">
      <alignment horizontal="left" vertical="center"/>
    </xf>
    <xf numFmtId="176" fontId="32" fillId="89" borderId="52" applyNumberFormat="0" applyAlignment="0" applyProtection="0"/>
    <xf numFmtId="176" fontId="130" fillId="107" borderId="58" applyNumberFormat="0" applyProtection="0">
      <alignment horizontal="left" vertical="top" indent="1"/>
    </xf>
    <xf numFmtId="4" fontId="44" fillId="85" borderId="37" applyNumberFormat="0" applyProtection="0">
      <alignment horizontal="left" vertical="center" indent="1"/>
    </xf>
    <xf numFmtId="39" fontId="106" fillId="57" borderId="56"/>
    <xf numFmtId="176" fontId="128" fillId="50" borderId="58" applyNumberFormat="0" applyProtection="0">
      <alignment horizontal="right" vertical="center"/>
    </xf>
    <xf numFmtId="0" fontId="3" fillId="93" borderId="37" applyNumberFormat="0" applyProtection="0">
      <alignment horizontal="left" vertical="center" indent="1"/>
    </xf>
    <xf numFmtId="0" fontId="57" fillId="0" borderId="50" applyNumberFormat="0" applyFill="0" applyBorder="0" applyAlignment="0" applyProtection="0"/>
    <xf numFmtId="176" fontId="58"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166" fillId="50" borderId="58" applyNumberFormat="0" applyProtection="0">
      <alignment horizontal="right" vertical="center"/>
    </xf>
    <xf numFmtId="0" fontId="91" fillId="0" borderId="53">
      <alignment horizontal="left" vertical="center"/>
    </xf>
    <xf numFmtId="4" fontId="44" fillId="88" borderId="37" applyNumberFormat="0" applyProtection="0">
      <alignment horizontal="left" vertical="center" indent="1"/>
    </xf>
    <xf numFmtId="0" fontId="2" fillId="0" borderId="50" applyNumberFormat="0" applyFill="0" applyAlignment="0" applyProtection="0"/>
    <xf numFmtId="176" fontId="141" fillId="0" borderId="50" applyNumberFormat="0" applyFill="0" applyBorder="0" applyAlignment="0" applyProtection="0"/>
    <xf numFmtId="176" fontId="58" fillId="0" borderId="50" applyNumberFormat="0" applyFill="0" applyBorder="0" applyAlignment="0" applyProtection="0"/>
    <xf numFmtId="176" fontId="57" fillId="0" borderId="50" applyNumberFormat="0" applyFill="0" applyBorder="0" applyAlignment="0" applyProtection="0"/>
    <xf numFmtId="4" fontId="44" fillId="101" borderId="37" applyNumberFormat="0" applyProtection="0">
      <alignment horizontal="right" vertical="center"/>
    </xf>
    <xf numFmtId="39" fontId="106" fillId="57" borderId="56"/>
    <xf numFmtId="176" fontId="32" fillId="89" borderId="52" applyNumberFormat="0" applyAlignment="0" applyProtection="0"/>
    <xf numFmtId="0" fontId="3" fillId="93" borderId="37" applyNumberFormat="0" applyProtection="0">
      <alignment horizontal="left" vertical="center" indent="1"/>
    </xf>
    <xf numFmtId="0" fontId="122" fillId="79" borderId="37" applyNumberFormat="0" applyAlignment="0" applyProtection="0"/>
    <xf numFmtId="4" fontId="44" fillId="85" borderId="37" applyNumberFormat="0" applyProtection="0">
      <alignment horizontal="left" vertical="center" indent="1"/>
    </xf>
    <xf numFmtId="0" fontId="3" fillId="86" borderId="37" applyNumberFormat="0" applyProtection="0">
      <alignment horizontal="left" vertical="center" indent="1"/>
    </xf>
    <xf numFmtId="0" fontId="68" fillId="79" borderId="51" applyNumberFormat="0" applyAlignment="0" applyProtection="0"/>
    <xf numFmtId="4" fontId="126" fillId="102" borderId="37" applyNumberFormat="0" applyProtection="0">
      <alignment horizontal="left" vertical="center" indent="1"/>
    </xf>
    <xf numFmtId="0" fontId="122" fillId="79" borderId="37" applyNumberFormat="0" applyAlignment="0" applyProtection="0"/>
    <xf numFmtId="4" fontId="44" fillId="88" borderId="37" applyNumberFormat="0" applyProtection="0">
      <alignment vertical="center"/>
    </xf>
    <xf numFmtId="0" fontId="102" fillId="51" borderId="51" applyNumberFormat="0" applyAlignment="0" applyProtection="0"/>
    <xf numFmtId="39" fontId="106" fillId="57" borderId="56"/>
    <xf numFmtId="4" fontId="126" fillId="102" borderId="37" applyNumberFormat="0" applyProtection="0">
      <alignment horizontal="left" vertical="center" indent="1"/>
    </xf>
    <xf numFmtId="0" fontId="3" fillId="108" borderId="37" applyNumberFormat="0" applyProtection="0">
      <alignment horizontal="left" vertical="center" indent="1"/>
    </xf>
    <xf numFmtId="0" fontId="3" fillId="93" borderId="37" applyNumberFormat="0" applyProtection="0">
      <alignment horizontal="left" vertical="center" indent="1"/>
    </xf>
    <xf numFmtId="176" fontId="59" fillId="0" borderId="50" applyNumberFormat="0" applyFill="0" applyBorder="0" applyAlignment="0" applyProtection="0"/>
    <xf numFmtId="0" fontId="3" fillId="106" borderId="37" applyNumberFormat="0" applyProtection="0">
      <alignment horizontal="left" vertical="center" indent="1"/>
    </xf>
    <xf numFmtId="4" fontId="134" fillId="109" borderId="58" applyNumberFormat="0" applyProtection="0">
      <alignment horizontal="right" vertical="center"/>
    </xf>
    <xf numFmtId="0" fontId="58" fillId="0" borderId="50" applyNumberFormat="0" applyFill="0" applyBorder="0" applyAlignment="0" applyProtection="0"/>
    <xf numFmtId="4" fontId="134" fillId="109" borderId="58" applyNumberFormat="0" applyProtection="0">
      <alignment horizontal="right" vertical="center"/>
    </xf>
    <xf numFmtId="39" fontId="106" fillId="57" borderId="56"/>
    <xf numFmtId="4" fontId="44" fillId="104" borderId="37" applyNumberFormat="0" applyProtection="0">
      <alignment horizontal="left" vertical="center" indent="1"/>
    </xf>
    <xf numFmtId="0" fontId="3" fillId="106" borderId="37" applyNumberFormat="0" applyProtection="0">
      <alignment horizontal="left" vertical="center" indent="1"/>
    </xf>
    <xf numFmtId="176" fontId="32" fillId="89" borderId="52" applyNumberFormat="0" applyAlignment="0" applyProtection="0"/>
    <xf numFmtId="0" fontId="91" fillId="0" borderId="20">
      <alignment horizontal="left" vertical="center"/>
    </xf>
    <xf numFmtId="0" fontId="140" fillId="0" borderId="50" applyNumberFormat="0" applyFill="0" applyBorder="0" applyAlignment="0" applyProtection="0"/>
    <xf numFmtId="0" fontId="3" fillId="86" borderId="37" applyNumberFormat="0" applyProtection="0">
      <alignment horizontal="left" vertical="center" indent="1"/>
    </xf>
    <xf numFmtId="0" fontId="3" fillId="92" borderId="52" applyNumberFormat="0" applyFont="0" applyAlignment="0" applyProtection="0"/>
    <xf numFmtId="176" fontId="125" fillId="112" borderId="58" applyNumberFormat="0" applyProtection="0">
      <alignment horizontal="left" vertical="center" wrapText="1" indent="1"/>
    </xf>
    <xf numFmtId="0" fontId="142" fillId="0" borderId="50" applyNumberFormat="0" applyFill="0" applyBorder="0" applyAlignment="0" applyProtection="0"/>
    <xf numFmtId="10" fontId="2" fillId="88" borderId="18" applyNumberFormat="0" applyBorder="0" applyAlignment="0" applyProtection="0"/>
    <xf numFmtId="176" fontId="2" fillId="86" borderId="18"/>
    <xf numFmtId="0" fontId="2" fillId="84" borderId="18"/>
    <xf numFmtId="4" fontId="44" fillId="97" borderId="37" applyNumberFormat="0" applyProtection="0">
      <alignment horizontal="right" vertical="center"/>
    </xf>
    <xf numFmtId="0" fontId="91" fillId="0" borderId="20">
      <alignment horizontal="left" vertical="center"/>
    </xf>
    <xf numFmtId="0" fontId="122" fillId="79" borderId="37" applyNumberFormat="0" applyAlignment="0" applyProtection="0"/>
    <xf numFmtId="10" fontId="2" fillId="88" borderId="18" applyNumberFormat="0" applyBorder="0" applyAlignment="0" applyProtection="0"/>
    <xf numFmtId="4" fontId="44" fillId="104" borderId="40" applyNumberFormat="0" applyProtection="0">
      <alignment horizontal="left" vertical="center" indent="1"/>
    </xf>
    <xf numFmtId="176" fontId="165" fillId="50" borderId="58" applyNumberFormat="0" applyProtection="0">
      <alignment horizontal="right" vertical="center"/>
    </xf>
    <xf numFmtId="4" fontId="44" fillId="88" borderId="37" applyNumberFormat="0" applyProtection="0">
      <alignment vertical="center"/>
    </xf>
    <xf numFmtId="4" fontId="44" fillId="104" borderId="37" applyNumberFormat="0" applyProtection="0">
      <alignment horizontal="left" vertical="center" indent="1"/>
    </xf>
    <xf numFmtId="10" fontId="2" fillId="88" borderId="18" applyNumberFormat="0" applyBorder="0" applyAlignment="0" applyProtection="0"/>
    <xf numFmtId="10" fontId="2" fillId="88" borderId="18" applyNumberFormat="0" applyBorder="0" applyAlignment="0" applyProtection="0"/>
    <xf numFmtId="39" fontId="106" fillId="57" borderId="56"/>
    <xf numFmtId="39" fontId="106" fillId="57" borderId="56"/>
    <xf numFmtId="0" fontId="3" fillId="106" borderId="37" applyNumberFormat="0" applyProtection="0">
      <alignment horizontal="left" vertical="center" indent="1"/>
    </xf>
    <xf numFmtId="176" fontId="135" fillId="0" borderId="50" applyNumberFormat="0" applyFill="0" applyBorder="0" applyAlignment="0" applyProtection="0"/>
    <xf numFmtId="176" fontId="91" fillId="0" borderId="53">
      <alignment horizontal="left" vertical="center"/>
    </xf>
    <xf numFmtId="0" fontId="190" fillId="52" borderId="51" applyNumberFormat="0" applyAlignment="0" applyProtection="0"/>
    <xf numFmtId="0" fontId="3" fillId="93" borderId="37" applyNumberFormat="0" applyProtection="0">
      <alignment horizontal="left" vertical="center" indent="1"/>
    </xf>
    <xf numFmtId="0" fontId="91" fillId="0" borderId="53">
      <alignment horizontal="left" vertical="center"/>
    </xf>
    <xf numFmtId="176" fontId="59" fillId="0" borderId="50" applyNumberFormat="0" applyFill="0" applyBorder="0" applyAlignment="0" applyProtection="0"/>
    <xf numFmtId="39" fontId="106" fillId="57" borderId="56"/>
    <xf numFmtId="4" fontId="134" fillId="109" borderId="58" applyNumberFormat="0" applyProtection="0">
      <alignment horizontal="right" vertical="center"/>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4" fontId="44" fillId="106"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176" fontId="128" fillId="50" borderId="58" applyNumberFormat="0" applyProtection="0">
      <alignment horizontal="right" vertical="center"/>
    </xf>
    <xf numFmtId="0" fontId="141" fillId="0" borderId="50" applyNumberFormat="0" applyFill="0" applyBorder="0" applyAlignment="0" applyProtection="0"/>
    <xf numFmtId="0" fontId="3" fillId="93" borderId="37" applyNumberFormat="0" applyProtection="0">
      <alignment horizontal="left" vertical="center" indent="1"/>
    </xf>
    <xf numFmtId="0" fontId="68" fillId="79" borderId="51" applyNumberFormat="0" applyAlignment="0" applyProtection="0"/>
    <xf numFmtId="4" fontId="44" fillId="40" borderId="37" applyNumberFormat="0" applyProtection="0">
      <alignment horizontal="right" vertical="center"/>
    </xf>
    <xf numFmtId="0" fontId="142" fillId="0" borderId="50" applyNumberFormat="0" applyFill="0" applyBorder="0" applyAlignment="0" applyProtection="0"/>
    <xf numFmtId="0" fontId="3" fillId="108" borderId="37" applyNumberFormat="0" applyProtection="0">
      <alignment horizontal="left" vertical="center" indent="1"/>
    </xf>
    <xf numFmtId="176" fontId="142" fillId="0" borderId="50" applyNumberFormat="0" applyFill="0" applyBorder="0" applyAlignment="0" applyProtection="0"/>
    <xf numFmtId="39" fontId="106" fillId="57" borderId="56"/>
    <xf numFmtId="176" fontId="141"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35" fillId="0" borderId="50" applyNumberFormat="0" applyFill="0" applyBorder="0" applyAlignment="0" applyProtection="0"/>
    <xf numFmtId="176" fontId="102" fillId="52" borderId="51" applyNumberFormat="0" applyAlignment="0" applyProtection="0"/>
    <xf numFmtId="176" fontId="59" fillId="0" borderId="50" applyNumberFormat="0" applyFill="0" applyBorder="0" applyAlignment="0" applyProtection="0"/>
    <xf numFmtId="0" fontId="140" fillId="0" borderId="50" applyNumberFormat="0" applyFill="0" applyBorder="0" applyAlignment="0" applyProtection="0"/>
    <xf numFmtId="176" fontId="58" fillId="0" borderId="50" applyNumberFormat="0" applyFill="0" applyBorder="0" applyAlignment="0" applyProtection="0"/>
    <xf numFmtId="0" fontId="173" fillId="0" borderId="48" applyNumberFormat="0" applyFill="0" applyAlignment="0" applyProtection="0"/>
    <xf numFmtId="176" fontId="57" fillId="0" borderId="50" applyNumberFormat="0" applyFill="0" applyBorder="0" applyAlignment="0" applyProtection="0"/>
    <xf numFmtId="0" fontId="135" fillId="0" borderId="50" applyNumberFormat="0" applyFill="0" applyBorder="0" applyAlignment="0" applyProtection="0"/>
    <xf numFmtId="176" fontId="57" fillId="0" borderId="50" applyNumberFormat="0" applyFill="0" applyBorder="0" applyAlignment="0" applyProtection="0"/>
    <xf numFmtId="4" fontId="124" fillId="85" borderId="37" applyNumberFormat="0" applyProtection="0">
      <alignment vertical="center"/>
    </xf>
    <xf numFmtId="176" fontId="141" fillId="0" borderId="50" applyNumberFormat="0" applyFill="0" applyBorder="0" applyAlignment="0" applyProtection="0"/>
    <xf numFmtId="176" fontId="140" fillId="0" borderId="50" applyNumberFormat="0" applyFill="0" applyBorder="0" applyAlignment="0" applyProtection="0"/>
    <xf numFmtId="39" fontId="106" fillId="57" borderId="56"/>
    <xf numFmtId="4" fontId="44" fillId="85" borderId="37" applyNumberFormat="0" applyProtection="0">
      <alignment vertical="center"/>
    </xf>
    <xf numFmtId="176" fontId="128" fillId="50" borderId="58" applyNumberFormat="0" applyProtection="0">
      <alignment horizontal="right" vertical="center"/>
    </xf>
    <xf numFmtId="4" fontId="44" fillId="85" borderId="37" applyNumberFormat="0" applyProtection="0">
      <alignment vertical="center"/>
    </xf>
    <xf numFmtId="176" fontId="122" fillId="80" borderId="37" applyNumberFormat="0" applyAlignment="0" applyProtection="0"/>
    <xf numFmtId="0" fontId="3" fillId="93" borderId="37" applyNumberFormat="0" applyProtection="0">
      <alignment horizontal="left" vertical="center" indent="1"/>
    </xf>
    <xf numFmtId="0" fontId="102" fillId="51" borderId="51" applyNumberFormat="0" applyAlignment="0" applyProtection="0"/>
    <xf numFmtId="4" fontId="44" fillId="88" borderId="37" applyNumberFormat="0" applyProtection="0">
      <alignment horizontal="left" vertical="center" indent="1"/>
    </xf>
    <xf numFmtId="0" fontId="68" fillId="80" borderId="51" applyNumberFormat="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0" fontId="91" fillId="0" borderId="20">
      <alignment horizontal="left" vertical="center"/>
    </xf>
    <xf numFmtId="176" fontId="141" fillId="0" borderId="50" applyNumberFormat="0" applyFill="0" applyBorder="0" applyAlignment="0" applyProtection="0"/>
    <xf numFmtId="176" fontId="125" fillId="112" borderId="58" applyNumberFormat="0" applyProtection="0">
      <alignment horizontal="left" vertical="center" wrapText="1" indent="1"/>
    </xf>
    <xf numFmtId="176" fontId="68" fillId="80" borderId="51" applyNumberFormat="0" applyAlignment="0" applyProtection="0"/>
    <xf numFmtId="0" fontId="36" fillId="92" borderId="52" applyNumberFormat="0" applyFont="0" applyAlignment="0" applyProtection="0"/>
    <xf numFmtId="176" fontId="68" fillId="80" borderId="51" applyNumberFormat="0" applyAlignment="0" applyProtection="0"/>
    <xf numFmtId="0" fontId="32" fillId="89" borderId="52" applyNumberFormat="0" applyAlignment="0" applyProtection="0"/>
    <xf numFmtId="0" fontId="36" fillId="89" borderId="52" applyNumberFormat="0" applyAlignment="0" applyProtection="0"/>
    <xf numFmtId="39" fontId="106" fillId="57" borderId="56"/>
    <xf numFmtId="176" fontId="135" fillId="0" borderId="50" applyNumberFormat="0" applyFill="0" applyBorder="0" applyAlignment="0" applyProtection="0"/>
    <xf numFmtId="0" fontId="141" fillId="0" borderId="50" applyNumberFormat="0" applyFill="0" applyBorder="0" applyAlignment="0" applyProtection="0"/>
    <xf numFmtId="4" fontId="134" fillId="109" borderId="58" applyNumberFormat="0" applyProtection="0">
      <alignment horizontal="right" vertical="center"/>
    </xf>
    <xf numFmtId="4" fontId="44" fillId="88" borderId="37" applyNumberFormat="0" applyProtection="0">
      <alignment horizontal="left" vertical="center" indent="1"/>
    </xf>
    <xf numFmtId="4" fontId="44" fillId="101" borderId="37" applyNumberFormat="0" applyProtection="0">
      <alignment horizontal="right" vertical="center"/>
    </xf>
    <xf numFmtId="4" fontId="44" fillId="85" borderId="37" applyNumberFormat="0" applyProtection="0">
      <alignment vertical="center"/>
    </xf>
    <xf numFmtId="0" fontId="3" fillId="93" borderId="37" applyNumberFormat="0" applyProtection="0">
      <alignment horizontal="left" vertical="center" indent="1"/>
    </xf>
    <xf numFmtId="0" fontId="122" fillId="80" borderId="37" applyNumberFormat="0" applyAlignment="0" applyProtection="0"/>
    <xf numFmtId="0" fontId="102" fillId="51" borderId="51" applyNumberFormat="0" applyAlignment="0" applyProtection="0"/>
    <xf numFmtId="0" fontId="3" fillId="93" borderId="37" applyNumberFormat="0" applyProtection="0">
      <alignment horizontal="left" vertical="center" indent="1"/>
    </xf>
    <xf numFmtId="176" fontId="141" fillId="0" borderId="50" applyNumberFormat="0" applyFill="0" applyBorder="0" applyAlignment="0" applyProtection="0"/>
    <xf numFmtId="0" fontId="3" fillId="108" borderId="37" applyNumberFormat="0" applyProtection="0">
      <alignment horizontal="left" vertical="center" indent="1"/>
    </xf>
    <xf numFmtId="176" fontId="141" fillId="0" borderId="50" applyNumberFormat="0" applyFill="0" applyBorder="0" applyAlignment="0" applyProtection="0"/>
    <xf numFmtId="0" fontId="3" fillId="86" borderId="37" applyNumberFormat="0" applyProtection="0">
      <alignment horizontal="left" vertical="center" indent="1"/>
    </xf>
    <xf numFmtId="39" fontId="106" fillId="57" borderId="56"/>
    <xf numFmtId="10" fontId="2" fillId="88" borderId="18" applyNumberFormat="0" applyBorder="0" applyAlignment="0" applyProtection="0"/>
    <xf numFmtId="0" fontId="91" fillId="0" borderId="20">
      <alignment horizontal="lef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8" borderId="37" applyNumberFormat="0" applyProtection="0">
      <alignment horizontal="right" vertical="center"/>
    </xf>
    <xf numFmtId="4" fontId="44" fillId="97" borderId="37" applyNumberFormat="0" applyProtection="0">
      <alignment horizontal="right" vertical="center"/>
    </xf>
    <xf numFmtId="39" fontId="106" fillId="57" borderId="56"/>
    <xf numFmtId="39" fontId="106" fillId="57" borderId="56"/>
    <xf numFmtId="0" fontId="3" fillId="93" borderId="37" applyNumberFormat="0" applyProtection="0">
      <alignment horizontal="left" vertical="center" indent="1"/>
    </xf>
    <xf numFmtId="176" fontId="91" fillId="0" borderId="53">
      <alignment horizontal="left" vertical="center"/>
    </xf>
    <xf numFmtId="10" fontId="2" fillId="88" borderId="18" applyNumberFormat="0" applyBorder="0" applyAlignment="0" applyProtection="0"/>
    <xf numFmtId="4" fontId="44" fillId="85" borderId="37" applyNumberFormat="0" applyProtection="0">
      <alignment vertical="center"/>
    </xf>
    <xf numFmtId="4" fontId="44" fillId="85" borderId="37" applyNumberFormat="0" applyProtection="0">
      <alignment horizontal="left" vertical="center" indent="1"/>
    </xf>
    <xf numFmtId="0" fontId="141" fillId="0" borderId="50" applyNumberFormat="0" applyFill="0" applyBorder="0" applyAlignment="0" applyProtection="0"/>
    <xf numFmtId="0" fontId="3" fillId="93" borderId="37" applyNumberFormat="0" applyProtection="0">
      <alignment horizontal="left" vertical="center" indent="1"/>
    </xf>
    <xf numFmtId="4" fontId="44" fillId="104" borderId="37" applyNumberFormat="0" applyProtection="0">
      <alignment horizontal="left" vertical="center" indent="1"/>
    </xf>
    <xf numFmtId="176" fontId="142" fillId="0" borderId="50" applyNumberFormat="0" applyFill="0" applyBorder="0" applyAlignment="0" applyProtection="0"/>
    <xf numFmtId="0" fontId="142" fillId="0" borderId="50" applyNumberFormat="0" applyFill="0" applyBorder="0" applyAlignment="0" applyProtection="0"/>
    <xf numFmtId="176" fontId="142" fillId="0" borderId="50" applyNumberFormat="0" applyFill="0" applyBorder="0" applyAlignment="0" applyProtection="0"/>
    <xf numFmtId="176" fontId="141" fillId="0" borderId="50" applyNumberFormat="0" applyFill="0" applyBorder="0" applyAlignment="0" applyProtection="0"/>
    <xf numFmtId="176" fontId="140" fillId="0" borderId="50" applyNumberFormat="0" applyFill="0" applyBorder="0" applyAlignment="0" applyProtection="0"/>
    <xf numFmtId="176" fontId="135" fillId="0" borderId="50" applyNumberFormat="0" applyFill="0" applyBorder="0" applyAlignment="0" applyProtection="0"/>
    <xf numFmtId="0" fontId="173" fillId="0" borderId="48" applyNumberFormat="0" applyFill="0" applyAlignment="0" applyProtection="0"/>
    <xf numFmtId="176" fontId="135" fillId="0" borderId="50" applyNumberFormat="0" applyFill="0" applyBorder="0" applyAlignment="0" applyProtection="0"/>
    <xf numFmtId="176" fontId="91" fillId="0" borderId="53">
      <alignment horizontal="left" vertical="center"/>
    </xf>
    <xf numFmtId="176" fontId="59" fillId="0" borderId="50" applyNumberFormat="0" applyFill="0" applyBorder="0" applyAlignment="0" applyProtection="0"/>
    <xf numFmtId="0" fontId="140" fillId="0" borderId="50" applyNumberFormat="0" applyFill="0" applyBorder="0" applyAlignment="0" applyProtection="0"/>
    <xf numFmtId="176" fontId="58" fillId="0" borderId="50" applyNumberFormat="0" applyFill="0" applyBorder="0" applyAlignment="0" applyProtection="0"/>
    <xf numFmtId="176" fontId="135" fillId="0" borderId="50" applyNumberFormat="0" applyFill="0" applyBorder="0" applyAlignment="0" applyProtection="0"/>
    <xf numFmtId="176" fontId="57" fillId="0" borderId="50" applyNumberFormat="0" applyFill="0" applyBorder="0" applyAlignment="0" applyProtection="0"/>
    <xf numFmtId="0" fontId="135" fillId="0" borderId="50" applyNumberFormat="0" applyFill="0" applyBorder="0" applyAlignment="0" applyProtection="0"/>
    <xf numFmtId="4" fontId="44" fillId="83" borderId="37" applyNumberFormat="0" applyProtection="0">
      <alignment horizontal="right" vertical="center"/>
    </xf>
    <xf numFmtId="176" fontId="142" fillId="0" borderId="50" applyNumberFormat="0" applyFill="0" applyBorder="0" applyAlignment="0" applyProtection="0"/>
    <xf numFmtId="4" fontId="44" fillId="104" borderId="37" applyNumberFormat="0" applyProtection="0">
      <alignment horizontal="left" vertical="center" indent="1"/>
    </xf>
    <xf numFmtId="176" fontId="141" fillId="0" borderId="50" applyNumberFormat="0" applyFill="0" applyBorder="0" applyAlignment="0" applyProtection="0"/>
    <xf numFmtId="176" fontId="135" fillId="0" borderId="50" applyNumberFormat="0" applyFill="0" applyBorder="0" applyAlignment="0" applyProtection="0"/>
    <xf numFmtId="4" fontId="44" fillId="85" borderId="37" applyNumberFormat="0" applyProtection="0">
      <alignment vertical="center"/>
    </xf>
    <xf numFmtId="4" fontId="124" fillId="85" borderId="37" applyNumberFormat="0" applyProtection="0">
      <alignment vertical="center"/>
    </xf>
    <xf numFmtId="176" fontId="32" fillId="89" borderId="52" applyNumberFormat="0" applyAlignment="0" applyProtection="0"/>
    <xf numFmtId="176" fontId="59" fillId="0" borderId="50" applyNumberFormat="0" applyFill="0" applyBorder="0" applyAlignment="0" applyProtection="0"/>
    <xf numFmtId="4" fontId="44" fillId="106" borderId="37" applyNumberFormat="0" applyProtection="0">
      <alignment horizontal="left" vertical="center" indent="1"/>
    </xf>
    <xf numFmtId="4" fontId="44" fillId="88" borderId="37" applyNumberFormat="0" applyProtection="0">
      <alignment vertical="center"/>
    </xf>
    <xf numFmtId="0" fontId="3" fillId="93" borderId="37" applyNumberFormat="0" applyProtection="0">
      <alignment horizontal="left" vertical="center" indent="1"/>
    </xf>
    <xf numFmtId="4" fontId="44" fillId="88" borderId="37" applyNumberFormat="0" applyProtection="0">
      <alignment horizontal="left" vertical="center" indent="1"/>
    </xf>
    <xf numFmtId="4" fontId="124" fillId="104" borderId="37" applyNumberFormat="0" applyProtection="0">
      <alignment horizontal="right" vertical="center"/>
    </xf>
    <xf numFmtId="0" fontId="3" fillId="93" borderId="37" applyNumberFormat="0" applyProtection="0">
      <alignment horizontal="left" vertical="center" indent="1"/>
    </xf>
    <xf numFmtId="4" fontId="124" fillId="104" borderId="37" applyNumberFormat="0" applyProtection="0">
      <alignment horizontal="right" vertical="center"/>
    </xf>
    <xf numFmtId="0" fontId="3" fillId="93" borderId="37" applyNumberFormat="0" applyProtection="0">
      <alignment horizontal="left" vertical="center" indent="1"/>
    </xf>
    <xf numFmtId="0" fontId="68" fillId="80" borderId="51" applyNumberFormat="0" applyAlignment="0" applyProtection="0"/>
    <xf numFmtId="0" fontId="68" fillId="79" borderId="51" applyNumberFormat="0" applyAlignment="0" applyProtection="0"/>
    <xf numFmtId="10" fontId="2" fillId="88" borderId="18" applyNumberFormat="0" applyBorder="0" applyAlignment="0" applyProtection="0"/>
    <xf numFmtId="0" fontId="65" fillId="0" borderId="25" applyNumberFormat="0" applyBorder="0">
      <alignment horizont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0" fontId="3" fillId="93" borderId="37" applyNumberFormat="0" applyProtection="0">
      <alignment horizontal="left" vertical="center" indent="1"/>
    </xf>
    <xf numFmtId="0" fontId="68" fillId="79" borderId="51" applyNumberFormat="0" applyAlignment="0" applyProtection="0"/>
    <xf numFmtId="0" fontId="59" fillId="0" borderId="50" applyNumberFormat="0" applyFill="0" applyBorder="0" applyAlignment="0" applyProtection="0"/>
    <xf numFmtId="0" fontId="91" fillId="0" borderId="20">
      <alignment horizontal="left" vertical="center"/>
    </xf>
    <xf numFmtId="0" fontId="2" fillId="0" borderId="50" applyNumberFormat="0" applyFill="0" applyAlignment="0" applyProtection="0"/>
    <xf numFmtId="4" fontId="44" fillId="97" borderId="37" applyNumberFormat="0" applyProtection="0">
      <alignment horizontal="right" vertical="center"/>
    </xf>
    <xf numFmtId="176" fontId="102" fillId="52" borderId="51" applyNumberFormat="0" applyAlignment="0" applyProtection="0"/>
    <xf numFmtId="176" fontId="59" fillId="0" borderId="50" applyNumberFormat="0" applyFill="0" applyBorder="0" applyAlignment="0" applyProtection="0"/>
    <xf numFmtId="176" fontId="58" fillId="0" borderId="50" applyNumberFormat="0" applyFill="0" applyBorder="0" applyAlignment="0" applyProtection="0"/>
    <xf numFmtId="0" fontId="3" fillId="93" borderId="37" applyNumberFormat="0" applyProtection="0">
      <alignment horizontal="left" vertical="center" indent="1"/>
    </xf>
    <xf numFmtId="0" fontId="59" fillId="0" borderId="50" applyNumberFormat="0" applyFill="0" applyBorder="0" applyAlignment="0" applyProtection="0"/>
    <xf numFmtId="0" fontId="3" fillId="106" borderId="37" applyNumberFormat="0" applyProtection="0">
      <alignment horizontal="left" vertical="center" indent="1"/>
    </xf>
    <xf numFmtId="176" fontId="2" fillId="0" borderId="50" applyNumberFormat="0" applyFill="0" applyAlignment="0" applyProtection="0"/>
    <xf numFmtId="176" fontId="59" fillId="0" borderId="50" applyNumberFormat="0" applyFill="0" applyBorder="0" applyAlignment="0" applyProtection="0"/>
    <xf numFmtId="176" fontId="68" fillId="80" borderId="51" applyNumberFormat="0" applyAlignment="0" applyProtection="0"/>
    <xf numFmtId="0" fontId="58" fillId="0" borderId="50" applyNumberFormat="0" applyFill="0" applyBorder="0" applyAlignment="0" applyProtection="0"/>
    <xf numFmtId="176" fontId="59" fillId="0" borderId="50" applyNumberFormat="0" applyFill="0" applyBorder="0" applyAlignment="0" applyProtection="0"/>
    <xf numFmtId="176" fontId="57" fillId="0" borderId="50" applyNumberFormat="0" applyFill="0" applyBorder="0" applyAlignment="0" applyProtection="0"/>
    <xf numFmtId="39" fontId="106" fillId="57" borderId="56"/>
    <xf numFmtId="0" fontId="102" fillId="51" borderId="51" applyNumberFormat="0" applyAlignment="0" applyProtection="0"/>
    <xf numFmtId="0" fontId="3" fillId="93" borderId="37" applyNumberFormat="0" applyProtection="0">
      <alignment horizontal="left" vertical="center" indent="1"/>
    </xf>
    <xf numFmtId="4" fontId="133" fillId="104" borderId="37" applyNumberFormat="0" applyProtection="0">
      <alignment horizontal="right" vertical="center"/>
    </xf>
    <xf numFmtId="4" fontId="44" fillId="98" borderId="37" applyNumberFormat="0" applyProtection="0">
      <alignment horizontal="right" vertical="center"/>
    </xf>
    <xf numFmtId="4" fontId="44" fillId="96" borderId="37" applyNumberFormat="0" applyProtection="0">
      <alignment horizontal="right" vertical="center"/>
    </xf>
    <xf numFmtId="0" fontId="3" fillId="93" borderId="37" applyNumberFormat="0" applyProtection="0">
      <alignment horizontal="left" vertical="center" indent="1"/>
    </xf>
    <xf numFmtId="4" fontId="44" fillId="85" borderId="37" applyNumberFormat="0" applyProtection="0">
      <alignment horizontal="left" vertical="center" indent="1"/>
    </xf>
    <xf numFmtId="0" fontId="32" fillId="89" borderId="52" applyNumberFormat="0" applyAlignment="0" applyProtection="0"/>
    <xf numFmtId="4" fontId="44" fillId="88" borderId="37" applyNumberFormat="0" applyProtection="0">
      <alignment vertical="center"/>
    </xf>
    <xf numFmtId="176" fontId="57" fillId="0" borderId="50" applyNumberFormat="0" applyFill="0" applyBorder="0" applyAlignment="0" applyProtection="0"/>
    <xf numFmtId="0" fontId="3" fillId="93" borderId="37" applyNumberFormat="0" applyProtection="0">
      <alignment horizontal="left" vertical="center" indent="1"/>
    </xf>
    <xf numFmtId="0" fontId="68" fillId="80" borderId="51" applyNumberFormat="0" applyAlignment="0" applyProtection="0"/>
    <xf numFmtId="4" fontId="129" fillId="109" borderId="58" applyNumberFormat="0" applyProtection="0">
      <alignment horizontal="right" vertical="center"/>
    </xf>
    <xf numFmtId="0" fontId="2" fillId="86" borderId="18"/>
    <xf numFmtId="0" fontId="3" fillId="93" borderId="37" applyNumberFormat="0" applyProtection="0">
      <alignment horizontal="left" vertical="center" indent="1"/>
    </xf>
    <xf numFmtId="4" fontId="44" fillId="96" borderId="37" applyNumberFormat="0" applyProtection="0">
      <alignment horizontal="right" vertical="center"/>
    </xf>
    <xf numFmtId="0" fontId="3" fillId="106" borderId="37" applyNumberFormat="0" applyProtection="0">
      <alignment horizontal="left" vertical="center" indent="1"/>
    </xf>
    <xf numFmtId="0" fontId="3" fillId="93" borderId="37" applyNumberFormat="0" applyProtection="0">
      <alignment horizontal="left" vertical="center" indent="1"/>
    </xf>
    <xf numFmtId="4" fontId="44" fillId="40" borderId="37" applyNumberFormat="0" applyProtection="0">
      <alignment horizontal="right" vertical="center"/>
    </xf>
    <xf numFmtId="4" fontId="124" fillId="104" borderId="37" applyNumberFormat="0" applyProtection="0">
      <alignment horizontal="right" vertical="center"/>
    </xf>
    <xf numFmtId="39" fontId="106" fillId="57" borderId="56"/>
    <xf numFmtId="0" fontId="173" fillId="0" borderId="48" applyNumberFormat="0" applyFill="0" applyAlignment="0" applyProtection="0"/>
    <xf numFmtId="0" fontId="91" fillId="0" borderId="20">
      <alignment horizontal="left" vertical="center"/>
    </xf>
    <xf numFmtId="4" fontId="128" fillId="109" borderId="58" applyNumberFormat="0" applyProtection="0">
      <alignment horizontal="right" vertical="center"/>
    </xf>
    <xf numFmtId="0" fontId="3" fillId="106" borderId="37" applyNumberFormat="0" applyProtection="0">
      <alignment horizontal="left" vertical="center" indent="1"/>
    </xf>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39" fontId="106" fillId="57" borderId="56"/>
    <xf numFmtId="0" fontId="140" fillId="0" borderId="50" applyNumberFormat="0" applyFill="0" applyBorder="0" applyAlignment="0" applyProtection="0"/>
    <xf numFmtId="176" fontId="2" fillId="86" borderId="18"/>
    <xf numFmtId="0" fontId="142" fillId="0" borderId="50" applyNumberFormat="0" applyFill="0" applyBorder="0" applyAlignment="0" applyProtection="0"/>
    <xf numFmtId="39" fontId="106" fillId="57" borderId="56"/>
    <xf numFmtId="0" fontId="102" fillId="51" borderId="51" applyNumberFormat="0" applyAlignment="0" applyProtection="0"/>
    <xf numFmtId="176" fontId="2" fillId="0" borderId="50" applyNumberFormat="0" applyFill="0" applyAlignment="0" applyProtection="0"/>
    <xf numFmtId="176" fontId="125" fillId="112" borderId="58" applyNumberFormat="0" applyProtection="0">
      <alignment horizontal="left" vertical="center" wrapText="1" indent="1"/>
    </xf>
    <xf numFmtId="0" fontId="91" fillId="0" borderId="20">
      <alignment horizontal="left" vertical="center"/>
    </xf>
    <xf numFmtId="0" fontId="3" fillId="86" borderId="37" applyNumberFormat="0" applyProtection="0">
      <alignment horizontal="left" vertical="center" indent="1"/>
    </xf>
    <xf numFmtId="0" fontId="141" fillId="0" borderId="50" applyNumberFormat="0" applyFill="0" applyBorder="0" applyAlignment="0" applyProtection="0"/>
    <xf numFmtId="4" fontId="44" fillId="88" borderId="37" applyNumberFormat="0" applyProtection="0">
      <alignment horizontal="left" vertical="center" indent="1"/>
    </xf>
    <xf numFmtId="4" fontId="44" fillId="100" borderId="37" applyNumberFormat="0" applyProtection="0">
      <alignment horizontal="right" vertical="center"/>
    </xf>
    <xf numFmtId="4" fontId="124" fillId="85" borderId="37" applyNumberFormat="0" applyProtection="0">
      <alignment vertical="center"/>
    </xf>
    <xf numFmtId="0" fontId="173" fillId="0" borderId="48" applyNumberFormat="0" applyFill="0" applyAlignment="0" applyProtection="0"/>
    <xf numFmtId="4" fontId="44" fillId="99" borderId="37" applyNumberFormat="0" applyProtection="0">
      <alignment horizontal="right" vertical="center"/>
    </xf>
    <xf numFmtId="176" fontId="2" fillId="84" borderId="18"/>
    <xf numFmtId="201" fontId="167" fillId="85" borderId="57" applyBorder="0">
      <alignment horizontal="center" vertical="center" wrapText="1"/>
      <protection hidden="1"/>
    </xf>
    <xf numFmtId="4" fontId="124" fillId="104" borderId="37" applyNumberFormat="0" applyProtection="0">
      <alignment horizontal="right" vertical="center"/>
    </xf>
    <xf numFmtId="0" fontId="68" fillId="79" borderId="51" applyNumberFormat="0" applyAlignment="0" applyProtection="0"/>
    <xf numFmtId="4" fontId="44" fillId="101" borderId="37" applyNumberFormat="0" applyProtection="0">
      <alignment horizontal="right" vertical="center"/>
    </xf>
    <xf numFmtId="0" fontId="62" fillId="78" borderId="18">
      <alignment horizontal="center" vertical="center" shrinkToFit="1"/>
      <protection hidden="1"/>
    </xf>
    <xf numFmtId="10" fontId="2" fillId="88" borderId="18" applyNumberFormat="0" applyBorder="0" applyAlignment="0" applyProtection="0"/>
    <xf numFmtId="176" fontId="2" fillId="0" borderId="50" applyNumberFormat="0" applyFill="0" applyAlignment="0" applyProtection="0"/>
    <xf numFmtId="176" fontId="141" fillId="0" borderId="50" applyNumberFormat="0" applyFill="0" applyBorder="0" applyAlignment="0" applyProtection="0"/>
    <xf numFmtId="0" fontId="68" fillId="80" borderId="51" applyNumberFormat="0" applyAlignment="0" applyProtection="0"/>
    <xf numFmtId="4" fontId="44" fillId="88" borderId="37" applyNumberFormat="0" applyProtection="0">
      <alignment horizontal="left" vertical="center" indent="1"/>
    </xf>
    <xf numFmtId="176" fontId="59" fillId="0" borderId="50" applyNumberFormat="0" applyFill="0" applyBorder="0" applyAlignment="0" applyProtection="0"/>
    <xf numFmtId="0" fontId="68" fillId="79" borderId="51" applyNumberFormat="0" applyAlignment="0" applyProtection="0"/>
    <xf numFmtId="4" fontId="44" fillId="40" borderId="37" applyNumberFormat="0" applyProtection="0">
      <alignment horizontal="right" vertical="center"/>
    </xf>
    <xf numFmtId="0" fontId="185" fillId="0" borderId="48" applyNumberFormat="0" applyFill="0" applyAlignment="0" applyProtection="0"/>
    <xf numFmtId="0" fontId="164" fillId="1" borderId="20" applyNumberFormat="0" applyFont="0" applyAlignment="0">
      <alignment horizontal="center"/>
    </xf>
    <xf numFmtId="0" fontId="3" fillId="86" borderId="37" applyNumberFormat="0" applyProtection="0">
      <alignment horizontal="left" vertical="center" indent="1"/>
    </xf>
    <xf numFmtId="4" fontId="44" fillId="40" borderId="37" applyNumberFormat="0" applyProtection="0">
      <alignment horizontal="right" vertical="center"/>
    </xf>
    <xf numFmtId="10" fontId="2" fillId="88" borderId="18" applyNumberFormat="0" applyBorder="0" applyAlignment="0" applyProtection="0"/>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horizontal="left" vertical="center" indent="1"/>
    </xf>
    <xf numFmtId="0" fontId="2" fillId="84" borderId="18"/>
    <xf numFmtId="4" fontId="44" fillId="104" borderId="37" applyNumberFormat="0" applyProtection="0">
      <alignment horizontal="left" vertical="center" indent="1"/>
    </xf>
    <xf numFmtId="0" fontId="91" fillId="0" borderId="20">
      <alignment horizontal="left" vertical="center"/>
    </xf>
    <xf numFmtId="4" fontId="126" fillId="102" borderId="37" applyNumberFormat="0" applyProtection="0">
      <alignment horizontal="left" vertical="center" indent="1"/>
    </xf>
    <xf numFmtId="0" fontId="3" fillId="108"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0" fontId="122" fillId="79" borderId="37" applyNumberFormat="0" applyAlignment="0" applyProtection="0"/>
    <xf numFmtId="0" fontId="3" fillId="86" borderId="37" applyNumberFormat="0" applyProtection="0">
      <alignment horizontal="left" vertical="center" indent="1"/>
    </xf>
    <xf numFmtId="0" fontId="2" fillId="86" borderId="18"/>
    <xf numFmtId="0" fontId="3" fillId="93" borderId="37" applyNumberFormat="0" applyProtection="0">
      <alignment horizontal="left" vertical="center" indent="1"/>
    </xf>
    <xf numFmtId="0" fontId="3" fillId="106" borderId="37"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vertical="center"/>
    </xf>
    <xf numFmtId="0" fontId="189" fillId="80" borderId="51" applyNumberFormat="0" applyAlignment="0" applyProtection="0"/>
    <xf numFmtId="0" fontId="3" fillId="93" borderId="37" applyNumberFormat="0" applyProtection="0">
      <alignment horizontal="left" vertical="center" indent="1"/>
    </xf>
    <xf numFmtId="10" fontId="2" fillId="88" borderId="18" applyNumberFormat="0" applyBorder="0" applyAlignment="0" applyProtection="0"/>
    <xf numFmtId="10" fontId="2" fillId="88" borderId="18" applyNumberFormat="0" applyBorder="0" applyAlignment="0" applyProtection="0"/>
    <xf numFmtId="0" fontId="191" fillId="80" borderId="37" applyNumberFormat="0" applyAlignment="0" applyProtection="0"/>
    <xf numFmtId="10" fontId="2" fillId="88" borderId="18" applyNumberFormat="0" applyBorder="0" applyAlignment="0" applyProtection="0"/>
    <xf numFmtId="0" fontId="36" fillId="89" borderId="52" applyNumberFormat="0" applyAlignment="0" applyProtection="0"/>
    <xf numFmtId="0" fontId="91" fillId="0" borderId="53">
      <alignment horizontal="left" vertical="center"/>
    </xf>
    <xf numFmtId="39" fontId="106" fillId="57" borderId="56"/>
    <xf numFmtId="4" fontId="44" fillId="85" borderId="37" applyNumberFormat="0" applyProtection="0">
      <alignment vertical="center"/>
    </xf>
    <xf numFmtId="4" fontId="44" fillId="85" borderId="37" applyNumberFormat="0" applyProtection="0">
      <alignment vertical="center"/>
    </xf>
    <xf numFmtId="10" fontId="2" fillId="88" borderId="18" applyNumberFormat="0" applyBorder="0" applyAlignment="0" applyProtection="0"/>
    <xf numFmtId="4" fontId="126" fillId="102" borderId="37" applyNumberFormat="0" applyProtection="0">
      <alignment horizontal="left" vertical="center" indent="1"/>
    </xf>
    <xf numFmtId="39" fontId="106" fillId="57" borderId="56"/>
    <xf numFmtId="4" fontId="44" fillId="104" borderId="37" applyNumberFormat="0" applyProtection="0">
      <alignment horizontal="right" vertical="center"/>
    </xf>
    <xf numFmtId="4" fontId="44" fillId="104" borderId="37" applyNumberFormat="0" applyProtection="0">
      <alignment horizontal="right" vertical="center"/>
    </xf>
    <xf numFmtId="0" fontId="3" fillId="93" borderId="37" applyNumberFormat="0" applyProtection="0">
      <alignment horizontal="left" vertical="center" indent="1"/>
    </xf>
    <xf numFmtId="4" fontId="124" fillId="85" borderId="37" applyNumberFormat="0" applyProtection="0">
      <alignment vertical="center"/>
    </xf>
    <xf numFmtId="0" fontId="3" fillId="93" borderId="37" applyNumberFormat="0" applyProtection="0">
      <alignment horizontal="left" vertical="center" indent="1"/>
    </xf>
    <xf numFmtId="39" fontId="106" fillId="57" borderId="56"/>
    <xf numFmtId="39" fontId="106" fillId="57" borderId="56"/>
    <xf numFmtId="4" fontId="44" fillId="85" borderId="37" applyNumberFormat="0" applyProtection="0">
      <alignment horizontal="left" vertical="center" indent="1"/>
    </xf>
    <xf numFmtId="4" fontId="124" fillId="85" borderId="37" applyNumberFormat="0" applyProtection="0">
      <alignment vertical="center"/>
    </xf>
    <xf numFmtId="0" fontId="2" fillId="84" borderId="18"/>
    <xf numFmtId="176" fontId="91" fillId="0" borderId="20">
      <alignment horizontal="left" vertical="center"/>
    </xf>
    <xf numFmtId="4" fontId="124" fillId="85" borderId="37" applyNumberFormat="0" applyProtection="0">
      <alignment vertical="center"/>
    </xf>
    <xf numFmtId="39" fontId="106" fillId="57" borderId="56"/>
    <xf numFmtId="0" fontId="3" fillId="93" borderId="37" applyNumberFormat="0" applyProtection="0">
      <alignment horizontal="left" vertical="center" indent="1"/>
    </xf>
    <xf numFmtId="4" fontId="44" fillId="99" borderId="37" applyNumberFormat="0" applyProtection="0">
      <alignment horizontal="right" vertical="center"/>
    </xf>
    <xf numFmtId="0" fontId="36" fillId="89" borderId="52" applyNumberFormat="0" applyAlignment="0" applyProtection="0"/>
    <xf numFmtId="0" fontId="3" fillId="86" borderId="37" applyNumberFormat="0" applyProtection="0">
      <alignment horizontal="left" vertical="center" indent="1"/>
    </xf>
    <xf numFmtId="4" fontId="44" fillId="85" borderId="37" applyNumberFormat="0" applyProtection="0">
      <alignment vertical="center"/>
    </xf>
    <xf numFmtId="4" fontId="133" fillId="104" borderId="37" applyNumberFormat="0" applyProtection="0">
      <alignment horizontal="right" vertical="center"/>
    </xf>
    <xf numFmtId="10" fontId="2" fillId="88" borderId="18" applyNumberFormat="0" applyBorder="0" applyAlignment="0" applyProtection="0"/>
    <xf numFmtId="4" fontId="44" fillId="104" borderId="55" applyNumberFormat="0" applyProtection="0">
      <alignment horizontal="left" vertical="center" indent="1"/>
    </xf>
    <xf numFmtId="0" fontId="57" fillId="0" borderId="50" applyNumberFormat="0" applyFill="0" applyBorder="0" applyAlignment="0" applyProtection="0"/>
    <xf numFmtId="0" fontId="3" fillId="93" borderId="37"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0" fontId="3" fillId="108" borderId="37" applyNumberFormat="0" applyProtection="0">
      <alignment horizontal="left" vertical="center" indent="1"/>
    </xf>
    <xf numFmtId="4" fontId="44" fillId="104" borderId="37" applyNumberFormat="0" applyProtection="0">
      <alignment horizontal="right" vertical="center"/>
    </xf>
    <xf numFmtId="0" fontId="3" fillId="93" borderId="37" applyNumberFormat="0" applyProtection="0">
      <alignment horizontal="left" vertical="center" indent="1"/>
    </xf>
    <xf numFmtId="4" fontId="44" fillId="85" borderId="37" applyNumberFormat="0" applyProtection="0">
      <alignment horizontal="left" vertical="center" indent="1"/>
    </xf>
    <xf numFmtId="0" fontId="3" fillId="86" borderId="37" applyNumberFormat="0" applyProtection="0">
      <alignment horizontal="left" vertical="center" indent="1"/>
    </xf>
    <xf numFmtId="4" fontId="124" fillId="85" borderId="37" applyNumberFormat="0" applyProtection="0">
      <alignment vertical="center"/>
    </xf>
    <xf numFmtId="176" fontId="142"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0" fillId="0" borderId="50" applyNumberFormat="0" applyFill="0" applyBorder="0" applyAlignment="0" applyProtection="0"/>
    <xf numFmtId="176" fontId="135" fillId="0" borderId="50" applyNumberFormat="0" applyFill="0" applyBorder="0" applyAlignment="0" applyProtection="0"/>
    <xf numFmtId="176" fontId="102" fillId="52" borderId="51" applyNumberFormat="0" applyAlignment="0" applyProtection="0"/>
    <xf numFmtId="176" fontId="91" fillId="0" borderId="53">
      <alignment horizontal="left" vertical="center"/>
    </xf>
    <xf numFmtId="176" fontId="58" fillId="0" borderId="50" applyNumberFormat="0" applyFill="0" applyBorder="0" applyAlignment="0" applyProtection="0"/>
    <xf numFmtId="176" fontId="58" fillId="0" borderId="50" applyNumberFormat="0" applyFill="0" applyBorder="0" applyAlignment="0" applyProtection="0"/>
    <xf numFmtId="176" fontId="57" fillId="0" borderId="50" applyNumberFormat="0" applyFill="0" applyBorder="0" applyAlignment="0" applyProtection="0"/>
    <xf numFmtId="39" fontId="106" fillId="57" borderId="56"/>
    <xf numFmtId="176" fontId="142" fillId="0" borderId="50" applyNumberFormat="0" applyFill="0" applyBorder="0" applyAlignment="0" applyProtection="0"/>
    <xf numFmtId="176" fontId="140" fillId="0" borderId="50" applyNumberFormat="0" applyFill="0" applyBorder="0" applyAlignment="0" applyProtection="0"/>
    <xf numFmtId="176" fontId="135" fillId="0" borderId="50" applyNumberFormat="0" applyFill="0" applyBorder="0" applyAlignment="0" applyProtection="0"/>
    <xf numFmtId="176" fontId="166" fillId="50" borderId="58" applyNumberFormat="0" applyProtection="0">
      <alignment horizontal="right" vertical="center"/>
    </xf>
    <xf numFmtId="39" fontId="106" fillId="57" borderId="56"/>
    <xf numFmtId="176" fontId="141" fillId="0" borderId="50" applyNumberFormat="0" applyFill="0" applyBorder="0" applyAlignment="0" applyProtection="0"/>
    <xf numFmtId="176" fontId="122" fillId="80" borderId="37" applyNumberFormat="0" applyAlignment="0" applyProtection="0"/>
    <xf numFmtId="176" fontId="32" fillId="89" borderId="52" applyNumberFormat="0" applyAlignment="0" applyProtection="0"/>
    <xf numFmtId="4" fontId="44" fillId="83" borderId="37" applyNumberFormat="0" applyProtection="0">
      <alignment horizontal="right" vertical="center"/>
    </xf>
    <xf numFmtId="4" fontId="44" fillId="100" borderId="37" applyNumberFormat="0" applyProtection="0">
      <alignment horizontal="right" vertical="center"/>
    </xf>
    <xf numFmtId="0" fontId="3" fillId="108" borderId="37" applyNumberFormat="0" applyProtection="0">
      <alignment horizontal="left" vertical="center" indent="1"/>
    </xf>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0" fontId="173" fillId="0" borderId="48" applyNumberFormat="0" applyFill="0" applyAlignment="0" applyProtection="0"/>
    <xf numFmtId="176" fontId="57" fillId="0" borderId="50" applyNumberFormat="0" applyFill="0" applyBorder="0" applyAlignment="0" applyProtection="0"/>
    <xf numFmtId="4" fontId="44" fillId="106" borderId="37" applyNumberFormat="0" applyProtection="0">
      <alignment horizontal="left" vertical="center" indent="1"/>
    </xf>
    <xf numFmtId="176" fontId="102" fillId="52" borderId="51" applyNumberFormat="0" applyAlignment="0" applyProtection="0"/>
    <xf numFmtId="176" fontId="58" fillId="0" borderId="50" applyNumberFormat="0" applyFill="0" applyBorder="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0" borderId="37" applyNumberFormat="0" applyProtection="0">
      <alignment horizontal="right" vertical="center"/>
    </xf>
    <xf numFmtId="176" fontId="125" fillId="112" borderId="58" applyNumberFormat="0" applyProtection="0">
      <alignment horizontal="left" vertical="center" wrapText="1" indent="1"/>
    </xf>
    <xf numFmtId="176" fontId="130" fillId="107" borderId="58" applyNumberFormat="0" applyProtection="0">
      <alignment horizontal="left" vertical="top" indent="1"/>
    </xf>
    <xf numFmtId="0" fontId="3" fillId="93" borderId="37" applyNumberFormat="0" applyProtection="0">
      <alignment horizontal="left" vertical="center" indent="1"/>
    </xf>
    <xf numFmtId="4" fontId="124" fillId="104" borderId="37" applyNumberFormat="0" applyProtection="0">
      <alignment horizontal="right" vertical="center"/>
    </xf>
    <xf numFmtId="176" fontId="142" fillId="0" borderId="50" applyNumberFormat="0" applyFill="0" applyBorder="0" applyAlignment="0" applyProtection="0"/>
    <xf numFmtId="176" fontId="59" fillId="0" borderId="50" applyNumberFormat="0" applyFill="0" applyBorder="0" applyAlignment="0" applyProtection="0"/>
    <xf numFmtId="0" fontId="91" fillId="0" borderId="53">
      <alignment horizontal="left" vertical="center"/>
    </xf>
    <xf numFmtId="176" fontId="32" fillId="89" borderId="52" applyNumberFormat="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4" fontId="44" fillId="104" borderId="37" applyNumberFormat="0" applyProtection="0">
      <alignment horizontal="right" vertical="center"/>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vertical="center"/>
    </xf>
    <xf numFmtId="39" fontId="106" fillId="57" borderId="56"/>
    <xf numFmtId="39" fontId="106" fillId="57" borderId="56"/>
    <xf numFmtId="39" fontId="106" fillId="57" borderId="56"/>
    <xf numFmtId="0" fontId="135" fillId="0" borderId="50" applyNumberFormat="0" applyFill="0" applyBorder="0" applyAlignment="0" applyProtection="0"/>
    <xf numFmtId="4" fontId="128" fillId="109" borderId="58" applyNumberFormat="0" applyProtection="0">
      <alignment horizontal="right" vertical="center"/>
    </xf>
    <xf numFmtId="39" fontId="106" fillId="57" borderId="56"/>
    <xf numFmtId="39" fontId="106" fillId="57" borderId="56"/>
    <xf numFmtId="176" fontId="135" fillId="0" borderId="50" applyNumberFormat="0" applyFill="0" applyBorder="0" applyAlignment="0" applyProtection="0"/>
    <xf numFmtId="39" fontId="106" fillId="57" borderId="56"/>
    <xf numFmtId="0" fontId="91" fillId="0" borderId="53">
      <alignment horizontal="left" vertical="center"/>
    </xf>
    <xf numFmtId="39" fontId="106" fillId="57" borderId="56"/>
    <xf numFmtId="39" fontId="106" fillId="57" borderId="56"/>
    <xf numFmtId="4" fontId="129" fillId="109" borderId="58" applyNumberFormat="0" applyProtection="0">
      <alignment horizontal="right" vertical="center"/>
    </xf>
    <xf numFmtId="4" fontId="125" fillId="53" borderId="58" applyNumberFormat="0" applyProtection="0">
      <alignment horizontal="left" vertical="center" wrapText="1" indent="1"/>
    </xf>
    <xf numFmtId="176" fontId="68" fillId="80" borderId="51" applyNumberFormat="0" applyAlignment="0" applyProtection="0"/>
    <xf numFmtId="0" fontId="130" fillId="107" borderId="58" applyNumberFormat="0" applyProtection="0">
      <alignment horizontal="left" vertical="top" indent="1"/>
    </xf>
    <xf numFmtId="0" fontId="3" fillId="93" borderId="37" applyNumberFormat="0" applyProtection="0">
      <alignment horizontal="left" vertical="center" indent="1"/>
    </xf>
    <xf numFmtId="4" fontId="125" fillId="53" borderId="58" applyNumberFormat="0" applyProtection="0">
      <alignment horizontal="left" vertical="center" wrapText="1" indent="1"/>
    </xf>
    <xf numFmtId="0" fontId="3" fillId="93" borderId="37" applyNumberFormat="0" applyProtection="0">
      <alignment horizontal="left" vertical="center" indent="1"/>
    </xf>
    <xf numFmtId="176" fontId="165" fillId="50" borderId="58" applyNumberFormat="0" applyProtection="0">
      <alignment horizontal="right" vertical="center"/>
    </xf>
    <xf numFmtId="176" fontId="165" fillId="50" borderId="58" applyNumberFormat="0" applyProtection="0">
      <alignment horizontal="right" vertical="center"/>
    </xf>
    <xf numFmtId="4" fontId="124" fillId="104" borderId="37" applyNumberFormat="0" applyProtection="0">
      <alignment horizontal="right" vertical="center"/>
    </xf>
    <xf numFmtId="4" fontId="128" fillId="109" borderId="58" applyNumberFormat="0" applyProtection="0">
      <alignment horizontal="right" vertical="center"/>
    </xf>
    <xf numFmtId="4" fontId="124" fillId="88" borderId="37" applyNumberFormat="0" applyProtection="0">
      <alignment vertical="center"/>
    </xf>
    <xf numFmtId="4" fontId="44" fillId="88" borderId="37" applyNumberFormat="0" applyProtection="0">
      <alignment vertical="center"/>
    </xf>
    <xf numFmtId="0" fontId="140" fillId="0" borderId="50" applyNumberFormat="0" applyFill="0" applyBorder="0" applyAlignment="0" applyProtection="0"/>
    <xf numFmtId="0" fontId="3" fillId="108" borderId="37" applyNumberFormat="0" applyProtection="0">
      <alignment horizontal="left" vertical="center" indent="1"/>
    </xf>
    <xf numFmtId="0" fontId="3" fillId="93" borderId="37" applyNumberFormat="0" applyProtection="0">
      <alignment horizontal="left" vertical="center" indent="1"/>
    </xf>
    <xf numFmtId="4" fontId="124" fillId="88" borderId="37" applyNumberFormat="0" applyProtection="0">
      <alignment vertical="center"/>
    </xf>
    <xf numFmtId="0" fontId="3" fillId="86" borderId="37" applyNumberFormat="0" applyProtection="0">
      <alignment horizontal="left" vertical="center" indent="1"/>
    </xf>
    <xf numFmtId="0" fontId="3" fillId="106" borderId="37" applyNumberFormat="0" applyProtection="0">
      <alignment horizontal="left" vertical="center" indent="1"/>
    </xf>
    <xf numFmtId="4" fontId="44" fillId="98" borderId="37" applyNumberFormat="0" applyProtection="0">
      <alignment horizontal="right" vertical="center"/>
    </xf>
    <xf numFmtId="0" fontId="3" fillId="108" borderId="37" applyNumberFormat="0" applyProtection="0">
      <alignment horizontal="left" vertical="center" indent="1"/>
    </xf>
    <xf numFmtId="4" fontId="44" fillId="100" borderId="37" applyNumberFormat="0" applyProtection="0">
      <alignment horizontal="right" vertical="center"/>
    </xf>
    <xf numFmtId="4" fontId="44" fillId="83" borderId="37" applyNumberFormat="0" applyProtection="0">
      <alignment horizontal="right" vertical="center"/>
    </xf>
    <xf numFmtId="4" fontId="44" fillId="96" borderId="37" applyNumberFormat="0" applyProtection="0">
      <alignment horizontal="right" vertical="center"/>
    </xf>
    <xf numFmtId="176" fontId="32" fillId="89" borderId="52" applyNumberFormat="0" applyAlignment="0" applyProtection="0"/>
    <xf numFmtId="0" fontId="3" fillId="86" borderId="37" applyNumberFormat="0" applyProtection="0">
      <alignment horizontal="left" vertical="center" indent="1"/>
    </xf>
    <xf numFmtId="0" fontId="3" fillId="10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horizontal="left" vertical="center" indent="1"/>
    </xf>
    <xf numFmtId="4" fontId="44" fillId="104" borderId="37" applyNumberFormat="0" applyProtection="0">
      <alignment horizontal="left" vertical="center" indent="1"/>
    </xf>
    <xf numFmtId="4" fontId="44" fillId="96" borderId="37" applyNumberFormat="0" applyProtection="0">
      <alignment horizontal="right" vertical="center"/>
    </xf>
    <xf numFmtId="39" fontId="106" fillId="57" borderId="56"/>
    <xf numFmtId="4" fontId="44" fillId="99" borderId="37" applyNumberFormat="0" applyProtection="0">
      <alignment horizontal="right" vertical="center"/>
    </xf>
    <xf numFmtId="4" fontId="44" fillId="106" borderId="37" applyNumberFormat="0" applyProtection="0">
      <alignment horizontal="left" vertical="center" indent="1"/>
    </xf>
    <xf numFmtId="4" fontId="44" fillId="104" borderId="37" applyNumberFormat="0" applyProtection="0">
      <alignment horizontal="left" vertical="center" indent="1"/>
    </xf>
    <xf numFmtId="4" fontId="44" fillId="97" borderId="37" applyNumberFormat="0" applyProtection="0">
      <alignment horizontal="right" vertical="center"/>
    </xf>
    <xf numFmtId="4" fontId="44" fillId="95" borderId="37" applyNumberFormat="0" applyProtection="0">
      <alignment horizontal="right" vertical="center"/>
    </xf>
    <xf numFmtId="4" fontId="126" fillId="102" borderId="37" applyNumberFormat="0" applyProtection="0">
      <alignment horizontal="left" vertical="center" indent="1"/>
    </xf>
    <xf numFmtId="0" fontId="140" fillId="0" borderId="50" applyNumberFormat="0" applyFill="0" applyBorder="0" applyAlignment="0" applyProtection="0"/>
    <xf numFmtId="4" fontId="44" fillId="85" borderId="37" applyNumberFormat="0" applyProtection="0">
      <alignment vertical="center"/>
    </xf>
    <xf numFmtId="4" fontId="44" fillId="40" borderId="37" applyNumberFormat="0" applyProtection="0">
      <alignment horizontal="right" vertical="center"/>
    </xf>
    <xf numFmtId="39" fontId="106" fillId="57" borderId="56"/>
    <xf numFmtId="4" fontId="44" fillId="85" borderId="37" applyNumberFormat="0" applyProtection="0">
      <alignment horizontal="left" vertical="center" indent="1"/>
    </xf>
    <xf numFmtId="39" fontId="106" fillId="57" borderId="56"/>
    <xf numFmtId="176" fontId="58" fillId="0" borderId="50" applyNumberFormat="0" applyFill="0" applyBorder="0" applyAlignment="0" applyProtection="0"/>
    <xf numFmtId="39" fontId="106" fillId="57" borderId="56"/>
    <xf numFmtId="39" fontId="106" fillId="57" borderId="56"/>
    <xf numFmtId="0" fontId="2" fillId="86" borderId="18"/>
    <xf numFmtId="39" fontId="106" fillId="57" borderId="56"/>
    <xf numFmtId="39" fontId="106" fillId="57" borderId="56"/>
    <xf numFmtId="0" fontId="162" fillId="113" borderId="18">
      <alignment vertical="center" wrapText="1"/>
      <protection locked="0"/>
    </xf>
    <xf numFmtId="39" fontId="106" fillId="57" borderId="56"/>
    <xf numFmtId="39" fontId="106" fillId="57" borderId="56"/>
    <xf numFmtId="176" fontId="130" fillId="107" borderId="58" applyNumberFormat="0" applyProtection="0">
      <alignment horizontal="left" vertical="top" indent="1"/>
    </xf>
    <xf numFmtId="39" fontId="106" fillId="57" borderId="56"/>
    <xf numFmtId="4" fontId="126" fillId="102" borderId="37" applyNumberFormat="0" applyProtection="0">
      <alignment horizontal="left" vertical="center" indent="1"/>
    </xf>
    <xf numFmtId="39" fontId="106" fillId="57" borderId="56"/>
    <xf numFmtId="0" fontId="2" fillId="86" borderId="18"/>
    <xf numFmtId="0" fontId="3" fillId="86" borderId="37" applyNumberFormat="0" applyProtection="0">
      <alignment horizontal="left" vertical="center" indent="1"/>
    </xf>
    <xf numFmtId="0" fontId="91" fillId="0" borderId="53">
      <alignment horizontal="left" vertical="center"/>
    </xf>
    <xf numFmtId="0" fontId="2" fillId="84" borderId="18"/>
    <xf numFmtId="39" fontId="106" fillId="57" borderId="56"/>
    <xf numFmtId="176" fontId="2" fillId="0" borderId="50" applyNumberFormat="0" applyFill="0" applyAlignment="0" applyProtection="0"/>
    <xf numFmtId="176" fontId="57" fillId="0" borderId="50" applyNumberFormat="0" applyFill="0" applyBorder="0" applyAlignment="0" applyProtection="0"/>
    <xf numFmtId="176" fontId="135" fillId="0" borderId="50" applyNumberFormat="0" applyFill="0" applyBorder="0" applyAlignment="0" applyProtection="0"/>
    <xf numFmtId="0" fontId="3" fillId="93" borderId="37" applyNumberFormat="0" applyProtection="0">
      <alignment horizontal="left" vertical="center" indent="1"/>
    </xf>
    <xf numFmtId="176" fontId="141" fillId="0" borderId="50" applyNumberFormat="0" applyFill="0" applyBorder="0" applyAlignment="0" applyProtection="0"/>
    <xf numFmtId="0" fontId="102" fillId="51" borderId="51" applyNumberFormat="0" applyAlignment="0" applyProtection="0"/>
    <xf numFmtId="176" fontId="166" fillId="50" borderId="58" applyNumberFormat="0" applyProtection="0">
      <alignment horizontal="right" vertical="center"/>
    </xf>
    <xf numFmtId="39" fontId="106" fillId="57" borderId="56"/>
    <xf numFmtId="4" fontId="44" fillId="106" borderId="37" applyNumberFormat="0" applyProtection="0">
      <alignment horizontal="left" vertical="center" indent="1"/>
    </xf>
    <xf numFmtId="0" fontId="91" fillId="0" borderId="20">
      <alignment horizontal="left" vertical="center"/>
    </xf>
    <xf numFmtId="0" fontId="68" fillId="79" borderId="51" applyNumberFormat="0" applyAlignment="0" applyProtection="0"/>
    <xf numFmtId="0" fontId="68" fillId="79" borderId="51" applyNumberFormat="0" applyAlignment="0" applyProtection="0"/>
    <xf numFmtId="0" fontId="2" fillId="0" borderId="50" applyNumberFormat="0" applyFill="0" applyAlignment="0" applyProtection="0"/>
    <xf numFmtId="0" fontId="59" fillId="0" borderId="50" applyNumberFormat="0" applyFill="0" applyBorder="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0" fontId="3" fillId="92" borderId="52" applyNumberFormat="0" applyFont="0" applyAlignment="0" applyProtection="0"/>
    <xf numFmtId="0" fontId="2" fillId="86" borderId="18"/>
    <xf numFmtId="0" fontId="164" fillId="1" borderId="20" applyNumberFormat="0" applyFont="0" applyAlignment="0">
      <alignment horizontal="center"/>
    </xf>
    <xf numFmtId="4" fontId="44" fillId="95" borderId="37" applyNumberFormat="0" applyProtection="0">
      <alignment horizontal="right" vertical="center"/>
    </xf>
    <xf numFmtId="176" fontId="135" fillId="0" borderId="50" applyNumberFormat="0" applyFill="0" applyBorder="0" applyAlignment="0" applyProtection="0"/>
    <xf numFmtId="176" fontId="135" fillId="0" borderId="50" applyNumberFormat="0" applyFill="0" applyBorder="0" applyAlignment="0" applyProtection="0"/>
    <xf numFmtId="0" fontId="68" fillId="79" borderId="51" applyNumberFormat="0" applyAlignment="0" applyProtection="0"/>
    <xf numFmtId="176" fontId="2" fillId="0" borderId="50" applyNumberFormat="0" applyFill="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128" fillId="50" borderId="58" applyNumberFormat="0" applyProtection="0">
      <alignment horizontal="righ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0" fontId="68" fillId="79" borderId="51" applyNumberFormat="0" applyAlignment="0" applyProtection="0"/>
    <xf numFmtId="0" fontId="68" fillId="80" borderId="51" applyNumberFormat="0" applyAlignment="0" applyProtection="0"/>
    <xf numFmtId="0" fontId="68" fillId="79" borderId="51" applyNumberFormat="0" applyAlignment="0" applyProtection="0"/>
    <xf numFmtId="0" fontId="68" fillId="79" borderId="51" applyNumberFormat="0" applyAlignment="0" applyProtection="0"/>
    <xf numFmtId="39" fontId="106" fillId="57" borderId="56"/>
    <xf numFmtId="4" fontId="133" fillId="104" borderId="37" applyNumberFormat="0" applyProtection="0">
      <alignment horizontal="right" vertical="center"/>
    </xf>
    <xf numFmtId="4" fontId="133"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5" fillId="53" borderId="58" applyNumberFormat="0" applyProtection="0">
      <alignment horizontal="left" vertical="center" wrapText="1" indent="1"/>
    </xf>
    <xf numFmtId="4" fontId="128" fillId="109" borderId="58" applyNumberFormat="0" applyProtection="0">
      <alignment horizontal="right" vertical="center"/>
    </xf>
    <xf numFmtId="0" fontId="122" fillId="79" borderId="37" applyNumberFormat="0" applyAlignment="0" applyProtection="0"/>
    <xf numFmtId="4" fontId="44" fillId="83"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10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10" fontId="2" fillId="88" borderId="18" applyNumberFormat="0" applyBorder="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0" fontId="92" fillId="85" borderId="18" applyBorder="0">
      <alignment horizontal="center" vertical="center" shrinkToFit="1"/>
      <protection hidden="1"/>
    </xf>
    <xf numFmtId="4" fontId="44" fillId="104" borderId="37" applyNumberFormat="0" applyProtection="0">
      <alignment horizontal="right" vertical="center"/>
    </xf>
    <xf numFmtId="4" fontId="44" fillId="104" borderId="37" applyNumberFormat="0" applyProtection="0">
      <alignment horizontal="right" vertical="center"/>
    </xf>
    <xf numFmtId="0" fontId="102" fillId="51" borderId="51" applyNumberFormat="0" applyAlignment="0" applyProtection="0"/>
    <xf numFmtId="10" fontId="2" fillId="88" borderId="18" applyNumberFormat="0" applyBorder="0" applyAlignment="0" applyProtection="0"/>
    <xf numFmtId="0" fontId="102" fillId="51" borderId="51" applyNumberFormat="0" applyAlignment="0" applyProtection="0"/>
    <xf numFmtId="4" fontId="44" fillId="88" borderId="37" applyNumberFormat="0" applyProtection="0">
      <alignment horizontal="left" vertical="center" indent="1"/>
    </xf>
    <xf numFmtId="176" fontId="141" fillId="0" borderId="50" applyNumberFormat="0" applyFill="0" applyBorder="0" applyAlignment="0" applyProtection="0"/>
    <xf numFmtId="4" fontId="44" fillId="88" borderId="37" applyNumberFormat="0" applyProtection="0">
      <alignment horizontal="left" vertical="center" indent="1"/>
    </xf>
    <xf numFmtId="4" fontId="44" fillId="85" borderId="37" applyNumberFormat="0" applyProtection="0">
      <alignment horizontal="left" vertical="center" indent="1"/>
    </xf>
    <xf numFmtId="0" fontId="3" fillId="86" borderId="37" applyNumberFormat="0" applyProtection="0">
      <alignment horizontal="left" vertical="center" indent="1"/>
    </xf>
    <xf numFmtId="4" fontId="124" fillId="88" borderId="37" applyNumberFormat="0" applyProtection="0">
      <alignment vertical="center"/>
    </xf>
    <xf numFmtId="4" fontId="124" fillId="88" borderId="37" applyNumberFormat="0" applyProtection="0">
      <alignment vertical="center"/>
    </xf>
    <xf numFmtId="39" fontId="106" fillId="57" borderId="56"/>
    <xf numFmtId="4" fontId="44" fillId="88" borderId="37" applyNumberFormat="0" applyProtection="0">
      <alignment vertical="center"/>
    </xf>
    <xf numFmtId="176" fontId="140" fillId="0" borderId="50" applyNumberFormat="0" applyFill="0" applyBorder="0" applyAlignment="0" applyProtection="0"/>
    <xf numFmtId="4" fontId="129" fillId="109" borderId="58" applyNumberFormat="0" applyProtection="0">
      <alignment horizontal="right" vertical="center"/>
    </xf>
    <xf numFmtId="4" fontId="44" fillId="95"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2" fillId="0" borderId="50" applyNumberFormat="0" applyFill="0" applyAlignment="0" applyProtection="0"/>
    <xf numFmtId="0" fontId="58" fillId="0" borderId="50" applyNumberFormat="0" applyFill="0" applyBorder="0" applyAlignment="0" applyProtection="0"/>
    <xf numFmtId="176" fontId="59" fillId="0" borderId="50" applyNumberFormat="0" applyFill="0" applyBorder="0" applyAlignment="0" applyProtection="0"/>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6"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0" fontId="3" fillId="93" borderId="37" applyNumberFormat="0" applyProtection="0">
      <alignment horizontal="left" vertical="center" indent="1"/>
    </xf>
    <xf numFmtId="10" fontId="2" fillId="88" borderId="18" applyNumberFormat="0" applyBorder="0" applyAlignment="0" applyProtection="0"/>
    <xf numFmtId="0" fontId="3" fillId="93" borderId="37" applyNumberFormat="0" applyProtection="0">
      <alignment horizontal="left" vertical="center" indent="1"/>
    </xf>
    <xf numFmtId="0" fontId="2" fillId="84" borderId="18"/>
    <xf numFmtId="4" fontId="44" fillId="85" borderId="37" applyNumberFormat="0" applyProtection="0">
      <alignmen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124" fillId="104" borderId="37" applyNumberFormat="0" applyProtection="0">
      <alignment horizontal="right" vertical="center"/>
    </xf>
    <xf numFmtId="4" fontId="44" fillId="104" borderId="37" applyNumberFormat="0" applyProtection="0">
      <alignment horizontal="left" vertical="center" indent="1"/>
    </xf>
    <xf numFmtId="0" fontId="3" fillId="108" borderId="37" applyNumberFormat="0" applyProtection="0">
      <alignment horizontal="left" vertical="center" indent="1"/>
    </xf>
    <xf numFmtId="0" fontId="3" fillId="106" borderId="37" applyNumberFormat="0" applyProtection="0">
      <alignment horizontal="left" vertical="center" indent="1"/>
    </xf>
    <xf numFmtId="4" fontId="44" fillId="85" borderId="37" applyNumberFormat="0" applyProtection="0">
      <alignment horizontal="left" vertical="center" indent="1"/>
    </xf>
    <xf numFmtId="4" fontId="44" fillId="100" borderId="37" applyNumberFormat="0" applyProtection="0">
      <alignment horizontal="right" vertical="center"/>
    </xf>
    <xf numFmtId="10" fontId="2" fillId="88" borderId="18" applyNumberFormat="0" applyBorder="0" applyAlignment="0" applyProtection="0"/>
    <xf numFmtId="0" fontId="122" fillId="79" borderId="37" applyNumberFormat="0" applyAlignment="0" applyProtection="0"/>
    <xf numFmtId="4" fontId="44" fillId="83" borderId="37" applyNumberFormat="0" applyProtection="0">
      <alignment horizontal="right" vertical="center"/>
    </xf>
    <xf numFmtId="4" fontId="124" fillId="85" borderId="37" applyNumberFormat="0" applyProtection="0">
      <alignment vertical="center"/>
    </xf>
    <xf numFmtId="0" fontId="3" fillId="93" borderId="37" applyNumberFormat="0" applyProtection="0">
      <alignment horizontal="left" vertical="center" indent="1"/>
    </xf>
    <xf numFmtId="4" fontId="44" fillId="97" borderId="37" applyNumberFormat="0" applyProtection="0">
      <alignment horizontal="right" vertical="center"/>
    </xf>
    <xf numFmtId="0" fontId="122" fillId="79" borderId="37" applyNumberFormat="0" applyAlignment="0" applyProtection="0"/>
    <xf numFmtId="39" fontId="106" fillId="57" borderId="56"/>
    <xf numFmtId="0" fontId="3" fillId="93" borderId="37" applyNumberFormat="0" applyProtection="0">
      <alignment horizontal="left" vertical="center" indent="1"/>
    </xf>
    <xf numFmtId="0" fontId="3" fillId="93" borderId="37" applyNumberFormat="0" applyProtection="0">
      <alignment horizontal="left" vertical="center" indent="1"/>
    </xf>
    <xf numFmtId="0" fontId="57" fillId="0" borderId="50" applyNumberFormat="0" applyFill="0" applyBorder="0" applyAlignment="0" applyProtection="0"/>
    <xf numFmtId="176" fontId="57" fillId="0" borderId="50" applyNumberFormat="0" applyFill="0" applyBorder="0" applyAlignment="0" applyProtection="0"/>
    <xf numFmtId="0" fontId="58" fillId="0" borderId="50" applyNumberFormat="0" applyFill="0" applyBorder="0" applyAlignment="0" applyProtection="0"/>
    <xf numFmtId="176" fontId="58" fillId="0" borderId="50" applyNumberFormat="0" applyFill="0" applyBorder="0" applyAlignment="0" applyProtection="0"/>
    <xf numFmtId="0" fontId="59" fillId="0" borderId="50" applyNumberFormat="0" applyFill="0" applyBorder="0" applyAlignment="0" applyProtection="0"/>
    <xf numFmtId="176" fontId="59" fillId="0" borderId="50" applyNumberFormat="0" applyFill="0" applyBorder="0" applyAlignment="0" applyProtection="0"/>
    <xf numFmtId="0" fontId="2" fillId="0" borderId="50" applyNumberFormat="0" applyFill="0" applyAlignment="0" applyProtection="0"/>
    <xf numFmtId="176" fontId="2" fillId="0" borderId="50" applyNumberFormat="0" applyFill="0" applyAlignment="0" applyProtection="0"/>
    <xf numFmtId="0" fontId="62" fillId="78" borderId="18">
      <alignment horizontal="center" vertical="center" shrinkToFit="1"/>
      <protection hidden="1"/>
    </xf>
    <xf numFmtId="0" fontId="3" fillId="93" borderId="37" applyNumberFormat="0" applyProtection="0">
      <alignment horizontal="left" vertical="center" indent="1"/>
    </xf>
    <xf numFmtId="0" fontId="65" fillId="0" borderId="25" applyNumberFormat="0" applyBorder="0">
      <alignment horizontal="center"/>
    </xf>
    <xf numFmtId="0" fontId="68" fillId="79" borderId="51" applyNumberFormat="0" applyAlignment="0" applyProtection="0"/>
    <xf numFmtId="0" fontId="68" fillId="79" borderId="51" applyNumberFormat="0" applyAlignment="0" applyProtection="0"/>
    <xf numFmtId="0" fontId="68" fillId="80" borderId="51" applyNumberFormat="0" applyAlignment="0" applyProtection="0"/>
    <xf numFmtId="0" fontId="68" fillId="79" borderId="51" applyNumberFormat="0" applyAlignment="0" applyProtection="0"/>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4" fontId="124" fillId="85" borderId="37" applyNumberFormat="0" applyProtection="0">
      <alignment vertical="center"/>
    </xf>
    <xf numFmtId="176" fontId="125" fillId="112" borderId="58" applyNumberFormat="0" applyProtection="0">
      <alignment horizontal="left" vertical="center" wrapText="1" indent="1"/>
    </xf>
    <xf numFmtId="4" fontId="44" fillId="85" borderId="37" applyNumberFormat="0" applyProtection="0">
      <alignment vertical="center"/>
    </xf>
    <xf numFmtId="176" fontId="58" fillId="0" borderId="50" applyNumberFormat="0" applyFill="0" applyBorder="0" applyAlignment="0" applyProtection="0"/>
    <xf numFmtId="4" fontId="44" fillId="88" borderId="37" applyNumberFormat="0" applyProtection="0">
      <alignment vertical="center"/>
    </xf>
    <xf numFmtId="0" fontId="3" fillId="86" borderId="37" applyNumberFormat="0" applyProtection="0">
      <alignment horizontal="left" vertical="center" indent="1"/>
    </xf>
    <xf numFmtId="4" fontId="44" fillId="97" borderId="37" applyNumberFormat="0" applyProtection="0">
      <alignment horizontal="right" vertical="center"/>
    </xf>
    <xf numFmtId="176" fontId="57" fillId="0" borderId="50" applyNumberFormat="0" applyFill="0" applyBorder="0" applyAlignment="0" applyProtection="0"/>
    <xf numFmtId="176" fontId="58" fillId="0" borderId="50" applyNumberFormat="0" applyFill="0" applyBorder="0" applyAlignment="0" applyProtection="0"/>
    <xf numFmtId="0" fontId="3" fillId="92" borderId="52" applyNumberFormat="0" applyFont="0" applyAlignment="0" applyProtection="0"/>
    <xf numFmtId="0" fontId="3" fillId="92" borderId="52" applyNumberFormat="0" applyFont="0" applyAlignment="0" applyProtection="0"/>
    <xf numFmtId="0" fontId="3" fillId="92" borderId="52" applyNumberFormat="0" applyFont="0" applyAlignment="0" applyProtection="0"/>
    <xf numFmtId="0" fontId="140" fillId="0" borderId="50" applyNumberFormat="0" applyFill="0" applyBorder="0" applyAlignment="0" applyProtection="0"/>
    <xf numFmtId="0" fontId="142" fillId="0" borderId="50" applyNumberFormat="0" applyFill="0" applyBorder="0" applyAlignment="0" applyProtection="0"/>
    <xf numFmtId="39" fontId="106" fillId="57" borderId="56"/>
    <xf numFmtId="176" fontId="135" fillId="0" borderId="50" applyNumberFormat="0" applyFill="0" applyBorder="0" applyAlignment="0" applyProtection="0"/>
    <xf numFmtId="4" fontId="124" fillId="104" borderId="37" applyNumberFormat="0" applyProtection="0">
      <alignment horizontal="right" vertical="center"/>
    </xf>
    <xf numFmtId="0" fontId="3" fillId="93" borderId="37" applyNumberFormat="0" applyProtection="0">
      <alignment horizontal="left" vertical="center" indent="1"/>
    </xf>
    <xf numFmtId="0" fontId="91" fillId="0" borderId="53">
      <alignment horizontal="left" vertical="center"/>
    </xf>
    <xf numFmtId="0" fontId="91" fillId="0" borderId="53">
      <alignment horizontal="left" vertical="center"/>
    </xf>
    <xf numFmtId="0" fontId="91" fillId="0" borderId="53">
      <alignment horizontal="left" vertical="center"/>
    </xf>
    <xf numFmtId="176" fontId="58" fillId="0" borderId="50" applyNumberFormat="0" applyFill="0" applyBorder="0" applyAlignment="0" applyProtection="0"/>
    <xf numFmtId="39" fontId="106" fillId="57" borderId="56"/>
    <xf numFmtId="4" fontId="124" fillId="85" borderId="37" applyNumberFormat="0" applyProtection="0">
      <alignment vertical="center"/>
    </xf>
    <xf numFmtId="39" fontId="106" fillId="57" borderId="56"/>
    <xf numFmtId="4" fontId="134" fillId="109" borderId="58" applyNumberFormat="0" applyProtection="0">
      <alignment horizontal="right" vertical="center"/>
    </xf>
    <xf numFmtId="0" fontId="2" fillId="84" borderId="18"/>
    <xf numFmtId="201" fontId="167" fillId="85" borderId="57" applyBorder="0">
      <alignment horizontal="center" vertical="center" wrapText="1"/>
      <protection hidden="1"/>
    </xf>
    <xf numFmtId="10" fontId="2" fillId="88" borderId="18" applyNumberFormat="0" applyBorder="0" applyAlignment="0" applyProtection="0"/>
    <xf numFmtId="39" fontId="106" fillId="57" borderId="56"/>
    <xf numFmtId="176" fontId="135" fillId="0" borderId="50" applyNumberFormat="0" applyFill="0" applyBorder="0" applyAlignment="0" applyProtection="0"/>
    <xf numFmtId="4" fontId="44" fillId="100" borderId="37" applyNumberFormat="0" applyProtection="0">
      <alignment horizontal="right" vertical="center"/>
    </xf>
    <xf numFmtId="0" fontId="3" fillId="93" borderId="37" applyNumberFormat="0" applyProtection="0">
      <alignment horizontal="left" vertical="center" indent="1"/>
    </xf>
    <xf numFmtId="4" fontId="44" fillId="88" borderId="37" applyNumberFormat="0" applyProtection="0">
      <alignment horizontal="left" vertical="center" indent="1"/>
    </xf>
    <xf numFmtId="4" fontId="44" fillId="96" borderId="37" applyNumberFormat="0" applyProtection="0">
      <alignment horizontal="righ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86" borderId="37" applyNumberFormat="0" applyProtection="0">
      <alignment horizontal="left" vertical="center" indent="1"/>
    </xf>
    <xf numFmtId="0" fontId="68" fillId="79" borderId="51" applyNumberFormat="0" applyAlignment="0" applyProtection="0"/>
    <xf numFmtId="0" fontId="68" fillId="79" borderId="51" applyNumberFormat="0" applyAlignment="0" applyProtection="0"/>
    <xf numFmtId="0" fontId="68" fillId="79" borderId="51" applyNumberFormat="0" applyAlignment="0" applyProtection="0"/>
    <xf numFmtId="176" fontId="58" fillId="0" borderId="50" applyNumberFormat="0" applyFill="0" applyBorder="0" applyAlignment="0" applyProtection="0"/>
    <xf numFmtId="4" fontId="125" fillId="53" borderId="58" applyNumberFormat="0" applyProtection="0">
      <alignment horizontal="left" vertical="center" wrapText="1" indent="1"/>
    </xf>
    <xf numFmtId="39" fontId="106" fillId="57" borderId="56"/>
    <xf numFmtId="4" fontId="44" fillId="95" borderId="37" applyNumberFormat="0" applyProtection="0">
      <alignment horizontal="right" vertical="center"/>
    </xf>
    <xf numFmtId="0" fontId="91" fillId="0" borderId="53">
      <alignment horizontal="left" vertical="center"/>
    </xf>
    <xf numFmtId="176" fontId="125" fillId="112" borderId="58" applyNumberFormat="0" applyProtection="0">
      <alignment horizontal="left" vertical="center" wrapText="1" indent="1"/>
    </xf>
    <xf numFmtId="176" fontId="166" fillId="50" borderId="58" applyNumberFormat="0" applyProtection="0">
      <alignment horizontal="right" vertical="center"/>
    </xf>
    <xf numFmtId="0" fontId="3" fillId="93" borderId="37" applyNumberFormat="0" applyProtection="0">
      <alignment horizontal="left" vertical="center" indent="1"/>
    </xf>
    <xf numFmtId="4" fontId="133"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91" fillId="0" borderId="53">
      <alignment horizontal="left" vertical="center"/>
    </xf>
    <xf numFmtId="0" fontId="91" fillId="0" borderId="53">
      <alignment horizontal="left" vertical="center"/>
    </xf>
    <xf numFmtId="0" fontId="130" fillId="107" borderId="58" applyNumberFormat="0" applyProtection="0">
      <alignment horizontal="left" vertical="top" indent="1"/>
    </xf>
    <xf numFmtId="0" fontId="3" fillId="106" borderId="37" applyNumberFormat="0" applyProtection="0">
      <alignment horizontal="left" vertical="center" indent="1"/>
    </xf>
    <xf numFmtId="4" fontId="44" fillId="104" borderId="37" applyNumberFormat="0" applyProtection="0">
      <alignment horizontal="left" vertical="center" indent="1"/>
    </xf>
    <xf numFmtId="0" fontId="3" fillId="93" borderId="37" applyNumberFormat="0" applyProtection="0">
      <alignment horizontal="left" vertical="center" indent="1"/>
    </xf>
    <xf numFmtId="39" fontId="106" fillId="57" borderId="56"/>
    <xf numFmtId="4" fontId="44" fillId="88" borderId="37" applyNumberFormat="0" applyProtection="0">
      <alignment horizontal="left" vertical="center" indent="1"/>
    </xf>
    <xf numFmtId="4" fontId="124" fillId="88" borderId="37" applyNumberFormat="0" applyProtection="0">
      <alignment vertical="center"/>
    </xf>
    <xf numFmtId="0" fontId="122" fillId="79" borderId="37" applyNumberFormat="0" applyAlignment="0" applyProtection="0"/>
    <xf numFmtId="0" fontId="36" fillId="89" borderId="52" applyNumberFormat="0" applyAlignment="0" applyProtection="0"/>
    <xf numFmtId="0" fontId="36" fillId="89" borderId="52" applyNumberFormat="0" applyAlignment="0" applyProtection="0"/>
    <xf numFmtId="0" fontId="3" fillId="92" borderId="52" applyNumberFormat="0" applyFont="0" applyAlignment="0" applyProtection="0"/>
    <xf numFmtId="176" fontId="141" fillId="0" borderId="50" applyNumberFormat="0" applyFill="0" applyBorder="0" applyAlignment="0" applyProtection="0"/>
    <xf numFmtId="201" fontId="167" fillId="85" borderId="57" applyBorder="0">
      <alignment horizontal="center" vertical="center" wrapText="1"/>
      <protection hidden="1"/>
    </xf>
    <xf numFmtId="176" fontId="166" fillId="50" borderId="58" applyNumberFormat="0" applyProtection="0">
      <alignment horizontal="right" vertical="center"/>
    </xf>
    <xf numFmtId="4" fontId="133" fillId="104" borderId="37" applyNumberFormat="0" applyProtection="0">
      <alignment horizontal="right" vertical="center"/>
    </xf>
    <xf numFmtId="176" fontId="130" fillId="107" borderId="58" applyNumberFormat="0" applyProtection="0">
      <alignment horizontal="left" vertical="top" indent="1"/>
    </xf>
    <xf numFmtId="0" fontId="130" fillId="107" borderId="58" applyNumberFormat="0" applyProtection="0">
      <alignment horizontal="left" vertical="top" indent="1"/>
    </xf>
    <xf numFmtId="0" fontId="3" fillId="93" borderId="37" applyNumberFormat="0" applyProtection="0">
      <alignment horizontal="left" vertical="center" indent="1"/>
    </xf>
    <xf numFmtId="0" fontId="130" fillId="107" borderId="58" applyNumberFormat="0" applyProtection="0">
      <alignment horizontal="left" vertical="top" indent="1"/>
    </xf>
    <xf numFmtId="176" fontId="125" fillId="112" borderId="58" applyNumberFormat="0" applyProtection="0">
      <alignment horizontal="left" vertical="center" wrapText="1"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3" fillId="93" borderId="37" applyNumberFormat="0" applyProtection="0">
      <alignment horizontal="left" vertical="center" indent="1"/>
    </xf>
    <xf numFmtId="4" fontId="125" fillId="53" borderId="58" applyNumberFormat="0" applyProtection="0">
      <alignment horizontal="left" vertical="center" wrapText="1" indent="1"/>
    </xf>
    <xf numFmtId="4" fontId="129" fillId="109" borderId="58" applyNumberFormat="0" applyProtection="0">
      <alignment horizontal="right" vertical="center"/>
    </xf>
    <xf numFmtId="176" fontId="165" fillId="50" borderId="58" applyNumberFormat="0" applyProtection="0">
      <alignment horizontal="right" vertical="center"/>
    </xf>
    <xf numFmtId="4" fontId="124" fillId="104" borderId="37" applyNumberFormat="0" applyProtection="0">
      <alignment horizontal="right" vertical="center"/>
    </xf>
    <xf numFmtId="0" fontId="2" fillId="84" borderId="18"/>
    <xf numFmtId="0" fontId="2" fillId="84" borderId="18"/>
    <xf numFmtId="176" fontId="2" fillId="84" borderId="18"/>
    <xf numFmtId="4" fontId="124" fillId="104" borderId="37"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124" fillId="88" borderId="37" applyNumberFormat="0" applyProtection="0">
      <alignment vertical="center"/>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4" fontId="44" fillId="106" borderId="37" applyNumberFormat="0" applyProtection="0">
      <alignment horizontal="left" vertical="center" indent="1"/>
    </xf>
    <xf numFmtId="4" fontId="126" fillId="102" borderId="37" applyNumberFormat="0" applyProtection="0">
      <alignment horizontal="left" vertical="center" indent="1"/>
    </xf>
    <xf numFmtId="0" fontId="91" fillId="0" borderId="20">
      <alignment horizontal="left" vertical="center"/>
    </xf>
    <xf numFmtId="0" fontId="91" fillId="0" borderId="20">
      <alignment horizontal="left" vertical="center"/>
    </xf>
    <xf numFmtId="176" fontId="91" fillId="0" borderId="20">
      <alignment horizontal="left" vertical="center"/>
    </xf>
    <xf numFmtId="0" fontId="92" fillId="85" borderId="18" applyBorder="0">
      <alignment horizontal="center" vertical="center" shrinkToFit="1"/>
      <protection hidden="1"/>
    </xf>
    <xf numFmtId="4" fontId="44" fillId="95" borderId="37" applyNumberFormat="0" applyProtection="0">
      <alignment horizontal="right" vertical="center"/>
    </xf>
    <xf numFmtId="4" fontId="44" fillId="85" borderId="37" applyNumberFormat="0" applyProtection="0">
      <alignment horizontal="left" vertical="center" indent="1"/>
    </xf>
    <xf numFmtId="0" fontId="122" fillId="79" borderId="37" applyNumberFormat="0" applyAlignment="0" applyProtection="0"/>
    <xf numFmtId="4" fontId="44" fillId="85" borderId="37" applyNumberFormat="0" applyProtection="0">
      <alignment horizontal="left" vertical="center" indent="1"/>
    </xf>
    <xf numFmtId="4" fontId="44" fillId="85" borderId="37" applyNumberFormat="0" applyProtection="0">
      <alignment vertical="center"/>
    </xf>
    <xf numFmtId="0" fontId="3" fillId="92" borderId="52" applyNumberFormat="0" applyFont="0" applyAlignment="0" applyProtection="0"/>
    <xf numFmtId="0" fontId="57" fillId="0" borderId="50" applyNumberFormat="0" applyFill="0" applyBorder="0" applyAlignment="0" applyProtection="0"/>
    <xf numFmtId="0" fontId="57" fillId="0" borderId="50" applyNumberFormat="0" applyFill="0" applyBorder="0" applyAlignment="0" applyProtection="0"/>
    <xf numFmtId="0" fontId="58" fillId="0" borderId="50" applyNumberFormat="0" applyFill="0" applyBorder="0" applyAlignment="0" applyProtection="0"/>
    <xf numFmtId="0" fontId="58" fillId="0" borderId="50" applyNumberFormat="0" applyFill="0" applyBorder="0" applyAlignment="0" applyProtection="0"/>
    <xf numFmtId="176" fontId="2" fillId="0" borderId="50" applyNumberFormat="0" applyFill="0" applyAlignment="0" applyProtection="0"/>
    <xf numFmtId="0" fontId="68" fillId="80" borderId="51" applyNumberFormat="0" applyAlignment="0" applyProtection="0"/>
    <xf numFmtId="0" fontId="68" fillId="79" borderId="51" applyNumberFormat="0" applyAlignment="0" applyProtection="0"/>
    <xf numFmtId="0" fontId="102" fillId="51" borderId="51" applyNumberFormat="0" applyAlignment="0" applyProtection="0"/>
    <xf numFmtId="4" fontId="44" fillId="104" borderId="37" applyNumberFormat="0" applyProtection="0">
      <alignment horizontal="right" vertical="center"/>
    </xf>
    <xf numFmtId="10" fontId="2" fillId="88" borderId="18" applyNumberFormat="0" applyBorder="0" applyAlignment="0" applyProtection="0"/>
    <xf numFmtId="0" fontId="102" fillId="51" borderId="51" applyNumberFormat="0" applyAlignment="0" applyProtection="0"/>
    <xf numFmtId="0" fontId="102" fillId="51" borderId="51" applyNumberFormat="0" applyAlignment="0" applyProtection="0"/>
    <xf numFmtId="0" fontId="102" fillId="51" borderId="51" applyNumberFormat="0" applyAlignment="0" applyProtection="0"/>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0" fontId="103" fillId="0" borderId="18">
      <alignment horizontal="left" vertical="center" wrapText="1"/>
    </xf>
    <xf numFmtId="0" fontId="102" fillId="51" borderId="51" applyNumberFormat="0" applyAlignment="0" applyProtection="0"/>
    <xf numFmtId="0" fontId="68" fillId="79" borderId="51" applyNumberFormat="0" applyAlignment="0" applyProtection="0"/>
    <xf numFmtId="0" fontId="68" fillId="79" borderId="51" applyNumberFormat="0" applyAlignment="0" applyProtection="0"/>
    <xf numFmtId="0" fontId="2" fillId="0" borderId="50" applyNumberFormat="0" applyFill="0" applyAlignment="0" applyProtection="0"/>
    <xf numFmtId="0" fontId="2" fillId="0" borderId="50" applyNumberFormat="0" applyFill="0" applyAlignment="0" applyProtection="0"/>
    <xf numFmtId="176" fontId="59" fillId="0" borderId="50" applyNumberFormat="0" applyFill="0" applyBorder="0" applyAlignment="0" applyProtection="0"/>
    <xf numFmtId="0" fontId="59" fillId="0" borderId="50" applyNumberFormat="0" applyFill="0" applyBorder="0" applyAlignment="0" applyProtection="0"/>
    <xf numFmtId="0" fontId="59" fillId="0" borderId="50" applyNumberFormat="0" applyFill="0" applyBorder="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0" fontId="135" fillId="0" borderId="50" applyNumberFormat="0" applyFill="0" applyBorder="0" applyAlignment="0" applyProtection="0"/>
    <xf numFmtId="0" fontId="32" fillId="89" borderId="52" applyNumberFormat="0" applyAlignment="0" applyProtection="0"/>
    <xf numFmtId="0" fontId="3" fillId="92" borderId="52" applyNumberFormat="0" applyFont="0" applyAlignment="0" applyProtection="0"/>
    <xf numFmtId="0" fontId="3" fillId="92" borderId="52" applyNumberFormat="0" applyFont="0" applyAlignment="0" applyProtection="0"/>
    <xf numFmtId="0" fontId="135" fillId="0" borderId="50" applyNumberFormat="0" applyFill="0" applyBorder="0" applyAlignment="0" applyProtection="0"/>
    <xf numFmtId="176" fontId="165" fillId="50" borderId="58" applyNumberFormat="0" applyProtection="0">
      <alignment horizontal="right" vertical="center"/>
    </xf>
    <xf numFmtId="0" fontId="140" fillId="0" borderId="50" applyNumberFormat="0" applyFill="0" applyBorder="0" applyAlignment="0" applyProtection="0"/>
    <xf numFmtId="0" fontId="142" fillId="0" borderId="50" applyNumberFormat="0" applyFill="0" applyBorder="0" applyAlignment="0" applyProtection="0"/>
    <xf numFmtId="176" fontId="59" fillId="0" borderId="50" applyNumberFormat="0" applyFill="0" applyBorder="0" applyAlignment="0" applyProtection="0"/>
    <xf numFmtId="176" fontId="68" fillId="80" borderId="51" applyNumberFormat="0" applyAlignment="0" applyProtection="0"/>
    <xf numFmtId="176" fontId="2" fillId="0" borderId="50" applyNumberFormat="0" applyFill="0" applyAlignment="0" applyProtection="0"/>
    <xf numFmtId="176" fontId="59" fillId="0" borderId="50" applyNumberFormat="0" applyFill="0" applyBorder="0" applyAlignment="0" applyProtection="0"/>
    <xf numFmtId="176" fontId="165" fillId="50" borderId="58" applyNumberFormat="0" applyProtection="0">
      <alignment horizontal="right" vertical="center"/>
    </xf>
    <xf numFmtId="176" fontId="130" fillId="107" borderId="58" applyNumberFormat="0" applyProtection="0">
      <alignment horizontal="left" vertical="top" indent="1"/>
    </xf>
    <xf numFmtId="176" fontId="165" fillId="50" borderId="58" applyNumberFormat="0" applyProtection="0">
      <alignment horizontal="right" vertical="center"/>
    </xf>
    <xf numFmtId="0" fontId="2" fillId="0" borderId="50" applyNumberFormat="0" applyFill="0" applyAlignment="0" applyProtection="0"/>
    <xf numFmtId="0" fontId="36" fillId="92" borderId="52" applyNumberFormat="0" applyFont="0" applyAlignment="0" applyProtection="0"/>
    <xf numFmtId="0" fontId="3" fillId="93" borderId="37" applyNumberFormat="0" applyProtection="0">
      <alignment horizontal="left" vertical="center" indent="1"/>
    </xf>
    <xf numFmtId="176" fontId="68" fillId="80" borderId="51" applyNumberFormat="0" applyAlignment="0" applyProtection="0"/>
    <xf numFmtId="176" fontId="59" fillId="0" borderId="50" applyNumberFormat="0" applyFill="0" applyBorder="0" applyAlignment="0" applyProtection="0"/>
    <xf numFmtId="0" fontId="91" fillId="0" borderId="53">
      <alignment horizontal="lef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9" borderId="37" applyNumberFormat="0" applyProtection="0">
      <alignment horizontal="right" vertical="center"/>
    </xf>
    <xf numFmtId="176" fontId="125" fillId="112" borderId="58" applyNumberFormat="0" applyProtection="0">
      <alignment horizontal="left" vertical="center" wrapText="1" indent="1"/>
    </xf>
    <xf numFmtId="39" fontId="106" fillId="57" borderId="56"/>
    <xf numFmtId="176" fontId="140" fillId="0" borderId="50" applyNumberFormat="0" applyFill="0" applyBorder="0" applyAlignment="0" applyProtection="0"/>
    <xf numFmtId="4" fontId="124" fillId="104" borderId="37" applyNumberFormat="0" applyProtection="0">
      <alignment horizontal="right" vertical="center"/>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104" borderId="37" applyNumberFormat="0" applyProtection="0">
      <alignment horizontal="right" vertical="center"/>
    </xf>
    <xf numFmtId="4" fontId="124" fillId="88" borderId="37" applyNumberFormat="0" applyProtection="0">
      <alignment vertical="center"/>
    </xf>
    <xf numFmtId="39" fontId="106" fillId="57" borderId="56"/>
    <xf numFmtId="39" fontId="106" fillId="57" borderId="56"/>
    <xf numFmtId="39" fontId="106" fillId="57" borderId="56"/>
    <xf numFmtId="39" fontId="106" fillId="57" borderId="56"/>
    <xf numFmtId="0" fontId="3" fillId="92" borderId="52" applyNumberFormat="0" applyFont="0" applyAlignment="0" applyProtection="0"/>
    <xf numFmtId="0" fontId="141" fillId="0" borderId="50" applyNumberFormat="0" applyFill="0" applyBorder="0" applyAlignment="0" applyProtection="0"/>
    <xf numFmtId="0" fontId="91" fillId="0" borderId="53">
      <alignment horizontal="left" vertical="center"/>
    </xf>
    <xf numFmtId="0" fontId="2" fillId="84" borderId="54"/>
    <xf numFmtId="10" fontId="2" fillId="88" borderId="18" applyNumberFormat="0" applyBorder="0" applyAlignment="0" applyProtection="0"/>
    <xf numFmtId="0" fontId="57" fillId="0" borderId="50" applyNumberFormat="0" applyFill="0" applyBorder="0" applyAlignment="0" applyProtection="0"/>
    <xf numFmtId="0" fontId="162" fillId="113" borderId="18">
      <alignment vertical="center" wrapText="1"/>
      <protection locked="0"/>
    </xf>
    <xf numFmtId="0" fontId="68" fillId="79" borderId="51" applyNumberFormat="0" applyAlignment="0" applyProtection="0"/>
    <xf numFmtId="176" fontId="140" fillId="0" borderId="50" applyNumberFormat="0" applyFill="0" applyBorder="0" applyAlignment="0" applyProtection="0"/>
    <xf numFmtId="0" fontId="140" fillId="0" borderId="50" applyNumberFormat="0" applyFill="0" applyBorder="0" applyAlignment="0" applyProtection="0"/>
    <xf numFmtId="176" fontId="140" fillId="0" borderId="50" applyNumberFormat="0" applyFill="0" applyBorder="0" applyAlignment="0" applyProtection="0"/>
    <xf numFmtId="4" fontId="133" fillId="104" borderId="37" applyNumberFormat="0" applyProtection="0">
      <alignment horizontal="right" vertical="center"/>
    </xf>
    <xf numFmtId="176" fontId="166" fillId="50" borderId="58" applyNumberFormat="0" applyProtection="0">
      <alignment horizontal="right" vertical="center"/>
    </xf>
    <xf numFmtId="0" fontId="3" fillId="86" borderId="37" applyNumberFormat="0" applyProtection="0">
      <alignment horizontal="left" vertical="center" indent="1"/>
    </xf>
    <xf numFmtId="4" fontId="124" fillId="104" borderId="37" applyNumberFormat="0" applyProtection="0">
      <alignment horizontal="right" vertical="center"/>
    </xf>
    <xf numFmtId="0" fontId="59" fillId="0" borderId="50" applyNumberFormat="0" applyFill="0" applyBorder="0" applyAlignment="0" applyProtection="0"/>
    <xf numFmtId="0" fontId="122" fillId="79" borderId="37" applyNumberFormat="0" applyAlignment="0" applyProtection="0"/>
    <xf numFmtId="0" fontId="68" fillId="79" borderId="51" applyNumberFormat="0" applyAlignment="0" applyProtection="0"/>
    <xf numFmtId="0" fontId="2" fillId="84" borderId="18"/>
    <xf numFmtId="0" fontId="3" fillId="106" borderId="37" applyNumberFormat="0" applyProtection="0">
      <alignment horizontal="left" vertical="center" indent="1"/>
    </xf>
    <xf numFmtId="0" fontId="2" fillId="0" borderId="50" applyNumberFormat="0" applyFill="0" applyAlignment="0" applyProtection="0"/>
    <xf numFmtId="4" fontId="44" fillId="104"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4" fontId="44" fillId="106" borderId="37" applyNumberFormat="0" applyProtection="0">
      <alignment horizontal="left" vertical="center" indent="1"/>
    </xf>
    <xf numFmtId="39" fontId="106" fillId="57" borderId="56"/>
    <xf numFmtId="39" fontId="106" fillId="57" borderId="56"/>
    <xf numFmtId="176" fontId="91" fillId="0" borderId="20">
      <alignment horizontal="left" vertical="center"/>
    </xf>
    <xf numFmtId="176" fontId="142" fillId="0" borderId="50" applyNumberFormat="0" applyFill="0" applyBorder="0" applyAlignment="0" applyProtection="0"/>
    <xf numFmtId="0" fontId="3" fillId="106" borderId="37" applyNumberFormat="0" applyProtection="0">
      <alignment horizontal="left" vertical="center" indent="1"/>
    </xf>
    <xf numFmtId="0" fontId="2" fillId="86" borderId="18"/>
    <xf numFmtId="0" fontId="2" fillId="86" borderId="18"/>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0" fontId="68" fillId="79" borderId="51" applyNumberFormat="0" applyAlignment="0" applyProtection="0"/>
    <xf numFmtId="0" fontId="68" fillId="79" borderId="51" applyNumberFormat="0" applyAlignment="0" applyProtection="0"/>
    <xf numFmtId="0" fontId="102" fillId="51" borderId="51" applyNumberFormat="0" applyAlignment="0" applyProtection="0"/>
    <xf numFmtId="0" fontId="91" fillId="0" borderId="20">
      <alignment horizontal="left" vertical="center"/>
    </xf>
    <xf numFmtId="4" fontId="129" fillId="109" borderId="58" applyNumberFormat="0" applyProtection="0">
      <alignment horizontal="right" vertical="center"/>
    </xf>
    <xf numFmtId="0" fontId="3" fillId="108" borderId="37" applyNumberFormat="0" applyProtection="0">
      <alignment horizontal="left" vertical="center" indent="1"/>
    </xf>
    <xf numFmtId="4" fontId="126" fillId="102" borderId="37" applyNumberFormat="0" applyProtection="0">
      <alignment horizontal="left" vertical="center" indent="1"/>
    </xf>
    <xf numFmtId="10" fontId="2" fillId="88" borderId="18" applyNumberFormat="0" applyBorder="0" applyAlignment="0" applyProtection="0"/>
    <xf numFmtId="39" fontId="106" fillId="57" borderId="56"/>
    <xf numFmtId="39" fontId="106" fillId="57" borderId="56"/>
    <xf numFmtId="39" fontId="106" fillId="57" borderId="56"/>
    <xf numFmtId="4" fontId="44" fillId="101" borderId="37" applyNumberFormat="0" applyProtection="0">
      <alignment horizontal="right" vertical="center"/>
    </xf>
    <xf numFmtId="39" fontId="106" fillId="57" borderId="56"/>
    <xf numFmtId="0" fontId="91" fillId="0" borderId="53">
      <alignment horizontal="left" vertical="center"/>
    </xf>
    <xf numFmtId="4" fontId="44" fillId="104" borderId="37" applyNumberFormat="0" applyProtection="0">
      <alignment horizontal="right" vertical="center"/>
    </xf>
    <xf numFmtId="0" fontId="3" fillId="86" borderId="37" applyNumberFormat="0" applyProtection="0">
      <alignment horizontal="left" vertical="center" indent="1"/>
    </xf>
    <xf numFmtId="0" fontId="3" fillId="92" borderId="52" applyNumberFormat="0" applyFont="0" applyAlignment="0" applyProtection="0"/>
    <xf numFmtId="0" fontId="3" fillId="92" borderId="52" applyNumberFormat="0" applyFont="0" applyAlignment="0" applyProtection="0"/>
    <xf numFmtId="0" fontId="32" fillId="89" borderId="52" applyNumberFormat="0" applyAlignment="0" applyProtection="0"/>
    <xf numFmtId="0" fontId="36" fillId="92" borderId="52" applyNumberFormat="0" applyFont="0" applyAlignment="0" applyProtection="0"/>
    <xf numFmtId="0" fontId="122" fillId="79" borderId="37" applyNumberFormat="0" applyAlignment="0" applyProtection="0"/>
    <xf numFmtId="0" fontId="122" fillId="79" borderId="37" applyNumberFormat="0" applyAlignment="0" applyProtection="0"/>
    <xf numFmtId="0" fontId="122" fillId="80" borderId="37" applyNumberFormat="0" applyAlignment="0" applyProtection="0"/>
    <xf numFmtId="0" fontId="122" fillId="79" borderId="37" applyNumberFormat="0" applyAlignment="0" applyProtection="0"/>
    <xf numFmtId="0" fontId="3" fillId="93" borderId="37" applyNumberFormat="0" applyProtection="0">
      <alignment horizontal="left" vertical="center" indent="1"/>
    </xf>
    <xf numFmtId="4" fontId="44" fillId="104" borderId="40" applyNumberFormat="0" applyProtection="0">
      <alignment horizontal="left" vertical="center" indent="1"/>
    </xf>
    <xf numFmtId="4" fontId="44" fillId="104" borderId="37" applyNumberFormat="0" applyProtection="0">
      <alignment horizontal="right" vertical="center"/>
    </xf>
    <xf numFmtId="0" fontId="57" fillId="0" borderId="50" applyNumberFormat="0" applyFill="0" applyBorder="0" applyAlignment="0" applyProtection="0"/>
    <xf numFmtId="4" fontId="124" fillId="104" borderId="37" applyNumberFormat="0" applyProtection="0">
      <alignment horizontal="right" vertical="center"/>
    </xf>
    <xf numFmtId="0" fontId="3" fillId="93" borderId="37" applyNumberFormat="0" applyProtection="0">
      <alignment horizontal="left" vertical="center" indent="1"/>
    </xf>
    <xf numFmtId="0" fontId="91" fillId="0" borderId="53">
      <alignment horizontal="lef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4" fontId="44" fillId="104" borderId="37" applyNumberFormat="0" applyProtection="0">
      <alignment horizontal="right" vertical="center"/>
    </xf>
    <xf numFmtId="4" fontId="44" fillId="85" borderId="37" applyNumberFormat="0" applyProtection="0">
      <alignment vertical="center"/>
    </xf>
    <xf numFmtId="4" fontId="124" fillId="85" borderId="37" applyNumberFormat="0" applyProtection="0">
      <alignment vertical="center"/>
    </xf>
    <xf numFmtId="0" fontId="3" fillId="86" borderId="37" applyNumberFormat="0" applyProtection="0">
      <alignment horizontal="left" vertical="center" indent="1"/>
    </xf>
    <xf numFmtId="176" fontId="2" fillId="0" borderId="50" applyNumberFormat="0" applyFill="0" applyAlignment="0" applyProtection="0"/>
    <xf numFmtId="176" fontId="135" fillId="0" borderId="50" applyNumberFormat="0" applyFill="0" applyBorder="0" applyAlignment="0" applyProtection="0"/>
    <xf numFmtId="4" fontId="44" fillId="106" borderId="37" applyNumberFormat="0" applyProtection="0">
      <alignment horizontal="left" vertical="center" indent="1"/>
    </xf>
    <xf numFmtId="0" fontId="3" fillId="108" borderId="37" applyNumberFormat="0" applyProtection="0">
      <alignment horizontal="left" vertical="center" indent="1"/>
    </xf>
    <xf numFmtId="4" fontId="44" fillId="85" borderId="37" applyNumberFormat="0" applyProtection="0">
      <alignment horizontal="left" vertical="center" indent="1"/>
    </xf>
    <xf numFmtId="4" fontId="44" fillId="96" borderId="37" applyNumberFormat="0" applyProtection="0">
      <alignment horizontal="right" vertical="center"/>
    </xf>
    <xf numFmtId="0" fontId="2" fillId="86" borderId="18"/>
    <xf numFmtId="0" fontId="162" fillId="113" borderId="18">
      <alignment vertical="center" wrapText="1"/>
      <protection locked="0"/>
    </xf>
    <xf numFmtId="0" fontId="2" fillId="0" borderId="50" applyNumberFormat="0" applyFill="0" applyAlignment="0" applyProtection="0"/>
    <xf numFmtId="0" fontId="57" fillId="0" borderId="50" applyNumberFormat="0" applyFill="0" applyBorder="0" applyAlignment="0" applyProtection="0"/>
    <xf numFmtId="0" fontId="2" fillId="0" borderId="50" applyNumberFormat="0" applyFill="0" applyAlignment="0" applyProtection="0"/>
    <xf numFmtId="0" fontId="102" fillId="51" borderId="51" applyNumberFormat="0" applyAlignment="0" applyProtection="0"/>
    <xf numFmtId="4" fontId="44" fillId="83" borderId="37" applyNumberFormat="0" applyProtection="0">
      <alignment horizontal="right" vertical="center"/>
    </xf>
    <xf numFmtId="4" fontId="44" fillId="85" borderId="37" applyNumberFormat="0" applyProtection="0">
      <alignment horizontal="left" vertical="center" indent="1"/>
    </xf>
    <xf numFmtId="4" fontId="128" fillId="109" borderId="58" applyNumberFormat="0" applyProtection="0">
      <alignment horizontal="right" vertical="center"/>
    </xf>
    <xf numFmtId="4" fontId="44" fillId="104" borderId="37" applyNumberFormat="0" applyProtection="0">
      <alignment horizontal="left" vertical="center" indent="1"/>
    </xf>
    <xf numFmtId="39" fontId="106" fillId="57" borderId="56"/>
    <xf numFmtId="39" fontId="106" fillId="57" borderId="56"/>
    <xf numFmtId="0" fontId="3" fillId="106" borderId="37" applyNumberFormat="0" applyProtection="0">
      <alignment horizontal="left" vertical="center" indent="1"/>
    </xf>
    <xf numFmtId="0" fontId="2" fillId="86" borderId="18"/>
    <xf numFmtId="0" fontId="2" fillId="86" borderId="18"/>
    <xf numFmtId="176" fontId="2" fillId="86" borderId="18"/>
    <xf numFmtId="0" fontId="2" fillId="86" borderId="18"/>
    <xf numFmtId="4" fontId="124" fillId="85" borderId="37" applyNumberFormat="0" applyProtection="0">
      <alignment vertical="center"/>
    </xf>
    <xf numFmtId="4" fontId="44" fillId="106" borderId="37" applyNumberFormat="0" applyProtection="0">
      <alignment horizontal="left" vertical="center" indent="1"/>
    </xf>
    <xf numFmtId="4" fontId="4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40"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176" fontId="165" fillId="50" borderId="58"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25" fillId="112" borderId="58" applyNumberFormat="0" applyProtection="0">
      <alignment horizontal="left" vertical="center" wrapText="1"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130" fillId="107" borderId="58" applyNumberFormat="0" applyProtection="0">
      <alignment horizontal="left" vertical="top" indent="1"/>
    </xf>
    <xf numFmtId="176" fontId="130" fillId="107" borderId="58" applyNumberFormat="0" applyProtection="0">
      <alignment horizontal="left" vertical="top" indent="1"/>
    </xf>
    <xf numFmtId="176" fontId="130" fillId="107" borderId="58" applyNumberFormat="0" applyProtection="0">
      <alignment horizontal="left" vertical="top" indent="1"/>
    </xf>
    <xf numFmtId="176" fontId="165" fillId="50" borderId="58" applyNumberFormat="0" applyProtection="0">
      <alignment horizontal="right" vertical="center"/>
    </xf>
    <xf numFmtId="176" fontId="125" fillId="112" borderId="58" applyNumberFormat="0" applyProtection="0">
      <alignment horizontal="left" vertical="center" wrapText="1" indent="1"/>
    </xf>
    <xf numFmtId="4" fontId="133" fillId="104" borderId="37" applyNumberFormat="0" applyProtection="0">
      <alignment horizontal="right" vertical="center"/>
    </xf>
    <xf numFmtId="4" fontId="133" fillId="104" borderId="37" applyNumberFormat="0" applyProtection="0">
      <alignment horizontal="right" vertical="center"/>
    </xf>
    <xf numFmtId="176" fontId="166" fillId="50" borderId="58"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201" fontId="167" fillId="85" borderId="57" applyBorder="0">
      <alignment horizontal="center" vertical="center" wrapText="1"/>
      <protection hidden="1"/>
    </xf>
    <xf numFmtId="176" fontId="2" fillId="0" borderId="50" applyNumberFormat="0" applyFill="0" applyAlignment="0" applyProtection="0"/>
    <xf numFmtId="0" fontId="164" fillId="1" borderId="20" applyNumberFormat="0" applyFont="0" applyAlignment="0">
      <alignment horizontal="center"/>
    </xf>
    <xf numFmtId="176" fontId="135" fillId="0" borderId="50" applyNumberFormat="0" applyFill="0" applyBorder="0" applyAlignment="0" applyProtection="0"/>
    <xf numFmtId="0" fontId="3" fillId="92" borderId="52" applyNumberFormat="0" applyFont="0" applyAlignment="0" applyProtection="0"/>
    <xf numFmtId="176" fontId="91" fillId="0" borderId="53">
      <alignment horizontal="left" vertical="center"/>
    </xf>
    <xf numFmtId="0" fontId="2" fillId="86" borderId="18"/>
    <xf numFmtId="0" fontId="3" fillId="92" borderId="52" applyNumberFormat="0" applyFont="0" applyAlignment="0" applyProtection="0"/>
    <xf numFmtId="0" fontId="135" fillId="0" borderId="50" applyNumberFormat="0" applyFill="0" applyBorder="0" applyAlignment="0" applyProtection="0"/>
    <xf numFmtId="176" fontId="135" fillId="0" borderId="50" applyNumberFormat="0" applyFill="0" applyBorder="0" applyAlignment="0" applyProtection="0"/>
    <xf numFmtId="39" fontId="106" fillId="57" borderId="56"/>
    <xf numFmtId="0" fontId="172" fillId="83" borderId="18">
      <alignment horizontal="center" vertical="center" wrapText="1"/>
    </xf>
    <xf numFmtId="0" fontId="173" fillId="0" borderId="48" applyNumberFormat="0" applyFill="0" applyAlignment="0" applyProtection="0"/>
    <xf numFmtId="0" fontId="91" fillId="0" borderId="20">
      <alignment horizontal="left" vertical="center"/>
    </xf>
    <xf numFmtId="0" fontId="32" fillId="89" borderId="52" applyNumberFormat="0" applyAlignment="0" applyProtection="0"/>
    <xf numFmtId="0" fontId="162" fillId="113" borderId="18">
      <alignment vertical="center" wrapText="1"/>
      <protection locked="0"/>
    </xf>
    <xf numFmtId="0" fontId="162" fillId="113" borderId="18">
      <alignment vertical="center" wrapText="1"/>
      <protection locked="0"/>
    </xf>
    <xf numFmtId="4" fontId="44" fillId="97" borderId="37" applyNumberFormat="0" applyProtection="0">
      <alignment horizontal="right" vertical="center"/>
    </xf>
    <xf numFmtId="0" fontId="140" fillId="0" borderId="50" applyNumberFormat="0" applyFill="0" applyBorder="0" applyAlignment="0" applyProtection="0"/>
    <xf numFmtId="176" fontId="140" fillId="0" borderId="50" applyNumberFormat="0" applyFill="0" applyBorder="0" applyAlignment="0" applyProtection="0"/>
    <xf numFmtId="0" fontId="141" fillId="0" borderId="50" applyNumberFormat="0" applyFill="0" applyBorder="0" applyAlignment="0" applyProtection="0"/>
    <xf numFmtId="176" fontId="141" fillId="0" borderId="50" applyNumberFormat="0" applyFill="0" applyBorder="0" applyAlignment="0" applyProtection="0"/>
    <xf numFmtId="0" fontId="142" fillId="0" borderId="50" applyNumberFormat="0" applyFill="0" applyBorder="0" applyAlignment="0" applyProtection="0"/>
    <xf numFmtId="176" fontId="142" fillId="0" borderId="50" applyNumberFormat="0" applyFill="0" applyBorder="0" applyAlignment="0" applyProtection="0"/>
    <xf numFmtId="4" fontId="128" fillId="109" borderId="58" applyNumberFormat="0" applyProtection="0">
      <alignment horizontal="right" vertical="center"/>
    </xf>
    <xf numFmtId="0" fontId="91" fillId="0" borderId="20">
      <alignment horizontal="left" vertical="center"/>
    </xf>
    <xf numFmtId="0" fontId="191" fillId="80" borderId="37" applyNumberFormat="0" applyAlignment="0" applyProtection="0"/>
    <xf numFmtId="0" fontId="2" fillId="84" borderId="18"/>
    <xf numFmtId="0" fontId="68" fillId="79" borderId="51" applyNumberFormat="0" applyAlignment="0" applyProtection="0"/>
    <xf numFmtId="0" fontId="57" fillId="0" borderId="50" applyNumberFormat="0" applyFill="0" applyBorder="0" applyAlignment="0" applyProtection="0"/>
    <xf numFmtId="0" fontId="3" fillId="93" borderId="37" applyNumberFormat="0" applyProtection="0">
      <alignment horizontal="left" vertical="center" indent="1"/>
    </xf>
    <xf numFmtId="4" fontId="124" fillId="104" borderId="37" applyNumberFormat="0" applyProtection="0">
      <alignment horizontal="right" vertical="center"/>
    </xf>
    <xf numFmtId="4" fontId="126" fillId="102" borderId="37" applyNumberFormat="0" applyProtection="0">
      <alignment horizontal="left" vertical="center" indent="1"/>
    </xf>
    <xf numFmtId="4" fontId="133" fillId="104" borderId="37" applyNumberFormat="0" applyProtection="0">
      <alignment horizontal="right" vertical="center"/>
    </xf>
    <xf numFmtId="176" fontId="59" fillId="0" borderId="50" applyNumberFormat="0" applyFill="0" applyBorder="0" applyAlignment="0" applyProtection="0"/>
    <xf numFmtId="0" fontId="3" fillId="93" borderId="37" applyNumberFormat="0" applyProtection="0">
      <alignment horizontal="left" vertical="center" indent="1"/>
    </xf>
    <xf numFmtId="0" fontId="3" fillId="86" borderId="37" applyNumberFormat="0" applyProtection="0">
      <alignment horizontal="left" vertical="center" indent="1"/>
    </xf>
    <xf numFmtId="176" fontId="142" fillId="0" borderId="50" applyNumberFormat="0" applyFill="0" applyBorder="0" applyAlignment="0" applyProtection="0"/>
    <xf numFmtId="176" fontId="58" fillId="0" borderId="50" applyNumberFormat="0" applyFill="0" applyBorder="0" applyAlignment="0" applyProtection="0"/>
    <xf numFmtId="0" fontId="102" fillId="51" borderId="51" applyNumberFormat="0" applyAlignment="0" applyProtection="0"/>
    <xf numFmtId="39" fontId="106" fillId="57" borderId="56"/>
    <xf numFmtId="0" fontId="68" fillId="79" borderId="51" applyNumberFormat="0" applyAlignment="0" applyProtection="0"/>
    <xf numFmtId="0" fontId="3" fillId="92" borderId="52" applyNumberFormat="0" applyFont="0" applyAlignment="0" applyProtection="0"/>
    <xf numFmtId="4" fontId="125" fillId="53" borderId="58" applyNumberFormat="0" applyProtection="0">
      <alignment horizontal="left" vertical="center" wrapText="1" indent="1"/>
    </xf>
    <xf numFmtId="0" fontId="3" fillId="93" borderId="37" applyNumberFormat="0" applyProtection="0">
      <alignment horizontal="left" vertical="center" indent="1"/>
    </xf>
    <xf numFmtId="4" fontId="44" fillId="83"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left" vertical="center" indent="1"/>
    </xf>
    <xf numFmtId="4" fontId="44" fillId="88" borderId="37" applyNumberFormat="0" applyProtection="0">
      <alignment horizontal="left" vertical="center" indent="1"/>
    </xf>
    <xf numFmtId="176" fontId="68" fillId="80" borderId="51" applyNumberFormat="0" applyAlignment="0" applyProtection="0"/>
    <xf numFmtId="176" fontId="130" fillId="107" borderId="58" applyNumberFormat="0" applyProtection="0">
      <alignment horizontal="left" vertical="top" indent="1"/>
    </xf>
    <xf numFmtId="0" fontId="3" fillId="106" borderId="37" applyNumberFormat="0" applyProtection="0">
      <alignment horizontal="left" vertical="center" indent="1"/>
    </xf>
    <xf numFmtId="4" fontId="44" fillId="101" borderId="37" applyNumberFormat="0" applyProtection="0">
      <alignment horizontal="right" vertical="center"/>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6" borderId="37" applyNumberFormat="0" applyProtection="0">
      <alignment horizontal="left" vertical="center" indent="1"/>
    </xf>
    <xf numFmtId="4" fontId="44" fillId="97" borderId="37" applyNumberFormat="0" applyProtection="0">
      <alignment horizontal="right" vertical="center"/>
    </xf>
    <xf numFmtId="4" fontId="44" fillId="95" borderId="37" applyNumberFormat="0" applyProtection="0">
      <alignment horizontal="right" vertical="center"/>
    </xf>
    <xf numFmtId="176" fontId="128" fillId="50" borderId="58" applyNumberFormat="0" applyProtection="0">
      <alignment horizontal="right" vertical="center"/>
    </xf>
    <xf numFmtId="0" fontId="3" fillId="108" borderId="37" applyNumberFormat="0" applyProtection="0">
      <alignment horizontal="left" vertical="center" indent="1"/>
    </xf>
    <xf numFmtId="0" fontId="3" fillId="86" borderId="37" applyNumberFormat="0" applyProtection="0">
      <alignment horizontal="left" vertical="center" indent="1"/>
    </xf>
    <xf numFmtId="176" fontId="141" fillId="0" borderId="50" applyNumberFormat="0" applyFill="0" applyBorder="0" applyAlignment="0" applyProtection="0"/>
    <xf numFmtId="176" fontId="91" fillId="0" borderId="20">
      <alignment horizontal="left" vertical="center"/>
    </xf>
    <xf numFmtId="176" fontId="128" fillId="50" borderId="58" applyNumberFormat="0" applyProtection="0">
      <alignment horizontal="right" vertical="center"/>
    </xf>
    <xf numFmtId="4" fontId="44" fillId="88" borderId="37" applyNumberFormat="0" applyProtection="0">
      <alignment horizontal="left" vertical="center" indent="1"/>
    </xf>
    <xf numFmtId="4" fontId="44" fillId="106" borderId="37" applyNumberFormat="0" applyProtection="0">
      <alignment horizontal="left" vertical="center" indent="1"/>
    </xf>
    <xf numFmtId="4" fontId="44" fillId="99" borderId="37" applyNumberFormat="0" applyProtection="0">
      <alignment horizontal="right" vertical="center"/>
    </xf>
    <xf numFmtId="0" fontId="102" fillId="51" borderId="51" applyNumberFormat="0" applyAlignment="0" applyProtection="0"/>
    <xf numFmtId="0" fontId="3" fillId="92" borderId="52" applyNumberFormat="0" applyFont="0" applyAlignment="0" applyProtection="0"/>
    <xf numFmtId="0" fontId="3" fillId="108" borderId="37" applyNumberFormat="0" applyProtection="0">
      <alignment horizontal="left" vertical="center" indent="1"/>
    </xf>
    <xf numFmtId="0" fontId="2" fillId="0" borderId="50" applyNumberFormat="0" applyFill="0" applyAlignment="0" applyProtection="0"/>
    <xf numFmtId="0" fontId="3" fillId="106" borderId="37" applyNumberFormat="0" applyProtection="0">
      <alignment horizontal="left" vertical="center" indent="1"/>
    </xf>
    <xf numFmtId="176" fontId="142" fillId="0" borderId="50" applyNumberFormat="0" applyFill="0" applyBorder="0" applyAlignment="0" applyProtection="0"/>
    <xf numFmtId="4" fontId="44" fillId="104" borderId="40" applyNumberFormat="0" applyProtection="0">
      <alignment horizontal="left" vertical="center" indent="1"/>
    </xf>
    <xf numFmtId="176" fontId="166" fillId="50" borderId="58" applyNumberFormat="0" applyProtection="0">
      <alignment horizontal="right" vertical="center"/>
    </xf>
    <xf numFmtId="4" fontId="44" fillId="100" borderId="37" applyNumberFormat="0" applyProtection="0">
      <alignment horizontal="right" vertical="center"/>
    </xf>
    <xf numFmtId="4" fontId="44" fillId="40" borderId="37" applyNumberFormat="0" applyProtection="0">
      <alignment horizontal="right" vertical="center"/>
    </xf>
    <xf numFmtId="0" fontId="3" fillId="93" borderId="37" applyNumberFormat="0" applyProtection="0">
      <alignment horizontal="left" vertical="center" indent="1"/>
    </xf>
    <xf numFmtId="0" fontId="162" fillId="113" borderId="18">
      <alignment vertical="center" wrapText="1"/>
      <protection locked="0"/>
    </xf>
    <xf numFmtId="4" fontId="44" fillId="104" borderId="37" applyNumberFormat="0" applyProtection="0">
      <alignment horizontal="right" vertical="center"/>
    </xf>
    <xf numFmtId="0" fontId="2" fillId="84" borderId="54"/>
    <xf numFmtId="0" fontId="91" fillId="0" borderId="53">
      <alignment horizontal="left" vertical="center"/>
    </xf>
    <xf numFmtId="4" fontId="134" fillId="109" borderId="58" applyNumberFormat="0" applyProtection="0">
      <alignment horizontal="right" vertical="center"/>
    </xf>
    <xf numFmtId="0" fontId="140" fillId="0" borderId="50" applyNumberFormat="0" applyFill="0" applyBorder="0" applyAlignment="0" applyProtection="0"/>
    <xf numFmtId="0" fontId="141" fillId="0" borderId="50" applyNumberFormat="0" applyFill="0" applyBorder="0" applyAlignment="0" applyProtection="0"/>
    <xf numFmtId="0" fontId="142" fillId="0" borderId="50" applyNumberFormat="0" applyFill="0" applyBorder="0" applyAlignment="0" applyProtection="0"/>
    <xf numFmtId="176" fontId="59" fillId="0" borderId="50" applyNumberFormat="0" applyFill="0" applyBorder="0" applyAlignment="0" applyProtection="0"/>
    <xf numFmtId="0" fontId="140" fillId="0" borderId="50" applyNumberFormat="0" applyFill="0" applyBorder="0" applyAlignment="0" applyProtection="0"/>
    <xf numFmtId="4" fontId="44" fillId="104" borderId="37" applyNumberFormat="0" applyProtection="0">
      <alignment horizontal="right" vertical="center"/>
    </xf>
    <xf numFmtId="4" fontId="44" fillId="88" borderId="37" applyNumberFormat="0" applyProtection="0">
      <alignment vertical="center"/>
    </xf>
    <xf numFmtId="0" fontId="3" fillId="86" borderId="37" applyNumberFormat="0" applyProtection="0">
      <alignment horizontal="left" vertical="center" indent="1"/>
    </xf>
    <xf numFmtId="4" fontId="44" fillId="106" borderId="37" applyNumberFormat="0" applyProtection="0">
      <alignment horizontal="left" vertical="center" indent="1"/>
    </xf>
    <xf numFmtId="4" fontId="44" fillId="104" borderId="55" applyNumberFormat="0" applyProtection="0">
      <alignment horizontal="left" vertical="center" indent="1"/>
    </xf>
    <xf numFmtId="4" fontId="44" fillId="40" borderId="37" applyNumberFormat="0" applyProtection="0">
      <alignment horizontal="right" vertical="center"/>
    </xf>
    <xf numFmtId="4" fontId="44" fillId="97" borderId="37" applyNumberFormat="0" applyProtection="0">
      <alignment horizontal="right" vertical="center"/>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0" fontId="135" fillId="0" borderId="50" applyNumberFormat="0" applyFill="0" applyBorder="0" applyAlignment="0" applyProtection="0"/>
    <xf numFmtId="0" fontId="102" fillId="51" borderId="51" applyNumberFormat="0" applyAlignment="0" applyProtection="0"/>
    <xf numFmtId="0" fontId="189" fillId="80" borderId="51" applyNumberFormat="0" applyAlignment="0" applyProtection="0"/>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10" fontId="2" fillId="88" borderId="18" applyNumberFormat="0" applyBorder="0" applyAlignment="0" applyProtection="0"/>
    <xf numFmtId="0" fontId="190" fillId="52" borderId="51" applyNumberFormat="0" applyAlignment="0" applyProtection="0"/>
    <xf numFmtId="0" fontId="191" fillId="80" borderId="37" applyNumberFormat="0" applyAlignment="0" applyProtection="0"/>
    <xf numFmtId="10" fontId="2" fillId="88" borderId="18" applyNumberFormat="0" applyBorder="0" applyAlignment="0" applyProtection="0"/>
    <xf numFmtId="176" fontId="58" fillId="0" borderId="50" applyNumberFormat="0" applyFill="0" applyBorder="0" applyAlignment="0" applyProtection="0"/>
    <xf numFmtId="0" fontId="2" fillId="86" borderId="18"/>
    <xf numFmtId="0" fontId="3" fillId="93" borderId="37" applyNumberFormat="0" applyProtection="0">
      <alignment horizontal="left" vertical="center" indent="1"/>
    </xf>
    <xf numFmtId="4" fontId="124" fillId="104" borderId="37" applyNumberFormat="0" applyProtection="0">
      <alignment horizontal="right" vertical="center"/>
    </xf>
    <xf numFmtId="0" fontId="140" fillId="0" borderId="50" applyNumberFormat="0" applyFill="0" applyBorder="0" applyAlignment="0" applyProtection="0"/>
    <xf numFmtId="0" fontId="3" fillId="93" borderId="37" applyNumberFormat="0" applyProtection="0">
      <alignment horizontal="left" vertical="center" indent="1"/>
    </xf>
    <xf numFmtId="4" fontId="44" fillId="85" borderId="37" applyNumberFormat="0" applyProtection="0">
      <alignment vertical="center"/>
    </xf>
    <xf numFmtId="0" fontId="91" fillId="0" borderId="20">
      <alignment horizontal="left" vertical="center"/>
    </xf>
    <xf numFmtId="10" fontId="2" fillId="88" borderId="18" applyNumberFormat="0" applyBorder="0" applyAlignment="0" applyProtection="0"/>
    <xf numFmtId="0" fontId="2" fillId="84" borderId="18"/>
    <xf numFmtId="0" fontId="2" fillId="84" borderId="18"/>
    <xf numFmtId="4" fontId="44" fillId="104" borderId="37" applyNumberFormat="0" applyProtection="0">
      <alignment horizontal="left" vertical="center" indent="1"/>
    </xf>
    <xf numFmtId="4" fontId="44" fillId="101" borderId="37" applyNumberFormat="0" applyProtection="0">
      <alignment horizontal="right" vertical="center"/>
    </xf>
    <xf numFmtId="4" fontId="44" fillId="40" borderId="37" applyNumberFormat="0" applyProtection="0">
      <alignment horizontal="right" vertical="center"/>
    </xf>
    <xf numFmtId="0" fontId="91" fillId="0" borderId="20">
      <alignment horizontal="left" vertical="center"/>
    </xf>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39" fontId="106" fillId="57" borderId="56"/>
    <xf numFmtId="39" fontId="106" fillId="57" borderId="56"/>
    <xf numFmtId="39" fontId="106" fillId="57" borderId="56"/>
    <xf numFmtId="39" fontId="106" fillId="57" borderId="56"/>
    <xf numFmtId="39" fontId="106" fillId="57" borderId="56"/>
    <xf numFmtId="39" fontId="106" fillId="57" borderId="56"/>
    <xf numFmtId="4" fontId="44" fillId="85" borderId="37" applyNumberFormat="0" applyProtection="0">
      <alignment horizontal="left" vertical="center" indent="1"/>
    </xf>
    <xf numFmtId="176" fontId="140" fillId="0" borderId="50" applyNumberFormat="0" applyFill="0" applyBorder="0" applyAlignment="0" applyProtection="0"/>
    <xf numFmtId="0" fontId="2" fillId="86" borderId="18"/>
    <xf numFmtId="4" fontId="44" fillId="95" borderId="37" applyNumberFormat="0" applyProtection="0">
      <alignment horizontal="right" vertical="center"/>
    </xf>
    <xf numFmtId="0" fontId="3" fillId="93" borderId="37" applyNumberFormat="0" applyProtection="0">
      <alignment horizontal="left" vertical="center" indent="1"/>
    </xf>
    <xf numFmtId="4" fontId="44" fillId="96"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134" fillId="109" borderId="58" applyNumberFormat="0" applyProtection="0">
      <alignment horizontal="right" vertical="center"/>
    </xf>
    <xf numFmtId="4" fontId="133"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4" fontId="12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12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vertical="center"/>
    </xf>
    <xf numFmtId="4" fontId="124" fillId="88" borderId="37" applyNumberFormat="0" applyProtection="0">
      <alignment vertical="center"/>
    </xf>
    <xf numFmtId="4" fontId="44" fillId="40" borderId="37" applyNumberFormat="0" applyProtection="0">
      <alignment horizontal="right" vertical="center"/>
    </xf>
    <xf numFmtId="4" fontId="44" fillId="106" borderId="37" applyNumberFormat="0" applyProtection="0">
      <alignment horizontal="left" vertical="center" indent="1"/>
    </xf>
    <xf numFmtId="39" fontId="106" fillId="57" borderId="56"/>
    <xf numFmtId="39" fontId="106" fillId="57" borderId="56"/>
    <xf numFmtId="4" fontId="124" fillId="88" borderId="37" applyNumberFormat="0" applyProtection="0">
      <alignment vertical="center"/>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88" borderId="37" applyNumberFormat="0" applyProtection="0">
      <alignment vertical="center"/>
    </xf>
    <xf numFmtId="0" fontId="3" fillId="93" borderId="37" applyNumberFormat="0" applyProtection="0">
      <alignment horizontal="left" vertical="center" indent="1"/>
    </xf>
    <xf numFmtId="4" fontId="124" fillId="104" borderId="37" applyNumberFormat="0" applyProtection="0">
      <alignment horizontal="right" vertical="center"/>
    </xf>
    <xf numFmtId="0" fontId="3" fillId="93" borderId="37" applyNumberFormat="0" applyProtection="0">
      <alignment horizontal="left" vertical="center" indent="1"/>
    </xf>
    <xf numFmtId="4" fontId="133" fillId="104" borderId="37" applyNumberFormat="0" applyProtection="0">
      <alignment horizontal="right" vertical="center"/>
    </xf>
    <xf numFmtId="39" fontId="106" fillId="57" borderId="56"/>
    <xf numFmtId="39" fontId="106" fillId="57" borderId="56"/>
    <xf numFmtId="0" fontId="91" fillId="0" borderId="20">
      <alignment horizontal="left" vertical="center"/>
    </xf>
    <xf numFmtId="0" fontId="122" fillId="79" borderId="37" applyNumberFormat="0" applyAlignment="0" applyProtection="0"/>
    <xf numFmtId="176" fontId="57" fillId="0" borderId="50" applyNumberFormat="0" applyFill="0" applyBorder="0" applyAlignment="0" applyProtection="0"/>
    <xf numFmtId="0" fontId="3" fillId="93" borderId="37" applyNumberFormat="0" applyProtection="0">
      <alignment horizontal="left" vertical="center" indent="1"/>
    </xf>
    <xf numFmtId="4" fontId="126" fillId="102" borderId="37"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0" fontId="135" fillId="0" borderId="50" applyNumberFormat="0" applyFill="0" applyBorder="0" applyAlignment="0" applyProtection="0"/>
    <xf numFmtId="0" fontId="191" fillId="80" borderId="37" applyNumberFormat="0" applyAlignment="0" applyProtection="0"/>
    <xf numFmtId="0" fontId="189" fillId="80" borderId="51" applyNumberFormat="0" applyAlignment="0" applyProtection="0"/>
    <xf numFmtId="0" fontId="185" fillId="0" borderId="48" applyNumberFormat="0" applyFill="0" applyAlignment="0" applyProtection="0"/>
    <xf numFmtId="10" fontId="2" fillId="88" borderId="18" applyNumberFormat="0" applyBorder="0" applyAlignment="0" applyProtection="0"/>
    <xf numFmtId="4" fontId="44" fillId="85" borderId="37" applyNumberFormat="0" applyProtection="0">
      <alignment horizontal="left" vertical="center" indent="1"/>
    </xf>
    <xf numFmtId="4" fontId="44" fillId="106" borderId="37" applyNumberFormat="0" applyProtection="0">
      <alignment horizontal="left" vertical="center" indent="1"/>
    </xf>
    <xf numFmtId="0" fontId="142" fillId="0" borderId="50" applyNumberFormat="0" applyFill="0" applyBorder="0" applyAlignment="0" applyProtection="0"/>
    <xf numFmtId="39" fontId="106" fillId="57" borderId="56"/>
    <xf numFmtId="4" fontId="44" fillId="104" borderId="37" applyNumberFormat="0" applyProtection="0">
      <alignment horizontal="right" vertical="center"/>
    </xf>
    <xf numFmtId="176" fontId="130" fillId="107" borderId="58" applyNumberFormat="0" applyProtection="0">
      <alignment horizontal="left" vertical="top" indent="1"/>
    </xf>
    <xf numFmtId="0" fontId="3" fillId="93" borderId="37" applyNumberFormat="0" applyProtection="0">
      <alignment horizontal="left" vertical="center" indent="1"/>
    </xf>
    <xf numFmtId="0" fontId="142" fillId="0" borderId="50" applyNumberFormat="0" applyFill="0" applyBorder="0" applyAlignment="0" applyProtection="0"/>
    <xf numFmtId="4" fontId="44" fillId="99" borderId="37" applyNumberFormat="0" applyProtection="0">
      <alignment horizontal="right" vertical="center"/>
    </xf>
    <xf numFmtId="4" fontId="44" fillId="96" borderId="37" applyNumberFormat="0" applyProtection="0">
      <alignment horizontal="right" vertical="center"/>
    </xf>
    <xf numFmtId="0" fontId="68" fillId="79" borderId="51" applyNumberFormat="0" applyAlignment="0" applyProtection="0"/>
    <xf numFmtId="0" fontId="3" fillId="93" borderId="37" applyNumberFormat="0" applyProtection="0">
      <alignment horizontal="left" vertical="center" indent="1"/>
    </xf>
    <xf numFmtId="176" fontId="135" fillId="0" borderId="50" applyNumberFormat="0" applyFill="0" applyBorder="0" applyAlignment="0" applyProtection="0"/>
    <xf numFmtId="0" fontId="2" fillId="86" borderId="18"/>
    <xf numFmtId="4" fontId="44" fillId="85" borderId="37" applyNumberFormat="0" applyProtection="0">
      <alignment vertical="center"/>
    </xf>
    <xf numFmtId="4" fontId="4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88" borderId="37" applyNumberFormat="0" applyProtection="0">
      <alignment vertical="center"/>
    </xf>
    <xf numFmtId="4" fontId="124" fillId="88" borderId="37" applyNumberFormat="0" applyProtection="0">
      <alignmen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133" fillId="104" borderId="37" applyNumberFormat="0" applyProtection="0">
      <alignment horizontal="right" vertical="center"/>
    </xf>
    <xf numFmtId="4" fontId="44" fillId="40" borderId="37" applyNumberFormat="0" applyProtection="0">
      <alignment horizontal="right" vertical="center"/>
    </xf>
    <xf numFmtId="176" fontId="2" fillId="84" borderId="18"/>
    <xf numFmtId="0" fontId="3" fillId="93" borderId="37" applyNumberFormat="0" applyProtection="0">
      <alignment horizontal="left" vertical="center" indent="1"/>
    </xf>
    <xf numFmtId="0" fontId="130" fillId="107" borderId="58" applyNumberFormat="0" applyProtection="0">
      <alignment horizontal="left" vertical="top" indent="1"/>
    </xf>
    <xf numFmtId="4" fontId="44" fillId="83" borderId="37" applyNumberFormat="0" applyProtection="0">
      <alignment horizontal="right" vertical="center"/>
    </xf>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41" fillId="0" borderId="50" applyNumberFormat="0" applyFill="0" applyBorder="0" applyAlignment="0" applyProtection="0"/>
    <xf numFmtId="39" fontId="106" fillId="57" borderId="56"/>
    <xf numFmtId="0" fontId="162" fillId="113" borderId="18">
      <alignment vertical="center" wrapText="1"/>
      <protection locked="0"/>
    </xf>
    <xf numFmtId="176" fontId="59" fillId="0" borderId="50" applyNumberFormat="0" applyFill="0" applyBorder="0" applyAlignment="0" applyProtection="0"/>
    <xf numFmtId="176" fontId="32" fillId="89" borderId="52" applyNumberFormat="0" applyAlignment="0" applyProtection="0"/>
    <xf numFmtId="176" fontId="142" fillId="0" borderId="50" applyNumberFormat="0" applyFill="0" applyBorder="0" applyAlignment="0" applyProtection="0"/>
    <xf numFmtId="0" fontId="173" fillId="0" borderId="48" applyNumberFormat="0" applyFill="0" applyAlignment="0" applyProtection="0"/>
    <xf numFmtId="0" fontId="57" fillId="0" borderId="50" applyNumberFormat="0" applyFill="0" applyBorder="0" applyAlignment="0" applyProtection="0"/>
    <xf numFmtId="4" fontId="129" fillId="109" borderId="58" applyNumberFormat="0" applyProtection="0">
      <alignment horizontal="right" vertical="center"/>
    </xf>
    <xf numFmtId="0" fontId="2" fillId="0" borderId="50" applyNumberFormat="0" applyFill="0" applyAlignment="0" applyProtection="0"/>
    <xf numFmtId="0" fontId="189" fillId="80" borderId="51" applyNumberFormat="0" applyAlignment="0" applyProtection="0"/>
    <xf numFmtId="0" fontId="57" fillId="0" borderId="50" applyNumberFormat="0" applyFill="0" applyBorder="0" applyAlignment="0" applyProtection="0"/>
    <xf numFmtId="4" fontId="133" fillId="104" borderId="37" applyNumberFormat="0" applyProtection="0">
      <alignment horizontal="right" vertical="center"/>
    </xf>
    <xf numFmtId="4" fontId="44" fillId="88" borderId="37" applyNumberFormat="0" applyProtection="0">
      <alignment vertical="center"/>
    </xf>
    <xf numFmtId="4" fontId="125" fillId="53" borderId="58" applyNumberFormat="0" applyProtection="0">
      <alignment horizontal="left" vertical="center" wrapText="1" indent="1"/>
    </xf>
    <xf numFmtId="4" fontId="124" fillId="104" borderId="37" applyNumberFormat="0" applyProtection="0">
      <alignment horizontal="right" vertical="center"/>
    </xf>
    <xf numFmtId="0" fontId="3" fillId="92" borderId="52" applyNumberFormat="0" applyFont="0" applyAlignment="0" applyProtection="0"/>
    <xf numFmtId="0" fontId="3" fillId="108" borderId="37" applyNumberFormat="0" applyProtection="0">
      <alignment horizontal="left" vertical="center" indent="1"/>
    </xf>
    <xf numFmtId="0" fontId="190" fillId="52" borderId="51" applyNumberFormat="0" applyAlignment="0" applyProtection="0"/>
    <xf numFmtId="0" fontId="3" fillId="93" borderId="37" applyNumberFormat="0" applyProtection="0">
      <alignment horizontal="left" vertical="center" indent="1"/>
    </xf>
    <xf numFmtId="0" fontId="68" fillId="79" borderId="51" applyNumberFormat="0" applyAlignment="0" applyProtection="0"/>
    <xf numFmtId="0" fontId="102" fillId="51" borderId="51" applyNumberFormat="0" applyAlignment="0" applyProtection="0"/>
    <xf numFmtId="0" fontId="68" fillId="80" borderId="51" applyNumberFormat="0" applyAlignment="0" applyProtection="0"/>
    <xf numFmtId="0" fontId="3" fillId="93" borderId="37" applyNumberFormat="0" applyProtection="0">
      <alignment horizontal="left" vertical="center" indent="1"/>
    </xf>
    <xf numFmtId="0" fontId="102" fillId="51" borderId="51" applyNumberFormat="0" applyAlignment="0" applyProtection="0"/>
    <xf numFmtId="4" fontId="44" fillId="88" borderId="37" applyNumberFormat="0" applyProtection="0">
      <alignment vertical="center"/>
    </xf>
    <xf numFmtId="0" fontId="2" fillId="84" borderId="18"/>
    <xf numFmtId="0" fontId="185" fillId="0" borderId="48" applyNumberFormat="0" applyFill="0" applyAlignment="0" applyProtection="0"/>
    <xf numFmtId="0" fontId="102" fillId="52" borderId="51" applyNumberFormat="0" applyAlignment="0" applyProtection="0"/>
    <xf numFmtId="0" fontId="3" fillId="93" borderId="37" applyNumberFormat="0" applyProtection="0">
      <alignment horizontal="left" vertical="center" indent="1"/>
    </xf>
    <xf numFmtId="10" fontId="2" fillId="88" borderId="18" applyNumberFormat="0" applyBorder="0" applyAlignment="0" applyProtection="0"/>
    <xf numFmtId="176" fontId="125" fillId="112" borderId="58" applyNumberFormat="0" applyProtection="0">
      <alignment horizontal="left" vertical="center" wrapText="1" indent="1"/>
    </xf>
    <xf numFmtId="176" fontId="141" fillId="0" borderId="50" applyNumberFormat="0" applyFill="0" applyBorder="0" applyAlignment="0" applyProtection="0"/>
    <xf numFmtId="0" fontId="142" fillId="0" borderId="50" applyNumberFormat="0" applyFill="0" applyBorder="0" applyAlignment="0" applyProtection="0"/>
    <xf numFmtId="0" fontId="102" fillId="51" borderId="51" applyNumberFormat="0" applyAlignment="0" applyProtection="0"/>
    <xf numFmtId="0" fontId="32" fillId="89" borderId="52" applyNumberFormat="0" applyAlignment="0" applyProtection="0"/>
    <xf numFmtId="176" fontId="142" fillId="0" borderId="50" applyNumberFormat="0" applyFill="0" applyBorder="0" applyAlignment="0" applyProtection="0"/>
    <xf numFmtId="0" fontId="3" fillId="92" borderId="52" applyNumberFormat="0" applyFont="0" applyAlignment="0" applyProtection="0"/>
    <xf numFmtId="176" fontId="2" fillId="84" borderId="18"/>
    <xf numFmtId="176" fontId="58" fillId="0" borderId="50" applyNumberFormat="0" applyFill="0" applyBorder="0" applyAlignment="0" applyProtection="0"/>
    <xf numFmtId="0" fontId="102" fillId="52" borderId="51" applyNumberFormat="0" applyAlignment="0" applyProtection="0"/>
    <xf numFmtId="0" fontId="59" fillId="0" borderId="50" applyNumberFormat="0" applyFill="0" applyBorder="0" applyAlignment="0" applyProtection="0"/>
    <xf numFmtId="176" fontId="58" fillId="0" borderId="50" applyNumberFormat="0" applyFill="0" applyBorder="0" applyAlignment="0" applyProtection="0"/>
    <xf numFmtId="4" fontId="44" fillId="98" borderId="37" applyNumberFormat="0" applyProtection="0">
      <alignment horizontal="right" vertical="center"/>
    </xf>
    <xf numFmtId="0" fontId="3" fillId="93" borderId="37" applyNumberFormat="0" applyProtection="0">
      <alignment horizontal="left" vertical="center" indent="1"/>
    </xf>
    <xf numFmtId="176" fontId="59" fillId="0" borderId="50" applyNumberFormat="0" applyFill="0" applyBorder="0" applyAlignment="0" applyProtection="0"/>
    <xf numFmtId="0" fontId="3" fillId="93" borderId="37" applyNumberFormat="0" applyProtection="0">
      <alignment horizontal="left" vertical="center" indent="1"/>
    </xf>
    <xf numFmtId="0" fontId="141" fillId="0" borderId="50" applyNumberFormat="0" applyFill="0" applyBorder="0" applyAlignment="0" applyProtection="0"/>
    <xf numFmtId="4" fontId="44" fillId="104" borderId="37" applyNumberFormat="0" applyProtection="0">
      <alignment horizontal="right" vertical="center"/>
    </xf>
    <xf numFmtId="176" fontId="57" fillId="0" borderId="50" applyNumberFormat="0" applyFill="0" applyBorder="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68" fillId="80" borderId="51" applyNumberFormat="0" applyAlignment="0" applyProtection="0"/>
    <xf numFmtId="0" fontId="3" fillId="106" borderId="37" applyNumberFormat="0" applyProtection="0">
      <alignment horizontal="left" vertical="center" indent="1"/>
    </xf>
    <xf numFmtId="4" fontId="44" fillId="104" borderId="37" applyNumberFormat="0" applyProtection="0">
      <alignment horizontal="right" vertical="center"/>
    </xf>
    <xf numFmtId="176" fontId="102" fillId="52" borderId="51" applyNumberFormat="0" applyAlignment="0" applyProtection="0"/>
    <xf numFmtId="176" fontId="59" fillId="0" borderId="50" applyNumberFormat="0" applyFill="0" applyBorder="0" applyAlignment="0" applyProtection="0"/>
    <xf numFmtId="176" fontId="2" fillId="0" borderId="50" applyNumberFormat="0" applyFill="0" applyAlignment="0" applyProtection="0"/>
    <xf numFmtId="0" fontId="3" fillId="93" borderId="37" applyNumberFormat="0" applyProtection="0">
      <alignment horizontal="left" vertical="center" indent="1"/>
    </xf>
    <xf numFmtId="176" fontId="68" fillId="80" borderId="51" applyNumberFormat="0" applyAlignment="0" applyProtection="0"/>
    <xf numFmtId="4" fontId="124" fillId="104" borderId="37" applyNumberFormat="0" applyProtection="0">
      <alignment horizontal="right" vertical="center"/>
    </xf>
    <xf numFmtId="4" fontId="44" fillId="101" borderId="37" applyNumberFormat="0" applyProtection="0">
      <alignment horizontal="right" vertical="center"/>
    </xf>
    <xf numFmtId="0" fontId="3" fillId="93" borderId="37" applyNumberFormat="0" applyProtection="0">
      <alignment horizontal="left" vertical="center" indent="1"/>
    </xf>
    <xf numFmtId="176" fontId="91" fillId="0" borderId="53">
      <alignment horizontal="left" vertical="center"/>
    </xf>
    <xf numFmtId="4" fontId="134" fillId="109" borderId="58" applyNumberFormat="0" applyProtection="0">
      <alignment horizontal="right" vertical="center"/>
    </xf>
    <xf numFmtId="176" fontId="2" fillId="84" borderId="18"/>
    <xf numFmtId="0" fontId="3" fillId="86" borderId="37" applyNumberFormat="0" applyProtection="0">
      <alignment horizontal="left" vertical="center" indent="1"/>
    </xf>
    <xf numFmtId="176" fontId="91" fillId="0" borderId="20">
      <alignment horizontal="left" vertical="center"/>
    </xf>
    <xf numFmtId="176" fontId="91" fillId="0" borderId="20">
      <alignment horizontal="left" vertical="center"/>
    </xf>
    <xf numFmtId="176" fontId="102" fillId="52" borderId="51" applyNumberFormat="0" applyAlignment="0" applyProtection="0"/>
    <xf numFmtId="176" fontId="102" fillId="52" borderId="51" applyNumberFormat="0" applyAlignment="0" applyProtection="0"/>
    <xf numFmtId="0" fontId="172" fillId="83" borderId="18">
      <alignment horizontal="center" vertical="center" wrapText="1"/>
    </xf>
    <xf numFmtId="39" fontId="106" fillId="57" borderId="56"/>
    <xf numFmtId="4" fontId="129" fillId="109" borderId="58" applyNumberFormat="0" applyProtection="0">
      <alignment horizontal="right" vertical="center"/>
    </xf>
    <xf numFmtId="0" fontId="3" fillId="86"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39" fontId="106" fillId="57" borderId="56"/>
    <xf numFmtId="39" fontId="106" fillId="57" borderId="56"/>
    <xf numFmtId="4" fontId="133" fillId="104" borderId="37" applyNumberFormat="0" applyProtection="0">
      <alignment horizontal="right" vertical="center"/>
    </xf>
    <xf numFmtId="4" fontId="44" fillId="88" borderId="37" applyNumberFormat="0" applyProtection="0">
      <alignment horizontal="left" vertical="center" indent="1"/>
    </xf>
    <xf numFmtId="4" fontId="44" fillId="100" borderId="37" applyNumberFormat="0" applyProtection="0">
      <alignment horizontal="right" vertical="center"/>
    </xf>
    <xf numFmtId="4" fontId="44" fillId="85" borderId="37" applyNumberFormat="0" applyProtection="0">
      <alignment horizontal="left" vertical="center" indent="1"/>
    </xf>
    <xf numFmtId="39" fontId="106" fillId="57" borderId="56"/>
    <xf numFmtId="0" fontId="122" fillId="79" borderId="37" applyNumberFormat="0" applyAlignment="0" applyProtection="0"/>
    <xf numFmtId="0" fontId="135" fillId="0" borderId="50" applyNumberFormat="0" applyFill="0" applyBorder="0" applyAlignment="0" applyProtection="0"/>
    <xf numFmtId="0" fontId="2" fillId="84" borderId="18"/>
    <xf numFmtId="176" fontId="140" fillId="0" borderId="50" applyNumberFormat="0" applyFill="0" applyBorder="0" applyAlignment="0" applyProtection="0"/>
    <xf numFmtId="176" fontId="142" fillId="0" borderId="50" applyNumberFormat="0" applyFill="0" applyBorder="0" applyAlignment="0" applyProtection="0"/>
    <xf numFmtId="0" fontId="3" fillId="93" borderId="37" applyNumberFormat="0" applyProtection="0">
      <alignment horizontal="left" vertical="center" indent="1"/>
    </xf>
    <xf numFmtId="0" fontId="2" fillId="84" borderId="18"/>
    <xf numFmtId="4" fontId="129" fillId="109" borderId="58" applyNumberFormat="0" applyProtection="0">
      <alignment horizontal="right" vertical="center"/>
    </xf>
    <xf numFmtId="176" fontId="32" fillId="89" borderId="52" applyNumberFormat="0" applyAlignment="0" applyProtection="0"/>
    <xf numFmtId="176" fontId="32" fillId="89" borderId="52" applyNumberFormat="0" applyAlignment="0" applyProtection="0"/>
    <xf numFmtId="176" fontId="122" fillId="80" borderId="37" applyNumberFormat="0" applyAlignment="0" applyProtection="0"/>
    <xf numFmtId="176" fontId="122" fillId="80" borderId="37" applyNumberFormat="0" applyAlignment="0" applyProtection="0"/>
    <xf numFmtId="10" fontId="2" fillId="88" borderId="18" applyNumberFormat="0" applyBorder="0" applyAlignment="0" applyProtection="0"/>
    <xf numFmtId="4" fontId="44" fillId="88" borderId="37" applyNumberFormat="0" applyProtection="0">
      <alignment horizontal="left" vertical="center" indent="1"/>
    </xf>
    <xf numFmtId="176" fontId="165" fillId="50" borderId="58" applyNumberFormat="0" applyProtection="0">
      <alignment horizontal="right" vertical="center"/>
    </xf>
    <xf numFmtId="176" fontId="2" fillId="86" borderId="18"/>
    <xf numFmtId="0" fontId="2" fillId="86" borderId="18"/>
    <xf numFmtId="0" fontId="2" fillId="86" borderId="18"/>
    <xf numFmtId="4" fontId="44" fillId="106" borderId="37" applyNumberFormat="0" applyProtection="0">
      <alignment horizontal="left" vertical="center" indent="1"/>
    </xf>
    <xf numFmtId="176" fontId="128" fillId="50" borderId="58" applyNumberFormat="0" applyProtection="0">
      <alignment horizontal="right" vertical="center"/>
    </xf>
    <xf numFmtId="176" fontId="165" fillId="50" borderId="58" applyNumberFormat="0" applyProtection="0">
      <alignment horizontal="right" vertical="center"/>
    </xf>
    <xf numFmtId="176" fontId="165" fillId="50" borderId="58" applyNumberFormat="0" applyProtection="0">
      <alignment horizontal="right" vertical="center"/>
    </xf>
    <xf numFmtId="176" fontId="125" fillId="112" borderId="58" applyNumberFormat="0" applyProtection="0">
      <alignment horizontal="left" vertical="center" wrapText="1" indent="1"/>
    </xf>
    <xf numFmtId="176" fontId="125" fillId="112" borderId="58" applyNumberFormat="0" applyProtection="0">
      <alignment horizontal="left" vertical="center" wrapText="1" indent="1"/>
    </xf>
    <xf numFmtId="176" fontId="130" fillId="107" borderId="58" applyNumberFormat="0" applyProtection="0">
      <alignment horizontal="left" vertical="top" indent="1"/>
    </xf>
    <xf numFmtId="176" fontId="130" fillId="107" borderId="58" applyNumberFormat="0" applyProtection="0">
      <alignment horizontal="left" vertical="top" indent="1"/>
    </xf>
    <xf numFmtId="176" fontId="166" fillId="50" borderId="58" applyNumberFormat="0" applyProtection="0">
      <alignment horizontal="right" vertical="center"/>
    </xf>
    <xf numFmtId="176" fontId="166" fillId="50" borderId="58" applyNumberFormat="0" applyProtection="0">
      <alignment horizontal="right" vertical="center"/>
    </xf>
    <xf numFmtId="0"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39" fontId="106" fillId="57" borderId="56"/>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2" fillId="0" borderId="50" applyNumberFormat="0" applyFill="0" applyAlignment="0" applyProtection="0"/>
    <xf numFmtId="176" fontId="2" fillId="0" borderId="50" applyNumberFormat="0" applyFill="0" applyAlignment="0" applyProtection="0"/>
    <xf numFmtId="176" fontId="68" fillId="80" borderId="51" applyNumberFormat="0" applyAlignment="0" applyProtection="0"/>
    <xf numFmtId="176" fontId="68" fillId="80" borderId="51" applyNumberFormat="0" applyAlignment="0" applyProtection="0"/>
    <xf numFmtId="176" fontId="32" fillId="89" borderId="52" applyNumberFormat="0" applyAlignment="0" applyProtection="0"/>
    <xf numFmtId="176" fontId="32" fillId="89" borderId="52" applyNumberFormat="0" applyAlignment="0" applyProtection="0"/>
    <xf numFmtId="4" fontId="44" fillId="96" borderId="37" applyNumberFormat="0" applyProtection="0">
      <alignment horizontal="right" vertical="center"/>
    </xf>
    <xf numFmtId="4" fontId="44" fillId="97" borderId="37" applyNumberFormat="0" applyProtection="0">
      <alignment horizontal="right" vertical="center"/>
    </xf>
    <xf numFmtId="176" fontId="102" fillId="52" borderId="51" applyNumberFormat="0" applyAlignment="0" applyProtection="0"/>
    <xf numFmtId="176" fontId="102" fillId="52" borderId="51" applyNumberFormat="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0" fontId="2" fillId="84" borderId="18"/>
    <xf numFmtId="0" fontId="68" fillId="79" borderId="51" applyNumberFormat="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0" fontId="141" fillId="0" borderId="50" applyNumberFormat="0" applyFill="0" applyBorder="0" applyAlignment="0" applyProtection="0"/>
    <xf numFmtId="0" fontId="141" fillId="0" borderId="50" applyNumberFormat="0" applyFill="0" applyBorder="0" applyAlignment="0" applyProtection="0"/>
    <xf numFmtId="0" fontId="140" fillId="0" borderId="50" applyNumberFormat="0" applyFill="0" applyBorder="0" applyAlignment="0" applyProtection="0"/>
    <xf numFmtId="0" fontId="140" fillId="0" borderId="50" applyNumberFormat="0" applyFill="0" applyBorder="0" applyAlignment="0" applyProtection="0"/>
    <xf numFmtId="0" fontId="162" fillId="113" borderId="18">
      <alignment vertical="center" wrapText="1"/>
      <protection locked="0"/>
    </xf>
    <xf numFmtId="0" fontId="162" fillId="113" borderId="18">
      <alignment vertical="center" wrapText="1"/>
      <protection locked="0"/>
    </xf>
    <xf numFmtId="0" fontId="172" fillId="83" borderId="18">
      <alignment horizontal="center" vertical="center" wrapText="1"/>
    </xf>
    <xf numFmtId="0" fontId="135" fillId="0" borderId="50" applyNumberFormat="0" applyFill="0" applyBorder="0" applyAlignment="0" applyProtection="0"/>
    <xf numFmtId="0" fontId="135" fillId="0" borderId="50" applyNumberFormat="0" applyFill="0" applyBorder="0" applyAlignment="0" applyProtection="0"/>
    <xf numFmtId="0" fontId="164" fillId="1" borderId="20" applyNumberFormat="0" applyFont="0" applyAlignment="0">
      <alignment horizontal="center"/>
    </xf>
    <xf numFmtId="176" fontId="2" fillId="86" borderId="18"/>
    <xf numFmtId="0" fontId="2" fillId="86" borderId="18"/>
    <xf numFmtId="0" fontId="2" fillId="86" borderId="18"/>
    <xf numFmtId="0" fontId="36" fillId="92" borderId="52" applyNumberFormat="0" applyFont="0" applyAlignment="0" applyProtection="0"/>
    <xf numFmtId="0" fontId="32" fillId="89" borderId="52" applyNumberFormat="0" applyAlignment="0" applyProtection="0"/>
    <xf numFmtId="0" fontId="3" fillId="92" borderId="52" applyNumberFormat="0" applyFont="0" applyAlignment="0" applyProtection="0"/>
    <xf numFmtId="0" fontId="3" fillId="92" borderId="52" applyNumberFormat="0" applyFont="0" applyAlignment="0" applyProtection="0"/>
    <xf numFmtId="10" fontId="2" fillId="88" borderId="18" applyNumberFormat="0" applyBorder="0" applyAlignment="0" applyProtection="0"/>
    <xf numFmtId="0" fontId="91" fillId="0" borderId="20">
      <alignment horizontal="left" vertical="center"/>
    </xf>
    <xf numFmtId="4" fontId="44" fillId="99" borderId="37" applyNumberFormat="0" applyProtection="0">
      <alignment horizontal="right" vertical="center"/>
    </xf>
    <xf numFmtId="0" fontId="57" fillId="0" borderId="50" applyNumberFormat="0" applyFill="0" applyBorder="0" applyAlignment="0" applyProtection="0"/>
    <xf numFmtId="0" fontId="57" fillId="0" borderId="50" applyNumberFormat="0" applyFill="0" applyBorder="0" applyAlignment="0" applyProtection="0"/>
    <xf numFmtId="176" fontId="57" fillId="0" borderId="50" applyNumberFormat="0" applyFill="0" applyBorder="0" applyAlignment="0" applyProtection="0"/>
    <xf numFmtId="0" fontId="58" fillId="0" borderId="50" applyNumberFormat="0" applyFill="0" applyBorder="0" applyAlignment="0" applyProtection="0"/>
    <xf numFmtId="0" fontId="58" fillId="0" borderId="50" applyNumberFormat="0" applyFill="0" applyBorder="0" applyAlignment="0" applyProtection="0"/>
    <xf numFmtId="176" fontId="58" fillId="0" borderId="50" applyNumberFormat="0" applyFill="0" applyBorder="0" applyAlignment="0" applyProtection="0"/>
    <xf numFmtId="0" fontId="59" fillId="0" borderId="50" applyNumberFormat="0" applyFill="0" applyBorder="0" applyAlignment="0" applyProtection="0"/>
    <xf numFmtId="0" fontId="59" fillId="0" borderId="50" applyNumberFormat="0" applyFill="0" applyBorder="0" applyAlignment="0" applyProtection="0"/>
    <xf numFmtId="176" fontId="59" fillId="0" borderId="50" applyNumberFormat="0" applyFill="0" applyBorder="0" applyAlignment="0" applyProtection="0"/>
    <xf numFmtId="0" fontId="2" fillId="0" borderId="50" applyNumberFormat="0" applyFill="0" applyAlignment="0" applyProtection="0"/>
    <xf numFmtId="0" fontId="2" fillId="0" borderId="50" applyNumberFormat="0" applyFill="0" applyAlignment="0" applyProtection="0"/>
    <xf numFmtId="176" fontId="2" fillId="0" borderId="50" applyNumberFormat="0" applyFill="0" applyAlignment="0" applyProtection="0"/>
    <xf numFmtId="0" fontId="68" fillId="79" borderId="51" applyNumberFormat="0" applyAlignment="0" applyProtection="0"/>
    <xf numFmtId="0" fontId="68" fillId="79" borderId="51" applyNumberFormat="0" applyAlignment="0" applyProtection="0"/>
    <xf numFmtId="0" fontId="68" fillId="80" borderId="51" applyNumberFormat="0" applyAlignment="0" applyProtection="0"/>
    <xf numFmtId="0" fontId="68" fillId="79" borderId="51" applyNumberFormat="0" applyAlignment="0" applyProtection="0"/>
    <xf numFmtId="0" fontId="103" fillId="0" borderId="18">
      <alignment horizontal="left" vertical="center" wrapText="1"/>
    </xf>
    <xf numFmtId="0" fontId="102" fillId="51" borderId="51" applyNumberFormat="0" applyAlignment="0" applyProtection="0"/>
    <xf numFmtId="0" fontId="102" fillId="51" borderId="51" applyNumberFormat="0" applyAlignment="0" applyProtection="0"/>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10" fontId="2" fillId="88" borderId="18" applyNumberFormat="0" applyBorder="0" applyAlignment="0" applyProtection="0"/>
    <xf numFmtId="10" fontId="2" fillId="88" borderId="18" applyNumberFormat="0" applyBorder="0" applyAlignment="0" applyProtection="0"/>
    <xf numFmtId="0" fontId="92" fillId="85" borderId="18" applyBorder="0">
      <alignment horizontal="center" vertical="center" shrinkToFit="1"/>
      <protection hidden="1"/>
    </xf>
    <xf numFmtId="176" fontId="91" fillId="0" borderId="20">
      <alignment horizontal="left" vertical="center"/>
    </xf>
    <xf numFmtId="0" fontId="91" fillId="0" borderId="20">
      <alignment horizontal="left" vertical="center"/>
    </xf>
    <xf numFmtId="0" fontId="91" fillId="0" borderId="20">
      <alignment horizontal="left" vertical="center"/>
    </xf>
    <xf numFmtId="176" fontId="2" fillId="84" borderId="18"/>
    <xf numFmtId="0" fontId="2" fillId="84" borderId="18"/>
    <xf numFmtId="0" fontId="2" fillId="84" borderId="18"/>
    <xf numFmtId="0" fontId="91" fillId="0" borderId="20">
      <alignment horizontal="left" vertical="center"/>
    </xf>
    <xf numFmtId="0" fontId="91" fillId="0" borderId="20">
      <alignment horizontal="left" vertical="center"/>
    </xf>
    <xf numFmtId="176" fontId="91" fillId="0" borderId="20">
      <alignment horizontal="left" vertical="center"/>
    </xf>
    <xf numFmtId="0" fontId="102" fillId="51" borderId="51" applyNumberFormat="0" applyAlignment="0" applyProtection="0"/>
    <xf numFmtId="0" fontId="102" fillId="51" borderId="51" applyNumberFormat="0" applyAlignment="0" applyProtection="0"/>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0" fontId="68" fillId="79" borderId="51" applyNumberFormat="0" applyAlignment="0" applyProtection="0"/>
    <xf numFmtId="0" fontId="68" fillId="80" borderId="51" applyNumberFormat="0" applyAlignment="0" applyProtection="0"/>
    <xf numFmtId="0" fontId="68" fillId="79" borderId="51" applyNumberFormat="0" applyAlignment="0" applyProtection="0"/>
    <xf numFmtId="0" fontId="68" fillId="79" borderId="51" applyNumberFormat="0" applyAlignment="0" applyProtection="0"/>
    <xf numFmtId="0" fontId="65" fillId="0" borderId="25" applyNumberFormat="0" applyBorder="0">
      <alignment horizontal="center"/>
    </xf>
    <xf numFmtId="0" fontId="62" fillId="78" borderId="18">
      <alignment horizontal="center" vertical="center" shrinkToFit="1"/>
      <protection hidden="1"/>
    </xf>
    <xf numFmtId="176" fontId="2" fillId="0" borderId="50" applyNumberFormat="0" applyFill="0" applyAlignment="0" applyProtection="0"/>
    <xf numFmtId="0" fontId="2" fillId="0" borderId="50" applyNumberFormat="0" applyFill="0" applyAlignment="0" applyProtection="0"/>
    <xf numFmtId="0" fontId="2" fillId="0" borderId="50" applyNumberFormat="0" applyFill="0" applyAlignment="0" applyProtection="0"/>
    <xf numFmtId="0" fontId="59" fillId="0" borderId="50" applyNumberFormat="0" applyFill="0" applyBorder="0" applyAlignment="0" applyProtection="0"/>
    <xf numFmtId="0" fontId="59" fillId="0" borderId="50" applyNumberFormat="0" applyFill="0" applyBorder="0" applyAlignment="0" applyProtection="0"/>
    <xf numFmtId="0" fontId="58" fillId="0" borderId="50" applyNumberFormat="0" applyFill="0" applyBorder="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0" fontId="57" fillId="0" borderId="50" applyNumberFormat="0" applyFill="0" applyBorder="0" applyAlignment="0" applyProtection="0"/>
    <xf numFmtId="0" fontId="3" fillId="92" borderId="52" applyNumberFormat="0" applyFont="0" applyAlignment="0" applyProtection="0"/>
    <xf numFmtId="0" fontId="3" fillId="92" borderId="52" applyNumberFormat="0" applyFont="0" applyAlignment="0" applyProtection="0"/>
    <xf numFmtId="0" fontId="32" fillId="89" borderId="52" applyNumberFormat="0" applyAlignment="0" applyProtection="0"/>
    <xf numFmtId="0" fontId="36" fillId="92" borderId="52" applyNumberFormat="0" applyFont="0" applyAlignment="0" applyProtection="0"/>
    <xf numFmtId="0" fontId="122" fillId="79" borderId="37" applyNumberFormat="0" applyAlignment="0" applyProtection="0"/>
    <xf numFmtId="0" fontId="122" fillId="79" borderId="37" applyNumberFormat="0" applyAlignment="0" applyProtection="0"/>
    <xf numFmtId="0" fontId="122" fillId="80" borderId="37" applyNumberFormat="0" applyAlignment="0" applyProtection="0"/>
    <xf numFmtId="0" fontId="122" fillId="79" borderId="37" applyNumberFormat="0" applyAlignment="0" applyProtection="0"/>
    <xf numFmtId="4" fontId="44" fillId="85" borderId="37" applyNumberFormat="0" applyProtection="0">
      <alignment vertical="center"/>
    </xf>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128" fillId="109" borderId="58" applyNumberFormat="0" applyProtection="0">
      <alignment horizontal="right" vertical="center"/>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9" fillId="109" borderId="58"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176" fontId="165" fillId="50" borderId="58"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4" fontId="125" fillId="53" borderId="58" applyNumberFormat="0" applyProtection="0">
      <alignment horizontal="left" vertical="center" wrapText="1" indent="1"/>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25" fillId="112" borderId="58" applyNumberFormat="0" applyProtection="0">
      <alignment horizontal="left" vertical="center" wrapText="1"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130" fillId="107" borderId="58" applyNumberFormat="0" applyProtection="0">
      <alignment horizontal="left" vertical="top"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130" fillId="107" borderId="58" applyNumberFormat="0" applyProtection="0">
      <alignment horizontal="left" vertical="top" indent="1"/>
    </xf>
    <xf numFmtId="176" fontId="130" fillId="107" borderId="58" applyNumberFormat="0" applyProtection="0">
      <alignment horizontal="left" vertical="top" indent="1"/>
    </xf>
    <xf numFmtId="4" fontId="134" fillId="109" borderId="58" applyNumberFormat="0" applyProtection="0">
      <alignment horizontal="right" vertical="center"/>
    </xf>
    <xf numFmtId="4" fontId="133" fillId="104" borderId="37" applyNumberFormat="0" applyProtection="0">
      <alignment horizontal="right" vertical="center"/>
    </xf>
    <xf numFmtId="4" fontId="133" fillId="104" borderId="37" applyNumberFormat="0" applyProtection="0">
      <alignment horizontal="right" vertical="center"/>
    </xf>
    <xf numFmtId="176" fontId="166" fillId="50" borderId="58"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201" fontId="167" fillId="85" borderId="57" applyBorder="0">
      <alignment horizontal="center" vertical="center" wrapText="1"/>
      <protection hidden="1"/>
    </xf>
    <xf numFmtId="0" fontId="164" fillId="1" borderId="20" applyNumberFormat="0" applyFont="0" applyAlignment="0">
      <alignment horizontal="center"/>
    </xf>
    <xf numFmtId="0" fontId="135" fillId="0" borderId="50" applyNumberFormat="0" applyFill="0" applyBorder="0" applyAlignment="0" applyProtection="0"/>
    <xf numFmtId="0" fontId="135" fillId="0" borderId="50" applyNumberFormat="0" applyFill="0" applyBorder="0" applyAlignment="0" applyProtection="0"/>
    <xf numFmtId="176" fontId="135" fillId="0" borderId="50" applyNumberFormat="0" applyFill="0" applyBorder="0" applyAlignment="0" applyProtection="0"/>
    <xf numFmtId="0" fontId="173" fillId="0" borderId="48" applyNumberFormat="0" applyFill="0" applyAlignment="0" applyProtection="0"/>
    <xf numFmtId="0" fontId="140" fillId="0" borderId="50" applyNumberFormat="0" applyFill="0" applyBorder="0" applyAlignment="0" applyProtection="0"/>
    <xf numFmtId="0" fontId="140" fillId="0" borderId="50" applyNumberFormat="0" applyFill="0" applyBorder="0" applyAlignment="0" applyProtection="0"/>
    <xf numFmtId="176" fontId="140" fillId="0" borderId="50" applyNumberFormat="0" applyFill="0" applyBorder="0" applyAlignment="0" applyProtection="0"/>
    <xf numFmtId="0" fontId="141" fillId="0" borderId="50" applyNumberFormat="0" applyFill="0" applyBorder="0" applyAlignment="0" applyProtection="0"/>
    <xf numFmtId="0" fontId="141" fillId="0" borderId="50" applyNumberFormat="0" applyFill="0" applyBorder="0" applyAlignment="0" applyProtection="0"/>
    <xf numFmtId="176" fontId="141" fillId="0" borderId="50" applyNumberFormat="0" applyFill="0" applyBorder="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176" fontId="142" fillId="0" borderId="50" applyNumberFormat="0" applyFill="0" applyBorder="0" applyAlignment="0" applyProtection="0"/>
    <xf numFmtId="0" fontId="68" fillId="79" borderId="51" applyNumberFormat="0" applyAlignment="0" applyProtection="0"/>
    <xf numFmtId="0" fontId="130" fillId="107" borderId="58" applyNumberFormat="0" applyProtection="0">
      <alignment horizontal="left" vertical="top" indent="1"/>
    </xf>
    <xf numFmtId="0" fontId="102" fillId="51" borderId="51" applyNumberFormat="0" applyAlignment="0" applyProtection="0"/>
    <xf numFmtId="0" fontId="173" fillId="0" borderId="48" applyNumberFormat="0" applyFill="0" applyAlignment="0" applyProtection="0"/>
    <xf numFmtId="4" fontId="44" fillId="99" borderId="37" applyNumberFormat="0" applyProtection="0">
      <alignment horizontal="right" vertical="center"/>
    </xf>
    <xf numFmtId="0" fontId="2" fillId="86" borderId="54"/>
    <xf numFmtId="0" fontId="122" fillId="79" borderId="37" applyNumberFormat="0" applyAlignment="0" applyProtection="0"/>
    <xf numFmtId="0" fontId="3" fillId="92" borderId="52" applyNumberFormat="0" applyFont="0" applyAlignment="0" applyProtection="0"/>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0" fontId="2" fillId="84" borderId="18"/>
    <xf numFmtId="4" fontId="44" fillId="85" borderId="37" applyNumberFormat="0" applyProtection="0">
      <alignment vertical="center"/>
    </xf>
    <xf numFmtId="0" fontId="102" fillId="51" borderId="51" applyNumberFormat="0" applyAlignment="0" applyProtection="0"/>
    <xf numFmtId="0" fontId="173" fillId="0" borderId="48" applyNumberFormat="0" applyFill="0" applyAlignment="0" applyProtection="0"/>
    <xf numFmtId="0" fontId="3" fillId="92" borderId="52" applyNumberFormat="0" applyFont="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4" fontId="134" fillId="109" borderId="58" applyNumberFormat="0" applyProtection="0">
      <alignment horizontal="right" vertical="center"/>
    </xf>
    <xf numFmtId="4" fontId="44" fillId="101" borderId="37" applyNumberFormat="0" applyProtection="0">
      <alignment horizontal="right" vertical="center"/>
    </xf>
    <xf numFmtId="176" fontId="135" fillId="0" borderId="50" applyNumberFormat="0" applyFill="0" applyBorder="0" applyAlignment="0" applyProtection="0"/>
    <xf numFmtId="4" fontId="133" fillId="104" borderId="37" applyNumberFormat="0" applyProtection="0">
      <alignment horizontal="right" vertical="center"/>
    </xf>
    <xf numFmtId="4" fontId="44" fillId="104" borderId="37" applyNumberFormat="0" applyProtection="0">
      <alignment horizontal="left" vertical="center" indent="1"/>
    </xf>
    <xf numFmtId="4" fontId="44" fillId="104" borderId="37" applyNumberFormat="0" applyProtection="0">
      <alignment horizontal="left" vertical="center" indent="1"/>
    </xf>
    <xf numFmtId="0" fontId="91" fillId="0" borderId="20">
      <alignment horizontal="left" vertical="center"/>
    </xf>
    <xf numFmtId="0" fontId="3" fillId="86" borderId="37" applyNumberFormat="0" applyProtection="0">
      <alignment horizontal="left" vertical="center" indent="1"/>
    </xf>
    <xf numFmtId="176" fontId="91" fillId="0" borderId="20">
      <alignment horizontal="left" vertical="center"/>
    </xf>
    <xf numFmtId="4" fontId="44" fillId="104" borderId="37" applyNumberFormat="0" applyProtection="0">
      <alignment horizontal="right" vertical="center"/>
    </xf>
    <xf numFmtId="0" fontId="3" fillId="86" borderId="37" applyNumberFormat="0" applyProtection="0">
      <alignment horizontal="left" vertical="center" indent="1"/>
    </xf>
    <xf numFmtId="4" fontId="44" fillId="104" borderId="37" applyNumberFormat="0" applyProtection="0">
      <alignment horizontal="right" vertical="center"/>
    </xf>
    <xf numFmtId="0" fontId="3" fillId="93" borderId="37" applyNumberFormat="0" applyProtection="0">
      <alignment horizontal="left" vertical="center" indent="1"/>
    </xf>
    <xf numFmtId="176" fontId="2" fillId="84" borderId="18"/>
    <xf numFmtId="0" fontId="91" fillId="0" borderId="20">
      <alignment horizontal="left" vertical="center"/>
    </xf>
    <xf numFmtId="4" fontId="44" fillId="104" borderId="37" applyNumberFormat="0" applyProtection="0">
      <alignment horizontal="right" vertical="center"/>
    </xf>
    <xf numFmtId="4" fontId="44" fillId="106" borderId="37" applyNumberFormat="0" applyProtection="0">
      <alignment horizontal="left" vertical="center" indent="1"/>
    </xf>
    <xf numFmtId="0" fontId="91" fillId="0" borderId="20">
      <alignment horizontal="left" vertical="center"/>
    </xf>
    <xf numFmtId="4" fontId="44" fillId="104" borderId="37" applyNumberFormat="0" applyProtection="0">
      <alignment horizontal="right" vertical="center"/>
    </xf>
    <xf numFmtId="176" fontId="130" fillId="107" borderId="58" applyNumberFormat="0" applyProtection="0">
      <alignment horizontal="left" vertical="top" indent="1"/>
    </xf>
    <xf numFmtId="39" fontId="106" fillId="57" borderId="56"/>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4" fontId="44" fillId="100" borderId="37" applyNumberFormat="0" applyProtection="0">
      <alignment horizontal="right" vertical="center"/>
    </xf>
    <xf numFmtId="0" fontId="3" fillId="106" borderId="37" applyNumberFormat="0" applyProtection="0">
      <alignment horizontal="left" vertical="center" indent="1"/>
    </xf>
    <xf numFmtId="10" fontId="2" fillId="88" borderId="18" applyNumberFormat="0" applyBorder="0" applyAlignment="0" applyProtection="0"/>
    <xf numFmtId="0" fontId="3" fillId="93" borderId="37" applyNumberFormat="0" applyProtection="0">
      <alignment horizontal="left" vertical="center" indent="1"/>
    </xf>
    <xf numFmtId="4" fontId="44" fillId="40" borderId="37" applyNumberFormat="0" applyProtection="0">
      <alignment horizontal="right" vertical="center"/>
    </xf>
    <xf numFmtId="4" fontId="44" fillId="101" borderId="37" applyNumberFormat="0" applyProtection="0">
      <alignment horizontal="right" vertical="center"/>
    </xf>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0" fontId="102" fillId="51" borderId="51" applyNumberFormat="0" applyAlignment="0" applyProtection="0"/>
    <xf numFmtId="0" fontId="102" fillId="51" borderId="51" applyNumberFormat="0" applyAlignment="0" applyProtection="0"/>
    <xf numFmtId="10" fontId="2" fillId="88" borderId="18" applyNumberFormat="0" applyBorder="0" applyAlignment="0" applyProtection="0"/>
    <xf numFmtId="39" fontId="106" fillId="57" borderId="56"/>
    <xf numFmtId="39" fontId="106" fillId="57" borderId="56"/>
    <xf numFmtId="39" fontId="106" fillId="57" borderId="56"/>
    <xf numFmtId="4" fontId="44" fillId="88" borderId="37" applyNumberFormat="0" applyProtection="0">
      <alignment horizontal="left" vertical="center" indent="1"/>
    </xf>
    <xf numFmtId="176" fontId="141" fillId="0" borderId="50" applyNumberFormat="0" applyFill="0" applyBorder="0" applyAlignment="0" applyProtection="0"/>
    <xf numFmtId="0" fontId="141" fillId="0" borderId="50" applyNumberFormat="0" applyFill="0" applyBorder="0" applyAlignment="0" applyProtection="0"/>
    <xf numFmtId="4" fontId="133" fillId="104" borderId="37" applyNumberFormat="0" applyProtection="0">
      <alignment horizontal="right" vertical="center"/>
    </xf>
    <xf numFmtId="39" fontId="106" fillId="57" borderId="56"/>
    <xf numFmtId="201" fontId="167" fillId="85" borderId="57" applyBorder="0">
      <alignment horizontal="center" vertical="center" wrapText="1"/>
      <protection hidden="1"/>
    </xf>
    <xf numFmtId="39" fontId="106" fillId="57" borderId="56"/>
    <xf numFmtId="39" fontId="106" fillId="57" borderId="56"/>
    <xf numFmtId="0" fontId="2" fillId="84" borderId="18"/>
    <xf numFmtId="39" fontId="106" fillId="57" borderId="56"/>
    <xf numFmtId="0" fontId="91" fillId="0" borderId="20">
      <alignment horizontal="left" vertical="center"/>
    </xf>
    <xf numFmtId="176" fontId="140" fillId="0" borderId="50" applyNumberFormat="0" applyFill="0" applyBorder="0" applyAlignment="0" applyProtection="0"/>
    <xf numFmtId="176" fontId="142" fillId="0" borderId="50" applyNumberFormat="0" applyFill="0" applyBorder="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0" fontId="102" fillId="52" borderId="51" applyNumberFormat="0" applyAlignment="0" applyProtection="0"/>
    <xf numFmtId="0" fontId="3" fillId="93" borderId="37" applyNumberFormat="0" applyProtection="0">
      <alignment horizontal="left" vertical="center" indent="1"/>
    </xf>
    <xf numFmtId="176" fontId="130" fillId="107" borderId="58" applyNumberFormat="0" applyProtection="0">
      <alignment horizontal="left" vertical="top" indent="1"/>
    </xf>
    <xf numFmtId="4" fontId="133" fillId="104" borderId="37" applyNumberFormat="0" applyProtection="0">
      <alignment horizontal="right" vertical="center"/>
    </xf>
    <xf numFmtId="4" fontId="44" fillId="98" borderId="37" applyNumberFormat="0" applyProtection="0">
      <alignment horizontal="right" vertical="center"/>
    </xf>
    <xf numFmtId="176" fontId="128" fillId="50" borderId="58" applyNumberFormat="0" applyProtection="0">
      <alignment horizontal="right" vertical="center"/>
    </xf>
    <xf numFmtId="0" fontId="135" fillId="0" borderId="50" applyNumberFormat="0" applyFill="0" applyBorder="0" applyAlignment="0" applyProtection="0"/>
    <xf numFmtId="4" fontId="44" fillId="99" borderId="37" applyNumberFormat="0" applyProtection="0">
      <alignment horizontal="right" vertical="center"/>
    </xf>
    <xf numFmtId="4" fontId="44" fillId="85" borderId="37" applyNumberFormat="0" applyProtection="0">
      <alignment horizontal="left" vertical="center" indent="1"/>
    </xf>
    <xf numFmtId="176" fontId="166" fillId="50" borderId="58" applyNumberFormat="0" applyProtection="0">
      <alignment horizontal="right" vertical="center"/>
    </xf>
    <xf numFmtId="4" fontId="44" fillId="88" borderId="37" applyNumberFormat="0" applyProtection="0">
      <alignment horizontal="left" vertical="center" indent="1"/>
    </xf>
    <xf numFmtId="176" fontId="2" fillId="84" borderId="18"/>
    <xf numFmtId="176" fontId="57" fillId="0" borderId="50" applyNumberFormat="0" applyFill="0" applyBorder="0" applyAlignment="0" applyProtection="0"/>
    <xf numFmtId="10" fontId="2" fillId="88" borderId="18" applyNumberFormat="0" applyBorder="0" applyAlignment="0" applyProtection="0"/>
    <xf numFmtId="4" fontId="128" fillId="109" borderId="58" applyNumberFormat="0" applyProtection="0">
      <alignment horizontal="right" vertical="center"/>
    </xf>
    <xf numFmtId="0" fontId="3" fillId="93" borderId="37" applyNumberFormat="0" applyProtection="0">
      <alignment horizontal="left" vertical="center" indent="1"/>
    </xf>
    <xf numFmtId="0" fontId="102" fillId="51" borderId="51" applyNumberFormat="0" applyAlignment="0" applyProtection="0"/>
    <xf numFmtId="176" fontId="58" fillId="0" borderId="50" applyNumberFormat="0" applyFill="0" applyBorder="0" applyAlignment="0" applyProtection="0"/>
    <xf numFmtId="201" fontId="167" fillId="85" borderId="57" applyBorder="0">
      <alignment horizontal="center" vertical="center" wrapText="1"/>
      <protection hidden="1"/>
    </xf>
    <xf numFmtId="4" fontId="44" fillId="85" borderId="37" applyNumberFormat="0" applyProtection="0">
      <alignment horizontal="left" vertical="center" indent="1"/>
    </xf>
    <xf numFmtId="0" fontId="3" fillId="108" borderId="37" applyNumberFormat="0" applyProtection="0">
      <alignment horizontal="left" vertical="center" indent="1"/>
    </xf>
    <xf numFmtId="0" fontId="140" fillId="0" borderId="50" applyNumberFormat="0" applyFill="0" applyBorder="0" applyAlignment="0" applyProtection="0"/>
    <xf numFmtId="0" fontId="141" fillId="0" borderId="50" applyNumberFormat="0" applyFill="0" applyBorder="0" applyAlignment="0" applyProtection="0"/>
    <xf numFmtId="176" fontId="59" fillId="0" borderId="50" applyNumberFormat="0" applyFill="0" applyBorder="0" applyAlignment="0" applyProtection="0"/>
    <xf numFmtId="176" fontId="122" fillId="80" borderId="37" applyNumberFormat="0" applyAlignment="0" applyProtection="0"/>
    <xf numFmtId="176" fontId="141" fillId="0" borderId="50" applyNumberFormat="0" applyFill="0" applyBorder="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0" fontId="3" fillId="93" borderId="37" applyNumberFormat="0" applyProtection="0">
      <alignment horizontal="left" vertical="center" indent="1"/>
    </xf>
    <xf numFmtId="4" fontId="44" fillId="104" borderId="37" applyNumberFormat="0" applyProtection="0">
      <alignment horizontal="right" vertical="center"/>
    </xf>
    <xf numFmtId="176" fontId="91" fillId="0" borderId="53">
      <alignment horizontal="left" vertical="center"/>
    </xf>
    <xf numFmtId="0" fontId="185" fillId="0" borderId="48" applyNumberFormat="0" applyFill="0" applyAlignment="0" applyProtection="0"/>
    <xf numFmtId="176" fontId="140" fillId="0" borderId="50" applyNumberFormat="0" applyFill="0" applyBorder="0" applyAlignment="0" applyProtection="0"/>
    <xf numFmtId="4" fontId="124" fillId="104" borderId="37" applyNumberFormat="0" applyProtection="0">
      <alignment horizontal="right" vertical="center"/>
    </xf>
    <xf numFmtId="176" fontId="140" fillId="0" borderId="50" applyNumberFormat="0" applyFill="0" applyBorder="0" applyAlignment="0" applyProtection="0"/>
    <xf numFmtId="176" fontId="166" fillId="50" borderId="58" applyNumberFormat="0" applyProtection="0">
      <alignment horizontal="right" vertical="center"/>
    </xf>
    <xf numFmtId="0" fontId="191" fillId="80" borderId="37" applyNumberFormat="0" applyAlignment="0" applyProtection="0"/>
    <xf numFmtId="0" fontId="189" fillId="80" borderId="51" applyNumberFormat="0" applyAlignment="0" applyProtection="0"/>
    <xf numFmtId="4" fontId="124" fillId="88" borderId="37" applyNumberFormat="0" applyProtection="0">
      <alignment vertical="center"/>
    </xf>
    <xf numFmtId="4" fontId="126" fillId="102"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0" fontId="102" fillId="51" borderId="51" applyNumberFormat="0" applyAlignment="0" applyProtection="0"/>
    <xf numFmtId="4" fontId="44" fillId="40"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102" fillId="51" borderId="51" applyNumberFormat="0" applyAlignment="0" applyProtection="0"/>
    <xf numFmtId="4" fontId="44" fillId="101" borderId="37" applyNumberFormat="0" applyProtection="0">
      <alignment horizontal="right" vertical="center"/>
    </xf>
    <xf numFmtId="4" fontId="44" fillId="100" borderId="37" applyNumberFormat="0" applyProtection="0">
      <alignment horizontal="right" vertical="center"/>
    </xf>
    <xf numFmtId="4" fontId="44" fillId="99" borderId="37" applyNumberFormat="0" applyProtection="0">
      <alignment horizontal="right" vertical="center"/>
    </xf>
    <xf numFmtId="4" fontId="134" fillId="109" borderId="58" applyNumberFormat="0" applyProtection="0">
      <alignment horizontal="right" vertical="center"/>
    </xf>
    <xf numFmtId="4" fontId="125" fillId="53" borderId="58" applyNumberFormat="0" applyProtection="0">
      <alignment horizontal="left" vertical="center" wrapText="1" indent="1"/>
    </xf>
    <xf numFmtId="4" fontId="129" fillId="109" borderId="58" applyNumberFormat="0" applyProtection="0">
      <alignment horizontal="right" vertical="center"/>
    </xf>
    <xf numFmtId="4" fontId="128" fillId="109" borderId="58" applyNumberFormat="0" applyProtection="0">
      <alignment horizontal="right" vertical="center"/>
    </xf>
    <xf numFmtId="0" fontId="57" fillId="0" borderId="50" applyNumberFormat="0" applyFill="0" applyBorder="0" applyAlignment="0" applyProtection="0"/>
    <xf numFmtId="176" fontId="57" fillId="0" borderId="50" applyNumberFormat="0" applyFill="0" applyBorder="0" applyAlignment="0" applyProtection="0"/>
    <xf numFmtId="0" fontId="57" fillId="0" borderId="50" applyNumberFormat="0" applyFill="0" applyBorder="0" applyAlignment="0" applyProtection="0"/>
    <xf numFmtId="0" fontId="58" fillId="0" borderId="50" applyNumberFormat="0" applyFill="0" applyBorder="0" applyAlignment="0" applyProtection="0"/>
    <xf numFmtId="176" fontId="58" fillId="0" borderId="50" applyNumberFormat="0" applyFill="0" applyBorder="0" applyAlignment="0" applyProtection="0"/>
    <xf numFmtId="0" fontId="58" fillId="0" borderId="50" applyNumberFormat="0" applyFill="0" applyBorder="0" applyAlignment="0" applyProtection="0"/>
    <xf numFmtId="0" fontId="59" fillId="0" borderId="50" applyNumberFormat="0" applyFill="0" applyBorder="0" applyAlignment="0" applyProtection="0"/>
    <xf numFmtId="176" fontId="59" fillId="0" borderId="50" applyNumberFormat="0" applyFill="0" applyBorder="0" applyAlignment="0" applyProtection="0"/>
    <xf numFmtId="0" fontId="59" fillId="0" borderId="50" applyNumberFormat="0" applyFill="0" applyBorder="0" applyAlignment="0" applyProtection="0"/>
    <xf numFmtId="0" fontId="2" fillId="0" borderId="50" applyNumberFormat="0" applyFill="0" applyAlignment="0" applyProtection="0"/>
    <xf numFmtId="0" fontId="2" fillId="0" borderId="50" applyNumberFormat="0" applyFill="0" applyAlignment="0" applyProtection="0"/>
    <xf numFmtId="0" fontId="68" fillId="79" borderId="51" applyNumberFormat="0" applyAlignment="0" applyProtection="0"/>
    <xf numFmtId="0" fontId="68" fillId="79" borderId="51" applyNumberFormat="0" applyAlignment="0" applyProtection="0"/>
    <xf numFmtId="0" fontId="68" fillId="79" borderId="51" applyNumberFormat="0" applyAlignment="0" applyProtection="0"/>
    <xf numFmtId="4" fontId="124" fillId="85" borderId="37" applyNumberFormat="0" applyProtection="0">
      <alignment vertical="center"/>
    </xf>
    <xf numFmtId="4" fontId="124" fillId="104" borderId="37" applyNumberFormat="0" applyProtection="0">
      <alignment horizontal="right" vertical="center"/>
    </xf>
    <xf numFmtId="39" fontId="106" fillId="57" borderId="56"/>
    <xf numFmtId="4" fontId="126" fillId="102" borderId="37" applyNumberFormat="0" applyProtection="0">
      <alignment horizontal="left" vertical="center" indent="1"/>
    </xf>
    <xf numFmtId="176" fontId="140" fillId="0" borderId="50" applyNumberFormat="0" applyFill="0" applyBorder="0" applyAlignment="0" applyProtection="0"/>
    <xf numFmtId="4" fontId="133" fillId="104" borderId="37" applyNumberFormat="0" applyProtection="0">
      <alignment horizontal="right" vertical="center"/>
    </xf>
    <xf numFmtId="0" fontId="3" fillId="93" borderId="37" applyNumberFormat="0" applyProtection="0">
      <alignment horizontal="left" vertical="center" indent="1"/>
    </xf>
    <xf numFmtId="4" fontId="124" fillId="104" borderId="37" applyNumberFormat="0" applyProtection="0">
      <alignment horizontal="right" vertical="center"/>
    </xf>
    <xf numFmtId="176" fontId="135" fillId="0" borderId="50" applyNumberFormat="0" applyFill="0" applyBorder="0" applyAlignment="0" applyProtection="0"/>
    <xf numFmtId="0" fontId="141" fillId="0" borderId="50" applyNumberFormat="0" applyFill="0" applyBorder="0" applyAlignment="0" applyProtection="0"/>
    <xf numFmtId="0" fontId="185" fillId="0" borderId="48" applyNumberFormat="0" applyFill="0" applyAlignment="0" applyProtection="0"/>
    <xf numFmtId="4" fontId="44" fillId="85" borderId="37" applyNumberFormat="0" applyProtection="0">
      <alignment horizontal="left" vertical="center" indent="1"/>
    </xf>
    <xf numFmtId="4" fontId="124" fillId="85" borderId="37" applyNumberFormat="0" applyProtection="0">
      <alignment vertical="center"/>
    </xf>
    <xf numFmtId="4" fontId="4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0" fontId="3" fillId="86" borderId="37" applyNumberFormat="0" applyProtection="0">
      <alignment horizontal="left" vertical="center" indent="1"/>
    </xf>
    <xf numFmtId="39" fontId="106" fillId="57" borderId="56"/>
    <xf numFmtId="0" fontId="91" fillId="0" borderId="53">
      <alignment horizontal="left" vertical="center"/>
    </xf>
    <xf numFmtId="0" fontId="102" fillId="51" borderId="51" applyNumberFormat="0" applyAlignment="0" applyProtection="0"/>
    <xf numFmtId="0" fontId="91" fillId="0" borderId="53">
      <alignment horizontal="left" vertical="center"/>
    </xf>
    <xf numFmtId="0" fontId="91" fillId="0" borderId="53">
      <alignment horizontal="left" vertical="center"/>
    </xf>
    <xf numFmtId="0" fontId="122" fillId="79" borderId="37" applyNumberFormat="0" applyAlignment="0" applyProtection="0"/>
    <xf numFmtId="0" fontId="2" fillId="84" borderId="18"/>
    <xf numFmtId="176" fontId="59" fillId="0" borderId="50" applyNumberFormat="0" applyFill="0" applyBorder="0" applyAlignment="0" applyProtection="0"/>
    <xf numFmtId="39" fontId="106" fillId="57" borderId="56"/>
    <xf numFmtId="39" fontId="106" fillId="57" borderId="56"/>
    <xf numFmtId="176" fontId="102" fillId="52" borderId="51" applyNumberFormat="0" applyAlignment="0" applyProtection="0"/>
    <xf numFmtId="0" fontId="3" fillId="92" borderId="52" applyNumberFormat="0" applyFont="0" applyAlignment="0" applyProtection="0"/>
    <xf numFmtId="0" fontId="3" fillId="86" borderId="37" applyNumberFormat="0" applyProtection="0">
      <alignment horizontal="left" vertical="center" indent="1"/>
    </xf>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0" fontId="91" fillId="0" borderId="53">
      <alignment horizontal="left" vertical="center"/>
    </xf>
    <xf numFmtId="0" fontId="3" fillId="93" borderId="37" applyNumberFormat="0" applyProtection="0">
      <alignment horizontal="left" vertical="center" indent="1"/>
    </xf>
    <xf numFmtId="4" fontId="124" fillId="85" borderId="37" applyNumberFormat="0" applyProtection="0">
      <alignment vertical="center"/>
    </xf>
    <xf numFmtId="39" fontId="106" fillId="57" borderId="56"/>
    <xf numFmtId="4" fontId="44" fillId="85" borderId="37" applyNumberFormat="0" applyProtection="0">
      <alignment horizontal="left" vertical="center" indent="1"/>
    </xf>
    <xf numFmtId="4" fontId="44" fillId="95" borderId="37" applyNumberFormat="0" applyProtection="0">
      <alignment horizontal="right" vertical="center"/>
    </xf>
    <xf numFmtId="0" fontId="3" fillId="93" borderId="37" applyNumberFormat="0" applyProtection="0">
      <alignment horizontal="left" vertical="center" indent="1"/>
    </xf>
    <xf numFmtId="39" fontId="106" fillId="57" borderId="56"/>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93" borderId="37" applyNumberFormat="0" applyProtection="0">
      <alignment horizontal="left" vertical="center" indent="1"/>
    </xf>
    <xf numFmtId="4" fontId="129" fillId="109" borderId="58" applyNumberFormat="0" applyProtection="0">
      <alignment horizontal="right" vertical="center"/>
    </xf>
    <xf numFmtId="0" fontId="58" fillId="0" borderId="50" applyNumberFormat="0" applyFill="0" applyBorder="0" applyAlignment="0" applyProtection="0"/>
    <xf numFmtId="0" fontId="59" fillId="0" borderId="50" applyNumberFormat="0" applyFill="0" applyBorder="0" applyAlignment="0" applyProtection="0"/>
    <xf numFmtId="0" fontId="2" fillId="0" borderId="50" applyNumberFormat="0" applyFill="0" applyAlignment="0" applyProtection="0"/>
    <xf numFmtId="176" fontId="59" fillId="0" borderId="50" applyNumberFormat="0" applyFill="0" applyBorder="0" applyAlignment="0" applyProtection="0"/>
    <xf numFmtId="176" fontId="57" fillId="0" borderId="50" applyNumberFormat="0" applyFill="0" applyBorder="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4" fontId="134" fillId="109" borderId="58" applyNumberFormat="0" applyProtection="0">
      <alignment horizontal="right" vertical="center"/>
    </xf>
    <xf numFmtId="39" fontId="106" fillId="57" borderId="56"/>
    <xf numFmtId="176" fontId="142" fillId="0" borderId="50" applyNumberFormat="0" applyFill="0" applyBorder="0" applyAlignment="0" applyProtection="0"/>
    <xf numFmtId="0" fontId="91" fillId="0" borderId="53">
      <alignment horizontal="left" vertical="center"/>
    </xf>
    <xf numFmtId="0" fontId="91" fillId="0" borderId="53">
      <alignment horizontal="left" vertical="center"/>
    </xf>
    <xf numFmtId="0" fontId="3" fillId="93" borderId="37" applyNumberFormat="0" applyProtection="0">
      <alignment horizontal="left" vertical="center" indent="1"/>
    </xf>
    <xf numFmtId="4" fontId="124" fillId="104" borderId="37" applyNumberFormat="0" applyProtection="0">
      <alignment horizontal="right" vertical="center"/>
    </xf>
    <xf numFmtId="0" fontId="91" fillId="0" borderId="53">
      <alignment horizontal="left" vertical="center"/>
    </xf>
    <xf numFmtId="0" fontId="3" fillId="106" borderId="37" applyNumberFormat="0" applyProtection="0">
      <alignment horizontal="left" vertical="center" indent="1"/>
    </xf>
    <xf numFmtId="4" fontId="124" fillId="104" borderId="37" applyNumberFormat="0" applyProtection="0">
      <alignment horizontal="right" vertical="center"/>
    </xf>
    <xf numFmtId="176" fontId="166" fillId="50" borderId="58" applyNumberFormat="0" applyProtection="0">
      <alignment horizontal="right" vertical="center"/>
    </xf>
    <xf numFmtId="176" fontId="130" fillId="107" borderId="58" applyNumberFormat="0" applyProtection="0">
      <alignment horizontal="left" vertical="top" indent="1"/>
    </xf>
    <xf numFmtId="0" fontId="91" fillId="0" borderId="53">
      <alignment horizontal="left" vertical="center"/>
    </xf>
    <xf numFmtId="4" fontId="124" fillId="85" borderId="37" applyNumberFormat="0" applyProtection="0">
      <alignment vertical="center"/>
    </xf>
    <xf numFmtId="4" fontId="44" fillId="85" borderId="37" applyNumberFormat="0" applyProtection="0">
      <alignment horizontal="left" vertical="center" indent="1"/>
    </xf>
    <xf numFmtId="0" fontId="3" fillId="106" borderId="37" applyNumberFormat="0" applyProtection="0">
      <alignment horizontal="left" vertical="center" indent="1"/>
    </xf>
    <xf numFmtId="4" fontId="44" fillId="88" borderId="37" applyNumberFormat="0" applyProtection="0">
      <alignment horizontal="left" vertical="center" indent="1"/>
    </xf>
    <xf numFmtId="0" fontId="122" fillId="79" borderId="37" applyNumberFormat="0" applyAlignment="0" applyProtection="0"/>
    <xf numFmtId="0" fontId="189" fillId="80" borderId="51" applyNumberFormat="0" applyAlignment="0" applyProtection="0"/>
    <xf numFmtId="4" fontId="44" fillId="99" borderId="37" applyNumberFormat="0" applyProtection="0">
      <alignment horizontal="right" vertical="center"/>
    </xf>
    <xf numFmtId="0" fontId="102" fillId="51" borderId="51" applyNumberFormat="0" applyAlignment="0" applyProtection="0"/>
    <xf numFmtId="0" fontId="3" fillId="92" borderId="52" applyNumberFormat="0" applyFont="0" applyAlignment="0" applyProtection="0"/>
    <xf numFmtId="0" fontId="189" fillId="80" borderId="51" applyNumberFormat="0" applyAlignment="0" applyProtection="0"/>
    <xf numFmtId="0" fontId="191" fillId="80" borderId="37" applyNumberFormat="0" applyAlignment="0" applyProtection="0"/>
    <xf numFmtId="0" fontId="185" fillId="0" borderId="48" applyNumberFormat="0" applyFill="0" applyAlignment="0" applyProtection="0"/>
    <xf numFmtId="0" fontId="122" fillId="79" borderId="37" applyNumberFormat="0" applyAlignment="0" applyProtection="0"/>
    <xf numFmtId="0" fontId="102" fillId="51" borderId="51" applyNumberFormat="0" applyAlignment="0" applyProtection="0"/>
    <xf numFmtId="176" fontId="142" fillId="0" borderId="50" applyNumberFormat="0" applyFill="0" applyBorder="0" applyAlignment="0" applyProtection="0"/>
    <xf numFmtId="10" fontId="2" fillId="88" borderId="18" applyNumberFormat="0" applyBorder="0" applyAlignment="0" applyProtection="0"/>
    <xf numFmtId="176" fontId="140" fillId="0" borderId="50" applyNumberFormat="0" applyFill="0" applyBorder="0" applyAlignment="0" applyProtection="0"/>
    <xf numFmtId="0" fontId="141" fillId="0" borderId="50" applyNumberFormat="0" applyFill="0" applyBorder="0" applyAlignment="0" applyProtection="0"/>
    <xf numFmtId="0" fontId="2" fillId="84" borderId="18"/>
    <xf numFmtId="0" fontId="2" fillId="84" borderId="18"/>
    <xf numFmtId="0" fontId="2" fillId="84" borderId="18"/>
    <xf numFmtId="0" fontId="2" fillId="84" borderId="18"/>
    <xf numFmtId="0" fontId="2" fillId="84" borderId="18"/>
    <xf numFmtId="0" fontId="2" fillId="84" borderId="18"/>
    <xf numFmtId="176" fontId="2" fillId="84" borderId="18"/>
    <xf numFmtId="0" fontId="2" fillId="84" borderId="18"/>
    <xf numFmtId="0" fontId="2" fillId="84" borderId="18"/>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40" borderId="37" applyNumberFormat="0" applyProtection="0">
      <alignment horizontal="right" vertical="center"/>
    </xf>
    <xf numFmtId="4" fontId="44" fillId="101" borderId="37" applyNumberFormat="0" applyProtection="0">
      <alignment horizontal="right" vertical="center"/>
    </xf>
    <xf numFmtId="4" fontId="44" fillId="100"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83" borderId="37" applyNumberFormat="0" applyProtection="0">
      <alignment horizontal="right" vertical="center"/>
    </xf>
    <xf numFmtId="0" fontId="91" fillId="0" borderId="20">
      <alignment horizontal="left" vertical="center"/>
    </xf>
    <xf numFmtId="0" fontId="91" fillId="0" borderId="20">
      <alignment horizontal="left" vertical="center"/>
    </xf>
    <xf numFmtId="0" fontId="91" fillId="0" borderId="20">
      <alignment horizontal="left" vertical="center"/>
    </xf>
    <xf numFmtId="0" fontId="91" fillId="0" borderId="20">
      <alignment horizontal="left" vertical="center"/>
    </xf>
    <xf numFmtId="0" fontId="91" fillId="0" borderId="20">
      <alignment horizontal="left" vertical="center"/>
    </xf>
    <xf numFmtId="0" fontId="91" fillId="0" borderId="20">
      <alignment horizontal="left" vertical="center"/>
    </xf>
    <xf numFmtId="176" fontId="91" fillId="0" borderId="20">
      <alignment horizontal="left" vertical="center"/>
    </xf>
    <xf numFmtId="0" fontId="91" fillId="0" borderId="20">
      <alignment horizontal="left" vertical="center"/>
    </xf>
    <xf numFmtId="0" fontId="91" fillId="0" borderId="20">
      <alignment horizontal="left" vertical="center"/>
    </xf>
    <xf numFmtId="0" fontId="91" fillId="0" borderId="20">
      <alignment horizontal="left" vertical="center"/>
    </xf>
    <xf numFmtId="0" fontId="91" fillId="0" borderId="20">
      <alignment horizontal="left" vertical="center"/>
    </xf>
    <xf numFmtId="4" fontId="124" fillId="85" borderId="37" applyNumberFormat="0" applyProtection="0">
      <alignment vertical="center"/>
    </xf>
    <xf numFmtId="4" fontId="44" fillId="85" borderId="37" applyNumberFormat="0" applyProtection="0">
      <alignment vertical="center"/>
    </xf>
    <xf numFmtId="0" fontId="122" fillId="79" borderId="37" applyNumberFormat="0" applyAlignment="0" applyProtection="0"/>
    <xf numFmtId="0" fontId="122" fillId="80" borderId="37" applyNumberFormat="0" applyAlignment="0" applyProtection="0"/>
    <xf numFmtId="0" fontId="122" fillId="79" borderId="37" applyNumberFormat="0" applyAlignment="0" applyProtection="0"/>
    <xf numFmtId="0" fontId="36" fillId="92" borderId="52" applyNumberFormat="0" applyFont="0" applyAlignment="0" applyProtection="0"/>
    <xf numFmtId="0" fontId="59" fillId="0" borderId="50" applyNumberFormat="0" applyFill="0" applyBorder="0" applyAlignment="0" applyProtection="0"/>
    <xf numFmtId="0" fontId="59" fillId="0" borderId="50" applyNumberFormat="0" applyFill="0" applyBorder="0" applyAlignment="0" applyProtection="0"/>
    <xf numFmtId="0" fontId="2" fillId="0" borderId="50" applyNumberFormat="0" applyFill="0" applyAlignment="0" applyProtection="0"/>
    <xf numFmtId="0" fontId="2" fillId="0" borderId="50" applyNumberFormat="0" applyFill="0" applyAlignment="0" applyProtection="0"/>
    <xf numFmtId="0" fontId="65" fillId="0" borderId="25" applyNumberFormat="0" applyBorder="0">
      <alignment horizontal="center"/>
    </xf>
    <xf numFmtId="0" fontId="68" fillId="79" borderId="51" applyNumberFormat="0" applyAlignment="0" applyProtection="0"/>
    <xf numFmtId="0" fontId="68" fillId="79" borderId="51" applyNumberFormat="0" applyAlignment="0" applyProtection="0"/>
    <xf numFmtId="0" fontId="102" fillId="51" borderId="51" applyNumberFormat="0" applyAlignment="0" applyProtection="0"/>
    <xf numFmtId="0" fontId="102" fillId="51" borderId="51" applyNumberFormat="0" applyAlignment="0" applyProtection="0"/>
    <xf numFmtId="0" fontId="102" fillId="52" borderId="51" applyNumberFormat="0" applyAlignment="0" applyProtection="0"/>
    <xf numFmtId="0" fontId="102" fillId="51" borderId="51" applyNumberFormat="0" applyAlignment="0" applyProtection="0"/>
    <xf numFmtId="0" fontId="59" fillId="0" borderId="50" applyNumberFormat="0" applyFill="0" applyBorder="0" applyAlignment="0" applyProtection="0"/>
    <xf numFmtId="4" fontId="125" fillId="53" borderId="58" applyNumberFormat="0" applyProtection="0">
      <alignment horizontal="left" vertical="center" wrapText="1" indent="1"/>
    </xf>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0" fontId="102" fillId="51" borderId="51" applyNumberFormat="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0" fontId="102" fillId="52" borderId="51" applyNumberFormat="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0" fontId="102" fillId="51" borderId="51" applyNumberFormat="0" applyAlignment="0" applyProtection="0"/>
    <xf numFmtId="0" fontId="102" fillId="51" borderId="51" applyNumberFormat="0" applyAlignment="0" applyProtection="0"/>
    <xf numFmtId="0" fontId="102" fillId="51" borderId="51" applyNumberFormat="0" applyAlignment="0" applyProtection="0"/>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0" fontId="58" fillId="0" borderId="50" applyNumberFormat="0" applyFill="0" applyBorder="0" applyAlignment="0" applyProtection="0"/>
    <xf numFmtId="0" fontId="3" fillId="93" borderId="37" applyNumberFormat="0" applyProtection="0">
      <alignment horizontal="left" vertical="center" indent="1"/>
    </xf>
    <xf numFmtId="39" fontId="106" fillId="57" borderId="56"/>
    <xf numFmtId="4" fontId="44" fillId="85" borderId="37" applyNumberFormat="0" applyProtection="0">
      <alignment vertical="center"/>
    </xf>
    <xf numFmtId="4" fontId="124" fillId="104" borderId="37" applyNumberFormat="0" applyProtection="0">
      <alignment horizontal="right" vertical="center"/>
    </xf>
    <xf numFmtId="176" fontId="142" fillId="0" borderId="50" applyNumberFormat="0" applyFill="0" applyBorder="0" applyAlignment="0" applyProtection="0"/>
    <xf numFmtId="39" fontId="106" fillId="57" borderId="56"/>
    <xf numFmtId="39" fontId="106" fillId="57" borderId="56"/>
    <xf numFmtId="39" fontId="106" fillId="57" borderId="56"/>
    <xf numFmtId="39" fontId="106" fillId="57" borderId="56"/>
    <xf numFmtId="176" fontId="2" fillId="86" borderId="18"/>
    <xf numFmtId="39" fontId="106" fillId="57" borderId="56"/>
    <xf numFmtId="39" fontId="106" fillId="57" borderId="56"/>
    <xf numFmtId="39" fontId="106" fillId="57" borderId="56"/>
    <xf numFmtId="39" fontId="106" fillId="57" borderId="56"/>
    <xf numFmtId="39" fontId="106" fillId="57" borderId="56"/>
    <xf numFmtId="39" fontId="106" fillId="57" borderId="56"/>
    <xf numFmtId="0" fontId="3" fillId="93" borderId="37" applyNumberFormat="0" applyProtection="0">
      <alignment horizontal="left" vertical="center" indent="1"/>
    </xf>
    <xf numFmtId="4" fontId="44" fillId="104" borderId="37" applyNumberFormat="0" applyProtection="0">
      <alignment horizontal="right" vertical="center"/>
    </xf>
    <xf numFmtId="4" fontId="44" fillId="85" borderId="37" applyNumberFormat="0" applyProtection="0">
      <alignment vertical="center"/>
    </xf>
    <xf numFmtId="4" fontId="124" fillId="85" borderId="37" applyNumberFormat="0" applyProtection="0">
      <alignment vertical="center"/>
    </xf>
    <xf numFmtId="176" fontId="128" fillId="50" borderId="58" applyNumberFormat="0" applyProtection="0">
      <alignment horizontal="right" vertical="center"/>
    </xf>
    <xf numFmtId="0" fontId="3" fillId="93" borderId="37" applyNumberFormat="0" applyProtection="0">
      <alignment horizontal="left" vertical="center" indent="1"/>
    </xf>
    <xf numFmtId="4" fontId="133"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4" fontId="124" fillId="88" borderId="37" applyNumberFormat="0" applyProtection="0">
      <alignment vertical="center"/>
    </xf>
    <xf numFmtId="4" fontId="124" fillId="88" borderId="37" applyNumberFormat="0" applyProtection="0">
      <alignment vertical="center"/>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91" fillId="0" borderId="20">
      <alignment horizontal="left" vertical="center"/>
    </xf>
    <xf numFmtId="0" fontId="91" fillId="0" borderId="20">
      <alignment horizontal="left" vertical="center"/>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91" fillId="0" borderId="20">
      <alignment horizontal="left" vertical="center"/>
    </xf>
    <xf numFmtId="0" fontId="91" fillId="0" borderId="20">
      <alignment horizontal="left" vertical="center"/>
    </xf>
    <xf numFmtId="4" fontId="44" fillId="104" borderId="37" applyNumberFormat="0" applyProtection="0">
      <alignment horizontal="left" vertical="center" indent="1"/>
    </xf>
    <xf numFmtId="4" fontId="44" fillId="104" borderId="37" applyNumberFormat="0" applyProtection="0">
      <alignment horizontal="left" vertical="center" indent="1"/>
    </xf>
    <xf numFmtId="176" fontId="91" fillId="0" borderId="20">
      <alignment horizontal="left" vertical="center"/>
    </xf>
    <xf numFmtId="176" fontId="91" fillId="0" borderId="20">
      <alignment horizontal="left" vertical="center"/>
    </xf>
    <xf numFmtId="0" fontId="141" fillId="0" borderId="50" applyNumberFormat="0" applyFill="0" applyBorder="0" applyAlignment="0" applyProtection="0"/>
    <xf numFmtId="0" fontId="91" fillId="0" borderId="20">
      <alignment horizontal="left" vertical="center"/>
    </xf>
    <xf numFmtId="0" fontId="91" fillId="0" borderId="20">
      <alignment horizontal="lef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91" fillId="0" borderId="20">
      <alignment horizontal="left" vertical="center"/>
    </xf>
    <xf numFmtId="0" fontId="91" fillId="0" borderId="20">
      <alignment horizontal="lef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91" fillId="0" borderId="20">
      <alignment horizontal="left" vertical="center"/>
    </xf>
    <xf numFmtId="0" fontId="91" fillId="0" borderId="20">
      <alignment horizontal="left" vertical="center"/>
    </xf>
    <xf numFmtId="4" fontId="124" fillId="85" borderId="37" applyNumberFormat="0" applyProtection="0">
      <alignment vertical="center"/>
    </xf>
    <xf numFmtId="4" fontId="124" fillId="85" borderId="37" applyNumberFormat="0" applyProtection="0">
      <alignment vertical="center"/>
    </xf>
    <xf numFmtId="0" fontId="91" fillId="0" borderId="20">
      <alignment horizontal="lef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8" borderId="37" applyNumberFormat="0" applyProtection="0">
      <alignment vertical="center"/>
    </xf>
    <xf numFmtId="4" fontId="44" fillId="100" borderId="37" applyNumberFormat="0" applyProtection="0">
      <alignment horizontal="right" vertical="center"/>
    </xf>
    <xf numFmtId="10" fontId="2" fillId="88" borderId="18" applyNumberFormat="0" applyBorder="0" applyAlignment="0" applyProtection="0"/>
    <xf numFmtId="176" fontId="58" fillId="0" borderId="50" applyNumberFormat="0" applyFill="0" applyBorder="0" applyAlignment="0" applyProtection="0"/>
    <xf numFmtId="4" fontId="44" fillId="85" borderId="37" applyNumberFormat="0" applyProtection="0">
      <alignment vertical="center"/>
    </xf>
    <xf numFmtId="4" fontId="124" fillId="104" borderId="37" applyNumberFormat="0" applyProtection="0">
      <alignment horizontal="right" vertical="center"/>
    </xf>
    <xf numFmtId="176" fontId="142" fillId="0" borderId="50" applyNumberFormat="0" applyFill="0" applyBorder="0" applyAlignment="0" applyProtection="0"/>
    <xf numFmtId="0" fontId="2" fillId="86" borderId="18"/>
    <xf numFmtId="4" fontId="126" fillId="102" borderId="37" applyNumberFormat="0" applyProtection="0">
      <alignment horizontal="left" vertical="center" indent="1"/>
    </xf>
    <xf numFmtId="4" fontId="44" fillId="85"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4" fontId="4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102" fillId="51" borderId="51" applyNumberFormat="0" applyAlignment="0" applyProtection="0"/>
    <xf numFmtId="0" fontId="102" fillId="51" borderId="51" applyNumberFormat="0" applyAlignment="0" applyProtection="0"/>
    <xf numFmtId="0" fontId="91" fillId="0" borderId="20">
      <alignment horizontal="left" vertical="center"/>
    </xf>
    <xf numFmtId="0" fontId="2" fillId="84" borderId="18"/>
    <xf numFmtId="176" fontId="68" fillId="80" borderId="51" applyNumberFormat="0" applyAlignment="0" applyProtection="0"/>
    <xf numFmtId="176" fontId="57" fillId="0" borderId="50" applyNumberFormat="0" applyFill="0" applyBorder="0" applyAlignment="0" applyProtection="0"/>
    <xf numFmtId="176" fontId="91" fillId="0" borderId="20">
      <alignment horizontal="left" vertical="center"/>
    </xf>
    <xf numFmtId="176" fontId="165" fillId="50" borderId="58" applyNumberFormat="0" applyProtection="0">
      <alignment horizontal="right" vertical="center"/>
    </xf>
    <xf numFmtId="176" fontId="122" fillId="80" borderId="37" applyNumberFormat="0" applyAlignment="0" applyProtection="0"/>
    <xf numFmtId="0" fontId="58" fillId="0" borderId="50" applyNumberFormat="0" applyFill="0" applyBorder="0" applyAlignment="0" applyProtection="0"/>
    <xf numFmtId="4" fontId="124" fillId="85" borderId="37" applyNumberFormat="0" applyProtection="0">
      <alignment vertical="center"/>
    </xf>
    <xf numFmtId="4" fontId="44" fillId="104" borderId="40" applyNumberFormat="0" applyProtection="0">
      <alignment horizontal="left" vertical="center" indent="1"/>
    </xf>
    <xf numFmtId="0" fontId="190" fillId="52" borderId="51" applyNumberFormat="0" applyAlignment="0" applyProtection="0"/>
    <xf numFmtId="0" fontId="3" fillId="108" borderId="37" applyNumberFormat="0" applyProtection="0">
      <alignment horizontal="left" vertical="center" indent="1"/>
    </xf>
    <xf numFmtId="0" fontId="57" fillId="0" borderId="50" applyNumberFormat="0" applyFill="0" applyBorder="0" applyAlignment="0" applyProtection="0"/>
    <xf numFmtId="4" fontId="44" fillId="40" borderId="37" applyNumberFormat="0" applyProtection="0">
      <alignment horizontal="right" vertical="center"/>
    </xf>
    <xf numFmtId="4" fontId="44" fillId="97" borderId="37" applyNumberFormat="0" applyProtection="0">
      <alignment horizontal="right" vertical="center"/>
    </xf>
    <xf numFmtId="4" fontId="44" fillId="88" borderId="37" applyNumberFormat="0" applyProtection="0">
      <alignment vertical="center"/>
    </xf>
    <xf numFmtId="0" fontId="3" fillId="86" borderId="37" applyNumberFormat="0" applyProtection="0">
      <alignment horizontal="left" vertical="center" indent="1"/>
    </xf>
    <xf numFmtId="0" fontId="140" fillId="0" borderId="50" applyNumberFormat="0" applyFill="0" applyBorder="0" applyAlignment="0" applyProtection="0"/>
    <xf numFmtId="0" fontId="141" fillId="0" borderId="50" applyNumberFormat="0" applyFill="0" applyBorder="0" applyAlignment="0" applyProtection="0"/>
    <xf numFmtId="0" fontId="2" fillId="84" borderId="18"/>
    <xf numFmtId="176" fontId="165" fillId="50" borderId="58" applyNumberFormat="0" applyProtection="0">
      <alignment horizontal="right" vertical="center"/>
    </xf>
    <xf numFmtId="0" fontId="3" fillId="93" borderId="37" applyNumberFormat="0" applyProtection="0">
      <alignment horizontal="left" vertical="center" indent="1"/>
    </xf>
    <xf numFmtId="0" fontId="173" fillId="0" borderId="48" applyNumberFormat="0" applyFill="0" applyAlignment="0" applyProtection="0"/>
    <xf numFmtId="0" fontId="135" fillId="0" borderId="50" applyNumberFormat="0" applyFill="0" applyBorder="0" applyAlignment="0" applyProtection="0"/>
    <xf numFmtId="201" fontId="167" fillId="85" borderId="57" applyBorder="0">
      <alignment horizontal="center" vertical="center" wrapText="1"/>
      <protection hidden="1"/>
    </xf>
    <xf numFmtId="176" fontId="130" fillId="107" borderId="58" applyNumberFormat="0" applyProtection="0">
      <alignment horizontal="left" vertical="top" indent="1"/>
    </xf>
    <xf numFmtId="0" fontId="3" fillId="93" borderId="37" applyNumberFormat="0" applyProtection="0">
      <alignment horizontal="left" vertical="center" indent="1"/>
    </xf>
    <xf numFmtId="176" fontId="125" fillId="112" borderId="58" applyNumberFormat="0" applyProtection="0">
      <alignment horizontal="left" vertical="center" wrapText="1" indent="1"/>
    </xf>
    <xf numFmtId="176" fontId="125" fillId="112" borderId="58" applyNumberFormat="0" applyProtection="0">
      <alignment horizontal="left" vertical="center" wrapText="1" indent="1"/>
    </xf>
    <xf numFmtId="0" fontId="3" fillId="93" borderId="37" applyNumberFormat="0" applyProtection="0">
      <alignment horizontal="left" vertical="center" indent="1"/>
    </xf>
    <xf numFmtId="4" fontId="129" fillId="109" borderId="58" applyNumberFormat="0" applyProtection="0">
      <alignment horizontal="right" vertical="center"/>
    </xf>
    <xf numFmtId="4" fontId="124" fillId="104" borderId="37" applyNumberFormat="0" applyProtection="0">
      <alignment horizontal="right" vertical="center"/>
    </xf>
    <xf numFmtId="176" fontId="128" fillId="50" borderId="58" applyNumberFormat="0" applyProtection="0">
      <alignment horizontal="right" vertical="center"/>
    </xf>
    <xf numFmtId="176" fontId="128" fillId="50" borderId="58" applyNumberFormat="0" applyProtection="0">
      <alignment horizontal="right" vertical="center"/>
    </xf>
    <xf numFmtId="4" fontId="44" fillId="88" borderId="37" applyNumberFormat="0" applyProtection="0">
      <alignment vertical="center"/>
    </xf>
    <xf numFmtId="0" fontId="3" fillId="93" borderId="37" applyNumberFormat="0" applyProtection="0">
      <alignment horizontal="left" vertical="center" indent="1"/>
    </xf>
    <xf numFmtId="0" fontId="3" fillId="108" borderId="37" applyNumberFormat="0" applyProtection="0">
      <alignment horizontal="left" vertical="center" indent="1"/>
    </xf>
    <xf numFmtId="0" fontId="3" fillId="106" borderId="37" applyNumberFormat="0" applyProtection="0">
      <alignment horizontal="left" vertical="center" indent="1"/>
    </xf>
    <xf numFmtId="4" fontId="44" fillId="106" borderId="37" applyNumberFormat="0" applyProtection="0">
      <alignment horizontal="left" vertical="center" indent="1"/>
    </xf>
    <xf numFmtId="4" fontId="44" fillId="104" borderId="37" applyNumberFormat="0" applyProtection="0">
      <alignment horizontal="left" vertical="center" indent="1"/>
    </xf>
    <xf numFmtId="0" fontId="3" fillId="93" borderId="37" applyNumberFormat="0" applyProtection="0">
      <alignment horizontal="left" vertical="center" indent="1"/>
    </xf>
    <xf numFmtId="4" fontId="44" fillId="104" borderId="40" applyNumberFormat="0" applyProtection="0">
      <alignment horizontal="left" vertical="center" indent="1"/>
    </xf>
    <xf numFmtId="4" fontId="126" fillId="102" borderId="37" applyNumberFormat="0" applyProtection="0">
      <alignment horizontal="left" vertical="center" indent="1"/>
    </xf>
    <xf numFmtId="4" fontId="44" fillId="40" borderId="37" applyNumberFormat="0" applyProtection="0">
      <alignment horizontal="right" vertical="center"/>
    </xf>
    <xf numFmtId="4" fontId="44" fillId="99" borderId="37" applyNumberFormat="0" applyProtection="0">
      <alignment horizontal="right" vertical="center"/>
    </xf>
    <xf numFmtId="4" fontId="44" fillId="83" borderId="37" applyNumberFormat="0" applyProtection="0">
      <alignment horizontal="right" vertical="center"/>
    </xf>
    <xf numFmtId="4" fontId="44" fillId="98" borderId="37" applyNumberFormat="0" applyProtection="0">
      <alignment horizontal="right" vertical="center"/>
    </xf>
    <xf numFmtId="4" fontId="44" fillId="97" borderId="37" applyNumberFormat="0" applyProtection="0">
      <alignment horizontal="right" vertical="center"/>
    </xf>
    <xf numFmtId="4" fontId="44" fillId="96" borderId="37" applyNumberFormat="0" applyProtection="0">
      <alignment horizontal="right" vertical="center"/>
    </xf>
    <xf numFmtId="4" fontId="44" fillId="95" borderId="37" applyNumberFormat="0" applyProtection="0">
      <alignment horizontal="right" vertical="center"/>
    </xf>
    <xf numFmtId="0" fontId="3" fillId="93" borderId="37" applyNumberFormat="0" applyProtection="0">
      <alignment horizontal="left" vertical="center" indent="1"/>
    </xf>
    <xf numFmtId="4" fontId="44" fillId="85" borderId="37" applyNumberFormat="0" applyProtection="0">
      <alignment horizontal="left" vertical="center" indent="1"/>
    </xf>
    <xf numFmtId="176" fontId="57" fillId="0" borderId="50" applyNumberFormat="0" applyFill="0" applyBorder="0" applyAlignment="0" applyProtection="0"/>
    <xf numFmtId="0" fontId="135" fillId="0" borderId="50" applyNumberFormat="0" applyFill="0" applyBorder="0" applyAlignment="0" applyProtection="0"/>
    <xf numFmtId="176" fontId="122" fillId="80" borderId="37" applyNumberFormat="0" applyAlignment="0" applyProtection="0"/>
    <xf numFmtId="4" fontId="44" fillId="104" borderId="40" applyNumberFormat="0" applyProtection="0">
      <alignment horizontal="left" vertical="center" indent="1"/>
    </xf>
    <xf numFmtId="4" fontId="124" fillId="88" borderId="37" applyNumberFormat="0" applyProtection="0">
      <alignment vertical="center"/>
    </xf>
    <xf numFmtId="0" fontId="3" fillId="93" borderId="37" applyNumberFormat="0" applyProtection="0">
      <alignment horizontal="left" vertical="center" indent="1"/>
    </xf>
    <xf numFmtId="176" fontId="125" fillId="112" borderId="58" applyNumberFormat="0" applyProtection="0">
      <alignment horizontal="left" vertical="center" wrapText="1" indent="1"/>
    </xf>
    <xf numFmtId="0" fontId="3" fillId="92" borderId="52" applyNumberFormat="0" applyFont="0" applyAlignment="0" applyProtection="0"/>
    <xf numFmtId="0" fontId="3" fillId="92" borderId="52" applyNumberFormat="0" applyFont="0" applyAlignment="0" applyProtection="0"/>
    <xf numFmtId="4" fontId="44" fillId="98" borderId="37" applyNumberFormat="0" applyProtection="0">
      <alignment horizontal="right" vertical="center"/>
    </xf>
    <xf numFmtId="0" fontId="3" fillId="92" borderId="52" applyNumberFormat="0" applyFont="0" applyAlignment="0" applyProtection="0"/>
    <xf numFmtId="0" fontId="3" fillId="92" borderId="52" applyNumberFormat="0" applyFont="0" applyAlignment="0" applyProtection="0"/>
    <xf numFmtId="0" fontId="122" fillId="79" borderId="37" applyNumberFormat="0" applyAlignment="0" applyProtection="0"/>
    <xf numFmtId="0" fontId="122" fillId="79" borderId="37" applyNumberFormat="0" applyAlignment="0" applyProtection="0"/>
    <xf numFmtId="0" fontId="122" fillId="79" borderId="37" applyNumberFormat="0" applyAlignment="0" applyProtection="0"/>
    <xf numFmtId="4" fontId="44" fillId="104" borderId="37" applyNumberFormat="0" applyProtection="0">
      <alignment horizontal="left" vertical="center" indent="1"/>
    </xf>
    <xf numFmtId="0" fontId="3" fillId="108" borderId="37" applyNumberFormat="0" applyProtection="0">
      <alignment horizontal="left" vertical="center" indent="1"/>
    </xf>
    <xf numFmtId="4" fontId="44" fillId="104" borderId="37" applyNumberFormat="0" applyProtection="0">
      <alignment horizontal="right" vertical="center"/>
    </xf>
    <xf numFmtId="4" fontId="133" fillId="104" borderId="37" applyNumberFormat="0" applyProtection="0">
      <alignment horizontal="right" vertical="center"/>
    </xf>
    <xf numFmtId="4" fontId="133" fillId="104" borderId="37" applyNumberFormat="0" applyProtection="0">
      <alignment horizontal="right" vertical="center"/>
    </xf>
    <xf numFmtId="0" fontId="2" fillId="0" borderId="50" applyNumberFormat="0" applyFill="0" applyAlignment="0" applyProtection="0"/>
    <xf numFmtId="4" fontId="44" fillId="104" borderId="40" applyNumberFormat="0" applyProtection="0">
      <alignment horizontal="left" vertical="center" indent="1"/>
    </xf>
    <xf numFmtId="0" fontId="91" fillId="0" borderId="20">
      <alignment horizontal="left" vertical="center"/>
    </xf>
    <xf numFmtId="4" fontId="124" fillId="85" borderId="37" applyNumberFormat="0" applyProtection="0">
      <alignmen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0" fontId="2" fillId="86" borderId="18"/>
    <xf numFmtId="10" fontId="2" fillId="88" borderId="18" applyNumberFormat="0" applyBorder="0" applyAlignment="0" applyProtection="0"/>
    <xf numFmtId="4" fontId="44" fillId="83" borderId="37" applyNumberFormat="0" applyProtection="0">
      <alignment horizontal="right" vertical="center"/>
    </xf>
    <xf numFmtId="0" fontId="3" fillId="93" borderId="37" applyNumberFormat="0" applyProtection="0">
      <alignment horizontal="left" vertical="center" indent="1"/>
    </xf>
    <xf numFmtId="0" fontId="3" fillId="92" borderId="52" applyNumberFormat="0" applyFont="0" applyAlignment="0" applyProtection="0"/>
    <xf numFmtId="0" fontId="122" fillId="79" borderId="37" applyNumberFormat="0" applyAlignment="0" applyProtection="0"/>
    <xf numFmtId="0" fontId="3" fillId="93" borderId="37" applyNumberFormat="0" applyProtection="0">
      <alignment horizontal="left" vertical="center" indent="1"/>
    </xf>
    <xf numFmtId="4" fontId="44" fillId="104" borderId="37" applyNumberFormat="0" applyProtection="0">
      <alignment horizontal="right" vertical="center"/>
    </xf>
    <xf numFmtId="4" fontId="44" fillId="85" borderId="37" applyNumberFormat="0" applyProtection="0">
      <alignment vertical="center"/>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104" borderId="55" applyNumberFormat="0" applyProtection="0">
      <alignment horizontal="left" vertical="center" indent="1"/>
    </xf>
    <xf numFmtId="4" fontId="44" fillId="97" borderId="37" applyNumberFormat="0" applyProtection="0">
      <alignment horizontal="right" vertical="center"/>
    </xf>
    <xf numFmtId="0" fontId="3" fillId="86" borderId="37" applyNumberFormat="0" applyProtection="0">
      <alignment horizontal="left" vertical="center" indent="1"/>
    </xf>
    <xf numFmtId="176" fontId="68" fillId="80" borderId="51" applyNumberFormat="0" applyAlignment="0" applyProtection="0"/>
    <xf numFmtId="176" fontId="135" fillId="0" borderId="50" applyNumberFormat="0" applyFill="0" applyBorder="0" applyAlignment="0" applyProtection="0"/>
    <xf numFmtId="0" fontId="3" fillId="93" borderId="37" applyNumberFormat="0" applyProtection="0">
      <alignment horizontal="left" vertical="center" indent="1"/>
    </xf>
    <xf numFmtId="0" fontId="141" fillId="0" borderId="50" applyNumberFormat="0" applyFill="0" applyBorder="0" applyAlignment="0" applyProtection="0"/>
    <xf numFmtId="0" fontId="3" fillId="106" borderId="37" applyNumberFormat="0" applyProtection="0">
      <alignment horizontal="left" vertical="center" indent="1"/>
    </xf>
    <xf numFmtId="0" fontId="3" fillId="108" borderId="37" applyNumberFormat="0" applyProtection="0">
      <alignment horizontal="left" vertical="center" indent="1"/>
    </xf>
    <xf numFmtId="4" fontId="44" fillId="104" borderId="37" applyNumberFormat="0" applyProtection="0">
      <alignment horizontal="left" vertical="center" indent="1"/>
    </xf>
    <xf numFmtId="4" fontId="44" fillId="85" borderId="37" applyNumberFormat="0" applyProtection="0">
      <alignment horizontal="left" vertical="center" indent="1"/>
    </xf>
    <xf numFmtId="4" fontId="44" fillId="95" borderId="37" applyNumberFormat="0" applyProtection="0">
      <alignment horizontal="right" vertical="center"/>
    </xf>
    <xf numFmtId="4" fontId="124" fillId="85" borderId="37" applyNumberFormat="0" applyProtection="0">
      <alignment vertical="center"/>
    </xf>
    <xf numFmtId="176" fontId="2" fillId="86" borderId="18"/>
    <xf numFmtId="0" fontId="172" fillId="83" borderId="18">
      <alignment horizontal="center" vertical="center" wrapText="1"/>
    </xf>
    <xf numFmtId="0" fontId="32" fillId="89" borderId="52" applyNumberFormat="0" applyAlignment="0" applyProtection="0"/>
    <xf numFmtId="0" fontId="59" fillId="0" borderId="50" applyNumberFormat="0" applyFill="0" applyBorder="0" applyAlignment="0" applyProtection="0"/>
    <xf numFmtId="176" fontId="57" fillId="0" borderId="50" applyNumberFormat="0" applyFill="0" applyBorder="0" applyAlignment="0" applyProtection="0"/>
    <xf numFmtId="0" fontId="68" fillId="79" borderId="51" applyNumberFormat="0" applyAlignment="0" applyProtection="0"/>
    <xf numFmtId="176" fontId="2" fillId="0" borderId="50" applyNumberFormat="0" applyFill="0" applyAlignment="0" applyProtection="0"/>
    <xf numFmtId="0" fontId="65" fillId="0" borderId="25" applyNumberFormat="0" applyBorder="0">
      <alignment horizontal="center"/>
    </xf>
    <xf numFmtId="0" fontId="102" fillId="51" borderId="51" applyNumberFormat="0" applyAlignment="0" applyProtection="0"/>
    <xf numFmtId="0" fontId="3" fillId="92" borderId="52" applyNumberFormat="0" applyFont="0" applyAlignment="0" applyProtection="0"/>
    <xf numFmtId="0" fontId="59" fillId="0" borderId="50" applyNumberFormat="0" applyFill="0" applyBorder="0" applyAlignment="0" applyProtection="0"/>
    <xf numFmtId="4" fontId="44" fillId="98" borderId="37" applyNumberFormat="0" applyProtection="0">
      <alignment horizontal="right" vertical="center"/>
    </xf>
    <xf numFmtId="4" fontId="44" fillId="95" borderId="37" applyNumberFormat="0" applyProtection="0">
      <alignment horizontal="right" vertical="center"/>
    </xf>
    <xf numFmtId="4" fontId="126" fillId="102" borderId="37" applyNumberFormat="0" applyProtection="0">
      <alignment horizontal="left" vertical="center" indent="1"/>
    </xf>
    <xf numFmtId="4" fontId="44" fillId="40" borderId="37" applyNumberFormat="0" applyProtection="0">
      <alignment horizontal="right" vertical="center"/>
    </xf>
    <xf numFmtId="4" fontId="44" fillId="88" borderId="37" applyNumberFormat="0" applyProtection="0">
      <alignment horizontal="left" vertical="center" indent="1"/>
    </xf>
    <xf numFmtId="4" fontId="44" fillId="88" borderId="37" applyNumberFormat="0" applyProtection="0">
      <alignment vertical="center"/>
    </xf>
    <xf numFmtId="0" fontId="3" fillId="93" borderId="37" applyNumberFormat="0" applyProtection="0">
      <alignment horizontal="left" vertical="center" indent="1"/>
    </xf>
    <xf numFmtId="4" fontId="124" fillId="104" borderId="37" applyNumberFormat="0" applyProtection="0">
      <alignment horizontal="right" vertical="center"/>
    </xf>
    <xf numFmtId="176" fontId="68" fillId="80" borderId="51" applyNumberFormat="0" applyAlignment="0" applyProtection="0"/>
    <xf numFmtId="39" fontId="106" fillId="57" borderId="56"/>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4" fontId="124" fillId="88" borderId="37" applyNumberFormat="0" applyProtection="0">
      <alignment vertical="center"/>
    </xf>
    <xf numFmtId="0" fontId="3" fillId="86" borderId="37" applyNumberFormat="0" applyProtection="0">
      <alignment horizontal="left" vertical="center" indent="1"/>
    </xf>
    <xf numFmtId="0" fontId="3" fillId="106" borderId="37" applyNumberFormat="0" applyProtection="0">
      <alignment horizontal="left" vertical="center" indent="1"/>
    </xf>
    <xf numFmtId="0" fontId="2" fillId="86" borderId="18"/>
    <xf numFmtId="0" fontId="2" fillId="86" borderId="18"/>
    <xf numFmtId="0" fontId="2" fillId="86" borderId="18"/>
    <xf numFmtId="0" fontId="2" fillId="86" borderId="18"/>
    <xf numFmtId="0" fontId="2" fillId="86" borderId="18"/>
    <xf numFmtId="0" fontId="2" fillId="86" borderId="18"/>
    <xf numFmtId="176" fontId="2" fillId="86" borderId="18"/>
    <xf numFmtId="0" fontId="2" fillId="86" borderId="18"/>
    <xf numFmtId="0" fontId="2" fillId="86" borderId="18"/>
    <xf numFmtId="4" fontId="44" fillId="85" borderId="37" applyNumberFormat="0" applyProtection="0">
      <alignment vertical="center"/>
    </xf>
    <xf numFmtId="0" fontId="2" fillId="86" borderId="18"/>
    <xf numFmtId="176" fontId="142" fillId="0" borderId="50" applyNumberFormat="0" applyFill="0" applyBorder="0" applyAlignment="0" applyProtection="0"/>
    <xf numFmtId="4" fontId="44" fillId="85" borderId="37" applyNumberFormat="0" applyProtection="0">
      <alignment vertical="center"/>
    </xf>
    <xf numFmtId="4" fontId="44" fillId="85" borderId="37" applyNumberFormat="0" applyProtection="0">
      <alignment vertical="center"/>
    </xf>
    <xf numFmtId="4" fontId="44" fillId="85" borderId="37" applyNumberFormat="0" applyProtection="0">
      <alignment vertical="center"/>
    </xf>
    <xf numFmtId="4" fontId="44" fillId="104" borderId="37" applyNumberFormat="0" applyProtection="0">
      <alignment horizontal="left" vertical="center" indent="1"/>
    </xf>
    <xf numFmtId="0" fontId="2" fillId="86" borderId="18"/>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40" applyNumberFormat="0" applyProtection="0">
      <alignment horizontal="left" vertical="center" indent="1"/>
    </xf>
    <xf numFmtId="0" fontId="3" fillId="86" borderId="37" applyNumberFormat="0" applyProtection="0">
      <alignment horizontal="left" vertical="center" indent="1"/>
    </xf>
    <xf numFmtId="4" fontId="124" fillId="85" borderId="37" applyNumberFormat="0" applyProtection="0">
      <alignment vertical="center"/>
    </xf>
    <xf numFmtId="4" fontId="124" fillId="85" borderId="37" applyNumberFormat="0" applyProtection="0">
      <alignmen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88" borderId="37" applyNumberFormat="0" applyProtection="0">
      <alignmen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4" fontId="124" fillId="85" borderId="37" applyNumberFormat="0" applyProtection="0">
      <alignment vertical="center"/>
    </xf>
    <xf numFmtId="4" fontId="124" fillId="85" borderId="37" applyNumberFormat="0" applyProtection="0">
      <alignment vertical="center"/>
    </xf>
    <xf numFmtId="0" fontId="3" fillId="93" borderId="37" applyNumberFormat="0" applyProtection="0">
      <alignment horizontal="left" vertical="center" indent="1"/>
    </xf>
    <xf numFmtId="4" fontId="44" fillId="85" borderId="37" applyNumberFormat="0" applyProtection="0">
      <alignment vertical="center"/>
    </xf>
    <xf numFmtId="4" fontId="44" fillId="85" borderId="37" applyNumberFormat="0" applyProtection="0">
      <alignment vertical="center"/>
    </xf>
    <xf numFmtId="0" fontId="3" fillId="93" borderId="37" applyNumberFormat="0" applyProtection="0">
      <alignment horizontal="left" vertical="center" indent="1"/>
    </xf>
    <xf numFmtId="4" fontId="44" fillId="85" borderId="37" applyNumberFormat="0" applyProtection="0">
      <alignment horizontal="left" vertical="center" indent="1"/>
    </xf>
    <xf numFmtId="39" fontId="106" fillId="57" borderId="56"/>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124" fillId="85" borderId="37" applyNumberFormat="0" applyProtection="0">
      <alignment vertical="center"/>
    </xf>
    <xf numFmtId="4" fontId="126" fillId="102"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44" fillId="104" borderId="40"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39" fontId="106" fillId="57" borderId="56"/>
    <xf numFmtId="0" fontId="3" fillId="93" borderId="37" applyNumberFormat="0" applyProtection="0">
      <alignment horizontal="left" vertical="center" indent="1"/>
    </xf>
    <xf numFmtId="0" fontId="3" fillId="93" borderId="37" applyNumberFormat="0" applyProtection="0">
      <alignment horizontal="left" vertical="center" indent="1"/>
    </xf>
    <xf numFmtId="39" fontId="106" fillId="57" borderId="56"/>
    <xf numFmtId="39" fontId="106" fillId="57" borderId="56"/>
    <xf numFmtId="4" fontId="44" fillId="98" borderId="37" applyNumberFormat="0" applyProtection="0">
      <alignment horizontal="right" vertical="center"/>
    </xf>
    <xf numFmtId="0" fontId="2" fillId="84" borderId="18"/>
    <xf numFmtId="4" fontId="44" fillId="95" borderId="37" applyNumberFormat="0" applyProtection="0">
      <alignment horizontal="right" vertical="center"/>
    </xf>
    <xf numFmtId="4" fontId="44" fillId="85" borderId="37" applyNumberFormat="0" applyProtection="0">
      <alignment horizontal="left" vertical="center" indent="1"/>
    </xf>
    <xf numFmtId="4" fontId="44" fillId="96" borderId="37" applyNumberFormat="0" applyProtection="0">
      <alignment horizontal="right" vertical="center"/>
    </xf>
    <xf numFmtId="0" fontId="91" fillId="0" borderId="20">
      <alignment horizontal="lef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85" borderId="37" applyNumberFormat="0" applyProtection="0">
      <alignment horizontal="left" vertical="center" indent="1"/>
    </xf>
    <xf numFmtId="4" fontId="44" fillId="97"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85" borderId="37" applyNumberFormat="0" applyProtection="0">
      <alignment horizontal="left" vertical="center" indent="1"/>
    </xf>
    <xf numFmtId="39" fontId="106" fillId="57" borderId="56"/>
    <xf numFmtId="4" fontId="44" fillId="40" borderId="37" applyNumberFormat="0" applyProtection="0">
      <alignment horizontal="right" vertical="center"/>
    </xf>
    <xf numFmtId="4" fontId="44" fillId="96" borderId="37" applyNumberFormat="0" applyProtection="0">
      <alignment horizontal="right" vertical="center"/>
    </xf>
    <xf numFmtId="0" fontId="3" fillId="92" borderId="52" applyNumberFormat="0" applyFont="0" applyAlignment="0" applyProtection="0"/>
    <xf numFmtId="4" fontId="44" fillId="100"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0" fontId="3" fillId="93" borderId="37" applyNumberFormat="0" applyProtection="0">
      <alignment horizontal="left" vertical="center" indent="1"/>
    </xf>
    <xf numFmtId="4" fontId="44" fillId="104" borderId="37" applyNumberFormat="0" applyProtection="0">
      <alignment horizontal="right" vertical="center"/>
    </xf>
    <xf numFmtId="0" fontId="3" fillId="86" borderId="37" applyNumberFormat="0" applyProtection="0">
      <alignment horizontal="left" vertical="center" indent="1"/>
    </xf>
    <xf numFmtId="4" fontId="44" fillId="101" borderId="37" applyNumberFormat="0" applyProtection="0">
      <alignment horizontal="right" vertical="center"/>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104" borderId="40" applyNumberFormat="0" applyProtection="0">
      <alignment horizontal="left" vertical="center" indent="1"/>
    </xf>
    <xf numFmtId="4" fontId="44" fillId="83" borderId="37" applyNumberFormat="0" applyProtection="0">
      <alignment horizontal="right" vertical="center"/>
    </xf>
    <xf numFmtId="4" fontId="44" fillId="104" borderId="40" applyNumberFormat="0" applyProtection="0">
      <alignment horizontal="left" vertical="center" indent="1"/>
    </xf>
    <xf numFmtId="4" fontId="44" fillId="85" borderId="37"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176" fontId="2" fillId="84" borderId="18"/>
    <xf numFmtId="4" fontId="44" fillId="104" borderId="40" applyNumberFormat="0" applyProtection="0">
      <alignment horizontal="left" vertical="center" indent="1"/>
    </xf>
    <xf numFmtId="4" fontId="44" fillId="104" borderId="40" applyNumberFormat="0" applyProtection="0">
      <alignment horizontal="left" vertical="center" indent="1"/>
    </xf>
    <xf numFmtId="176" fontId="102" fillId="52" borderId="51" applyNumberFormat="0" applyAlignment="0" applyProtection="0"/>
    <xf numFmtId="4" fontId="44" fillId="101" borderId="37" applyNumberFormat="0" applyProtection="0">
      <alignment horizontal="right" vertical="center"/>
    </xf>
    <xf numFmtId="4" fontId="44" fillId="40"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2" fillId="86" borderId="18"/>
    <xf numFmtId="0" fontId="2" fillId="86" borderId="18"/>
    <xf numFmtId="4" fontId="124" fillId="85" borderId="37" applyNumberFormat="0" applyProtection="0">
      <alignment vertical="center"/>
    </xf>
    <xf numFmtId="4" fontId="44" fillId="85" borderId="37" applyNumberFormat="0" applyProtection="0">
      <alignment vertical="center"/>
    </xf>
    <xf numFmtId="4" fontId="44" fillId="104" borderId="37" applyNumberFormat="0" applyProtection="0">
      <alignment horizontal="left" vertical="center" indent="1"/>
    </xf>
    <xf numFmtId="4" fontId="44" fillId="104" borderId="37" applyNumberFormat="0" applyProtection="0">
      <alignment horizontal="left" vertical="center" indent="1"/>
    </xf>
    <xf numFmtId="0" fontId="2" fillId="86" borderId="18"/>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4" fontId="44" fillId="85" borderId="37" applyNumberFormat="0" applyProtection="0">
      <alignment vertical="center"/>
    </xf>
    <xf numFmtId="0" fontId="3" fillId="106" borderId="37" applyNumberFormat="0" applyProtection="0">
      <alignment horizontal="left" vertical="center" indent="1"/>
    </xf>
    <xf numFmtId="0" fontId="3" fillId="106" borderId="37" applyNumberFormat="0" applyProtection="0">
      <alignment horizontal="left" vertical="center" indent="1"/>
    </xf>
    <xf numFmtId="4" fontId="126" fillId="102"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65" fillId="0" borderId="25" applyNumberFormat="0" applyBorder="0">
      <alignment horizontal="center"/>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4" fontId="44" fillId="101" borderId="37" applyNumberFormat="0" applyProtection="0">
      <alignment horizontal="right" vertical="center"/>
    </xf>
    <xf numFmtId="0" fontId="3" fillId="10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4" fontId="126" fillId="102" borderId="37" applyNumberFormat="0" applyProtection="0">
      <alignment horizontal="left" vertical="center" indent="1"/>
    </xf>
    <xf numFmtId="176" fontId="57" fillId="0" borderId="50" applyNumberFormat="0" applyFill="0" applyBorder="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0" fontId="91" fillId="0" borderId="20">
      <alignment horizontal="lef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59" fillId="0" borderId="50" applyNumberFormat="0" applyFill="0" applyBorder="0" applyAlignment="0" applyProtection="0"/>
    <xf numFmtId="176" fontId="58" fillId="0" borderId="50" applyNumberFormat="0" applyFill="0" applyBorder="0" applyAlignment="0" applyProtection="0"/>
    <xf numFmtId="176" fontId="2" fillId="86" borderId="18"/>
    <xf numFmtId="176" fontId="142" fillId="0" borderId="50" applyNumberFormat="0" applyFill="0" applyBorder="0" applyAlignment="0" applyProtection="0"/>
    <xf numFmtId="4" fontId="44" fillId="85" borderId="37" applyNumberFormat="0" applyProtection="0">
      <alignment vertical="center"/>
    </xf>
    <xf numFmtId="0" fontId="92" fillId="85" borderId="18" applyBorder="0">
      <alignment horizontal="center" vertical="center" shrinkToFit="1"/>
      <protection hidden="1"/>
    </xf>
    <xf numFmtId="0" fontId="3" fillId="108"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35" fillId="0" borderId="50" applyNumberFormat="0" applyFill="0" applyBorder="0" applyAlignment="0" applyProtection="0"/>
    <xf numFmtId="4" fontId="44" fillId="88" borderId="37" applyNumberFormat="0" applyProtection="0">
      <alignment vertical="center"/>
    </xf>
    <xf numFmtId="4" fontId="125" fillId="53" borderId="58" applyNumberFormat="0" applyProtection="0">
      <alignment horizontal="left" vertical="center" wrapText="1" indent="1"/>
    </xf>
    <xf numFmtId="0" fontId="3" fillId="93" borderId="37" applyNumberFormat="0" applyProtection="0">
      <alignment horizontal="left" vertical="center" indent="1"/>
    </xf>
    <xf numFmtId="176" fontId="59" fillId="0" borderId="50" applyNumberFormat="0" applyFill="0" applyBorder="0" applyAlignment="0" applyProtection="0"/>
    <xf numFmtId="4" fontId="124" fillId="88" borderId="37" applyNumberFormat="0" applyProtection="0">
      <alignment vertical="center"/>
    </xf>
    <xf numFmtId="4" fontId="124" fillId="88" borderId="37" applyNumberFormat="0" applyProtection="0">
      <alignment vertical="center"/>
    </xf>
    <xf numFmtId="4" fontId="134" fillId="109" borderId="58" applyNumberFormat="0" applyProtection="0">
      <alignment horizontal="right" vertical="center"/>
    </xf>
    <xf numFmtId="0" fontId="190" fillId="52" borderId="51" applyNumberFormat="0" applyAlignment="0" applyProtection="0"/>
    <xf numFmtId="4" fontId="44" fillId="88" borderId="37" applyNumberFormat="0" applyProtection="0">
      <alignment horizontal="left" vertical="center" indent="1"/>
    </xf>
    <xf numFmtId="0" fontId="2" fillId="84" borderId="18"/>
    <xf numFmtId="4" fontId="44" fillId="88" borderId="37" applyNumberFormat="0" applyProtection="0">
      <alignment horizontal="left" vertical="center" indent="1"/>
    </xf>
    <xf numFmtId="0" fontId="142" fillId="0" borderId="50" applyNumberFormat="0" applyFill="0" applyBorder="0" applyAlignment="0" applyProtection="0"/>
    <xf numFmtId="0" fontId="91" fillId="0" borderId="20">
      <alignment horizontal="left" vertical="center"/>
    </xf>
    <xf numFmtId="0" fontId="92" fillId="85" borderId="18" applyBorder="0">
      <alignment horizontal="center" vertical="center" shrinkToFit="1"/>
      <protection hidden="1"/>
    </xf>
    <xf numFmtId="4" fontId="44" fillId="104" borderId="37" applyNumberFormat="0" applyProtection="0">
      <alignment horizontal="right" vertical="center"/>
    </xf>
    <xf numFmtId="4" fontId="44" fillId="104" borderId="37" applyNumberFormat="0" applyProtection="0">
      <alignment horizontal="right" vertical="center"/>
    </xf>
    <xf numFmtId="4" fontId="124" fillId="88" borderId="37" applyNumberFormat="0" applyProtection="0">
      <alignment vertical="center"/>
    </xf>
    <xf numFmtId="176" fontId="165" fillId="50" borderId="58" applyNumberFormat="0" applyProtection="0">
      <alignment horizontal="right" vertical="center"/>
    </xf>
    <xf numFmtId="4" fontId="126" fillId="102" borderId="37" applyNumberFormat="0" applyProtection="0">
      <alignment horizontal="left" vertical="center" indent="1"/>
    </xf>
    <xf numFmtId="4" fontId="44" fillId="98" borderId="37" applyNumberFormat="0" applyProtection="0">
      <alignment horizontal="right" vertical="center"/>
    </xf>
    <xf numFmtId="0" fontId="57" fillId="0" borderId="50" applyNumberFormat="0" applyFill="0" applyBorder="0" applyAlignment="0" applyProtection="0"/>
    <xf numFmtId="4" fontId="124" fillId="85" borderId="37" applyNumberFormat="0" applyProtection="0">
      <alignment vertical="center"/>
    </xf>
    <xf numFmtId="0" fontId="2" fillId="84" borderId="18"/>
    <xf numFmtId="4" fontId="44" fillId="104" borderId="37" applyNumberFormat="0" applyProtection="0">
      <alignment horizontal="right" vertical="center"/>
    </xf>
    <xf numFmtId="4" fontId="44" fillId="104" borderId="37" applyNumberFormat="0" applyProtection="0">
      <alignment horizontal="right" vertical="center"/>
    </xf>
    <xf numFmtId="0" fontId="3" fillId="108" borderId="37" applyNumberFormat="0" applyProtection="0">
      <alignment horizontal="left" vertical="center" indent="1"/>
    </xf>
    <xf numFmtId="4" fontId="12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4" fontId="124" fillId="104" borderId="37" applyNumberFormat="0" applyProtection="0">
      <alignment horizontal="right" vertical="center"/>
    </xf>
    <xf numFmtId="4" fontId="124" fillId="104" borderId="37" applyNumberFormat="0" applyProtection="0">
      <alignment horizontal="right" vertical="center"/>
    </xf>
    <xf numFmtId="176" fontId="57" fillId="0" borderId="50" applyNumberFormat="0" applyFill="0" applyBorder="0" applyAlignment="0" applyProtection="0"/>
    <xf numFmtId="0" fontId="190" fillId="52" borderId="51" applyNumberFormat="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2" borderId="52" applyNumberFormat="0" applyFont="0" applyAlignment="0" applyProtection="0"/>
    <xf numFmtId="0" fontId="135" fillId="0" borderId="50" applyNumberFormat="0" applyFill="0" applyBorder="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0" fontId="122" fillId="79" borderId="37" applyNumberFormat="0" applyAlignment="0" applyProtection="0"/>
    <xf numFmtId="176" fontId="140" fillId="0" borderId="50" applyNumberFormat="0" applyFill="0" applyBorder="0" applyAlignment="0" applyProtection="0"/>
    <xf numFmtId="176" fontId="135" fillId="0" borderId="50" applyNumberFormat="0" applyFill="0" applyBorder="0" applyAlignment="0" applyProtection="0"/>
    <xf numFmtId="4" fontId="133" fillId="104" borderId="37" applyNumberFormat="0" applyProtection="0">
      <alignment horizontal="right" vertical="center"/>
    </xf>
    <xf numFmtId="4" fontId="133" fillId="104" borderId="37" applyNumberFormat="0" applyProtection="0">
      <alignment horizontal="right" vertical="center"/>
    </xf>
    <xf numFmtId="176" fontId="166" fillId="50" borderId="58" applyNumberFormat="0" applyProtection="0">
      <alignment horizontal="right" vertical="center"/>
    </xf>
    <xf numFmtId="176" fontId="140" fillId="0" borderId="50" applyNumberFormat="0" applyFill="0" applyBorder="0" applyAlignment="0" applyProtection="0"/>
    <xf numFmtId="0" fontId="3" fillId="92" borderId="52" applyNumberFormat="0" applyFont="0" applyAlignment="0" applyProtection="0"/>
    <xf numFmtId="176" fontId="32" fillId="89" borderId="52" applyNumberFormat="0" applyAlignment="0" applyProtection="0"/>
    <xf numFmtId="0" fontId="3" fillId="86" borderId="37" applyNumberFormat="0" applyProtection="0">
      <alignment horizontal="left" vertical="center" indent="1"/>
    </xf>
    <xf numFmtId="0" fontId="142" fillId="0" borderId="50" applyNumberFormat="0" applyFill="0" applyBorder="0" applyAlignment="0" applyProtection="0"/>
    <xf numFmtId="176" fontId="102" fillId="52" borderId="51" applyNumberFormat="0" applyAlignment="0" applyProtection="0"/>
    <xf numFmtId="0" fontId="141" fillId="0" borderId="50" applyNumberFormat="0" applyFill="0" applyBorder="0" applyAlignment="0" applyProtection="0"/>
    <xf numFmtId="176" fontId="140" fillId="0" borderId="50" applyNumberFormat="0" applyFill="0" applyBorder="0" applyAlignment="0" applyProtection="0"/>
    <xf numFmtId="0" fontId="164" fillId="1" borderId="20" applyNumberFormat="0" applyFont="0" applyAlignment="0">
      <alignment horizontal="center"/>
    </xf>
    <xf numFmtId="176" fontId="141" fillId="0" borderId="50" applyNumberFormat="0" applyFill="0" applyBorder="0" applyAlignment="0" applyProtection="0"/>
    <xf numFmtId="0" fontId="162" fillId="113" borderId="18">
      <alignment vertical="center" wrapText="1"/>
      <protection locked="0"/>
    </xf>
    <xf numFmtId="0" fontId="3" fillId="93" borderId="37" applyNumberFormat="0" applyProtection="0">
      <alignment horizontal="left" vertical="center" indent="1"/>
    </xf>
    <xf numFmtId="0" fontId="36" fillId="92" borderId="52" applyNumberFormat="0" applyFont="0" applyAlignment="0" applyProtection="0"/>
    <xf numFmtId="0" fontId="57" fillId="0" borderId="50" applyNumberFormat="0" applyFill="0" applyBorder="0" applyAlignment="0" applyProtection="0"/>
    <xf numFmtId="0" fontId="59" fillId="0" borderId="50" applyNumberFormat="0" applyFill="0" applyBorder="0" applyAlignment="0" applyProtection="0"/>
    <xf numFmtId="176" fontId="58" fillId="0" borderId="50" applyNumberFormat="0" applyFill="0" applyBorder="0" applyAlignment="0" applyProtection="0"/>
    <xf numFmtId="4" fontId="44" fillId="88" borderId="37" applyNumberFormat="0" applyProtection="0">
      <alignment vertical="center"/>
    </xf>
    <xf numFmtId="0" fontId="91" fillId="0" borderId="20">
      <alignment horizontal="left" vertical="center"/>
    </xf>
    <xf numFmtId="0" fontId="102" fillId="51" borderId="51" applyNumberFormat="0" applyAlignment="0" applyProtection="0"/>
    <xf numFmtId="10" fontId="2" fillId="88" borderId="18" applyNumberFormat="0" applyBorder="0" applyAlignment="0" applyProtection="0"/>
    <xf numFmtId="0" fontId="102" fillId="51" borderId="51" applyNumberFormat="0" applyAlignment="0" applyProtection="0"/>
    <xf numFmtId="0" fontId="68" fillId="79" borderId="51" applyNumberFormat="0" applyAlignment="0" applyProtection="0"/>
    <xf numFmtId="4" fontId="124" fillId="88" borderId="37" applyNumberFormat="0" applyProtection="0">
      <alignment vertical="center"/>
    </xf>
    <xf numFmtId="0" fontId="62" fillId="78" borderId="18">
      <alignment horizontal="center" vertical="center" shrinkToFit="1"/>
      <protection hidden="1"/>
    </xf>
    <xf numFmtId="0" fontId="58" fillId="0" borderId="50" applyNumberFormat="0" applyFill="0" applyBorder="0" applyAlignment="0" applyProtection="0"/>
    <xf numFmtId="4" fontId="44" fillId="88" borderId="37" applyNumberFormat="0" applyProtection="0">
      <alignment horizontal="left" vertical="center" indent="1"/>
    </xf>
    <xf numFmtId="0" fontId="57" fillId="0" borderId="50" applyNumberFormat="0" applyFill="0" applyBorder="0" applyAlignment="0" applyProtection="0"/>
    <xf numFmtId="0" fontId="2" fillId="84" borderId="18"/>
    <xf numFmtId="0" fontId="122" fillId="79" borderId="37" applyNumberFormat="0" applyAlignment="0" applyProtection="0"/>
    <xf numFmtId="4" fontId="44" fillId="95" borderId="37" applyNumberFormat="0" applyProtection="0">
      <alignment horizontal="right" vertical="center"/>
    </xf>
    <xf numFmtId="0" fontId="3" fillId="93" borderId="37" applyNumberFormat="0" applyProtection="0">
      <alignment horizontal="left" vertical="center" indent="1"/>
    </xf>
    <xf numFmtId="4" fontId="44" fillId="88" borderId="37" applyNumberFormat="0" applyProtection="0">
      <alignment horizontal="left" vertical="center" indent="1"/>
    </xf>
    <xf numFmtId="4" fontId="44" fillId="40" borderId="37" applyNumberFormat="0" applyProtection="0">
      <alignment horizontal="right" vertical="center"/>
    </xf>
    <xf numFmtId="4" fontId="44" fillId="104"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106" borderId="37" applyNumberFormat="0" applyProtection="0">
      <alignment horizontal="left" vertical="center" indent="1"/>
    </xf>
    <xf numFmtId="176" fontId="59" fillId="0" borderId="50" applyNumberFormat="0" applyFill="0" applyBorder="0" applyAlignment="0" applyProtection="0"/>
    <xf numFmtId="4" fontId="44" fillId="88" borderId="37" applyNumberFormat="0" applyProtection="0">
      <alignment horizontal="left" vertical="center" indent="1"/>
    </xf>
    <xf numFmtId="0" fontId="142" fillId="0" borderId="50" applyNumberFormat="0" applyFill="0" applyBorder="0" applyAlignment="0" applyProtection="0"/>
    <xf numFmtId="176" fontId="142" fillId="0" borderId="50" applyNumberFormat="0" applyFill="0" applyBorder="0" applyAlignment="0" applyProtection="0"/>
    <xf numFmtId="4" fontId="128" fillId="109" borderId="58" applyNumberFormat="0" applyProtection="0">
      <alignment horizontal="right" vertical="center"/>
    </xf>
    <xf numFmtId="176" fontId="128" fillId="50" borderId="58" applyNumberFormat="0" applyProtection="0">
      <alignment horizontal="right" vertical="center"/>
    </xf>
    <xf numFmtId="176" fontId="135" fillId="0" borderId="50" applyNumberFormat="0" applyFill="0" applyBorder="0" applyAlignment="0" applyProtection="0"/>
    <xf numFmtId="4" fontId="124" fillId="104" borderId="37" applyNumberFormat="0" applyProtection="0">
      <alignment horizontal="right" vertical="center"/>
    </xf>
    <xf numFmtId="176" fontId="91" fillId="0" borderId="53">
      <alignment horizontal="left" vertical="center"/>
    </xf>
    <xf numFmtId="176" fontId="2" fillId="0" borderId="50" applyNumberFormat="0" applyFill="0" applyAlignment="0" applyProtection="0"/>
    <xf numFmtId="176" fontId="165" fillId="50" borderId="58" applyNumberFormat="0" applyProtection="0">
      <alignment horizontal="right" vertical="center"/>
    </xf>
    <xf numFmtId="0" fontId="3" fillId="93" borderId="37" applyNumberFormat="0" applyProtection="0">
      <alignment horizontal="left" vertical="center" indent="1"/>
    </xf>
    <xf numFmtId="4" fontId="133" fillId="104" borderId="37" applyNumberFormat="0" applyProtection="0">
      <alignment horizontal="right" vertical="center"/>
    </xf>
    <xf numFmtId="0" fontId="3" fillId="92" borderId="52" applyNumberFormat="0" applyFont="0" applyAlignment="0" applyProtection="0"/>
    <xf numFmtId="0" fontId="173" fillId="0" borderId="48" applyNumberFormat="0" applyFill="0" applyAlignment="0" applyProtection="0"/>
    <xf numFmtId="0" fontId="3" fillId="86" borderId="37" applyNumberFormat="0" applyProtection="0">
      <alignment horizontal="left" vertical="center" indent="1"/>
    </xf>
    <xf numFmtId="0" fontId="3" fillId="93" borderId="37" applyNumberFormat="0" applyProtection="0">
      <alignment horizontal="left" vertical="center" indent="1"/>
    </xf>
    <xf numFmtId="0" fontId="59" fillId="0" borderId="50" applyNumberFormat="0" applyFill="0" applyBorder="0" applyAlignment="0" applyProtection="0"/>
    <xf numFmtId="0" fontId="102" fillId="51" borderId="51" applyNumberFormat="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0" fontId="3" fillId="92" borderId="52" applyNumberFormat="0" applyFont="0" applyAlignment="0" applyProtection="0"/>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2" fillId="0" borderId="50" applyNumberFormat="0" applyFill="0" applyAlignment="0" applyProtection="0"/>
    <xf numFmtId="0" fontId="3" fillId="93" borderId="37" applyNumberFormat="0" applyProtection="0">
      <alignment horizontal="left" vertical="center" indent="1"/>
    </xf>
    <xf numFmtId="0" fontId="3" fillId="108" borderId="37" applyNumberFormat="0" applyProtection="0">
      <alignment horizontal="left" vertical="center" indent="1"/>
    </xf>
    <xf numFmtId="0" fontId="173" fillId="0" borderId="48" applyNumberFormat="0" applyFill="0" applyAlignment="0" applyProtection="0"/>
    <xf numFmtId="4" fontId="124" fillId="85" borderId="37" applyNumberFormat="0" applyProtection="0">
      <alignment vertical="center"/>
    </xf>
    <xf numFmtId="0" fontId="68" fillId="80" borderId="51" applyNumberFormat="0" applyAlignment="0" applyProtection="0"/>
    <xf numFmtId="176" fontId="91" fillId="0" borderId="20">
      <alignment horizontal="left" vertical="center"/>
    </xf>
    <xf numFmtId="10" fontId="2" fillId="88" borderId="18" applyNumberFormat="0" applyBorder="0" applyAlignment="0" applyProtection="0"/>
    <xf numFmtId="0" fontId="68" fillId="79" borderId="51" applyNumberFormat="0" applyAlignment="0" applyProtection="0"/>
    <xf numFmtId="176" fontId="2" fillId="0" borderId="50" applyNumberFormat="0" applyFill="0" applyAlignment="0" applyProtection="0"/>
    <xf numFmtId="4" fontId="124" fillId="88" borderId="37" applyNumberFormat="0" applyProtection="0">
      <alignment vertical="center"/>
    </xf>
    <xf numFmtId="0" fontId="58" fillId="0" borderId="50" applyNumberFormat="0" applyFill="0" applyBorder="0" applyAlignment="0" applyProtection="0"/>
    <xf numFmtId="0" fontId="36" fillId="92" borderId="52" applyNumberFormat="0" applyFont="0" applyAlignment="0" applyProtection="0"/>
    <xf numFmtId="4" fontId="44" fillId="100" borderId="37" applyNumberFormat="0" applyProtection="0">
      <alignment horizontal="right" vertical="center"/>
    </xf>
    <xf numFmtId="4" fontId="44" fillId="99" borderId="37" applyNumberFormat="0" applyProtection="0">
      <alignment horizontal="right" vertical="center"/>
    </xf>
    <xf numFmtId="4" fontId="44" fillId="101" borderId="37" applyNumberFormat="0" applyProtection="0">
      <alignment horizontal="right" vertical="center"/>
    </xf>
    <xf numFmtId="4" fontId="44" fillId="104" borderId="40" applyNumberFormat="0" applyProtection="0">
      <alignment horizontal="left" vertical="center" indent="1"/>
    </xf>
    <xf numFmtId="4" fontId="124" fillId="88" borderId="37" applyNumberFormat="0" applyProtection="0">
      <alignment vertical="center"/>
    </xf>
    <xf numFmtId="176" fontId="140" fillId="0" borderId="50" applyNumberFormat="0" applyFill="0" applyBorder="0" applyAlignment="0" applyProtection="0"/>
    <xf numFmtId="176" fontId="102" fillId="52" borderId="51" applyNumberFormat="0" applyAlignment="0" applyProtection="0"/>
    <xf numFmtId="176" fontId="59" fillId="0" borderId="50" applyNumberFormat="0" applyFill="0" applyBorder="0" applyAlignment="0" applyProtection="0"/>
    <xf numFmtId="176" fontId="165" fillId="50" borderId="58" applyNumberFormat="0" applyProtection="0">
      <alignment horizontal="right" vertical="center"/>
    </xf>
    <xf numFmtId="176" fontId="57" fillId="0" borderId="50" applyNumberFormat="0" applyFill="0" applyBorder="0" applyAlignment="0" applyProtection="0"/>
    <xf numFmtId="176" fontId="125" fillId="112" borderId="58" applyNumberFormat="0" applyProtection="0">
      <alignment horizontal="left" vertical="center" wrapText="1" indent="1"/>
    </xf>
    <xf numFmtId="176" fontId="135" fillId="0" borderId="50" applyNumberFormat="0" applyFill="0" applyBorder="0" applyAlignment="0" applyProtection="0"/>
    <xf numFmtId="176" fontId="166" fillId="50" borderId="58" applyNumberFormat="0" applyProtection="0">
      <alignment horizontal="right" vertical="center"/>
    </xf>
    <xf numFmtId="0" fontId="130" fillId="107" borderId="58" applyNumberFormat="0" applyProtection="0">
      <alignment horizontal="left" vertical="top" indent="1"/>
    </xf>
    <xf numFmtId="4" fontId="129" fillId="109" borderId="58" applyNumberFormat="0" applyProtection="0">
      <alignment horizontal="right" vertical="center"/>
    </xf>
    <xf numFmtId="4" fontId="44" fillId="104" borderId="37" applyNumberFormat="0" applyProtection="0">
      <alignment horizontal="left" vertical="center" indent="1"/>
    </xf>
    <xf numFmtId="0" fontId="3" fillId="106" borderId="37" applyNumberFormat="0" applyProtection="0">
      <alignment horizontal="left" vertical="center" indent="1"/>
    </xf>
    <xf numFmtId="176" fontId="166" fillId="50" borderId="58" applyNumberFormat="0" applyProtection="0">
      <alignment horizontal="right" vertical="center"/>
    </xf>
    <xf numFmtId="0" fontId="3" fillId="93" borderId="37" applyNumberFormat="0" applyProtection="0">
      <alignment horizontal="left" vertical="center" indent="1"/>
    </xf>
    <xf numFmtId="4" fontId="44" fillId="96" borderId="37" applyNumberFormat="0" applyProtection="0">
      <alignment horizontal="right" vertical="center"/>
    </xf>
    <xf numFmtId="0" fontId="3" fillId="108" borderId="37" applyNumberFormat="0" applyProtection="0">
      <alignment horizontal="left" vertical="center" indent="1"/>
    </xf>
    <xf numFmtId="4" fontId="44" fillId="99" borderId="37" applyNumberFormat="0" applyProtection="0">
      <alignment horizontal="right" vertical="center"/>
    </xf>
    <xf numFmtId="4" fontId="44" fillId="83" borderId="37" applyNumberFormat="0" applyProtection="0">
      <alignment horizontal="right" vertical="center"/>
    </xf>
    <xf numFmtId="4" fontId="44" fillId="40" borderId="37" applyNumberFormat="0" applyProtection="0">
      <alignment horizontal="right" vertical="center"/>
    </xf>
    <xf numFmtId="4" fontId="44" fillId="85" borderId="37" applyNumberFormat="0" applyProtection="0">
      <alignment horizontal="left" vertical="center" indent="1"/>
    </xf>
    <xf numFmtId="4" fontId="44" fillId="104"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33" fillId="104" borderId="37" applyNumberFormat="0" applyProtection="0">
      <alignment horizontal="right" vertical="center"/>
    </xf>
    <xf numFmtId="4" fontId="44" fillId="85" borderId="37" applyNumberFormat="0" applyProtection="0">
      <alignment horizontal="left" vertical="center" indent="1"/>
    </xf>
    <xf numFmtId="0" fontId="2" fillId="86" borderId="18"/>
    <xf numFmtId="0" fontId="91" fillId="0" borderId="53">
      <alignment horizontal="left" vertical="center"/>
    </xf>
    <xf numFmtId="176" fontId="2" fillId="0" borderId="50" applyNumberFormat="0" applyFill="0" applyAlignment="0" applyProtection="0"/>
    <xf numFmtId="4" fontId="44" fillId="85" borderId="37" applyNumberFormat="0" applyProtection="0">
      <alignment horizontal="left" vertical="center" indent="1"/>
    </xf>
    <xf numFmtId="176" fontId="59" fillId="0" borderId="50" applyNumberFormat="0" applyFill="0" applyBorder="0" applyAlignment="0" applyProtection="0"/>
    <xf numFmtId="176" fontId="142" fillId="0" borderId="50" applyNumberFormat="0" applyFill="0" applyBorder="0" applyAlignment="0" applyProtection="0"/>
    <xf numFmtId="4" fontId="44" fillId="85" borderId="37" applyNumberFormat="0" applyProtection="0">
      <alignment horizontal="left" vertical="center" indent="1"/>
    </xf>
    <xf numFmtId="4" fontId="44" fillId="104" borderId="37" applyNumberFormat="0" applyProtection="0">
      <alignment horizontal="right" vertical="center"/>
    </xf>
    <xf numFmtId="0" fontId="3" fillId="93" borderId="37" applyNumberFormat="0" applyProtection="0">
      <alignment horizontal="left" vertical="center" indent="1"/>
    </xf>
    <xf numFmtId="39" fontId="106" fillId="57" borderId="56"/>
    <xf numFmtId="0" fontId="3" fillId="108" borderId="37" applyNumberFormat="0" applyProtection="0">
      <alignment horizontal="left" vertical="center" indent="1"/>
    </xf>
    <xf numFmtId="0" fontId="2" fillId="84" borderId="18"/>
    <xf numFmtId="4" fontId="44" fillId="85" borderId="37" applyNumberFormat="0" applyProtection="0">
      <alignment horizontal="left" vertical="center" indent="1"/>
    </xf>
    <xf numFmtId="0" fontId="2" fillId="0" borderId="50" applyNumberFormat="0" applyFill="0" applyAlignment="0" applyProtection="0"/>
    <xf numFmtId="0" fontId="58" fillId="0" borderId="50" applyNumberFormat="0" applyFill="0" applyBorder="0" applyAlignment="0" applyProtection="0"/>
    <xf numFmtId="4" fontId="124" fillId="104" borderId="37" applyNumberFormat="0" applyProtection="0">
      <alignment horizontal="right" vertical="center"/>
    </xf>
    <xf numFmtId="0" fontId="91" fillId="0" borderId="53">
      <alignment horizontal="left" vertical="center"/>
    </xf>
    <xf numFmtId="4" fontId="44" fillId="85" borderId="37" applyNumberFormat="0" applyProtection="0">
      <alignment horizontal="left" vertical="center" indent="1"/>
    </xf>
    <xf numFmtId="4" fontId="128" fillId="109" borderId="58" applyNumberFormat="0" applyProtection="0">
      <alignment horizontal="right" vertical="center"/>
    </xf>
    <xf numFmtId="4" fontId="129" fillId="109" borderId="58" applyNumberFormat="0" applyProtection="0">
      <alignment horizontal="right" vertical="center"/>
    </xf>
    <xf numFmtId="4" fontId="125" fillId="53" borderId="58" applyNumberFormat="0" applyProtection="0">
      <alignment horizontal="left" vertical="center" wrapText="1" indent="1"/>
    </xf>
    <xf numFmtId="0" fontId="135" fillId="0" borderId="50" applyNumberFormat="0" applyFill="0" applyBorder="0" applyAlignment="0" applyProtection="0"/>
    <xf numFmtId="4" fontId="133"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4" fontId="124" fillId="88" borderId="37" applyNumberFormat="0" applyProtection="0">
      <alignment vertical="center"/>
    </xf>
    <xf numFmtId="4" fontId="44" fillId="8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4" fontId="44" fillId="104" borderId="37" applyNumberFormat="0" applyProtection="0">
      <alignment horizontal="left" vertical="center" indent="1"/>
    </xf>
    <xf numFmtId="4" fontId="44" fillId="100" borderId="37" applyNumberFormat="0" applyProtection="0">
      <alignment horizontal="right" vertical="center"/>
    </xf>
    <xf numFmtId="4" fontId="126" fillId="102" borderId="37" applyNumberFormat="0" applyProtection="0">
      <alignment horizontal="left" vertical="center" indent="1"/>
    </xf>
    <xf numFmtId="4" fontId="44" fillId="98" borderId="37" applyNumberFormat="0" applyProtection="0">
      <alignment horizontal="right" vertical="center"/>
    </xf>
    <xf numFmtId="4" fontId="44" fillId="99" borderId="37" applyNumberFormat="0" applyProtection="0">
      <alignment horizontal="right" vertical="center"/>
    </xf>
    <xf numFmtId="0" fontId="3" fillId="93" borderId="37" applyNumberFormat="0" applyProtection="0">
      <alignment horizontal="left" vertical="center" indent="1"/>
    </xf>
    <xf numFmtId="4" fontId="44" fillId="96" borderId="37" applyNumberFormat="0" applyProtection="0">
      <alignment horizontal="right" vertical="center"/>
    </xf>
    <xf numFmtId="4" fontId="44" fillId="85" borderId="37" applyNumberFormat="0" applyProtection="0">
      <alignment vertical="center"/>
    </xf>
    <xf numFmtId="4" fontId="44" fillId="85" borderId="37" applyNumberFormat="0" applyProtection="0">
      <alignment horizontal="left" vertical="center" indent="1"/>
    </xf>
    <xf numFmtId="4" fontId="133" fillId="104" borderId="37" applyNumberFormat="0" applyProtection="0">
      <alignment horizontal="right" vertical="center"/>
    </xf>
    <xf numFmtId="0" fontId="3" fillId="92" borderId="52" applyNumberFormat="0" applyFont="0" applyAlignment="0" applyProtection="0"/>
    <xf numFmtId="4" fontId="44" fillId="88" borderId="37" applyNumberFormat="0" applyProtection="0">
      <alignment horizontal="left" vertical="center" indent="1"/>
    </xf>
    <xf numFmtId="0" fontId="189" fillId="80" borderId="51" applyNumberFormat="0" applyAlignment="0" applyProtection="0"/>
    <xf numFmtId="0" fontId="190" fillId="52" borderId="51" applyNumberFormat="0" applyAlignment="0" applyProtection="0"/>
    <xf numFmtId="4" fontId="44" fillId="85" borderId="37" applyNumberFormat="0" applyProtection="0">
      <alignment horizontal="left" vertical="center" indent="1"/>
    </xf>
    <xf numFmtId="4" fontId="124" fillId="85" borderId="37" applyNumberFormat="0" applyProtection="0">
      <alignment vertical="center"/>
    </xf>
    <xf numFmtId="0" fontId="3" fillId="93" borderId="37" applyNumberFormat="0" applyProtection="0">
      <alignment horizontal="left" vertical="center" indent="1"/>
    </xf>
    <xf numFmtId="10" fontId="2" fillId="88" borderId="18" applyNumberFormat="0" applyBorder="0" applyAlignment="0" applyProtection="0"/>
    <xf numFmtId="4" fontId="44" fillId="104" borderId="40" applyNumberFormat="0" applyProtection="0">
      <alignment horizontal="left" vertical="center" indent="1"/>
    </xf>
    <xf numFmtId="0" fontId="2" fillId="86" borderId="18"/>
    <xf numFmtId="0" fontId="91" fillId="0" borderId="20">
      <alignment horizontal="left" vertical="center"/>
    </xf>
    <xf numFmtId="0" fontId="2" fillId="84" borderId="18"/>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4" fontId="44" fillId="104" borderId="37" applyNumberFormat="0" applyProtection="0">
      <alignment horizontal="right" vertical="center"/>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vertical="center"/>
    </xf>
    <xf numFmtId="176" fontId="91" fillId="0" borderId="53">
      <alignment horizontal="left" vertical="center"/>
    </xf>
    <xf numFmtId="39" fontId="106" fillId="57" borderId="56"/>
    <xf numFmtId="0" fontId="3" fillId="93" borderId="37" applyNumberFormat="0" applyProtection="0">
      <alignment horizontal="left" vertical="center" indent="1"/>
    </xf>
    <xf numFmtId="4" fontId="44" fillId="104" borderId="37" applyNumberFormat="0" applyProtection="0">
      <alignment horizontal="right" vertical="center"/>
    </xf>
    <xf numFmtId="39" fontId="106" fillId="57" borderId="56"/>
    <xf numFmtId="39" fontId="106" fillId="57" borderId="56"/>
    <xf numFmtId="0" fontId="91" fillId="0" borderId="53">
      <alignment horizontal="left" vertical="center"/>
    </xf>
    <xf numFmtId="4" fontId="44" fillId="99" borderId="37" applyNumberFormat="0" applyProtection="0">
      <alignment horizontal="right" vertical="center"/>
    </xf>
    <xf numFmtId="4" fontId="124" fillId="85" borderId="37" applyNumberFormat="0" applyProtection="0">
      <alignment vertical="center"/>
    </xf>
    <xf numFmtId="0" fontId="2" fillId="86" borderId="18"/>
    <xf numFmtId="0" fontId="3" fillId="86" borderId="37" applyNumberFormat="0" applyProtection="0">
      <alignment horizontal="left" vertical="center" indent="1"/>
    </xf>
    <xf numFmtId="0" fontId="3" fillId="93" borderId="37" applyNumberFormat="0" applyProtection="0">
      <alignment horizontal="left" vertical="center" indent="1"/>
    </xf>
    <xf numFmtId="4" fontId="128" fillId="109" borderId="58" applyNumberFormat="0" applyProtection="0">
      <alignment horizontal="right" vertical="center"/>
    </xf>
    <xf numFmtId="0" fontId="59" fillId="0" borderId="50" applyNumberFormat="0" applyFill="0" applyBorder="0" applyAlignment="0" applyProtection="0"/>
    <xf numFmtId="0" fontId="2" fillId="0" borderId="50" applyNumberFormat="0" applyFill="0" applyAlignment="0" applyProtection="0"/>
    <xf numFmtId="0" fontId="57" fillId="0" borderId="50" applyNumberFormat="0" applyFill="0" applyBorder="0" applyAlignment="0" applyProtection="0"/>
    <xf numFmtId="39" fontId="106" fillId="57" borderId="56"/>
    <xf numFmtId="0" fontId="3" fillId="93" borderId="37" applyNumberFormat="0" applyProtection="0">
      <alignment horizontal="left" vertical="center" indent="1"/>
    </xf>
    <xf numFmtId="0" fontId="91" fillId="0" borderId="53">
      <alignment horizontal="left" vertical="center"/>
    </xf>
    <xf numFmtId="0" fontId="91" fillId="0" borderId="53">
      <alignment horizontal="left" vertical="center"/>
    </xf>
    <xf numFmtId="0" fontId="3" fillId="93" borderId="37" applyNumberFormat="0" applyProtection="0">
      <alignment horizontal="left" vertical="center" indent="1"/>
    </xf>
    <xf numFmtId="4" fontId="133" fillId="104" borderId="37" applyNumberFormat="0" applyProtection="0">
      <alignment horizontal="right" vertical="center"/>
    </xf>
    <xf numFmtId="4" fontId="124" fillId="85" borderId="37" applyNumberFormat="0" applyProtection="0">
      <alignment vertical="center"/>
    </xf>
    <xf numFmtId="176" fontId="128" fillId="50" borderId="58" applyNumberFormat="0" applyProtection="0">
      <alignment horizontal="right" vertical="center"/>
    </xf>
    <xf numFmtId="4" fontId="44" fillId="104" borderId="37" applyNumberFormat="0" applyProtection="0">
      <alignment horizontal="right" vertical="center"/>
    </xf>
    <xf numFmtId="0" fontId="173" fillId="0" borderId="48" applyNumberFormat="0" applyFill="0" applyAlignment="0" applyProtection="0"/>
    <xf numFmtId="0" fontId="190" fillId="52" borderId="51" applyNumberFormat="0" applyAlignment="0" applyProtection="0"/>
    <xf numFmtId="0" fontId="190" fillId="52" borderId="51" applyNumberFormat="0" applyAlignment="0" applyProtection="0"/>
    <xf numFmtId="0" fontId="2" fillId="86" borderId="54"/>
    <xf numFmtId="0" fontId="68" fillId="79" borderId="51" applyNumberFormat="0" applyAlignment="0" applyProtection="0"/>
    <xf numFmtId="0" fontId="141" fillId="0" borderId="50" applyNumberFormat="0" applyFill="0" applyBorder="0" applyAlignment="0" applyProtection="0"/>
    <xf numFmtId="0" fontId="3" fillId="108" borderId="37" applyNumberFormat="0" applyProtection="0">
      <alignment horizontal="left" vertical="center" indent="1"/>
    </xf>
    <xf numFmtId="0" fontId="3" fillId="86" borderId="37" applyNumberFormat="0" applyProtection="0">
      <alignment horizontal="left" vertical="center" indent="1"/>
    </xf>
    <xf numFmtId="4" fontId="44" fillId="104" borderId="37" applyNumberFormat="0" applyProtection="0">
      <alignment horizontal="left" vertical="center" indent="1"/>
    </xf>
    <xf numFmtId="39" fontId="106" fillId="57" borderId="56"/>
    <xf numFmtId="0" fontId="58" fillId="0" borderId="50" applyNumberFormat="0" applyFill="0" applyBorder="0" applyAlignment="0" applyProtection="0"/>
    <xf numFmtId="4" fontId="44" fillId="85" borderId="37" applyNumberFormat="0" applyProtection="0">
      <alignment vertical="center"/>
    </xf>
    <xf numFmtId="4" fontId="44" fillId="85" borderId="37" applyNumberFormat="0" applyProtection="0">
      <alignment horizontal="left" vertical="center" indent="1"/>
    </xf>
    <xf numFmtId="0" fontId="3" fillId="86" borderId="37" applyNumberFormat="0" applyProtection="0">
      <alignment horizontal="left" vertical="center" indent="1"/>
    </xf>
    <xf numFmtId="0" fontId="2" fillId="86" borderId="18"/>
    <xf numFmtId="0" fontId="3" fillId="92" borderId="52" applyNumberFormat="0" applyFont="0" applyAlignment="0" applyProtection="0"/>
    <xf numFmtId="176" fontId="140" fillId="0" borderId="50" applyNumberFormat="0" applyFill="0" applyBorder="0" applyAlignment="0" applyProtection="0"/>
    <xf numFmtId="0" fontId="3" fillId="93" borderId="37" applyNumberFormat="0" applyProtection="0">
      <alignment horizontal="left" vertical="center" indent="1"/>
    </xf>
    <xf numFmtId="4" fontId="44" fillId="97" borderId="37" applyNumberFormat="0" applyProtection="0">
      <alignment horizontal="right" vertical="center"/>
    </xf>
    <xf numFmtId="0" fontId="3" fillId="92" borderId="52" applyNumberFormat="0" applyFont="0" applyAlignment="0" applyProtection="0"/>
    <xf numFmtId="0" fontId="2" fillId="84" borderId="54"/>
    <xf numFmtId="4" fontId="44" fillId="85" borderId="37" applyNumberFormat="0" applyProtection="0">
      <alignment horizontal="left" vertical="center" indent="1"/>
    </xf>
    <xf numFmtId="4" fontId="133" fillId="104" borderId="37" applyNumberFormat="0" applyProtection="0">
      <alignment horizontal="right" vertical="center"/>
    </xf>
    <xf numFmtId="176" fontId="102" fillId="52" borderId="51" applyNumberFormat="0" applyAlignment="0" applyProtection="0"/>
    <xf numFmtId="0" fontId="3" fillId="93" borderId="37" applyNumberFormat="0" applyProtection="0">
      <alignment horizontal="left" vertical="center" indent="1"/>
    </xf>
    <xf numFmtId="0" fontId="3" fillId="106" borderId="37" applyNumberFormat="0" applyProtection="0">
      <alignment horizontal="left" vertical="center" indent="1"/>
    </xf>
    <xf numFmtId="4" fontId="44" fillId="85" borderId="37" applyNumberFormat="0" applyProtection="0">
      <alignment vertical="center"/>
    </xf>
    <xf numFmtId="0" fontId="3" fillId="93" borderId="37" applyNumberFormat="0" applyProtection="0">
      <alignment horizontal="left" vertical="center" indent="1"/>
    </xf>
    <xf numFmtId="0" fontId="3" fillId="92" borderId="52" applyNumberFormat="0" applyFont="0" applyAlignment="0" applyProtection="0"/>
    <xf numFmtId="0" fontId="135" fillId="0" borderId="50" applyNumberFormat="0" applyFill="0" applyBorder="0" applyAlignment="0" applyProtection="0"/>
    <xf numFmtId="0" fontId="68" fillId="79" borderId="51" applyNumberFormat="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0" fontId="68" fillId="80" borderId="51" applyNumberFormat="0" applyAlignment="0" applyProtection="0"/>
    <xf numFmtId="4" fontId="44" fillId="100" borderId="37" applyNumberFormat="0" applyProtection="0">
      <alignment horizontal="right" vertical="center"/>
    </xf>
    <xf numFmtId="4" fontId="44" fillId="96" borderId="37" applyNumberFormat="0" applyProtection="0">
      <alignment horizontal="right" vertical="center"/>
    </xf>
    <xf numFmtId="4" fontId="129" fillId="109" borderId="58" applyNumberFormat="0" applyProtection="0">
      <alignment horizontal="right" vertical="center"/>
    </xf>
    <xf numFmtId="4" fontId="44" fillId="88" borderId="37" applyNumberFormat="0" applyProtection="0">
      <alignment horizontal="left" vertical="center" indent="1"/>
    </xf>
    <xf numFmtId="0" fontId="3" fillId="93" borderId="37" applyNumberFormat="0" applyProtection="0">
      <alignment horizontal="left" vertical="center" indent="1"/>
    </xf>
    <xf numFmtId="39" fontId="106" fillId="57" borderId="56"/>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85" borderId="37" applyNumberFormat="0" applyProtection="0">
      <alignment vertical="center"/>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8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4" fillId="104" borderId="37"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0" fontId="3" fillId="93" borderId="37" applyNumberFormat="0" applyProtection="0">
      <alignment horizontal="left" vertical="center"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3" fillId="93" borderId="37" applyNumberFormat="0" applyProtection="0">
      <alignment horizontal="left" vertical="center" indent="1"/>
    </xf>
    <xf numFmtId="176" fontId="130" fillId="107" borderId="58" applyNumberFormat="0" applyProtection="0">
      <alignment horizontal="left" vertical="top" indent="1"/>
    </xf>
    <xf numFmtId="4" fontId="133" fillId="104" borderId="37"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201" fontId="167" fillId="85" borderId="57" applyBorder="0">
      <alignment horizontal="center" vertical="center" wrapText="1"/>
      <protection hidden="1"/>
    </xf>
    <xf numFmtId="176" fontId="68" fillId="80" borderId="51" applyNumberFormat="0" applyAlignment="0" applyProtection="0"/>
    <xf numFmtId="0" fontId="164" fillId="1" borderId="20" applyNumberFormat="0" applyFont="0" applyAlignment="0">
      <alignment horizontal="center"/>
    </xf>
    <xf numFmtId="0" fontId="140" fillId="0" borderId="50" applyNumberFormat="0" applyFill="0" applyBorder="0" applyAlignment="0" applyProtection="0"/>
    <xf numFmtId="0" fontId="3" fillId="86" borderId="37" applyNumberFormat="0" applyProtection="0">
      <alignment horizontal="left" vertical="center" indent="1"/>
    </xf>
    <xf numFmtId="0" fontId="58" fillId="0" borderId="50" applyNumberFormat="0" applyFill="0" applyBorder="0" applyAlignment="0" applyProtection="0"/>
    <xf numFmtId="176" fontId="135" fillId="0" borderId="50" applyNumberFormat="0" applyFill="0" applyBorder="0" applyAlignment="0" applyProtection="0"/>
    <xf numFmtId="0" fontId="103" fillId="0" borderId="18">
      <alignment horizontal="left" vertical="center" wrapText="1"/>
    </xf>
    <xf numFmtId="0" fontId="172" fillId="83" borderId="18">
      <alignment horizontal="center" vertical="center" wrapText="1"/>
    </xf>
    <xf numFmtId="0" fontId="173" fillId="0" borderId="48" applyNumberFormat="0" applyFill="0" applyAlignment="0" applyProtection="0"/>
    <xf numFmtId="0" fontId="162" fillId="113" borderId="18">
      <alignment vertical="center" wrapText="1"/>
      <protection locked="0"/>
    </xf>
    <xf numFmtId="0" fontId="162" fillId="113" borderId="18">
      <alignment vertical="center" wrapText="1"/>
      <protection locked="0"/>
    </xf>
    <xf numFmtId="4" fontId="44" fillId="99" borderId="37" applyNumberFormat="0" applyProtection="0">
      <alignment horizontal="right" vertical="center"/>
    </xf>
    <xf numFmtId="176" fontId="140"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58" fillId="0" borderId="50" applyNumberFormat="0" applyFill="0" applyBorder="0" applyAlignment="0" applyProtection="0"/>
    <xf numFmtId="176" fontId="125" fillId="112" borderId="58" applyNumberFormat="0" applyProtection="0">
      <alignment horizontal="left" vertical="center" wrapText="1" indent="1"/>
    </xf>
    <xf numFmtId="0" fontId="142" fillId="0" borderId="50" applyNumberFormat="0" applyFill="0" applyBorder="0" applyAlignment="0" applyProtection="0"/>
    <xf numFmtId="4" fontId="44" fillId="88" borderId="37" applyNumberFormat="0" applyProtection="0">
      <alignment horizontal="left" vertical="center" indent="1"/>
    </xf>
    <xf numFmtId="4" fontId="124" fillId="88" borderId="37" applyNumberFormat="0" applyProtection="0">
      <alignment vertical="center"/>
    </xf>
    <xf numFmtId="0" fontId="3" fillId="93" borderId="37" applyNumberFormat="0" applyProtection="0">
      <alignment horizontal="left" vertical="center" indent="1"/>
    </xf>
    <xf numFmtId="0" fontId="3" fillId="106" borderId="37" applyNumberFormat="0" applyProtection="0">
      <alignment horizontal="left" vertical="center" indent="1"/>
    </xf>
    <xf numFmtId="0" fontId="3" fillId="93" borderId="37" applyNumberFormat="0" applyProtection="0">
      <alignment horizontal="left" vertical="center" indent="1"/>
    </xf>
    <xf numFmtId="0" fontId="59" fillId="0" borderId="50" applyNumberFormat="0" applyFill="0" applyBorder="0" applyAlignment="0" applyProtection="0"/>
    <xf numFmtId="4" fontId="44" fillId="97" borderId="37" applyNumberFormat="0" applyProtection="0">
      <alignment horizontal="right" vertical="center"/>
    </xf>
    <xf numFmtId="0" fontId="68" fillId="79" borderId="51" applyNumberFormat="0" applyAlignment="0" applyProtection="0"/>
    <xf numFmtId="176" fontId="91" fillId="0" borderId="20">
      <alignment horizontal="left" vertical="center"/>
    </xf>
    <xf numFmtId="39" fontId="106" fillId="57" borderId="56"/>
    <xf numFmtId="0" fontId="102" fillId="52" borderId="51" applyNumberFormat="0" applyAlignment="0" applyProtection="0"/>
    <xf numFmtId="10" fontId="2" fillId="88" borderId="18" applyNumberFormat="0" applyBorder="0" applyAlignment="0" applyProtection="0"/>
    <xf numFmtId="0" fontId="59" fillId="0" borderId="50" applyNumberFormat="0" applyFill="0" applyBorder="0" applyAlignment="0" applyProtection="0"/>
    <xf numFmtId="0" fontId="122" fillId="80" borderId="37" applyNumberFormat="0" applyAlignment="0" applyProtection="0"/>
    <xf numFmtId="4" fontId="44" fillId="97" borderId="37" applyNumberFormat="0" applyProtection="0">
      <alignment horizontal="right" vertical="center"/>
    </xf>
    <xf numFmtId="4" fontId="44" fillId="96" borderId="37" applyNumberFormat="0" applyProtection="0">
      <alignment horizontal="right" vertical="center"/>
    </xf>
    <xf numFmtId="4" fontId="44" fillId="106" borderId="37" applyNumberFormat="0" applyProtection="0">
      <alignment horizontal="left" vertical="center" indent="1"/>
    </xf>
    <xf numFmtId="4" fontId="129" fillId="109" borderId="58" applyNumberFormat="0" applyProtection="0">
      <alignment horizontal="right" vertical="center"/>
    </xf>
    <xf numFmtId="176" fontId="128" fillId="50" borderId="58" applyNumberFormat="0" applyProtection="0">
      <alignment horizontal="right" vertical="center"/>
    </xf>
    <xf numFmtId="176" fontId="57" fillId="0" borderId="50" applyNumberFormat="0" applyFill="0" applyBorder="0" applyAlignment="0" applyProtection="0"/>
    <xf numFmtId="0" fontId="59" fillId="0" borderId="50" applyNumberFormat="0" applyFill="0" applyBorder="0" applyAlignment="0" applyProtection="0"/>
    <xf numFmtId="4" fontId="44" fillId="100" borderId="37" applyNumberFormat="0" applyProtection="0">
      <alignment horizontal="right" vertical="center"/>
    </xf>
    <xf numFmtId="4" fontId="44" fillId="98" borderId="37" applyNumberFormat="0" applyProtection="0">
      <alignment horizontal="right" vertical="center"/>
    </xf>
    <xf numFmtId="0" fontId="122" fillId="79" borderId="37" applyNumberFormat="0" applyAlignment="0" applyProtection="0"/>
    <xf numFmtId="0" fontId="3" fillId="86" borderId="37" applyNumberFormat="0" applyProtection="0">
      <alignment horizontal="left" vertical="center" indent="1"/>
    </xf>
    <xf numFmtId="4" fontId="44" fillId="88" borderId="37" applyNumberFormat="0" applyProtection="0">
      <alignment horizontal="left" vertical="center" indent="1"/>
    </xf>
    <xf numFmtId="4" fontId="44" fillId="104" borderId="37" applyNumberFormat="0" applyProtection="0">
      <alignment horizontal="left" vertical="center" indent="1"/>
    </xf>
    <xf numFmtId="176" fontId="57" fillId="0" borderId="50" applyNumberFormat="0" applyFill="0" applyBorder="0" applyAlignment="0" applyProtection="0"/>
    <xf numFmtId="176" fontId="102" fillId="52" borderId="51" applyNumberFormat="0" applyAlignment="0" applyProtection="0"/>
    <xf numFmtId="0" fontId="3" fillId="86" borderId="37" applyNumberFormat="0" applyProtection="0">
      <alignment horizontal="left" vertical="center" indent="1"/>
    </xf>
    <xf numFmtId="0" fontId="32" fillId="89" borderId="52" applyNumberFormat="0" applyAlignment="0" applyProtection="0"/>
    <xf numFmtId="0" fontId="3" fillId="93" borderId="37" applyNumberFormat="0" applyProtection="0">
      <alignment horizontal="left" vertical="center" indent="1"/>
    </xf>
    <xf numFmtId="0" fontId="122" fillId="79" borderId="37" applyNumberFormat="0" applyAlignment="0" applyProtection="0"/>
    <xf numFmtId="4" fontId="124" fillId="85" borderId="37" applyNumberFormat="0" applyProtection="0">
      <alignment vertical="center"/>
    </xf>
    <xf numFmtId="0" fontId="57" fillId="0" borderId="50" applyNumberFormat="0" applyFill="0" applyBorder="0" applyAlignment="0" applyProtection="0"/>
    <xf numFmtId="0" fontId="91" fillId="0" borderId="53">
      <alignment horizontal="left" vertical="center"/>
    </xf>
    <xf numFmtId="0" fontId="130" fillId="107" borderId="58" applyNumberFormat="0" applyProtection="0">
      <alignment horizontal="left" vertical="top" indent="1"/>
    </xf>
    <xf numFmtId="0" fontId="140" fillId="0" borderId="50" applyNumberFormat="0" applyFill="0" applyBorder="0" applyAlignment="0" applyProtection="0"/>
    <xf numFmtId="0" fontId="3" fillId="93" borderId="37" applyNumberFormat="0" applyProtection="0">
      <alignment horizontal="left" vertical="center" indent="1"/>
    </xf>
    <xf numFmtId="4" fontId="44" fillId="88" borderId="37"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0" fontId="3" fillId="93" borderId="37" applyNumberFormat="0" applyProtection="0">
      <alignment horizontal="left" vertical="center" indent="1"/>
    </xf>
    <xf numFmtId="4" fontId="44" fillId="101" borderId="37" applyNumberFormat="0" applyProtection="0">
      <alignment horizontal="right" vertical="center"/>
    </xf>
    <xf numFmtId="4" fontId="44" fillId="83" borderId="37" applyNumberFormat="0" applyProtection="0">
      <alignment horizontal="right" vertical="center"/>
    </xf>
    <xf numFmtId="4" fontId="44" fillId="95" borderId="37" applyNumberFormat="0" applyProtection="0">
      <alignment horizontal="right" vertical="center"/>
    </xf>
    <xf numFmtId="4" fontId="124" fillId="85" borderId="37" applyNumberFormat="0" applyProtection="0">
      <alignment vertical="center"/>
    </xf>
    <xf numFmtId="0" fontId="91" fillId="0" borderId="53">
      <alignment horizontal="left" vertical="center"/>
    </xf>
    <xf numFmtId="0" fontId="68" fillId="79" borderId="51" applyNumberFormat="0" applyAlignment="0" applyProtection="0"/>
    <xf numFmtId="10" fontId="2" fillId="88" borderId="54" applyNumberFormat="0" applyBorder="0" applyAlignment="0" applyProtection="0"/>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0" fontId="142" fillId="0" borderId="50" applyNumberFormat="0" applyFill="0" applyBorder="0" applyAlignment="0" applyProtection="0"/>
    <xf numFmtId="0" fontId="91" fillId="0" borderId="53">
      <alignment horizontal="left" vertical="center"/>
    </xf>
    <xf numFmtId="176" fontId="102" fillId="52" borderId="51" applyNumberFormat="0" applyAlignment="0" applyProtection="0"/>
    <xf numFmtId="4" fontId="4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88" borderId="37" applyNumberFormat="0" applyProtection="0">
      <alignmen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133" fillId="104" borderId="37" applyNumberFormat="0" applyProtection="0">
      <alignment horizontal="right" vertical="center"/>
    </xf>
    <xf numFmtId="0" fontId="122" fillId="80" borderId="37" applyNumberFormat="0" applyAlignment="0" applyProtection="0"/>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2" fillId="89" borderId="52" applyNumberFormat="0" applyAlignment="0" applyProtection="0"/>
    <xf numFmtId="0" fontId="3" fillId="92" borderId="52" applyNumberFormat="0" applyFont="0" applyAlignment="0" applyProtection="0"/>
    <xf numFmtId="0" fontId="36" fillId="92" borderId="52" applyNumberFormat="0" applyFont="0" applyAlignment="0" applyProtection="0"/>
    <xf numFmtId="0" fontId="189" fillId="80" borderId="51" applyNumberFormat="0" applyAlignment="0" applyProtection="0"/>
    <xf numFmtId="0" fontId="68" fillId="79" borderId="51" applyNumberFormat="0" applyAlignment="0" applyProtection="0"/>
    <xf numFmtId="0" fontId="102" fillId="51" borderId="51" applyNumberFormat="0" applyAlignment="0" applyProtection="0"/>
    <xf numFmtId="0" fontId="68" fillId="79" borderId="51" applyNumberFormat="0" applyAlignment="0" applyProtection="0"/>
    <xf numFmtId="4" fontId="44" fillId="104" borderId="40" applyNumberFormat="0" applyProtection="0">
      <alignment horizontal="left" vertical="center" indent="1"/>
    </xf>
    <xf numFmtId="4" fontId="44" fillId="85" borderId="37" applyNumberFormat="0" applyProtection="0">
      <alignment horizontal="left" vertical="center" indent="1"/>
    </xf>
    <xf numFmtId="0" fontId="103" fillId="0" borderId="18">
      <alignment horizontal="left" vertical="center" wrapText="1"/>
    </xf>
    <xf numFmtId="0" fontId="102" fillId="51" borderId="51" applyNumberFormat="0" applyAlignment="0" applyProtection="0"/>
    <xf numFmtId="4" fontId="124" fillId="104" borderId="37" applyNumberFormat="0" applyProtection="0">
      <alignment horizontal="right" vertical="center"/>
    </xf>
    <xf numFmtId="0" fontId="191" fillId="80" borderId="37" applyNumberFormat="0" applyAlignment="0" applyProtection="0"/>
    <xf numFmtId="176" fontId="141" fillId="0" borderId="50" applyNumberFormat="0" applyFill="0" applyBorder="0" applyAlignment="0" applyProtection="0"/>
    <xf numFmtId="4" fontId="44" fillId="96" borderId="37" applyNumberFormat="0" applyProtection="0">
      <alignment horizontal="right" vertical="center"/>
    </xf>
    <xf numFmtId="0" fontId="65" fillId="0" borderId="25" applyNumberFormat="0" applyBorder="0">
      <alignment horizontal="center"/>
    </xf>
    <xf numFmtId="176" fontId="91" fillId="0" borderId="20">
      <alignment horizontal="left" vertical="center"/>
    </xf>
    <xf numFmtId="176" fontId="57" fillId="0" borderId="50" applyNumberFormat="0" applyFill="0" applyBorder="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68" fillId="80" borderId="51" applyNumberFormat="0" applyAlignment="0" applyProtection="0"/>
    <xf numFmtId="176" fontId="59" fillId="0" borderId="50" applyNumberFormat="0" applyFill="0" applyBorder="0" applyAlignment="0" applyProtection="0"/>
    <xf numFmtId="176" fontId="2" fillId="0" borderId="50" applyNumberFormat="0" applyFill="0" applyAlignment="0" applyProtection="0"/>
    <xf numFmtId="176" fontId="68" fillId="80" borderId="51" applyNumberFormat="0" applyAlignment="0" applyProtection="0"/>
    <xf numFmtId="176" fontId="2" fillId="84" borderId="18"/>
    <xf numFmtId="4" fontId="44" fillId="85" borderId="37" applyNumberFormat="0" applyProtection="0">
      <alignment horizontal="left" vertical="center" indent="1"/>
    </xf>
    <xf numFmtId="176" fontId="91" fillId="0" borderId="20">
      <alignment horizontal="left" vertical="center"/>
    </xf>
    <xf numFmtId="176" fontId="91" fillId="0" borderId="20">
      <alignment horizontal="left" vertical="center"/>
    </xf>
    <xf numFmtId="176" fontId="102" fillId="52" borderId="51" applyNumberFormat="0" applyAlignment="0" applyProtection="0"/>
    <xf numFmtId="176" fontId="102" fillId="52" borderId="51" applyNumberFormat="0" applyAlignment="0" applyProtection="0"/>
    <xf numFmtId="176" fontId="32" fillId="89" borderId="52" applyNumberFormat="0" applyAlignment="0" applyProtection="0"/>
    <xf numFmtId="176" fontId="32" fillId="89" borderId="52" applyNumberFormat="0" applyAlignment="0" applyProtection="0"/>
    <xf numFmtId="176" fontId="122" fillId="80" borderId="37" applyNumberFormat="0" applyAlignment="0" applyProtection="0"/>
    <xf numFmtId="176" fontId="122" fillId="80" borderId="37" applyNumberFormat="0" applyAlignment="0" applyProtection="0"/>
    <xf numFmtId="176" fontId="2" fillId="86" borderId="18"/>
    <xf numFmtId="176" fontId="128" fillId="50" borderId="58" applyNumberFormat="0" applyProtection="0">
      <alignment horizontal="right" vertical="center"/>
    </xf>
    <xf numFmtId="176" fontId="165" fillId="50" borderId="58" applyNumberFormat="0" applyProtection="0">
      <alignment horizontal="right" vertical="center"/>
    </xf>
    <xf numFmtId="176" fontId="165" fillId="50" borderId="58" applyNumberFormat="0" applyProtection="0">
      <alignment horizontal="right" vertical="center"/>
    </xf>
    <xf numFmtId="176" fontId="125" fillId="112" borderId="58" applyNumberFormat="0" applyProtection="0">
      <alignment horizontal="left" vertical="center" wrapText="1" indent="1"/>
    </xf>
    <xf numFmtId="176" fontId="125" fillId="112" borderId="58" applyNumberFormat="0" applyProtection="0">
      <alignment horizontal="left" vertical="center" wrapText="1" indent="1"/>
    </xf>
    <xf numFmtId="176" fontId="130" fillId="107" borderId="58" applyNumberFormat="0" applyProtection="0">
      <alignment horizontal="left" vertical="top" indent="1"/>
    </xf>
    <xf numFmtId="176" fontId="130" fillId="107" borderId="58" applyNumberFormat="0" applyProtection="0">
      <alignment horizontal="left" vertical="top" indent="1"/>
    </xf>
    <xf numFmtId="176" fontId="166" fillId="50" borderId="58" applyNumberFormat="0" applyProtection="0">
      <alignment horizontal="right" vertical="center"/>
    </xf>
    <xf numFmtId="176" fontId="166" fillId="50" borderId="58" applyNumberFormat="0" applyProtection="0">
      <alignment horizontal="right" vertical="center"/>
    </xf>
    <xf numFmtId="176" fontId="135" fillId="0" borderId="50" applyNumberFormat="0" applyFill="0" applyBorder="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4" fontId="44" fillId="88" borderId="37" applyNumberFormat="0" applyProtection="0">
      <alignment horizontal="left" vertical="center" indent="1"/>
    </xf>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2" fillId="0" borderId="50" applyNumberFormat="0" applyFill="0" applyAlignment="0" applyProtection="0"/>
    <xf numFmtId="176" fontId="2" fillId="0" borderId="50" applyNumberFormat="0" applyFill="0" applyAlignment="0" applyProtection="0"/>
    <xf numFmtId="176" fontId="68" fillId="80" borderId="51" applyNumberFormat="0" applyAlignment="0" applyProtection="0"/>
    <xf numFmtId="176" fontId="68" fillId="80" borderId="51" applyNumberFormat="0" applyAlignment="0" applyProtection="0"/>
    <xf numFmtId="176" fontId="32" fillId="89" borderId="52" applyNumberFormat="0" applyAlignment="0" applyProtection="0"/>
    <xf numFmtId="176" fontId="32" fillId="89" borderId="52" applyNumberFormat="0" applyAlignment="0" applyProtection="0"/>
    <xf numFmtId="176" fontId="91" fillId="0" borderId="20">
      <alignment horizontal="left" vertical="center"/>
    </xf>
    <xf numFmtId="176" fontId="91" fillId="0" borderId="20">
      <alignment horizontal="left" vertical="center"/>
    </xf>
    <xf numFmtId="176" fontId="102" fillId="52" borderId="51" applyNumberFormat="0" applyAlignment="0" applyProtection="0"/>
    <xf numFmtId="176" fontId="102" fillId="52" borderId="51" applyNumberFormat="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0" fontId="59" fillId="0" borderId="50" applyNumberFormat="0" applyFill="0" applyBorder="0" applyAlignment="0" applyProtection="0"/>
    <xf numFmtId="0" fontId="102" fillId="52" borderId="51" applyNumberFormat="0" applyAlignment="0" applyProtection="0"/>
    <xf numFmtId="176" fontId="102" fillId="52" borderId="51" applyNumberFormat="0" applyAlignment="0" applyProtection="0"/>
    <xf numFmtId="176" fontId="2" fillId="0" borderId="50" applyNumberFormat="0" applyFill="0" applyAlignment="0" applyProtection="0"/>
    <xf numFmtId="4" fontId="44" fillId="104" borderId="40" applyNumberFormat="0" applyProtection="0">
      <alignment horizontal="left" vertical="center" indent="1"/>
    </xf>
    <xf numFmtId="0" fontId="3" fillId="106" borderId="37" applyNumberFormat="0" applyProtection="0">
      <alignment horizontal="left" vertical="center" indent="1"/>
    </xf>
    <xf numFmtId="176" fontId="58" fillId="0" borderId="50" applyNumberFormat="0" applyFill="0" applyBorder="0" applyAlignment="0" applyProtection="0"/>
    <xf numFmtId="0" fontId="122" fillId="79" borderId="37" applyNumberFormat="0" applyAlignment="0" applyProtection="0"/>
    <xf numFmtId="0" fontId="3" fillId="93" borderId="37" applyNumberFormat="0" applyProtection="0">
      <alignment horizontal="left" vertical="center" indent="1"/>
    </xf>
    <xf numFmtId="4" fontId="44" fillId="88" borderId="37" applyNumberFormat="0" applyProtection="0">
      <alignment horizontal="left" vertical="center" indent="1"/>
    </xf>
    <xf numFmtId="4" fontId="134" fillId="109" borderId="58" applyNumberFormat="0" applyProtection="0">
      <alignment horizontal="right" vertical="center"/>
    </xf>
    <xf numFmtId="10" fontId="2" fillId="88" borderId="54" applyNumberFormat="0" applyBorder="0" applyAlignment="0" applyProtection="0"/>
    <xf numFmtId="0" fontId="2" fillId="84" borderId="18"/>
    <xf numFmtId="176" fontId="91" fillId="0" borderId="20">
      <alignment horizontal="left" vertical="center"/>
    </xf>
    <xf numFmtId="0" fontId="102" fillId="51" borderId="51" applyNumberFormat="0" applyAlignment="0" applyProtection="0"/>
    <xf numFmtId="4" fontId="124" fillId="85" borderId="37" applyNumberFormat="0" applyProtection="0">
      <alignment vertical="center"/>
    </xf>
    <xf numFmtId="4" fontId="44" fillId="104" borderId="37" applyNumberFormat="0" applyProtection="0">
      <alignment horizontal="left" vertical="center" indent="1"/>
    </xf>
    <xf numFmtId="0" fontId="3" fillId="93" borderId="37" applyNumberFormat="0" applyProtection="0">
      <alignment horizontal="left" vertical="center" indent="1"/>
    </xf>
    <xf numFmtId="176" fontId="57" fillId="0" borderId="50" applyNumberFormat="0" applyFill="0" applyBorder="0" applyAlignment="0" applyProtection="0"/>
    <xf numFmtId="176" fontId="166" fillId="50" borderId="58" applyNumberFormat="0" applyProtection="0">
      <alignment horizontal="right" vertical="center"/>
    </xf>
    <xf numFmtId="4" fontId="44" fillId="104" borderId="55" applyNumberFormat="0" applyProtection="0">
      <alignment horizontal="left" vertical="center" indent="1"/>
    </xf>
    <xf numFmtId="176" fontId="142" fillId="0" borderId="50" applyNumberFormat="0" applyFill="0" applyBorder="0" applyAlignment="0" applyProtection="0"/>
    <xf numFmtId="0" fontId="3" fillId="108" borderId="37" applyNumberFormat="0" applyProtection="0">
      <alignment horizontal="left" vertical="center" indent="1"/>
    </xf>
    <xf numFmtId="0" fontId="2" fillId="86" borderId="18"/>
    <xf numFmtId="0" fontId="142" fillId="0" borderId="50" applyNumberFormat="0" applyFill="0" applyBorder="0" applyAlignment="0" applyProtection="0"/>
    <xf numFmtId="0" fontId="141" fillId="0" borderId="50" applyNumberFormat="0" applyFill="0" applyBorder="0" applyAlignment="0" applyProtection="0"/>
    <xf numFmtId="0" fontId="140" fillId="0" borderId="50" applyNumberFormat="0" applyFill="0" applyBorder="0" applyAlignment="0" applyProtection="0"/>
    <xf numFmtId="0" fontId="135" fillId="0" borderId="50" applyNumberFormat="0" applyFill="0" applyBorder="0" applyAlignment="0" applyProtection="0"/>
    <xf numFmtId="0" fontId="3" fillId="93" borderId="37" applyNumberFormat="0" applyProtection="0">
      <alignment horizontal="left" vertical="center" indent="1"/>
    </xf>
    <xf numFmtId="0" fontId="2" fillId="86" borderId="54"/>
    <xf numFmtId="4" fontId="124" fillId="104" borderId="37" applyNumberFormat="0" applyProtection="0">
      <alignment horizontal="right" vertical="center"/>
    </xf>
    <xf numFmtId="0" fontId="102" fillId="52" borderId="51" applyNumberFormat="0" applyAlignment="0" applyProtection="0"/>
    <xf numFmtId="0" fontId="91" fillId="0" borderId="20">
      <alignment horizontal="left" vertical="center"/>
    </xf>
    <xf numFmtId="4" fontId="44" fillId="98" borderId="37" applyNumberFormat="0" applyProtection="0">
      <alignment horizontal="right" vertical="center"/>
    </xf>
    <xf numFmtId="0" fontId="2" fillId="84" borderId="54"/>
    <xf numFmtId="4" fontId="124" fillId="104" borderId="37" applyNumberFormat="0" applyProtection="0">
      <alignment horizontal="right" vertical="center"/>
    </xf>
    <xf numFmtId="176" fontId="128" fillId="50" borderId="58" applyNumberFormat="0" applyProtection="0">
      <alignment horizontal="right" vertical="center"/>
    </xf>
    <xf numFmtId="10" fontId="2" fillId="88" borderId="18" applyNumberFormat="0" applyBorder="0" applyAlignment="0" applyProtection="0"/>
    <xf numFmtId="0" fontId="2" fillId="0" borderId="50" applyNumberFormat="0" applyFill="0" applyAlignment="0" applyProtection="0"/>
    <xf numFmtId="0" fontId="59" fillId="0" borderId="50" applyNumberFormat="0" applyFill="0" applyBorder="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0" fontId="3" fillId="93" borderId="37" applyNumberFormat="0" applyProtection="0">
      <alignment horizontal="left" vertical="center" indent="1"/>
    </xf>
    <xf numFmtId="0" fontId="141" fillId="0" borderId="50" applyNumberFormat="0" applyFill="0" applyBorder="0" applyAlignment="0" applyProtection="0"/>
    <xf numFmtId="0" fontId="59" fillId="0" borderId="50" applyNumberFormat="0" applyFill="0" applyBorder="0" applyAlignment="0" applyProtection="0"/>
    <xf numFmtId="10" fontId="2" fillId="88" borderId="18" applyNumberFormat="0" applyBorder="0" applyAlignment="0" applyProtection="0"/>
    <xf numFmtId="4" fontId="125" fillId="53" borderId="58" applyNumberFormat="0" applyProtection="0">
      <alignment horizontal="left" vertical="center" wrapText="1" indent="1"/>
    </xf>
    <xf numFmtId="4" fontId="124" fillId="88" borderId="37" applyNumberFormat="0" applyProtection="0">
      <alignment vertical="center"/>
    </xf>
    <xf numFmtId="0" fontId="141" fillId="0" borderId="50" applyNumberFormat="0" applyFill="0" applyBorder="0" applyAlignment="0" applyProtection="0"/>
    <xf numFmtId="0" fontId="68" fillId="79" borderId="51" applyNumberFormat="0" applyAlignment="0" applyProtection="0"/>
    <xf numFmtId="0" fontId="58" fillId="0" borderId="50" applyNumberFormat="0" applyFill="0" applyBorder="0" applyAlignment="0" applyProtection="0"/>
    <xf numFmtId="0" fontId="3" fillId="93" borderId="37" applyNumberFormat="0" applyProtection="0">
      <alignment horizontal="left" vertical="center" indent="1"/>
    </xf>
    <xf numFmtId="0" fontId="102" fillId="51" borderId="51" applyNumberFormat="0" applyAlignment="0" applyProtection="0"/>
    <xf numFmtId="0" fontId="3" fillId="93" borderId="37" applyNumberFormat="0" applyProtection="0">
      <alignment horizontal="left" vertical="center" indent="1"/>
    </xf>
    <xf numFmtId="0" fontId="102" fillId="51" borderId="51" applyNumberFormat="0" applyAlignment="0" applyProtection="0"/>
    <xf numFmtId="0" fontId="91" fillId="0" borderId="20">
      <alignment horizontal="left" vertical="center"/>
    </xf>
    <xf numFmtId="0" fontId="91" fillId="0" borderId="20">
      <alignment horizontal="left" vertical="center"/>
    </xf>
    <xf numFmtId="0" fontId="3" fillId="93" borderId="37" applyNumberFormat="0" applyProtection="0">
      <alignment horizontal="left" vertical="center" indent="1"/>
    </xf>
    <xf numFmtId="176" fontId="2" fillId="86" borderId="18"/>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176" fontId="102" fillId="52" borderId="51" applyNumberFormat="0" applyAlignment="0" applyProtection="0"/>
    <xf numFmtId="0" fontId="102" fillId="51" borderId="51" applyNumberFormat="0" applyAlignment="0" applyProtection="0"/>
    <xf numFmtId="0" fontId="68" fillId="79" borderId="51" applyNumberFormat="0" applyAlignment="0" applyProtection="0"/>
    <xf numFmtId="176" fontId="2" fillId="86" borderId="18"/>
    <xf numFmtId="0" fontId="2" fillId="84" borderId="18"/>
    <xf numFmtId="4" fontId="126" fillId="102" borderId="37" applyNumberFormat="0" applyProtection="0">
      <alignment horizontal="left" vertical="center" indent="1"/>
    </xf>
    <xf numFmtId="0" fontId="3" fillId="86" borderId="37" applyNumberFormat="0" applyProtection="0">
      <alignment horizontal="left" vertical="center" indent="1"/>
    </xf>
    <xf numFmtId="10" fontId="2" fillId="88" borderId="18" applyNumberFormat="0" applyBorder="0" applyAlignment="0" applyProtection="0"/>
    <xf numFmtId="4" fontId="44" fillId="85" borderId="37" applyNumberFormat="0" applyProtection="0">
      <alignment horizontal="left" vertical="center" indent="1"/>
    </xf>
    <xf numFmtId="4" fontId="124" fillId="88" borderId="37" applyNumberFormat="0" applyProtection="0">
      <alignment vertical="center"/>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40" applyNumberFormat="0" applyProtection="0">
      <alignment horizontal="left" vertical="center" indent="1"/>
    </xf>
    <xf numFmtId="4" fontId="126" fillId="102" borderId="37" applyNumberFormat="0" applyProtection="0">
      <alignment horizontal="left" vertical="center" indent="1"/>
    </xf>
    <xf numFmtId="0" fontId="32" fillId="89" borderId="52" applyNumberFormat="0" applyAlignment="0" applyProtection="0"/>
    <xf numFmtId="0" fontId="91" fillId="0" borderId="20">
      <alignment horizontal="left" vertical="center"/>
    </xf>
    <xf numFmtId="4" fontId="44" fillId="104" borderId="37" applyNumberFormat="0" applyProtection="0">
      <alignment horizontal="right" vertical="center"/>
    </xf>
    <xf numFmtId="4" fontId="44" fillId="104" borderId="37" applyNumberFormat="0" applyProtection="0">
      <alignment horizontal="left" vertical="center" indent="1"/>
    </xf>
    <xf numFmtId="0" fontId="3" fillId="86" borderId="37" applyNumberFormat="0" applyProtection="0">
      <alignment horizontal="left" vertical="center" indent="1"/>
    </xf>
    <xf numFmtId="0" fontId="68" fillId="79" borderId="51" applyNumberFormat="0" applyAlignment="0" applyProtection="0"/>
    <xf numFmtId="4" fontId="44" fillId="83" borderId="37" applyNumberFormat="0" applyProtection="0">
      <alignment horizontal="right" vertical="center"/>
    </xf>
    <xf numFmtId="4" fontId="44" fillId="85" borderId="37" applyNumberFormat="0" applyProtection="0">
      <alignment vertical="center"/>
    </xf>
    <xf numFmtId="4" fontId="44" fillId="99" borderId="37" applyNumberFormat="0" applyProtection="0">
      <alignment horizontal="right" vertical="center"/>
    </xf>
    <xf numFmtId="4" fontId="44" fillId="100" borderId="37" applyNumberFormat="0" applyProtection="0">
      <alignment horizontal="right" vertical="center"/>
    </xf>
    <xf numFmtId="4" fontId="126" fillId="102" borderId="37"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4" fontId="44" fillId="88" borderId="37" applyNumberFormat="0" applyProtection="0">
      <alignment vertical="center"/>
    </xf>
    <xf numFmtId="4" fontId="124" fillId="88" borderId="37" applyNumberFormat="0" applyProtection="0">
      <alignment vertical="center"/>
    </xf>
    <xf numFmtId="0" fontId="3" fillId="93" borderId="37" applyNumberFormat="0" applyProtection="0">
      <alignment horizontal="left" vertical="center" indent="1"/>
    </xf>
    <xf numFmtId="4" fontId="44" fillId="8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40" applyNumberFormat="0" applyProtection="0">
      <alignment horizontal="left" vertical="center" indent="1"/>
    </xf>
    <xf numFmtId="0" fontId="102" fillId="52" borderId="51" applyNumberFormat="0" applyAlignment="0" applyProtection="0"/>
    <xf numFmtId="4" fontId="44" fillId="104" borderId="37" applyNumberFormat="0" applyProtection="0">
      <alignment horizontal="right" vertical="center"/>
    </xf>
    <xf numFmtId="4" fontId="124" fillId="85" borderId="37" applyNumberFormat="0" applyProtection="0">
      <alignment vertical="center"/>
    </xf>
    <xf numFmtId="0" fontId="2" fillId="84" borderId="18"/>
    <xf numFmtId="10" fontId="2" fillId="88" borderId="18" applyNumberFormat="0" applyBorder="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4" fontId="44" fillId="83" borderId="37" applyNumberFormat="0" applyProtection="0">
      <alignment horizontal="right" vertical="center"/>
    </xf>
    <xf numFmtId="0" fontId="36" fillId="89" borderId="52" applyNumberFormat="0" applyAlignment="0" applyProtection="0"/>
    <xf numFmtId="0" fontId="164" fillId="1" borderId="20" applyNumberFormat="0" applyFont="0" applyAlignment="0">
      <alignment horizontal="center"/>
    </xf>
    <xf numFmtId="0" fontId="3" fillId="92" borderId="52" applyNumberFormat="0" applyFont="0" applyAlignment="0" applyProtection="0"/>
    <xf numFmtId="176" fontId="122" fillId="80" borderId="37" applyNumberFormat="0" applyAlignment="0" applyProtection="0"/>
    <xf numFmtId="0" fontId="3" fillId="108" borderId="37" applyNumberFormat="0" applyProtection="0">
      <alignment horizontal="left" vertical="center" indent="1"/>
    </xf>
    <xf numFmtId="0" fontId="3" fillId="86" borderId="37" applyNumberFormat="0" applyProtection="0">
      <alignment horizontal="left" vertical="center" indent="1"/>
    </xf>
    <xf numFmtId="176" fontId="91" fillId="0" borderId="20">
      <alignment horizontal="left" vertical="center"/>
    </xf>
    <xf numFmtId="176" fontId="140" fillId="0" borderId="50" applyNumberFormat="0" applyFill="0" applyBorder="0" applyAlignment="0" applyProtection="0"/>
    <xf numFmtId="176" fontId="135" fillId="0" borderId="50" applyNumberFormat="0" applyFill="0" applyBorder="0" applyAlignment="0" applyProtection="0"/>
    <xf numFmtId="4" fontId="44" fillId="85" borderId="37" applyNumberFormat="0" applyProtection="0">
      <alignment vertical="center"/>
    </xf>
    <xf numFmtId="0" fontId="2" fillId="86" borderId="18"/>
    <xf numFmtId="4" fontId="124" fillId="85" borderId="37" applyNumberFormat="0" applyProtection="0">
      <alignment vertical="center"/>
    </xf>
    <xf numFmtId="4" fontId="44" fillId="104" borderId="40" applyNumberFormat="0" applyProtection="0">
      <alignment horizontal="left" vertical="center" indent="1"/>
    </xf>
    <xf numFmtId="4" fontId="44" fillId="106" borderId="37" applyNumberFormat="0" applyProtection="0">
      <alignment horizontal="left" vertical="center" indent="1"/>
    </xf>
    <xf numFmtId="176" fontId="102" fillId="52" borderId="51" applyNumberFormat="0" applyAlignment="0" applyProtection="0"/>
    <xf numFmtId="4" fontId="44" fillId="106" borderId="37" applyNumberFormat="0" applyProtection="0">
      <alignment horizontal="left" vertical="center" indent="1"/>
    </xf>
    <xf numFmtId="4" fontId="44" fillId="97" borderId="37" applyNumberFormat="0" applyProtection="0">
      <alignment horizontal="right" vertical="center"/>
    </xf>
    <xf numFmtId="4" fontId="44" fillId="96" borderId="37" applyNumberFormat="0" applyProtection="0">
      <alignment horizontal="right" vertical="center"/>
    </xf>
    <xf numFmtId="4" fontId="44" fillId="99" borderId="37" applyNumberFormat="0" applyProtection="0">
      <alignment horizontal="right" vertical="center"/>
    </xf>
    <xf numFmtId="4" fontId="44" fillId="100" borderId="37" applyNumberFormat="0" applyProtection="0">
      <alignment horizontal="right" vertical="center"/>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8" borderId="37" applyNumberFormat="0" applyProtection="0">
      <alignment vertical="center"/>
    </xf>
    <xf numFmtId="0" fontId="3" fillId="86" borderId="37" applyNumberFormat="0" applyProtection="0">
      <alignment horizontal="left" vertical="center" indent="1"/>
    </xf>
    <xf numFmtId="4" fontId="44" fillId="85" borderId="37" applyNumberFormat="0" applyProtection="0">
      <alignment vertical="center"/>
    </xf>
    <xf numFmtId="4" fontId="44" fillId="88"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68" fillId="79" borderId="51" applyNumberFormat="0" applyAlignment="0" applyProtection="0"/>
    <xf numFmtId="4" fontId="124" fillId="88" borderId="37" applyNumberFormat="0" applyProtection="0">
      <alignment vertical="center"/>
    </xf>
    <xf numFmtId="0" fontId="3" fillId="93" borderId="37" applyNumberFormat="0" applyProtection="0">
      <alignment horizontal="left" vertical="center" indent="1"/>
    </xf>
    <xf numFmtId="4" fontId="44" fillId="100" borderId="37" applyNumberFormat="0" applyProtection="0">
      <alignment horizontal="right" vertical="center"/>
    </xf>
    <xf numFmtId="4" fontId="44" fillId="85" borderId="37" applyNumberFormat="0" applyProtection="0">
      <alignment vertical="center"/>
    </xf>
    <xf numFmtId="0" fontId="3" fillId="86" borderId="37" applyNumberFormat="0" applyProtection="0">
      <alignment horizontal="left" vertical="center" indent="1"/>
    </xf>
    <xf numFmtId="4" fontId="44" fillId="104" borderId="37" applyNumberFormat="0" applyProtection="0">
      <alignment horizontal="right" vertical="center"/>
    </xf>
    <xf numFmtId="4" fontId="124" fillId="88" borderId="37" applyNumberFormat="0" applyProtection="0">
      <alignment vertical="center"/>
    </xf>
    <xf numFmtId="39" fontId="106" fillId="57" borderId="56"/>
    <xf numFmtId="0" fontId="102" fillId="51" borderId="51" applyNumberFormat="0" applyAlignment="0" applyProtection="0"/>
    <xf numFmtId="176" fontId="2" fillId="0" borderId="50" applyNumberFormat="0" applyFill="0" applyAlignment="0" applyProtection="0"/>
    <xf numFmtId="0" fontId="36" fillId="92" borderId="52" applyNumberFormat="0" applyFont="0" applyAlignment="0" applyProtection="0"/>
    <xf numFmtId="176" fontId="68" fillId="80" borderId="51" applyNumberFormat="0" applyAlignment="0" applyProtection="0"/>
    <xf numFmtId="176" fontId="2" fillId="84" borderId="18"/>
    <xf numFmtId="0" fontId="2" fillId="84" borderId="18"/>
    <xf numFmtId="39" fontId="106" fillId="57" borderId="56"/>
    <xf numFmtId="176" fontId="165" fillId="50" borderId="58" applyNumberFormat="0" applyProtection="0">
      <alignment horizontal="right" vertical="center"/>
    </xf>
    <xf numFmtId="0" fontId="122" fillId="79" borderId="37" applyNumberFormat="0" applyAlignment="0" applyProtection="0"/>
    <xf numFmtId="0" fontId="3" fillId="86" borderId="37" applyNumberFormat="0" applyProtection="0">
      <alignment horizontal="left" vertical="center" indent="1"/>
    </xf>
    <xf numFmtId="0" fontId="3" fillId="108" borderId="37" applyNumberFormat="0" applyProtection="0">
      <alignment horizontal="left" vertical="center" indent="1"/>
    </xf>
    <xf numFmtId="176" fontId="2" fillId="0" borderId="50" applyNumberFormat="0" applyFill="0" applyAlignment="0" applyProtection="0"/>
    <xf numFmtId="0" fontId="32" fillId="89" borderId="52" applyNumberFormat="0" applyAlignment="0" applyProtection="0"/>
    <xf numFmtId="0" fontId="3" fillId="93" borderId="37" applyNumberFormat="0" applyProtection="0">
      <alignment horizontal="left" vertical="center" indent="1"/>
    </xf>
    <xf numFmtId="4" fontId="124" fillId="88" borderId="37" applyNumberFormat="0" applyProtection="0">
      <alignment vertical="center"/>
    </xf>
    <xf numFmtId="0" fontId="3" fillId="106" borderId="37" applyNumberFormat="0" applyProtection="0">
      <alignment horizontal="left" vertical="center" indent="1"/>
    </xf>
    <xf numFmtId="176" fontId="128" fillId="50" borderId="58" applyNumberFormat="0" applyProtection="0">
      <alignment horizontal="right" vertical="center"/>
    </xf>
    <xf numFmtId="10" fontId="2" fillId="88" borderId="18" applyNumberFormat="0" applyBorder="0" applyAlignment="0" applyProtection="0"/>
    <xf numFmtId="4" fontId="124" fillId="85" borderId="37" applyNumberFormat="0" applyProtection="0">
      <alignment vertical="center"/>
    </xf>
    <xf numFmtId="0" fontId="3" fillId="108" borderId="37" applyNumberFormat="0" applyProtection="0">
      <alignment horizontal="left" vertical="center" indent="1"/>
    </xf>
    <xf numFmtId="176" fontId="142" fillId="0" borderId="50" applyNumberFormat="0" applyFill="0" applyBorder="0" applyAlignment="0" applyProtection="0"/>
    <xf numFmtId="0" fontId="164" fillId="1" borderId="20" applyNumberFormat="0" applyFont="0" applyAlignment="0">
      <alignment horizontal="center"/>
    </xf>
    <xf numFmtId="4" fontId="44" fillId="101" borderId="37" applyNumberFormat="0" applyProtection="0">
      <alignment horizontal="right" vertical="center"/>
    </xf>
    <xf numFmtId="0" fontId="3" fillId="93" borderId="37" applyNumberFormat="0" applyProtection="0">
      <alignment horizontal="left" vertical="center" indent="1"/>
    </xf>
    <xf numFmtId="0" fontId="164" fillId="1" borderId="20" applyNumberFormat="0" applyFont="0" applyAlignment="0">
      <alignment horizontal="center"/>
    </xf>
    <xf numFmtId="4" fontId="44" fillId="85" borderId="37" applyNumberFormat="0" applyProtection="0">
      <alignment horizontal="left" vertical="center" indent="1"/>
    </xf>
    <xf numFmtId="176" fontId="122" fillId="80" borderId="37" applyNumberFormat="0" applyAlignment="0" applyProtection="0"/>
    <xf numFmtId="176" fontId="57" fillId="0" borderId="50" applyNumberFormat="0" applyFill="0" applyBorder="0" applyAlignment="0" applyProtection="0"/>
    <xf numFmtId="0" fontId="3" fillId="92" borderId="52" applyNumberFormat="0" applyFont="0" applyAlignment="0" applyProtection="0"/>
    <xf numFmtId="0" fontId="135" fillId="0" borderId="50" applyNumberFormat="0" applyFill="0" applyBorder="0" applyAlignment="0" applyProtection="0"/>
    <xf numFmtId="0" fontId="189" fillId="80" borderId="51" applyNumberFormat="0" applyAlignment="0" applyProtection="0"/>
    <xf numFmtId="0" fontId="3" fillId="106" borderId="37" applyNumberFormat="0" applyProtection="0">
      <alignment horizontal="left" vertical="center" indent="1"/>
    </xf>
    <xf numFmtId="176" fontId="165" fillId="50" borderId="58" applyNumberFormat="0" applyProtection="0">
      <alignment horizontal="right" vertical="center"/>
    </xf>
    <xf numFmtId="0" fontId="2" fillId="0" borderId="50" applyNumberFormat="0" applyFill="0" applyAlignment="0" applyProtection="0"/>
    <xf numFmtId="176" fontId="130" fillId="107" borderId="58" applyNumberFormat="0" applyProtection="0">
      <alignment horizontal="left" vertical="top" indent="1"/>
    </xf>
    <xf numFmtId="4" fontId="44" fillId="104" borderId="37" applyNumberFormat="0" applyProtection="0">
      <alignment horizontal="right" vertical="center"/>
    </xf>
    <xf numFmtId="4" fontId="134" fillId="109" borderId="58" applyNumberFormat="0" applyProtection="0">
      <alignment horizontal="right" vertical="center"/>
    </xf>
    <xf numFmtId="176" fontId="57" fillId="0" borderId="50" applyNumberFormat="0" applyFill="0" applyBorder="0" applyAlignment="0" applyProtection="0"/>
    <xf numFmtId="176" fontId="58" fillId="0" borderId="50" applyNumberFormat="0" applyFill="0" applyBorder="0" applyAlignment="0" applyProtection="0"/>
    <xf numFmtId="4" fontId="124" fillId="104" borderId="37" applyNumberFormat="0" applyProtection="0">
      <alignment horizontal="right" vertical="center"/>
    </xf>
    <xf numFmtId="176" fontId="125" fillId="112" borderId="58" applyNumberFormat="0" applyProtection="0">
      <alignment horizontal="left" vertical="center" wrapText="1" indent="1"/>
    </xf>
    <xf numFmtId="4" fontId="124" fillId="104" borderId="37" applyNumberFormat="0" applyProtection="0">
      <alignment horizontal="right" vertical="center"/>
    </xf>
    <xf numFmtId="176" fontId="68" fillId="80" borderId="51" applyNumberFormat="0" applyAlignment="0" applyProtection="0"/>
    <xf numFmtId="176" fontId="135" fillId="0" borderId="50" applyNumberFormat="0" applyFill="0" applyBorder="0" applyAlignment="0" applyProtection="0"/>
    <xf numFmtId="4" fontId="128" fillId="109" borderId="58"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176" fontId="128" fillId="50" borderId="58" applyNumberFormat="0" applyProtection="0">
      <alignment horizontal="right" vertical="center"/>
    </xf>
    <xf numFmtId="4" fontId="44" fillId="104" borderId="37" applyNumberFormat="0" applyProtection="0">
      <alignment horizontal="right" vertical="center"/>
    </xf>
    <xf numFmtId="176" fontId="91" fillId="0" borderId="20">
      <alignment horizontal="left" vertical="center"/>
    </xf>
    <xf numFmtId="176" fontId="128" fillId="50" borderId="58" applyNumberFormat="0" applyProtection="0">
      <alignment horizontal="right" vertical="center"/>
    </xf>
    <xf numFmtId="10" fontId="2" fillId="88" borderId="18" applyNumberFormat="0" applyBorder="0" applyAlignment="0" applyProtection="0"/>
    <xf numFmtId="176" fontId="91" fillId="0" borderId="20">
      <alignment horizontal="left" vertical="center"/>
    </xf>
    <xf numFmtId="0" fontId="91" fillId="0" borderId="20">
      <alignment horizontal="left" vertical="center"/>
    </xf>
    <xf numFmtId="176" fontId="59" fillId="0" borderId="50" applyNumberFormat="0" applyFill="0" applyBorder="0" applyAlignment="0" applyProtection="0"/>
    <xf numFmtId="176" fontId="142" fillId="0" borderId="50" applyNumberFormat="0" applyFill="0" applyBorder="0" applyAlignment="0" applyProtection="0"/>
    <xf numFmtId="176" fontId="140" fillId="0" borderId="50" applyNumberFormat="0" applyFill="0" applyBorder="0" applyAlignment="0" applyProtection="0"/>
    <xf numFmtId="4" fontId="133" fillId="104" borderId="37" applyNumberFormat="0" applyProtection="0">
      <alignment horizontal="right" vertical="center"/>
    </xf>
    <xf numFmtId="176" fontId="141" fillId="0" borderId="50" applyNumberFormat="0" applyFill="0" applyBorder="0" applyAlignment="0" applyProtection="0"/>
    <xf numFmtId="0" fontId="36" fillId="92" borderId="52" applyNumberFormat="0" applyFont="0" applyAlignment="0" applyProtection="0"/>
    <xf numFmtId="4" fontId="133" fillId="104" borderId="37" applyNumberFormat="0" applyProtection="0">
      <alignment horizontal="right" vertical="center"/>
    </xf>
    <xf numFmtId="0" fontId="58" fillId="0" borderId="50" applyNumberFormat="0" applyFill="0" applyBorder="0" applyAlignment="0" applyProtection="0"/>
    <xf numFmtId="0" fontId="59" fillId="0" borderId="50" applyNumberFormat="0" applyFill="0" applyBorder="0" applyAlignment="0" applyProtection="0"/>
    <xf numFmtId="176" fontId="2" fillId="0" borderId="50" applyNumberFormat="0" applyFill="0" applyAlignment="0" applyProtection="0"/>
    <xf numFmtId="0" fontId="68" fillId="79" borderId="51" applyNumberFormat="0" applyAlignment="0" applyProtection="0"/>
    <xf numFmtId="10" fontId="2" fillId="88" borderId="18" applyNumberFormat="0" applyBorder="0" applyAlignment="0" applyProtection="0"/>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vertical="center"/>
    </xf>
    <xf numFmtId="0" fontId="2" fillId="84" borderId="18"/>
    <xf numFmtId="0" fontId="91" fillId="0" borderId="20">
      <alignment horizontal="left" vertical="center"/>
    </xf>
    <xf numFmtId="4" fontId="44" fillId="104" borderId="37" applyNumberFormat="0" applyProtection="0">
      <alignment horizontal="right" vertical="center"/>
    </xf>
    <xf numFmtId="4" fontId="125" fillId="53" borderId="58" applyNumberFormat="0" applyProtection="0">
      <alignment horizontal="left" vertical="center" wrapText="1" indent="1"/>
    </xf>
    <xf numFmtId="0" fontId="2" fillId="86" borderId="18"/>
    <xf numFmtId="4" fontId="124" fillId="85" borderId="37" applyNumberFormat="0" applyProtection="0">
      <alignment vertical="center"/>
    </xf>
    <xf numFmtId="4" fontId="44" fillId="104" borderId="40" applyNumberFormat="0" applyProtection="0">
      <alignment horizontal="left" vertical="center" indent="1"/>
    </xf>
    <xf numFmtId="0" fontId="140" fillId="0" borderId="50" applyNumberFormat="0" applyFill="0" applyBorder="0" applyAlignment="0" applyProtection="0"/>
    <xf numFmtId="0" fontId="141" fillId="0" borderId="50" applyNumberFormat="0" applyFill="0" applyBorder="0" applyAlignment="0" applyProtection="0"/>
    <xf numFmtId="0" fontId="142" fillId="0" borderId="50" applyNumberFormat="0" applyFill="0" applyBorder="0" applyAlignment="0" applyProtection="0"/>
    <xf numFmtId="0" fontId="190" fillId="52" borderId="51" applyNumberFormat="0" applyAlignment="0" applyProtection="0"/>
    <xf numFmtId="10" fontId="2" fillId="88" borderId="18" applyNumberFormat="0" applyBorder="0" applyAlignment="0" applyProtection="0"/>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2" borderId="52" applyNumberFormat="0" applyFont="0" applyAlignment="0" applyProtection="0"/>
    <xf numFmtId="0" fontId="102" fillId="51" borderId="51" applyNumberFormat="0" applyAlignment="0" applyProtection="0"/>
    <xf numFmtId="39" fontId="106" fillId="57" borderId="56"/>
    <xf numFmtId="39" fontId="106" fillId="57" borderId="56"/>
    <xf numFmtId="39" fontId="106" fillId="57" borderId="56"/>
    <xf numFmtId="4" fontId="44" fillId="98" borderId="37" applyNumberFormat="0" applyProtection="0">
      <alignment horizontal="right" vertical="center"/>
    </xf>
    <xf numFmtId="4" fontId="44" fillId="104" borderId="37"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4" fontId="44" fillId="101" borderId="37" applyNumberFormat="0" applyProtection="0">
      <alignment horizontal="right" vertical="center"/>
    </xf>
    <xf numFmtId="39" fontId="106" fillId="57" borderId="56"/>
    <xf numFmtId="4" fontId="44" fillId="85" borderId="37" applyNumberFormat="0" applyProtection="0">
      <alignment horizontal="left" vertical="center" indent="1"/>
    </xf>
    <xf numFmtId="0" fontId="91" fillId="0" borderId="20">
      <alignment horizontal="left" vertical="center"/>
    </xf>
    <xf numFmtId="10" fontId="2" fillId="88" borderId="18" applyNumberFormat="0" applyBorder="0" applyAlignment="0" applyProtection="0"/>
    <xf numFmtId="10" fontId="2" fillId="88" borderId="18" applyNumberFormat="0" applyBorder="0" applyAlignment="0" applyProtection="0"/>
    <xf numFmtId="0" fontId="2" fillId="84" borderId="18"/>
    <xf numFmtId="4" fontId="44" fillId="88"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39" fontId="106" fillId="57" borderId="56"/>
    <xf numFmtId="4" fontId="44" fillId="85"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59" fillId="0" borderId="50" applyNumberFormat="0" applyFill="0" applyBorder="0" applyAlignment="0" applyProtection="0"/>
    <xf numFmtId="0" fontId="102" fillId="51" borderId="51" applyNumberFormat="0" applyAlignment="0" applyProtection="0"/>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176" fontId="91" fillId="0" borderId="20">
      <alignment horizontal="left" vertical="center"/>
    </xf>
    <xf numFmtId="0" fontId="3" fillId="93" borderId="37" applyNumberFormat="0" applyProtection="0">
      <alignment horizontal="left" vertical="center" indent="1"/>
    </xf>
    <xf numFmtId="176" fontId="2" fillId="0" borderId="50" applyNumberFormat="0" applyFill="0" applyAlignment="0" applyProtection="0"/>
    <xf numFmtId="176" fontId="125" fillId="112" borderId="58" applyNumberFormat="0" applyProtection="0">
      <alignment horizontal="left" vertical="center" wrapText="1" indent="1"/>
    </xf>
    <xf numFmtId="176" fontId="58" fillId="0" borderId="50" applyNumberFormat="0" applyFill="0" applyBorder="0" applyAlignment="0" applyProtection="0"/>
    <xf numFmtId="176" fontId="59" fillId="0" borderId="50" applyNumberFormat="0" applyFill="0" applyBorder="0" applyAlignment="0" applyProtection="0"/>
    <xf numFmtId="176" fontId="166" fillId="50" borderId="58" applyNumberFormat="0" applyProtection="0">
      <alignment horizontal="right" vertical="center"/>
    </xf>
    <xf numFmtId="176" fontId="32" fillId="89" borderId="52" applyNumberFormat="0" applyAlignment="0" applyProtection="0"/>
    <xf numFmtId="176" fontId="102" fillId="52" borderId="51" applyNumberFormat="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0" fontId="68" fillId="79" borderId="51" applyNumberFormat="0" applyAlignment="0" applyProtection="0"/>
    <xf numFmtId="0" fontId="32" fillId="89" borderId="52" applyNumberFormat="0" applyAlignment="0" applyProtection="0"/>
    <xf numFmtId="0" fontId="57" fillId="0" borderId="50" applyNumberFormat="0" applyFill="0" applyBorder="0" applyAlignment="0" applyProtection="0"/>
    <xf numFmtId="0" fontId="58" fillId="0" borderId="50" applyNumberFormat="0" applyFill="0" applyBorder="0" applyAlignment="0" applyProtection="0"/>
    <xf numFmtId="176" fontId="59" fillId="0" borderId="50" applyNumberFormat="0" applyFill="0" applyBorder="0" applyAlignment="0" applyProtection="0"/>
    <xf numFmtId="0" fontId="68" fillId="79" borderId="51" applyNumberFormat="0" applyAlignment="0" applyProtection="0"/>
    <xf numFmtId="4" fontId="124" fillId="104" borderId="37" applyNumberFormat="0" applyProtection="0">
      <alignment horizontal="right" vertical="center"/>
    </xf>
    <xf numFmtId="4" fontId="44" fillId="10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4" fontId="44" fillId="104" borderId="37" applyNumberFormat="0" applyProtection="0">
      <alignment horizontal="right" vertical="center"/>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vertical="center"/>
    </xf>
    <xf numFmtId="4" fontId="124" fillId="85" borderId="37" applyNumberFormat="0" applyProtection="0">
      <alignment vertical="center"/>
    </xf>
    <xf numFmtId="39" fontId="106" fillId="57" borderId="56"/>
    <xf numFmtId="39" fontId="106" fillId="57" borderId="56"/>
    <xf numFmtId="4" fontId="44" fillId="85" borderId="37" applyNumberFormat="0" applyProtection="0">
      <alignment horizontal="left" vertical="center" indent="1"/>
    </xf>
    <xf numFmtId="4" fontId="44" fillId="83" borderId="37" applyNumberFormat="0" applyProtection="0">
      <alignment horizontal="right" vertical="center"/>
    </xf>
    <xf numFmtId="0" fontId="3" fillId="108" borderId="37" applyNumberFormat="0" applyProtection="0">
      <alignment horizontal="left" vertical="center" indent="1"/>
    </xf>
    <xf numFmtId="4" fontId="44" fillId="104"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7" borderId="37" applyNumberFormat="0" applyProtection="0">
      <alignment horizontal="right" vertical="center"/>
    </xf>
    <xf numFmtId="4" fontId="44" fillId="104" borderId="40" applyNumberFormat="0" applyProtection="0">
      <alignment horizontal="left" vertical="center" indent="1"/>
    </xf>
    <xf numFmtId="4" fontId="44" fillId="40" borderId="37" applyNumberFormat="0" applyProtection="0">
      <alignment horizontal="right" vertical="center"/>
    </xf>
    <xf numFmtId="0" fontId="91" fillId="0" borderId="20">
      <alignment horizontal="left" vertical="center"/>
    </xf>
    <xf numFmtId="0" fontId="3" fillId="93" borderId="37" applyNumberFormat="0" applyProtection="0">
      <alignment horizontal="left" vertical="center" indent="1"/>
    </xf>
    <xf numFmtId="0" fontId="2" fillId="86" borderId="18"/>
    <xf numFmtId="0" fontId="68" fillId="79" borderId="51" applyNumberFormat="0" applyAlignment="0" applyProtection="0"/>
    <xf numFmtId="176" fontId="2" fillId="84" borderId="18"/>
    <xf numFmtId="0" fontId="3" fillId="93"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horizontal="left" vertical="center" indent="1"/>
    </xf>
    <xf numFmtId="176" fontId="57" fillId="0" borderId="50" applyNumberFormat="0" applyFill="0" applyBorder="0" applyAlignment="0" applyProtection="0"/>
    <xf numFmtId="4" fontId="44" fillId="104" borderId="37" applyNumberFormat="0" applyProtection="0">
      <alignment horizontal="right" vertical="center"/>
    </xf>
    <xf numFmtId="4" fontId="44" fillId="85" borderId="37" applyNumberFormat="0" applyProtection="0">
      <alignment vertical="center"/>
    </xf>
    <xf numFmtId="0" fontId="135" fillId="0" borderId="50" applyNumberFormat="0" applyFill="0" applyBorder="0" applyAlignment="0" applyProtection="0"/>
    <xf numFmtId="0" fontId="3" fillId="93" borderId="37" applyNumberFormat="0" applyProtection="0">
      <alignment horizontal="left" vertical="center" indent="1"/>
    </xf>
    <xf numFmtId="4" fontId="44" fillId="85" borderId="37" applyNumberFormat="0" applyProtection="0">
      <alignment horizontal="left" vertical="center" indent="1"/>
    </xf>
    <xf numFmtId="176" fontId="57" fillId="0" borderId="50" applyNumberFormat="0" applyFill="0" applyBorder="0" applyAlignment="0" applyProtection="0"/>
    <xf numFmtId="4" fontId="124" fillId="104" borderId="37" applyNumberFormat="0" applyProtection="0">
      <alignment horizontal="right" vertical="center"/>
    </xf>
    <xf numFmtId="4" fontId="44" fillId="85" borderId="37" applyNumberFormat="0" applyProtection="0">
      <alignment horizontal="left" vertical="center" indent="1"/>
    </xf>
    <xf numFmtId="0" fontId="3" fillId="106" borderId="37" applyNumberFormat="0" applyProtection="0">
      <alignment horizontal="left" vertical="center" indent="1"/>
    </xf>
    <xf numFmtId="4" fontId="44" fillId="85" borderId="37" applyNumberFormat="0" applyProtection="0">
      <alignment horizontal="left" vertical="center" indent="1"/>
    </xf>
    <xf numFmtId="176" fontId="59" fillId="0" borderId="50" applyNumberFormat="0" applyFill="0" applyBorder="0" applyAlignment="0" applyProtection="0"/>
    <xf numFmtId="176" fontId="58" fillId="0" borderId="50" applyNumberFormat="0" applyFill="0" applyBorder="0" applyAlignment="0" applyProtection="0"/>
    <xf numFmtId="0" fontId="59" fillId="0" borderId="50" applyNumberFormat="0" applyFill="0" applyBorder="0" applyAlignment="0" applyProtection="0"/>
    <xf numFmtId="0" fontId="57" fillId="0" borderId="50" applyNumberFormat="0" applyFill="0" applyBorder="0" applyAlignment="0" applyProtection="0"/>
    <xf numFmtId="0" fontId="2" fillId="0" borderId="50" applyNumberFormat="0" applyFill="0" applyAlignment="0" applyProtection="0"/>
    <xf numFmtId="0" fontId="2" fillId="0" borderId="50" applyNumberFormat="0" applyFill="0" applyAlignment="0" applyProtection="0"/>
    <xf numFmtId="176" fontId="59" fillId="0" borderId="50" applyNumberFormat="0" applyFill="0" applyBorder="0" applyAlignment="0" applyProtection="0"/>
    <xf numFmtId="0" fontId="3" fillId="92" borderId="52" applyNumberFormat="0" applyFont="0" applyAlignment="0" applyProtection="0"/>
    <xf numFmtId="0" fontId="3" fillId="92" borderId="52" applyNumberFormat="0" applyFont="0" applyAlignment="0" applyProtection="0"/>
    <xf numFmtId="4" fontId="44" fillId="104" borderId="37" applyNumberFormat="0" applyProtection="0">
      <alignment horizontal="right" vertical="center"/>
    </xf>
    <xf numFmtId="0" fontId="32" fillId="89" borderId="52" applyNumberFormat="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0" fontId="3" fillId="86" borderId="37" applyNumberFormat="0" applyProtection="0">
      <alignment horizontal="left" vertical="center" indent="1"/>
    </xf>
    <xf numFmtId="176" fontId="32" fillId="89" borderId="52" applyNumberFormat="0" applyAlignment="0" applyProtection="0"/>
    <xf numFmtId="176" fontId="141"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68" fillId="80" borderId="51" applyNumberFormat="0" applyAlignment="0" applyProtection="0"/>
    <xf numFmtId="176" fontId="32" fillId="89" borderId="52" applyNumberFormat="0" applyAlignment="0" applyProtection="0"/>
    <xf numFmtId="176" fontId="141" fillId="0" borderId="50" applyNumberFormat="0" applyFill="0" applyBorder="0" applyAlignment="0" applyProtection="0"/>
    <xf numFmtId="176" fontId="135" fillId="0" borderId="50" applyNumberFormat="0" applyFill="0" applyBorder="0" applyAlignment="0" applyProtection="0"/>
    <xf numFmtId="0" fontId="2" fillId="86" borderId="18"/>
    <xf numFmtId="0" fontId="36" fillId="92" borderId="52" applyNumberFormat="0" applyFont="0" applyAlignment="0" applyProtection="0"/>
    <xf numFmtId="176" fontId="135" fillId="0" borderId="50" applyNumberFormat="0" applyFill="0" applyBorder="0" applyAlignment="0" applyProtection="0"/>
    <xf numFmtId="176" fontId="141" fillId="0" borderId="50" applyNumberFormat="0" applyFill="0" applyBorder="0" applyAlignment="0" applyProtection="0"/>
    <xf numFmtId="176" fontId="135" fillId="0" borderId="50" applyNumberFormat="0" applyFill="0" applyBorder="0" applyAlignment="0" applyProtection="0"/>
    <xf numFmtId="176" fontId="68" fillId="80" borderId="51" applyNumberFormat="0" applyAlignment="0" applyProtection="0"/>
    <xf numFmtId="0" fontId="3" fillId="93" borderId="37" applyNumberFormat="0" applyProtection="0">
      <alignment horizontal="left" vertical="center" indent="1"/>
    </xf>
    <xf numFmtId="4" fontId="124" fillId="85" borderId="37" applyNumberFormat="0" applyProtection="0">
      <alignment vertical="center"/>
    </xf>
    <xf numFmtId="39" fontId="106" fillId="57" borderId="56"/>
    <xf numFmtId="4" fontId="44" fillId="85" borderId="37" applyNumberFormat="0" applyProtection="0">
      <alignment horizontal="left" vertical="center" indent="1"/>
    </xf>
    <xf numFmtId="39" fontId="106" fillId="57" borderId="56"/>
    <xf numFmtId="176" fontId="59" fillId="0" borderId="50" applyNumberFormat="0" applyFill="0" applyBorder="0" applyAlignment="0" applyProtection="0"/>
    <xf numFmtId="176" fontId="58" fillId="0" borderId="50" applyNumberFormat="0" applyFill="0" applyBorder="0" applyAlignment="0" applyProtection="0"/>
    <xf numFmtId="176" fontId="122" fillId="80" borderId="37" applyNumberFormat="0" applyAlignment="0" applyProtection="0"/>
    <xf numFmtId="0" fontId="68" fillId="80" borderId="51" applyNumberFormat="0" applyAlignment="0" applyProtection="0"/>
    <xf numFmtId="0" fontId="68" fillId="79" borderId="51" applyNumberFormat="0" applyAlignment="0" applyProtection="0"/>
    <xf numFmtId="39" fontId="106" fillId="57" borderId="56"/>
    <xf numFmtId="0" fontId="3" fillId="93" borderId="37" applyNumberFormat="0" applyProtection="0">
      <alignment horizontal="left" vertical="center" indent="1"/>
    </xf>
    <xf numFmtId="4" fontId="44" fillId="104"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2" fillId="84" borderId="18"/>
    <xf numFmtId="0" fontId="2" fillId="84" borderId="18"/>
    <xf numFmtId="0" fontId="189" fillId="80" borderId="51" applyNumberFormat="0" applyAlignment="0" applyProtection="0"/>
    <xf numFmtId="0" fontId="3" fillId="93" borderId="37"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6" borderId="37" applyNumberFormat="0" applyProtection="0">
      <alignment horizontal="left" vertical="center" indent="1"/>
    </xf>
    <xf numFmtId="4" fontId="124" fillId="88" borderId="37" applyNumberFormat="0" applyProtection="0">
      <alignment vertical="center"/>
    </xf>
    <xf numFmtId="0" fontId="3" fillId="93" borderId="37" applyNumberFormat="0" applyProtection="0">
      <alignment horizontal="left" vertical="center" indent="1"/>
    </xf>
    <xf numFmtId="176" fontId="2" fillId="0" borderId="50" applyNumberFormat="0" applyFill="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0" fontId="3" fillId="92" borderId="52" applyNumberFormat="0" applyFont="0" applyAlignment="0" applyProtection="0"/>
    <xf numFmtId="0" fontId="59" fillId="0" borderId="50" applyNumberFormat="0" applyFill="0" applyBorder="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0" fontId="58" fillId="0" borderId="50" applyNumberFormat="0" applyFill="0" applyBorder="0" applyAlignment="0" applyProtection="0"/>
    <xf numFmtId="0" fontId="59" fillId="0" borderId="50" applyNumberFormat="0" applyFill="0" applyBorder="0" applyAlignment="0" applyProtection="0"/>
    <xf numFmtId="0" fontId="2" fillId="0" borderId="50" applyNumberFormat="0" applyFill="0" applyAlignment="0" applyProtection="0"/>
    <xf numFmtId="176" fontId="2" fillId="0" borderId="50" applyNumberFormat="0" applyFill="0" applyAlignment="0" applyProtection="0"/>
    <xf numFmtId="0" fontId="62" fillId="78" borderId="18">
      <alignment horizontal="center" vertical="center" shrinkToFit="1"/>
      <protection hidden="1"/>
    </xf>
    <xf numFmtId="0" fontId="65" fillId="0" borderId="25" applyNumberFormat="0" applyBorder="0">
      <alignment horizontal="center"/>
    </xf>
    <xf numFmtId="0" fontId="68" fillId="79" borderId="51" applyNumberFormat="0" applyAlignment="0" applyProtection="0"/>
    <xf numFmtId="0" fontId="68" fillId="79" borderId="51" applyNumberFormat="0" applyAlignment="0" applyProtection="0"/>
    <xf numFmtId="0" fontId="68" fillId="80" borderId="51" applyNumberFormat="0" applyAlignment="0" applyProtection="0"/>
    <xf numFmtId="0" fontId="68" fillId="79" borderId="51" applyNumberFormat="0" applyAlignment="0" applyProtection="0"/>
    <xf numFmtId="176" fontId="128" fillId="50" borderId="58" applyNumberFormat="0" applyProtection="0">
      <alignment horizontal="right" vertical="center"/>
    </xf>
    <xf numFmtId="4" fontId="129" fillId="109" borderId="58" applyNumberFormat="0" applyProtection="0">
      <alignment horizontal="right" vertical="center"/>
    </xf>
    <xf numFmtId="10" fontId="2" fillId="88" borderId="18" applyNumberFormat="0" applyBorder="0" applyAlignment="0" applyProtection="0"/>
    <xf numFmtId="4" fontId="44" fillId="85" borderId="37" applyNumberFormat="0" applyProtection="0">
      <alignment vertical="center"/>
    </xf>
    <xf numFmtId="0" fontId="57" fillId="0" borderId="50" applyNumberFormat="0" applyFill="0" applyBorder="0" applyAlignment="0" applyProtection="0"/>
    <xf numFmtId="4" fontId="124" fillId="104" borderId="37" applyNumberFormat="0" applyProtection="0">
      <alignment horizontal="right" vertical="center"/>
    </xf>
    <xf numFmtId="0" fontId="3" fillId="93" borderId="37" applyNumberFormat="0" applyProtection="0">
      <alignment horizontal="left" vertical="center" indent="1"/>
    </xf>
    <xf numFmtId="4" fontId="124" fillId="85" borderId="37" applyNumberFormat="0" applyProtection="0">
      <alignment vertical="center"/>
    </xf>
    <xf numFmtId="10" fontId="2" fillId="88" borderId="18" applyNumberFormat="0" applyBorder="0" applyAlignment="0" applyProtection="0"/>
    <xf numFmtId="176" fontId="165" fillId="50" borderId="58" applyNumberFormat="0" applyProtection="0">
      <alignment horizontal="right" vertical="center"/>
    </xf>
    <xf numFmtId="4" fontId="129" fillId="109" borderId="58" applyNumberFormat="0" applyProtection="0">
      <alignment horizontal="right" vertical="center"/>
    </xf>
    <xf numFmtId="0" fontId="3" fillId="108" borderId="37" applyNumberFormat="0" applyProtection="0">
      <alignment horizontal="left" vertical="center" indent="1"/>
    </xf>
    <xf numFmtId="39" fontId="106" fillId="57" borderId="56"/>
    <xf numFmtId="0" fontId="3" fillId="93" borderId="37" applyNumberFormat="0" applyProtection="0">
      <alignment horizontal="left" vertical="center" indent="1"/>
    </xf>
    <xf numFmtId="4" fontId="124" fillId="104" borderId="37" applyNumberFormat="0" applyProtection="0">
      <alignment horizontal="right" vertical="center"/>
    </xf>
    <xf numFmtId="0" fontId="3" fillId="93" borderId="37" applyNumberFormat="0" applyProtection="0">
      <alignment horizontal="left" vertical="center" indent="1"/>
    </xf>
    <xf numFmtId="39" fontId="106" fillId="57" borderId="56"/>
    <xf numFmtId="4" fontId="133" fillId="104" borderId="37" applyNumberFormat="0" applyProtection="0">
      <alignment horizontal="right" vertical="center"/>
    </xf>
    <xf numFmtId="4" fontId="126" fillId="102" borderId="37" applyNumberFormat="0" applyProtection="0">
      <alignment horizontal="left" vertical="center" indent="1"/>
    </xf>
    <xf numFmtId="4" fontId="124" fillId="85" borderId="37" applyNumberFormat="0" applyProtection="0">
      <alignment vertical="center"/>
    </xf>
    <xf numFmtId="0" fontId="172" fillId="83" borderId="18">
      <alignment horizontal="center" vertical="center" wrapText="1"/>
    </xf>
    <xf numFmtId="176" fontId="58" fillId="0" borderId="50" applyNumberFormat="0" applyFill="0" applyBorder="0" applyAlignment="0" applyProtection="0"/>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0" fontId="102" fillId="51" borderId="51" applyNumberFormat="0" applyAlignment="0" applyProtection="0"/>
    <xf numFmtId="4" fontId="44" fillId="10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106" borderId="37" applyNumberFormat="0" applyProtection="0">
      <alignment horizontal="left" vertical="center" indent="1"/>
    </xf>
    <xf numFmtId="176" fontId="165" fillId="50" borderId="58" applyNumberFormat="0" applyProtection="0">
      <alignment horizontal="right" vertical="center"/>
    </xf>
    <xf numFmtId="39" fontId="106" fillId="57" borderId="56"/>
    <xf numFmtId="0" fontId="3" fillId="93" borderId="37" applyNumberFormat="0" applyProtection="0">
      <alignment horizontal="left" vertical="center" indent="1"/>
    </xf>
    <xf numFmtId="4" fontId="44" fillId="104" borderId="40" applyNumberFormat="0" applyProtection="0">
      <alignment horizontal="left" vertical="center" indent="1"/>
    </xf>
    <xf numFmtId="4" fontId="124" fillId="88" borderId="37" applyNumberFormat="0" applyProtection="0">
      <alignment vertical="center"/>
    </xf>
    <xf numFmtId="4" fontId="44" fillId="85" borderId="37" applyNumberFormat="0" applyProtection="0">
      <alignment horizontal="left" vertical="center" indent="1"/>
    </xf>
    <xf numFmtId="0" fontId="2" fillId="86" borderId="18"/>
    <xf numFmtId="4" fontId="44" fillId="95" borderId="37" applyNumberFormat="0" applyProtection="0">
      <alignment horizontal="right" vertical="center"/>
    </xf>
    <xf numFmtId="0" fontId="3" fillId="93" borderId="37" applyNumberFormat="0" applyProtection="0">
      <alignment horizontal="left" vertical="center" indent="1"/>
    </xf>
    <xf numFmtId="4" fontId="44" fillId="83" borderId="37" applyNumberFormat="0" applyProtection="0">
      <alignment horizontal="right" vertical="center"/>
    </xf>
    <xf numFmtId="4" fontId="44" fillId="98"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44" fillId="104" borderId="37" applyNumberFormat="0" applyProtection="0">
      <alignment horizontal="left" vertical="center" indent="1"/>
    </xf>
    <xf numFmtId="0" fontId="3" fillId="106" borderId="37" applyNumberFormat="0" applyProtection="0">
      <alignment horizontal="left" vertical="center" indent="1"/>
    </xf>
    <xf numFmtId="176" fontId="128" fillId="50" borderId="58" applyNumberFormat="0" applyProtection="0">
      <alignment horizontal="right" vertical="center"/>
    </xf>
    <xf numFmtId="4" fontId="128" fillId="109" borderId="58" applyNumberFormat="0" applyProtection="0">
      <alignment horizontal="right" vertical="center"/>
    </xf>
    <xf numFmtId="176" fontId="165" fillId="50" borderId="58" applyNumberFormat="0" applyProtection="0">
      <alignment horizontal="right" vertical="center"/>
    </xf>
    <xf numFmtId="0" fontId="3" fillId="93" borderId="37" applyNumberFormat="0" applyProtection="0">
      <alignment horizontal="left" vertical="center" indent="1"/>
    </xf>
    <xf numFmtId="4" fontId="125" fillId="53" borderId="58" applyNumberFormat="0" applyProtection="0">
      <alignment horizontal="left" vertical="center" wrapText="1" indent="1"/>
    </xf>
    <xf numFmtId="4" fontId="44" fillId="88" borderId="37" applyNumberFormat="0" applyProtection="0">
      <alignment vertical="center"/>
    </xf>
    <xf numFmtId="0" fontId="3" fillId="93" borderId="37" applyNumberFormat="0" applyProtection="0">
      <alignment horizontal="left" vertical="center" indent="1"/>
    </xf>
    <xf numFmtId="0" fontId="2" fillId="84" borderId="18"/>
    <xf numFmtId="0" fontId="2" fillId="84" borderId="18"/>
    <xf numFmtId="176" fontId="2" fillId="84" borderId="18"/>
    <xf numFmtId="0" fontId="173" fillId="0" borderId="48" applyNumberFormat="0" applyFill="0" applyAlignment="0" applyProtection="0"/>
    <xf numFmtId="0" fontId="91" fillId="0" borderId="20">
      <alignment horizontal="left" vertical="center"/>
    </xf>
    <xf numFmtId="0" fontId="91" fillId="0" borderId="20">
      <alignment horizontal="left" vertical="center"/>
    </xf>
    <xf numFmtId="176" fontId="91" fillId="0" borderId="20">
      <alignment horizontal="left" vertical="center"/>
    </xf>
    <xf numFmtId="0" fontId="92" fillId="85" borderId="18" applyBorder="0">
      <alignment horizontal="center" vertical="center" shrinkToFit="1"/>
      <protection hidden="1"/>
    </xf>
    <xf numFmtId="4" fontId="44" fillId="88" borderId="37" applyNumberFormat="0" applyProtection="0">
      <alignment horizontal="left" vertical="center" indent="1"/>
    </xf>
    <xf numFmtId="0" fontId="36" fillId="89" borderId="52" applyNumberFormat="0" applyAlignment="0" applyProtection="0"/>
    <xf numFmtId="0" fontId="173" fillId="0" borderId="48" applyNumberFormat="0" applyFill="0" applyAlignment="0" applyProtection="0"/>
    <xf numFmtId="0" fontId="190" fillId="52" borderId="51" applyNumberFormat="0" applyAlignment="0" applyProtection="0"/>
    <xf numFmtId="10" fontId="2" fillId="88" borderId="18" applyNumberFormat="0" applyBorder="0" applyAlignment="0" applyProtection="0"/>
    <xf numFmtId="0" fontId="102" fillId="51" borderId="51" applyNumberFormat="0" applyAlignment="0" applyProtection="0"/>
    <xf numFmtId="0" fontId="102" fillId="51" borderId="51" applyNumberFormat="0" applyAlignment="0" applyProtection="0"/>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0" fontId="103" fillId="0" borderId="18">
      <alignment horizontal="left" vertical="center" wrapText="1"/>
    </xf>
    <xf numFmtId="39" fontId="106" fillId="57" borderId="56"/>
    <xf numFmtId="176" fontId="130" fillId="107" borderId="58" applyNumberFormat="0" applyProtection="0">
      <alignment horizontal="left" vertical="top" indent="1"/>
    </xf>
    <xf numFmtId="176" fontId="125" fillId="112" borderId="58" applyNumberFormat="0" applyProtection="0">
      <alignment horizontal="left" vertical="center" wrapText="1" indent="1"/>
    </xf>
    <xf numFmtId="176" fontId="166" fillId="50" borderId="58" applyNumberFormat="0" applyProtection="0">
      <alignment horizontal="right" vertical="center"/>
    </xf>
    <xf numFmtId="0" fontId="3" fillId="93"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4" fontId="44" fillId="85" borderId="37" applyNumberFormat="0" applyProtection="0">
      <alignment horizontal="left" vertical="center" indent="1"/>
    </xf>
    <xf numFmtId="0" fontId="3" fillId="106" borderId="37" applyNumberFormat="0" applyProtection="0">
      <alignment horizontal="left" vertical="center" indent="1"/>
    </xf>
    <xf numFmtId="0" fontId="3" fillId="93" borderId="37" applyNumberFormat="0" applyProtection="0">
      <alignment horizontal="left" vertical="center" indent="1"/>
    </xf>
    <xf numFmtId="176" fontId="32" fillId="89" borderId="52" applyNumberFormat="0" applyAlignment="0" applyProtection="0"/>
    <xf numFmtId="0" fontId="91" fillId="0" borderId="20">
      <alignment horizontal="left" vertical="center"/>
    </xf>
    <xf numFmtId="0" fontId="91" fillId="0" borderId="20">
      <alignment horizontal="left" vertical="center"/>
    </xf>
    <xf numFmtId="0" fontId="102" fillId="51" borderId="51" applyNumberFormat="0" applyAlignment="0" applyProtection="0"/>
    <xf numFmtId="0" fontId="102" fillId="51" borderId="51" applyNumberFormat="0" applyAlignment="0" applyProtection="0"/>
    <xf numFmtId="0" fontId="68" fillId="79" borderId="51" applyNumberFormat="0" applyAlignment="0" applyProtection="0"/>
    <xf numFmtId="0" fontId="68" fillId="80" borderId="51" applyNumberFormat="0" applyAlignment="0" applyProtection="0"/>
    <xf numFmtId="176" fontId="2" fillId="0" borderId="50" applyNumberFormat="0" applyFill="0" applyAlignment="0" applyProtection="0"/>
    <xf numFmtId="0" fontId="2" fillId="0" borderId="50" applyNumberFormat="0" applyFill="0" applyAlignment="0" applyProtection="0"/>
    <xf numFmtId="0" fontId="59" fillId="0" borderId="50" applyNumberFormat="0" applyFill="0" applyBorder="0" applyAlignment="0" applyProtection="0"/>
    <xf numFmtId="0" fontId="32" fillId="89" borderId="52" applyNumberFormat="0" applyAlignment="0" applyProtection="0"/>
    <xf numFmtId="0" fontId="57" fillId="0" borderId="50" applyNumberFormat="0" applyFill="0" applyBorder="0" applyAlignment="0" applyProtection="0"/>
    <xf numFmtId="0" fontId="58" fillId="0" borderId="50" applyNumberFormat="0" applyFill="0" applyBorder="0" applyAlignment="0" applyProtection="0"/>
    <xf numFmtId="176" fontId="135" fillId="0" borderId="50" applyNumberFormat="0" applyFill="0" applyBorder="0" applyAlignment="0" applyProtection="0"/>
    <xf numFmtId="0" fontId="135" fillId="0" borderId="50" applyNumberFormat="0" applyFill="0" applyBorder="0" applyAlignment="0" applyProtection="0"/>
    <xf numFmtId="0" fontId="140" fillId="0" borderId="50" applyNumberFormat="0" applyFill="0" applyBorder="0" applyAlignment="0" applyProtection="0"/>
    <xf numFmtId="0" fontId="190" fillId="52" borderId="51" applyNumberFormat="0" applyAlignment="0" applyProtection="0"/>
    <xf numFmtId="0" fontId="173" fillId="0" borderId="48" applyNumberFormat="0" applyFill="0" applyAlignment="0" applyProtection="0"/>
    <xf numFmtId="10" fontId="2" fillId="88" borderId="18" applyNumberFormat="0" applyBorder="0" applyAlignment="0" applyProtection="0"/>
    <xf numFmtId="10" fontId="2" fillId="88" borderId="18" applyNumberFormat="0" applyBorder="0" applyAlignment="0" applyProtection="0"/>
    <xf numFmtId="39" fontId="106" fillId="57" borderId="56"/>
    <xf numFmtId="4" fontId="44" fillId="104" borderId="37" applyNumberFormat="0" applyProtection="0">
      <alignment horizontal="right" vertical="center"/>
    </xf>
    <xf numFmtId="0" fontId="3" fillId="93" borderId="37" applyNumberFormat="0" applyProtection="0">
      <alignment horizontal="left" vertical="center" indent="1"/>
    </xf>
    <xf numFmtId="4" fontId="124" fillId="85" borderId="37" applyNumberFormat="0" applyProtection="0">
      <alignment vertical="center"/>
    </xf>
    <xf numFmtId="4" fontId="124" fillId="104" borderId="37" applyNumberFormat="0" applyProtection="0">
      <alignment horizontal="right" vertical="center"/>
    </xf>
    <xf numFmtId="0" fontId="91" fillId="0" borderId="20">
      <alignment horizontal="left" vertical="center"/>
    </xf>
    <xf numFmtId="176" fontId="102" fillId="52" borderId="51" applyNumberFormat="0" applyAlignment="0" applyProtection="0"/>
    <xf numFmtId="176" fontId="32" fillId="89" borderId="52" applyNumberFormat="0" applyAlignment="0" applyProtection="0"/>
    <xf numFmtId="4" fontId="124" fillId="104" borderId="37" applyNumberFormat="0" applyProtection="0">
      <alignment horizontal="right" vertical="center"/>
    </xf>
    <xf numFmtId="176" fontId="32" fillId="89" borderId="52" applyNumberFormat="0" applyAlignment="0" applyProtection="0"/>
    <xf numFmtId="0" fontId="3" fillId="93" borderId="37" applyNumberFormat="0" applyProtection="0">
      <alignment horizontal="left" vertical="center" indent="1"/>
    </xf>
    <xf numFmtId="0" fontId="3" fillId="86" borderId="37" applyNumberFormat="0" applyProtection="0">
      <alignment horizontal="left" vertical="center" indent="1"/>
    </xf>
    <xf numFmtId="4" fontId="44" fillId="104" borderId="37" applyNumberFormat="0" applyProtection="0">
      <alignment horizontal="right" vertical="center"/>
    </xf>
    <xf numFmtId="4" fontId="124" fillId="85" borderId="37" applyNumberFormat="0" applyProtection="0">
      <alignment vertical="center"/>
    </xf>
    <xf numFmtId="0" fontId="3" fillId="93" borderId="37" applyNumberFormat="0" applyProtection="0">
      <alignment horizontal="left" vertical="center" indent="1"/>
    </xf>
    <xf numFmtId="176" fontId="142" fillId="0" borderId="50" applyNumberFormat="0" applyFill="0" applyBorder="0" applyAlignment="0" applyProtection="0"/>
    <xf numFmtId="0" fontId="3" fillId="93" borderId="37" applyNumberFormat="0" applyProtection="0">
      <alignment horizontal="left" vertical="center" indent="1"/>
    </xf>
    <xf numFmtId="4" fontId="44" fillId="88" borderId="37" applyNumberFormat="0" applyProtection="0">
      <alignment horizontal="left" vertical="center" indent="1"/>
    </xf>
    <xf numFmtId="4" fontId="126" fillId="102"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vertical="center"/>
    </xf>
    <xf numFmtId="0" fontId="3" fillId="106" borderId="37" applyNumberFormat="0" applyProtection="0">
      <alignment horizontal="left" vertical="center" indent="1"/>
    </xf>
    <xf numFmtId="0" fontId="3" fillId="108" borderId="37" applyNumberFormat="0" applyProtection="0">
      <alignment horizontal="left" vertical="center" indent="1"/>
    </xf>
    <xf numFmtId="4" fontId="44" fillId="104" borderId="40" applyNumberFormat="0" applyProtection="0">
      <alignment horizontal="left" vertical="center" indent="1"/>
    </xf>
    <xf numFmtId="176" fontId="58" fillId="0" borderId="50" applyNumberFormat="0" applyFill="0" applyBorder="0" applyAlignment="0" applyProtection="0"/>
    <xf numFmtId="0" fontId="122" fillId="79" borderId="37" applyNumberFormat="0" applyAlignment="0" applyProtection="0"/>
    <xf numFmtId="0" fontId="3" fillId="92" borderId="52" applyNumberFormat="0" applyFont="0" applyAlignment="0" applyProtection="0"/>
    <xf numFmtId="0" fontId="3" fillId="92" borderId="52" applyNumberFormat="0" applyFont="0" applyAlignment="0" applyProtection="0"/>
    <xf numFmtId="0" fontId="32" fillId="89" borderId="52" applyNumberFormat="0" applyAlignment="0" applyProtection="0"/>
    <xf numFmtId="0" fontId="36" fillId="92" borderId="52" applyNumberFormat="0" applyFont="0" applyAlignment="0" applyProtection="0"/>
    <xf numFmtId="39" fontId="106" fillId="57" borderId="56"/>
    <xf numFmtId="0" fontId="122" fillId="79" borderId="37" applyNumberFormat="0" applyAlignment="0" applyProtection="0"/>
    <xf numFmtId="0" fontId="122" fillId="79" borderId="37" applyNumberFormat="0" applyAlignment="0" applyProtection="0"/>
    <xf numFmtId="0" fontId="122" fillId="80" borderId="37" applyNumberFormat="0" applyAlignment="0" applyProtection="0"/>
    <xf numFmtId="0" fontId="122" fillId="79" borderId="37" applyNumberFormat="0" applyAlignment="0" applyProtection="0"/>
    <xf numFmtId="0" fontId="3" fillId="106" borderId="37" applyNumberFormat="0" applyProtection="0">
      <alignment horizontal="left" vertical="center" indent="1"/>
    </xf>
    <xf numFmtId="4" fontId="44" fillId="104" borderId="40" applyNumberFormat="0" applyProtection="0">
      <alignment horizontal="left" vertical="center" indent="1"/>
    </xf>
    <xf numFmtId="0" fontId="2" fillId="0" borderId="50" applyNumberFormat="0" applyFill="0" applyAlignment="0" applyProtection="0"/>
    <xf numFmtId="0" fontId="3" fillId="92" borderId="52" applyNumberFormat="0" applyFont="0" applyAlignment="0" applyProtection="0"/>
    <xf numFmtId="4" fontId="124" fillId="104" borderId="37" applyNumberFormat="0" applyProtection="0">
      <alignment horizontal="right" vertical="center"/>
    </xf>
    <xf numFmtId="4" fontId="133" fillId="104" borderId="37" applyNumberFormat="0" applyProtection="0">
      <alignment horizontal="right" vertical="center"/>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124" fillId="104" borderId="37" applyNumberFormat="0" applyProtection="0">
      <alignment horizontal="right" vertical="center"/>
    </xf>
    <xf numFmtId="0" fontId="103" fillId="0" borderId="18">
      <alignment horizontal="left" vertical="center" wrapText="1"/>
    </xf>
    <xf numFmtId="4" fontId="124" fillId="104" borderId="37" applyNumberFormat="0" applyProtection="0">
      <alignment horizontal="right" vertical="center"/>
    </xf>
    <xf numFmtId="176" fontId="91" fillId="0" borderId="20">
      <alignment horizontal="left" vertical="center"/>
    </xf>
    <xf numFmtId="0" fontId="3" fillId="106" borderId="37" applyNumberFormat="0" applyProtection="0">
      <alignment horizontal="left" vertical="center" indent="1"/>
    </xf>
    <xf numFmtId="4" fontId="44" fillId="85" borderId="37" applyNumberFormat="0" applyProtection="0">
      <alignment horizontal="left" vertical="center" indent="1"/>
    </xf>
    <xf numFmtId="4" fontId="44" fillId="97" borderId="37" applyNumberFormat="0" applyProtection="0">
      <alignment horizontal="right" vertical="center"/>
    </xf>
    <xf numFmtId="4" fontId="44" fillId="95" borderId="37" applyNumberFormat="0" applyProtection="0">
      <alignment horizontal="right" vertical="center"/>
    </xf>
    <xf numFmtId="176" fontId="125" fillId="112" borderId="58" applyNumberFormat="0" applyProtection="0">
      <alignment horizontal="left" vertical="center" wrapText="1" indent="1"/>
    </xf>
    <xf numFmtId="176" fontId="130" fillId="107" borderId="58" applyNumberFormat="0" applyProtection="0">
      <alignment horizontal="left" vertical="top" indent="1"/>
    </xf>
    <xf numFmtId="0" fontId="3" fillId="86" borderId="37" applyNumberFormat="0" applyProtection="0">
      <alignment horizontal="left" vertical="center" indent="1"/>
    </xf>
    <xf numFmtId="4" fontId="44" fillId="106"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44" fillId="88" borderId="37" applyNumberFormat="0" applyProtection="0">
      <alignment vertical="center"/>
    </xf>
    <xf numFmtId="4" fontId="133" fillId="104" borderId="37" applyNumberFormat="0" applyProtection="0">
      <alignment horizontal="right" vertical="center"/>
    </xf>
    <xf numFmtId="4" fontId="44" fillId="95" borderId="37" applyNumberFormat="0" applyProtection="0">
      <alignment horizontal="right" vertical="center"/>
    </xf>
    <xf numFmtId="0" fontId="3" fillId="93" borderId="37" applyNumberFormat="0" applyProtection="0">
      <alignment horizontal="left" vertical="center" indent="1"/>
    </xf>
    <xf numFmtId="0" fontId="2" fillId="86" borderId="18"/>
    <xf numFmtId="0" fontId="2" fillId="86" borderId="18"/>
    <xf numFmtId="176" fontId="2" fillId="86" borderId="18"/>
    <xf numFmtId="0" fontId="57" fillId="0" borderId="50" applyNumberFormat="0" applyFill="0" applyBorder="0" applyAlignment="0" applyProtection="0"/>
    <xf numFmtId="176" fontId="57" fillId="0" borderId="50" applyNumberFormat="0" applyFill="0" applyBorder="0" applyAlignment="0" applyProtection="0"/>
    <xf numFmtId="4" fontId="4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12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133" fillId="104" borderId="37" applyNumberFormat="0" applyProtection="0">
      <alignment horizontal="right" vertical="center"/>
    </xf>
    <xf numFmtId="4" fontId="44" fillId="85" borderId="37" applyNumberFormat="0" applyProtection="0">
      <alignment vertical="center"/>
    </xf>
    <xf numFmtId="201" fontId="167" fillId="85" borderId="57" applyBorder="0">
      <alignment horizontal="center" vertical="center" wrapText="1"/>
      <protection hidden="1"/>
    </xf>
    <xf numFmtId="0" fontId="164" fillId="1" borderId="20" applyNumberFormat="0" applyFont="0" applyAlignment="0">
      <alignment horizontal="center"/>
    </xf>
    <xf numFmtId="0" fontId="135" fillId="0" borderId="50" applyNumberFormat="0" applyFill="0" applyBorder="0" applyAlignment="0" applyProtection="0"/>
    <xf numFmtId="0" fontId="172" fillId="83" borderId="18">
      <alignment horizontal="center" vertical="center" wrapText="1"/>
    </xf>
    <xf numFmtId="0" fontId="173" fillId="0" borderId="48" applyNumberFormat="0" applyFill="0" applyAlignment="0" applyProtection="0"/>
    <xf numFmtId="0" fontId="162" fillId="113" borderId="18">
      <alignment vertical="center" wrapText="1"/>
      <protection locked="0"/>
    </xf>
    <xf numFmtId="0" fontId="162" fillId="113" borderId="18">
      <alignment vertical="center" wrapText="1"/>
      <protection locked="0"/>
    </xf>
    <xf numFmtId="0" fontId="140" fillId="0" borderId="50" applyNumberFormat="0" applyFill="0" applyBorder="0" applyAlignment="0" applyProtection="0"/>
    <xf numFmtId="0" fontId="141" fillId="0" borderId="50" applyNumberFormat="0" applyFill="0" applyBorder="0" applyAlignment="0" applyProtection="0"/>
    <xf numFmtId="0" fontId="142" fillId="0" borderId="50" applyNumberFormat="0" applyFill="0" applyBorder="0" applyAlignment="0" applyProtection="0"/>
    <xf numFmtId="0" fontId="3" fillId="93" borderId="37" applyNumberFormat="0" applyProtection="0">
      <alignment horizontal="left" vertical="center" indent="1"/>
    </xf>
    <xf numFmtId="4" fontId="44" fillId="85" borderId="37" applyNumberFormat="0" applyProtection="0">
      <alignmen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10" fontId="2" fillId="88" borderId="18" applyNumberFormat="0" applyBorder="0" applyAlignment="0" applyProtection="0"/>
    <xf numFmtId="176" fontId="141" fillId="0" borderId="50" applyNumberFormat="0" applyFill="0" applyBorder="0" applyAlignment="0" applyProtection="0"/>
    <xf numFmtId="0" fontId="36" fillId="92" borderId="52" applyNumberFormat="0" applyFont="0" applyAlignment="0" applyProtection="0"/>
    <xf numFmtId="176" fontId="68" fillId="80" borderId="51" applyNumberFormat="0" applyAlignment="0" applyProtection="0"/>
    <xf numFmtId="0" fontId="3" fillId="86" borderId="37" applyNumberFormat="0" applyProtection="0">
      <alignment horizontal="left" vertical="center" indent="1"/>
    </xf>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4" fontId="44" fillId="85" borderId="37" applyNumberFormat="0" applyProtection="0">
      <alignment horizontal="left" vertical="center" indent="1"/>
    </xf>
    <xf numFmtId="4" fontId="44" fillId="85" borderId="37" applyNumberFormat="0" applyProtection="0">
      <alignment horizontal="left" vertical="center" indent="1"/>
    </xf>
    <xf numFmtId="39" fontId="106" fillId="57" borderId="56"/>
    <xf numFmtId="4" fontId="44" fillId="106" borderId="37" applyNumberFormat="0" applyProtection="0">
      <alignment horizontal="left" vertical="center" indent="1"/>
    </xf>
    <xf numFmtId="176" fontId="130" fillId="107" borderId="58" applyNumberFormat="0" applyProtection="0">
      <alignment horizontal="left" vertical="top" indent="1"/>
    </xf>
    <xf numFmtId="0" fontId="2" fillId="0" borderId="50" applyNumberFormat="0" applyFill="0" applyAlignment="0" applyProtection="0"/>
    <xf numFmtId="0" fontId="2" fillId="86" borderId="18"/>
    <xf numFmtId="0" fontId="2" fillId="84" borderId="18"/>
    <xf numFmtId="0" fontId="91" fillId="0" borderId="20">
      <alignment horizontal="left" vertical="center"/>
    </xf>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39" fontId="106" fillId="57" borderId="56"/>
    <xf numFmtId="39" fontId="106" fillId="57" borderId="56"/>
    <xf numFmtId="39" fontId="106" fillId="57" borderId="56"/>
    <xf numFmtId="39" fontId="106" fillId="57" borderId="56"/>
    <xf numFmtId="39" fontId="106" fillId="57" borderId="56"/>
    <xf numFmtId="39" fontId="106" fillId="57" borderId="56"/>
    <xf numFmtId="176" fontId="2" fillId="86" borderId="18"/>
    <xf numFmtId="176" fontId="165" fillId="50" borderId="58" applyNumberFormat="0" applyProtection="0">
      <alignment horizontal="right" vertical="center"/>
    </xf>
    <xf numFmtId="176" fontId="128" fillId="50" borderId="58" applyNumberFormat="0" applyProtection="0">
      <alignment horizontal="right" vertical="center"/>
    </xf>
    <xf numFmtId="176" fontId="130" fillId="107" borderId="58" applyNumberFormat="0" applyProtection="0">
      <alignment horizontal="left" vertical="top" indent="1"/>
    </xf>
    <xf numFmtId="176" fontId="125" fillId="112" borderId="58" applyNumberFormat="0" applyProtection="0">
      <alignment horizontal="left" vertical="center" wrapText="1" indent="1"/>
    </xf>
    <xf numFmtId="176" fontId="166" fillId="50" borderId="58" applyNumberFormat="0" applyProtection="0">
      <alignment horizontal="right" vertical="center"/>
    </xf>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68" fillId="80" borderId="51" applyNumberFormat="0" applyAlignment="0" applyProtection="0"/>
    <xf numFmtId="176" fontId="2" fillId="0" borderId="50" applyNumberFormat="0" applyFill="0" applyAlignment="0" applyProtection="0"/>
    <xf numFmtId="176" fontId="91" fillId="0" borderId="20">
      <alignment horizontal="left" vertical="center"/>
    </xf>
    <xf numFmtId="176" fontId="32" fillId="89" borderId="52" applyNumberFormat="0" applyAlignment="0" applyProtection="0"/>
    <xf numFmtId="176" fontId="135" fillId="0" borderId="50" applyNumberFormat="0" applyFill="0" applyBorder="0" applyAlignment="0" applyProtection="0"/>
    <xf numFmtId="176" fontId="102" fillId="52" borderId="51" applyNumberFormat="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0" fontId="3" fillId="92" borderId="52" applyNumberFormat="0" applyFont="0" applyAlignment="0" applyProtection="0"/>
    <xf numFmtId="0" fontId="3" fillId="92" borderId="52" applyNumberFormat="0" applyFont="0" applyAlignment="0" applyProtection="0"/>
    <xf numFmtId="176" fontId="57" fillId="0" borderId="50" applyNumberFormat="0" applyFill="0" applyBorder="0" applyAlignment="0" applyProtection="0"/>
    <xf numFmtId="0" fontId="57" fillId="0" borderId="50" applyNumberFormat="0" applyFill="0" applyBorder="0" applyAlignment="0" applyProtection="0"/>
    <xf numFmtId="0" fontId="59" fillId="0" borderId="50" applyNumberFormat="0" applyFill="0" applyBorder="0" applyAlignment="0" applyProtection="0"/>
    <xf numFmtId="176" fontId="58" fillId="0" borderId="50" applyNumberFormat="0" applyFill="0" applyBorder="0" applyAlignment="0" applyProtection="0"/>
    <xf numFmtId="0" fontId="2" fillId="0" borderId="50" applyNumberFormat="0" applyFill="0" applyAlignment="0" applyProtection="0"/>
    <xf numFmtId="0" fontId="2" fillId="0" borderId="50" applyNumberFormat="0" applyFill="0" applyAlignment="0" applyProtection="0"/>
    <xf numFmtId="0" fontId="68" fillId="80" borderId="51" applyNumberFormat="0" applyAlignment="0" applyProtection="0"/>
    <xf numFmtId="0" fontId="68" fillId="79" borderId="51" applyNumberFormat="0" applyAlignment="0" applyProtection="0"/>
    <xf numFmtId="0" fontId="102" fillId="51" borderId="51" applyNumberFormat="0" applyAlignment="0" applyProtection="0"/>
    <xf numFmtId="0" fontId="102" fillId="51" borderId="51" applyNumberFormat="0" applyAlignment="0" applyProtection="0"/>
    <xf numFmtId="4" fontId="44" fillId="96" borderId="37" applyNumberFormat="0" applyProtection="0">
      <alignment horizontal="right" vertical="center"/>
    </xf>
    <xf numFmtId="4" fontId="44" fillId="98"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134" fillId="109" borderId="58" applyNumberFormat="0" applyProtection="0">
      <alignment horizontal="right" vertical="center"/>
    </xf>
    <xf numFmtId="0" fontId="3" fillId="93" borderId="37" applyNumberFormat="0" applyProtection="0">
      <alignment horizontal="left" vertical="center" indent="1"/>
    </xf>
    <xf numFmtId="0" fontId="141" fillId="0" borderId="50" applyNumberFormat="0" applyFill="0" applyBorder="0" applyAlignment="0" applyProtection="0"/>
    <xf numFmtId="176" fontId="140" fillId="0" borderId="50" applyNumberFormat="0" applyFill="0" applyBorder="0" applyAlignment="0" applyProtection="0"/>
    <xf numFmtId="0" fontId="142" fillId="0" borderId="50" applyNumberFormat="0" applyFill="0" applyBorder="0" applyAlignment="0" applyProtection="0"/>
    <xf numFmtId="176" fontId="141" fillId="0" borderId="50" applyNumberFormat="0" applyFill="0" applyBorder="0" applyAlignment="0" applyProtection="0"/>
    <xf numFmtId="0" fontId="68" fillId="79" borderId="51" applyNumberFormat="0" applyAlignment="0" applyProtection="0"/>
    <xf numFmtId="4" fontId="124" fillId="104" borderId="37" applyNumberFormat="0" applyProtection="0">
      <alignment horizontal="right" vertical="center"/>
    </xf>
    <xf numFmtId="0" fontId="102" fillId="51" borderId="51" applyNumberFormat="0" applyAlignment="0" applyProtection="0"/>
    <xf numFmtId="0" fontId="3" fillId="92" borderId="52" applyNumberFormat="0" applyFont="0" applyAlignment="0" applyProtection="0"/>
    <xf numFmtId="0" fontId="3" fillId="92" borderId="52" applyNumberFormat="0" applyFont="0" applyAlignment="0" applyProtection="0"/>
    <xf numFmtId="0" fontId="189" fillId="80" borderId="51" applyNumberFormat="0" applyAlignment="0" applyProtection="0"/>
    <xf numFmtId="0" fontId="36" fillId="89" borderId="52" applyNumberFormat="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39" fontId="106" fillId="57" borderId="56"/>
    <xf numFmtId="176" fontId="135" fillId="0" borderId="50" applyNumberFormat="0" applyFill="0" applyBorder="0" applyAlignment="0" applyProtection="0"/>
    <xf numFmtId="39" fontId="106" fillId="57" borderId="56"/>
    <xf numFmtId="39" fontId="106" fillId="57" borderId="56"/>
    <xf numFmtId="4" fontId="128" fillId="109" borderId="58" applyNumberFormat="0" applyProtection="0">
      <alignment horizontal="right" vertical="center"/>
    </xf>
    <xf numFmtId="0" fontId="3" fillId="106" borderId="37" applyNumberFormat="0" applyProtection="0">
      <alignment horizontal="left" vertical="center" indent="1"/>
    </xf>
    <xf numFmtId="0" fontId="3" fillId="86" borderId="37" applyNumberFormat="0" applyProtection="0">
      <alignment horizontal="left" vertical="center" indent="1"/>
    </xf>
    <xf numFmtId="0" fontId="91" fillId="0" borderId="20">
      <alignment horizontal="left" vertical="center"/>
    </xf>
    <xf numFmtId="4" fontId="126" fillId="102" borderId="37" applyNumberFormat="0" applyProtection="0">
      <alignment horizontal="left" vertical="center" indent="1"/>
    </xf>
    <xf numFmtId="4" fontId="44" fillId="104" borderId="37" applyNumberFormat="0" applyProtection="0">
      <alignment horizontal="right" vertical="center"/>
    </xf>
    <xf numFmtId="4" fontId="44" fillId="104" borderId="37" applyNumberFormat="0" applyProtection="0">
      <alignment horizontal="right" vertical="center"/>
    </xf>
    <xf numFmtId="0" fontId="3" fillId="93" borderId="37" applyNumberFormat="0" applyProtection="0">
      <alignment horizontal="left" vertical="center" indent="1"/>
    </xf>
    <xf numFmtId="0" fontId="2" fillId="86" borderId="18"/>
    <xf numFmtId="4" fontId="44" fillId="85" borderId="37" applyNumberFormat="0" applyProtection="0">
      <alignment vertical="center"/>
    </xf>
    <xf numFmtId="4" fontId="4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88" borderId="37" applyNumberFormat="0" applyProtection="0">
      <alignment vertical="center"/>
    </xf>
    <xf numFmtId="4" fontId="124" fillId="88" borderId="37" applyNumberFormat="0" applyProtection="0">
      <alignmen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133" fillId="104" borderId="37" applyNumberFormat="0" applyProtection="0">
      <alignment horizontal="right" vertical="center"/>
    </xf>
    <xf numFmtId="0" fontId="162" fillId="113" borderId="18">
      <alignment vertical="center" wrapText="1"/>
      <protection locked="0"/>
    </xf>
    <xf numFmtId="0" fontId="140" fillId="0" borderId="50" applyNumberFormat="0" applyFill="0" applyBorder="0" applyAlignment="0" applyProtection="0"/>
    <xf numFmtId="0" fontId="140" fillId="0" borderId="50" applyNumberFormat="0" applyFill="0" applyBorder="0" applyAlignment="0" applyProtection="0"/>
    <xf numFmtId="176" fontId="57" fillId="0" borderId="50" applyNumberFormat="0" applyFill="0" applyBorder="0" applyAlignment="0" applyProtection="0"/>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0" fontId="58" fillId="0" borderId="50" applyNumberFormat="0" applyFill="0" applyBorder="0" applyAlignment="0" applyProtection="0"/>
    <xf numFmtId="0" fontId="102" fillId="51" borderId="51" applyNumberFormat="0" applyAlignment="0" applyProtection="0"/>
    <xf numFmtId="39" fontId="106" fillId="57" borderId="56"/>
    <xf numFmtId="10" fontId="2" fillId="88" borderId="18" applyNumberFormat="0" applyBorder="0" applyAlignment="0" applyProtection="0"/>
    <xf numFmtId="0" fontId="102" fillId="51" borderId="51" applyNumberFormat="0" applyAlignment="0" applyProtection="0"/>
    <xf numFmtId="0" fontId="141" fillId="0" borderId="50" applyNumberFormat="0" applyFill="0" applyBorder="0" applyAlignment="0" applyProtection="0"/>
    <xf numFmtId="0"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0" fontId="162" fillId="113" borderId="18">
      <alignment vertical="center" wrapText="1"/>
      <protection locked="0"/>
    </xf>
    <xf numFmtId="176" fontId="68" fillId="80" borderId="51" applyNumberFormat="0" applyAlignment="0" applyProtection="0"/>
    <xf numFmtId="176" fontId="128" fillId="50" borderId="58" applyNumberFormat="0" applyProtection="0">
      <alignment horizontal="right" vertical="center"/>
    </xf>
    <xf numFmtId="10" fontId="2" fillId="88" borderId="18" applyNumberFormat="0" applyBorder="0" applyAlignment="0" applyProtection="0"/>
    <xf numFmtId="4" fontId="44" fillId="85" borderId="37" applyNumberFormat="0" applyProtection="0">
      <alignment vertical="center"/>
    </xf>
    <xf numFmtId="39" fontId="106" fillId="57" borderId="56"/>
    <xf numFmtId="4" fontId="44" fillId="98" borderId="37" applyNumberFormat="0" applyProtection="0">
      <alignment horizontal="right" vertical="center"/>
    </xf>
    <xf numFmtId="4" fontId="44" fillId="104" borderId="37" applyNumberFormat="0" applyProtection="0">
      <alignment horizontal="right" vertical="center"/>
    </xf>
    <xf numFmtId="0" fontId="3" fillId="92" borderId="52" applyNumberFormat="0" applyFont="0" applyAlignment="0" applyProtection="0"/>
    <xf numFmtId="176" fontId="58" fillId="0" borderId="50" applyNumberFormat="0" applyFill="0" applyBorder="0" applyAlignment="0" applyProtection="0"/>
    <xf numFmtId="0" fontId="3" fillId="108" borderId="37" applyNumberFormat="0" applyProtection="0">
      <alignment horizontal="left" vertical="center" indent="1"/>
    </xf>
    <xf numFmtId="176" fontId="57"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68" fillId="80" borderId="51" applyNumberFormat="0" applyAlignment="0" applyProtection="0"/>
    <xf numFmtId="176" fontId="2" fillId="0" borderId="50" applyNumberFormat="0" applyFill="0" applyAlignment="0" applyProtection="0"/>
    <xf numFmtId="176" fontId="68" fillId="80" borderId="51" applyNumberFormat="0" applyAlignment="0" applyProtection="0"/>
    <xf numFmtId="0" fontId="3" fillId="106" borderId="37" applyNumberFormat="0" applyProtection="0">
      <alignment horizontal="left" vertical="center" indent="1"/>
    </xf>
    <xf numFmtId="4" fontId="44" fillId="106" borderId="37" applyNumberFormat="0" applyProtection="0">
      <alignment horizontal="left" vertical="center" indent="1"/>
    </xf>
    <xf numFmtId="0" fontId="3" fillId="92" borderId="52" applyNumberFormat="0" applyFont="0" applyAlignment="0" applyProtection="0"/>
    <xf numFmtId="176" fontId="68" fillId="80" borderId="51" applyNumberFormat="0" applyAlignment="0" applyProtection="0"/>
    <xf numFmtId="4" fontId="129" fillId="109" borderId="58" applyNumberFormat="0" applyProtection="0">
      <alignment horizontal="right" vertical="center"/>
    </xf>
    <xf numFmtId="176" fontId="2" fillId="84" borderId="18"/>
    <xf numFmtId="176" fontId="91" fillId="0" borderId="20">
      <alignment horizontal="left" vertical="center"/>
    </xf>
    <xf numFmtId="176" fontId="91" fillId="0" borderId="20">
      <alignment horizontal="left" vertical="center"/>
    </xf>
    <xf numFmtId="176" fontId="102" fillId="52" borderId="51" applyNumberFormat="0" applyAlignment="0" applyProtection="0"/>
    <xf numFmtId="176" fontId="102" fillId="52" borderId="51" applyNumberFormat="0" applyAlignment="0" applyProtection="0"/>
    <xf numFmtId="4" fontId="44" fillId="104" borderId="37" applyNumberFormat="0" applyProtection="0">
      <alignment horizontal="right" vertical="center"/>
    </xf>
    <xf numFmtId="176" fontId="57" fillId="0" borderId="50" applyNumberFormat="0" applyFill="0" applyBorder="0" applyAlignment="0" applyProtection="0"/>
    <xf numFmtId="0" fontId="135" fillId="0" borderId="50" applyNumberFormat="0" applyFill="0" applyBorder="0" applyAlignment="0" applyProtection="0"/>
    <xf numFmtId="0" fontId="102" fillId="51" borderId="51" applyNumberFormat="0" applyAlignment="0" applyProtection="0"/>
    <xf numFmtId="0" fontId="102" fillId="51" borderId="51" applyNumberFormat="0" applyAlignment="0" applyProtection="0"/>
    <xf numFmtId="0" fontId="68" fillId="79" borderId="51" applyNumberFormat="0" applyAlignment="0" applyProtection="0"/>
    <xf numFmtId="0" fontId="36" fillId="92" borderId="52" applyNumberFormat="0" applyFont="0" applyAlignment="0" applyProtection="0"/>
    <xf numFmtId="0" fontId="57" fillId="0" borderId="50" applyNumberFormat="0" applyFill="0" applyBorder="0" applyAlignment="0" applyProtection="0"/>
    <xf numFmtId="0" fontId="102" fillId="51" borderId="51" applyNumberFormat="0" applyAlignment="0" applyProtection="0"/>
    <xf numFmtId="176" fontId="140" fillId="0" borderId="50" applyNumberFormat="0" applyFill="0" applyBorder="0" applyAlignment="0" applyProtection="0"/>
    <xf numFmtId="4" fontId="124" fillId="85" borderId="37" applyNumberFormat="0" applyProtection="0">
      <alignment vertical="center"/>
    </xf>
    <xf numFmtId="4" fontId="44" fillId="85" borderId="37" applyNumberFormat="0" applyProtection="0">
      <alignment vertical="center"/>
    </xf>
    <xf numFmtId="0" fontId="68" fillId="79" borderId="51" applyNumberFormat="0" applyAlignment="0" applyProtection="0"/>
    <xf numFmtId="176" fontId="32" fillId="89" borderId="52" applyNumberFormat="0" applyAlignment="0" applyProtection="0"/>
    <xf numFmtId="176" fontId="32" fillId="89" borderId="52" applyNumberFormat="0" applyAlignment="0" applyProtection="0"/>
    <xf numFmtId="176" fontId="122" fillId="80" borderId="37" applyNumberFormat="0" applyAlignment="0" applyProtection="0"/>
    <xf numFmtId="176" fontId="122" fillId="80" borderId="37" applyNumberFormat="0" applyAlignment="0" applyProtection="0"/>
    <xf numFmtId="176" fontId="2" fillId="86" borderId="18"/>
    <xf numFmtId="0" fontId="135" fillId="0" borderId="50" applyNumberFormat="0" applyFill="0" applyBorder="0" applyAlignment="0" applyProtection="0"/>
    <xf numFmtId="176" fontId="141" fillId="0" borderId="50" applyNumberFormat="0" applyFill="0" applyBorder="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176" fontId="135"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2" fillId="0" borderId="50" applyNumberFormat="0" applyFill="0" applyAlignment="0" applyProtection="0"/>
    <xf numFmtId="176" fontId="2" fillId="0" borderId="50" applyNumberFormat="0" applyFill="0" applyAlignment="0" applyProtection="0"/>
    <xf numFmtId="176" fontId="68" fillId="80" borderId="51" applyNumberFormat="0" applyAlignment="0" applyProtection="0"/>
    <xf numFmtId="176" fontId="68" fillId="80" borderId="51" applyNumberFormat="0" applyAlignment="0" applyProtection="0"/>
    <xf numFmtId="176" fontId="32" fillId="89" borderId="52" applyNumberFormat="0" applyAlignment="0" applyProtection="0"/>
    <xf numFmtId="176" fontId="32" fillId="89" borderId="52" applyNumberFormat="0" applyAlignment="0" applyProtection="0"/>
    <xf numFmtId="176" fontId="91" fillId="0" borderId="20">
      <alignment horizontal="left" vertical="center"/>
    </xf>
    <xf numFmtId="176" fontId="91" fillId="0" borderId="20">
      <alignment horizontal="left" vertical="center"/>
    </xf>
    <xf numFmtId="176" fontId="102" fillId="52" borderId="51" applyNumberFormat="0" applyAlignment="0" applyProtection="0"/>
    <xf numFmtId="176" fontId="102" fillId="52" borderId="51" applyNumberFormat="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0" fontId="68" fillId="79" borderId="51" applyNumberFormat="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0" fontId="141" fillId="0" borderId="50" applyNumberFormat="0" applyFill="0" applyBorder="0" applyAlignment="0" applyProtection="0"/>
    <xf numFmtId="0" fontId="141" fillId="0" borderId="50" applyNumberFormat="0" applyFill="0" applyBorder="0" applyAlignment="0" applyProtection="0"/>
    <xf numFmtId="0" fontId="140" fillId="0" borderId="50" applyNumberFormat="0" applyFill="0" applyBorder="0" applyAlignment="0" applyProtection="0"/>
    <xf numFmtId="0" fontId="140" fillId="0" borderId="50" applyNumberFormat="0" applyFill="0" applyBorder="0" applyAlignment="0" applyProtection="0"/>
    <xf numFmtId="0" fontId="162" fillId="113" borderId="18">
      <alignment vertical="center" wrapText="1"/>
      <protection locked="0"/>
    </xf>
    <xf numFmtId="0" fontId="162" fillId="113" borderId="18">
      <alignment vertical="center" wrapText="1"/>
      <protection locked="0"/>
    </xf>
    <xf numFmtId="0" fontId="172" fillId="83" borderId="18">
      <alignment horizontal="center" vertical="center" wrapText="1"/>
    </xf>
    <xf numFmtId="0" fontId="135" fillId="0" borderId="50" applyNumberFormat="0" applyFill="0" applyBorder="0" applyAlignment="0" applyProtection="0"/>
    <xf numFmtId="0" fontId="135" fillId="0" borderId="50" applyNumberFormat="0" applyFill="0" applyBorder="0" applyAlignment="0" applyProtection="0"/>
    <xf numFmtId="0" fontId="164" fillId="1" borderId="20" applyNumberFormat="0" applyFont="0" applyAlignment="0">
      <alignment horizontal="center"/>
    </xf>
    <xf numFmtId="176" fontId="2" fillId="86" borderId="18"/>
    <xf numFmtId="0" fontId="2" fillId="86" borderId="18"/>
    <xf numFmtId="0" fontId="36" fillId="92" borderId="52" applyNumberFormat="0" applyFont="0" applyAlignment="0" applyProtection="0"/>
    <xf numFmtId="0" fontId="32" fillId="89" borderId="52" applyNumberFormat="0" applyAlignment="0" applyProtection="0"/>
    <xf numFmtId="0" fontId="3" fillId="92" borderId="52" applyNumberFormat="0" applyFont="0" applyAlignment="0" applyProtection="0"/>
    <xf numFmtId="0" fontId="3" fillId="92" borderId="52" applyNumberFormat="0" applyFont="0" applyAlignment="0" applyProtection="0"/>
    <xf numFmtId="176" fontId="2" fillId="0" borderId="50" applyNumberFormat="0" applyFill="0" applyAlignment="0" applyProtection="0"/>
    <xf numFmtId="0" fontId="68" fillId="80" borderId="51" applyNumberFormat="0" applyAlignment="0" applyProtection="0"/>
    <xf numFmtId="0" fontId="68" fillId="79" borderId="51" applyNumberFormat="0" applyAlignment="0" applyProtection="0"/>
    <xf numFmtId="0" fontId="103" fillId="0" borderId="18">
      <alignment horizontal="left" vertical="center" wrapText="1"/>
    </xf>
    <xf numFmtId="0" fontId="102" fillId="51" borderId="51" applyNumberFormat="0" applyAlignment="0" applyProtection="0"/>
    <xf numFmtId="0" fontId="102" fillId="51" borderId="51" applyNumberFormat="0" applyAlignment="0" applyProtection="0"/>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10" fontId="2" fillId="88" borderId="18" applyNumberFormat="0" applyBorder="0" applyAlignment="0" applyProtection="0"/>
    <xf numFmtId="10" fontId="2" fillId="88" borderId="18" applyNumberFormat="0" applyBorder="0" applyAlignment="0" applyProtection="0"/>
    <xf numFmtId="0" fontId="92" fillId="85" borderId="18" applyBorder="0">
      <alignment horizontal="center" vertical="center" shrinkToFit="1"/>
      <protection hidden="1"/>
    </xf>
    <xf numFmtId="176" fontId="91" fillId="0" borderId="20">
      <alignment horizontal="left" vertical="center"/>
    </xf>
    <xf numFmtId="176" fontId="2" fillId="84" borderId="18"/>
    <xf numFmtId="0" fontId="2" fillId="84" borderId="18"/>
    <xf numFmtId="0" fontId="91" fillId="0" borderId="20">
      <alignment horizontal="left" vertical="center"/>
    </xf>
    <xf numFmtId="0" fontId="91" fillId="0" borderId="20">
      <alignment horizontal="left" vertical="center"/>
    </xf>
    <xf numFmtId="176" fontId="91" fillId="0" borderId="20">
      <alignment horizontal="left" vertical="center"/>
    </xf>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0" fontId="68" fillId="79" borderId="51" applyNumberFormat="0" applyAlignment="0" applyProtection="0"/>
    <xf numFmtId="0" fontId="68" fillId="80" borderId="51" applyNumberFormat="0" applyAlignment="0" applyProtection="0"/>
    <xf numFmtId="0" fontId="68" fillId="79" borderId="51" applyNumberFormat="0" applyAlignment="0" applyProtection="0"/>
    <xf numFmtId="0" fontId="68" fillId="79" borderId="51" applyNumberFormat="0" applyAlignment="0" applyProtection="0"/>
    <xf numFmtId="0" fontId="65" fillId="0" borderId="25" applyNumberFormat="0" applyBorder="0">
      <alignment horizontal="center"/>
    </xf>
    <xf numFmtId="0" fontId="62" fillId="78" borderId="18">
      <alignment horizontal="center" vertical="center" shrinkToFit="1"/>
      <protection hidden="1"/>
    </xf>
    <xf numFmtId="176" fontId="2" fillId="0" borderId="50" applyNumberFormat="0" applyFill="0" applyAlignment="0" applyProtection="0"/>
    <xf numFmtId="0" fontId="2" fillId="0" borderId="50" applyNumberFormat="0" applyFill="0" applyAlignment="0" applyProtection="0"/>
    <xf numFmtId="0" fontId="2" fillId="0" borderId="50" applyNumberFormat="0" applyFill="0" applyAlignment="0" applyProtection="0"/>
    <xf numFmtId="0" fontId="59" fillId="0" borderId="50" applyNumberFormat="0" applyFill="0" applyBorder="0" applyAlignment="0" applyProtection="0"/>
    <xf numFmtId="0" fontId="59" fillId="0" borderId="50" applyNumberFormat="0" applyFill="0" applyBorder="0" applyAlignment="0" applyProtection="0"/>
    <xf numFmtId="0" fontId="58" fillId="0" borderId="50" applyNumberFormat="0" applyFill="0" applyBorder="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0" fontId="57" fillId="0" borderId="50" applyNumberFormat="0" applyFill="0" applyBorder="0" applyAlignment="0" applyProtection="0"/>
    <xf numFmtId="0" fontId="3" fillId="92" borderId="52" applyNumberFormat="0" applyFont="0" applyAlignment="0" applyProtection="0"/>
    <xf numFmtId="0" fontId="32" fillId="89" borderId="52" applyNumberFormat="0" applyAlignment="0" applyProtection="0"/>
    <xf numFmtId="0" fontId="36" fillId="92" borderId="52" applyNumberFormat="0" applyFont="0" applyAlignment="0" applyProtection="0"/>
    <xf numFmtId="0" fontId="122" fillId="80" borderId="37" applyNumberFormat="0" applyAlignment="0" applyProtection="0"/>
    <xf numFmtId="0" fontId="122" fillId="79" borderId="37" applyNumberFormat="0" applyAlignment="0" applyProtection="0"/>
    <xf numFmtId="4" fontId="4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176" fontId="165" fillId="50" borderId="58"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25" fillId="112" borderId="58" applyNumberFormat="0" applyProtection="0">
      <alignment horizontal="left" vertical="center" wrapText="1"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3" fillId="93" borderId="37" applyNumberFormat="0" applyProtection="0">
      <alignment horizontal="left" vertical="center" indent="1"/>
    </xf>
    <xf numFmtId="0" fontId="130" fillId="107" borderId="58" applyNumberFormat="0" applyProtection="0">
      <alignment horizontal="left" vertical="top" indent="1"/>
    </xf>
    <xf numFmtId="176" fontId="130" fillId="107" borderId="58" applyNumberFormat="0" applyProtection="0">
      <alignment horizontal="left" vertical="top" indent="1"/>
    </xf>
    <xf numFmtId="4" fontId="134" fillId="109" borderId="58" applyNumberFormat="0" applyProtection="0">
      <alignment horizontal="right" vertical="center"/>
    </xf>
    <xf numFmtId="4" fontId="133" fillId="104" borderId="37" applyNumberFormat="0" applyProtection="0">
      <alignment horizontal="right" vertical="center"/>
    </xf>
    <xf numFmtId="4" fontId="133" fillId="104" borderId="37" applyNumberFormat="0" applyProtection="0">
      <alignment horizontal="right" vertical="center"/>
    </xf>
    <xf numFmtId="176" fontId="166" fillId="50" borderId="58"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201" fontId="167" fillId="85" borderId="57" applyBorder="0">
      <alignment horizontal="center" vertical="center" wrapText="1"/>
      <protection hidden="1"/>
    </xf>
    <xf numFmtId="0" fontId="164" fillId="1" borderId="20" applyNumberFormat="0" applyFont="0" applyAlignment="0">
      <alignment horizontal="center"/>
    </xf>
    <xf numFmtId="0" fontId="135" fillId="0" borderId="50" applyNumberFormat="0" applyFill="0" applyBorder="0" applyAlignment="0" applyProtection="0"/>
    <xf numFmtId="0" fontId="135" fillId="0" borderId="50" applyNumberFormat="0" applyFill="0" applyBorder="0" applyAlignment="0" applyProtection="0"/>
    <xf numFmtId="176" fontId="135" fillId="0" borderId="50" applyNumberFormat="0" applyFill="0" applyBorder="0" applyAlignment="0" applyProtection="0"/>
    <xf numFmtId="0" fontId="173" fillId="0" borderId="48" applyNumberFormat="0" applyFill="0" applyAlignment="0" applyProtection="0"/>
    <xf numFmtId="0" fontId="140" fillId="0" borderId="50" applyNumberFormat="0" applyFill="0" applyBorder="0" applyAlignment="0" applyProtection="0"/>
    <xf numFmtId="0" fontId="140" fillId="0" borderId="50" applyNumberFormat="0" applyFill="0" applyBorder="0" applyAlignment="0" applyProtection="0"/>
    <xf numFmtId="176" fontId="140" fillId="0" borderId="50" applyNumberFormat="0" applyFill="0" applyBorder="0" applyAlignment="0" applyProtection="0"/>
    <xf numFmtId="0" fontId="141" fillId="0" borderId="50" applyNumberFormat="0" applyFill="0" applyBorder="0" applyAlignment="0" applyProtection="0"/>
    <xf numFmtId="0" fontId="141" fillId="0" borderId="50" applyNumberFormat="0" applyFill="0" applyBorder="0" applyAlignment="0" applyProtection="0"/>
    <xf numFmtId="176" fontId="141" fillId="0" borderId="50" applyNumberFormat="0" applyFill="0" applyBorder="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176" fontId="142" fillId="0" borderId="50" applyNumberFormat="0" applyFill="0" applyBorder="0" applyAlignment="0" applyProtection="0"/>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0" fontId="102" fillId="51" borderId="51" applyNumberFormat="0" applyAlignment="0" applyProtection="0"/>
    <xf numFmtId="0" fontId="173" fillId="0" borderId="48" applyNumberFormat="0" applyFill="0" applyAlignment="0" applyProtection="0"/>
    <xf numFmtId="0" fontId="3" fillId="92" borderId="52" applyNumberFormat="0" applyFont="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4" fontId="44" fillId="88" borderId="37" applyNumberFormat="0" applyProtection="0">
      <alignment vertical="center"/>
    </xf>
    <xf numFmtId="4" fontId="44" fillId="88" borderId="37" applyNumberFormat="0" applyProtection="0">
      <alignment vertical="center"/>
    </xf>
    <xf numFmtId="0" fontId="91" fillId="0" borderId="20">
      <alignment horizontal="left" vertical="center"/>
    </xf>
    <xf numFmtId="0" fontId="3" fillId="106" borderId="37" applyNumberFormat="0" applyProtection="0">
      <alignment horizontal="left" vertical="center" indent="1"/>
    </xf>
    <xf numFmtId="39" fontId="106" fillId="57" borderId="56"/>
    <xf numFmtId="0" fontId="3" fillId="108" borderId="37" applyNumberFormat="0" applyProtection="0">
      <alignment horizontal="left" vertical="center" indent="1"/>
    </xf>
    <xf numFmtId="4" fontId="126" fillId="102" borderId="37" applyNumberFormat="0" applyProtection="0">
      <alignment horizontal="left" vertical="center" indent="1"/>
    </xf>
    <xf numFmtId="4" fontId="44" fillId="106" borderId="37" applyNumberFormat="0" applyProtection="0">
      <alignment horizontal="left" vertical="center" indent="1"/>
    </xf>
    <xf numFmtId="176" fontId="142" fillId="0" borderId="50" applyNumberFormat="0" applyFill="0" applyBorder="0" applyAlignment="0" applyProtection="0"/>
    <xf numFmtId="176" fontId="141" fillId="0" borderId="50" applyNumberFormat="0" applyFill="0" applyBorder="0" applyAlignment="0" applyProtection="0"/>
    <xf numFmtId="176" fontId="57" fillId="0" borderId="50" applyNumberFormat="0" applyFill="0" applyBorder="0" applyAlignment="0" applyProtection="0"/>
    <xf numFmtId="4" fontId="44" fillId="85" borderId="37" applyNumberFormat="0" applyProtection="0">
      <alignment vertical="center"/>
    </xf>
    <xf numFmtId="4" fontId="134" fillId="109" borderId="58" applyNumberFormat="0" applyProtection="0">
      <alignment horizontal="right" vertical="center"/>
    </xf>
    <xf numFmtId="0" fontId="135" fillId="0" borderId="50" applyNumberFormat="0" applyFill="0" applyBorder="0" applyAlignment="0" applyProtection="0"/>
    <xf numFmtId="0" fontId="122" fillId="79" borderId="37" applyNumberFormat="0" applyAlignment="0" applyProtection="0"/>
    <xf numFmtId="176" fontId="141" fillId="0" borderId="50" applyNumberFormat="0" applyFill="0" applyBorder="0" applyAlignment="0" applyProtection="0"/>
    <xf numFmtId="0" fontId="91" fillId="0" borderId="20">
      <alignment horizontal="left" vertical="center"/>
    </xf>
    <xf numFmtId="176" fontId="58" fillId="0" borderId="50" applyNumberFormat="0" applyFill="0" applyBorder="0" applyAlignment="0" applyProtection="0"/>
    <xf numFmtId="10" fontId="2" fillId="88" borderId="18" applyNumberFormat="0" applyBorder="0" applyAlignment="0" applyProtection="0"/>
    <xf numFmtId="0" fontId="102" fillId="51" borderId="51" applyNumberFormat="0" applyAlignment="0" applyProtection="0"/>
    <xf numFmtId="0" fontId="3" fillId="108" borderId="37" applyNumberFormat="0" applyProtection="0">
      <alignment horizontal="left" vertical="center" indent="1"/>
    </xf>
    <xf numFmtId="176" fontId="57" fillId="0" borderId="50" applyNumberFormat="0" applyFill="0" applyBorder="0" applyAlignment="0" applyProtection="0"/>
    <xf numFmtId="0" fontId="164" fillId="1" borderId="20" applyNumberFormat="0" applyFont="0" applyAlignment="0">
      <alignment horizontal="center"/>
    </xf>
    <xf numFmtId="0" fontId="102" fillId="51" borderId="51" applyNumberFormat="0" applyAlignment="0" applyProtection="0"/>
    <xf numFmtId="176" fontId="140" fillId="0" borderId="50" applyNumberFormat="0" applyFill="0" applyBorder="0" applyAlignment="0" applyProtection="0"/>
    <xf numFmtId="0" fontId="141" fillId="0" borderId="50" applyNumberFormat="0" applyFill="0" applyBorder="0" applyAlignment="0" applyProtection="0"/>
    <xf numFmtId="0" fontId="142" fillId="0" borderId="50" applyNumberFormat="0" applyFill="0" applyBorder="0" applyAlignment="0" applyProtection="0"/>
    <xf numFmtId="0" fontId="140" fillId="0" borderId="50" applyNumberFormat="0" applyFill="0" applyBorder="0" applyAlignment="0" applyProtection="0"/>
    <xf numFmtId="0" fontId="36" fillId="89" borderId="52" applyNumberFormat="0" applyAlignment="0" applyProtection="0"/>
    <xf numFmtId="0" fontId="102" fillId="51" borderId="51" applyNumberFormat="0" applyAlignment="0" applyProtection="0"/>
    <xf numFmtId="0" fontId="102" fillId="52" borderId="51" applyNumberFormat="0" applyAlignment="0" applyProtection="0"/>
    <xf numFmtId="4" fontId="44" fillId="85" borderId="37" applyNumberFormat="0" applyProtection="0">
      <alignment vertical="center"/>
    </xf>
    <xf numFmtId="0" fontId="102" fillId="51" borderId="51" applyNumberFormat="0" applyAlignment="0" applyProtection="0"/>
    <xf numFmtId="176" fontId="2" fillId="0" borderId="50" applyNumberFormat="0" applyFill="0" applyAlignment="0" applyProtection="0"/>
    <xf numFmtId="176" fontId="2" fillId="84" borderId="18"/>
    <xf numFmtId="0" fontId="2" fillId="84" borderId="18"/>
    <xf numFmtId="4" fontId="126" fillId="102" borderId="37" applyNumberFormat="0" applyProtection="0">
      <alignment horizontal="left" vertical="center" indent="1"/>
    </xf>
    <xf numFmtId="0" fontId="68" fillId="79" borderId="51" applyNumberFormat="0" applyAlignment="0" applyProtection="0"/>
    <xf numFmtId="0" fontId="102" fillId="51" borderId="51" applyNumberFormat="0" applyAlignment="0" applyProtection="0"/>
    <xf numFmtId="0" fontId="3" fillId="93" borderId="37" applyNumberFormat="0" applyProtection="0">
      <alignment horizontal="left" vertical="center" indent="1"/>
    </xf>
    <xf numFmtId="0" fontId="68" fillId="80" borderId="51" applyNumberFormat="0" applyAlignment="0" applyProtection="0"/>
    <xf numFmtId="4" fontId="44" fillId="99" borderId="37" applyNumberFormat="0" applyProtection="0">
      <alignment horizontal="right" vertical="center"/>
    </xf>
    <xf numFmtId="0" fontId="68" fillId="79" borderId="51" applyNumberFormat="0" applyAlignment="0" applyProtection="0"/>
    <xf numFmtId="0" fontId="92" fillId="85" borderId="18" applyBorder="0">
      <alignment horizontal="center" vertical="center" shrinkToFit="1"/>
      <protection hidden="1"/>
    </xf>
    <xf numFmtId="10" fontId="2" fillId="88" borderId="18" applyNumberFormat="0" applyBorder="0" applyAlignment="0" applyProtection="0"/>
    <xf numFmtId="0" fontId="102" fillId="51" borderId="51" applyNumberFormat="0" applyAlignment="0" applyProtection="0"/>
    <xf numFmtId="0" fontId="102" fillId="52" borderId="51" applyNumberFormat="0" applyAlignment="0" applyProtection="0"/>
    <xf numFmtId="176" fontId="2" fillId="0" borderId="50" applyNumberFormat="0" applyFill="0" applyAlignment="0" applyProtection="0"/>
    <xf numFmtId="0" fontId="68" fillId="79" borderId="51" applyNumberFormat="0" applyAlignment="0" applyProtection="0"/>
    <xf numFmtId="0" fontId="65" fillId="0" borderId="25" applyNumberFormat="0" applyBorder="0">
      <alignment horizontal="center"/>
    </xf>
    <xf numFmtId="4" fontId="44" fillId="100" borderId="37" applyNumberFormat="0" applyProtection="0">
      <alignment horizontal="right" vertical="center"/>
    </xf>
    <xf numFmtId="10" fontId="2" fillId="88" borderId="18" applyNumberFormat="0" applyBorder="0" applyAlignment="0" applyProtection="0"/>
    <xf numFmtId="0" fontId="91" fillId="0" borderId="20">
      <alignment horizontal="left" vertical="center"/>
    </xf>
    <xf numFmtId="0" fontId="62" fillId="78" borderId="18">
      <alignment horizontal="center" vertical="center" shrinkToFit="1"/>
      <protection hidden="1"/>
    </xf>
    <xf numFmtId="0" fontId="68" fillId="80" borderId="51" applyNumberFormat="0" applyAlignment="0" applyProtection="0"/>
    <xf numFmtId="0" fontId="68" fillId="79" borderId="51" applyNumberFormat="0" applyAlignment="0" applyProtection="0"/>
    <xf numFmtId="0" fontId="58" fillId="0" borderId="50" applyNumberFormat="0" applyFill="0" applyBorder="0" applyAlignment="0" applyProtection="0"/>
    <xf numFmtId="0" fontId="122" fillId="79" borderId="37" applyNumberFormat="0" applyAlignment="0" applyProtection="0"/>
    <xf numFmtId="4" fontId="44" fillId="96"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4" fontId="124" fillId="85" borderId="37" applyNumberFormat="0" applyProtection="0">
      <alignment vertical="center"/>
    </xf>
    <xf numFmtId="0" fontId="140" fillId="0" borderId="50" applyNumberFormat="0" applyFill="0" applyBorder="0" applyAlignment="0" applyProtection="0"/>
    <xf numFmtId="39" fontId="106" fillId="57" borderId="56"/>
    <xf numFmtId="176" fontId="57" fillId="0" borderId="50" applyNumberFormat="0" applyFill="0" applyBorder="0" applyAlignment="0" applyProtection="0"/>
    <xf numFmtId="176" fontId="142" fillId="0" borderId="50" applyNumberFormat="0" applyFill="0" applyBorder="0" applyAlignment="0" applyProtection="0"/>
    <xf numFmtId="0" fontId="140" fillId="0" borderId="50" applyNumberFormat="0" applyFill="0" applyBorder="0" applyAlignment="0" applyProtection="0"/>
    <xf numFmtId="176" fontId="32" fillId="89" borderId="52" applyNumberFormat="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0" fontId="135" fillId="0" borderId="50" applyNumberFormat="0" applyFill="0" applyBorder="0" applyAlignment="0" applyProtection="0"/>
    <xf numFmtId="176" fontId="2" fillId="0" borderId="50" applyNumberFormat="0" applyFill="0" applyAlignment="0" applyProtection="0"/>
    <xf numFmtId="176" fontId="135" fillId="0" borderId="50" applyNumberFormat="0" applyFill="0" applyBorder="0" applyAlignment="0" applyProtection="0"/>
    <xf numFmtId="0" fontId="57" fillId="0" borderId="50" applyNumberFormat="0" applyFill="0" applyBorder="0" applyAlignment="0" applyProtection="0"/>
    <xf numFmtId="0" fontId="3" fillId="93" borderId="37" applyNumberFormat="0" applyProtection="0">
      <alignment horizontal="left" vertical="center" indent="1"/>
    </xf>
    <xf numFmtId="0" fontId="3" fillId="108" borderId="37" applyNumberFormat="0" applyProtection="0">
      <alignment horizontal="left" vertical="center" indent="1"/>
    </xf>
    <xf numFmtId="4" fontId="44" fillId="97" borderId="37" applyNumberFormat="0" applyProtection="0">
      <alignment horizontal="right" vertical="center"/>
    </xf>
    <xf numFmtId="4" fontId="44" fillId="96" borderId="37" applyNumberFormat="0" applyProtection="0">
      <alignment horizontal="right" vertical="center"/>
    </xf>
    <xf numFmtId="4" fontId="44" fillId="104" borderId="37" applyNumberFormat="0" applyProtection="0">
      <alignment horizontal="right" vertical="center"/>
    </xf>
    <xf numFmtId="4" fontId="124" fillId="104" borderId="37" applyNumberFormat="0" applyProtection="0">
      <alignment horizontal="right" vertical="center"/>
    </xf>
    <xf numFmtId="176" fontId="58" fillId="0" borderId="50" applyNumberFormat="0" applyFill="0" applyBorder="0" applyAlignment="0" applyProtection="0"/>
    <xf numFmtId="176" fontId="135" fillId="0" borderId="50" applyNumberFormat="0" applyFill="0" applyBorder="0" applyAlignment="0" applyProtection="0"/>
    <xf numFmtId="176" fontId="142" fillId="0" borderId="50" applyNumberFormat="0" applyFill="0" applyBorder="0" applyAlignment="0" applyProtection="0"/>
    <xf numFmtId="0" fontId="142" fillId="0" borderId="50" applyNumberFormat="0" applyFill="0" applyBorder="0" applyAlignment="0" applyProtection="0"/>
    <xf numFmtId="0" fontId="141" fillId="0" borderId="50" applyNumberFormat="0" applyFill="0" applyBorder="0" applyAlignment="0" applyProtection="0"/>
    <xf numFmtId="0" fontId="2" fillId="86" borderId="18"/>
    <xf numFmtId="0" fontId="58" fillId="0" borderId="50" applyNumberFormat="0" applyFill="0" applyBorder="0" applyAlignment="0" applyProtection="0"/>
    <xf numFmtId="0" fontId="102" fillId="51" borderId="51" applyNumberFormat="0" applyAlignment="0" applyProtection="0"/>
    <xf numFmtId="0" fontId="68" fillId="79" borderId="51" applyNumberFormat="0" applyAlignment="0" applyProtection="0"/>
    <xf numFmtId="0" fontId="3" fillId="93" borderId="37" applyNumberFormat="0" applyProtection="0">
      <alignment horizontal="left" vertical="center" indent="1"/>
    </xf>
    <xf numFmtId="4" fontId="44" fillId="85" borderId="37" applyNumberFormat="0" applyProtection="0">
      <alignment horizontal="left" vertical="center" indent="1"/>
    </xf>
    <xf numFmtId="0" fontId="3" fillId="86" borderId="37" applyNumberFormat="0" applyProtection="0">
      <alignment horizontal="left" vertical="center" indent="1"/>
    </xf>
    <xf numFmtId="4" fontId="44" fillId="88" borderId="37" applyNumberFormat="0" applyProtection="0">
      <alignment horizontal="left" vertical="center" indent="1"/>
    </xf>
    <xf numFmtId="0" fontId="3" fillId="86" borderId="37" applyNumberFormat="0" applyProtection="0">
      <alignment horizontal="left" vertical="center" indent="1"/>
    </xf>
    <xf numFmtId="0" fontId="3" fillId="106" borderId="37" applyNumberFormat="0" applyProtection="0">
      <alignment horizontal="left" vertical="center" indent="1"/>
    </xf>
    <xf numFmtId="0" fontId="91" fillId="0" borderId="20">
      <alignment horizontal="left" vertical="center"/>
    </xf>
    <xf numFmtId="0" fontId="3" fillId="106" borderId="37" applyNumberFormat="0" applyProtection="0">
      <alignment horizontal="left" vertical="center" indent="1"/>
    </xf>
    <xf numFmtId="176" fontId="128" fillId="50" borderId="58" applyNumberFormat="0" applyProtection="0">
      <alignment horizontal="right" vertical="center"/>
    </xf>
    <xf numFmtId="176" fontId="165" fillId="50" borderId="58" applyNumberFormat="0" applyProtection="0">
      <alignment horizontal="right" vertical="center"/>
    </xf>
    <xf numFmtId="176" fontId="165" fillId="50" borderId="58" applyNumberFormat="0" applyProtection="0">
      <alignment horizontal="right" vertical="center"/>
    </xf>
    <xf numFmtId="176" fontId="125" fillId="112" borderId="58" applyNumberFormat="0" applyProtection="0">
      <alignment horizontal="left" vertical="center" wrapText="1" indent="1"/>
    </xf>
    <xf numFmtId="176" fontId="125" fillId="112" borderId="58" applyNumberFormat="0" applyProtection="0">
      <alignment horizontal="left" vertical="center" wrapText="1" indent="1"/>
    </xf>
    <xf numFmtId="176" fontId="130" fillId="107" borderId="58" applyNumberFormat="0" applyProtection="0">
      <alignment horizontal="left" vertical="top" indent="1"/>
    </xf>
    <xf numFmtId="176" fontId="130" fillId="107" borderId="58" applyNumberFormat="0" applyProtection="0">
      <alignment horizontal="left" vertical="top" indent="1"/>
    </xf>
    <xf numFmtId="176" fontId="166" fillId="50" borderId="58" applyNumberFormat="0" applyProtection="0">
      <alignment horizontal="right" vertical="center"/>
    </xf>
    <xf numFmtId="176" fontId="166" fillId="50" borderId="58" applyNumberFormat="0" applyProtection="0">
      <alignment horizontal="right" vertical="center"/>
    </xf>
    <xf numFmtId="176" fontId="135"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0" fontId="2" fillId="88" borderId="18" applyNumberFormat="0" applyBorder="0" applyAlignment="0" applyProtection="0"/>
    <xf numFmtId="176" fontId="125" fillId="112" borderId="58" applyNumberFormat="0" applyProtection="0">
      <alignment horizontal="left" vertical="center" wrapText="1" indent="1"/>
    </xf>
    <xf numFmtId="0" fontId="3" fillId="108" borderId="37" applyNumberFormat="0" applyProtection="0">
      <alignment horizontal="left" vertical="center" indent="1"/>
    </xf>
    <xf numFmtId="0" fontId="162" fillId="113" borderId="18">
      <alignment vertical="center" wrapText="1"/>
      <protection locked="0"/>
    </xf>
    <xf numFmtId="0" fontId="162" fillId="113" borderId="18">
      <alignment vertical="center" wrapText="1"/>
      <protection locked="0"/>
    </xf>
    <xf numFmtId="0" fontId="172" fillId="83" borderId="18">
      <alignment horizontal="center" vertical="center" wrapText="1"/>
    </xf>
    <xf numFmtId="0" fontId="164" fillId="1" borderId="20" applyNumberFormat="0" applyFont="0" applyAlignment="0">
      <alignment horizontal="center"/>
    </xf>
    <xf numFmtId="176" fontId="2" fillId="86" borderId="18"/>
    <xf numFmtId="0" fontId="2" fillId="86" borderId="18"/>
    <xf numFmtId="0" fontId="2" fillId="86" borderId="18"/>
    <xf numFmtId="176" fontId="102" fillId="52" borderId="51" applyNumberFormat="0" applyAlignment="0" applyProtection="0"/>
    <xf numFmtId="176" fontId="102" fillId="52" borderId="51" applyNumberFormat="0" applyAlignment="0" applyProtection="0"/>
    <xf numFmtId="176" fontId="91" fillId="0" borderId="20">
      <alignment horizontal="left" vertical="center"/>
    </xf>
    <xf numFmtId="176" fontId="91" fillId="0" borderId="20">
      <alignment horizontal="left" vertical="center"/>
    </xf>
    <xf numFmtId="176" fontId="59" fillId="0" borderId="50" applyNumberFormat="0" applyFill="0" applyBorder="0" applyAlignment="0" applyProtection="0"/>
    <xf numFmtId="0" fontId="103" fillId="0" borderId="18">
      <alignment horizontal="left" vertical="center" wrapText="1"/>
    </xf>
    <xf numFmtId="10" fontId="2" fillId="88" borderId="18" applyNumberFormat="0" applyBorder="0" applyAlignment="0" applyProtection="0"/>
    <xf numFmtId="10" fontId="2" fillId="88" borderId="18" applyNumberFormat="0" applyBorder="0" applyAlignment="0" applyProtection="0"/>
    <xf numFmtId="0" fontId="92" fillId="85" borderId="18" applyBorder="0">
      <alignment horizontal="center" vertical="center" shrinkToFit="1"/>
      <protection hidden="1"/>
    </xf>
    <xf numFmtId="176" fontId="91" fillId="0" borderId="20">
      <alignment horizontal="left" vertical="center"/>
    </xf>
    <xf numFmtId="0" fontId="91" fillId="0" borderId="20">
      <alignment horizontal="left" vertical="center"/>
    </xf>
    <xf numFmtId="0" fontId="91" fillId="0" borderId="20">
      <alignment horizontal="left" vertical="center"/>
    </xf>
    <xf numFmtId="176" fontId="2" fillId="84" borderId="18"/>
    <xf numFmtId="0" fontId="2" fillId="84" borderId="18"/>
    <xf numFmtId="0" fontId="2" fillId="84" borderId="18"/>
    <xf numFmtId="0" fontId="65" fillId="0" borderId="25" applyNumberFormat="0" applyBorder="0">
      <alignment horizontal="center"/>
    </xf>
    <xf numFmtId="0" fontId="62" fillId="78" borderId="18">
      <alignment horizontal="center" vertical="center" shrinkToFit="1"/>
      <protection hidden="1"/>
    </xf>
    <xf numFmtId="0" fontId="3" fillId="93" borderId="37" applyNumberFormat="0" applyProtection="0">
      <alignment horizontal="left" vertical="center" indent="1"/>
    </xf>
    <xf numFmtId="10" fontId="2" fillId="88" borderId="18" applyNumberFormat="0" applyBorder="0" applyAlignment="0" applyProtection="0"/>
    <xf numFmtId="176" fontId="141" fillId="0" borderId="50" applyNumberFormat="0" applyFill="0" applyBorder="0" applyAlignment="0" applyProtection="0"/>
    <xf numFmtId="176" fontId="130" fillId="107" borderId="58" applyNumberFormat="0" applyProtection="0">
      <alignment horizontal="left" vertical="top" indent="1"/>
    </xf>
    <xf numFmtId="176" fontId="122" fillId="80" borderId="37" applyNumberFormat="0" applyAlignment="0" applyProtection="0"/>
    <xf numFmtId="0" fontId="122" fillId="79" borderId="37" applyNumberFormat="0" applyAlignment="0" applyProtection="0"/>
    <xf numFmtId="0" fontId="122" fillId="79" borderId="37" applyNumberFormat="0" applyAlignment="0" applyProtection="0"/>
    <xf numFmtId="0" fontId="122" fillId="80" borderId="37" applyNumberFormat="0" applyAlignment="0" applyProtection="0"/>
    <xf numFmtId="0" fontId="122" fillId="79" borderId="37" applyNumberFormat="0" applyAlignment="0" applyProtection="0"/>
    <xf numFmtId="4" fontId="44" fillId="85" borderId="37" applyNumberFormat="0" applyProtection="0">
      <alignment vertical="center"/>
    </xf>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128" fillId="109" borderId="58" applyNumberFormat="0" applyProtection="0">
      <alignment horizontal="right" vertical="center"/>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9" fillId="109" borderId="58"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176" fontId="165" fillId="50" borderId="58"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4" fontId="125" fillId="53" borderId="58" applyNumberFormat="0" applyProtection="0">
      <alignment horizontal="left" vertical="center" wrapText="1" indent="1"/>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25" fillId="112" borderId="58" applyNumberFormat="0" applyProtection="0">
      <alignment horizontal="left" vertical="center" wrapText="1"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130" fillId="107" borderId="58" applyNumberFormat="0" applyProtection="0">
      <alignment horizontal="left" vertical="top"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130" fillId="107" borderId="58" applyNumberFormat="0" applyProtection="0">
      <alignment horizontal="left" vertical="top" indent="1"/>
    </xf>
    <xf numFmtId="176" fontId="130" fillId="107" borderId="58" applyNumberFormat="0" applyProtection="0">
      <alignment horizontal="left" vertical="top" indent="1"/>
    </xf>
    <xf numFmtId="4" fontId="134" fillId="109" borderId="58" applyNumberFormat="0" applyProtection="0">
      <alignment horizontal="right" vertical="center"/>
    </xf>
    <xf numFmtId="4" fontId="133" fillId="104" borderId="37" applyNumberFormat="0" applyProtection="0">
      <alignment horizontal="right" vertical="center"/>
    </xf>
    <xf numFmtId="4" fontId="133" fillId="104" borderId="37" applyNumberFormat="0" applyProtection="0">
      <alignment horizontal="right" vertical="center"/>
    </xf>
    <xf numFmtId="176" fontId="166" fillId="50" borderId="58"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201" fontId="167" fillId="85" borderId="57" applyBorder="0">
      <alignment horizontal="center" vertical="center" wrapText="1"/>
      <protection hidden="1"/>
    </xf>
    <xf numFmtId="0" fontId="173" fillId="0" borderId="48" applyNumberFormat="0" applyFill="0" applyAlignment="0" applyProtection="0"/>
    <xf numFmtId="4" fontId="124" fillId="104" borderId="37" applyNumberFormat="0" applyProtection="0">
      <alignment horizontal="right" vertical="center"/>
    </xf>
    <xf numFmtId="4" fontId="44" fillId="106" borderId="37" applyNumberFormat="0" applyProtection="0">
      <alignment horizontal="left" vertical="center" indent="1"/>
    </xf>
    <xf numFmtId="0" fontId="173" fillId="0" borderId="48" applyNumberFormat="0" applyFill="0" applyAlignment="0" applyProtection="0"/>
    <xf numFmtId="4" fontId="124" fillId="85" borderId="37" applyNumberFormat="0" applyProtection="0">
      <alignment vertical="center"/>
    </xf>
    <xf numFmtId="0" fontId="3" fillId="106" borderId="37" applyNumberFormat="0" applyProtection="0">
      <alignment horizontal="left" vertical="center" indent="1"/>
    </xf>
    <xf numFmtId="0" fontId="122" fillId="79" borderId="37" applyNumberFormat="0" applyAlignment="0" applyProtection="0"/>
    <xf numFmtId="0" fontId="185" fillId="0" borderId="48" applyNumberFormat="0" applyFill="0" applyAlignment="0" applyProtection="0"/>
    <xf numFmtId="0" fontId="122" fillId="80" borderId="37" applyNumberFormat="0" applyAlignment="0" applyProtection="0"/>
    <xf numFmtId="4" fontId="44" fillId="85" borderId="37" applyNumberFormat="0" applyProtection="0">
      <alignment vertical="center"/>
    </xf>
    <xf numFmtId="0" fontId="191" fillId="80" borderId="37" applyNumberFormat="0" applyAlignment="0" applyProtection="0"/>
    <xf numFmtId="0" fontId="122" fillId="79" borderId="37" applyNumberFormat="0" applyAlignment="0" applyProtection="0"/>
    <xf numFmtId="0" fontId="2" fillId="86" borderId="18"/>
    <xf numFmtId="4" fontId="44" fillId="104" borderId="37" applyNumberFormat="0" applyProtection="0">
      <alignment horizontal="right" vertical="center"/>
    </xf>
    <xf numFmtId="39" fontId="106" fillId="57" borderId="56"/>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39" fontId="106" fillId="57" borderId="56"/>
    <xf numFmtId="4" fontId="134" fillId="109" borderId="58" applyNumberFormat="0" applyProtection="0">
      <alignment horizontal="right" vertical="center"/>
    </xf>
    <xf numFmtId="4" fontId="125" fillId="53" borderId="58" applyNumberFormat="0" applyProtection="0">
      <alignment horizontal="left" vertical="center" wrapText="1" indent="1"/>
    </xf>
    <xf numFmtId="4" fontId="129" fillId="109" borderId="58" applyNumberFormat="0" applyProtection="0">
      <alignment horizontal="right" vertical="center"/>
    </xf>
    <xf numFmtId="4" fontId="128" fillId="109" borderId="58" applyNumberFormat="0" applyProtection="0">
      <alignment horizontal="right" vertical="center"/>
    </xf>
    <xf numFmtId="39" fontId="106" fillId="57" borderId="56"/>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128" fillId="109" borderId="58" applyNumberFormat="0" applyProtection="0">
      <alignment horizontal="right" vertical="center"/>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9" fillId="109" borderId="58"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176" fontId="165" fillId="50" borderId="58"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4" fontId="125" fillId="53" borderId="58" applyNumberFormat="0" applyProtection="0">
      <alignment horizontal="left" vertical="center" wrapText="1" indent="1"/>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25" fillId="112" borderId="58" applyNumberFormat="0" applyProtection="0">
      <alignment horizontal="left" vertical="center" wrapText="1"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130" fillId="107" borderId="58" applyNumberFormat="0" applyProtection="0">
      <alignment horizontal="left" vertical="top"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130" fillId="107" borderId="58" applyNumberFormat="0" applyProtection="0">
      <alignment horizontal="left" vertical="top" indent="1"/>
    </xf>
    <xf numFmtId="176" fontId="130" fillId="107" borderId="58" applyNumberFormat="0" applyProtection="0">
      <alignment horizontal="left" vertical="top" indent="1"/>
    </xf>
    <xf numFmtId="4" fontId="134" fillId="109" borderId="58" applyNumberFormat="0" applyProtection="0">
      <alignment horizontal="right" vertical="center"/>
    </xf>
    <xf numFmtId="4" fontId="133" fillId="104" borderId="37" applyNumberFormat="0" applyProtection="0">
      <alignment horizontal="right" vertical="center"/>
    </xf>
    <xf numFmtId="4" fontId="133" fillId="104" borderId="37" applyNumberFormat="0" applyProtection="0">
      <alignment horizontal="right" vertical="center"/>
    </xf>
    <xf numFmtId="176" fontId="166" fillId="50" borderId="58"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201" fontId="167" fillId="85" borderId="57" applyBorder="0">
      <alignment horizontal="center" vertical="center" wrapText="1"/>
      <protection hidden="1"/>
    </xf>
    <xf numFmtId="0" fontId="135" fillId="0" borderId="50" applyNumberFormat="0" applyFill="0" applyBorder="0" applyAlignment="0" applyProtection="0"/>
    <xf numFmtId="0" fontId="135" fillId="0" borderId="50" applyNumberFormat="0" applyFill="0" applyBorder="0" applyAlignment="0" applyProtection="0"/>
    <xf numFmtId="176" fontId="135" fillId="0" borderId="50" applyNumberFormat="0" applyFill="0" applyBorder="0" applyAlignment="0" applyProtection="0"/>
    <xf numFmtId="0" fontId="173" fillId="0" borderId="48" applyNumberFormat="0" applyFill="0" applyAlignment="0" applyProtection="0"/>
    <xf numFmtId="0" fontId="140" fillId="0" borderId="50" applyNumberFormat="0" applyFill="0" applyBorder="0" applyAlignment="0" applyProtection="0"/>
    <xf numFmtId="0" fontId="140" fillId="0" borderId="50" applyNumberFormat="0" applyFill="0" applyBorder="0" applyAlignment="0" applyProtection="0"/>
    <xf numFmtId="176" fontId="140" fillId="0" borderId="50" applyNumberFormat="0" applyFill="0" applyBorder="0" applyAlignment="0" applyProtection="0"/>
    <xf numFmtId="0" fontId="141" fillId="0" borderId="50" applyNumberFormat="0" applyFill="0" applyBorder="0" applyAlignment="0" applyProtection="0"/>
    <xf numFmtId="0" fontId="141" fillId="0" borderId="50" applyNumberFormat="0" applyFill="0" applyBorder="0" applyAlignment="0" applyProtection="0"/>
    <xf numFmtId="176" fontId="141" fillId="0" borderId="50" applyNumberFormat="0" applyFill="0" applyBorder="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176" fontId="142" fillId="0" borderId="50" applyNumberFormat="0" applyFill="0" applyBorder="0" applyAlignment="0" applyProtection="0"/>
    <xf numFmtId="0" fontId="68" fillId="79" borderId="51" applyNumberFormat="0" applyAlignment="0" applyProtection="0"/>
    <xf numFmtId="0" fontId="102" fillId="51" borderId="51" applyNumberFormat="0" applyAlignment="0" applyProtection="0"/>
    <xf numFmtId="0" fontId="173" fillId="0" borderId="48" applyNumberFormat="0" applyFill="0" applyAlignment="0" applyProtection="0"/>
    <xf numFmtId="0" fontId="122" fillId="79" borderId="37" applyNumberFormat="0" applyAlignment="0" applyProtection="0"/>
    <xf numFmtId="0" fontId="3" fillId="92" borderId="52" applyNumberFormat="0" applyFont="0" applyAlignment="0" applyProtection="0"/>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0" fontId="102" fillId="51" borderId="51" applyNumberFormat="0" applyAlignment="0" applyProtection="0"/>
    <xf numFmtId="0" fontId="3" fillId="92" borderId="52" applyNumberFormat="0" applyFont="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4" fontId="44" fillId="104" borderId="37" applyNumberFormat="0" applyProtection="0">
      <alignment horizontal="right" vertical="center"/>
    </xf>
    <xf numFmtId="39" fontId="106" fillId="57" borderId="56"/>
    <xf numFmtId="0" fontId="173" fillId="0" borderId="48" applyNumberFormat="0" applyFill="0" applyAlignment="0" applyProtection="0"/>
    <xf numFmtId="4" fontId="44" fillId="85"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0" fontId="3" fillId="86" borderId="37" applyNumberFormat="0" applyProtection="0">
      <alignment horizontal="left" vertical="center" indent="1"/>
    </xf>
    <xf numFmtId="4" fontId="133" fillId="104" borderId="37" applyNumberFormat="0" applyProtection="0">
      <alignment horizontal="right" vertical="center"/>
    </xf>
    <xf numFmtId="176" fontId="130" fillId="107" borderId="58" applyNumberFormat="0" applyProtection="0">
      <alignment horizontal="left" vertical="top"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176" fontId="125" fillId="112" borderId="58" applyNumberFormat="0" applyProtection="0">
      <alignment horizontal="left" vertical="center" wrapText="1" indent="1"/>
    </xf>
    <xf numFmtId="0" fontId="3" fillId="93" borderId="37" applyNumberFormat="0" applyProtection="0">
      <alignment horizontal="left" vertical="center" indent="1"/>
    </xf>
    <xf numFmtId="176" fontId="165" fillId="50" borderId="58" applyNumberFormat="0" applyProtection="0">
      <alignment horizontal="right" vertical="center"/>
    </xf>
    <xf numFmtId="4" fontId="134" fillId="109" borderId="58" applyNumberFormat="0" applyProtection="0">
      <alignment horizontal="right" vertical="center"/>
    </xf>
    <xf numFmtId="4" fontId="125" fillId="53" borderId="58" applyNumberFormat="0" applyProtection="0">
      <alignment horizontal="left" vertical="center" wrapText="1" indent="1"/>
    </xf>
    <xf numFmtId="4" fontId="129" fillId="109" borderId="58" applyNumberFormat="0" applyProtection="0">
      <alignment horizontal="right" vertical="center"/>
    </xf>
    <xf numFmtId="4" fontId="128" fillId="109" borderId="58" applyNumberFormat="0" applyProtection="0">
      <alignment horizontal="right" vertical="center"/>
    </xf>
    <xf numFmtId="0" fontId="164" fillId="1" borderId="20" applyNumberFormat="0" applyFont="0" applyAlignment="0">
      <alignment horizontal="center"/>
    </xf>
    <xf numFmtId="176" fontId="91" fillId="0" borderId="20">
      <alignment horizontal="left" vertical="center"/>
    </xf>
    <xf numFmtId="176" fontId="91" fillId="0" borderId="20">
      <alignment horizontal="left" vertical="center"/>
    </xf>
    <xf numFmtId="4" fontId="44" fillId="98" borderId="37" applyNumberFormat="0" applyProtection="0">
      <alignment horizontal="right" vertical="center"/>
    </xf>
    <xf numFmtId="4" fontId="44" fillId="83" borderId="37" applyNumberFormat="0" applyProtection="0">
      <alignment horizontal="right" vertical="center"/>
    </xf>
    <xf numFmtId="10" fontId="2" fillId="88" borderId="18" applyNumberFormat="0" applyBorder="0" applyAlignment="0" applyProtection="0"/>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2" fillId="0" borderId="50" applyNumberFormat="0" applyFill="0" applyAlignment="0" applyProtection="0"/>
    <xf numFmtId="4" fontId="44" fillId="88" borderId="37" applyNumberFormat="0" applyProtection="0">
      <alignmen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4" fontId="44" fillId="106" borderId="37" applyNumberFormat="0" applyProtection="0">
      <alignment horizontal="left" vertical="center" indent="1"/>
    </xf>
    <xf numFmtId="4" fontId="44" fillId="98" borderId="37" applyNumberFormat="0" applyProtection="0">
      <alignment horizontal="right" vertical="center"/>
    </xf>
    <xf numFmtId="4" fontId="44" fillId="97" borderId="37" applyNumberFormat="0" applyProtection="0">
      <alignment horizontal="right" vertical="center"/>
    </xf>
    <xf numFmtId="0" fontId="36" fillId="92" borderId="52" applyNumberFormat="0" applyFont="0" applyAlignment="0" applyProtection="0"/>
    <xf numFmtId="0" fontId="3" fillId="92" borderId="52" applyNumberFormat="0" applyFont="0" applyAlignment="0" applyProtection="0"/>
    <xf numFmtId="0" fontId="2" fillId="0" borderId="50" applyNumberFormat="0" applyFill="0" applyAlignment="0" applyProtection="0"/>
    <xf numFmtId="0" fontId="103" fillId="0" borderId="18">
      <alignment horizontal="left" vertical="center" wrapText="1"/>
    </xf>
    <xf numFmtId="0" fontId="91" fillId="0" borderId="20">
      <alignment horizontal="left" vertical="center"/>
    </xf>
    <xf numFmtId="0" fontId="102" fillId="52" borderId="51" applyNumberFormat="0" applyAlignment="0" applyProtection="0"/>
    <xf numFmtId="39" fontId="106" fillId="57" borderId="56"/>
    <xf numFmtId="0" fontId="91" fillId="0" borderId="20">
      <alignment horizontal="left" vertical="center"/>
    </xf>
    <xf numFmtId="0" fontId="36" fillId="89" borderId="52" applyNumberFormat="0" applyAlignment="0" applyProtection="0"/>
    <xf numFmtId="0" fontId="3" fillId="93" borderId="37" applyNumberFormat="0" applyProtection="0">
      <alignment horizontal="left" vertical="center" indent="1"/>
    </xf>
    <xf numFmtId="4" fontId="44" fillId="96" borderId="37" applyNumberFormat="0" applyProtection="0">
      <alignment horizontal="right" vertical="center"/>
    </xf>
    <xf numFmtId="4" fontId="44" fillId="106" borderId="37" applyNumberFormat="0" applyProtection="0">
      <alignment horizontal="left" vertical="center" indent="1"/>
    </xf>
    <xf numFmtId="176" fontId="141" fillId="0" borderId="50" applyNumberFormat="0" applyFill="0" applyBorder="0" applyAlignment="0" applyProtection="0"/>
    <xf numFmtId="4" fontId="124" fillId="104" borderId="37" applyNumberFormat="0" applyProtection="0">
      <alignment horizontal="right" vertical="center"/>
    </xf>
    <xf numFmtId="0" fontId="62" fillId="78" borderId="18">
      <alignment horizontal="center" vertical="center" shrinkToFit="1"/>
      <protection hidden="1"/>
    </xf>
    <xf numFmtId="176" fontId="142" fillId="0" borderId="50" applyNumberFormat="0" applyFill="0" applyBorder="0" applyAlignment="0" applyProtection="0"/>
    <xf numFmtId="10" fontId="2" fillId="88" borderId="18" applyNumberFormat="0" applyBorder="0" applyAlignment="0" applyProtection="0"/>
    <xf numFmtId="39" fontId="106" fillId="57" borderId="56"/>
    <xf numFmtId="39" fontId="106" fillId="57" borderId="56"/>
    <xf numFmtId="0" fontId="3" fillId="93" borderId="37" applyNumberFormat="0" applyProtection="0">
      <alignment horizontal="left" vertical="center" indent="1"/>
    </xf>
    <xf numFmtId="176" fontId="142" fillId="0" borderId="50" applyNumberFormat="0" applyFill="0" applyBorder="0" applyAlignment="0" applyProtection="0"/>
    <xf numFmtId="0" fontId="2" fillId="0" borderId="50" applyNumberFormat="0" applyFill="0" applyAlignment="0" applyProtection="0"/>
    <xf numFmtId="0" fontId="58" fillId="0" borderId="50" applyNumberFormat="0" applyFill="0" applyBorder="0" applyAlignment="0" applyProtection="0"/>
    <xf numFmtId="4" fontId="44" fillId="100" borderId="37" applyNumberFormat="0" applyProtection="0">
      <alignment horizontal="right" vertical="center"/>
    </xf>
    <xf numFmtId="4" fontId="44" fillId="96" borderId="37" applyNumberFormat="0" applyProtection="0">
      <alignment horizontal="right" vertical="center"/>
    </xf>
    <xf numFmtId="4" fontId="128" fillId="109" borderId="58" applyNumberFormat="0" applyProtection="0">
      <alignment horizontal="right" vertical="center"/>
    </xf>
    <xf numFmtId="4" fontId="129" fillId="109" borderId="58" applyNumberFormat="0" applyProtection="0">
      <alignment horizontal="right" vertical="center"/>
    </xf>
    <xf numFmtId="4" fontId="125" fillId="53" borderId="58" applyNumberFormat="0" applyProtection="0">
      <alignment horizontal="left" vertical="center" wrapText="1" indent="1"/>
    </xf>
    <xf numFmtId="0" fontId="135" fillId="0" borderId="50" applyNumberFormat="0" applyFill="0" applyBorder="0" applyAlignment="0" applyProtection="0"/>
    <xf numFmtId="4" fontId="133"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4" fontId="124" fillId="88" borderId="37" applyNumberFormat="0" applyProtection="0">
      <alignment vertical="center"/>
    </xf>
    <xf numFmtId="4" fontId="44" fillId="8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4" fontId="44" fillId="104" borderId="37" applyNumberFormat="0" applyProtection="0">
      <alignment horizontal="left" vertical="center" indent="1"/>
    </xf>
    <xf numFmtId="4" fontId="44" fillId="100" borderId="37" applyNumberFormat="0" applyProtection="0">
      <alignment horizontal="right" vertical="center"/>
    </xf>
    <xf numFmtId="4" fontId="126" fillId="102" borderId="37" applyNumberFormat="0" applyProtection="0">
      <alignment horizontal="left" vertical="center" indent="1"/>
    </xf>
    <xf numFmtId="4" fontId="44" fillId="98" borderId="37" applyNumberFormat="0" applyProtection="0">
      <alignment horizontal="right" vertical="center"/>
    </xf>
    <xf numFmtId="4" fontId="44" fillId="99" borderId="37" applyNumberFormat="0" applyProtection="0">
      <alignment horizontal="right" vertical="center"/>
    </xf>
    <xf numFmtId="0" fontId="3" fillId="93" borderId="37" applyNumberFormat="0" applyProtection="0">
      <alignment horizontal="left" vertical="center" indent="1"/>
    </xf>
    <xf numFmtId="4" fontId="44" fillId="96" borderId="37" applyNumberFormat="0" applyProtection="0">
      <alignment horizontal="right" vertical="center"/>
    </xf>
    <xf numFmtId="4" fontId="44" fillId="85" borderId="37" applyNumberFormat="0" applyProtection="0">
      <alignment vertical="center"/>
    </xf>
    <xf numFmtId="4" fontId="44" fillId="85" borderId="37" applyNumberFormat="0" applyProtection="0">
      <alignment horizontal="left" vertical="center" indent="1"/>
    </xf>
    <xf numFmtId="0" fontId="58" fillId="0" borderId="50" applyNumberFormat="0" applyFill="0" applyBorder="0" applyAlignment="0" applyProtection="0"/>
    <xf numFmtId="4" fontId="44" fillId="88" borderId="37" applyNumberFormat="0" applyProtection="0">
      <alignment horizontal="left" vertical="center" indent="1"/>
    </xf>
    <xf numFmtId="0" fontId="122" fillId="79" borderId="37" applyNumberFormat="0" applyAlignment="0" applyProtection="0"/>
    <xf numFmtId="0" fontId="3" fillId="93" borderId="37" applyNumberFormat="0" applyProtection="0">
      <alignment horizontal="left" vertical="center" indent="1"/>
    </xf>
    <xf numFmtId="4" fontId="44" fillId="97" borderId="37" applyNumberFormat="0" applyProtection="0">
      <alignment horizontal="right" vertical="center"/>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130" fillId="107" borderId="58" applyNumberFormat="0" applyProtection="0">
      <alignment horizontal="left" vertical="top" indent="1"/>
    </xf>
    <xf numFmtId="0" fontId="36" fillId="89" borderId="52" applyNumberFormat="0" applyAlignment="0" applyProtection="0"/>
    <xf numFmtId="0" fontId="3" fillId="93" borderId="37" applyNumberFormat="0" applyProtection="0">
      <alignment horizontal="left" vertical="center" indent="1"/>
    </xf>
    <xf numFmtId="0" fontId="3" fillId="106" borderId="37" applyNumberFormat="0" applyProtection="0">
      <alignment horizontal="left" vertical="center" indent="1"/>
    </xf>
    <xf numFmtId="0" fontId="3" fillId="93" borderId="37" applyNumberFormat="0" applyProtection="0">
      <alignment horizontal="left" vertical="center" indent="1"/>
    </xf>
    <xf numFmtId="176" fontId="32" fillId="89" borderId="52" applyNumberFormat="0" applyAlignment="0" applyProtection="0"/>
    <xf numFmtId="0" fontId="58" fillId="0" borderId="50" applyNumberFormat="0" applyFill="0" applyBorder="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4" fontId="44" fillId="104" borderId="37" applyNumberFormat="0" applyProtection="0">
      <alignment horizontal="right" vertical="center"/>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vertical="center"/>
    </xf>
    <xf numFmtId="0" fontId="3" fillId="86" borderId="37" applyNumberFormat="0" applyProtection="0">
      <alignment horizontal="left" vertical="center" indent="1"/>
    </xf>
    <xf numFmtId="0" fontId="3" fillId="108"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4" fontId="44" fillId="106" borderId="37" applyNumberFormat="0" applyProtection="0">
      <alignment horizontal="left" vertical="center" indent="1"/>
    </xf>
    <xf numFmtId="4" fontId="44" fillId="85" borderId="37" applyNumberFormat="0" applyProtection="0">
      <alignment horizontal="left" vertical="center" indent="1"/>
    </xf>
    <xf numFmtId="0" fontId="2" fillId="86" borderId="18"/>
    <xf numFmtId="4" fontId="44" fillId="88" borderId="37" applyNumberFormat="0" applyProtection="0">
      <alignment vertical="center"/>
    </xf>
    <xf numFmtId="4" fontId="44" fillId="98" borderId="37" applyNumberFormat="0" applyProtection="0">
      <alignment horizontal="right" vertical="center"/>
    </xf>
    <xf numFmtId="4" fontId="44" fillId="85" borderId="37" applyNumberFormat="0" applyProtection="0">
      <alignment vertical="center"/>
    </xf>
    <xf numFmtId="39" fontId="106" fillId="57" borderId="56"/>
    <xf numFmtId="39" fontId="106" fillId="57" borderId="56"/>
    <xf numFmtId="39" fontId="106" fillId="57" borderId="56"/>
    <xf numFmtId="39" fontId="106" fillId="57" borderId="56"/>
    <xf numFmtId="10" fontId="2" fillId="88" borderId="18" applyNumberFormat="0" applyBorder="0" applyAlignment="0" applyProtection="0"/>
    <xf numFmtId="0" fontId="102" fillId="51" borderId="51" applyNumberFormat="0" applyAlignment="0" applyProtection="0"/>
    <xf numFmtId="10" fontId="2" fillId="88" borderId="18" applyNumberFormat="0" applyBorder="0" applyAlignment="0" applyProtection="0"/>
    <xf numFmtId="10" fontId="2" fillId="88" borderId="18" applyNumberFormat="0" applyBorder="0" applyAlignment="0" applyProtection="0"/>
    <xf numFmtId="4" fontId="44" fillId="100" borderId="37" applyNumberFormat="0" applyProtection="0">
      <alignment horizontal="right" vertical="center"/>
    </xf>
    <xf numFmtId="10" fontId="2" fillId="88" borderId="18" applyNumberFormat="0" applyBorder="0" applyAlignment="0" applyProtection="0"/>
    <xf numFmtId="0" fontId="2" fillId="84" borderId="18"/>
    <xf numFmtId="0" fontId="2" fillId="84" borderId="18"/>
    <xf numFmtId="4" fontId="133" fillId="104" borderId="37" applyNumberFormat="0" applyProtection="0">
      <alignment horizontal="right" vertical="center"/>
    </xf>
    <xf numFmtId="0" fontId="91" fillId="0" borderId="20">
      <alignment horizontal="left" vertical="center"/>
    </xf>
    <xf numFmtId="0" fontId="91" fillId="0" borderId="20">
      <alignment horizontal="left" vertical="center"/>
    </xf>
    <xf numFmtId="0" fontId="91" fillId="0" borderId="20">
      <alignment horizontal="left" vertical="center"/>
    </xf>
    <xf numFmtId="0" fontId="140" fillId="0" borderId="50" applyNumberFormat="0" applyFill="0" applyBorder="0" applyAlignment="0" applyProtection="0"/>
    <xf numFmtId="0" fontId="2" fillId="84" borderId="18"/>
    <xf numFmtId="39" fontId="106" fillId="57" borderId="56"/>
    <xf numFmtId="4" fontId="44" fillId="104" borderId="37" applyNumberFormat="0" applyProtection="0">
      <alignment horizontal="right" vertical="center"/>
    </xf>
    <xf numFmtId="0" fontId="59" fillId="0" borderId="50" applyNumberFormat="0" applyFill="0" applyBorder="0" applyAlignment="0" applyProtection="0"/>
    <xf numFmtId="39" fontId="106" fillId="57" borderId="56"/>
    <xf numFmtId="0" fontId="3" fillId="92" borderId="52" applyNumberFormat="0" applyFont="0" applyAlignment="0" applyProtection="0"/>
    <xf numFmtId="0" fontId="2" fillId="86" borderId="54"/>
    <xf numFmtId="0" fontId="2" fillId="0" borderId="50" applyNumberFormat="0" applyFill="0" applyAlignment="0" applyProtection="0"/>
    <xf numFmtId="0" fontId="58" fillId="0" borderId="50" applyNumberFormat="0" applyFill="0" applyBorder="0" applyAlignment="0" applyProtection="0"/>
    <xf numFmtId="176" fontId="142" fillId="0" borderId="50" applyNumberFormat="0" applyFill="0" applyBorder="0" applyAlignment="0" applyProtection="0"/>
    <xf numFmtId="4" fontId="44" fillId="98" borderId="37" applyNumberFormat="0" applyProtection="0">
      <alignment horizontal="right" vertical="center"/>
    </xf>
    <xf numFmtId="4" fontId="44" fillId="101" borderId="37" applyNumberFormat="0" applyProtection="0">
      <alignment horizontal="right" vertical="center"/>
    </xf>
    <xf numFmtId="4" fontId="124" fillId="104" borderId="37" applyNumberFormat="0" applyProtection="0">
      <alignment horizontal="right" vertical="center"/>
    </xf>
    <xf numFmtId="4" fontId="44" fillId="104" borderId="37" applyNumberFormat="0" applyProtection="0">
      <alignment horizontal="right" vertical="center"/>
    </xf>
    <xf numFmtId="4" fontId="133" fillId="104" borderId="37" applyNumberFormat="0" applyProtection="0">
      <alignment horizontal="right" vertical="center"/>
    </xf>
    <xf numFmtId="0" fontId="3" fillId="93" borderId="37" applyNumberFormat="0" applyProtection="0">
      <alignment horizontal="left" vertical="center" indent="1"/>
    </xf>
    <xf numFmtId="176" fontId="165" fillId="50" borderId="58" applyNumberFormat="0" applyProtection="0">
      <alignment horizontal="right" vertical="center"/>
    </xf>
    <xf numFmtId="176" fontId="2" fillId="0" borderId="50" applyNumberFormat="0" applyFill="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4" fillId="104" borderId="37"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0" fontId="3" fillId="93" borderId="37" applyNumberFormat="0" applyProtection="0">
      <alignment horizontal="left" vertical="center"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3" fillId="93" borderId="37" applyNumberFormat="0" applyProtection="0">
      <alignment horizontal="left" vertical="center" indent="1"/>
    </xf>
    <xf numFmtId="176" fontId="130" fillId="107" borderId="58" applyNumberFormat="0" applyProtection="0">
      <alignment horizontal="left" vertical="top" indent="1"/>
    </xf>
    <xf numFmtId="0" fontId="65" fillId="0" borderId="25" applyNumberFormat="0" applyBorder="0">
      <alignment horizontal="center"/>
    </xf>
    <xf numFmtId="4" fontId="133" fillId="104" borderId="37"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201" fontId="167" fillId="85" borderId="57" applyBorder="0">
      <alignment horizontal="center" vertical="center" wrapText="1"/>
      <protection hidden="1"/>
    </xf>
    <xf numFmtId="176" fontId="135" fillId="0" borderId="50" applyNumberFormat="0" applyFill="0" applyBorder="0" applyAlignment="0" applyProtection="0"/>
    <xf numFmtId="176" fontId="122" fillId="80" borderId="37" applyNumberFormat="0" applyAlignment="0" applyProtection="0"/>
    <xf numFmtId="176" fontId="140" fillId="0" borderId="50" applyNumberFormat="0" applyFill="0" applyBorder="0" applyAlignment="0" applyProtection="0"/>
    <xf numFmtId="0" fontId="173" fillId="0" borderId="48" applyNumberFormat="0" applyFill="0" applyAlignment="0" applyProtection="0"/>
    <xf numFmtId="0" fontId="172" fillId="83" borderId="18">
      <alignment horizontal="center" vertical="center" wrapText="1"/>
    </xf>
    <xf numFmtId="176" fontId="140"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0" fontId="102" fillId="51" borderId="51" applyNumberFormat="0" applyAlignment="0" applyProtection="0"/>
    <xf numFmtId="0" fontId="3" fillId="106" borderId="37" applyNumberFormat="0" applyProtection="0">
      <alignment horizontal="left" vertical="center" indent="1"/>
    </xf>
    <xf numFmtId="0" fontId="59" fillId="0" borderId="50" applyNumberFormat="0" applyFill="0" applyBorder="0" applyAlignment="0" applyProtection="0"/>
    <xf numFmtId="10" fontId="2" fillId="88" borderId="18" applyNumberFormat="0" applyBorder="0" applyAlignment="0" applyProtection="0"/>
    <xf numFmtId="4" fontId="44" fillId="96" borderId="37" applyNumberFormat="0" applyProtection="0">
      <alignment horizontal="right" vertical="center"/>
    </xf>
    <xf numFmtId="0" fontId="3" fillId="86" borderId="37" applyNumberFormat="0" applyProtection="0">
      <alignment horizontal="left" vertical="center" indent="1"/>
    </xf>
    <xf numFmtId="176" fontId="58" fillId="0" borderId="50" applyNumberFormat="0" applyFill="0" applyBorder="0" applyAlignment="0" applyProtection="0"/>
    <xf numFmtId="176" fontId="32" fillId="89" borderId="52" applyNumberFormat="0" applyAlignment="0" applyProtection="0"/>
    <xf numFmtId="176" fontId="140" fillId="0" borderId="50" applyNumberFormat="0" applyFill="0" applyBorder="0" applyAlignment="0" applyProtection="0"/>
    <xf numFmtId="0" fontId="141" fillId="0" borderId="50" applyNumberFormat="0" applyFill="0" applyBorder="0" applyAlignment="0" applyProtection="0"/>
    <xf numFmtId="0" fontId="142" fillId="0" borderId="50" applyNumberFormat="0" applyFill="0" applyBorder="0" applyAlignment="0" applyProtection="0"/>
    <xf numFmtId="0" fontId="59" fillId="0" borderId="50" applyNumberFormat="0" applyFill="0" applyBorder="0" applyAlignment="0" applyProtection="0"/>
    <xf numFmtId="0" fontId="58" fillId="0" borderId="50" applyNumberFormat="0" applyFill="0" applyBorder="0" applyAlignment="0" applyProtection="0"/>
    <xf numFmtId="4" fontId="44" fillId="104" borderId="37" applyNumberFormat="0" applyProtection="0">
      <alignment horizontal="right" vertical="center"/>
    </xf>
    <xf numFmtId="4" fontId="44" fillId="100" borderId="37" applyNumberFormat="0" applyProtection="0">
      <alignment horizontal="right" vertical="center"/>
    </xf>
    <xf numFmtId="39" fontId="106" fillId="57" borderId="56"/>
    <xf numFmtId="0" fontId="91" fillId="0" borderId="53">
      <alignment horizontal="left" vertical="center"/>
    </xf>
    <xf numFmtId="0" fontId="130" fillId="107" borderId="58" applyNumberFormat="0" applyProtection="0">
      <alignment horizontal="left" vertical="top" indent="1"/>
    </xf>
    <xf numFmtId="0" fontId="3" fillId="93" borderId="37" applyNumberFormat="0" applyProtection="0">
      <alignment horizontal="left" vertical="center" indent="1"/>
    </xf>
    <xf numFmtId="4" fontId="44" fillId="88" borderId="37"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0" fontId="3" fillId="93" borderId="37" applyNumberFormat="0" applyProtection="0">
      <alignment horizontal="left" vertical="center" indent="1"/>
    </xf>
    <xf numFmtId="4" fontId="44" fillId="101" borderId="37" applyNumberFormat="0" applyProtection="0">
      <alignment horizontal="right" vertical="center"/>
    </xf>
    <xf numFmtId="4" fontId="44" fillId="83" borderId="37" applyNumberFormat="0" applyProtection="0">
      <alignment horizontal="right" vertical="center"/>
    </xf>
    <xf numFmtId="4" fontId="44" fillId="95" borderId="37" applyNumberFormat="0" applyProtection="0">
      <alignment horizontal="right" vertical="center"/>
    </xf>
    <xf numFmtId="4" fontId="124" fillId="85" borderId="37" applyNumberFormat="0" applyProtection="0">
      <alignment vertical="center"/>
    </xf>
    <xf numFmtId="176" fontId="2" fillId="0" borderId="50" applyNumberFormat="0" applyFill="0" applyAlignment="0" applyProtection="0"/>
    <xf numFmtId="176" fontId="142" fillId="0" borderId="50" applyNumberFormat="0" applyFill="0" applyBorder="0" applyAlignment="0" applyProtection="0"/>
    <xf numFmtId="0" fontId="59" fillId="0" borderId="50" applyNumberFormat="0" applyFill="0" applyBorder="0" applyAlignment="0" applyProtection="0"/>
    <xf numFmtId="10" fontId="2" fillId="88" borderId="54" applyNumberFormat="0" applyBorder="0" applyAlignment="0" applyProtection="0"/>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0" fontId="3" fillId="93" borderId="37" applyNumberFormat="0" applyProtection="0">
      <alignment horizontal="left" vertical="center" indent="1"/>
    </xf>
    <xf numFmtId="4" fontId="4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88" borderId="37" applyNumberFormat="0" applyProtection="0">
      <alignmen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133" fillId="104" borderId="37" applyNumberFormat="0" applyProtection="0">
      <alignment horizontal="right" vertical="center"/>
    </xf>
    <xf numFmtId="4" fontId="44" fillId="85" borderId="37" applyNumberFormat="0" applyProtection="0">
      <alignment horizontal="left" vertical="center" indent="1"/>
    </xf>
    <xf numFmtId="0" fontId="130" fillId="107" borderId="58" applyNumberFormat="0" applyProtection="0">
      <alignment horizontal="left" vertical="top" indent="1"/>
    </xf>
    <xf numFmtId="4" fontId="44" fillId="88" borderId="37" applyNumberFormat="0" applyProtection="0">
      <alignment horizontal="left" vertical="center" indent="1"/>
    </xf>
    <xf numFmtId="4" fontId="125" fillId="53" borderId="58" applyNumberFormat="0" applyProtection="0">
      <alignment horizontal="left" vertical="center" wrapText="1" indent="1"/>
    </xf>
    <xf numFmtId="4" fontId="44" fillId="99" borderId="37" applyNumberFormat="0" applyProtection="0">
      <alignment horizontal="right" vertical="center"/>
    </xf>
    <xf numFmtId="4" fontId="44" fillId="40" borderId="37" applyNumberFormat="0" applyProtection="0">
      <alignment horizontal="right" vertical="center"/>
    </xf>
    <xf numFmtId="0" fontId="3" fillId="93" borderId="37" applyNumberFormat="0" applyProtection="0">
      <alignment horizontal="left" vertical="center" indent="1"/>
    </xf>
    <xf numFmtId="4" fontId="44" fillId="88" borderId="37" applyNumberFormat="0" applyProtection="0">
      <alignment horizontal="left" vertical="center" indent="1"/>
    </xf>
    <xf numFmtId="176" fontId="166" fillId="50" borderId="58" applyNumberFormat="0" applyProtection="0">
      <alignment horizontal="right" vertical="center"/>
    </xf>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65" fillId="50" borderId="58" applyNumberFormat="0" applyProtection="0">
      <alignment horizontal="right" vertical="center"/>
    </xf>
    <xf numFmtId="4" fontId="124" fillId="104" borderId="37" applyNumberFormat="0" applyProtection="0">
      <alignment horizontal="right" vertical="center"/>
    </xf>
    <xf numFmtId="4" fontId="128" fillId="109" borderId="58" applyNumberFormat="0" applyProtection="0">
      <alignment horizontal="right" vertical="center"/>
    </xf>
    <xf numFmtId="176" fontId="166" fillId="50" borderId="58" applyNumberFormat="0" applyProtection="0">
      <alignment horizontal="right" vertical="center"/>
    </xf>
    <xf numFmtId="176" fontId="165" fillId="50" borderId="58" applyNumberFormat="0" applyProtection="0">
      <alignment horizontal="right" vertical="center"/>
    </xf>
    <xf numFmtId="0" fontId="3" fillId="93" borderId="37" applyNumberFormat="0" applyProtection="0">
      <alignment horizontal="left" vertical="center" indent="1"/>
    </xf>
    <xf numFmtId="4" fontId="44" fillId="83" borderId="37" applyNumberFormat="0" applyProtection="0">
      <alignment horizontal="right" vertical="center"/>
    </xf>
    <xf numFmtId="4" fontId="44" fillId="98" borderId="37" applyNumberFormat="0" applyProtection="0">
      <alignment horizontal="right" vertical="center"/>
    </xf>
    <xf numFmtId="4" fontId="44" fillId="97" borderId="37" applyNumberFormat="0" applyProtection="0">
      <alignment horizontal="right" vertical="center"/>
    </xf>
    <xf numFmtId="4" fontId="44" fillId="96" borderId="37" applyNumberFormat="0" applyProtection="0">
      <alignment horizontal="right" vertical="center"/>
    </xf>
    <xf numFmtId="4" fontId="44" fillId="95" borderId="37" applyNumberFormat="0" applyProtection="0">
      <alignment horizontal="right" vertical="center"/>
    </xf>
    <xf numFmtId="0" fontId="3" fillId="93" borderId="37" applyNumberFormat="0" applyProtection="0">
      <alignment horizontal="left" vertical="center" indent="1"/>
    </xf>
    <xf numFmtId="39" fontId="106" fillId="57" borderId="56"/>
    <xf numFmtId="0" fontId="2" fillId="86" borderId="18"/>
    <xf numFmtId="176" fontId="57" fillId="0" borderId="50" applyNumberFormat="0" applyFill="0" applyBorder="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68" fillId="80" borderId="51" applyNumberFormat="0" applyAlignment="0" applyProtection="0"/>
    <xf numFmtId="176" fontId="59" fillId="0" borderId="50" applyNumberFormat="0" applyFill="0" applyBorder="0" applyAlignment="0" applyProtection="0"/>
    <xf numFmtId="176" fontId="2" fillId="0" borderId="50" applyNumberFormat="0" applyFill="0" applyAlignment="0" applyProtection="0"/>
    <xf numFmtId="176" fontId="68" fillId="80" borderId="51" applyNumberFormat="0" applyAlignment="0" applyProtection="0"/>
    <xf numFmtId="0" fontId="68" fillId="79" borderId="51" applyNumberFormat="0" applyAlignment="0" applyProtection="0"/>
    <xf numFmtId="176" fontId="102" fillId="52" borderId="51" applyNumberFormat="0" applyAlignment="0" applyProtection="0"/>
    <xf numFmtId="176" fontId="102" fillId="52" borderId="51" applyNumberFormat="0" applyAlignment="0" applyProtection="0"/>
    <xf numFmtId="176" fontId="32" fillId="89" borderId="52" applyNumberFormat="0" applyAlignment="0" applyProtection="0"/>
    <xf numFmtId="176" fontId="32" fillId="89" borderId="52" applyNumberFormat="0" applyAlignment="0" applyProtection="0"/>
    <xf numFmtId="176" fontId="122" fillId="80" borderId="37" applyNumberFormat="0" applyAlignment="0" applyProtection="0"/>
    <xf numFmtId="176" fontId="122" fillId="80" borderId="37" applyNumberFormat="0" applyAlignment="0" applyProtection="0"/>
    <xf numFmtId="176" fontId="128" fillId="50" borderId="58" applyNumberFormat="0" applyProtection="0">
      <alignment horizontal="right" vertical="center"/>
    </xf>
    <xf numFmtId="176" fontId="165" fillId="50" borderId="58" applyNumberFormat="0" applyProtection="0">
      <alignment horizontal="right" vertical="center"/>
    </xf>
    <xf numFmtId="176" fontId="165" fillId="50" borderId="58" applyNumberFormat="0" applyProtection="0">
      <alignment horizontal="right" vertical="center"/>
    </xf>
    <xf numFmtId="176" fontId="125" fillId="112" borderId="58" applyNumberFormat="0" applyProtection="0">
      <alignment horizontal="left" vertical="center" wrapText="1" indent="1"/>
    </xf>
    <xf numFmtId="176" fontId="125" fillId="112" borderId="58" applyNumberFormat="0" applyProtection="0">
      <alignment horizontal="left" vertical="center" wrapText="1" indent="1"/>
    </xf>
    <xf numFmtId="176" fontId="130" fillId="107" borderId="58" applyNumberFormat="0" applyProtection="0">
      <alignment horizontal="left" vertical="top" indent="1"/>
    </xf>
    <xf numFmtId="176" fontId="130" fillId="107" borderId="58" applyNumberFormat="0" applyProtection="0">
      <alignment horizontal="left" vertical="top" indent="1"/>
    </xf>
    <xf numFmtId="176" fontId="166" fillId="50" borderId="58" applyNumberFormat="0" applyProtection="0">
      <alignment horizontal="right" vertical="center"/>
    </xf>
    <xf numFmtId="176" fontId="166" fillId="50" borderId="58" applyNumberFormat="0" applyProtection="0">
      <alignment horizontal="right" vertical="center"/>
    </xf>
    <xf numFmtId="176" fontId="135" fillId="0" borderId="50" applyNumberFormat="0" applyFill="0" applyBorder="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2" fillId="0" borderId="50" applyNumberFormat="0" applyFill="0" applyAlignment="0" applyProtection="0"/>
    <xf numFmtId="176" fontId="2" fillId="0" borderId="50" applyNumberFormat="0" applyFill="0" applyAlignment="0" applyProtection="0"/>
    <xf numFmtId="176" fontId="68" fillId="80" borderId="51" applyNumberFormat="0" applyAlignment="0" applyProtection="0"/>
    <xf numFmtId="176" fontId="68" fillId="80" borderId="51" applyNumberFormat="0" applyAlignment="0" applyProtection="0"/>
    <xf numFmtId="176" fontId="32" fillId="89" borderId="52" applyNumberFormat="0" applyAlignment="0" applyProtection="0"/>
    <xf numFmtId="176" fontId="32" fillId="89" borderId="52" applyNumberFormat="0" applyAlignment="0" applyProtection="0"/>
    <xf numFmtId="176" fontId="102" fillId="52" borderId="51" applyNumberFormat="0" applyAlignment="0" applyProtection="0"/>
    <xf numFmtId="176" fontId="102" fillId="52" borderId="51" applyNumberFormat="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0" fontId="59" fillId="0" borderId="50" applyNumberFormat="0" applyFill="0" applyBorder="0" applyAlignment="0" applyProtection="0"/>
    <xf numFmtId="0" fontId="102" fillId="52" borderId="51" applyNumberFormat="0" applyAlignment="0" applyProtection="0"/>
    <xf numFmtId="176" fontId="102" fillId="52" borderId="51" applyNumberFormat="0" applyAlignment="0" applyProtection="0"/>
    <xf numFmtId="176" fontId="2" fillId="0" borderId="50" applyNumberFormat="0" applyFill="0" applyAlignment="0" applyProtection="0"/>
    <xf numFmtId="0" fontId="3" fillId="106" borderId="37" applyNumberFormat="0" applyProtection="0">
      <alignment horizontal="left" vertical="center" indent="1"/>
    </xf>
    <xf numFmtId="176" fontId="58" fillId="0" borderId="50" applyNumberFormat="0" applyFill="0" applyBorder="0" applyAlignment="0" applyProtection="0"/>
    <xf numFmtId="0" fontId="122" fillId="79" borderId="37" applyNumberFormat="0" applyAlignment="0" applyProtection="0"/>
    <xf numFmtId="0" fontId="3" fillId="93" borderId="37" applyNumberFormat="0" applyProtection="0">
      <alignment horizontal="left" vertical="center" indent="1"/>
    </xf>
    <xf numFmtId="4" fontId="44" fillId="88" borderId="37" applyNumberFormat="0" applyProtection="0">
      <alignment horizontal="left" vertical="center" indent="1"/>
    </xf>
    <xf numFmtId="4" fontId="134" fillId="109" borderId="58" applyNumberFormat="0" applyProtection="0">
      <alignment horizontal="right" vertical="center"/>
    </xf>
    <xf numFmtId="10" fontId="2" fillId="88" borderId="54" applyNumberFormat="0" applyBorder="0" applyAlignment="0" applyProtection="0"/>
    <xf numFmtId="0" fontId="57" fillId="0" borderId="50" applyNumberFormat="0" applyFill="0" applyBorder="0" applyAlignment="0" applyProtection="0"/>
    <xf numFmtId="0" fontId="102" fillId="51" borderId="51" applyNumberFormat="0" applyAlignment="0" applyProtection="0"/>
    <xf numFmtId="4" fontId="124" fillId="85" borderId="37" applyNumberFormat="0" applyProtection="0">
      <alignment vertical="center"/>
    </xf>
    <xf numFmtId="4" fontId="44" fillId="104" borderId="37" applyNumberFormat="0" applyProtection="0">
      <alignment horizontal="left" vertical="center" indent="1"/>
    </xf>
    <xf numFmtId="0" fontId="3" fillId="93" borderId="37" applyNumberFormat="0" applyProtection="0">
      <alignment horizontal="left" vertical="center" indent="1"/>
    </xf>
    <xf numFmtId="176" fontId="57" fillId="0" borderId="50" applyNumberFormat="0" applyFill="0" applyBorder="0" applyAlignment="0" applyProtection="0"/>
    <xf numFmtId="176" fontId="166" fillId="50" borderId="58" applyNumberFormat="0" applyProtection="0">
      <alignment horizontal="right" vertical="center"/>
    </xf>
    <xf numFmtId="4" fontId="44" fillId="104" borderId="55" applyNumberFormat="0" applyProtection="0">
      <alignment horizontal="left" vertical="center" indent="1"/>
    </xf>
    <xf numFmtId="176" fontId="142" fillId="0" borderId="50" applyNumberFormat="0" applyFill="0" applyBorder="0" applyAlignment="0" applyProtection="0"/>
    <xf numFmtId="0" fontId="3" fillId="108" borderId="37" applyNumberFormat="0" applyProtection="0">
      <alignment horizontal="left" vertical="center" indent="1"/>
    </xf>
    <xf numFmtId="0" fontId="142" fillId="0" borderId="50" applyNumberFormat="0" applyFill="0" applyBorder="0" applyAlignment="0" applyProtection="0"/>
    <xf numFmtId="0" fontId="141" fillId="0" borderId="50" applyNumberFormat="0" applyFill="0" applyBorder="0" applyAlignment="0" applyProtection="0"/>
    <xf numFmtId="0" fontId="140" fillId="0" borderId="50" applyNumberFormat="0" applyFill="0" applyBorder="0" applyAlignment="0" applyProtection="0"/>
    <xf numFmtId="0" fontId="135" fillId="0" borderId="50" applyNumberFormat="0" applyFill="0" applyBorder="0" applyAlignment="0" applyProtection="0"/>
    <xf numFmtId="0" fontId="3" fillId="93" borderId="37" applyNumberFormat="0" applyProtection="0">
      <alignment horizontal="left" vertical="center" indent="1"/>
    </xf>
    <xf numFmtId="0" fontId="2" fillId="86" borderId="54"/>
    <xf numFmtId="4" fontId="124" fillId="104" borderId="37" applyNumberFormat="0" applyProtection="0">
      <alignment horizontal="right" vertical="center"/>
    </xf>
    <xf numFmtId="0" fontId="102" fillId="52" borderId="51" applyNumberFormat="0" applyAlignment="0" applyProtection="0"/>
    <xf numFmtId="0" fontId="91" fillId="0" borderId="53">
      <alignment horizontal="left" vertical="center"/>
    </xf>
    <xf numFmtId="0" fontId="2" fillId="84" borderId="54"/>
    <xf numFmtId="4" fontId="124" fillId="104" borderId="37" applyNumberFormat="0" applyProtection="0">
      <alignment horizontal="right" vertical="center"/>
    </xf>
    <xf numFmtId="176" fontId="128" fillId="50" borderId="58" applyNumberFormat="0" applyProtection="0">
      <alignment horizontal="right" vertical="center"/>
    </xf>
    <xf numFmtId="0" fontId="2" fillId="0" borderId="50" applyNumberFormat="0" applyFill="0" applyAlignment="0" applyProtection="0"/>
    <xf numFmtId="0" fontId="59" fillId="0" borderId="50" applyNumberFormat="0" applyFill="0" applyBorder="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0" fontId="3" fillId="93" borderId="37" applyNumberFormat="0" applyProtection="0">
      <alignment horizontal="left" vertical="center" indent="1"/>
    </xf>
    <xf numFmtId="0" fontId="141" fillId="0" borderId="50" applyNumberFormat="0" applyFill="0" applyBorder="0" applyAlignment="0" applyProtection="0"/>
    <xf numFmtId="0" fontId="59" fillId="0" borderId="50" applyNumberFormat="0" applyFill="0" applyBorder="0" applyAlignment="0" applyProtection="0"/>
    <xf numFmtId="4" fontId="125" fillId="53" borderId="58" applyNumberFormat="0" applyProtection="0">
      <alignment horizontal="left" vertical="center" wrapText="1" indent="1"/>
    </xf>
    <xf numFmtId="4" fontId="124" fillId="88" borderId="37" applyNumberFormat="0" applyProtection="0">
      <alignment vertical="center"/>
    </xf>
    <xf numFmtId="0" fontId="141" fillId="0" borderId="50" applyNumberFormat="0" applyFill="0" applyBorder="0" applyAlignment="0" applyProtection="0"/>
    <xf numFmtId="0" fontId="68" fillId="79" borderId="51" applyNumberFormat="0" applyAlignment="0" applyProtection="0"/>
    <xf numFmtId="0" fontId="58" fillId="0" borderId="50" applyNumberFormat="0" applyFill="0" applyBorder="0" applyAlignment="0" applyProtection="0"/>
    <xf numFmtId="0" fontId="3" fillId="93" borderId="37" applyNumberFormat="0" applyProtection="0">
      <alignment horizontal="left" vertical="center" indent="1"/>
    </xf>
    <xf numFmtId="0" fontId="102" fillId="51" borderId="51" applyNumberFormat="0" applyAlignment="0" applyProtection="0"/>
    <xf numFmtId="0" fontId="3" fillId="93" borderId="37" applyNumberFormat="0" applyProtection="0">
      <alignment horizontal="left" vertical="center" indent="1"/>
    </xf>
    <xf numFmtId="0" fontId="102" fillId="51" borderId="51" applyNumberFormat="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176" fontId="102" fillId="52" borderId="51" applyNumberFormat="0" applyAlignment="0" applyProtection="0"/>
    <xf numFmtId="0" fontId="102" fillId="51" borderId="51" applyNumberFormat="0" applyAlignment="0" applyProtection="0"/>
    <xf numFmtId="0" fontId="68" fillId="79" borderId="51" applyNumberFormat="0" applyAlignment="0" applyProtection="0"/>
    <xf numFmtId="0" fontId="190" fillId="52" borderId="51" applyNumberFormat="0" applyAlignment="0" applyProtection="0"/>
    <xf numFmtId="4" fontId="126" fillId="102" borderId="37" applyNumberFormat="0" applyProtection="0">
      <alignment horizontal="left" vertical="center" indent="1"/>
    </xf>
    <xf numFmtId="0" fontId="3" fillId="86" borderId="37" applyNumberFormat="0" applyProtection="0">
      <alignment horizontal="left" vertical="center" indent="1"/>
    </xf>
    <xf numFmtId="4" fontId="44" fillId="85" borderId="37" applyNumberFormat="0" applyProtection="0">
      <alignment horizontal="left" vertical="center" indent="1"/>
    </xf>
    <xf numFmtId="4" fontId="124" fillId="88" borderId="37" applyNumberFormat="0" applyProtection="0">
      <alignment vertical="center"/>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4" fontId="126" fillId="102" borderId="37" applyNumberFormat="0" applyProtection="0">
      <alignment horizontal="left" vertical="center" indent="1"/>
    </xf>
    <xf numFmtId="0" fontId="32" fillId="89" borderId="52" applyNumberFormat="0" applyAlignment="0" applyProtection="0"/>
    <xf numFmtId="4" fontId="44" fillId="104" borderId="37" applyNumberFormat="0" applyProtection="0">
      <alignment horizontal="right" vertical="center"/>
    </xf>
    <xf numFmtId="4" fontId="44" fillId="104" borderId="37" applyNumberFormat="0" applyProtection="0">
      <alignment horizontal="left" vertical="center" indent="1"/>
    </xf>
    <xf numFmtId="0" fontId="3" fillId="86" borderId="37" applyNumberFormat="0" applyProtection="0">
      <alignment horizontal="left" vertical="center" indent="1"/>
    </xf>
    <xf numFmtId="0" fontId="68" fillId="79" borderId="51" applyNumberFormat="0" applyAlignment="0" applyProtection="0"/>
    <xf numFmtId="4" fontId="44" fillId="83" borderId="37" applyNumberFormat="0" applyProtection="0">
      <alignment horizontal="right" vertical="center"/>
    </xf>
    <xf numFmtId="4" fontId="44" fillId="85" borderId="37" applyNumberFormat="0" applyProtection="0">
      <alignment vertical="center"/>
    </xf>
    <xf numFmtId="4" fontId="44" fillId="99" borderId="37" applyNumberFormat="0" applyProtection="0">
      <alignment horizontal="right" vertical="center"/>
    </xf>
    <xf numFmtId="4" fontId="44" fillId="100" borderId="37" applyNumberFormat="0" applyProtection="0">
      <alignment horizontal="right" vertical="center"/>
    </xf>
    <xf numFmtId="4" fontId="126" fillId="102" borderId="37"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4" fontId="44" fillId="88" borderId="37" applyNumberFormat="0" applyProtection="0">
      <alignment vertical="center"/>
    </xf>
    <xf numFmtId="4" fontId="124" fillId="88" borderId="37" applyNumberFormat="0" applyProtection="0">
      <alignment vertical="center"/>
    </xf>
    <xf numFmtId="0" fontId="3" fillId="93" borderId="37" applyNumberFormat="0" applyProtection="0">
      <alignment horizontal="left" vertical="center" indent="1"/>
    </xf>
    <xf numFmtId="4" fontId="44" fillId="8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102" fillId="52" borderId="51" applyNumberFormat="0" applyAlignment="0" applyProtection="0"/>
    <xf numFmtId="4" fontId="44" fillId="104" borderId="37" applyNumberFormat="0" applyProtection="0">
      <alignment horizontal="right" vertical="center"/>
    </xf>
    <xf numFmtId="4" fontId="124" fillId="85" borderId="37" applyNumberFormat="0" applyProtection="0">
      <alignment vertical="center"/>
    </xf>
    <xf numFmtId="4" fontId="128" fillId="109" borderId="58"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4" fontId="44" fillId="83" borderId="37" applyNumberFormat="0" applyProtection="0">
      <alignment horizontal="right" vertical="center"/>
    </xf>
    <xf numFmtId="0" fontId="36" fillId="89" borderId="52" applyNumberFormat="0" applyAlignment="0" applyProtection="0"/>
    <xf numFmtId="0" fontId="3" fillId="92" borderId="52" applyNumberFormat="0" applyFont="0" applyAlignment="0" applyProtection="0"/>
    <xf numFmtId="176" fontId="122" fillId="80" borderId="37" applyNumberFormat="0" applyAlignment="0" applyProtection="0"/>
    <xf numFmtId="0" fontId="3" fillId="108" borderId="37" applyNumberFormat="0" applyProtection="0">
      <alignment horizontal="left" vertical="center" indent="1"/>
    </xf>
    <xf numFmtId="0" fontId="3" fillId="86" borderId="37" applyNumberFormat="0" applyProtection="0">
      <alignment horizontal="left" vertical="center" indent="1"/>
    </xf>
    <xf numFmtId="176" fontId="140" fillId="0" borderId="50" applyNumberFormat="0" applyFill="0" applyBorder="0" applyAlignment="0" applyProtection="0"/>
    <xf numFmtId="176" fontId="135" fillId="0" borderId="50" applyNumberFormat="0" applyFill="0" applyBorder="0" applyAlignment="0" applyProtection="0"/>
    <xf numFmtId="4" fontId="44" fillId="85" borderId="37" applyNumberFormat="0" applyProtection="0">
      <alignment vertical="center"/>
    </xf>
    <xf numFmtId="4" fontId="124" fillId="85" borderId="37" applyNumberFormat="0" applyProtection="0">
      <alignment vertical="center"/>
    </xf>
    <xf numFmtId="0" fontId="3" fillId="93" borderId="37" applyNumberFormat="0" applyProtection="0">
      <alignment horizontal="left" vertical="center" indent="1"/>
    </xf>
    <xf numFmtId="4" fontId="44" fillId="106" borderId="37" applyNumberFormat="0" applyProtection="0">
      <alignment horizontal="left" vertical="center" indent="1"/>
    </xf>
    <xf numFmtId="176" fontId="102" fillId="52" borderId="51" applyNumberFormat="0" applyAlignment="0" applyProtection="0"/>
    <xf numFmtId="4" fontId="44" fillId="106" borderId="37" applyNumberFormat="0" applyProtection="0">
      <alignment horizontal="left" vertical="center" indent="1"/>
    </xf>
    <xf numFmtId="4" fontId="44" fillId="97" borderId="37" applyNumberFormat="0" applyProtection="0">
      <alignment horizontal="right" vertical="center"/>
    </xf>
    <xf numFmtId="4" fontId="44" fillId="96" borderId="37" applyNumberFormat="0" applyProtection="0">
      <alignment horizontal="right" vertical="center"/>
    </xf>
    <xf numFmtId="4" fontId="44" fillId="99" borderId="37" applyNumberFormat="0" applyProtection="0">
      <alignment horizontal="right" vertical="center"/>
    </xf>
    <xf numFmtId="4" fontId="44" fillId="100" borderId="37" applyNumberFormat="0" applyProtection="0">
      <alignment horizontal="right" vertical="center"/>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8" borderId="37" applyNumberFormat="0" applyProtection="0">
      <alignment vertical="center"/>
    </xf>
    <xf numFmtId="0" fontId="3" fillId="86" borderId="37" applyNumberFormat="0" applyProtection="0">
      <alignment horizontal="left" vertical="center" indent="1"/>
    </xf>
    <xf numFmtId="4" fontId="44" fillId="85" borderId="37" applyNumberFormat="0" applyProtection="0">
      <alignment vertical="center"/>
    </xf>
    <xf numFmtId="4" fontId="44" fillId="88"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68" fillId="79" borderId="51" applyNumberFormat="0" applyAlignment="0" applyProtection="0"/>
    <xf numFmtId="4" fontId="124" fillId="88" borderId="37" applyNumberFormat="0" applyProtection="0">
      <alignment vertical="center"/>
    </xf>
    <xf numFmtId="0" fontId="3" fillId="93" borderId="37" applyNumberFormat="0" applyProtection="0">
      <alignment horizontal="left" vertical="center" indent="1"/>
    </xf>
    <xf numFmtId="4" fontId="44" fillId="100" borderId="37" applyNumberFormat="0" applyProtection="0">
      <alignment horizontal="right" vertical="center"/>
    </xf>
    <xf numFmtId="4" fontId="44" fillId="85" borderId="37" applyNumberFormat="0" applyProtection="0">
      <alignment vertical="center"/>
    </xf>
    <xf numFmtId="0" fontId="3" fillId="86" borderId="37" applyNumberFormat="0" applyProtection="0">
      <alignment horizontal="left" vertical="center" indent="1"/>
    </xf>
    <xf numFmtId="4" fontId="44" fillId="104" borderId="37" applyNumberFormat="0" applyProtection="0">
      <alignment horizontal="right" vertical="center"/>
    </xf>
    <xf numFmtId="4" fontId="124" fillId="88" borderId="37" applyNumberFormat="0" applyProtection="0">
      <alignment vertical="center"/>
    </xf>
    <xf numFmtId="39" fontId="106" fillId="57" borderId="56"/>
    <xf numFmtId="0" fontId="102" fillId="51" borderId="51" applyNumberFormat="0" applyAlignment="0" applyProtection="0"/>
    <xf numFmtId="176" fontId="2" fillId="0" borderId="50" applyNumberFormat="0" applyFill="0" applyAlignment="0" applyProtection="0"/>
    <xf numFmtId="0" fontId="36" fillId="92" borderId="52" applyNumberFormat="0" applyFont="0" applyAlignment="0" applyProtection="0"/>
    <xf numFmtId="176" fontId="68" fillId="80" borderId="51" applyNumberFormat="0" applyAlignment="0" applyProtection="0"/>
    <xf numFmtId="0" fontId="68" fillId="79" borderId="51" applyNumberFormat="0" applyAlignment="0" applyProtection="0"/>
    <xf numFmtId="0" fontId="59" fillId="0" borderId="50" applyNumberFormat="0" applyFill="0" applyBorder="0" applyAlignment="0" applyProtection="0"/>
    <xf numFmtId="39" fontId="106" fillId="57" borderId="56"/>
    <xf numFmtId="176" fontId="165" fillId="50" borderId="58" applyNumberFormat="0" applyProtection="0">
      <alignment horizontal="right" vertical="center"/>
    </xf>
    <xf numFmtId="0" fontId="122" fillId="79" borderId="37" applyNumberFormat="0" applyAlignment="0" applyProtection="0"/>
    <xf numFmtId="0" fontId="3" fillId="86" borderId="37" applyNumberFormat="0" applyProtection="0">
      <alignment horizontal="left" vertical="center" indent="1"/>
    </xf>
    <xf numFmtId="0" fontId="3" fillId="108" borderId="37" applyNumberFormat="0" applyProtection="0">
      <alignment horizontal="left" vertical="center" indent="1"/>
    </xf>
    <xf numFmtId="176" fontId="2" fillId="0" borderId="50" applyNumberFormat="0" applyFill="0" applyAlignment="0" applyProtection="0"/>
    <xf numFmtId="0" fontId="32" fillId="89" borderId="52" applyNumberFormat="0" applyAlignment="0" applyProtection="0"/>
    <xf numFmtId="0" fontId="3" fillId="93" borderId="37" applyNumberFormat="0" applyProtection="0">
      <alignment horizontal="left" vertical="center" indent="1"/>
    </xf>
    <xf numFmtId="4" fontId="124" fillId="88" borderId="37" applyNumberFormat="0" applyProtection="0">
      <alignment vertical="center"/>
    </xf>
    <xf numFmtId="0" fontId="3" fillId="106" borderId="37" applyNumberFormat="0" applyProtection="0">
      <alignment horizontal="left" vertical="center" indent="1"/>
    </xf>
    <xf numFmtId="176" fontId="128" fillId="50" borderId="58" applyNumberFormat="0" applyProtection="0">
      <alignment horizontal="right" vertical="center"/>
    </xf>
    <xf numFmtId="4" fontId="124" fillId="85" borderId="37" applyNumberFormat="0" applyProtection="0">
      <alignment vertical="center"/>
    </xf>
    <xf numFmtId="0" fontId="3" fillId="108" borderId="37" applyNumberFormat="0" applyProtection="0">
      <alignment horizontal="left" vertical="center" indent="1"/>
    </xf>
    <xf numFmtId="176" fontId="142" fillId="0" borderId="50" applyNumberFormat="0" applyFill="0" applyBorder="0" applyAlignment="0" applyProtection="0"/>
    <xf numFmtId="4" fontId="44" fillId="101" borderId="37" applyNumberFormat="0" applyProtection="0">
      <alignment horizontal="right" vertical="center"/>
    </xf>
    <xf numFmtId="0" fontId="3" fillId="93" borderId="37" applyNumberFormat="0" applyProtection="0">
      <alignment horizontal="left" vertical="center" indent="1"/>
    </xf>
    <xf numFmtId="4" fontId="44" fillId="85" borderId="37" applyNumberFormat="0" applyProtection="0">
      <alignment horizontal="left" vertical="center" indent="1"/>
    </xf>
    <xf numFmtId="176" fontId="122" fillId="80" borderId="37" applyNumberFormat="0" applyAlignment="0" applyProtection="0"/>
    <xf numFmtId="176" fontId="57" fillId="0" borderId="50" applyNumberFormat="0" applyFill="0" applyBorder="0" applyAlignment="0" applyProtection="0"/>
    <xf numFmtId="0" fontId="3" fillId="92" borderId="52" applyNumberFormat="0" applyFont="0" applyAlignment="0" applyProtection="0"/>
    <xf numFmtId="0" fontId="135" fillId="0" borderId="50" applyNumberFormat="0" applyFill="0" applyBorder="0" applyAlignment="0" applyProtection="0"/>
    <xf numFmtId="0" fontId="189" fillId="80" borderId="51" applyNumberFormat="0" applyAlignment="0" applyProtection="0"/>
    <xf numFmtId="0" fontId="3" fillId="106" borderId="37" applyNumberFormat="0" applyProtection="0">
      <alignment horizontal="left" vertical="center" indent="1"/>
    </xf>
    <xf numFmtId="176" fontId="165" fillId="50" borderId="58" applyNumberFormat="0" applyProtection="0">
      <alignment horizontal="right" vertical="center"/>
    </xf>
    <xf numFmtId="0" fontId="2" fillId="0" borderId="50" applyNumberFormat="0" applyFill="0" applyAlignment="0" applyProtection="0"/>
    <xf numFmtId="176" fontId="130" fillId="107" borderId="58" applyNumberFormat="0" applyProtection="0">
      <alignment horizontal="left" vertical="top" indent="1"/>
    </xf>
    <xf numFmtId="4" fontId="44" fillId="104" borderId="37" applyNumberFormat="0" applyProtection="0">
      <alignment horizontal="right" vertical="center"/>
    </xf>
    <xf numFmtId="4" fontId="134" fillId="109" borderId="58" applyNumberFormat="0" applyProtection="0">
      <alignment horizontal="right" vertical="center"/>
    </xf>
    <xf numFmtId="176" fontId="57" fillId="0" borderId="50" applyNumberFormat="0" applyFill="0" applyBorder="0" applyAlignment="0" applyProtection="0"/>
    <xf numFmtId="176" fontId="58" fillId="0" borderId="50" applyNumberFormat="0" applyFill="0" applyBorder="0" applyAlignment="0" applyProtection="0"/>
    <xf numFmtId="4" fontId="124" fillId="104" borderId="37" applyNumberFormat="0" applyProtection="0">
      <alignment horizontal="right" vertical="center"/>
    </xf>
    <xf numFmtId="176" fontId="125" fillId="112" borderId="58" applyNumberFormat="0" applyProtection="0">
      <alignment horizontal="left" vertical="center" wrapText="1" indent="1"/>
    </xf>
    <xf numFmtId="4" fontId="124" fillId="104" borderId="37" applyNumberFormat="0" applyProtection="0">
      <alignment horizontal="right" vertical="center"/>
    </xf>
    <xf numFmtId="176" fontId="68" fillId="80" borderId="51" applyNumberFormat="0" applyAlignment="0" applyProtection="0"/>
    <xf numFmtId="176" fontId="135" fillId="0" borderId="50" applyNumberFormat="0" applyFill="0" applyBorder="0" applyAlignment="0" applyProtection="0"/>
    <xf numFmtId="4" fontId="128" fillId="109" borderId="58"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176" fontId="128" fillId="50" borderId="58" applyNumberFormat="0" applyProtection="0">
      <alignment horizontal="right" vertical="center"/>
    </xf>
    <xf numFmtId="4" fontId="44" fillId="104" borderId="37" applyNumberFormat="0" applyProtection="0">
      <alignment horizontal="right" vertical="center"/>
    </xf>
    <xf numFmtId="176" fontId="128" fillId="50" borderId="58" applyNumberFormat="0" applyProtection="0">
      <alignment horizontal="right" vertical="center"/>
    </xf>
    <xf numFmtId="176" fontId="59" fillId="0" borderId="50" applyNumberFormat="0" applyFill="0" applyBorder="0" applyAlignment="0" applyProtection="0"/>
    <xf numFmtId="176" fontId="142" fillId="0" borderId="50" applyNumberFormat="0" applyFill="0" applyBorder="0" applyAlignment="0" applyProtection="0"/>
    <xf numFmtId="176" fontId="140" fillId="0" borderId="50" applyNumberFormat="0" applyFill="0" applyBorder="0" applyAlignment="0" applyProtection="0"/>
    <xf numFmtId="4" fontId="133" fillId="104" borderId="37" applyNumberFormat="0" applyProtection="0">
      <alignment horizontal="right" vertical="center"/>
    </xf>
    <xf numFmtId="176" fontId="141" fillId="0" borderId="50" applyNumberFormat="0" applyFill="0" applyBorder="0" applyAlignment="0" applyProtection="0"/>
    <xf numFmtId="0" fontId="36" fillId="92" borderId="52" applyNumberFormat="0" applyFont="0" applyAlignment="0" applyProtection="0"/>
    <xf numFmtId="4" fontId="133" fillId="104" borderId="37" applyNumberFormat="0" applyProtection="0">
      <alignment horizontal="right" vertical="center"/>
    </xf>
    <xf numFmtId="0" fontId="58" fillId="0" borderId="50" applyNumberFormat="0" applyFill="0" applyBorder="0" applyAlignment="0" applyProtection="0"/>
    <xf numFmtId="0" fontId="59" fillId="0" borderId="50" applyNumberFormat="0" applyFill="0" applyBorder="0" applyAlignment="0" applyProtection="0"/>
    <xf numFmtId="176" fontId="2" fillId="0" borderId="50" applyNumberFormat="0" applyFill="0" applyAlignment="0" applyProtection="0"/>
    <xf numFmtId="0" fontId="68" fillId="79" borderId="51" applyNumberFormat="0" applyAlignment="0" applyProtection="0"/>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vertical="center"/>
    </xf>
    <xf numFmtId="0" fontId="58" fillId="0" borderId="50" applyNumberFormat="0" applyFill="0" applyBorder="0" applyAlignment="0" applyProtection="0"/>
    <xf numFmtId="4" fontId="44" fillId="104" borderId="37" applyNumberFormat="0" applyProtection="0">
      <alignment horizontal="right" vertical="center"/>
    </xf>
    <xf numFmtId="4" fontId="125" fillId="53" borderId="58" applyNumberFormat="0" applyProtection="0">
      <alignment horizontal="left" vertical="center" wrapText="1" indent="1"/>
    </xf>
    <xf numFmtId="4" fontId="124" fillId="85" borderId="37" applyNumberFormat="0" applyProtection="0">
      <alignment vertical="center"/>
    </xf>
    <xf numFmtId="0" fontId="140" fillId="0" borderId="50" applyNumberFormat="0" applyFill="0" applyBorder="0" applyAlignment="0" applyProtection="0"/>
    <xf numFmtId="0" fontId="141" fillId="0" borderId="50" applyNumberFormat="0" applyFill="0" applyBorder="0" applyAlignment="0" applyProtection="0"/>
    <xf numFmtId="0" fontId="142" fillId="0" borderId="50" applyNumberFormat="0" applyFill="0" applyBorder="0" applyAlignment="0" applyProtection="0"/>
    <xf numFmtId="0" fontId="190" fillId="52" borderId="51" applyNumberFormat="0" applyAlignment="0" applyProtection="0"/>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2" borderId="52" applyNumberFormat="0" applyFont="0" applyAlignment="0" applyProtection="0"/>
    <xf numFmtId="0" fontId="102" fillId="51" borderId="51" applyNumberFormat="0" applyAlignment="0" applyProtection="0"/>
    <xf numFmtId="39" fontId="106" fillId="57" borderId="56"/>
    <xf numFmtId="39" fontId="106" fillId="57" borderId="56"/>
    <xf numFmtId="39" fontId="106" fillId="57" borderId="56"/>
    <xf numFmtId="4" fontId="44" fillId="98" borderId="37" applyNumberFormat="0" applyProtection="0">
      <alignment horizontal="right" vertical="center"/>
    </xf>
    <xf numFmtId="4" fontId="44" fillId="104" borderId="37"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4" fontId="44" fillId="101" borderId="37" applyNumberFormat="0" applyProtection="0">
      <alignment horizontal="right" vertical="center"/>
    </xf>
    <xf numFmtId="39" fontId="106" fillId="57" borderId="56"/>
    <xf numFmtId="4" fontId="44" fillId="85" borderId="37" applyNumberFormat="0" applyProtection="0">
      <alignment horizontal="left" vertical="center" indent="1"/>
    </xf>
    <xf numFmtId="4" fontId="44" fillId="88"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39" fontId="106" fillId="57" borderId="56"/>
    <xf numFmtId="4" fontId="44" fillId="85"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59" fillId="0" borderId="50" applyNumberFormat="0" applyFill="0" applyBorder="0" applyAlignment="0" applyProtection="0"/>
    <xf numFmtId="0" fontId="102" fillId="51" borderId="51" applyNumberFormat="0" applyAlignment="0" applyProtection="0"/>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0" fontId="3" fillId="93" borderId="37" applyNumberFormat="0" applyProtection="0">
      <alignment horizontal="left" vertical="center" indent="1"/>
    </xf>
    <xf numFmtId="176" fontId="2" fillId="0" borderId="50" applyNumberFormat="0" applyFill="0" applyAlignment="0" applyProtection="0"/>
    <xf numFmtId="176" fontId="125" fillId="112" borderId="58" applyNumberFormat="0" applyProtection="0">
      <alignment horizontal="left" vertical="center" wrapText="1" indent="1"/>
    </xf>
    <xf numFmtId="176" fontId="58" fillId="0" borderId="50" applyNumberFormat="0" applyFill="0" applyBorder="0" applyAlignment="0" applyProtection="0"/>
    <xf numFmtId="176" fontId="59" fillId="0" borderId="50" applyNumberFormat="0" applyFill="0" applyBorder="0" applyAlignment="0" applyProtection="0"/>
    <xf numFmtId="176" fontId="166" fillId="50" borderId="58" applyNumberFormat="0" applyProtection="0">
      <alignment horizontal="right" vertical="center"/>
    </xf>
    <xf numFmtId="176" fontId="32" fillId="89" borderId="52" applyNumberFormat="0" applyAlignment="0" applyProtection="0"/>
    <xf numFmtId="176" fontId="102" fillId="52" borderId="51" applyNumberFormat="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0" fontId="68" fillId="79" borderId="51" applyNumberFormat="0" applyAlignment="0" applyProtection="0"/>
    <xf numFmtId="0" fontId="32" fillId="89" borderId="52" applyNumberFormat="0" applyAlignment="0" applyProtection="0"/>
    <xf numFmtId="0" fontId="57" fillId="0" borderId="50" applyNumberFormat="0" applyFill="0" applyBorder="0" applyAlignment="0" applyProtection="0"/>
    <xf numFmtId="0" fontId="58" fillId="0" borderId="50" applyNumberFormat="0" applyFill="0" applyBorder="0" applyAlignment="0" applyProtection="0"/>
    <xf numFmtId="176" fontId="59" fillId="0" borderId="50" applyNumberFormat="0" applyFill="0" applyBorder="0" applyAlignment="0" applyProtection="0"/>
    <xf numFmtId="0" fontId="68" fillId="79" borderId="51" applyNumberFormat="0" applyAlignment="0" applyProtection="0"/>
    <xf numFmtId="4" fontId="124" fillId="104" borderId="37" applyNumberFormat="0" applyProtection="0">
      <alignment horizontal="right" vertical="center"/>
    </xf>
    <xf numFmtId="4" fontId="44" fillId="10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4" fontId="44" fillId="104" borderId="37" applyNumberFormat="0" applyProtection="0">
      <alignment horizontal="right" vertical="center"/>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vertical="center"/>
    </xf>
    <xf numFmtId="4" fontId="124" fillId="85" borderId="37" applyNumberFormat="0" applyProtection="0">
      <alignment vertical="center"/>
    </xf>
    <xf numFmtId="39" fontId="106" fillId="57" borderId="56"/>
    <xf numFmtId="39" fontId="106" fillId="57" borderId="56"/>
    <xf numFmtId="4" fontId="44" fillId="85" borderId="37" applyNumberFormat="0" applyProtection="0">
      <alignment horizontal="left" vertical="center" indent="1"/>
    </xf>
    <xf numFmtId="4" fontId="44" fillId="83" borderId="37" applyNumberFormat="0" applyProtection="0">
      <alignment horizontal="right" vertical="center"/>
    </xf>
    <xf numFmtId="0" fontId="3" fillId="108" borderId="37" applyNumberFormat="0" applyProtection="0">
      <alignment horizontal="left" vertical="center" indent="1"/>
    </xf>
    <xf numFmtId="4" fontId="44" fillId="104"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7" borderId="37" applyNumberFormat="0" applyProtection="0">
      <alignment horizontal="right" vertical="center"/>
    </xf>
    <xf numFmtId="4" fontId="44" fillId="40" borderId="37" applyNumberFormat="0" applyProtection="0">
      <alignment horizontal="right" vertical="center"/>
    </xf>
    <xf numFmtId="0" fontId="3" fillId="93" borderId="37" applyNumberFormat="0" applyProtection="0">
      <alignment horizontal="left" vertical="center" indent="1"/>
    </xf>
    <xf numFmtId="0" fontId="68" fillId="79" borderId="51" applyNumberFormat="0" applyAlignment="0" applyProtection="0"/>
    <xf numFmtId="0" fontId="2" fillId="0" borderId="50" applyNumberFormat="0" applyFill="0" applyAlignment="0" applyProtection="0"/>
    <xf numFmtId="0" fontId="3" fillId="93"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horizontal="left" vertical="center" indent="1"/>
    </xf>
    <xf numFmtId="176" fontId="57" fillId="0" borderId="50" applyNumberFormat="0" applyFill="0" applyBorder="0" applyAlignment="0" applyProtection="0"/>
    <xf numFmtId="4" fontId="44" fillId="104" borderId="37" applyNumberFormat="0" applyProtection="0">
      <alignment horizontal="right" vertical="center"/>
    </xf>
    <xf numFmtId="4" fontId="44" fillId="85" borderId="37" applyNumberFormat="0" applyProtection="0">
      <alignment vertical="center"/>
    </xf>
    <xf numFmtId="0" fontId="135" fillId="0" borderId="50" applyNumberFormat="0" applyFill="0" applyBorder="0" applyAlignment="0" applyProtection="0"/>
    <xf numFmtId="0" fontId="3" fillId="93" borderId="37" applyNumberFormat="0" applyProtection="0">
      <alignment horizontal="left" vertical="center" indent="1"/>
    </xf>
    <xf numFmtId="4" fontId="44" fillId="85" borderId="37" applyNumberFormat="0" applyProtection="0">
      <alignment horizontal="left" vertical="center" indent="1"/>
    </xf>
    <xf numFmtId="176" fontId="57" fillId="0" borderId="50" applyNumberFormat="0" applyFill="0" applyBorder="0" applyAlignment="0" applyProtection="0"/>
    <xf numFmtId="4" fontId="124" fillId="104" borderId="37" applyNumberFormat="0" applyProtection="0">
      <alignment horizontal="right" vertical="center"/>
    </xf>
    <xf numFmtId="4" fontId="44" fillId="85" borderId="37" applyNumberFormat="0" applyProtection="0">
      <alignment horizontal="left" vertical="center" indent="1"/>
    </xf>
    <xf numFmtId="0" fontId="3" fillId="106" borderId="37" applyNumberFormat="0" applyProtection="0">
      <alignment horizontal="left" vertical="center" indent="1"/>
    </xf>
    <xf numFmtId="4" fontId="44" fillId="85" borderId="37" applyNumberFormat="0" applyProtection="0">
      <alignment horizontal="left" vertical="center" indent="1"/>
    </xf>
    <xf numFmtId="176" fontId="59" fillId="0" borderId="50" applyNumberFormat="0" applyFill="0" applyBorder="0" applyAlignment="0" applyProtection="0"/>
    <xf numFmtId="176" fontId="58" fillId="0" borderId="50" applyNumberFormat="0" applyFill="0" applyBorder="0" applyAlignment="0" applyProtection="0"/>
    <xf numFmtId="0" fontId="59" fillId="0" borderId="50" applyNumberFormat="0" applyFill="0" applyBorder="0" applyAlignment="0" applyProtection="0"/>
    <xf numFmtId="0" fontId="57" fillId="0" borderId="50" applyNumberFormat="0" applyFill="0" applyBorder="0" applyAlignment="0" applyProtection="0"/>
    <xf numFmtId="0" fontId="2" fillId="0" borderId="50" applyNumberFormat="0" applyFill="0" applyAlignment="0" applyProtection="0"/>
    <xf numFmtId="0" fontId="2" fillId="0" borderId="50" applyNumberFormat="0" applyFill="0" applyAlignment="0" applyProtection="0"/>
    <xf numFmtId="176" fontId="59" fillId="0" borderId="50" applyNumberFormat="0" applyFill="0" applyBorder="0" applyAlignment="0" applyProtection="0"/>
    <xf numFmtId="0" fontId="3" fillId="92" borderId="52" applyNumberFormat="0" applyFont="0" applyAlignment="0" applyProtection="0"/>
    <xf numFmtId="0" fontId="3" fillId="92" borderId="52" applyNumberFormat="0" applyFont="0" applyAlignment="0" applyProtection="0"/>
    <xf numFmtId="4" fontId="44" fillId="104" borderId="37" applyNumberFormat="0" applyProtection="0">
      <alignment horizontal="right" vertical="center"/>
    </xf>
    <xf numFmtId="0" fontId="32" fillId="89" borderId="52" applyNumberFormat="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0" fontId="3" fillId="86" borderId="37" applyNumberFormat="0" applyProtection="0">
      <alignment horizontal="left" vertical="center" indent="1"/>
    </xf>
    <xf numFmtId="176" fontId="32" fillId="89" borderId="52" applyNumberFormat="0" applyAlignment="0" applyProtection="0"/>
    <xf numFmtId="176" fontId="141"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68" fillId="80" borderId="51" applyNumberFormat="0" applyAlignment="0" applyProtection="0"/>
    <xf numFmtId="176" fontId="32" fillId="89" borderId="52" applyNumberFormat="0" applyAlignment="0" applyProtection="0"/>
    <xf numFmtId="176" fontId="141" fillId="0" borderId="50" applyNumberFormat="0" applyFill="0" applyBorder="0" applyAlignment="0" applyProtection="0"/>
    <xf numFmtId="176" fontId="135" fillId="0" borderId="50" applyNumberFormat="0" applyFill="0" applyBorder="0" applyAlignment="0" applyProtection="0"/>
    <xf numFmtId="0" fontId="36" fillId="92" borderId="52" applyNumberFormat="0" applyFont="0" applyAlignment="0" applyProtection="0"/>
    <xf numFmtId="176" fontId="135" fillId="0" borderId="50" applyNumberFormat="0" applyFill="0" applyBorder="0" applyAlignment="0" applyProtection="0"/>
    <xf numFmtId="176" fontId="141" fillId="0" borderId="50" applyNumberFormat="0" applyFill="0" applyBorder="0" applyAlignment="0" applyProtection="0"/>
    <xf numFmtId="176" fontId="135" fillId="0" borderId="50" applyNumberFormat="0" applyFill="0" applyBorder="0" applyAlignment="0" applyProtection="0"/>
    <xf numFmtId="176" fontId="68" fillId="80" borderId="51" applyNumberFormat="0" applyAlignment="0" applyProtection="0"/>
    <xf numFmtId="0" fontId="3" fillId="93" borderId="37" applyNumberFormat="0" applyProtection="0">
      <alignment horizontal="left" vertical="center" indent="1"/>
    </xf>
    <xf numFmtId="4" fontId="124" fillId="85" borderId="37" applyNumberFormat="0" applyProtection="0">
      <alignment vertical="center"/>
    </xf>
    <xf numFmtId="39" fontId="106" fillId="57" borderId="56"/>
    <xf numFmtId="4" fontId="44" fillId="85" borderId="37" applyNumberFormat="0" applyProtection="0">
      <alignment horizontal="left" vertical="center" indent="1"/>
    </xf>
    <xf numFmtId="39" fontId="106" fillId="57" borderId="56"/>
    <xf numFmtId="176" fontId="59" fillId="0" borderId="50" applyNumberFormat="0" applyFill="0" applyBorder="0" applyAlignment="0" applyProtection="0"/>
    <xf numFmtId="176" fontId="58" fillId="0" borderId="50" applyNumberFormat="0" applyFill="0" applyBorder="0" applyAlignment="0" applyProtection="0"/>
    <xf numFmtId="176" fontId="122" fillId="80" borderId="37" applyNumberFormat="0" applyAlignment="0" applyProtection="0"/>
    <xf numFmtId="0" fontId="68" fillId="80" borderId="51" applyNumberFormat="0" applyAlignment="0" applyProtection="0"/>
    <xf numFmtId="0" fontId="68" fillId="79" borderId="51" applyNumberFormat="0" applyAlignment="0" applyProtection="0"/>
    <xf numFmtId="39" fontId="106" fillId="57" borderId="56"/>
    <xf numFmtId="0" fontId="3" fillId="93" borderId="37" applyNumberFormat="0" applyProtection="0">
      <alignment horizontal="left" vertical="center" indent="1"/>
    </xf>
    <xf numFmtId="4" fontId="44" fillId="104"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189" fillId="80" borderId="51" applyNumberFormat="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6" borderId="37" applyNumberFormat="0" applyProtection="0">
      <alignment horizontal="left" vertical="center" indent="1"/>
    </xf>
    <xf numFmtId="4" fontId="124" fillId="88" borderId="37" applyNumberFormat="0" applyProtection="0">
      <alignment vertical="center"/>
    </xf>
    <xf numFmtId="0" fontId="3" fillId="93" borderId="37" applyNumberFormat="0" applyProtection="0">
      <alignment horizontal="left" vertical="center" indent="1"/>
    </xf>
    <xf numFmtId="176" fontId="2" fillId="0" borderId="50" applyNumberFormat="0" applyFill="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0" fontId="3" fillId="92" borderId="52" applyNumberFormat="0" applyFont="0" applyAlignment="0" applyProtection="0"/>
    <xf numFmtId="0" fontId="59" fillId="0" borderId="50" applyNumberFormat="0" applyFill="0" applyBorder="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0" fontId="58" fillId="0" borderId="50" applyNumberFormat="0" applyFill="0" applyBorder="0" applyAlignment="0" applyProtection="0"/>
    <xf numFmtId="0" fontId="59" fillId="0" borderId="50" applyNumberFormat="0" applyFill="0" applyBorder="0" applyAlignment="0" applyProtection="0"/>
    <xf numFmtId="0" fontId="2" fillId="0" borderId="50" applyNumberFormat="0" applyFill="0" applyAlignment="0" applyProtection="0"/>
    <xf numFmtId="176" fontId="2" fillId="0" borderId="50" applyNumberFormat="0" applyFill="0" applyAlignment="0" applyProtection="0"/>
    <xf numFmtId="0" fontId="65" fillId="0" borderId="25" applyNumberFormat="0" applyBorder="0">
      <alignment horizontal="center"/>
    </xf>
    <xf numFmtId="0" fontId="68" fillId="79" borderId="51" applyNumberFormat="0" applyAlignment="0" applyProtection="0"/>
    <xf numFmtId="0" fontId="68" fillId="79" borderId="51" applyNumberFormat="0" applyAlignment="0" applyProtection="0"/>
    <xf numFmtId="0" fontId="68" fillId="80" borderId="51" applyNumberFormat="0" applyAlignment="0" applyProtection="0"/>
    <xf numFmtId="0" fontId="68" fillId="79" borderId="51" applyNumberFormat="0" applyAlignment="0" applyProtection="0"/>
    <xf numFmtId="176" fontId="128" fillId="50" borderId="58" applyNumberFormat="0" applyProtection="0">
      <alignment horizontal="right" vertical="center"/>
    </xf>
    <xf numFmtId="4" fontId="129" fillId="109" borderId="58" applyNumberFormat="0" applyProtection="0">
      <alignment horizontal="right" vertical="center"/>
    </xf>
    <xf numFmtId="4" fontId="44" fillId="85" borderId="37" applyNumberFormat="0" applyProtection="0">
      <alignment vertical="center"/>
    </xf>
    <xf numFmtId="0" fontId="57" fillId="0" borderId="50" applyNumberFormat="0" applyFill="0" applyBorder="0" applyAlignment="0" applyProtection="0"/>
    <xf numFmtId="4" fontId="124" fillId="104" borderId="37" applyNumberFormat="0" applyProtection="0">
      <alignment horizontal="right" vertical="center"/>
    </xf>
    <xf numFmtId="0" fontId="3" fillId="93" borderId="37" applyNumberFormat="0" applyProtection="0">
      <alignment horizontal="left" vertical="center" indent="1"/>
    </xf>
    <xf numFmtId="4" fontId="124" fillId="85" borderId="37" applyNumberFormat="0" applyProtection="0">
      <alignment vertical="center"/>
    </xf>
    <xf numFmtId="176" fontId="165" fillId="50" borderId="58" applyNumberFormat="0" applyProtection="0">
      <alignment horizontal="right" vertical="center"/>
    </xf>
    <xf numFmtId="4" fontId="129" fillId="109" borderId="58" applyNumberFormat="0" applyProtection="0">
      <alignment horizontal="right" vertical="center"/>
    </xf>
    <xf numFmtId="0" fontId="3" fillId="108" borderId="37" applyNumberFormat="0" applyProtection="0">
      <alignment horizontal="left" vertical="center" indent="1"/>
    </xf>
    <xf numFmtId="39" fontId="106" fillId="57" borderId="56"/>
    <xf numFmtId="0" fontId="3" fillId="93" borderId="37" applyNumberFormat="0" applyProtection="0">
      <alignment horizontal="left" vertical="center" indent="1"/>
    </xf>
    <xf numFmtId="4" fontId="124" fillId="104" borderId="37" applyNumberFormat="0" applyProtection="0">
      <alignment horizontal="right" vertical="center"/>
    </xf>
    <xf numFmtId="0" fontId="3" fillId="93" borderId="37" applyNumberFormat="0" applyProtection="0">
      <alignment horizontal="left" vertical="center" indent="1"/>
    </xf>
    <xf numFmtId="39" fontId="106" fillId="57" borderId="56"/>
    <xf numFmtId="4" fontId="133" fillId="104" borderId="37" applyNumberFormat="0" applyProtection="0">
      <alignment horizontal="right" vertical="center"/>
    </xf>
    <xf numFmtId="4" fontId="126" fillId="102" borderId="37" applyNumberFormat="0" applyProtection="0">
      <alignment horizontal="left" vertical="center" indent="1"/>
    </xf>
    <xf numFmtId="4" fontId="124" fillId="85" borderId="37" applyNumberFormat="0" applyProtection="0">
      <alignment vertical="center"/>
    </xf>
    <xf numFmtId="176" fontId="58" fillId="0" borderId="50" applyNumberFormat="0" applyFill="0" applyBorder="0" applyAlignment="0" applyProtection="0"/>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0" fontId="102" fillId="51" borderId="51" applyNumberFormat="0" applyAlignment="0" applyProtection="0"/>
    <xf numFmtId="4" fontId="44" fillId="10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106" borderId="37" applyNumberFormat="0" applyProtection="0">
      <alignment horizontal="left" vertical="center" indent="1"/>
    </xf>
    <xf numFmtId="176" fontId="165" fillId="50" borderId="58" applyNumberFormat="0" applyProtection="0">
      <alignment horizontal="right" vertical="center"/>
    </xf>
    <xf numFmtId="39" fontId="106" fillId="57" borderId="56"/>
    <xf numFmtId="0" fontId="3" fillId="93" borderId="37" applyNumberFormat="0" applyProtection="0">
      <alignment horizontal="left" vertical="center" indent="1"/>
    </xf>
    <xf numFmtId="4" fontId="124" fillId="88" borderId="37" applyNumberFormat="0" applyProtection="0">
      <alignment vertical="center"/>
    </xf>
    <xf numFmtId="4" fontId="44" fillId="85" borderId="37" applyNumberFormat="0" applyProtection="0">
      <alignment horizontal="left" vertical="center" indent="1"/>
    </xf>
    <xf numFmtId="4" fontId="44" fillId="95" borderId="37" applyNumberFormat="0" applyProtection="0">
      <alignment horizontal="right" vertical="center"/>
    </xf>
    <xf numFmtId="0" fontId="3" fillId="93" borderId="37" applyNumberFormat="0" applyProtection="0">
      <alignment horizontal="left" vertical="center" indent="1"/>
    </xf>
    <xf numFmtId="4" fontId="44" fillId="83" borderId="37" applyNumberFormat="0" applyProtection="0">
      <alignment horizontal="right" vertical="center"/>
    </xf>
    <xf numFmtId="4" fontId="44" fillId="98"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44" fillId="104" borderId="37" applyNumberFormat="0" applyProtection="0">
      <alignment horizontal="left" vertical="center" indent="1"/>
    </xf>
    <xf numFmtId="0" fontId="3" fillId="106" borderId="37" applyNumberFormat="0" applyProtection="0">
      <alignment horizontal="left" vertical="center" indent="1"/>
    </xf>
    <xf numFmtId="176" fontId="128" fillId="50" borderId="58" applyNumberFormat="0" applyProtection="0">
      <alignment horizontal="right" vertical="center"/>
    </xf>
    <xf numFmtId="4" fontId="128" fillId="109" borderId="58" applyNumberFormat="0" applyProtection="0">
      <alignment horizontal="right" vertical="center"/>
    </xf>
    <xf numFmtId="176" fontId="165" fillId="50" borderId="58" applyNumberFormat="0" applyProtection="0">
      <alignment horizontal="right" vertical="center"/>
    </xf>
    <xf numFmtId="0" fontId="3" fillId="93" borderId="37" applyNumberFormat="0" applyProtection="0">
      <alignment horizontal="left" vertical="center" indent="1"/>
    </xf>
    <xf numFmtId="4" fontId="125" fillId="53" borderId="58" applyNumberFormat="0" applyProtection="0">
      <alignment horizontal="left" vertical="center" wrapText="1" indent="1"/>
    </xf>
    <xf numFmtId="4" fontId="44" fillId="88" borderId="37" applyNumberFormat="0" applyProtection="0">
      <alignment vertical="center"/>
    </xf>
    <xf numFmtId="0" fontId="3" fillId="93" borderId="37" applyNumberFormat="0" applyProtection="0">
      <alignment horizontal="left" vertical="center" indent="1"/>
    </xf>
    <xf numFmtId="0" fontId="173" fillId="0" borderId="48" applyNumberFormat="0" applyFill="0" applyAlignment="0" applyProtection="0"/>
    <xf numFmtId="4" fontId="44" fillId="88" borderId="37" applyNumberFormat="0" applyProtection="0">
      <alignment horizontal="left" vertical="center" indent="1"/>
    </xf>
    <xf numFmtId="0" fontId="36" fillId="89" borderId="52" applyNumberFormat="0" applyAlignment="0" applyProtection="0"/>
    <xf numFmtId="0" fontId="173" fillId="0" borderId="48" applyNumberFormat="0" applyFill="0" applyAlignment="0" applyProtection="0"/>
    <xf numFmtId="0" fontId="190" fillId="52" borderId="51" applyNumberFormat="0" applyAlignment="0" applyProtection="0"/>
    <xf numFmtId="0" fontId="102" fillId="51" borderId="51" applyNumberFormat="0" applyAlignment="0" applyProtection="0"/>
    <xf numFmtId="0" fontId="102" fillId="51" borderId="51" applyNumberFormat="0" applyAlignment="0" applyProtection="0"/>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39" fontId="106" fillId="57" borderId="56"/>
    <xf numFmtId="176" fontId="130" fillId="107" borderId="58" applyNumberFormat="0" applyProtection="0">
      <alignment horizontal="left" vertical="top" indent="1"/>
    </xf>
    <xf numFmtId="176" fontId="125" fillId="112" borderId="58" applyNumberFormat="0" applyProtection="0">
      <alignment horizontal="left" vertical="center" wrapText="1" indent="1"/>
    </xf>
    <xf numFmtId="176" fontId="166" fillId="50" borderId="58" applyNumberFormat="0" applyProtection="0">
      <alignment horizontal="right" vertical="center"/>
    </xf>
    <xf numFmtId="0" fontId="3" fillId="93"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4" fontId="44" fillId="85" borderId="37" applyNumberFormat="0" applyProtection="0">
      <alignment horizontal="left" vertical="center" indent="1"/>
    </xf>
    <xf numFmtId="0" fontId="3" fillId="106" borderId="37" applyNumberFormat="0" applyProtection="0">
      <alignment horizontal="left" vertical="center" indent="1"/>
    </xf>
    <xf numFmtId="0" fontId="3" fillId="93" borderId="37" applyNumberFormat="0" applyProtection="0">
      <alignment horizontal="left" vertical="center" indent="1"/>
    </xf>
    <xf numFmtId="176" fontId="32" fillId="89" borderId="52" applyNumberFormat="0" applyAlignment="0" applyProtection="0"/>
    <xf numFmtId="0" fontId="102" fillId="51" borderId="51" applyNumberFormat="0" applyAlignment="0" applyProtection="0"/>
    <xf numFmtId="0" fontId="102" fillId="51" borderId="51" applyNumberFormat="0" applyAlignment="0" applyProtection="0"/>
    <xf numFmtId="0" fontId="68" fillId="79" borderId="51" applyNumberFormat="0" applyAlignment="0" applyProtection="0"/>
    <xf numFmtId="0" fontId="68" fillId="80" borderId="51" applyNumberFormat="0" applyAlignment="0" applyProtection="0"/>
    <xf numFmtId="176" fontId="2" fillId="0" borderId="50" applyNumberFormat="0" applyFill="0" applyAlignment="0" applyProtection="0"/>
    <xf numFmtId="0" fontId="2" fillId="0" borderId="50" applyNumberFormat="0" applyFill="0" applyAlignment="0" applyProtection="0"/>
    <xf numFmtId="0" fontId="59" fillId="0" borderId="50" applyNumberFormat="0" applyFill="0" applyBorder="0" applyAlignment="0" applyProtection="0"/>
    <xf numFmtId="0" fontId="32" fillId="89" borderId="52" applyNumberFormat="0" applyAlignment="0" applyProtection="0"/>
    <xf numFmtId="0" fontId="57" fillId="0" borderId="50" applyNumberFormat="0" applyFill="0" applyBorder="0" applyAlignment="0" applyProtection="0"/>
    <xf numFmtId="0" fontId="58" fillId="0" borderId="50" applyNumberFormat="0" applyFill="0" applyBorder="0" applyAlignment="0" applyProtection="0"/>
    <xf numFmtId="176" fontId="135" fillId="0" borderId="50" applyNumberFormat="0" applyFill="0" applyBorder="0" applyAlignment="0" applyProtection="0"/>
    <xf numFmtId="0" fontId="135" fillId="0" borderId="50" applyNumberFormat="0" applyFill="0" applyBorder="0" applyAlignment="0" applyProtection="0"/>
    <xf numFmtId="0" fontId="140" fillId="0" borderId="50" applyNumberFormat="0" applyFill="0" applyBorder="0" applyAlignment="0" applyProtection="0"/>
    <xf numFmtId="0" fontId="190" fillId="52" borderId="51" applyNumberFormat="0" applyAlignment="0" applyProtection="0"/>
    <xf numFmtId="0" fontId="173" fillId="0" borderId="48" applyNumberFormat="0" applyFill="0" applyAlignment="0" applyProtection="0"/>
    <xf numFmtId="39" fontId="106" fillId="57" borderId="56"/>
    <xf numFmtId="4" fontId="44" fillId="104" borderId="37" applyNumberFormat="0" applyProtection="0">
      <alignment horizontal="right" vertical="center"/>
    </xf>
    <xf numFmtId="0" fontId="3" fillId="93" borderId="37" applyNumberFormat="0" applyProtection="0">
      <alignment horizontal="left" vertical="center" indent="1"/>
    </xf>
    <xf numFmtId="4" fontId="124" fillId="85" borderId="37" applyNumberFormat="0" applyProtection="0">
      <alignment vertical="center"/>
    </xf>
    <xf numFmtId="4" fontId="124" fillId="104" borderId="37" applyNumberFormat="0" applyProtection="0">
      <alignment horizontal="right" vertical="center"/>
    </xf>
    <xf numFmtId="176" fontId="102" fillId="52" borderId="51" applyNumberFormat="0" applyAlignment="0" applyProtection="0"/>
    <xf numFmtId="176" fontId="32" fillId="89" borderId="52" applyNumberFormat="0" applyAlignment="0" applyProtection="0"/>
    <xf numFmtId="4" fontId="124" fillId="104" borderId="37" applyNumberFormat="0" applyProtection="0">
      <alignment horizontal="right" vertical="center"/>
    </xf>
    <xf numFmtId="176" fontId="32" fillId="89" borderId="52" applyNumberFormat="0" applyAlignment="0" applyProtection="0"/>
    <xf numFmtId="0" fontId="3" fillId="93" borderId="37" applyNumberFormat="0" applyProtection="0">
      <alignment horizontal="left" vertical="center" indent="1"/>
    </xf>
    <xf numFmtId="0" fontId="3" fillId="86" borderId="37" applyNumberFormat="0" applyProtection="0">
      <alignment horizontal="left" vertical="center" indent="1"/>
    </xf>
    <xf numFmtId="4" fontId="44" fillId="104" borderId="37" applyNumberFormat="0" applyProtection="0">
      <alignment horizontal="right" vertical="center"/>
    </xf>
    <xf numFmtId="4" fontId="124" fillId="85" borderId="37" applyNumberFormat="0" applyProtection="0">
      <alignment vertical="center"/>
    </xf>
    <xf numFmtId="0" fontId="3" fillId="93" borderId="37" applyNumberFormat="0" applyProtection="0">
      <alignment horizontal="left" vertical="center" indent="1"/>
    </xf>
    <xf numFmtId="176" fontId="142" fillId="0" borderId="50" applyNumberFormat="0" applyFill="0" applyBorder="0" applyAlignment="0" applyProtection="0"/>
    <xf numFmtId="0" fontId="3" fillId="93" borderId="37" applyNumberFormat="0" applyProtection="0">
      <alignment horizontal="left" vertical="center" indent="1"/>
    </xf>
    <xf numFmtId="4" fontId="44" fillId="88" borderId="37" applyNumberFormat="0" applyProtection="0">
      <alignment horizontal="left" vertical="center" indent="1"/>
    </xf>
    <xf numFmtId="4" fontId="126" fillId="102"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vertical="center"/>
    </xf>
    <xf numFmtId="0" fontId="3" fillId="106" borderId="37" applyNumberFormat="0" applyProtection="0">
      <alignment horizontal="left" vertical="center" indent="1"/>
    </xf>
    <xf numFmtId="0" fontId="3" fillId="108" borderId="37" applyNumberFormat="0" applyProtection="0">
      <alignment horizontal="left" vertical="center" indent="1"/>
    </xf>
    <xf numFmtId="176" fontId="58" fillId="0" borderId="50" applyNumberFormat="0" applyFill="0" applyBorder="0" applyAlignment="0" applyProtection="0"/>
    <xf numFmtId="0" fontId="122" fillId="79" borderId="37" applyNumberFormat="0" applyAlignment="0" applyProtection="0"/>
    <xf numFmtId="0" fontId="3" fillId="92" borderId="52" applyNumberFormat="0" applyFont="0" applyAlignment="0" applyProtection="0"/>
    <xf numFmtId="0" fontId="3" fillId="92" borderId="52" applyNumberFormat="0" applyFont="0" applyAlignment="0" applyProtection="0"/>
    <xf numFmtId="0" fontId="32" fillId="89" borderId="52" applyNumberFormat="0" applyAlignment="0" applyProtection="0"/>
    <xf numFmtId="0" fontId="36" fillId="92" borderId="52" applyNumberFormat="0" applyFont="0" applyAlignment="0" applyProtection="0"/>
    <xf numFmtId="39" fontId="106" fillId="57" borderId="56"/>
    <xf numFmtId="0" fontId="122" fillId="79" borderId="37" applyNumberFormat="0" applyAlignment="0" applyProtection="0"/>
    <xf numFmtId="0" fontId="122" fillId="79" borderId="37" applyNumberFormat="0" applyAlignment="0" applyProtection="0"/>
    <xf numFmtId="0" fontId="122" fillId="80" borderId="37" applyNumberFormat="0" applyAlignment="0" applyProtection="0"/>
    <xf numFmtId="0" fontId="122" fillId="79" borderId="37" applyNumberFormat="0" applyAlignment="0" applyProtection="0"/>
    <xf numFmtId="0" fontId="3" fillId="106" borderId="37" applyNumberFormat="0" applyProtection="0">
      <alignment horizontal="left" vertical="center" indent="1"/>
    </xf>
    <xf numFmtId="0" fontId="2" fillId="0" borderId="50" applyNumberFormat="0" applyFill="0" applyAlignment="0" applyProtection="0"/>
    <xf numFmtId="0" fontId="3" fillId="92" borderId="52" applyNumberFormat="0" applyFont="0" applyAlignment="0" applyProtection="0"/>
    <xf numFmtId="4" fontId="124" fillId="104" borderId="37" applyNumberFormat="0" applyProtection="0">
      <alignment horizontal="right" vertical="center"/>
    </xf>
    <xf numFmtId="4" fontId="133" fillId="104" borderId="37" applyNumberFormat="0" applyProtection="0">
      <alignment horizontal="right" vertical="center"/>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124" fillId="104" borderId="37" applyNumberFormat="0" applyProtection="0">
      <alignment horizontal="right" vertical="center"/>
    </xf>
    <xf numFmtId="0" fontId="102" fillId="51" borderId="51" applyNumberFormat="0" applyAlignment="0" applyProtection="0"/>
    <xf numFmtId="4" fontId="124" fillId="104" borderId="37" applyNumberFormat="0" applyProtection="0">
      <alignment horizontal="right" vertical="center"/>
    </xf>
    <xf numFmtId="0" fontId="3" fillId="106" borderId="37" applyNumberFormat="0" applyProtection="0">
      <alignment horizontal="left" vertical="center" indent="1"/>
    </xf>
    <xf numFmtId="4" fontId="44" fillId="85" borderId="37" applyNumberFormat="0" applyProtection="0">
      <alignment horizontal="left" vertical="center" indent="1"/>
    </xf>
    <xf numFmtId="4" fontId="44" fillId="97" borderId="37" applyNumberFormat="0" applyProtection="0">
      <alignment horizontal="right" vertical="center"/>
    </xf>
    <xf numFmtId="4" fontId="44" fillId="95" borderId="37" applyNumberFormat="0" applyProtection="0">
      <alignment horizontal="right" vertical="center"/>
    </xf>
    <xf numFmtId="176" fontId="125" fillId="112" borderId="58" applyNumberFormat="0" applyProtection="0">
      <alignment horizontal="left" vertical="center" wrapText="1" indent="1"/>
    </xf>
    <xf numFmtId="176" fontId="130" fillId="107" borderId="58" applyNumberFormat="0" applyProtection="0">
      <alignment horizontal="left" vertical="top" indent="1"/>
    </xf>
    <xf numFmtId="0" fontId="3" fillId="86" borderId="37" applyNumberFormat="0" applyProtection="0">
      <alignment horizontal="left" vertical="center" indent="1"/>
    </xf>
    <xf numFmtId="4" fontId="44" fillId="106"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44" fillId="88" borderId="37" applyNumberFormat="0" applyProtection="0">
      <alignment vertical="center"/>
    </xf>
    <xf numFmtId="4" fontId="133" fillId="104" borderId="37" applyNumberFormat="0" applyProtection="0">
      <alignment horizontal="right" vertical="center"/>
    </xf>
    <xf numFmtId="4" fontId="44" fillId="95" borderId="37" applyNumberFormat="0" applyProtection="0">
      <alignment horizontal="right" vertical="center"/>
    </xf>
    <xf numFmtId="0" fontId="3" fillId="93" borderId="37" applyNumberFormat="0" applyProtection="0">
      <alignment horizontal="left" vertical="center" indent="1"/>
    </xf>
    <xf numFmtId="0" fontId="57" fillId="0" borderId="50" applyNumberFormat="0" applyFill="0" applyBorder="0" applyAlignment="0" applyProtection="0"/>
    <xf numFmtId="176" fontId="57" fillId="0" borderId="50" applyNumberFormat="0" applyFill="0" applyBorder="0" applyAlignment="0" applyProtection="0"/>
    <xf numFmtId="4" fontId="4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12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133" fillId="104" borderId="37" applyNumberFormat="0" applyProtection="0">
      <alignment horizontal="right" vertical="center"/>
    </xf>
    <xf numFmtId="4" fontId="44" fillId="85" borderId="37" applyNumberFormat="0" applyProtection="0">
      <alignment vertical="center"/>
    </xf>
    <xf numFmtId="201" fontId="167" fillId="85" borderId="57" applyBorder="0">
      <alignment horizontal="center" vertical="center" wrapText="1"/>
      <protection hidden="1"/>
    </xf>
    <xf numFmtId="0" fontId="135" fillId="0" borderId="50" applyNumberFormat="0" applyFill="0" applyBorder="0" applyAlignment="0" applyProtection="0"/>
    <xf numFmtId="0" fontId="173" fillId="0" borderId="48" applyNumberFormat="0" applyFill="0" applyAlignment="0" applyProtection="0"/>
    <xf numFmtId="0" fontId="140" fillId="0" borderId="50" applyNumberFormat="0" applyFill="0" applyBorder="0" applyAlignment="0" applyProtection="0"/>
    <xf numFmtId="0" fontId="141" fillId="0" borderId="50" applyNumberFormat="0" applyFill="0" applyBorder="0" applyAlignment="0" applyProtection="0"/>
    <xf numFmtId="0" fontId="142" fillId="0" borderId="50" applyNumberFormat="0" applyFill="0" applyBorder="0" applyAlignment="0" applyProtection="0"/>
    <xf numFmtId="0" fontId="3" fillId="93" borderId="37" applyNumberFormat="0" applyProtection="0">
      <alignment horizontal="left" vertical="center" indent="1"/>
    </xf>
    <xf numFmtId="4" fontId="44" fillId="85" borderId="37" applyNumberFormat="0" applyProtection="0">
      <alignmen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41" fillId="0" borderId="50" applyNumberFormat="0" applyFill="0" applyBorder="0" applyAlignment="0" applyProtection="0"/>
    <xf numFmtId="0" fontId="36" fillId="92" borderId="52" applyNumberFormat="0" applyFont="0" applyAlignment="0" applyProtection="0"/>
    <xf numFmtId="176" fontId="68" fillId="80" borderId="51" applyNumberFormat="0" applyAlignment="0" applyProtection="0"/>
    <xf numFmtId="0" fontId="3" fillId="86" borderId="37" applyNumberFormat="0" applyProtection="0">
      <alignment horizontal="left" vertical="center" indent="1"/>
    </xf>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4" fontId="44" fillId="85" borderId="37" applyNumberFormat="0" applyProtection="0">
      <alignment horizontal="left" vertical="center" indent="1"/>
    </xf>
    <xf numFmtId="4" fontId="44" fillId="85" borderId="37" applyNumberFormat="0" applyProtection="0">
      <alignment horizontal="left" vertical="center" indent="1"/>
    </xf>
    <xf numFmtId="39" fontId="106" fillId="57" borderId="56"/>
    <xf numFmtId="4" fontId="44" fillId="106" borderId="37" applyNumberFormat="0" applyProtection="0">
      <alignment horizontal="left" vertical="center" indent="1"/>
    </xf>
    <xf numFmtId="176" fontId="130" fillId="107" borderId="58" applyNumberFormat="0" applyProtection="0">
      <alignment horizontal="left" vertical="top" indent="1"/>
    </xf>
    <xf numFmtId="0" fontId="2" fillId="0" borderId="50" applyNumberFormat="0" applyFill="0" applyAlignment="0" applyProtection="0"/>
    <xf numFmtId="176" fontId="57" fillId="0" borderId="50" applyNumberFormat="0" applyFill="0" applyBorder="0" applyAlignment="0" applyProtection="0"/>
    <xf numFmtId="39" fontId="106" fillId="57" borderId="56"/>
    <xf numFmtId="39" fontId="106" fillId="57" borderId="56"/>
    <xf numFmtId="39" fontId="106" fillId="57" borderId="56"/>
    <xf numFmtId="39" fontId="106" fillId="57" borderId="56"/>
    <xf numFmtId="39" fontId="106" fillId="57" borderId="56"/>
    <xf numFmtId="39" fontId="106" fillId="57" borderId="56"/>
    <xf numFmtId="176" fontId="165" fillId="50" borderId="58" applyNumberFormat="0" applyProtection="0">
      <alignment horizontal="right" vertical="center"/>
    </xf>
    <xf numFmtId="176" fontId="128" fillId="50" borderId="58" applyNumberFormat="0" applyProtection="0">
      <alignment horizontal="right" vertical="center"/>
    </xf>
    <xf numFmtId="176" fontId="130" fillId="107" borderId="58" applyNumberFormat="0" applyProtection="0">
      <alignment horizontal="left" vertical="top" indent="1"/>
    </xf>
    <xf numFmtId="176" fontId="125" fillId="112" borderId="58" applyNumberFormat="0" applyProtection="0">
      <alignment horizontal="left" vertical="center" wrapText="1" indent="1"/>
    </xf>
    <xf numFmtId="176" fontId="166" fillId="50" borderId="58" applyNumberFormat="0" applyProtection="0">
      <alignment horizontal="right" vertical="center"/>
    </xf>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68" fillId="80" borderId="51" applyNumberFormat="0" applyAlignment="0" applyProtection="0"/>
    <xf numFmtId="176" fontId="2" fillId="0" borderId="50" applyNumberFormat="0" applyFill="0" applyAlignment="0" applyProtection="0"/>
    <xf numFmtId="176" fontId="32" fillId="89" borderId="52" applyNumberFormat="0" applyAlignment="0" applyProtection="0"/>
    <xf numFmtId="176" fontId="135" fillId="0" borderId="50" applyNumberFormat="0" applyFill="0" applyBorder="0" applyAlignment="0" applyProtection="0"/>
    <xf numFmtId="176" fontId="102" fillId="52" borderId="51" applyNumberFormat="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0" fontId="3" fillId="92" borderId="52" applyNumberFormat="0" applyFont="0" applyAlignment="0" applyProtection="0"/>
    <xf numFmtId="0" fontId="3" fillId="92" borderId="52" applyNumberFormat="0" applyFont="0" applyAlignment="0" applyProtection="0"/>
    <xf numFmtId="176" fontId="57" fillId="0" borderId="50" applyNumberFormat="0" applyFill="0" applyBorder="0" applyAlignment="0" applyProtection="0"/>
    <xf numFmtId="0" fontId="57" fillId="0" borderId="50" applyNumberFormat="0" applyFill="0" applyBorder="0" applyAlignment="0" applyProtection="0"/>
    <xf numFmtId="0" fontId="59" fillId="0" borderId="50" applyNumberFormat="0" applyFill="0" applyBorder="0" applyAlignment="0" applyProtection="0"/>
    <xf numFmtId="176" fontId="58" fillId="0" borderId="50" applyNumberFormat="0" applyFill="0" applyBorder="0" applyAlignment="0" applyProtection="0"/>
    <xf numFmtId="0" fontId="2" fillId="0" borderId="50" applyNumberFormat="0" applyFill="0" applyAlignment="0" applyProtection="0"/>
    <xf numFmtId="0" fontId="2" fillId="0" borderId="50" applyNumberFormat="0" applyFill="0" applyAlignment="0" applyProtection="0"/>
    <xf numFmtId="0" fontId="68" fillId="80" borderId="51" applyNumberFormat="0" applyAlignment="0" applyProtection="0"/>
    <xf numFmtId="0" fontId="68" fillId="79" borderId="51" applyNumberFormat="0" applyAlignment="0" applyProtection="0"/>
    <xf numFmtId="0" fontId="102" fillId="51" borderId="51" applyNumberFormat="0" applyAlignment="0" applyProtection="0"/>
    <xf numFmtId="0" fontId="102" fillId="51" borderId="51" applyNumberFormat="0" applyAlignment="0" applyProtection="0"/>
    <xf numFmtId="4" fontId="44" fillId="96" borderId="37" applyNumberFormat="0" applyProtection="0">
      <alignment horizontal="right" vertical="center"/>
    </xf>
    <xf numFmtId="4" fontId="44" fillId="98"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134" fillId="109" borderId="58" applyNumberFormat="0" applyProtection="0">
      <alignment horizontal="right" vertical="center"/>
    </xf>
    <xf numFmtId="0" fontId="3" fillId="93" borderId="37" applyNumberFormat="0" applyProtection="0">
      <alignment horizontal="left" vertical="center" indent="1"/>
    </xf>
    <xf numFmtId="0" fontId="141" fillId="0" borderId="50" applyNumberFormat="0" applyFill="0" applyBorder="0" applyAlignment="0" applyProtection="0"/>
    <xf numFmtId="176" fontId="140" fillId="0" borderId="50" applyNumberFormat="0" applyFill="0" applyBorder="0" applyAlignment="0" applyProtection="0"/>
    <xf numFmtId="0" fontId="142" fillId="0" borderId="50" applyNumberFormat="0" applyFill="0" applyBorder="0" applyAlignment="0" applyProtection="0"/>
    <xf numFmtId="176" fontId="141" fillId="0" borderId="50" applyNumberFormat="0" applyFill="0" applyBorder="0" applyAlignment="0" applyProtection="0"/>
    <xf numFmtId="0" fontId="68" fillId="79" borderId="51" applyNumberFormat="0" applyAlignment="0" applyProtection="0"/>
    <xf numFmtId="4" fontId="124" fillId="104" borderId="37" applyNumberFormat="0" applyProtection="0">
      <alignment horizontal="right" vertical="center"/>
    </xf>
    <xf numFmtId="0" fontId="102" fillId="51" borderId="51" applyNumberFormat="0" applyAlignment="0" applyProtection="0"/>
    <xf numFmtId="0" fontId="3" fillId="92" borderId="52" applyNumberFormat="0" applyFont="0" applyAlignment="0" applyProtection="0"/>
    <xf numFmtId="0" fontId="3" fillId="92" borderId="52" applyNumberFormat="0" applyFont="0" applyAlignment="0" applyProtection="0"/>
    <xf numFmtId="0" fontId="189" fillId="80" borderId="51" applyNumberFormat="0" applyAlignment="0" applyProtection="0"/>
    <xf numFmtId="0" fontId="36" fillId="89" borderId="52" applyNumberFormat="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39" fontId="106" fillId="57" borderId="56"/>
    <xf numFmtId="176" fontId="135" fillId="0" borderId="50" applyNumberFormat="0" applyFill="0" applyBorder="0" applyAlignment="0" applyProtection="0"/>
    <xf numFmtId="39" fontId="106" fillId="57" borderId="56"/>
    <xf numFmtId="39" fontId="106" fillId="57" borderId="56"/>
    <xf numFmtId="4" fontId="128" fillId="109" borderId="58" applyNumberFormat="0" applyProtection="0">
      <alignment horizontal="right" vertical="center"/>
    </xf>
    <xf numFmtId="0" fontId="3" fillId="106" borderId="37" applyNumberFormat="0" applyProtection="0">
      <alignment horizontal="left" vertical="center" indent="1"/>
    </xf>
    <xf numFmtId="0" fontId="3" fillId="86" borderId="37" applyNumberFormat="0" applyProtection="0">
      <alignment horizontal="left" vertical="center" indent="1"/>
    </xf>
    <xf numFmtId="4" fontId="126" fillId="102" borderId="37" applyNumberFormat="0" applyProtection="0">
      <alignment horizontal="left" vertical="center" indent="1"/>
    </xf>
    <xf numFmtId="4" fontId="44" fillId="104" borderId="37" applyNumberFormat="0" applyProtection="0">
      <alignment horizontal="right" vertical="center"/>
    </xf>
    <xf numFmtId="4" fontId="44" fillId="104" borderId="37" applyNumberFormat="0" applyProtection="0">
      <alignment horizontal="right" vertical="center"/>
    </xf>
    <xf numFmtId="0" fontId="3" fillId="93" borderId="37" applyNumberFormat="0" applyProtection="0">
      <alignment horizontal="left" vertical="center" indent="1"/>
    </xf>
    <xf numFmtId="4" fontId="44" fillId="85" borderId="37" applyNumberFormat="0" applyProtection="0">
      <alignment vertical="center"/>
    </xf>
    <xf numFmtId="4" fontId="4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88" borderId="37" applyNumberFormat="0" applyProtection="0">
      <alignment vertical="center"/>
    </xf>
    <xf numFmtId="4" fontId="124" fillId="88" borderId="37" applyNumberFormat="0" applyProtection="0">
      <alignmen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133" fillId="104" borderId="37" applyNumberFormat="0" applyProtection="0">
      <alignment horizontal="right" vertical="center"/>
    </xf>
    <xf numFmtId="0" fontId="140" fillId="0" borderId="50" applyNumberFormat="0" applyFill="0" applyBorder="0" applyAlignment="0" applyProtection="0"/>
    <xf numFmtId="0" fontId="140" fillId="0" borderId="50" applyNumberFormat="0" applyFill="0" applyBorder="0" applyAlignment="0" applyProtection="0"/>
    <xf numFmtId="176" fontId="57" fillId="0" borderId="50" applyNumberFormat="0" applyFill="0" applyBorder="0" applyAlignment="0" applyProtection="0"/>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0" fontId="58" fillId="0" borderId="50" applyNumberFormat="0" applyFill="0" applyBorder="0" applyAlignment="0" applyProtection="0"/>
    <xf numFmtId="0" fontId="102" fillId="51" borderId="51" applyNumberFormat="0" applyAlignment="0" applyProtection="0"/>
    <xf numFmtId="39" fontId="106" fillId="57" borderId="56"/>
    <xf numFmtId="0" fontId="102" fillId="51" borderId="51" applyNumberFormat="0" applyAlignment="0" applyProtection="0"/>
    <xf numFmtId="0" fontId="141" fillId="0" borderId="50" applyNumberFormat="0" applyFill="0" applyBorder="0" applyAlignment="0" applyProtection="0"/>
    <xf numFmtId="0"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68" fillId="80" borderId="51" applyNumberFormat="0" applyAlignment="0" applyProtection="0"/>
    <xf numFmtId="176" fontId="128" fillId="50" borderId="58" applyNumberFormat="0" applyProtection="0">
      <alignment horizontal="right" vertical="center"/>
    </xf>
    <xf numFmtId="4" fontId="44" fillId="85" borderId="37" applyNumberFormat="0" applyProtection="0">
      <alignment vertical="center"/>
    </xf>
    <xf numFmtId="39" fontId="106" fillId="57" borderId="56"/>
    <xf numFmtId="4" fontId="44" fillId="98" borderId="37" applyNumberFormat="0" applyProtection="0">
      <alignment horizontal="right" vertical="center"/>
    </xf>
    <xf numFmtId="4" fontId="44" fillId="104" borderId="37" applyNumberFormat="0" applyProtection="0">
      <alignment horizontal="right" vertical="center"/>
    </xf>
    <xf numFmtId="0" fontId="3" fillId="92" borderId="52" applyNumberFormat="0" applyFont="0" applyAlignment="0" applyProtection="0"/>
    <xf numFmtId="176" fontId="58" fillId="0" borderId="50" applyNumberFormat="0" applyFill="0" applyBorder="0" applyAlignment="0" applyProtection="0"/>
    <xf numFmtId="0" fontId="3" fillId="108" borderId="37" applyNumberFormat="0" applyProtection="0">
      <alignment horizontal="left" vertical="center" indent="1"/>
    </xf>
    <xf numFmtId="176" fontId="57"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68" fillId="80" borderId="51" applyNumberFormat="0" applyAlignment="0" applyProtection="0"/>
    <xf numFmtId="176" fontId="2" fillId="0" borderId="50" applyNumberFormat="0" applyFill="0" applyAlignment="0" applyProtection="0"/>
    <xf numFmtId="176" fontId="68" fillId="80" borderId="51" applyNumberFormat="0" applyAlignment="0" applyProtection="0"/>
    <xf numFmtId="0" fontId="3" fillId="106" borderId="37" applyNumberFormat="0" applyProtection="0">
      <alignment horizontal="left" vertical="center" indent="1"/>
    </xf>
    <xf numFmtId="4" fontId="44" fillId="106" borderId="37" applyNumberFormat="0" applyProtection="0">
      <alignment horizontal="left" vertical="center" indent="1"/>
    </xf>
    <xf numFmtId="0" fontId="3" fillId="92" borderId="52" applyNumberFormat="0" applyFont="0" applyAlignment="0" applyProtection="0"/>
    <xf numFmtId="176" fontId="68" fillId="80" borderId="51" applyNumberFormat="0" applyAlignment="0" applyProtection="0"/>
    <xf numFmtId="4" fontId="129" fillId="109" borderId="58" applyNumberFormat="0" applyProtection="0">
      <alignment horizontal="right" vertical="center"/>
    </xf>
    <xf numFmtId="0" fontId="68" fillId="79" borderId="51" applyNumberFormat="0" applyAlignment="0" applyProtection="0"/>
    <xf numFmtId="176" fontId="102" fillId="52" borderId="51" applyNumberFormat="0" applyAlignment="0" applyProtection="0"/>
    <xf numFmtId="176" fontId="102" fillId="52" borderId="51" applyNumberFormat="0" applyAlignment="0" applyProtection="0"/>
    <xf numFmtId="4" fontId="44" fillId="104" borderId="37" applyNumberFormat="0" applyProtection="0">
      <alignment horizontal="right" vertical="center"/>
    </xf>
    <xf numFmtId="176" fontId="57" fillId="0" borderId="50" applyNumberFormat="0" applyFill="0" applyBorder="0" applyAlignment="0" applyProtection="0"/>
    <xf numFmtId="0" fontId="135" fillId="0" borderId="50" applyNumberFormat="0" applyFill="0" applyBorder="0" applyAlignment="0" applyProtection="0"/>
    <xf numFmtId="0" fontId="102" fillId="51" borderId="51" applyNumberFormat="0" applyAlignment="0" applyProtection="0"/>
    <xf numFmtId="0" fontId="102" fillId="51" borderId="51" applyNumberFormat="0" applyAlignment="0" applyProtection="0"/>
    <xf numFmtId="0" fontId="68" fillId="79" borderId="51" applyNumberFormat="0" applyAlignment="0" applyProtection="0"/>
    <xf numFmtId="0" fontId="36" fillId="92" borderId="52" applyNumberFormat="0" applyFont="0" applyAlignment="0" applyProtection="0"/>
    <xf numFmtId="0" fontId="57" fillId="0" borderId="50" applyNumberFormat="0" applyFill="0" applyBorder="0" applyAlignment="0" applyProtection="0"/>
    <xf numFmtId="0" fontId="102" fillId="51" borderId="51" applyNumberFormat="0" applyAlignment="0" applyProtection="0"/>
    <xf numFmtId="176" fontId="140" fillId="0" borderId="50" applyNumberFormat="0" applyFill="0" applyBorder="0" applyAlignment="0" applyProtection="0"/>
    <xf numFmtId="4" fontId="124" fillId="85" borderId="37" applyNumberFormat="0" applyProtection="0">
      <alignment vertical="center"/>
    </xf>
    <xf numFmtId="4" fontId="44" fillId="85" borderId="37" applyNumberFormat="0" applyProtection="0">
      <alignment vertical="center"/>
    </xf>
    <xf numFmtId="0" fontId="68" fillId="79" borderId="51" applyNumberFormat="0" applyAlignment="0" applyProtection="0"/>
    <xf numFmtId="176" fontId="32" fillId="89" borderId="52" applyNumberFormat="0" applyAlignment="0" applyProtection="0"/>
    <xf numFmtId="176" fontId="32" fillId="89" borderId="52" applyNumberFormat="0" applyAlignment="0" applyProtection="0"/>
    <xf numFmtId="176" fontId="122" fillId="80" borderId="37" applyNumberFormat="0" applyAlignment="0" applyProtection="0"/>
    <xf numFmtId="176" fontId="122" fillId="80" borderId="37" applyNumberFormat="0" applyAlignment="0" applyProtection="0"/>
    <xf numFmtId="0" fontId="135" fillId="0" borderId="50" applyNumberFormat="0" applyFill="0" applyBorder="0" applyAlignment="0" applyProtection="0"/>
    <xf numFmtId="176" fontId="141" fillId="0" borderId="50" applyNumberFormat="0" applyFill="0" applyBorder="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176" fontId="135"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2" fillId="0" borderId="50" applyNumberFormat="0" applyFill="0" applyAlignment="0" applyProtection="0"/>
    <xf numFmtId="176" fontId="2" fillId="0" borderId="50" applyNumberFormat="0" applyFill="0" applyAlignment="0" applyProtection="0"/>
    <xf numFmtId="176" fontId="68" fillId="80" borderId="51" applyNumberFormat="0" applyAlignment="0" applyProtection="0"/>
    <xf numFmtId="176" fontId="68" fillId="80" borderId="51" applyNumberFormat="0" applyAlignment="0" applyProtection="0"/>
    <xf numFmtId="176" fontId="32" fillId="89" borderId="52" applyNumberFormat="0" applyAlignment="0" applyProtection="0"/>
    <xf numFmtId="176" fontId="32" fillId="89" borderId="52" applyNumberFormat="0" applyAlignment="0" applyProtection="0"/>
    <xf numFmtId="176" fontId="91" fillId="0" borderId="53">
      <alignment horizontal="left" vertical="center"/>
    </xf>
    <xf numFmtId="176" fontId="91" fillId="0" borderId="53">
      <alignment horizontal="left" vertical="center"/>
    </xf>
    <xf numFmtId="176" fontId="102" fillId="52" borderId="51" applyNumberFormat="0" applyAlignment="0" applyProtection="0"/>
    <xf numFmtId="176" fontId="102" fillId="52" borderId="51" applyNumberFormat="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0" fontId="68" fillId="79" borderId="51" applyNumberFormat="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0" fontId="141" fillId="0" borderId="50" applyNumberFormat="0" applyFill="0" applyBorder="0" applyAlignment="0" applyProtection="0"/>
    <xf numFmtId="0" fontId="141" fillId="0" borderId="50" applyNumberFormat="0" applyFill="0" applyBorder="0" applyAlignment="0" applyProtection="0"/>
    <xf numFmtId="0" fontId="140" fillId="0" borderId="50" applyNumberFormat="0" applyFill="0" applyBorder="0" applyAlignment="0" applyProtection="0"/>
    <xf numFmtId="0" fontId="140" fillId="0" borderId="50" applyNumberFormat="0" applyFill="0" applyBorder="0" applyAlignment="0" applyProtection="0"/>
    <xf numFmtId="0" fontId="135" fillId="0" borderId="50" applyNumberFormat="0" applyFill="0" applyBorder="0" applyAlignment="0" applyProtection="0"/>
    <xf numFmtId="0" fontId="135" fillId="0" borderId="50" applyNumberFormat="0" applyFill="0" applyBorder="0" applyAlignment="0" applyProtection="0"/>
    <xf numFmtId="0" fontId="36" fillId="92" borderId="52" applyNumberFormat="0" applyFont="0" applyAlignment="0" applyProtection="0"/>
    <xf numFmtId="0" fontId="32" fillId="89" borderId="52" applyNumberFormat="0" applyAlignment="0" applyProtection="0"/>
    <xf numFmtId="0" fontId="3" fillId="92" borderId="52" applyNumberFormat="0" applyFont="0" applyAlignment="0" applyProtection="0"/>
    <xf numFmtId="0" fontId="3" fillId="92" borderId="52" applyNumberFormat="0" applyFont="0" applyAlignment="0" applyProtection="0"/>
    <xf numFmtId="176" fontId="2" fillId="0" borderId="50" applyNumberFormat="0" applyFill="0" applyAlignment="0" applyProtection="0"/>
    <xf numFmtId="0" fontId="68" fillId="80" borderId="51" applyNumberFormat="0" applyAlignment="0" applyProtection="0"/>
    <xf numFmtId="0" fontId="68" fillId="79" borderId="51" applyNumberFormat="0" applyAlignment="0" applyProtection="0"/>
    <xf numFmtId="0" fontId="3" fillId="92" borderId="52" applyNumberFormat="0" applyFont="0" applyAlignment="0" applyProtection="0"/>
    <xf numFmtId="0" fontId="102" fillId="51" borderId="51" applyNumberFormat="0" applyAlignment="0" applyProtection="0"/>
    <xf numFmtId="0" fontId="102" fillId="51" borderId="51" applyNumberFormat="0" applyAlignment="0" applyProtection="0"/>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4" fontId="134" fillId="109" borderId="58" applyNumberFormat="0" applyProtection="0">
      <alignment horizontal="right" vertical="center"/>
    </xf>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0" fontId="68" fillId="79" borderId="51" applyNumberFormat="0" applyAlignment="0" applyProtection="0"/>
    <xf numFmtId="0" fontId="68" fillId="80" borderId="51" applyNumberFormat="0" applyAlignment="0" applyProtection="0"/>
    <xf numFmtId="0" fontId="68" fillId="79" borderId="51" applyNumberFormat="0" applyAlignment="0" applyProtection="0"/>
    <xf numFmtId="0" fontId="68" fillId="79" borderId="51" applyNumberFormat="0" applyAlignment="0" applyProtection="0"/>
    <xf numFmtId="0" fontId="65" fillId="0" borderId="25" applyNumberFormat="0" applyBorder="0">
      <alignment horizontal="center"/>
    </xf>
    <xf numFmtId="176" fontId="2" fillId="0" borderId="50" applyNumberFormat="0" applyFill="0" applyAlignment="0" applyProtection="0"/>
    <xf numFmtId="0" fontId="2" fillId="0" borderId="50" applyNumberFormat="0" applyFill="0" applyAlignment="0" applyProtection="0"/>
    <xf numFmtId="0" fontId="2" fillId="0" borderId="50" applyNumberFormat="0" applyFill="0" applyAlignment="0" applyProtection="0"/>
    <xf numFmtId="0" fontId="59" fillId="0" borderId="50" applyNumberFormat="0" applyFill="0" applyBorder="0" applyAlignment="0" applyProtection="0"/>
    <xf numFmtId="0" fontId="59" fillId="0" borderId="50" applyNumberFormat="0" applyFill="0" applyBorder="0" applyAlignment="0" applyProtection="0"/>
    <xf numFmtId="0" fontId="58" fillId="0" borderId="50" applyNumberFormat="0" applyFill="0" applyBorder="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0" fontId="57" fillId="0" borderId="50" applyNumberFormat="0" applyFill="0" applyBorder="0" applyAlignment="0" applyProtection="0"/>
    <xf numFmtId="0" fontId="3" fillId="92" borderId="52" applyNumberFormat="0" applyFont="0" applyAlignment="0" applyProtection="0"/>
    <xf numFmtId="0" fontId="32" fillId="89" borderId="52" applyNumberFormat="0" applyAlignment="0" applyProtection="0"/>
    <xf numFmtId="0" fontId="36" fillId="92" borderId="52" applyNumberFormat="0" applyFont="0" applyAlignment="0" applyProtection="0"/>
    <xf numFmtId="0" fontId="122" fillId="80" borderId="37" applyNumberFormat="0" applyAlignment="0" applyProtection="0"/>
    <xf numFmtId="0" fontId="122" fillId="79" borderId="37" applyNumberFormat="0" applyAlignment="0" applyProtection="0"/>
    <xf numFmtId="4" fontId="4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176" fontId="165" fillId="50" borderId="58"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25" fillId="112" borderId="58" applyNumberFormat="0" applyProtection="0">
      <alignment horizontal="left" vertical="center" wrapText="1"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3" fillId="93" borderId="37" applyNumberFormat="0" applyProtection="0">
      <alignment horizontal="left" vertical="center" indent="1"/>
    </xf>
    <xf numFmtId="0" fontId="130" fillId="107" borderId="58" applyNumberFormat="0" applyProtection="0">
      <alignment horizontal="left" vertical="top" indent="1"/>
    </xf>
    <xf numFmtId="176" fontId="130" fillId="107" borderId="58" applyNumberFormat="0" applyProtection="0">
      <alignment horizontal="left" vertical="top" indent="1"/>
    </xf>
    <xf numFmtId="4" fontId="134" fillId="109" borderId="58" applyNumberFormat="0" applyProtection="0">
      <alignment horizontal="right" vertical="center"/>
    </xf>
    <xf numFmtId="4" fontId="133" fillId="104" borderId="37" applyNumberFormat="0" applyProtection="0">
      <alignment horizontal="right" vertical="center"/>
    </xf>
    <xf numFmtId="4" fontId="133" fillId="104" borderId="37" applyNumberFormat="0" applyProtection="0">
      <alignment horizontal="right" vertical="center"/>
    </xf>
    <xf numFmtId="176" fontId="166" fillId="50" borderId="58"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201" fontId="167" fillId="85" borderId="57" applyBorder="0">
      <alignment horizontal="center" vertical="center" wrapText="1"/>
      <protection hidden="1"/>
    </xf>
    <xf numFmtId="0" fontId="135" fillId="0" borderId="50" applyNumberFormat="0" applyFill="0" applyBorder="0" applyAlignment="0" applyProtection="0"/>
    <xf numFmtId="0" fontId="135" fillId="0" borderId="50" applyNumberFormat="0" applyFill="0" applyBorder="0" applyAlignment="0" applyProtection="0"/>
    <xf numFmtId="176" fontId="135" fillId="0" borderId="50" applyNumberFormat="0" applyFill="0" applyBorder="0" applyAlignment="0" applyProtection="0"/>
    <xf numFmtId="0" fontId="173" fillId="0" borderId="48" applyNumberFormat="0" applyFill="0" applyAlignment="0" applyProtection="0"/>
    <xf numFmtId="0" fontId="140" fillId="0" borderId="50" applyNumberFormat="0" applyFill="0" applyBorder="0" applyAlignment="0" applyProtection="0"/>
    <xf numFmtId="0" fontId="140" fillId="0" borderId="50" applyNumberFormat="0" applyFill="0" applyBorder="0" applyAlignment="0" applyProtection="0"/>
    <xf numFmtId="176" fontId="140" fillId="0" borderId="50" applyNumberFormat="0" applyFill="0" applyBorder="0" applyAlignment="0" applyProtection="0"/>
    <xf numFmtId="0" fontId="141" fillId="0" borderId="50" applyNumberFormat="0" applyFill="0" applyBorder="0" applyAlignment="0" applyProtection="0"/>
    <xf numFmtId="0" fontId="141" fillId="0" borderId="50" applyNumberFormat="0" applyFill="0" applyBorder="0" applyAlignment="0" applyProtection="0"/>
    <xf numFmtId="176" fontId="141" fillId="0" borderId="50" applyNumberFormat="0" applyFill="0" applyBorder="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176" fontId="142" fillId="0" borderId="50" applyNumberFormat="0" applyFill="0" applyBorder="0" applyAlignment="0" applyProtection="0"/>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0" fontId="102" fillId="51" borderId="51" applyNumberFormat="0" applyAlignment="0" applyProtection="0"/>
    <xf numFmtId="0" fontId="173" fillId="0" borderId="48" applyNumberFormat="0" applyFill="0" applyAlignment="0" applyProtection="0"/>
    <xf numFmtId="0" fontId="3" fillId="92" borderId="52" applyNumberFormat="0" applyFont="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22" fillId="79" borderId="37" applyNumberFormat="0" applyAlignment="0" applyProtection="0"/>
    <xf numFmtId="0" fontId="122" fillId="80" borderId="37" applyNumberFormat="0" applyAlignment="0" applyProtection="0"/>
    <xf numFmtId="0" fontId="36" fillId="92" borderId="52" applyNumberFormat="0" applyFont="0" applyAlignment="0" applyProtection="0"/>
    <xf numFmtId="39" fontId="106" fillId="57" borderId="56"/>
    <xf numFmtId="39" fontId="106" fillId="57" borderId="56"/>
    <xf numFmtId="176" fontId="2" fillId="0" borderId="50" applyNumberFormat="0" applyFill="0" applyAlignment="0" applyProtection="0"/>
    <xf numFmtId="4" fontId="126" fillId="102" borderId="37" applyNumberFormat="0" applyProtection="0">
      <alignment horizontal="left" vertical="center" indent="1"/>
    </xf>
    <xf numFmtId="0" fontId="68" fillId="79" borderId="51" applyNumberFormat="0" applyAlignment="0" applyProtection="0"/>
    <xf numFmtId="0" fontId="102" fillId="51" borderId="51" applyNumberFormat="0" applyAlignment="0" applyProtection="0"/>
    <xf numFmtId="0" fontId="3" fillId="93" borderId="37" applyNumberFormat="0" applyProtection="0">
      <alignment horizontal="left" vertical="center" indent="1"/>
    </xf>
    <xf numFmtId="0" fontId="68" fillId="80" borderId="51" applyNumberFormat="0" applyAlignment="0" applyProtection="0"/>
    <xf numFmtId="4" fontId="44" fillId="99" borderId="37" applyNumberFormat="0" applyProtection="0">
      <alignment horizontal="right" vertical="center"/>
    </xf>
    <xf numFmtId="0" fontId="68" fillId="79" borderId="51" applyNumberFormat="0" applyAlignment="0" applyProtection="0"/>
    <xf numFmtId="0" fontId="102" fillId="51" borderId="51" applyNumberFormat="0" applyAlignment="0" applyProtection="0"/>
    <xf numFmtId="0" fontId="102" fillId="52" borderId="51" applyNumberFormat="0" applyAlignment="0" applyProtection="0"/>
    <xf numFmtId="176" fontId="2" fillId="0" borderId="50" applyNumberFormat="0" applyFill="0" applyAlignment="0" applyProtection="0"/>
    <xf numFmtId="0" fontId="68" fillId="79" borderId="51" applyNumberFormat="0" applyAlignment="0" applyProtection="0"/>
    <xf numFmtId="0" fontId="65" fillId="0" borderId="25" applyNumberFormat="0" applyBorder="0">
      <alignment horizontal="center"/>
    </xf>
    <xf numFmtId="4" fontId="44" fillId="100" borderId="37" applyNumberFormat="0" applyProtection="0">
      <alignment horizontal="right" vertical="center"/>
    </xf>
    <xf numFmtId="39" fontId="106" fillId="57" borderId="56"/>
    <xf numFmtId="0" fontId="68" fillId="80" borderId="51" applyNumberFormat="0" applyAlignment="0" applyProtection="0"/>
    <xf numFmtId="0" fontId="68" fillId="79" borderId="51" applyNumberFormat="0" applyAlignment="0" applyProtection="0"/>
    <xf numFmtId="0" fontId="58" fillId="0" borderId="50" applyNumberFormat="0" applyFill="0" applyBorder="0" applyAlignment="0" applyProtection="0"/>
    <xf numFmtId="0" fontId="122" fillId="79" borderId="37" applyNumberFormat="0" applyAlignment="0" applyProtection="0"/>
    <xf numFmtId="4" fontId="44" fillId="96"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4" fontId="124" fillId="85" borderId="37" applyNumberFormat="0" applyProtection="0">
      <alignment vertical="center"/>
    </xf>
    <xf numFmtId="0" fontId="140" fillId="0" borderId="50" applyNumberFormat="0" applyFill="0" applyBorder="0" applyAlignment="0" applyProtection="0"/>
    <xf numFmtId="39" fontId="106" fillId="57" borderId="56"/>
    <xf numFmtId="176" fontId="57" fillId="0" borderId="50" applyNumberFormat="0" applyFill="0" applyBorder="0" applyAlignment="0" applyProtection="0"/>
    <xf numFmtId="176" fontId="142" fillId="0" borderId="50" applyNumberFormat="0" applyFill="0" applyBorder="0" applyAlignment="0" applyProtection="0"/>
    <xf numFmtId="0" fontId="140" fillId="0" borderId="50" applyNumberFormat="0" applyFill="0" applyBorder="0" applyAlignment="0" applyProtection="0"/>
    <xf numFmtId="176" fontId="32" fillId="89" borderId="52" applyNumberFormat="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0" fontId="135" fillId="0" borderId="50" applyNumberFormat="0" applyFill="0" applyBorder="0" applyAlignment="0" applyProtection="0"/>
    <xf numFmtId="176" fontId="2" fillId="0" borderId="50" applyNumberFormat="0" applyFill="0" applyAlignment="0" applyProtection="0"/>
    <xf numFmtId="176" fontId="135" fillId="0" borderId="50" applyNumberFormat="0" applyFill="0" applyBorder="0" applyAlignment="0" applyProtection="0"/>
    <xf numFmtId="0" fontId="57" fillId="0" borderId="50" applyNumberFormat="0" applyFill="0" applyBorder="0" applyAlignment="0" applyProtection="0"/>
    <xf numFmtId="0" fontId="3" fillId="93" borderId="37" applyNumberFormat="0" applyProtection="0">
      <alignment horizontal="left" vertical="center" indent="1"/>
    </xf>
    <xf numFmtId="0" fontId="3" fillId="108" borderId="37" applyNumberFormat="0" applyProtection="0">
      <alignment horizontal="left" vertical="center" indent="1"/>
    </xf>
    <xf numFmtId="4" fontId="44" fillId="97" borderId="37" applyNumberFormat="0" applyProtection="0">
      <alignment horizontal="right" vertical="center"/>
    </xf>
    <xf numFmtId="4" fontId="44" fillId="96" borderId="37" applyNumberFormat="0" applyProtection="0">
      <alignment horizontal="right" vertical="center"/>
    </xf>
    <xf numFmtId="4" fontId="44" fillId="104" borderId="37" applyNumberFormat="0" applyProtection="0">
      <alignment horizontal="right" vertical="center"/>
    </xf>
    <xf numFmtId="4" fontId="124" fillId="104" borderId="37" applyNumberFormat="0" applyProtection="0">
      <alignment horizontal="right" vertical="center"/>
    </xf>
    <xf numFmtId="176" fontId="58" fillId="0" borderId="50" applyNumberFormat="0" applyFill="0" applyBorder="0" applyAlignment="0" applyProtection="0"/>
    <xf numFmtId="176" fontId="135" fillId="0" borderId="50" applyNumberFormat="0" applyFill="0" applyBorder="0" applyAlignment="0" applyProtection="0"/>
    <xf numFmtId="176" fontId="142" fillId="0" borderId="50" applyNumberFormat="0" applyFill="0" applyBorder="0" applyAlignment="0" applyProtection="0"/>
    <xf numFmtId="0" fontId="142" fillId="0" borderId="50" applyNumberFormat="0" applyFill="0" applyBorder="0" applyAlignment="0" applyProtection="0"/>
    <xf numFmtId="0" fontId="141" fillId="0" borderId="50" applyNumberFormat="0" applyFill="0" applyBorder="0" applyAlignment="0" applyProtection="0"/>
    <xf numFmtId="0" fontId="58" fillId="0" borderId="50" applyNumberFormat="0" applyFill="0" applyBorder="0" applyAlignment="0" applyProtection="0"/>
    <xf numFmtId="0" fontId="102" fillId="51" borderId="51" applyNumberFormat="0" applyAlignment="0" applyProtection="0"/>
    <xf numFmtId="0" fontId="68" fillId="79" borderId="51" applyNumberFormat="0" applyAlignment="0" applyProtection="0"/>
    <xf numFmtId="0" fontId="3" fillId="93" borderId="37" applyNumberFormat="0" applyProtection="0">
      <alignment horizontal="left" vertical="center" indent="1"/>
    </xf>
    <xf numFmtId="4" fontId="44" fillId="85" borderId="37" applyNumberFormat="0" applyProtection="0">
      <alignment horizontal="left" vertical="center" indent="1"/>
    </xf>
    <xf numFmtId="0" fontId="3" fillId="86" borderId="37" applyNumberFormat="0" applyProtection="0">
      <alignment horizontal="left" vertical="center" indent="1"/>
    </xf>
    <xf numFmtId="4" fontId="44" fillId="88" borderId="37" applyNumberFormat="0" applyProtection="0">
      <alignment horizontal="left" vertical="center" indent="1"/>
    </xf>
    <xf numFmtId="0" fontId="3" fillId="8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176" fontId="128" fillId="50" borderId="58" applyNumberFormat="0" applyProtection="0">
      <alignment horizontal="right" vertical="center"/>
    </xf>
    <xf numFmtId="176" fontId="165" fillId="50" borderId="58" applyNumberFormat="0" applyProtection="0">
      <alignment horizontal="right" vertical="center"/>
    </xf>
    <xf numFmtId="176" fontId="165" fillId="50" borderId="58" applyNumberFormat="0" applyProtection="0">
      <alignment horizontal="right" vertical="center"/>
    </xf>
    <xf numFmtId="176" fontId="125" fillId="112" borderId="58" applyNumberFormat="0" applyProtection="0">
      <alignment horizontal="left" vertical="center" wrapText="1" indent="1"/>
    </xf>
    <xf numFmtId="176" fontId="125" fillId="112" borderId="58" applyNumberFormat="0" applyProtection="0">
      <alignment horizontal="left" vertical="center" wrapText="1" indent="1"/>
    </xf>
    <xf numFmtId="176" fontId="130" fillId="107" borderId="58" applyNumberFormat="0" applyProtection="0">
      <alignment horizontal="left" vertical="top" indent="1"/>
    </xf>
    <xf numFmtId="176" fontId="130" fillId="107" borderId="58" applyNumberFormat="0" applyProtection="0">
      <alignment horizontal="left" vertical="top" indent="1"/>
    </xf>
    <xf numFmtId="176" fontId="166" fillId="50" borderId="58" applyNumberFormat="0" applyProtection="0">
      <alignment horizontal="right" vertical="center"/>
    </xf>
    <xf numFmtId="176" fontId="166" fillId="50" borderId="58" applyNumberFormat="0" applyProtection="0">
      <alignment horizontal="right" vertical="center"/>
    </xf>
    <xf numFmtId="176" fontId="135"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25" fillId="112" borderId="58" applyNumberFormat="0" applyProtection="0">
      <alignment horizontal="left" vertical="center" wrapText="1" indent="1"/>
    </xf>
    <xf numFmtId="0" fontId="3" fillId="108" borderId="37" applyNumberFormat="0" applyProtection="0">
      <alignment horizontal="left" vertical="center" indent="1"/>
    </xf>
    <xf numFmtId="176" fontId="91" fillId="0" borderId="53">
      <alignment horizontal="left" vertical="center"/>
    </xf>
    <xf numFmtId="176" fontId="140" fillId="0" borderId="50" applyNumberFormat="0" applyFill="0" applyBorder="0" applyAlignment="0" applyProtection="0"/>
    <xf numFmtId="176" fontId="125" fillId="112" borderId="58" applyNumberFormat="0" applyProtection="0">
      <alignment horizontal="left" vertical="center" wrapText="1" indent="1"/>
    </xf>
    <xf numFmtId="176" fontId="102" fillId="52" borderId="51" applyNumberFormat="0" applyAlignment="0" applyProtection="0"/>
    <xf numFmtId="176" fontId="102" fillId="52" borderId="51" applyNumberFormat="0" applyAlignment="0" applyProtection="0"/>
    <xf numFmtId="176" fontId="59" fillId="0" borderId="50" applyNumberFormat="0" applyFill="0" applyBorder="0" applyAlignment="0" applyProtection="0"/>
    <xf numFmtId="0" fontId="173" fillId="0" borderId="48" applyNumberFormat="0" applyFill="0" applyAlignment="0" applyProtection="0"/>
    <xf numFmtId="0" fontId="3" fillId="93" borderId="37" applyNumberFormat="0" applyProtection="0">
      <alignment horizontal="left" vertical="center" indent="1"/>
    </xf>
    <xf numFmtId="176" fontId="59" fillId="0" borderId="50" applyNumberFormat="0" applyFill="0" applyBorder="0" applyAlignment="0" applyProtection="0"/>
    <xf numFmtId="0" fontId="65" fillId="0" borderId="25" applyNumberFormat="0" applyBorder="0">
      <alignment horizontal="center"/>
    </xf>
    <xf numFmtId="0" fontId="3" fillId="93" borderId="37" applyNumberFormat="0" applyProtection="0">
      <alignment horizontal="left" vertical="center" indent="1"/>
    </xf>
    <xf numFmtId="176" fontId="141" fillId="0" borderId="50" applyNumberFormat="0" applyFill="0" applyBorder="0" applyAlignment="0" applyProtection="0"/>
    <xf numFmtId="176" fontId="130" fillId="107" borderId="58" applyNumberFormat="0" applyProtection="0">
      <alignment horizontal="left" vertical="top" indent="1"/>
    </xf>
    <xf numFmtId="176" fontId="122" fillId="80" borderId="37" applyNumberFormat="0" applyAlignment="0" applyProtection="0"/>
    <xf numFmtId="0" fontId="122" fillId="79" borderId="37" applyNumberFormat="0" applyAlignment="0" applyProtection="0"/>
    <xf numFmtId="0" fontId="122" fillId="79" borderId="37" applyNumberFormat="0" applyAlignment="0" applyProtection="0"/>
    <xf numFmtId="0" fontId="122" fillId="80" borderId="37" applyNumberFormat="0" applyAlignment="0" applyProtection="0"/>
    <xf numFmtId="0" fontId="122" fillId="79" borderId="37" applyNumberFormat="0" applyAlignment="0" applyProtection="0"/>
    <xf numFmtId="4" fontId="44" fillId="85" borderId="37" applyNumberFormat="0" applyProtection="0">
      <alignment vertical="center"/>
    </xf>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124" fillId="85" borderId="37" applyNumberFormat="0" applyProtection="0">
      <alignment vertical="center"/>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128" fillId="109" borderId="58" applyNumberFormat="0" applyProtection="0">
      <alignment horizontal="right" vertical="center"/>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9" fillId="109" borderId="58"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176" fontId="165" fillId="50" borderId="58"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4" fontId="125" fillId="53" borderId="58" applyNumberFormat="0" applyProtection="0">
      <alignment horizontal="left" vertical="center" wrapText="1" indent="1"/>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25" fillId="112" borderId="58" applyNumberFormat="0" applyProtection="0">
      <alignment horizontal="left" vertical="center" wrapText="1"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130" fillId="107" borderId="58" applyNumberFormat="0" applyProtection="0">
      <alignment horizontal="left" vertical="top"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130" fillId="107" borderId="58" applyNumberFormat="0" applyProtection="0">
      <alignment horizontal="left" vertical="top" indent="1"/>
    </xf>
    <xf numFmtId="176" fontId="130" fillId="107" borderId="58" applyNumberFormat="0" applyProtection="0">
      <alignment horizontal="left" vertical="top" indent="1"/>
    </xf>
    <xf numFmtId="4" fontId="134" fillId="109" borderId="58" applyNumberFormat="0" applyProtection="0">
      <alignment horizontal="right" vertical="center"/>
    </xf>
    <xf numFmtId="4" fontId="133" fillId="104" borderId="37" applyNumberFormat="0" applyProtection="0">
      <alignment horizontal="right" vertical="center"/>
    </xf>
    <xf numFmtId="4" fontId="133" fillId="104" borderId="37" applyNumberFormat="0" applyProtection="0">
      <alignment horizontal="right" vertical="center"/>
    </xf>
    <xf numFmtId="176" fontId="166" fillId="50" borderId="58"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201" fontId="167" fillId="85" borderId="57" applyBorder="0">
      <alignment horizontal="center" vertical="center" wrapText="1"/>
      <protection hidden="1"/>
    </xf>
    <xf numFmtId="0" fontId="173" fillId="0" borderId="48" applyNumberFormat="0" applyFill="0" applyAlignment="0" applyProtection="0"/>
    <xf numFmtId="4" fontId="124" fillId="104" borderId="37" applyNumberFormat="0" applyProtection="0">
      <alignment horizontal="right" vertical="center"/>
    </xf>
    <xf numFmtId="4" fontId="44" fillId="106" borderId="37" applyNumberFormat="0" applyProtection="0">
      <alignment horizontal="left" vertical="center" indent="1"/>
    </xf>
    <xf numFmtId="0" fontId="173" fillId="0" borderId="48" applyNumberFormat="0" applyFill="0" applyAlignment="0" applyProtection="0"/>
    <xf numFmtId="4" fontId="124" fillId="85" borderId="37" applyNumberFormat="0" applyProtection="0">
      <alignment vertical="center"/>
    </xf>
    <xf numFmtId="0" fontId="3" fillId="106" borderId="37" applyNumberFormat="0" applyProtection="0">
      <alignment horizontal="left" vertical="center" indent="1"/>
    </xf>
    <xf numFmtId="0" fontId="122" fillId="79" borderId="37" applyNumberFormat="0" applyAlignment="0" applyProtection="0"/>
    <xf numFmtId="0" fontId="185" fillId="0" borderId="48" applyNumberFormat="0" applyFill="0" applyAlignment="0" applyProtection="0"/>
    <xf numFmtId="0" fontId="122" fillId="80" borderId="37" applyNumberFormat="0" applyAlignment="0" applyProtection="0"/>
    <xf numFmtId="4" fontId="44" fillId="85" borderId="37" applyNumberFormat="0" applyProtection="0">
      <alignment vertical="center"/>
    </xf>
    <xf numFmtId="0" fontId="191" fillId="80" borderId="37" applyNumberFormat="0" applyAlignment="0" applyProtection="0"/>
    <xf numFmtId="0" fontId="122" fillId="79" borderId="37" applyNumberFormat="0" applyAlignment="0" applyProtection="0"/>
    <xf numFmtId="4" fontId="44" fillId="104" borderId="37" applyNumberFormat="0" applyProtection="0">
      <alignment horizontal="right" vertical="center"/>
    </xf>
    <xf numFmtId="39" fontId="106" fillId="57" borderId="56"/>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39" fontId="106" fillId="57" borderId="56"/>
    <xf numFmtId="4" fontId="134" fillId="109" borderId="58" applyNumberFormat="0" applyProtection="0">
      <alignment horizontal="right" vertical="center"/>
    </xf>
    <xf numFmtId="4" fontId="125" fillId="53" borderId="58" applyNumberFormat="0" applyProtection="0">
      <alignment horizontal="left" vertical="center" wrapText="1" indent="1"/>
    </xf>
    <xf numFmtId="4" fontId="129" fillId="109" borderId="58" applyNumberFormat="0" applyProtection="0">
      <alignment horizontal="right" vertical="center"/>
    </xf>
    <xf numFmtId="4" fontId="128" fillId="109" borderId="58" applyNumberFormat="0" applyProtection="0">
      <alignment horizontal="right" vertical="center"/>
    </xf>
    <xf numFmtId="39" fontId="106" fillId="57" borderId="56"/>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85" borderId="37" applyNumberFormat="0" applyProtection="0">
      <alignment vertical="center"/>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128" fillId="109" borderId="58" applyNumberFormat="0" applyProtection="0">
      <alignment horizontal="right" vertical="center"/>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9" fillId="109" borderId="58"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176" fontId="165" fillId="50" borderId="58"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4" fontId="125" fillId="53" borderId="58" applyNumberFormat="0" applyProtection="0">
      <alignment horizontal="left" vertical="center" wrapText="1" indent="1"/>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25" fillId="112" borderId="58" applyNumberFormat="0" applyProtection="0">
      <alignment horizontal="left" vertical="center" wrapText="1"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130" fillId="107" borderId="58" applyNumberFormat="0" applyProtection="0">
      <alignment horizontal="left" vertical="top"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130" fillId="107" borderId="58" applyNumberFormat="0" applyProtection="0">
      <alignment horizontal="left" vertical="top" indent="1"/>
    </xf>
    <xf numFmtId="176" fontId="130" fillId="107" borderId="58" applyNumberFormat="0" applyProtection="0">
      <alignment horizontal="left" vertical="top" indent="1"/>
    </xf>
    <xf numFmtId="4" fontId="134" fillId="109" borderId="58" applyNumberFormat="0" applyProtection="0">
      <alignment horizontal="right" vertical="center"/>
    </xf>
    <xf numFmtId="4" fontId="133" fillId="104" borderId="37" applyNumberFormat="0" applyProtection="0">
      <alignment horizontal="right" vertical="center"/>
    </xf>
    <xf numFmtId="4" fontId="133" fillId="104" borderId="37" applyNumberFormat="0" applyProtection="0">
      <alignment horizontal="right" vertical="center"/>
    </xf>
    <xf numFmtId="176" fontId="166" fillId="50" borderId="58"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201" fontId="167" fillId="85" borderId="57" applyBorder="0">
      <alignment horizontal="center" vertical="center" wrapText="1"/>
      <protection hidden="1"/>
    </xf>
    <xf numFmtId="0" fontId="135" fillId="0" borderId="50" applyNumberFormat="0" applyFill="0" applyBorder="0" applyAlignment="0" applyProtection="0"/>
    <xf numFmtId="0" fontId="135" fillId="0" borderId="50" applyNumberFormat="0" applyFill="0" applyBorder="0" applyAlignment="0" applyProtection="0"/>
    <xf numFmtId="176" fontId="135" fillId="0" borderId="50" applyNumberFormat="0" applyFill="0" applyBorder="0" applyAlignment="0" applyProtection="0"/>
    <xf numFmtId="0" fontId="173" fillId="0" borderId="48" applyNumberFormat="0" applyFill="0" applyAlignment="0" applyProtection="0"/>
    <xf numFmtId="0" fontId="140" fillId="0" borderId="50" applyNumberFormat="0" applyFill="0" applyBorder="0" applyAlignment="0" applyProtection="0"/>
    <xf numFmtId="0" fontId="140" fillId="0" borderId="50" applyNumberFormat="0" applyFill="0" applyBorder="0" applyAlignment="0" applyProtection="0"/>
    <xf numFmtId="176" fontId="140" fillId="0" borderId="50" applyNumberFormat="0" applyFill="0" applyBorder="0" applyAlignment="0" applyProtection="0"/>
    <xf numFmtId="0" fontId="141" fillId="0" borderId="50" applyNumberFormat="0" applyFill="0" applyBorder="0" applyAlignment="0" applyProtection="0"/>
    <xf numFmtId="0" fontId="141" fillId="0" borderId="50" applyNumberFormat="0" applyFill="0" applyBorder="0" applyAlignment="0" applyProtection="0"/>
    <xf numFmtId="176" fontId="141" fillId="0" borderId="50" applyNumberFormat="0" applyFill="0" applyBorder="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176" fontId="142" fillId="0" borderId="50" applyNumberFormat="0" applyFill="0" applyBorder="0" applyAlignment="0" applyProtection="0"/>
    <xf numFmtId="0" fontId="68" fillId="79" borderId="51" applyNumberFormat="0" applyAlignment="0" applyProtection="0"/>
    <xf numFmtId="0" fontId="102" fillId="51" borderId="51" applyNumberFormat="0" applyAlignment="0" applyProtection="0"/>
    <xf numFmtId="0" fontId="173" fillId="0" borderId="48" applyNumberFormat="0" applyFill="0" applyAlignment="0" applyProtection="0"/>
    <xf numFmtId="0" fontId="122" fillId="79" borderId="37" applyNumberFormat="0" applyAlignment="0" applyProtection="0"/>
    <xf numFmtId="0" fontId="3" fillId="92" borderId="52" applyNumberFormat="0" applyFont="0" applyAlignment="0" applyProtection="0"/>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0" fontId="102" fillId="51" borderId="51" applyNumberFormat="0" applyAlignment="0" applyProtection="0"/>
    <xf numFmtId="0" fontId="3" fillId="92" borderId="52" applyNumberFormat="0" applyFont="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4" fontId="44" fillId="104" borderId="37" applyNumberFormat="0" applyProtection="0">
      <alignment horizontal="right" vertical="center"/>
    </xf>
    <xf numFmtId="39" fontId="106" fillId="57" borderId="56"/>
    <xf numFmtId="0" fontId="173" fillId="0" borderId="48" applyNumberFormat="0" applyFill="0" applyAlignment="0" applyProtection="0"/>
    <xf numFmtId="4" fontId="44" fillId="85"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0" fontId="3" fillId="86" borderId="37" applyNumberFormat="0" applyProtection="0">
      <alignment horizontal="left" vertical="center" indent="1"/>
    </xf>
    <xf numFmtId="4" fontId="133" fillId="104" borderId="37" applyNumberFormat="0" applyProtection="0">
      <alignment horizontal="right" vertical="center"/>
    </xf>
    <xf numFmtId="176" fontId="130" fillId="107" borderId="58" applyNumberFormat="0" applyProtection="0">
      <alignment horizontal="left" vertical="top"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176" fontId="125" fillId="112" borderId="58" applyNumberFormat="0" applyProtection="0">
      <alignment horizontal="left" vertical="center" wrapText="1" indent="1"/>
    </xf>
    <xf numFmtId="0" fontId="3" fillId="93" borderId="37" applyNumberFormat="0" applyProtection="0">
      <alignment horizontal="left" vertical="center" indent="1"/>
    </xf>
    <xf numFmtId="176" fontId="165" fillId="50" borderId="58" applyNumberFormat="0" applyProtection="0">
      <alignment horizontal="right" vertical="center"/>
    </xf>
    <xf numFmtId="4" fontId="134" fillId="109" borderId="58" applyNumberFormat="0" applyProtection="0">
      <alignment horizontal="right" vertical="center"/>
    </xf>
    <xf numFmtId="4" fontId="125" fillId="53" borderId="58" applyNumberFormat="0" applyProtection="0">
      <alignment horizontal="left" vertical="center" wrapText="1" indent="1"/>
    </xf>
    <xf numFmtId="4" fontId="129" fillId="109" borderId="58" applyNumberFormat="0" applyProtection="0">
      <alignment horizontal="right" vertical="center"/>
    </xf>
    <xf numFmtId="4" fontId="128" fillId="109" borderId="58" applyNumberFormat="0" applyProtection="0">
      <alignment horizontal="right" vertical="center"/>
    </xf>
    <xf numFmtId="0" fontId="164" fillId="1" borderId="53" applyNumberFormat="0" applyFont="0" applyAlignment="0">
      <alignment horizontal="center"/>
    </xf>
    <xf numFmtId="176" fontId="91" fillId="0" borderId="53">
      <alignment horizontal="left" vertical="center"/>
    </xf>
    <xf numFmtId="176" fontId="91" fillId="0" borderId="53">
      <alignment horizontal="left" vertical="center"/>
    </xf>
    <xf numFmtId="39" fontId="106" fillId="57" borderId="56"/>
    <xf numFmtId="176" fontId="166" fillId="50" borderId="58" applyNumberFormat="0" applyProtection="0">
      <alignment horizontal="right" vertical="center"/>
    </xf>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39" fontId="106" fillId="57" borderId="56"/>
    <xf numFmtId="4" fontId="44" fillId="104" borderId="40" applyNumberFormat="0" applyProtection="0">
      <alignment horizontal="left" vertical="center" indent="1"/>
    </xf>
    <xf numFmtId="39" fontId="106" fillId="57" borderId="56"/>
    <xf numFmtId="39" fontId="106" fillId="57" borderId="56"/>
    <xf numFmtId="39" fontId="106" fillId="57" borderId="56"/>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4" fontId="44" fillId="104" borderId="37" applyNumberFormat="0" applyProtection="0">
      <alignment horizontal="right" vertical="center"/>
    </xf>
    <xf numFmtId="0" fontId="3" fillId="93" borderId="37" applyNumberFormat="0" applyProtection="0">
      <alignment horizontal="left" vertical="center" indent="1"/>
    </xf>
    <xf numFmtId="4" fontId="44" fillId="85" borderId="37" applyNumberFormat="0" applyProtection="0">
      <alignment horizontal="left" vertical="center" indent="1"/>
    </xf>
    <xf numFmtId="176" fontId="140" fillId="0" borderId="50" applyNumberFormat="0" applyFill="0" applyBorder="0" applyAlignment="0" applyProtection="0"/>
    <xf numFmtId="0" fontId="68" fillId="79" borderId="51" applyNumberFormat="0" applyAlignment="0" applyProtection="0"/>
    <xf numFmtId="0" fontId="57" fillId="0" borderId="50" applyNumberFormat="0" applyFill="0" applyBorder="0" applyAlignment="0" applyProtection="0"/>
    <xf numFmtId="0" fontId="58" fillId="0" borderId="50" applyNumberFormat="0" applyFill="0" applyBorder="0" applyAlignment="0" applyProtection="0"/>
    <xf numFmtId="0" fontId="122" fillId="79" borderId="37" applyNumberFormat="0" applyAlignment="0" applyProtection="0"/>
    <xf numFmtId="0" fontId="3" fillId="86" borderId="37" applyNumberFormat="0" applyProtection="0">
      <alignment horizontal="left" vertical="center" indent="1"/>
    </xf>
    <xf numFmtId="4" fontId="124" fillId="88" borderId="37" applyNumberFormat="0" applyProtection="0">
      <alignment vertical="center"/>
    </xf>
    <xf numFmtId="4" fontId="44" fillId="95" borderId="37" applyNumberFormat="0" applyProtection="0">
      <alignment horizontal="right" vertical="center"/>
    </xf>
    <xf numFmtId="4" fontId="44" fillId="83"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4" fillId="104" borderId="37"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0" fontId="3" fillId="93" borderId="37" applyNumberFormat="0" applyProtection="0">
      <alignment horizontal="left" vertical="center"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3" fillId="93" borderId="37" applyNumberFormat="0" applyProtection="0">
      <alignment horizontal="left" vertical="center" indent="1"/>
    </xf>
    <xf numFmtId="176" fontId="130" fillId="107" borderId="58" applyNumberFormat="0" applyProtection="0">
      <alignment horizontal="left" vertical="top" indent="1"/>
    </xf>
    <xf numFmtId="4" fontId="133" fillId="104" borderId="37"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201" fontId="167" fillId="85" borderId="57" applyBorder="0">
      <alignment horizontal="center" vertical="center" wrapText="1"/>
      <protection hidden="1"/>
    </xf>
    <xf numFmtId="0" fontId="164" fillId="1" borderId="20" applyNumberFormat="0" applyFont="0" applyAlignment="0">
      <alignment horizontal="center"/>
    </xf>
    <xf numFmtId="176" fontId="135" fillId="0" borderId="50" applyNumberFormat="0" applyFill="0" applyBorder="0" applyAlignment="0" applyProtection="0"/>
    <xf numFmtId="0" fontId="172" fillId="83" borderId="18">
      <alignment horizontal="center" vertical="center" wrapText="1"/>
    </xf>
    <xf numFmtId="0" fontId="173" fillId="0" borderId="48" applyNumberFormat="0" applyFill="0" applyAlignment="0" applyProtection="0"/>
    <xf numFmtId="0" fontId="162" fillId="113" borderId="18">
      <alignment vertical="center" wrapText="1"/>
      <protection locked="0"/>
    </xf>
    <xf numFmtId="0" fontId="162" fillId="113" borderId="18">
      <alignment vertical="center" wrapText="1"/>
      <protection locked="0"/>
    </xf>
    <xf numFmtId="176" fontId="140"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0" fontId="59" fillId="0" borderId="50" applyNumberFormat="0" applyFill="0" applyBorder="0" applyAlignment="0" applyProtection="0"/>
    <xf numFmtId="0" fontId="130" fillId="107" borderId="58" applyNumberFormat="0" applyProtection="0">
      <alignment horizontal="left" vertical="top" indent="1"/>
    </xf>
    <xf numFmtId="0" fontId="3" fillId="93" borderId="37" applyNumberFormat="0" applyProtection="0">
      <alignment horizontal="left" vertical="center" indent="1"/>
    </xf>
    <xf numFmtId="4" fontId="44" fillId="88" borderId="37"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0" fontId="3" fillId="93" borderId="37" applyNumberFormat="0" applyProtection="0">
      <alignment horizontal="left" vertical="center" indent="1"/>
    </xf>
    <xf numFmtId="4" fontId="44" fillId="101" borderId="37" applyNumberFormat="0" applyProtection="0">
      <alignment horizontal="right" vertical="center"/>
    </xf>
    <xf numFmtId="4" fontId="44" fillId="83" borderId="37" applyNumberFormat="0" applyProtection="0">
      <alignment horizontal="right" vertical="center"/>
    </xf>
    <xf numFmtId="4" fontId="44" fillId="95" borderId="37" applyNumberFormat="0" applyProtection="0">
      <alignment horizontal="right" vertical="center"/>
    </xf>
    <xf numFmtId="4" fontId="124" fillId="85" borderId="37" applyNumberFormat="0" applyProtection="0">
      <alignment vertical="center"/>
    </xf>
    <xf numFmtId="10" fontId="2" fillId="88" borderId="54" applyNumberFormat="0" applyBorder="0" applyAlignment="0" applyProtection="0"/>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4" fontId="4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88" borderId="37" applyNumberFormat="0" applyProtection="0">
      <alignmen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133" fillId="104" borderId="37" applyNumberFormat="0" applyProtection="0">
      <alignment horizontal="right" vertical="center"/>
    </xf>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2" fillId="89" borderId="52" applyNumberFormat="0" applyAlignment="0" applyProtection="0"/>
    <xf numFmtId="0" fontId="36" fillId="92" borderId="52" applyNumberFormat="0" applyFont="0" applyAlignment="0" applyProtection="0"/>
    <xf numFmtId="0" fontId="122" fillId="80" borderId="37" applyNumberFormat="0" applyAlignment="0" applyProtection="0"/>
    <xf numFmtId="0" fontId="122" fillId="79" borderId="37" applyNumberFormat="0" applyAlignment="0" applyProtection="0"/>
    <xf numFmtId="0" fontId="3" fillId="92" borderId="52" applyNumberFormat="0" applyFont="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68" fillId="80" borderId="51" applyNumberFormat="0" applyAlignment="0" applyProtection="0"/>
    <xf numFmtId="176" fontId="59" fillId="0" borderId="50" applyNumberFormat="0" applyFill="0" applyBorder="0" applyAlignment="0" applyProtection="0"/>
    <xf numFmtId="176" fontId="2" fillId="0" borderId="50" applyNumberFormat="0" applyFill="0" applyAlignment="0" applyProtection="0"/>
    <xf numFmtId="176" fontId="68" fillId="80" borderId="51" applyNumberFormat="0" applyAlignment="0" applyProtection="0"/>
    <xf numFmtId="176" fontId="2" fillId="84" borderId="18"/>
    <xf numFmtId="0" fontId="173" fillId="0" borderId="48" applyNumberFormat="0" applyFill="0" applyAlignment="0" applyProtection="0"/>
    <xf numFmtId="176" fontId="91" fillId="0" borderId="20">
      <alignment horizontal="left" vertical="center"/>
    </xf>
    <xf numFmtId="176" fontId="91" fillId="0" borderId="20">
      <alignment horizontal="left" vertical="center"/>
    </xf>
    <xf numFmtId="176" fontId="102" fillId="52" borderId="51" applyNumberFormat="0" applyAlignment="0" applyProtection="0"/>
    <xf numFmtId="176" fontId="102" fillId="52" borderId="51" applyNumberFormat="0" applyAlignment="0" applyProtection="0"/>
    <xf numFmtId="176" fontId="32" fillId="89" borderId="52" applyNumberFormat="0" applyAlignment="0" applyProtection="0"/>
    <xf numFmtId="176" fontId="32" fillId="89" borderId="52" applyNumberFormat="0" applyAlignment="0" applyProtection="0"/>
    <xf numFmtId="176" fontId="122" fillId="80" borderId="37" applyNumberFormat="0" applyAlignment="0" applyProtection="0"/>
    <xf numFmtId="176" fontId="122" fillId="80" borderId="37" applyNumberFormat="0" applyAlignment="0" applyProtection="0"/>
    <xf numFmtId="176" fontId="2" fillId="86" borderId="18"/>
    <xf numFmtId="176" fontId="128" fillId="50" borderId="58" applyNumberFormat="0" applyProtection="0">
      <alignment horizontal="right" vertical="center"/>
    </xf>
    <xf numFmtId="176" fontId="165" fillId="50" borderId="58" applyNumberFormat="0" applyProtection="0">
      <alignment horizontal="right" vertical="center"/>
    </xf>
    <xf numFmtId="176" fontId="165" fillId="50" borderId="58" applyNumberFormat="0" applyProtection="0">
      <alignment horizontal="right" vertical="center"/>
    </xf>
    <xf numFmtId="176" fontId="125" fillId="112" borderId="58" applyNumberFormat="0" applyProtection="0">
      <alignment horizontal="left" vertical="center" wrapText="1" indent="1"/>
    </xf>
    <xf numFmtId="176" fontId="125" fillId="112" borderId="58" applyNumberFormat="0" applyProtection="0">
      <alignment horizontal="left" vertical="center" wrapText="1" indent="1"/>
    </xf>
    <xf numFmtId="176" fontId="130" fillId="107" borderId="58" applyNumberFormat="0" applyProtection="0">
      <alignment horizontal="left" vertical="top" indent="1"/>
    </xf>
    <xf numFmtId="176" fontId="130" fillId="107" borderId="58" applyNumberFormat="0" applyProtection="0">
      <alignment horizontal="left" vertical="top" indent="1"/>
    </xf>
    <xf numFmtId="176" fontId="166" fillId="50" borderId="58" applyNumberFormat="0" applyProtection="0">
      <alignment horizontal="right" vertical="center"/>
    </xf>
    <xf numFmtId="176" fontId="166" fillId="50" borderId="58" applyNumberFormat="0" applyProtection="0">
      <alignment horizontal="right" vertical="center"/>
    </xf>
    <xf numFmtId="176" fontId="135" fillId="0" borderId="50" applyNumberFormat="0" applyFill="0" applyBorder="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2" fillId="0" borderId="50" applyNumberFormat="0" applyFill="0" applyAlignment="0" applyProtection="0"/>
    <xf numFmtId="176" fontId="2" fillId="0" borderId="50" applyNumberFormat="0" applyFill="0" applyAlignment="0" applyProtection="0"/>
    <xf numFmtId="176" fontId="68" fillId="80" borderId="51" applyNumberFormat="0" applyAlignment="0" applyProtection="0"/>
    <xf numFmtId="176" fontId="68" fillId="80" borderId="51" applyNumberFormat="0" applyAlignment="0" applyProtection="0"/>
    <xf numFmtId="176" fontId="32" fillId="89" borderId="52" applyNumberFormat="0" applyAlignment="0" applyProtection="0"/>
    <xf numFmtId="176" fontId="32" fillId="89" borderId="52" applyNumberFormat="0" applyAlignment="0" applyProtection="0"/>
    <xf numFmtId="176" fontId="91" fillId="0" borderId="20">
      <alignment horizontal="left" vertical="center"/>
    </xf>
    <xf numFmtId="176" fontId="91" fillId="0" borderId="20">
      <alignment horizontal="left" vertical="center"/>
    </xf>
    <xf numFmtId="176" fontId="102" fillId="52" borderId="51" applyNumberFormat="0" applyAlignment="0" applyProtection="0"/>
    <xf numFmtId="176" fontId="102" fillId="52" borderId="51" applyNumberFormat="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0" fontId="59" fillId="0" borderId="50" applyNumberFormat="0" applyFill="0" applyBorder="0" applyAlignment="0" applyProtection="0"/>
    <xf numFmtId="0" fontId="102" fillId="52" borderId="51" applyNumberFormat="0" applyAlignment="0" applyProtection="0"/>
    <xf numFmtId="176" fontId="102" fillId="52" borderId="51" applyNumberFormat="0" applyAlignment="0" applyProtection="0"/>
    <xf numFmtId="176" fontId="2" fillId="0" borderId="50" applyNumberFormat="0" applyFill="0" applyAlignment="0" applyProtection="0"/>
    <xf numFmtId="4" fontId="44" fillId="104" borderId="40" applyNumberFormat="0" applyProtection="0">
      <alignment horizontal="left" vertical="center" indent="1"/>
    </xf>
    <xf numFmtId="0" fontId="3" fillId="106" borderId="37" applyNumberFormat="0" applyProtection="0">
      <alignment horizontal="left" vertical="center" indent="1"/>
    </xf>
    <xf numFmtId="176" fontId="58" fillId="0" borderId="50" applyNumberFormat="0" applyFill="0" applyBorder="0" applyAlignment="0" applyProtection="0"/>
    <xf numFmtId="0" fontId="122" fillId="79" borderId="37" applyNumberFormat="0" applyAlignment="0" applyProtection="0"/>
    <xf numFmtId="0" fontId="3" fillId="93" borderId="37" applyNumberFormat="0" applyProtection="0">
      <alignment horizontal="left" vertical="center" indent="1"/>
    </xf>
    <xf numFmtId="4" fontId="44" fillId="88" borderId="37" applyNumberFormat="0" applyProtection="0">
      <alignment horizontal="left" vertical="center" indent="1"/>
    </xf>
    <xf numFmtId="4" fontId="134" fillId="109" borderId="58" applyNumberFormat="0" applyProtection="0">
      <alignment horizontal="right" vertical="center"/>
    </xf>
    <xf numFmtId="10" fontId="2" fillId="88" borderId="54" applyNumberFormat="0" applyBorder="0" applyAlignment="0" applyProtection="0"/>
    <xf numFmtId="0" fontId="2" fillId="84" borderId="18"/>
    <xf numFmtId="176" fontId="91" fillId="0" borderId="20">
      <alignment horizontal="left" vertical="center"/>
    </xf>
    <xf numFmtId="0" fontId="102" fillId="51" borderId="51" applyNumberFormat="0" applyAlignment="0" applyProtection="0"/>
    <xf numFmtId="4" fontId="124" fillId="85" borderId="37" applyNumberFormat="0" applyProtection="0">
      <alignment vertical="center"/>
    </xf>
    <xf numFmtId="4" fontId="44" fillId="104" borderId="37" applyNumberFormat="0" applyProtection="0">
      <alignment horizontal="left" vertical="center" indent="1"/>
    </xf>
    <xf numFmtId="0" fontId="3" fillId="93" borderId="37" applyNumberFormat="0" applyProtection="0">
      <alignment horizontal="left" vertical="center" indent="1"/>
    </xf>
    <xf numFmtId="176" fontId="57" fillId="0" borderId="50" applyNumberFormat="0" applyFill="0" applyBorder="0" applyAlignment="0" applyProtection="0"/>
    <xf numFmtId="176" fontId="166" fillId="50" borderId="58" applyNumberFormat="0" applyProtection="0">
      <alignment horizontal="right" vertical="center"/>
    </xf>
    <xf numFmtId="4" fontId="44" fillId="104" borderId="55" applyNumberFormat="0" applyProtection="0">
      <alignment horizontal="left" vertical="center" indent="1"/>
    </xf>
    <xf numFmtId="176" fontId="142" fillId="0" borderId="50" applyNumberFormat="0" applyFill="0" applyBorder="0" applyAlignment="0" applyProtection="0"/>
    <xf numFmtId="0" fontId="3" fillId="108" borderId="37" applyNumberFormat="0" applyProtection="0">
      <alignment horizontal="left" vertical="center" indent="1"/>
    </xf>
    <xf numFmtId="0" fontId="2" fillId="86" borderId="18"/>
    <xf numFmtId="0" fontId="142" fillId="0" borderId="50" applyNumberFormat="0" applyFill="0" applyBorder="0" applyAlignment="0" applyProtection="0"/>
    <xf numFmtId="0" fontId="141" fillId="0" borderId="50" applyNumberFormat="0" applyFill="0" applyBorder="0" applyAlignment="0" applyProtection="0"/>
    <xf numFmtId="0" fontId="140" fillId="0" borderId="50" applyNumberFormat="0" applyFill="0" applyBorder="0" applyAlignment="0" applyProtection="0"/>
    <xf numFmtId="0" fontId="135" fillId="0" borderId="50" applyNumberFormat="0" applyFill="0" applyBorder="0" applyAlignment="0" applyProtection="0"/>
    <xf numFmtId="0" fontId="3" fillId="93" borderId="37" applyNumberFormat="0" applyProtection="0">
      <alignment horizontal="left" vertical="center" indent="1"/>
    </xf>
    <xf numFmtId="0" fontId="2" fillId="86" borderId="54"/>
    <xf numFmtId="4" fontId="124" fillId="104" borderId="37" applyNumberFormat="0" applyProtection="0">
      <alignment horizontal="right" vertical="center"/>
    </xf>
    <xf numFmtId="0" fontId="102" fillId="52" borderId="51" applyNumberFormat="0" applyAlignment="0" applyProtection="0"/>
    <xf numFmtId="0" fontId="91" fillId="0" borderId="53">
      <alignment horizontal="left" vertical="center"/>
    </xf>
    <xf numFmtId="0" fontId="3" fillId="93" borderId="37" applyNumberFormat="0" applyProtection="0">
      <alignment horizontal="left" vertical="center" indent="1"/>
    </xf>
    <xf numFmtId="0" fontId="2" fillId="84" borderId="54"/>
    <xf numFmtId="4" fontId="124" fillId="104" borderId="37" applyNumberFormat="0" applyProtection="0">
      <alignment horizontal="right" vertical="center"/>
    </xf>
    <xf numFmtId="176" fontId="128" fillId="50" borderId="58" applyNumberFormat="0" applyProtection="0">
      <alignment horizontal="right" vertical="center"/>
    </xf>
    <xf numFmtId="10" fontId="2" fillId="88" borderId="18" applyNumberFormat="0" applyBorder="0" applyAlignment="0" applyProtection="0"/>
    <xf numFmtId="0" fontId="2" fillId="0" borderId="50" applyNumberFormat="0" applyFill="0" applyAlignment="0" applyProtection="0"/>
    <xf numFmtId="0" fontId="59" fillId="0" borderId="50" applyNumberFormat="0" applyFill="0" applyBorder="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0" fontId="3" fillId="93" borderId="37" applyNumberFormat="0" applyProtection="0">
      <alignment horizontal="left" vertical="center" indent="1"/>
    </xf>
    <xf numFmtId="0" fontId="141" fillId="0" borderId="50" applyNumberFormat="0" applyFill="0" applyBorder="0" applyAlignment="0" applyProtection="0"/>
    <xf numFmtId="0" fontId="59" fillId="0" borderId="50" applyNumberFormat="0" applyFill="0" applyBorder="0" applyAlignment="0" applyProtection="0"/>
    <xf numFmtId="10" fontId="2" fillId="88" borderId="18" applyNumberFormat="0" applyBorder="0" applyAlignment="0" applyProtection="0"/>
    <xf numFmtId="4" fontId="125" fillId="53" borderId="58" applyNumberFormat="0" applyProtection="0">
      <alignment horizontal="left" vertical="center" wrapText="1" indent="1"/>
    </xf>
    <xf numFmtId="4" fontId="124" fillId="88" borderId="37" applyNumberFormat="0" applyProtection="0">
      <alignment vertical="center"/>
    </xf>
    <xf numFmtId="0" fontId="141" fillId="0" borderId="50" applyNumberFormat="0" applyFill="0" applyBorder="0" applyAlignment="0" applyProtection="0"/>
    <xf numFmtId="0" fontId="68" fillId="79" borderId="51" applyNumberFormat="0" applyAlignment="0" applyProtection="0"/>
    <xf numFmtId="0" fontId="58" fillId="0" borderId="50" applyNumberFormat="0" applyFill="0" applyBorder="0" applyAlignment="0" applyProtection="0"/>
    <xf numFmtId="0" fontId="3" fillId="93" borderId="37" applyNumberFormat="0" applyProtection="0">
      <alignment horizontal="left" vertical="center" indent="1"/>
    </xf>
    <xf numFmtId="0" fontId="102" fillId="51" borderId="51" applyNumberFormat="0" applyAlignment="0" applyProtection="0"/>
    <xf numFmtId="0" fontId="3" fillId="93" borderId="37" applyNumberFormat="0" applyProtection="0">
      <alignment horizontal="left" vertical="center" indent="1"/>
    </xf>
    <xf numFmtId="0" fontId="102" fillId="51" borderId="51" applyNumberFormat="0" applyAlignment="0" applyProtection="0"/>
    <xf numFmtId="0" fontId="91" fillId="0" borderId="20">
      <alignment horizontal="left" vertical="center"/>
    </xf>
    <xf numFmtId="0" fontId="91" fillId="0" borderId="20">
      <alignment horizontal="left" vertical="center"/>
    </xf>
    <xf numFmtId="0" fontId="3" fillId="93" borderId="37" applyNumberFormat="0" applyProtection="0">
      <alignment horizontal="left" vertical="center" indent="1"/>
    </xf>
    <xf numFmtId="176" fontId="2" fillId="86" borderId="18"/>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176" fontId="102" fillId="52" borderId="51" applyNumberFormat="0" applyAlignment="0" applyProtection="0"/>
    <xf numFmtId="0" fontId="102" fillId="51" borderId="51" applyNumberFormat="0" applyAlignment="0" applyProtection="0"/>
    <xf numFmtId="0" fontId="68" fillId="79" borderId="51" applyNumberFormat="0" applyAlignment="0" applyProtection="0"/>
    <xf numFmtId="176" fontId="2" fillId="86" borderId="18"/>
    <xf numFmtId="0" fontId="2" fillId="84" borderId="18"/>
    <xf numFmtId="4" fontId="126" fillId="102" borderId="37" applyNumberFormat="0" applyProtection="0">
      <alignment horizontal="left" vertical="center" indent="1"/>
    </xf>
    <xf numFmtId="0" fontId="3" fillId="86" borderId="37" applyNumberFormat="0" applyProtection="0">
      <alignment horizontal="left" vertical="center" indent="1"/>
    </xf>
    <xf numFmtId="10" fontId="2" fillId="88" borderId="18" applyNumberFormat="0" applyBorder="0" applyAlignment="0" applyProtection="0"/>
    <xf numFmtId="4" fontId="44" fillId="85" borderId="37" applyNumberFormat="0" applyProtection="0">
      <alignment horizontal="left" vertical="center" indent="1"/>
    </xf>
    <xf numFmtId="4" fontId="124" fillId="88" borderId="37" applyNumberFormat="0" applyProtection="0">
      <alignment vertical="center"/>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40" applyNumberFormat="0" applyProtection="0">
      <alignment horizontal="left" vertical="center" indent="1"/>
    </xf>
    <xf numFmtId="4" fontId="126" fillId="102" borderId="37" applyNumberFormat="0" applyProtection="0">
      <alignment horizontal="left" vertical="center" indent="1"/>
    </xf>
    <xf numFmtId="0" fontId="32" fillId="89" borderId="52" applyNumberFormat="0" applyAlignment="0" applyProtection="0"/>
    <xf numFmtId="0" fontId="91" fillId="0" borderId="20">
      <alignment horizontal="left" vertical="center"/>
    </xf>
    <xf numFmtId="4" fontId="44" fillId="104" borderId="37" applyNumberFormat="0" applyProtection="0">
      <alignment horizontal="right" vertical="center"/>
    </xf>
    <xf numFmtId="4" fontId="44" fillId="104" borderId="37" applyNumberFormat="0" applyProtection="0">
      <alignment horizontal="left" vertical="center" indent="1"/>
    </xf>
    <xf numFmtId="0" fontId="3" fillId="86" borderId="37" applyNumberFormat="0" applyProtection="0">
      <alignment horizontal="left" vertical="center" indent="1"/>
    </xf>
    <xf numFmtId="0" fontId="68" fillId="79" borderId="51" applyNumberFormat="0" applyAlignment="0" applyProtection="0"/>
    <xf numFmtId="4" fontId="44" fillId="83" borderId="37" applyNumberFormat="0" applyProtection="0">
      <alignment horizontal="right" vertical="center"/>
    </xf>
    <xf numFmtId="4" fontId="44" fillId="85" borderId="37" applyNumberFormat="0" applyProtection="0">
      <alignment vertical="center"/>
    </xf>
    <xf numFmtId="4" fontId="44" fillId="99" borderId="37" applyNumberFormat="0" applyProtection="0">
      <alignment horizontal="right" vertical="center"/>
    </xf>
    <xf numFmtId="4" fontId="44" fillId="100" borderId="37" applyNumberFormat="0" applyProtection="0">
      <alignment horizontal="right" vertical="center"/>
    </xf>
    <xf numFmtId="4" fontId="126" fillId="102" borderId="37"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4" fontId="44" fillId="88" borderId="37" applyNumberFormat="0" applyProtection="0">
      <alignment vertical="center"/>
    </xf>
    <xf numFmtId="4" fontId="124" fillId="88" borderId="37" applyNumberFormat="0" applyProtection="0">
      <alignment vertical="center"/>
    </xf>
    <xf numFmtId="0" fontId="3" fillId="93" borderId="37" applyNumberFormat="0" applyProtection="0">
      <alignment horizontal="left" vertical="center" indent="1"/>
    </xf>
    <xf numFmtId="4" fontId="44" fillId="8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40" applyNumberFormat="0" applyProtection="0">
      <alignment horizontal="left" vertical="center" indent="1"/>
    </xf>
    <xf numFmtId="0" fontId="102" fillId="52" borderId="51" applyNumberFormat="0" applyAlignment="0" applyProtection="0"/>
    <xf numFmtId="4" fontId="44" fillId="104" borderId="37" applyNumberFormat="0" applyProtection="0">
      <alignment horizontal="right" vertical="center"/>
    </xf>
    <xf numFmtId="4" fontId="124" fillId="85" borderId="37" applyNumberFormat="0" applyProtection="0">
      <alignment vertical="center"/>
    </xf>
    <xf numFmtId="0" fontId="2" fillId="84" borderId="18"/>
    <xf numFmtId="10" fontId="2" fillId="88" borderId="18" applyNumberFormat="0" applyBorder="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4" fontId="44" fillId="83" borderId="37" applyNumberFormat="0" applyProtection="0">
      <alignment horizontal="right" vertical="center"/>
    </xf>
    <xf numFmtId="0" fontId="36" fillId="89" borderId="52" applyNumberFormat="0" applyAlignment="0" applyProtection="0"/>
    <xf numFmtId="0" fontId="164" fillId="1" borderId="20" applyNumberFormat="0" applyFont="0" applyAlignment="0">
      <alignment horizontal="center"/>
    </xf>
    <xf numFmtId="0" fontId="3" fillId="92" borderId="52" applyNumberFormat="0" applyFont="0" applyAlignment="0" applyProtection="0"/>
    <xf numFmtId="176" fontId="122" fillId="80" borderId="37" applyNumberFormat="0" applyAlignment="0" applyProtection="0"/>
    <xf numFmtId="0" fontId="3" fillId="108" borderId="37" applyNumberFormat="0" applyProtection="0">
      <alignment horizontal="left" vertical="center" indent="1"/>
    </xf>
    <xf numFmtId="0" fontId="3" fillId="86" borderId="37" applyNumberFormat="0" applyProtection="0">
      <alignment horizontal="left" vertical="center" indent="1"/>
    </xf>
    <xf numFmtId="176" fontId="91" fillId="0" borderId="20">
      <alignment horizontal="left" vertical="center"/>
    </xf>
    <xf numFmtId="176" fontId="140" fillId="0" borderId="50" applyNumberFormat="0" applyFill="0" applyBorder="0" applyAlignment="0" applyProtection="0"/>
    <xf numFmtId="176" fontId="135" fillId="0" borderId="50" applyNumberFormat="0" applyFill="0" applyBorder="0" applyAlignment="0" applyProtection="0"/>
    <xf numFmtId="4" fontId="44" fillId="85" borderId="37" applyNumberFormat="0" applyProtection="0">
      <alignment vertical="center"/>
    </xf>
    <xf numFmtId="0" fontId="2" fillId="86" borderId="18"/>
    <xf numFmtId="4" fontId="124" fillId="85" borderId="37" applyNumberFormat="0" applyProtection="0">
      <alignment vertical="center"/>
    </xf>
    <xf numFmtId="4" fontId="44" fillId="104" borderId="40" applyNumberFormat="0" applyProtection="0">
      <alignment horizontal="left" vertical="center" indent="1"/>
    </xf>
    <xf numFmtId="4" fontId="44" fillId="106" borderId="37" applyNumberFormat="0" applyProtection="0">
      <alignment horizontal="left" vertical="center" indent="1"/>
    </xf>
    <xf numFmtId="176" fontId="102" fillId="52" borderId="51" applyNumberFormat="0" applyAlignment="0" applyProtection="0"/>
    <xf numFmtId="4" fontId="44" fillId="106" borderId="37" applyNumberFormat="0" applyProtection="0">
      <alignment horizontal="left" vertical="center" indent="1"/>
    </xf>
    <xf numFmtId="4" fontId="44" fillId="97" borderId="37" applyNumberFormat="0" applyProtection="0">
      <alignment horizontal="right" vertical="center"/>
    </xf>
    <xf numFmtId="4" fontId="44" fillId="96" borderId="37" applyNumberFormat="0" applyProtection="0">
      <alignment horizontal="right" vertical="center"/>
    </xf>
    <xf numFmtId="4" fontId="44" fillId="99" borderId="37" applyNumberFormat="0" applyProtection="0">
      <alignment horizontal="right" vertical="center"/>
    </xf>
    <xf numFmtId="4" fontId="44" fillId="100" borderId="37" applyNumberFormat="0" applyProtection="0">
      <alignment horizontal="right" vertical="center"/>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8" borderId="37" applyNumberFormat="0" applyProtection="0">
      <alignment vertical="center"/>
    </xf>
    <xf numFmtId="0" fontId="3" fillId="86" borderId="37" applyNumberFormat="0" applyProtection="0">
      <alignment horizontal="left" vertical="center" indent="1"/>
    </xf>
    <xf numFmtId="4" fontId="44" fillId="85" borderId="37" applyNumberFormat="0" applyProtection="0">
      <alignment vertical="center"/>
    </xf>
    <xf numFmtId="4" fontId="44" fillId="88"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68" fillId="79" borderId="51" applyNumberFormat="0" applyAlignment="0" applyProtection="0"/>
    <xf numFmtId="4" fontId="124" fillId="88" borderId="37" applyNumberFormat="0" applyProtection="0">
      <alignment vertical="center"/>
    </xf>
    <xf numFmtId="0" fontId="3" fillId="93" borderId="37" applyNumberFormat="0" applyProtection="0">
      <alignment horizontal="left" vertical="center" indent="1"/>
    </xf>
    <xf numFmtId="4" fontId="44" fillId="100" borderId="37" applyNumberFormat="0" applyProtection="0">
      <alignment horizontal="right" vertical="center"/>
    </xf>
    <xf numFmtId="4" fontId="44" fillId="85" borderId="37" applyNumberFormat="0" applyProtection="0">
      <alignment vertical="center"/>
    </xf>
    <xf numFmtId="0" fontId="3" fillId="86" borderId="37" applyNumberFormat="0" applyProtection="0">
      <alignment horizontal="left" vertical="center" indent="1"/>
    </xf>
    <xf numFmtId="4" fontId="44" fillId="104" borderId="37" applyNumberFormat="0" applyProtection="0">
      <alignment horizontal="right" vertical="center"/>
    </xf>
    <xf numFmtId="4" fontId="124" fillId="88" borderId="37" applyNumberFormat="0" applyProtection="0">
      <alignment vertical="center"/>
    </xf>
    <xf numFmtId="39" fontId="106" fillId="57" borderId="56"/>
    <xf numFmtId="0" fontId="102" fillId="51" borderId="51" applyNumberFormat="0" applyAlignment="0" applyProtection="0"/>
    <xf numFmtId="176" fontId="2" fillId="0" borderId="50" applyNumberFormat="0" applyFill="0" applyAlignment="0" applyProtection="0"/>
    <xf numFmtId="0" fontId="36" fillId="92" borderId="52" applyNumberFormat="0" applyFont="0" applyAlignment="0" applyProtection="0"/>
    <xf numFmtId="176" fontId="68" fillId="80" borderId="51" applyNumberFormat="0" applyAlignment="0" applyProtection="0"/>
    <xf numFmtId="176" fontId="2" fillId="84" borderId="18"/>
    <xf numFmtId="0" fontId="2" fillId="84" borderId="18"/>
    <xf numFmtId="39" fontId="106" fillId="57" borderId="56"/>
    <xf numFmtId="176" fontId="165" fillId="50" borderId="58" applyNumberFormat="0" applyProtection="0">
      <alignment horizontal="right" vertical="center"/>
    </xf>
    <xf numFmtId="0" fontId="122" fillId="79" borderId="37" applyNumberFormat="0" applyAlignment="0" applyProtection="0"/>
    <xf numFmtId="0" fontId="3" fillId="86" borderId="37" applyNumberFormat="0" applyProtection="0">
      <alignment horizontal="left" vertical="center" indent="1"/>
    </xf>
    <xf numFmtId="0" fontId="3" fillId="108" borderId="37" applyNumberFormat="0" applyProtection="0">
      <alignment horizontal="left" vertical="center" indent="1"/>
    </xf>
    <xf numFmtId="176" fontId="2" fillId="0" borderId="50" applyNumberFormat="0" applyFill="0" applyAlignment="0" applyProtection="0"/>
    <xf numFmtId="0" fontId="32" fillId="89" borderId="52" applyNumberFormat="0" applyAlignment="0" applyProtection="0"/>
    <xf numFmtId="0" fontId="3" fillId="93" borderId="37" applyNumberFormat="0" applyProtection="0">
      <alignment horizontal="left" vertical="center" indent="1"/>
    </xf>
    <xf numFmtId="4" fontId="124" fillId="88" borderId="37" applyNumberFormat="0" applyProtection="0">
      <alignment vertical="center"/>
    </xf>
    <xf numFmtId="0" fontId="3" fillId="106" borderId="37" applyNumberFormat="0" applyProtection="0">
      <alignment horizontal="left" vertical="center" indent="1"/>
    </xf>
    <xf numFmtId="176" fontId="128" fillId="50" borderId="58" applyNumberFormat="0" applyProtection="0">
      <alignment horizontal="right" vertical="center"/>
    </xf>
    <xf numFmtId="10" fontId="2" fillId="88" borderId="18" applyNumberFormat="0" applyBorder="0" applyAlignment="0" applyProtection="0"/>
    <xf numFmtId="4" fontId="124" fillId="85" borderId="37" applyNumberFormat="0" applyProtection="0">
      <alignment vertical="center"/>
    </xf>
    <xf numFmtId="0" fontId="3" fillId="108" borderId="37" applyNumberFormat="0" applyProtection="0">
      <alignment horizontal="left" vertical="center" indent="1"/>
    </xf>
    <xf numFmtId="176" fontId="142" fillId="0" borderId="50" applyNumberFormat="0" applyFill="0" applyBorder="0" applyAlignment="0" applyProtection="0"/>
    <xf numFmtId="0" fontId="164" fillId="1" borderId="20" applyNumberFormat="0" applyFont="0" applyAlignment="0">
      <alignment horizontal="center"/>
    </xf>
    <xf numFmtId="4" fontId="44" fillId="101" borderId="37" applyNumberFormat="0" applyProtection="0">
      <alignment horizontal="right" vertical="center"/>
    </xf>
    <xf numFmtId="0" fontId="3" fillId="93" borderId="37" applyNumberFormat="0" applyProtection="0">
      <alignment horizontal="left" vertical="center" indent="1"/>
    </xf>
    <xf numFmtId="0" fontId="164" fillId="1" borderId="20" applyNumberFormat="0" applyFont="0" applyAlignment="0">
      <alignment horizontal="center"/>
    </xf>
    <xf numFmtId="4" fontId="44" fillId="85" borderId="37" applyNumberFormat="0" applyProtection="0">
      <alignment horizontal="left" vertical="center" indent="1"/>
    </xf>
    <xf numFmtId="176" fontId="122" fillId="80" borderId="37" applyNumberFormat="0" applyAlignment="0" applyProtection="0"/>
    <xf numFmtId="176" fontId="57" fillId="0" borderId="50" applyNumberFormat="0" applyFill="0" applyBorder="0" applyAlignment="0" applyProtection="0"/>
    <xf numFmtId="0" fontId="3" fillId="92" borderId="52" applyNumberFormat="0" applyFont="0" applyAlignment="0" applyProtection="0"/>
    <xf numFmtId="0" fontId="135" fillId="0" borderId="50" applyNumberFormat="0" applyFill="0" applyBorder="0" applyAlignment="0" applyProtection="0"/>
    <xf numFmtId="0" fontId="189" fillId="80" borderId="51" applyNumberFormat="0" applyAlignment="0" applyProtection="0"/>
    <xf numFmtId="0" fontId="3" fillId="106" borderId="37" applyNumberFormat="0" applyProtection="0">
      <alignment horizontal="left" vertical="center" indent="1"/>
    </xf>
    <xf numFmtId="176" fontId="165" fillId="50" borderId="58" applyNumberFormat="0" applyProtection="0">
      <alignment horizontal="right" vertical="center"/>
    </xf>
    <xf numFmtId="0" fontId="2" fillId="0" borderId="50" applyNumberFormat="0" applyFill="0" applyAlignment="0" applyProtection="0"/>
    <xf numFmtId="176" fontId="130" fillId="107" borderId="58" applyNumberFormat="0" applyProtection="0">
      <alignment horizontal="left" vertical="top" indent="1"/>
    </xf>
    <xf numFmtId="4" fontId="44" fillId="104" borderId="37" applyNumberFormat="0" applyProtection="0">
      <alignment horizontal="right" vertical="center"/>
    </xf>
    <xf numFmtId="4" fontId="134" fillId="109" borderId="58" applyNumberFormat="0" applyProtection="0">
      <alignment horizontal="right" vertical="center"/>
    </xf>
    <xf numFmtId="176" fontId="57" fillId="0" borderId="50" applyNumberFormat="0" applyFill="0" applyBorder="0" applyAlignment="0" applyProtection="0"/>
    <xf numFmtId="176" fontId="58" fillId="0" borderId="50" applyNumberFormat="0" applyFill="0" applyBorder="0" applyAlignment="0" applyProtection="0"/>
    <xf numFmtId="4" fontId="124" fillId="104" borderId="37" applyNumberFormat="0" applyProtection="0">
      <alignment horizontal="right" vertical="center"/>
    </xf>
    <xf numFmtId="176" fontId="125" fillId="112" borderId="58" applyNumberFormat="0" applyProtection="0">
      <alignment horizontal="left" vertical="center" wrapText="1" indent="1"/>
    </xf>
    <xf numFmtId="4" fontId="124" fillId="104" borderId="37" applyNumberFormat="0" applyProtection="0">
      <alignment horizontal="right" vertical="center"/>
    </xf>
    <xf numFmtId="176" fontId="68" fillId="80" borderId="51" applyNumberFormat="0" applyAlignment="0" applyProtection="0"/>
    <xf numFmtId="176" fontId="135" fillId="0" borderId="50" applyNumberFormat="0" applyFill="0" applyBorder="0" applyAlignment="0" applyProtection="0"/>
    <xf numFmtId="4" fontId="128" fillId="109" borderId="58"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176" fontId="128" fillId="50" borderId="58" applyNumberFormat="0" applyProtection="0">
      <alignment horizontal="right" vertical="center"/>
    </xf>
    <xf numFmtId="4" fontId="44" fillId="104" borderId="37" applyNumberFormat="0" applyProtection="0">
      <alignment horizontal="right" vertical="center"/>
    </xf>
    <xf numFmtId="176" fontId="91" fillId="0" borderId="20">
      <alignment horizontal="left" vertical="center"/>
    </xf>
    <xf numFmtId="176" fontId="128" fillId="50" borderId="58" applyNumberFormat="0" applyProtection="0">
      <alignment horizontal="right" vertical="center"/>
    </xf>
    <xf numFmtId="10" fontId="2" fillId="88" borderId="18" applyNumberFormat="0" applyBorder="0" applyAlignment="0" applyProtection="0"/>
    <xf numFmtId="176" fontId="91" fillId="0" borderId="20">
      <alignment horizontal="left" vertical="center"/>
    </xf>
    <xf numFmtId="0" fontId="91" fillId="0" borderId="20">
      <alignment horizontal="left" vertical="center"/>
    </xf>
    <xf numFmtId="176" fontId="59" fillId="0" borderId="50" applyNumberFormat="0" applyFill="0" applyBorder="0" applyAlignment="0" applyProtection="0"/>
    <xf numFmtId="176" fontId="142" fillId="0" borderId="50" applyNumberFormat="0" applyFill="0" applyBorder="0" applyAlignment="0" applyProtection="0"/>
    <xf numFmtId="176" fontId="140" fillId="0" borderId="50" applyNumberFormat="0" applyFill="0" applyBorder="0" applyAlignment="0" applyProtection="0"/>
    <xf numFmtId="4" fontId="133" fillId="104" borderId="37" applyNumberFormat="0" applyProtection="0">
      <alignment horizontal="right" vertical="center"/>
    </xf>
    <xf numFmtId="176" fontId="141" fillId="0" borderId="50" applyNumberFormat="0" applyFill="0" applyBorder="0" applyAlignment="0" applyProtection="0"/>
    <xf numFmtId="0" fontId="36" fillId="92" borderId="52" applyNumberFormat="0" applyFont="0" applyAlignment="0" applyProtection="0"/>
    <xf numFmtId="4" fontId="133" fillId="104" borderId="37" applyNumberFormat="0" applyProtection="0">
      <alignment horizontal="right" vertical="center"/>
    </xf>
    <xf numFmtId="0" fontId="58" fillId="0" borderId="50" applyNumberFormat="0" applyFill="0" applyBorder="0" applyAlignment="0" applyProtection="0"/>
    <xf numFmtId="0" fontId="59" fillId="0" borderId="50" applyNumberFormat="0" applyFill="0" applyBorder="0" applyAlignment="0" applyProtection="0"/>
    <xf numFmtId="176" fontId="2" fillId="0" borderId="50" applyNumberFormat="0" applyFill="0" applyAlignment="0" applyProtection="0"/>
    <xf numFmtId="0" fontId="68" fillId="79" borderId="51" applyNumberFormat="0" applyAlignment="0" applyProtection="0"/>
    <xf numFmtId="10" fontId="2" fillId="88" borderId="18" applyNumberFormat="0" applyBorder="0" applyAlignment="0" applyProtection="0"/>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vertical="center"/>
    </xf>
    <xf numFmtId="0" fontId="2" fillId="84" borderId="18"/>
    <xf numFmtId="0" fontId="91" fillId="0" borderId="20">
      <alignment horizontal="left" vertical="center"/>
    </xf>
    <xf numFmtId="4" fontId="44" fillId="104" borderId="37" applyNumberFormat="0" applyProtection="0">
      <alignment horizontal="right" vertical="center"/>
    </xf>
    <xf numFmtId="4" fontId="125" fillId="53" borderId="58" applyNumberFormat="0" applyProtection="0">
      <alignment horizontal="left" vertical="center" wrapText="1" indent="1"/>
    </xf>
    <xf numFmtId="0" fontId="2" fillId="86" borderId="18"/>
    <xf numFmtId="4" fontId="124" fillId="85" borderId="37" applyNumberFormat="0" applyProtection="0">
      <alignment vertical="center"/>
    </xf>
    <xf numFmtId="4" fontId="44" fillId="104" borderId="40" applyNumberFormat="0" applyProtection="0">
      <alignment horizontal="left" vertical="center" indent="1"/>
    </xf>
    <xf numFmtId="0" fontId="140" fillId="0" borderId="50" applyNumberFormat="0" applyFill="0" applyBorder="0" applyAlignment="0" applyProtection="0"/>
    <xf numFmtId="0" fontId="141" fillId="0" borderId="50" applyNumberFormat="0" applyFill="0" applyBorder="0" applyAlignment="0" applyProtection="0"/>
    <xf numFmtId="0" fontId="142" fillId="0" borderId="50" applyNumberFormat="0" applyFill="0" applyBorder="0" applyAlignment="0" applyProtection="0"/>
    <xf numFmtId="0" fontId="190" fillId="52" borderId="51" applyNumberFormat="0" applyAlignment="0" applyProtection="0"/>
    <xf numFmtId="10" fontId="2" fillId="88" borderId="18" applyNumberFormat="0" applyBorder="0" applyAlignment="0" applyProtection="0"/>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2" borderId="52" applyNumberFormat="0" applyFont="0" applyAlignment="0" applyProtection="0"/>
    <xf numFmtId="0" fontId="102" fillId="51" borderId="51" applyNumberFormat="0" applyAlignment="0" applyProtection="0"/>
    <xf numFmtId="39" fontId="106" fillId="57" borderId="56"/>
    <xf numFmtId="39" fontId="106" fillId="57" borderId="56"/>
    <xf numFmtId="39" fontId="106" fillId="57" borderId="56"/>
    <xf numFmtId="4" fontId="44" fillId="98" borderId="37" applyNumberFormat="0" applyProtection="0">
      <alignment horizontal="right" vertical="center"/>
    </xf>
    <xf numFmtId="4" fontId="44" fillId="104" borderId="37"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4" fontId="44" fillId="101" borderId="37" applyNumberFormat="0" applyProtection="0">
      <alignment horizontal="right" vertical="center"/>
    </xf>
    <xf numFmtId="39" fontId="106" fillId="57" borderId="56"/>
    <xf numFmtId="4" fontId="44" fillId="85" borderId="37" applyNumberFormat="0" applyProtection="0">
      <alignment horizontal="left" vertical="center" indent="1"/>
    </xf>
    <xf numFmtId="0" fontId="91" fillId="0" borderId="20">
      <alignment horizontal="left" vertical="center"/>
    </xf>
    <xf numFmtId="10" fontId="2" fillId="88" borderId="18" applyNumberFormat="0" applyBorder="0" applyAlignment="0" applyProtection="0"/>
    <xf numFmtId="10" fontId="2" fillId="88" borderId="18" applyNumberFormat="0" applyBorder="0" applyAlignment="0" applyProtection="0"/>
    <xf numFmtId="0" fontId="2" fillId="84" borderId="18"/>
    <xf numFmtId="4" fontId="44" fillId="88"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39" fontId="106" fillId="57" borderId="56"/>
    <xf numFmtId="4" fontId="44" fillId="85"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59" fillId="0" borderId="50" applyNumberFormat="0" applyFill="0" applyBorder="0" applyAlignment="0" applyProtection="0"/>
    <xf numFmtId="0" fontId="102" fillId="51" borderId="51" applyNumberFormat="0" applyAlignment="0" applyProtection="0"/>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176" fontId="91" fillId="0" borderId="20">
      <alignment horizontal="left" vertical="center"/>
    </xf>
    <xf numFmtId="0" fontId="3" fillId="93" borderId="37" applyNumberFormat="0" applyProtection="0">
      <alignment horizontal="left" vertical="center" indent="1"/>
    </xf>
    <xf numFmtId="176" fontId="2" fillId="0" borderId="50" applyNumberFormat="0" applyFill="0" applyAlignment="0" applyProtection="0"/>
    <xf numFmtId="176" fontId="125" fillId="112" borderId="58" applyNumberFormat="0" applyProtection="0">
      <alignment horizontal="left" vertical="center" wrapText="1" indent="1"/>
    </xf>
    <xf numFmtId="176" fontId="58" fillId="0" borderId="50" applyNumberFormat="0" applyFill="0" applyBorder="0" applyAlignment="0" applyProtection="0"/>
    <xf numFmtId="176" fontId="59" fillId="0" borderId="50" applyNumberFormat="0" applyFill="0" applyBorder="0" applyAlignment="0" applyProtection="0"/>
    <xf numFmtId="176" fontId="166" fillId="50" borderId="58" applyNumberFormat="0" applyProtection="0">
      <alignment horizontal="right" vertical="center"/>
    </xf>
    <xf numFmtId="176" fontId="32" fillId="89" borderId="52" applyNumberFormat="0" applyAlignment="0" applyProtection="0"/>
    <xf numFmtId="176" fontId="102" fillId="52" borderId="51" applyNumberFormat="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0" fontId="68" fillId="79" borderId="51" applyNumberFormat="0" applyAlignment="0" applyProtection="0"/>
    <xf numFmtId="0" fontId="32" fillId="89" borderId="52" applyNumberFormat="0" applyAlignment="0" applyProtection="0"/>
    <xf numFmtId="0" fontId="57" fillId="0" borderId="50" applyNumberFormat="0" applyFill="0" applyBorder="0" applyAlignment="0" applyProtection="0"/>
    <xf numFmtId="0" fontId="58" fillId="0" borderId="50" applyNumberFormat="0" applyFill="0" applyBorder="0" applyAlignment="0" applyProtection="0"/>
    <xf numFmtId="176" fontId="59" fillId="0" borderId="50" applyNumberFormat="0" applyFill="0" applyBorder="0" applyAlignment="0" applyProtection="0"/>
    <xf numFmtId="0" fontId="68" fillId="79" borderId="51" applyNumberFormat="0" applyAlignment="0" applyProtection="0"/>
    <xf numFmtId="4" fontId="124" fillId="104" borderId="37" applyNumberFormat="0" applyProtection="0">
      <alignment horizontal="right" vertical="center"/>
    </xf>
    <xf numFmtId="4" fontId="44" fillId="10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4" fontId="44" fillId="104" borderId="37" applyNumberFormat="0" applyProtection="0">
      <alignment horizontal="right" vertical="center"/>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vertical="center"/>
    </xf>
    <xf numFmtId="4" fontId="124" fillId="85" borderId="37" applyNumberFormat="0" applyProtection="0">
      <alignment vertical="center"/>
    </xf>
    <xf numFmtId="39" fontId="106" fillId="57" borderId="56"/>
    <xf numFmtId="39" fontId="106" fillId="57" borderId="56"/>
    <xf numFmtId="4" fontId="44" fillId="85" borderId="37" applyNumberFormat="0" applyProtection="0">
      <alignment horizontal="left" vertical="center" indent="1"/>
    </xf>
    <xf numFmtId="4" fontId="44" fillId="83" borderId="37" applyNumberFormat="0" applyProtection="0">
      <alignment horizontal="right" vertical="center"/>
    </xf>
    <xf numFmtId="0" fontId="3" fillId="108" borderId="37" applyNumberFormat="0" applyProtection="0">
      <alignment horizontal="left" vertical="center" indent="1"/>
    </xf>
    <xf numFmtId="4" fontId="44" fillId="104"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7" borderId="37" applyNumberFormat="0" applyProtection="0">
      <alignment horizontal="right" vertical="center"/>
    </xf>
    <xf numFmtId="4" fontId="44" fillId="104" borderId="40" applyNumberFormat="0" applyProtection="0">
      <alignment horizontal="left" vertical="center" indent="1"/>
    </xf>
    <xf numFmtId="4" fontId="44" fillId="40" borderId="37" applyNumberFormat="0" applyProtection="0">
      <alignment horizontal="right" vertical="center"/>
    </xf>
    <xf numFmtId="0" fontId="91" fillId="0" borderId="20">
      <alignment horizontal="left" vertical="center"/>
    </xf>
    <xf numFmtId="0" fontId="3" fillId="93" borderId="37" applyNumberFormat="0" applyProtection="0">
      <alignment horizontal="left" vertical="center" indent="1"/>
    </xf>
    <xf numFmtId="0" fontId="2" fillId="86" borderId="18"/>
    <xf numFmtId="0" fontId="68" fillId="79" borderId="51" applyNumberFormat="0" applyAlignment="0" applyProtection="0"/>
    <xf numFmtId="176" fontId="2" fillId="84" borderId="18"/>
    <xf numFmtId="0" fontId="3" fillId="93"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horizontal="left" vertical="center" indent="1"/>
    </xf>
    <xf numFmtId="176" fontId="57" fillId="0" borderId="50" applyNumberFormat="0" applyFill="0" applyBorder="0" applyAlignment="0" applyProtection="0"/>
    <xf numFmtId="4" fontId="44" fillId="104" borderId="37" applyNumberFormat="0" applyProtection="0">
      <alignment horizontal="right" vertical="center"/>
    </xf>
    <xf numFmtId="4" fontId="44" fillId="85" borderId="37" applyNumberFormat="0" applyProtection="0">
      <alignment vertical="center"/>
    </xf>
    <xf numFmtId="0" fontId="135" fillId="0" borderId="50" applyNumberFormat="0" applyFill="0" applyBorder="0" applyAlignment="0" applyProtection="0"/>
    <xf numFmtId="0" fontId="3" fillId="93" borderId="37" applyNumberFormat="0" applyProtection="0">
      <alignment horizontal="left" vertical="center" indent="1"/>
    </xf>
    <xf numFmtId="4" fontId="44" fillId="85" borderId="37" applyNumberFormat="0" applyProtection="0">
      <alignment horizontal="left" vertical="center" indent="1"/>
    </xf>
    <xf numFmtId="176" fontId="57" fillId="0" borderId="50" applyNumberFormat="0" applyFill="0" applyBorder="0" applyAlignment="0" applyProtection="0"/>
    <xf numFmtId="4" fontId="124" fillId="104" borderId="37" applyNumberFormat="0" applyProtection="0">
      <alignment horizontal="right" vertical="center"/>
    </xf>
    <xf numFmtId="4" fontId="44" fillId="85" borderId="37" applyNumberFormat="0" applyProtection="0">
      <alignment horizontal="left" vertical="center" indent="1"/>
    </xf>
    <xf numFmtId="0" fontId="3" fillId="106" borderId="37" applyNumberFormat="0" applyProtection="0">
      <alignment horizontal="left" vertical="center" indent="1"/>
    </xf>
    <xf numFmtId="4" fontId="44" fillId="85" borderId="37" applyNumberFormat="0" applyProtection="0">
      <alignment horizontal="left" vertical="center" indent="1"/>
    </xf>
    <xf numFmtId="176" fontId="59" fillId="0" borderId="50" applyNumberFormat="0" applyFill="0" applyBorder="0" applyAlignment="0" applyProtection="0"/>
    <xf numFmtId="176" fontId="58" fillId="0" borderId="50" applyNumberFormat="0" applyFill="0" applyBorder="0" applyAlignment="0" applyProtection="0"/>
    <xf numFmtId="0" fontId="59" fillId="0" borderId="50" applyNumberFormat="0" applyFill="0" applyBorder="0" applyAlignment="0" applyProtection="0"/>
    <xf numFmtId="0" fontId="57" fillId="0" borderId="50" applyNumberFormat="0" applyFill="0" applyBorder="0" applyAlignment="0" applyProtection="0"/>
    <xf numFmtId="0" fontId="2" fillId="0" borderId="50" applyNumberFormat="0" applyFill="0" applyAlignment="0" applyProtection="0"/>
    <xf numFmtId="0" fontId="2" fillId="0" borderId="50" applyNumberFormat="0" applyFill="0" applyAlignment="0" applyProtection="0"/>
    <xf numFmtId="176" fontId="59" fillId="0" borderId="50" applyNumberFormat="0" applyFill="0" applyBorder="0" applyAlignment="0" applyProtection="0"/>
    <xf numFmtId="0" fontId="3" fillId="92" borderId="52" applyNumberFormat="0" applyFont="0" applyAlignment="0" applyProtection="0"/>
    <xf numFmtId="0" fontId="3" fillId="92" borderId="52" applyNumberFormat="0" applyFont="0" applyAlignment="0" applyProtection="0"/>
    <xf numFmtId="4" fontId="44" fillId="104" borderId="37" applyNumberFormat="0" applyProtection="0">
      <alignment horizontal="right" vertical="center"/>
    </xf>
    <xf numFmtId="0" fontId="32" fillId="89" borderId="52" applyNumberFormat="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0" fontId="3" fillId="86" borderId="37" applyNumberFormat="0" applyProtection="0">
      <alignment horizontal="left" vertical="center" indent="1"/>
    </xf>
    <xf numFmtId="176" fontId="32" fillId="89" borderId="52" applyNumberFormat="0" applyAlignment="0" applyProtection="0"/>
    <xf numFmtId="176" fontId="141"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68" fillId="80" borderId="51" applyNumberFormat="0" applyAlignment="0" applyProtection="0"/>
    <xf numFmtId="176" fontId="32" fillId="89" borderId="52" applyNumberFormat="0" applyAlignment="0" applyProtection="0"/>
    <xf numFmtId="176" fontId="141" fillId="0" borderId="50" applyNumberFormat="0" applyFill="0" applyBorder="0" applyAlignment="0" applyProtection="0"/>
    <xf numFmtId="176" fontId="135" fillId="0" borderId="50" applyNumberFormat="0" applyFill="0" applyBorder="0" applyAlignment="0" applyProtection="0"/>
    <xf numFmtId="0" fontId="2" fillId="86" borderId="18"/>
    <xf numFmtId="0" fontId="36" fillId="92" borderId="52" applyNumberFormat="0" applyFont="0" applyAlignment="0" applyProtection="0"/>
    <xf numFmtId="176" fontId="135" fillId="0" borderId="50" applyNumberFormat="0" applyFill="0" applyBorder="0" applyAlignment="0" applyProtection="0"/>
    <xf numFmtId="176" fontId="141" fillId="0" borderId="50" applyNumberFormat="0" applyFill="0" applyBorder="0" applyAlignment="0" applyProtection="0"/>
    <xf numFmtId="176" fontId="135" fillId="0" borderId="50" applyNumberFormat="0" applyFill="0" applyBorder="0" applyAlignment="0" applyProtection="0"/>
    <xf numFmtId="176" fontId="68" fillId="80" borderId="51" applyNumberFormat="0" applyAlignment="0" applyProtection="0"/>
    <xf numFmtId="0" fontId="3" fillId="93" borderId="37" applyNumberFormat="0" applyProtection="0">
      <alignment horizontal="left" vertical="center" indent="1"/>
    </xf>
    <xf numFmtId="4" fontId="124" fillId="85" borderId="37" applyNumberFormat="0" applyProtection="0">
      <alignment vertical="center"/>
    </xf>
    <xf numFmtId="39" fontId="106" fillId="57" borderId="56"/>
    <xf numFmtId="4" fontId="44" fillId="85" borderId="37" applyNumberFormat="0" applyProtection="0">
      <alignment horizontal="left" vertical="center" indent="1"/>
    </xf>
    <xf numFmtId="39" fontId="106" fillId="57" borderId="56"/>
    <xf numFmtId="176" fontId="59" fillId="0" borderId="50" applyNumberFormat="0" applyFill="0" applyBorder="0" applyAlignment="0" applyProtection="0"/>
    <xf numFmtId="176" fontId="58" fillId="0" borderId="50" applyNumberFormat="0" applyFill="0" applyBorder="0" applyAlignment="0" applyProtection="0"/>
    <xf numFmtId="176" fontId="122" fillId="80" borderId="37" applyNumberFormat="0" applyAlignment="0" applyProtection="0"/>
    <xf numFmtId="0" fontId="68" fillId="80" borderId="51" applyNumberFormat="0" applyAlignment="0" applyProtection="0"/>
    <xf numFmtId="0" fontId="68" fillId="79" borderId="51" applyNumberFormat="0" applyAlignment="0" applyProtection="0"/>
    <xf numFmtId="39" fontId="106" fillId="57" borderId="56"/>
    <xf numFmtId="0" fontId="3" fillId="93" borderId="37" applyNumberFormat="0" applyProtection="0">
      <alignment horizontal="left" vertical="center" indent="1"/>
    </xf>
    <xf numFmtId="4" fontId="44" fillId="104"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2" fillId="84" borderId="18"/>
    <xf numFmtId="0" fontId="2" fillId="84" borderId="18"/>
    <xf numFmtId="0" fontId="189" fillId="80" borderId="51" applyNumberFormat="0" applyAlignment="0" applyProtection="0"/>
    <xf numFmtId="0" fontId="3" fillId="93" borderId="37"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6" borderId="37" applyNumberFormat="0" applyProtection="0">
      <alignment horizontal="left" vertical="center" indent="1"/>
    </xf>
    <xf numFmtId="4" fontId="124" fillId="88" borderId="37" applyNumberFormat="0" applyProtection="0">
      <alignment vertical="center"/>
    </xf>
    <xf numFmtId="0" fontId="3" fillId="93" borderId="37" applyNumberFormat="0" applyProtection="0">
      <alignment horizontal="left" vertical="center" indent="1"/>
    </xf>
    <xf numFmtId="176" fontId="2" fillId="0" borderId="50" applyNumberFormat="0" applyFill="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0" fontId="3" fillId="92" borderId="52" applyNumberFormat="0" applyFont="0" applyAlignment="0" applyProtection="0"/>
    <xf numFmtId="0" fontId="59" fillId="0" borderId="50" applyNumberFormat="0" applyFill="0" applyBorder="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0" fontId="58" fillId="0" borderId="50" applyNumberFormat="0" applyFill="0" applyBorder="0" applyAlignment="0" applyProtection="0"/>
    <xf numFmtId="0" fontId="59" fillId="0" borderId="50" applyNumberFormat="0" applyFill="0" applyBorder="0" applyAlignment="0" applyProtection="0"/>
    <xf numFmtId="0" fontId="2" fillId="0" borderId="50" applyNumberFormat="0" applyFill="0" applyAlignment="0" applyProtection="0"/>
    <xf numFmtId="176" fontId="2" fillId="0" borderId="50" applyNumberFormat="0" applyFill="0" applyAlignment="0" applyProtection="0"/>
    <xf numFmtId="0" fontId="62" fillId="78" borderId="18">
      <alignment horizontal="center" vertical="center" shrinkToFit="1"/>
      <protection hidden="1"/>
    </xf>
    <xf numFmtId="0" fontId="65" fillId="0" borderId="25" applyNumberFormat="0" applyBorder="0">
      <alignment horizontal="center"/>
    </xf>
    <xf numFmtId="0" fontId="68" fillId="79" borderId="51" applyNumberFormat="0" applyAlignment="0" applyProtection="0"/>
    <xf numFmtId="0" fontId="68" fillId="79" borderId="51" applyNumberFormat="0" applyAlignment="0" applyProtection="0"/>
    <xf numFmtId="0" fontId="68" fillId="80" borderId="51" applyNumberFormat="0" applyAlignment="0" applyProtection="0"/>
    <xf numFmtId="0" fontId="68" fillId="79" borderId="51" applyNumberFormat="0" applyAlignment="0" applyProtection="0"/>
    <xf numFmtId="176" fontId="128" fillId="50" borderId="58" applyNumberFormat="0" applyProtection="0">
      <alignment horizontal="right" vertical="center"/>
    </xf>
    <xf numFmtId="4" fontId="129" fillId="109" borderId="58" applyNumberFormat="0" applyProtection="0">
      <alignment horizontal="right" vertical="center"/>
    </xf>
    <xf numFmtId="10" fontId="2" fillId="88" borderId="18" applyNumberFormat="0" applyBorder="0" applyAlignment="0" applyProtection="0"/>
    <xf numFmtId="4" fontId="44" fillId="85" borderId="37" applyNumberFormat="0" applyProtection="0">
      <alignment vertical="center"/>
    </xf>
    <xf numFmtId="0" fontId="57" fillId="0" borderId="50" applyNumberFormat="0" applyFill="0" applyBorder="0" applyAlignment="0" applyProtection="0"/>
    <xf numFmtId="4" fontId="124" fillId="104" borderId="37" applyNumberFormat="0" applyProtection="0">
      <alignment horizontal="right" vertical="center"/>
    </xf>
    <xf numFmtId="0" fontId="3" fillId="93" borderId="37" applyNumberFormat="0" applyProtection="0">
      <alignment horizontal="left" vertical="center" indent="1"/>
    </xf>
    <xf numFmtId="4" fontId="124" fillId="85" borderId="37" applyNumberFormat="0" applyProtection="0">
      <alignment vertical="center"/>
    </xf>
    <xf numFmtId="10" fontId="2" fillId="88" borderId="18" applyNumberFormat="0" applyBorder="0" applyAlignment="0" applyProtection="0"/>
    <xf numFmtId="176" fontId="165" fillId="50" borderId="58" applyNumberFormat="0" applyProtection="0">
      <alignment horizontal="right" vertical="center"/>
    </xf>
    <xf numFmtId="4" fontId="129" fillId="109" borderId="58" applyNumberFormat="0" applyProtection="0">
      <alignment horizontal="right" vertical="center"/>
    </xf>
    <xf numFmtId="0" fontId="3" fillId="108" borderId="37" applyNumberFormat="0" applyProtection="0">
      <alignment horizontal="left" vertical="center" indent="1"/>
    </xf>
    <xf numFmtId="39" fontId="106" fillId="57" borderId="56"/>
    <xf numFmtId="0" fontId="3" fillId="93" borderId="37" applyNumberFormat="0" applyProtection="0">
      <alignment horizontal="left" vertical="center" indent="1"/>
    </xf>
    <xf numFmtId="4" fontId="124" fillId="104" borderId="37" applyNumberFormat="0" applyProtection="0">
      <alignment horizontal="right" vertical="center"/>
    </xf>
    <xf numFmtId="0" fontId="3" fillId="93" borderId="37" applyNumberFormat="0" applyProtection="0">
      <alignment horizontal="left" vertical="center" indent="1"/>
    </xf>
    <xf numFmtId="39" fontId="106" fillId="57" borderId="56"/>
    <xf numFmtId="4" fontId="133" fillId="104" borderId="37" applyNumberFormat="0" applyProtection="0">
      <alignment horizontal="right" vertical="center"/>
    </xf>
    <xf numFmtId="4" fontId="126" fillId="102" borderId="37" applyNumberFormat="0" applyProtection="0">
      <alignment horizontal="left" vertical="center" indent="1"/>
    </xf>
    <xf numFmtId="4" fontId="124" fillId="85" borderId="37" applyNumberFormat="0" applyProtection="0">
      <alignment vertical="center"/>
    </xf>
    <xf numFmtId="0" fontId="172" fillId="83" borderId="18">
      <alignment horizontal="center" vertical="center" wrapText="1"/>
    </xf>
    <xf numFmtId="176" fontId="58" fillId="0" borderId="50" applyNumberFormat="0" applyFill="0" applyBorder="0" applyAlignment="0" applyProtection="0"/>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0" fontId="102" fillId="51" borderId="51" applyNumberFormat="0" applyAlignment="0" applyProtection="0"/>
    <xf numFmtId="4" fontId="44" fillId="10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106" borderId="37" applyNumberFormat="0" applyProtection="0">
      <alignment horizontal="left" vertical="center" indent="1"/>
    </xf>
    <xf numFmtId="176" fontId="165" fillId="50" borderId="58" applyNumberFormat="0" applyProtection="0">
      <alignment horizontal="right" vertical="center"/>
    </xf>
    <xf numFmtId="39" fontId="106" fillId="57" borderId="56"/>
    <xf numFmtId="0" fontId="3" fillId="93" borderId="37" applyNumberFormat="0" applyProtection="0">
      <alignment horizontal="left" vertical="center" indent="1"/>
    </xf>
    <xf numFmtId="4" fontId="44" fillId="104" borderId="40" applyNumberFormat="0" applyProtection="0">
      <alignment horizontal="left" vertical="center" indent="1"/>
    </xf>
    <xf numFmtId="4" fontId="124" fillId="88" borderId="37" applyNumberFormat="0" applyProtection="0">
      <alignment vertical="center"/>
    </xf>
    <xf numFmtId="4" fontId="44" fillId="85" borderId="37" applyNumberFormat="0" applyProtection="0">
      <alignment horizontal="left" vertical="center" indent="1"/>
    </xf>
    <xf numFmtId="0" fontId="2" fillId="86" borderId="18"/>
    <xf numFmtId="4" fontId="44" fillId="95" borderId="37" applyNumberFormat="0" applyProtection="0">
      <alignment horizontal="right" vertical="center"/>
    </xf>
    <xf numFmtId="0" fontId="3" fillId="93" borderId="37" applyNumberFormat="0" applyProtection="0">
      <alignment horizontal="left" vertical="center" indent="1"/>
    </xf>
    <xf numFmtId="4" fontId="44" fillId="83" borderId="37" applyNumberFormat="0" applyProtection="0">
      <alignment horizontal="right" vertical="center"/>
    </xf>
    <xf numFmtId="4" fontId="44" fillId="98"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44" fillId="104" borderId="37" applyNumberFormat="0" applyProtection="0">
      <alignment horizontal="left" vertical="center" indent="1"/>
    </xf>
    <xf numFmtId="0" fontId="3" fillId="106" borderId="37" applyNumberFormat="0" applyProtection="0">
      <alignment horizontal="left" vertical="center" indent="1"/>
    </xf>
    <xf numFmtId="176" fontId="128" fillId="50" borderId="58" applyNumberFormat="0" applyProtection="0">
      <alignment horizontal="right" vertical="center"/>
    </xf>
    <xf numFmtId="4" fontId="128" fillId="109" borderId="58" applyNumberFormat="0" applyProtection="0">
      <alignment horizontal="right" vertical="center"/>
    </xf>
    <xf numFmtId="176" fontId="165" fillId="50" borderId="58" applyNumberFormat="0" applyProtection="0">
      <alignment horizontal="right" vertical="center"/>
    </xf>
    <xf numFmtId="0" fontId="3" fillId="93" borderId="37" applyNumberFormat="0" applyProtection="0">
      <alignment horizontal="left" vertical="center" indent="1"/>
    </xf>
    <xf numFmtId="4" fontId="125" fillId="53" borderId="58" applyNumberFormat="0" applyProtection="0">
      <alignment horizontal="left" vertical="center" wrapText="1" indent="1"/>
    </xf>
    <xf numFmtId="4" fontId="44" fillId="88" borderId="37" applyNumberFormat="0" applyProtection="0">
      <alignment vertical="center"/>
    </xf>
    <xf numFmtId="0" fontId="3" fillId="93" borderId="37" applyNumberFormat="0" applyProtection="0">
      <alignment horizontal="left" vertical="center" indent="1"/>
    </xf>
    <xf numFmtId="0" fontId="2" fillId="84" borderId="18"/>
    <xf numFmtId="0" fontId="2" fillId="84" borderId="18"/>
    <xf numFmtId="176" fontId="2" fillId="84" borderId="18"/>
    <xf numFmtId="0" fontId="173" fillId="0" borderId="48" applyNumberFormat="0" applyFill="0" applyAlignment="0" applyProtection="0"/>
    <xf numFmtId="0" fontId="91" fillId="0" borderId="20">
      <alignment horizontal="left" vertical="center"/>
    </xf>
    <xf numFmtId="0" fontId="91" fillId="0" borderId="20">
      <alignment horizontal="left" vertical="center"/>
    </xf>
    <xf numFmtId="176" fontId="91" fillId="0" borderId="20">
      <alignment horizontal="left" vertical="center"/>
    </xf>
    <xf numFmtId="0" fontId="92" fillId="85" borderId="18" applyBorder="0">
      <alignment horizontal="center" vertical="center" shrinkToFit="1"/>
      <protection hidden="1"/>
    </xf>
    <xf numFmtId="4" fontId="44" fillId="88" borderId="37" applyNumberFormat="0" applyProtection="0">
      <alignment horizontal="left" vertical="center" indent="1"/>
    </xf>
    <xf numFmtId="0" fontId="36" fillId="89" borderId="52" applyNumberFormat="0" applyAlignment="0" applyProtection="0"/>
    <xf numFmtId="0" fontId="173" fillId="0" borderId="48" applyNumberFormat="0" applyFill="0" applyAlignment="0" applyProtection="0"/>
    <xf numFmtId="0" fontId="190" fillId="52" borderId="51" applyNumberFormat="0" applyAlignment="0" applyProtection="0"/>
    <xf numFmtId="10" fontId="2" fillId="88" borderId="18" applyNumberFormat="0" applyBorder="0" applyAlignment="0" applyProtection="0"/>
    <xf numFmtId="0" fontId="102" fillId="51" borderId="51" applyNumberFormat="0" applyAlignment="0" applyProtection="0"/>
    <xf numFmtId="0" fontId="102" fillId="51" borderId="51" applyNumberFormat="0" applyAlignment="0" applyProtection="0"/>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0" fontId="103" fillId="0" borderId="18">
      <alignment horizontal="left" vertical="center" wrapText="1"/>
    </xf>
    <xf numFmtId="39" fontId="106" fillId="57" borderId="56"/>
    <xf numFmtId="176" fontId="130" fillId="107" borderId="58" applyNumberFormat="0" applyProtection="0">
      <alignment horizontal="left" vertical="top" indent="1"/>
    </xf>
    <xf numFmtId="176" fontId="125" fillId="112" borderId="58" applyNumberFormat="0" applyProtection="0">
      <alignment horizontal="left" vertical="center" wrapText="1" indent="1"/>
    </xf>
    <xf numFmtId="176" fontId="166" fillId="50" borderId="58" applyNumberFormat="0" applyProtection="0">
      <alignment horizontal="right" vertical="center"/>
    </xf>
    <xf numFmtId="0" fontId="3" fillId="93"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4" fontId="44" fillId="85" borderId="37" applyNumberFormat="0" applyProtection="0">
      <alignment horizontal="left" vertical="center" indent="1"/>
    </xf>
    <xf numFmtId="0" fontId="3" fillId="106" borderId="37" applyNumberFormat="0" applyProtection="0">
      <alignment horizontal="left" vertical="center" indent="1"/>
    </xf>
    <xf numFmtId="0" fontId="3" fillId="93" borderId="37" applyNumberFormat="0" applyProtection="0">
      <alignment horizontal="left" vertical="center" indent="1"/>
    </xf>
    <xf numFmtId="176" fontId="32" fillId="89" borderId="52" applyNumberFormat="0" applyAlignment="0" applyProtection="0"/>
    <xf numFmtId="0" fontId="91" fillId="0" borderId="20">
      <alignment horizontal="left" vertical="center"/>
    </xf>
    <xf numFmtId="0" fontId="91" fillId="0" borderId="20">
      <alignment horizontal="left" vertical="center"/>
    </xf>
    <xf numFmtId="0" fontId="102" fillId="51" borderId="51" applyNumberFormat="0" applyAlignment="0" applyProtection="0"/>
    <xf numFmtId="0" fontId="102" fillId="51" borderId="51" applyNumberFormat="0" applyAlignment="0" applyProtection="0"/>
    <xf numFmtId="0" fontId="68" fillId="79" borderId="51" applyNumberFormat="0" applyAlignment="0" applyProtection="0"/>
    <xf numFmtId="0" fontId="68" fillId="80" borderId="51" applyNumberFormat="0" applyAlignment="0" applyProtection="0"/>
    <xf numFmtId="176" fontId="2" fillId="0" borderId="50" applyNumberFormat="0" applyFill="0" applyAlignment="0" applyProtection="0"/>
    <xf numFmtId="0" fontId="2" fillId="0" borderId="50" applyNumberFormat="0" applyFill="0" applyAlignment="0" applyProtection="0"/>
    <xf numFmtId="0" fontId="59" fillId="0" borderId="50" applyNumberFormat="0" applyFill="0" applyBorder="0" applyAlignment="0" applyProtection="0"/>
    <xf numFmtId="0" fontId="32" fillId="89" borderId="52" applyNumberFormat="0" applyAlignment="0" applyProtection="0"/>
    <xf numFmtId="0" fontId="57" fillId="0" borderId="50" applyNumberFormat="0" applyFill="0" applyBorder="0" applyAlignment="0" applyProtection="0"/>
    <xf numFmtId="0" fontId="58" fillId="0" borderId="50" applyNumberFormat="0" applyFill="0" applyBorder="0" applyAlignment="0" applyProtection="0"/>
    <xf numFmtId="176" fontId="135" fillId="0" borderId="50" applyNumberFormat="0" applyFill="0" applyBorder="0" applyAlignment="0" applyProtection="0"/>
    <xf numFmtId="0" fontId="135" fillId="0" borderId="50" applyNumberFormat="0" applyFill="0" applyBorder="0" applyAlignment="0" applyProtection="0"/>
    <xf numFmtId="0" fontId="140" fillId="0" borderId="50" applyNumberFormat="0" applyFill="0" applyBorder="0" applyAlignment="0" applyProtection="0"/>
    <xf numFmtId="0" fontId="190" fillId="52" borderId="51" applyNumberFormat="0" applyAlignment="0" applyProtection="0"/>
    <xf numFmtId="0" fontId="173" fillId="0" borderId="48" applyNumberFormat="0" applyFill="0" applyAlignment="0" applyProtection="0"/>
    <xf numFmtId="10" fontId="2" fillId="88" borderId="18" applyNumberFormat="0" applyBorder="0" applyAlignment="0" applyProtection="0"/>
    <xf numFmtId="10" fontId="2" fillId="88" borderId="18" applyNumberFormat="0" applyBorder="0" applyAlignment="0" applyProtection="0"/>
    <xf numFmtId="39" fontId="106" fillId="57" borderId="56"/>
    <xf numFmtId="4" fontId="44" fillId="104" borderId="37" applyNumberFormat="0" applyProtection="0">
      <alignment horizontal="right" vertical="center"/>
    </xf>
    <xf numFmtId="0" fontId="3" fillId="93" borderId="37" applyNumberFormat="0" applyProtection="0">
      <alignment horizontal="left" vertical="center" indent="1"/>
    </xf>
    <xf numFmtId="4" fontId="124" fillId="85" borderId="37" applyNumberFormat="0" applyProtection="0">
      <alignment vertical="center"/>
    </xf>
    <xf numFmtId="4" fontId="124" fillId="104" borderId="37" applyNumberFormat="0" applyProtection="0">
      <alignment horizontal="right" vertical="center"/>
    </xf>
    <xf numFmtId="0" fontId="91" fillId="0" borderId="20">
      <alignment horizontal="left" vertical="center"/>
    </xf>
    <xf numFmtId="176" fontId="102" fillId="52" borderId="51" applyNumberFormat="0" applyAlignment="0" applyProtection="0"/>
    <xf numFmtId="176" fontId="32" fillId="89" borderId="52" applyNumberFormat="0" applyAlignment="0" applyProtection="0"/>
    <xf numFmtId="4" fontId="124" fillId="104" borderId="37" applyNumberFormat="0" applyProtection="0">
      <alignment horizontal="right" vertical="center"/>
    </xf>
    <xf numFmtId="176" fontId="32" fillId="89" borderId="52" applyNumberFormat="0" applyAlignment="0" applyProtection="0"/>
    <xf numFmtId="0" fontId="3" fillId="93" borderId="37" applyNumberFormat="0" applyProtection="0">
      <alignment horizontal="left" vertical="center" indent="1"/>
    </xf>
    <xf numFmtId="0" fontId="3" fillId="86" borderId="37" applyNumberFormat="0" applyProtection="0">
      <alignment horizontal="left" vertical="center" indent="1"/>
    </xf>
    <xf numFmtId="4" fontId="44" fillId="104" borderId="37" applyNumberFormat="0" applyProtection="0">
      <alignment horizontal="right" vertical="center"/>
    </xf>
    <xf numFmtId="4" fontId="124" fillId="85" borderId="37" applyNumberFormat="0" applyProtection="0">
      <alignment vertical="center"/>
    </xf>
    <xf numFmtId="0" fontId="3" fillId="93" borderId="37" applyNumberFormat="0" applyProtection="0">
      <alignment horizontal="left" vertical="center" indent="1"/>
    </xf>
    <xf numFmtId="176" fontId="142" fillId="0" borderId="50" applyNumberFormat="0" applyFill="0" applyBorder="0" applyAlignment="0" applyProtection="0"/>
    <xf numFmtId="0" fontId="3" fillId="93" borderId="37" applyNumberFormat="0" applyProtection="0">
      <alignment horizontal="left" vertical="center" indent="1"/>
    </xf>
    <xf numFmtId="4" fontId="44" fillId="88" borderId="37" applyNumberFormat="0" applyProtection="0">
      <alignment horizontal="left" vertical="center" indent="1"/>
    </xf>
    <xf numFmtId="4" fontId="126" fillId="102"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vertical="center"/>
    </xf>
    <xf numFmtId="0" fontId="3" fillId="106" borderId="37" applyNumberFormat="0" applyProtection="0">
      <alignment horizontal="left" vertical="center" indent="1"/>
    </xf>
    <xf numFmtId="0" fontId="3" fillId="108" borderId="37" applyNumberFormat="0" applyProtection="0">
      <alignment horizontal="left" vertical="center" indent="1"/>
    </xf>
    <xf numFmtId="4" fontId="44" fillId="104" borderId="40" applyNumberFormat="0" applyProtection="0">
      <alignment horizontal="left" vertical="center" indent="1"/>
    </xf>
    <xf numFmtId="176" fontId="58" fillId="0" borderId="50" applyNumberFormat="0" applyFill="0" applyBorder="0" applyAlignment="0" applyProtection="0"/>
    <xf numFmtId="0" fontId="122" fillId="79" borderId="37" applyNumberFormat="0" applyAlignment="0" applyProtection="0"/>
    <xf numFmtId="0" fontId="3" fillId="92" borderId="52" applyNumberFormat="0" applyFont="0" applyAlignment="0" applyProtection="0"/>
    <xf numFmtId="0" fontId="3" fillId="92" borderId="52" applyNumberFormat="0" applyFont="0" applyAlignment="0" applyProtection="0"/>
    <xf numFmtId="0" fontId="32" fillId="89" borderId="52" applyNumberFormat="0" applyAlignment="0" applyProtection="0"/>
    <xf numFmtId="0" fontId="36" fillId="92" borderId="52" applyNumberFormat="0" applyFont="0" applyAlignment="0" applyProtection="0"/>
    <xf numFmtId="39" fontId="106" fillId="57" borderId="56"/>
    <xf numFmtId="0" fontId="122" fillId="79" borderId="37" applyNumberFormat="0" applyAlignment="0" applyProtection="0"/>
    <xf numFmtId="0" fontId="122" fillId="79" borderId="37" applyNumberFormat="0" applyAlignment="0" applyProtection="0"/>
    <xf numFmtId="0" fontId="122" fillId="80" borderId="37" applyNumberFormat="0" applyAlignment="0" applyProtection="0"/>
    <xf numFmtId="0" fontId="122" fillId="79" borderId="37" applyNumberFormat="0" applyAlignment="0" applyProtection="0"/>
    <xf numFmtId="0" fontId="3" fillId="106" borderId="37" applyNumberFormat="0" applyProtection="0">
      <alignment horizontal="left" vertical="center" indent="1"/>
    </xf>
    <xf numFmtId="4" fontId="44" fillId="104" borderId="40" applyNumberFormat="0" applyProtection="0">
      <alignment horizontal="left" vertical="center" indent="1"/>
    </xf>
    <xf numFmtId="0" fontId="2" fillId="0" borderId="50" applyNumberFormat="0" applyFill="0" applyAlignment="0" applyProtection="0"/>
    <xf numFmtId="0" fontId="3" fillId="92" borderId="52" applyNumberFormat="0" applyFont="0" applyAlignment="0" applyProtection="0"/>
    <xf numFmtId="4" fontId="124" fillId="104" borderId="37" applyNumberFormat="0" applyProtection="0">
      <alignment horizontal="right" vertical="center"/>
    </xf>
    <xf numFmtId="4" fontId="133" fillId="104" borderId="37" applyNumberFormat="0" applyProtection="0">
      <alignment horizontal="right" vertical="center"/>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124" fillId="104" borderId="37" applyNumberFormat="0" applyProtection="0">
      <alignment horizontal="right" vertical="center"/>
    </xf>
    <xf numFmtId="0" fontId="103" fillId="0" borderId="18">
      <alignment horizontal="left" vertical="center" wrapText="1"/>
    </xf>
    <xf numFmtId="4" fontId="124" fillId="104" borderId="37" applyNumberFormat="0" applyProtection="0">
      <alignment horizontal="right" vertical="center"/>
    </xf>
    <xf numFmtId="176" fontId="91" fillId="0" borderId="20">
      <alignment horizontal="left" vertical="center"/>
    </xf>
    <xf numFmtId="0" fontId="3" fillId="106" borderId="37" applyNumberFormat="0" applyProtection="0">
      <alignment horizontal="left" vertical="center" indent="1"/>
    </xf>
    <xf numFmtId="4" fontId="44" fillId="85" borderId="37" applyNumberFormat="0" applyProtection="0">
      <alignment horizontal="left" vertical="center" indent="1"/>
    </xf>
    <xf numFmtId="4" fontId="44" fillId="97" borderId="37" applyNumberFormat="0" applyProtection="0">
      <alignment horizontal="right" vertical="center"/>
    </xf>
    <xf numFmtId="4" fontId="44" fillId="95" borderId="37" applyNumberFormat="0" applyProtection="0">
      <alignment horizontal="right" vertical="center"/>
    </xf>
    <xf numFmtId="176" fontId="125" fillId="112" borderId="58" applyNumberFormat="0" applyProtection="0">
      <alignment horizontal="left" vertical="center" wrapText="1" indent="1"/>
    </xf>
    <xf numFmtId="176" fontId="130" fillId="107" borderId="58" applyNumberFormat="0" applyProtection="0">
      <alignment horizontal="left" vertical="top" indent="1"/>
    </xf>
    <xf numFmtId="0" fontId="3" fillId="86" borderId="37" applyNumberFormat="0" applyProtection="0">
      <alignment horizontal="left" vertical="center" indent="1"/>
    </xf>
    <xf numFmtId="4" fontId="44" fillId="106"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44" fillId="88" borderId="37" applyNumberFormat="0" applyProtection="0">
      <alignment vertical="center"/>
    </xf>
    <xf numFmtId="4" fontId="133" fillId="104" borderId="37" applyNumberFormat="0" applyProtection="0">
      <alignment horizontal="right" vertical="center"/>
    </xf>
    <xf numFmtId="4" fontId="44" fillId="95" borderId="37" applyNumberFormat="0" applyProtection="0">
      <alignment horizontal="right" vertical="center"/>
    </xf>
    <xf numFmtId="0" fontId="3" fillId="93" borderId="37" applyNumberFormat="0" applyProtection="0">
      <alignment horizontal="left" vertical="center" indent="1"/>
    </xf>
    <xf numFmtId="0" fontId="2" fillId="86" borderId="18"/>
    <xf numFmtId="0" fontId="2" fillId="86" borderId="18"/>
    <xf numFmtId="176" fontId="2" fillId="86" borderId="18"/>
    <xf numFmtId="0" fontId="57" fillId="0" borderId="50" applyNumberFormat="0" applyFill="0" applyBorder="0" applyAlignment="0" applyProtection="0"/>
    <xf numFmtId="176" fontId="57" fillId="0" borderId="50" applyNumberFormat="0" applyFill="0" applyBorder="0" applyAlignment="0" applyProtection="0"/>
    <xf numFmtId="4" fontId="4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12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133" fillId="104" borderId="37" applyNumberFormat="0" applyProtection="0">
      <alignment horizontal="right" vertical="center"/>
    </xf>
    <xf numFmtId="4" fontId="44" fillId="85" borderId="37" applyNumberFormat="0" applyProtection="0">
      <alignment vertical="center"/>
    </xf>
    <xf numFmtId="201" fontId="167" fillId="85" borderId="57" applyBorder="0">
      <alignment horizontal="center" vertical="center" wrapText="1"/>
      <protection hidden="1"/>
    </xf>
    <xf numFmtId="0" fontId="164" fillId="1" borderId="20" applyNumberFormat="0" applyFont="0" applyAlignment="0">
      <alignment horizontal="center"/>
    </xf>
    <xf numFmtId="0" fontId="135" fillId="0" borderId="50" applyNumberFormat="0" applyFill="0" applyBorder="0" applyAlignment="0" applyProtection="0"/>
    <xf numFmtId="0" fontId="172" fillId="83" borderId="18">
      <alignment horizontal="center" vertical="center" wrapText="1"/>
    </xf>
    <xf numFmtId="0" fontId="173" fillId="0" borderId="48" applyNumberFormat="0" applyFill="0" applyAlignment="0" applyProtection="0"/>
    <xf numFmtId="0" fontId="162" fillId="113" borderId="18">
      <alignment vertical="center" wrapText="1"/>
      <protection locked="0"/>
    </xf>
    <xf numFmtId="0" fontId="162" fillId="113" borderId="18">
      <alignment vertical="center" wrapText="1"/>
      <protection locked="0"/>
    </xf>
    <xf numFmtId="0" fontId="140" fillId="0" borderId="50" applyNumberFormat="0" applyFill="0" applyBorder="0" applyAlignment="0" applyProtection="0"/>
    <xf numFmtId="0" fontId="141" fillId="0" borderId="50" applyNumberFormat="0" applyFill="0" applyBorder="0" applyAlignment="0" applyProtection="0"/>
    <xf numFmtId="0" fontId="142" fillId="0" borderId="50" applyNumberFormat="0" applyFill="0" applyBorder="0" applyAlignment="0" applyProtection="0"/>
    <xf numFmtId="0" fontId="3" fillId="93" borderId="37" applyNumberFormat="0" applyProtection="0">
      <alignment horizontal="left" vertical="center" indent="1"/>
    </xf>
    <xf numFmtId="4" fontId="44" fillId="85" borderId="37" applyNumberFormat="0" applyProtection="0">
      <alignmen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10" fontId="2" fillId="88" borderId="18" applyNumberFormat="0" applyBorder="0" applyAlignment="0" applyProtection="0"/>
    <xf numFmtId="176" fontId="141" fillId="0" borderId="50" applyNumberFormat="0" applyFill="0" applyBorder="0" applyAlignment="0" applyProtection="0"/>
    <xf numFmtId="0" fontId="36" fillId="92" borderId="52" applyNumberFormat="0" applyFont="0" applyAlignment="0" applyProtection="0"/>
    <xf numFmtId="176" fontId="68" fillId="80" borderId="51" applyNumberFormat="0" applyAlignment="0" applyProtection="0"/>
    <xf numFmtId="0" fontId="3" fillId="86" borderId="37" applyNumberFormat="0" applyProtection="0">
      <alignment horizontal="left" vertical="center" indent="1"/>
    </xf>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4" fontId="44" fillId="85" borderId="37" applyNumberFormat="0" applyProtection="0">
      <alignment horizontal="left" vertical="center" indent="1"/>
    </xf>
    <xf numFmtId="4" fontId="44" fillId="85" borderId="37" applyNumberFormat="0" applyProtection="0">
      <alignment horizontal="left" vertical="center" indent="1"/>
    </xf>
    <xf numFmtId="39" fontId="106" fillId="57" borderId="56"/>
    <xf numFmtId="4" fontId="44" fillId="106" borderId="37" applyNumberFormat="0" applyProtection="0">
      <alignment horizontal="left" vertical="center" indent="1"/>
    </xf>
    <xf numFmtId="176" fontId="130" fillId="107" borderId="58" applyNumberFormat="0" applyProtection="0">
      <alignment horizontal="left" vertical="top" indent="1"/>
    </xf>
    <xf numFmtId="0" fontId="2" fillId="0" borderId="50" applyNumberFormat="0" applyFill="0" applyAlignment="0" applyProtection="0"/>
    <xf numFmtId="0" fontId="2" fillId="86" borderId="18"/>
    <xf numFmtId="0" fontId="2" fillId="84" borderId="18"/>
    <xf numFmtId="0" fontId="91" fillId="0" borderId="20">
      <alignment horizontal="left" vertical="center"/>
    </xf>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39" fontId="106" fillId="57" borderId="56"/>
    <xf numFmtId="39" fontId="106" fillId="57" borderId="56"/>
    <xf numFmtId="39" fontId="106" fillId="57" borderId="56"/>
    <xf numFmtId="39" fontId="106" fillId="57" borderId="56"/>
    <xf numFmtId="39" fontId="106" fillId="57" borderId="56"/>
    <xf numFmtId="39" fontId="106" fillId="57" borderId="56"/>
    <xf numFmtId="176" fontId="2" fillId="86" borderId="18"/>
    <xf numFmtId="176" fontId="165" fillId="50" borderId="58" applyNumberFormat="0" applyProtection="0">
      <alignment horizontal="right" vertical="center"/>
    </xf>
    <xf numFmtId="176" fontId="128" fillId="50" borderId="58" applyNumberFormat="0" applyProtection="0">
      <alignment horizontal="right" vertical="center"/>
    </xf>
    <xf numFmtId="176" fontId="130" fillId="107" borderId="58" applyNumberFormat="0" applyProtection="0">
      <alignment horizontal="left" vertical="top" indent="1"/>
    </xf>
    <xf numFmtId="176" fontId="125" fillId="112" borderId="58" applyNumberFormat="0" applyProtection="0">
      <alignment horizontal="left" vertical="center" wrapText="1" indent="1"/>
    </xf>
    <xf numFmtId="176" fontId="166" fillId="50" borderId="58" applyNumberFormat="0" applyProtection="0">
      <alignment horizontal="right" vertical="center"/>
    </xf>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68" fillId="80" borderId="51" applyNumberFormat="0" applyAlignment="0" applyProtection="0"/>
    <xf numFmtId="176" fontId="2" fillId="0" borderId="50" applyNumberFormat="0" applyFill="0" applyAlignment="0" applyProtection="0"/>
    <xf numFmtId="176" fontId="91" fillId="0" borderId="20">
      <alignment horizontal="left" vertical="center"/>
    </xf>
    <xf numFmtId="176" fontId="32" fillId="89" borderId="52" applyNumberFormat="0" applyAlignment="0" applyProtection="0"/>
    <xf numFmtId="176" fontId="135" fillId="0" borderId="50" applyNumberFormat="0" applyFill="0" applyBorder="0" applyAlignment="0" applyProtection="0"/>
    <xf numFmtId="176" fontId="102" fillId="52" borderId="51" applyNumberFormat="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0" fontId="3" fillId="92" borderId="52" applyNumberFormat="0" applyFont="0" applyAlignment="0" applyProtection="0"/>
    <xf numFmtId="0" fontId="3" fillId="92" borderId="52" applyNumberFormat="0" applyFont="0" applyAlignment="0" applyProtection="0"/>
    <xf numFmtId="176" fontId="57" fillId="0" borderId="50" applyNumberFormat="0" applyFill="0" applyBorder="0" applyAlignment="0" applyProtection="0"/>
    <xf numFmtId="0" fontId="57" fillId="0" borderId="50" applyNumberFormat="0" applyFill="0" applyBorder="0" applyAlignment="0" applyProtection="0"/>
    <xf numFmtId="0" fontId="59" fillId="0" borderId="50" applyNumberFormat="0" applyFill="0" applyBorder="0" applyAlignment="0" applyProtection="0"/>
    <xf numFmtId="176" fontId="58" fillId="0" borderId="50" applyNumberFormat="0" applyFill="0" applyBorder="0" applyAlignment="0" applyProtection="0"/>
    <xf numFmtId="0" fontId="2" fillId="0" borderId="50" applyNumberFormat="0" applyFill="0" applyAlignment="0" applyProtection="0"/>
    <xf numFmtId="0" fontId="2" fillId="0" borderId="50" applyNumberFormat="0" applyFill="0" applyAlignment="0" applyProtection="0"/>
    <xf numFmtId="0" fontId="68" fillId="80" borderId="51" applyNumberFormat="0" applyAlignment="0" applyProtection="0"/>
    <xf numFmtId="0" fontId="68" fillId="79" borderId="51" applyNumberFormat="0" applyAlignment="0" applyProtection="0"/>
    <xf numFmtId="0" fontId="102" fillId="51" borderId="51" applyNumberFormat="0" applyAlignment="0" applyProtection="0"/>
    <xf numFmtId="0" fontId="102" fillId="51" borderId="51" applyNumberFormat="0" applyAlignment="0" applyProtection="0"/>
    <xf numFmtId="4" fontId="44" fillId="96" borderId="37" applyNumberFormat="0" applyProtection="0">
      <alignment horizontal="right" vertical="center"/>
    </xf>
    <xf numFmtId="4" fontId="44" fillId="98"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134" fillId="109" borderId="58" applyNumberFormat="0" applyProtection="0">
      <alignment horizontal="right" vertical="center"/>
    </xf>
    <xf numFmtId="0" fontId="3" fillId="93" borderId="37" applyNumberFormat="0" applyProtection="0">
      <alignment horizontal="left" vertical="center" indent="1"/>
    </xf>
    <xf numFmtId="0" fontId="141" fillId="0" borderId="50" applyNumberFormat="0" applyFill="0" applyBorder="0" applyAlignment="0" applyProtection="0"/>
    <xf numFmtId="176" fontId="140" fillId="0" borderId="50" applyNumberFormat="0" applyFill="0" applyBorder="0" applyAlignment="0" applyProtection="0"/>
    <xf numFmtId="0" fontId="142" fillId="0" borderId="50" applyNumberFormat="0" applyFill="0" applyBorder="0" applyAlignment="0" applyProtection="0"/>
    <xf numFmtId="176" fontId="141" fillId="0" borderId="50" applyNumberFormat="0" applyFill="0" applyBorder="0" applyAlignment="0" applyProtection="0"/>
    <xf numFmtId="0" fontId="68" fillId="79" borderId="51" applyNumberFormat="0" applyAlignment="0" applyProtection="0"/>
    <xf numFmtId="4" fontId="124" fillId="104" borderId="37" applyNumberFormat="0" applyProtection="0">
      <alignment horizontal="right" vertical="center"/>
    </xf>
    <xf numFmtId="0" fontId="102" fillId="51" borderId="51" applyNumberFormat="0" applyAlignment="0" applyProtection="0"/>
    <xf numFmtId="0" fontId="3" fillId="92" borderId="52" applyNumberFormat="0" applyFont="0" applyAlignment="0" applyProtection="0"/>
    <xf numFmtId="0" fontId="3" fillId="92" borderId="52" applyNumberFormat="0" applyFont="0" applyAlignment="0" applyProtection="0"/>
    <xf numFmtId="0" fontId="189" fillId="80" borderId="51" applyNumberFormat="0" applyAlignment="0" applyProtection="0"/>
    <xf numFmtId="0" fontId="36" fillId="89" borderId="52" applyNumberFormat="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39" fontId="106" fillId="57" borderId="56"/>
    <xf numFmtId="176" fontId="135" fillId="0" borderId="50" applyNumberFormat="0" applyFill="0" applyBorder="0" applyAlignment="0" applyProtection="0"/>
    <xf numFmtId="39" fontId="106" fillId="57" borderId="56"/>
    <xf numFmtId="39" fontId="106" fillId="57" borderId="56"/>
    <xf numFmtId="4" fontId="128" fillId="109" borderId="58" applyNumberFormat="0" applyProtection="0">
      <alignment horizontal="right" vertical="center"/>
    </xf>
    <xf numFmtId="0" fontId="3" fillId="106" borderId="37" applyNumberFormat="0" applyProtection="0">
      <alignment horizontal="left" vertical="center" indent="1"/>
    </xf>
    <xf numFmtId="0" fontId="3" fillId="86" borderId="37" applyNumberFormat="0" applyProtection="0">
      <alignment horizontal="left" vertical="center" indent="1"/>
    </xf>
    <xf numFmtId="0" fontId="91" fillId="0" borderId="20">
      <alignment horizontal="left" vertical="center"/>
    </xf>
    <xf numFmtId="4" fontId="126" fillId="102" borderId="37" applyNumberFormat="0" applyProtection="0">
      <alignment horizontal="left" vertical="center" indent="1"/>
    </xf>
    <xf numFmtId="4" fontId="44" fillId="104" borderId="37" applyNumberFormat="0" applyProtection="0">
      <alignment horizontal="right" vertical="center"/>
    </xf>
    <xf numFmtId="4" fontId="44" fillId="104" borderId="37" applyNumberFormat="0" applyProtection="0">
      <alignment horizontal="right" vertical="center"/>
    </xf>
    <xf numFmtId="0" fontId="3" fillId="93" borderId="37" applyNumberFormat="0" applyProtection="0">
      <alignment horizontal="left" vertical="center" indent="1"/>
    </xf>
    <xf numFmtId="0" fontId="2" fillId="86" borderId="18"/>
    <xf numFmtId="4" fontId="44" fillId="85" borderId="37" applyNumberFormat="0" applyProtection="0">
      <alignment vertical="center"/>
    </xf>
    <xf numFmtId="4" fontId="4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88" borderId="37" applyNumberFormat="0" applyProtection="0">
      <alignment vertical="center"/>
    </xf>
    <xf numFmtId="4" fontId="124" fillId="88" borderId="37" applyNumberFormat="0" applyProtection="0">
      <alignmen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133" fillId="104" borderId="37" applyNumberFormat="0" applyProtection="0">
      <alignment horizontal="right" vertical="center"/>
    </xf>
    <xf numFmtId="0" fontId="162" fillId="113" borderId="18">
      <alignment vertical="center" wrapText="1"/>
      <protection locked="0"/>
    </xf>
    <xf numFmtId="0" fontId="140" fillId="0" borderId="50" applyNumberFormat="0" applyFill="0" applyBorder="0" applyAlignment="0" applyProtection="0"/>
    <xf numFmtId="0" fontId="140" fillId="0" borderId="50" applyNumberFormat="0" applyFill="0" applyBorder="0" applyAlignment="0" applyProtection="0"/>
    <xf numFmtId="176" fontId="57" fillId="0" borderId="50" applyNumberFormat="0" applyFill="0" applyBorder="0" applyAlignment="0" applyProtection="0"/>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0" fontId="58" fillId="0" borderId="50" applyNumberFormat="0" applyFill="0" applyBorder="0" applyAlignment="0" applyProtection="0"/>
    <xf numFmtId="0" fontId="102" fillId="51" borderId="51" applyNumberFormat="0" applyAlignment="0" applyProtection="0"/>
    <xf numFmtId="39" fontId="106" fillId="57" borderId="56"/>
    <xf numFmtId="10" fontId="2" fillId="88" borderId="18" applyNumberFormat="0" applyBorder="0" applyAlignment="0" applyProtection="0"/>
    <xf numFmtId="0" fontId="102" fillId="51" borderId="51" applyNumberFormat="0" applyAlignment="0" applyProtection="0"/>
    <xf numFmtId="0" fontId="141" fillId="0" borderId="50" applyNumberFormat="0" applyFill="0" applyBorder="0" applyAlignment="0" applyProtection="0"/>
    <xf numFmtId="0"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0" fontId="162" fillId="113" borderId="18">
      <alignment vertical="center" wrapText="1"/>
      <protection locked="0"/>
    </xf>
    <xf numFmtId="176" fontId="68" fillId="80" borderId="51" applyNumberFormat="0" applyAlignment="0" applyProtection="0"/>
    <xf numFmtId="176" fontId="128" fillId="50" borderId="58" applyNumberFormat="0" applyProtection="0">
      <alignment horizontal="right" vertical="center"/>
    </xf>
    <xf numFmtId="10" fontId="2" fillId="88" borderId="18" applyNumberFormat="0" applyBorder="0" applyAlignment="0" applyProtection="0"/>
    <xf numFmtId="4" fontId="44" fillId="85" borderId="37" applyNumberFormat="0" applyProtection="0">
      <alignment vertical="center"/>
    </xf>
    <xf numFmtId="39" fontId="106" fillId="57" borderId="56"/>
    <xf numFmtId="4" fontId="44" fillId="98" borderId="37" applyNumberFormat="0" applyProtection="0">
      <alignment horizontal="right" vertical="center"/>
    </xf>
    <xf numFmtId="4" fontId="44" fillId="104" borderId="37" applyNumberFormat="0" applyProtection="0">
      <alignment horizontal="right" vertical="center"/>
    </xf>
    <xf numFmtId="0" fontId="3" fillId="92" borderId="52" applyNumberFormat="0" applyFont="0" applyAlignment="0" applyProtection="0"/>
    <xf numFmtId="176" fontId="58" fillId="0" borderId="50" applyNumberFormat="0" applyFill="0" applyBorder="0" applyAlignment="0" applyProtection="0"/>
    <xf numFmtId="0" fontId="3" fillId="108" borderId="37" applyNumberFormat="0" applyProtection="0">
      <alignment horizontal="left" vertical="center" indent="1"/>
    </xf>
    <xf numFmtId="176" fontId="57"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68" fillId="80" borderId="51" applyNumberFormat="0" applyAlignment="0" applyProtection="0"/>
    <xf numFmtId="176" fontId="2" fillId="0" borderId="50" applyNumberFormat="0" applyFill="0" applyAlignment="0" applyProtection="0"/>
    <xf numFmtId="176" fontId="68" fillId="80" borderId="51" applyNumberFormat="0" applyAlignment="0" applyProtection="0"/>
    <xf numFmtId="0" fontId="3" fillId="106" borderId="37" applyNumberFormat="0" applyProtection="0">
      <alignment horizontal="left" vertical="center" indent="1"/>
    </xf>
    <xf numFmtId="4" fontId="44" fillId="106" borderId="37" applyNumberFormat="0" applyProtection="0">
      <alignment horizontal="left" vertical="center" indent="1"/>
    </xf>
    <xf numFmtId="0" fontId="3" fillId="92" borderId="52" applyNumberFormat="0" applyFont="0" applyAlignment="0" applyProtection="0"/>
    <xf numFmtId="176" fontId="68" fillId="80" borderId="51" applyNumberFormat="0" applyAlignment="0" applyProtection="0"/>
    <xf numFmtId="4" fontId="129" fillId="109" borderId="58" applyNumberFormat="0" applyProtection="0">
      <alignment horizontal="right" vertical="center"/>
    </xf>
    <xf numFmtId="176" fontId="2" fillId="84" borderId="18"/>
    <xf numFmtId="176" fontId="91" fillId="0" borderId="20">
      <alignment horizontal="left" vertical="center"/>
    </xf>
    <xf numFmtId="176" fontId="91" fillId="0" borderId="20">
      <alignment horizontal="left" vertical="center"/>
    </xf>
    <xf numFmtId="176" fontId="102" fillId="52" borderId="51" applyNumberFormat="0" applyAlignment="0" applyProtection="0"/>
    <xf numFmtId="176" fontId="102" fillId="52" borderId="51" applyNumberFormat="0" applyAlignment="0" applyProtection="0"/>
    <xf numFmtId="4" fontId="44" fillId="104" borderId="37" applyNumberFormat="0" applyProtection="0">
      <alignment horizontal="right" vertical="center"/>
    </xf>
    <xf numFmtId="176" fontId="57" fillId="0" borderId="50" applyNumberFormat="0" applyFill="0" applyBorder="0" applyAlignment="0" applyProtection="0"/>
    <xf numFmtId="0" fontId="135" fillId="0" borderId="50" applyNumberFormat="0" applyFill="0" applyBorder="0" applyAlignment="0" applyProtection="0"/>
    <xf numFmtId="0" fontId="102" fillId="51" borderId="51" applyNumberFormat="0" applyAlignment="0" applyProtection="0"/>
    <xf numFmtId="0" fontId="102" fillId="51" borderId="51" applyNumberFormat="0" applyAlignment="0" applyProtection="0"/>
    <xf numFmtId="0" fontId="68" fillId="79" borderId="51" applyNumberFormat="0" applyAlignment="0" applyProtection="0"/>
    <xf numFmtId="0" fontId="36" fillId="92" borderId="52" applyNumberFormat="0" applyFont="0" applyAlignment="0" applyProtection="0"/>
    <xf numFmtId="0" fontId="57" fillId="0" borderId="50" applyNumberFormat="0" applyFill="0" applyBorder="0" applyAlignment="0" applyProtection="0"/>
    <xf numFmtId="0" fontId="102" fillId="51" borderId="51" applyNumberFormat="0" applyAlignment="0" applyProtection="0"/>
    <xf numFmtId="176" fontId="140" fillId="0" borderId="50" applyNumberFormat="0" applyFill="0" applyBorder="0" applyAlignment="0" applyProtection="0"/>
    <xf numFmtId="4" fontId="124" fillId="85" borderId="37" applyNumberFormat="0" applyProtection="0">
      <alignment vertical="center"/>
    </xf>
    <xf numFmtId="4" fontId="44" fillId="85" borderId="37" applyNumberFormat="0" applyProtection="0">
      <alignment vertical="center"/>
    </xf>
    <xf numFmtId="0" fontId="68" fillId="79" borderId="51" applyNumberFormat="0" applyAlignment="0" applyProtection="0"/>
    <xf numFmtId="176" fontId="32" fillId="89" borderId="52" applyNumberFormat="0" applyAlignment="0" applyProtection="0"/>
    <xf numFmtId="176" fontId="32" fillId="89" borderId="52" applyNumberFormat="0" applyAlignment="0" applyProtection="0"/>
    <xf numFmtId="176" fontId="122" fillId="80" borderId="37" applyNumberFormat="0" applyAlignment="0" applyProtection="0"/>
    <xf numFmtId="176" fontId="122" fillId="80" borderId="37" applyNumberFormat="0" applyAlignment="0" applyProtection="0"/>
    <xf numFmtId="176" fontId="2" fillId="86" borderId="18"/>
    <xf numFmtId="0" fontId="135" fillId="0" borderId="50" applyNumberFormat="0" applyFill="0" applyBorder="0" applyAlignment="0" applyProtection="0"/>
    <xf numFmtId="176" fontId="141" fillId="0" borderId="50" applyNumberFormat="0" applyFill="0" applyBorder="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176" fontId="135"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2" fillId="0" borderId="50" applyNumberFormat="0" applyFill="0" applyAlignment="0" applyProtection="0"/>
    <xf numFmtId="176" fontId="2" fillId="0" borderId="50" applyNumberFormat="0" applyFill="0" applyAlignment="0" applyProtection="0"/>
    <xf numFmtId="176" fontId="68" fillId="80" borderId="51" applyNumberFormat="0" applyAlignment="0" applyProtection="0"/>
    <xf numFmtId="176" fontId="68" fillId="80" borderId="51" applyNumberFormat="0" applyAlignment="0" applyProtection="0"/>
    <xf numFmtId="176" fontId="32" fillId="89" borderId="52" applyNumberFormat="0" applyAlignment="0" applyProtection="0"/>
    <xf numFmtId="176" fontId="32" fillId="89" borderId="52" applyNumberFormat="0" applyAlignment="0" applyProtection="0"/>
    <xf numFmtId="176" fontId="91" fillId="0" borderId="53">
      <alignment horizontal="left" vertical="center"/>
    </xf>
    <xf numFmtId="176" fontId="91" fillId="0" borderId="53">
      <alignment horizontal="left" vertical="center"/>
    </xf>
    <xf numFmtId="176" fontId="102" fillId="52" borderId="51" applyNumberFormat="0" applyAlignment="0" applyProtection="0"/>
    <xf numFmtId="176" fontId="102" fillId="52" borderId="51" applyNumberFormat="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0" fontId="68" fillId="79" borderId="51" applyNumberFormat="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0" fontId="141" fillId="0" borderId="50" applyNumberFormat="0" applyFill="0" applyBorder="0" applyAlignment="0" applyProtection="0"/>
    <xf numFmtId="0" fontId="141" fillId="0" borderId="50" applyNumberFormat="0" applyFill="0" applyBorder="0" applyAlignment="0" applyProtection="0"/>
    <xf numFmtId="0" fontId="140" fillId="0" borderId="50" applyNumberFormat="0" applyFill="0" applyBorder="0" applyAlignment="0" applyProtection="0"/>
    <xf numFmtId="0" fontId="140" fillId="0" borderId="50" applyNumberFormat="0" applyFill="0" applyBorder="0" applyAlignment="0" applyProtection="0"/>
    <xf numFmtId="0" fontId="162" fillId="113" borderId="18">
      <alignment vertical="center" wrapText="1"/>
      <protection locked="0"/>
    </xf>
    <xf numFmtId="0" fontId="162" fillId="113" borderId="18">
      <alignment vertical="center" wrapText="1"/>
      <protection locked="0"/>
    </xf>
    <xf numFmtId="0" fontId="172" fillId="83" borderId="18">
      <alignment horizontal="center" vertical="center" wrapText="1"/>
    </xf>
    <xf numFmtId="0" fontId="135" fillId="0" borderId="50" applyNumberFormat="0" applyFill="0" applyBorder="0" applyAlignment="0" applyProtection="0"/>
    <xf numFmtId="0" fontId="135" fillId="0" borderId="50" applyNumberFormat="0" applyFill="0" applyBorder="0" applyAlignment="0" applyProtection="0"/>
    <xf numFmtId="0" fontId="164" fillId="1" borderId="20" applyNumberFormat="0" applyFont="0" applyAlignment="0">
      <alignment horizontal="center"/>
    </xf>
    <xf numFmtId="176" fontId="2" fillId="86" borderId="18"/>
    <xf numFmtId="0" fontId="2" fillId="86" borderId="18"/>
    <xf numFmtId="0" fontId="36" fillId="92" borderId="52" applyNumberFormat="0" applyFont="0" applyAlignment="0" applyProtection="0"/>
    <xf numFmtId="0" fontId="32" fillId="89" borderId="52" applyNumberFormat="0" applyAlignment="0" applyProtection="0"/>
    <xf numFmtId="0" fontId="3" fillId="92" borderId="52" applyNumberFormat="0" applyFont="0" applyAlignment="0" applyProtection="0"/>
    <xf numFmtId="0" fontId="3" fillId="92" borderId="52" applyNumberFormat="0" applyFont="0" applyAlignment="0" applyProtection="0"/>
    <xf numFmtId="176" fontId="2" fillId="0" borderId="50" applyNumberFormat="0" applyFill="0" applyAlignment="0" applyProtection="0"/>
    <xf numFmtId="0" fontId="68" fillId="80" borderId="51" applyNumberFormat="0" applyAlignment="0" applyProtection="0"/>
    <xf numFmtId="0" fontId="68" fillId="79" borderId="51" applyNumberFormat="0" applyAlignment="0" applyProtection="0"/>
    <xf numFmtId="0" fontId="103" fillId="0" borderId="18">
      <alignment horizontal="left" vertical="center" wrapText="1"/>
    </xf>
    <xf numFmtId="0" fontId="102" fillId="51" borderId="51" applyNumberFormat="0" applyAlignment="0" applyProtection="0"/>
    <xf numFmtId="0" fontId="102" fillId="51" borderId="51" applyNumberFormat="0" applyAlignment="0" applyProtection="0"/>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10" fontId="2" fillId="88" borderId="18" applyNumberFormat="0" applyBorder="0" applyAlignment="0" applyProtection="0"/>
    <xf numFmtId="10" fontId="2" fillId="88" borderId="18" applyNumberFormat="0" applyBorder="0" applyAlignment="0" applyProtection="0"/>
    <xf numFmtId="0" fontId="92" fillId="85" borderId="18" applyBorder="0">
      <alignment horizontal="center" vertical="center" shrinkToFit="1"/>
      <protection hidden="1"/>
    </xf>
    <xf numFmtId="176" fontId="91" fillId="0" borderId="20">
      <alignment horizontal="left" vertical="center"/>
    </xf>
    <xf numFmtId="176" fontId="2" fillId="84" borderId="18"/>
    <xf numFmtId="0" fontId="2" fillId="84" borderId="18"/>
    <xf numFmtId="0" fontId="91" fillId="0" borderId="20">
      <alignment horizontal="left" vertical="center"/>
    </xf>
    <xf numFmtId="0" fontId="91" fillId="0" borderId="20">
      <alignment horizontal="left" vertical="center"/>
    </xf>
    <xf numFmtId="176" fontId="91" fillId="0" borderId="20">
      <alignment horizontal="left" vertical="center"/>
    </xf>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0" fontId="68" fillId="79" borderId="51" applyNumberFormat="0" applyAlignment="0" applyProtection="0"/>
    <xf numFmtId="0" fontId="68" fillId="80" borderId="51" applyNumberFormat="0" applyAlignment="0" applyProtection="0"/>
    <xf numFmtId="0" fontId="68" fillId="79" borderId="51" applyNumberFormat="0" applyAlignment="0" applyProtection="0"/>
    <xf numFmtId="0" fontId="68" fillId="79" borderId="51" applyNumberFormat="0" applyAlignment="0" applyProtection="0"/>
    <xf numFmtId="0" fontId="65" fillId="0" borderId="25" applyNumberFormat="0" applyBorder="0">
      <alignment horizontal="center"/>
    </xf>
    <xf numFmtId="0" fontId="62" fillId="78" borderId="18">
      <alignment horizontal="center" vertical="center" shrinkToFit="1"/>
      <protection hidden="1"/>
    </xf>
    <xf numFmtId="176" fontId="2" fillId="0" borderId="50" applyNumberFormat="0" applyFill="0" applyAlignment="0" applyProtection="0"/>
    <xf numFmtId="0" fontId="2" fillId="0" borderId="50" applyNumberFormat="0" applyFill="0" applyAlignment="0" applyProtection="0"/>
    <xf numFmtId="0" fontId="2" fillId="0" borderId="50" applyNumberFormat="0" applyFill="0" applyAlignment="0" applyProtection="0"/>
    <xf numFmtId="0" fontId="59" fillId="0" borderId="50" applyNumberFormat="0" applyFill="0" applyBorder="0" applyAlignment="0" applyProtection="0"/>
    <xf numFmtId="0" fontId="59" fillId="0" borderId="50" applyNumberFormat="0" applyFill="0" applyBorder="0" applyAlignment="0" applyProtection="0"/>
    <xf numFmtId="0" fontId="58" fillId="0" borderId="50" applyNumberFormat="0" applyFill="0" applyBorder="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0" fontId="57" fillId="0" borderId="50" applyNumberFormat="0" applyFill="0" applyBorder="0" applyAlignment="0" applyProtection="0"/>
    <xf numFmtId="0" fontId="3" fillId="92" borderId="52" applyNumberFormat="0" applyFont="0" applyAlignment="0" applyProtection="0"/>
    <xf numFmtId="0" fontId="32" fillId="89" borderId="52" applyNumberFormat="0" applyAlignment="0" applyProtection="0"/>
    <xf numFmtId="0" fontId="36" fillId="92" borderId="52" applyNumberFormat="0" applyFont="0" applyAlignment="0" applyProtection="0"/>
    <xf numFmtId="0" fontId="122" fillId="80" borderId="37" applyNumberFormat="0" applyAlignment="0" applyProtection="0"/>
    <xf numFmtId="0" fontId="122" fillId="79" borderId="37" applyNumberFormat="0" applyAlignment="0" applyProtection="0"/>
    <xf numFmtId="4" fontId="4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176" fontId="165" fillId="50" borderId="58"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25" fillId="112" borderId="58" applyNumberFormat="0" applyProtection="0">
      <alignment horizontal="left" vertical="center" wrapText="1"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3" fillId="93" borderId="37" applyNumberFormat="0" applyProtection="0">
      <alignment horizontal="left" vertical="center" indent="1"/>
    </xf>
    <xf numFmtId="0" fontId="130" fillId="107" borderId="58" applyNumberFormat="0" applyProtection="0">
      <alignment horizontal="left" vertical="top" indent="1"/>
    </xf>
    <xf numFmtId="176" fontId="130" fillId="107" borderId="58" applyNumberFormat="0" applyProtection="0">
      <alignment horizontal="left" vertical="top" indent="1"/>
    </xf>
    <xf numFmtId="4" fontId="134" fillId="109" borderId="58" applyNumberFormat="0" applyProtection="0">
      <alignment horizontal="right" vertical="center"/>
    </xf>
    <xf numFmtId="4" fontId="133" fillId="104" borderId="37" applyNumberFormat="0" applyProtection="0">
      <alignment horizontal="right" vertical="center"/>
    </xf>
    <xf numFmtId="4" fontId="133" fillId="104" borderId="37" applyNumberFormat="0" applyProtection="0">
      <alignment horizontal="right" vertical="center"/>
    </xf>
    <xf numFmtId="176" fontId="166" fillId="50" borderId="58"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201" fontId="167" fillId="85" borderId="57" applyBorder="0">
      <alignment horizontal="center" vertical="center" wrapText="1"/>
      <protection hidden="1"/>
    </xf>
    <xf numFmtId="0" fontId="164" fillId="1" borderId="20" applyNumberFormat="0" applyFont="0" applyAlignment="0">
      <alignment horizontal="center"/>
    </xf>
    <xf numFmtId="0" fontId="135" fillId="0" borderId="50" applyNumberFormat="0" applyFill="0" applyBorder="0" applyAlignment="0" applyProtection="0"/>
    <xf numFmtId="0" fontId="135" fillId="0" borderId="50" applyNumberFormat="0" applyFill="0" applyBorder="0" applyAlignment="0" applyProtection="0"/>
    <xf numFmtId="176" fontId="135" fillId="0" borderId="50" applyNumberFormat="0" applyFill="0" applyBorder="0" applyAlignment="0" applyProtection="0"/>
    <xf numFmtId="0" fontId="173" fillId="0" borderId="48" applyNumberFormat="0" applyFill="0" applyAlignment="0" applyProtection="0"/>
    <xf numFmtId="0" fontId="140" fillId="0" borderId="50" applyNumberFormat="0" applyFill="0" applyBorder="0" applyAlignment="0" applyProtection="0"/>
    <xf numFmtId="0" fontId="140" fillId="0" borderId="50" applyNumberFormat="0" applyFill="0" applyBorder="0" applyAlignment="0" applyProtection="0"/>
    <xf numFmtId="176" fontId="140" fillId="0" borderId="50" applyNumberFormat="0" applyFill="0" applyBorder="0" applyAlignment="0" applyProtection="0"/>
    <xf numFmtId="0" fontId="141" fillId="0" borderId="50" applyNumberFormat="0" applyFill="0" applyBorder="0" applyAlignment="0" applyProtection="0"/>
    <xf numFmtId="0" fontId="141" fillId="0" borderId="50" applyNumberFormat="0" applyFill="0" applyBorder="0" applyAlignment="0" applyProtection="0"/>
    <xf numFmtId="176" fontId="141" fillId="0" borderId="50" applyNumberFormat="0" applyFill="0" applyBorder="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176" fontId="142" fillId="0" borderId="50" applyNumberFormat="0" applyFill="0" applyBorder="0" applyAlignment="0" applyProtection="0"/>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0" fontId="102" fillId="51" borderId="51" applyNumberFormat="0" applyAlignment="0" applyProtection="0"/>
    <xf numFmtId="0" fontId="173" fillId="0" borderId="48" applyNumberFormat="0" applyFill="0" applyAlignment="0" applyProtection="0"/>
    <xf numFmtId="0" fontId="3" fillId="92" borderId="52" applyNumberFormat="0" applyFont="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39" fontId="106" fillId="57" borderId="56"/>
    <xf numFmtId="176" fontId="2" fillId="0" borderId="50" applyNumberFormat="0" applyFill="0" applyAlignment="0" applyProtection="0"/>
    <xf numFmtId="176" fontId="2" fillId="84" borderId="18"/>
    <xf numFmtId="0" fontId="2" fillId="84" borderId="18"/>
    <xf numFmtId="4" fontId="126" fillId="102" borderId="37" applyNumberFormat="0" applyProtection="0">
      <alignment horizontal="left" vertical="center" indent="1"/>
    </xf>
    <xf numFmtId="0" fontId="68" fillId="79" borderId="51" applyNumberFormat="0" applyAlignment="0" applyProtection="0"/>
    <xf numFmtId="0" fontId="102" fillId="51" borderId="51" applyNumberFormat="0" applyAlignment="0" applyProtection="0"/>
    <xf numFmtId="0" fontId="3" fillId="93" borderId="37" applyNumberFormat="0" applyProtection="0">
      <alignment horizontal="left" vertical="center" indent="1"/>
    </xf>
    <xf numFmtId="0" fontId="68" fillId="80" borderId="51" applyNumberFormat="0" applyAlignment="0" applyProtection="0"/>
    <xf numFmtId="4" fontId="44" fillId="99" borderId="37" applyNumberFormat="0" applyProtection="0">
      <alignment horizontal="right" vertical="center"/>
    </xf>
    <xf numFmtId="0" fontId="68" fillId="79" borderId="51" applyNumberFormat="0" applyAlignment="0" applyProtection="0"/>
    <xf numFmtId="0" fontId="92" fillId="85" borderId="18" applyBorder="0">
      <alignment horizontal="center" vertical="center" shrinkToFit="1"/>
      <protection hidden="1"/>
    </xf>
    <xf numFmtId="10" fontId="2" fillId="88" borderId="18" applyNumberFormat="0" applyBorder="0" applyAlignment="0" applyProtection="0"/>
    <xf numFmtId="0" fontId="102" fillId="51" borderId="51" applyNumberFormat="0" applyAlignment="0" applyProtection="0"/>
    <xf numFmtId="0" fontId="102" fillId="52" borderId="51" applyNumberFormat="0" applyAlignment="0" applyProtection="0"/>
    <xf numFmtId="176" fontId="2" fillId="0" borderId="50" applyNumberFormat="0" applyFill="0" applyAlignment="0" applyProtection="0"/>
    <xf numFmtId="0" fontId="68" fillId="79" borderId="51" applyNumberFormat="0" applyAlignment="0" applyProtection="0"/>
    <xf numFmtId="0" fontId="65" fillId="0" borderId="25" applyNumberFormat="0" applyBorder="0">
      <alignment horizontal="center"/>
    </xf>
    <xf numFmtId="4" fontId="44" fillId="100" borderId="37" applyNumberFormat="0" applyProtection="0">
      <alignment horizontal="right" vertical="center"/>
    </xf>
    <xf numFmtId="10" fontId="2" fillId="88" borderId="18" applyNumberFormat="0" applyBorder="0" applyAlignment="0" applyProtection="0"/>
    <xf numFmtId="0" fontId="91" fillId="0" borderId="20">
      <alignment horizontal="left" vertical="center"/>
    </xf>
    <xf numFmtId="0" fontId="62" fillId="78" borderId="18">
      <alignment horizontal="center" vertical="center" shrinkToFit="1"/>
      <protection hidden="1"/>
    </xf>
    <xf numFmtId="0" fontId="68" fillId="80" borderId="51" applyNumberFormat="0" applyAlignment="0" applyProtection="0"/>
    <xf numFmtId="0" fontId="68" fillId="79" borderId="51" applyNumberFormat="0" applyAlignment="0" applyProtection="0"/>
    <xf numFmtId="0" fontId="58" fillId="0" borderId="50" applyNumberFormat="0" applyFill="0" applyBorder="0" applyAlignment="0" applyProtection="0"/>
    <xf numFmtId="0" fontId="122" fillId="79" borderId="37" applyNumberFormat="0" applyAlignment="0" applyProtection="0"/>
    <xf numFmtId="4" fontId="44" fillId="96"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4" fontId="124" fillId="85" borderId="37" applyNumberFormat="0" applyProtection="0">
      <alignment vertical="center"/>
    </xf>
    <xf numFmtId="0" fontId="140" fillId="0" borderId="50" applyNumberFormat="0" applyFill="0" applyBorder="0" applyAlignment="0" applyProtection="0"/>
    <xf numFmtId="39" fontId="106" fillId="57" borderId="56"/>
    <xf numFmtId="176" fontId="57" fillId="0" borderId="50" applyNumberFormat="0" applyFill="0" applyBorder="0" applyAlignment="0" applyProtection="0"/>
    <xf numFmtId="176" fontId="142" fillId="0" borderId="50" applyNumberFormat="0" applyFill="0" applyBorder="0" applyAlignment="0" applyProtection="0"/>
    <xf numFmtId="0" fontId="140" fillId="0" borderId="50" applyNumberFormat="0" applyFill="0" applyBorder="0" applyAlignment="0" applyProtection="0"/>
    <xf numFmtId="176" fontId="32" fillId="89" borderId="52" applyNumberFormat="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0" fontId="135" fillId="0" borderId="50" applyNumberFormat="0" applyFill="0" applyBorder="0" applyAlignment="0" applyProtection="0"/>
    <xf numFmtId="176" fontId="2" fillId="0" borderId="50" applyNumberFormat="0" applyFill="0" applyAlignment="0" applyProtection="0"/>
    <xf numFmtId="176" fontId="135" fillId="0" borderId="50" applyNumberFormat="0" applyFill="0" applyBorder="0" applyAlignment="0" applyProtection="0"/>
    <xf numFmtId="0" fontId="57" fillId="0" borderId="50" applyNumberFormat="0" applyFill="0" applyBorder="0" applyAlignment="0" applyProtection="0"/>
    <xf numFmtId="0" fontId="3" fillId="93" borderId="37" applyNumberFormat="0" applyProtection="0">
      <alignment horizontal="left" vertical="center" indent="1"/>
    </xf>
    <xf numFmtId="0" fontId="3" fillId="108" borderId="37" applyNumberFormat="0" applyProtection="0">
      <alignment horizontal="left" vertical="center" indent="1"/>
    </xf>
    <xf numFmtId="4" fontId="44" fillId="97" borderId="37" applyNumberFormat="0" applyProtection="0">
      <alignment horizontal="right" vertical="center"/>
    </xf>
    <xf numFmtId="4" fontId="44" fillId="96" borderId="37" applyNumberFormat="0" applyProtection="0">
      <alignment horizontal="right" vertical="center"/>
    </xf>
    <xf numFmtId="4" fontId="44" fillId="104" borderId="37" applyNumberFormat="0" applyProtection="0">
      <alignment horizontal="right" vertical="center"/>
    </xf>
    <xf numFmtId="4" fontId="124" fillId="104" borderId="37" applyNumberFormat="0" applyProtection="0">
      <alignment horizontal="right" vertical="center"/>
    </xf>
    <xf numFmtId="176" fontId="58" fillId="0" borderId="50" applyNumberFormat="0" applyFill="0" applyBorder="0" applyAlignment="0" applyProtection="0"/>
    <xf numFmtId="176" fontId="135" fillId="0" borderId="50" applyNumberFormat="0" applyFill="0" applyBorder="0" applyAlignment="0" applyProtection="0"/>
    <xf numFmtId="176" fontId="142" fillId="0" borderId="50" applyNumberFormat="0" applyFill="0" applyBorder="0" applyAlignment="0" applyProtection="0"/>
    <xf numFmtId="0" fontId="142" fillId="0" borderId="50" applyNumberFormat="0" applyFill="0" applyBorder="0" applyAlignment="0" applyProtection="0"/>
    <xf numFmtId="0" fontId="141" fillId="0" borderId="50" applyNumberFormat="0" applyFill="0" applyBorder="0" applyAlignment="0" applyProtection="0"/>
    <xf numFmtId="0" fontId="2" fillId="86" borderId="18"/>
    <xf numFmtId="0" fontId="58" fillId="0" borderId="50" applyNumberFormat="0" applyFill="0" applyBorder="0" applyAlignment="0" applyProtection="0"/>
    <xf numFmtId="0" fontId="102" fillId="51" borderId="51" applyNumberFormat="0" applyAlignment="0" applyProtection="0"/>
    <xf numFmtId="0" fontId="68" fillId="79" borderId="51" applyNumberFormat="0" applyAlignment="0" applyProtection="0"/>
    <xf numFmtId="0" fontId="3" fillId="93" borderId="37" applyNumberFormat="0" applyProtection="0">
      <alignment horizontal="left" vertical="center" indent="1"/>
    </xf>
    <xf numFmtId="4" fontId="44" fillId="85" borderId="37" applyNumberFormat="0" applyProtection="0">
      <alignment horizontal="left" vertical="center" indent="1"/>
    </xf>
    <xf numFmtId="0" fontId="3" fillId="86" borderId="37" applyNumberFormat="0" applyProtection="0">
      <alignment horizontal="left" vertical="center" indent="1"/>
    </xf>
    <xf numFmtId="4" fontId="44" fillId="88" borderId="37" applyNumberFormat="0" applyProtection="0">
      <alignment horizontal="left" vertical="center" indent="1"/>
    </xf>
    <xf numFmtId="0" fontId="3" fillId="86" borderId="37" applyNumberFormat="0" applyProtection="0">
      <alignment horizontal="left" vertical="center" indent="1"/>
    </xf>
    <xf numFmtId="0" fontId="3" fillId="106" borderId="37" applyNumberFormat="0" applyProtection="0">
      <alignment horizontal="left" vertical="center" indent="1"/>
    </xf>
    <xf numFmtId="0" fontId="91" fillId="0" borderId="20">
      <alignment horizontal="left" vertical="center"/>
    </xf>
    <xf numFmtId="0" fontId="3" fillId="106" borderId="37" applyNumberFormat="0" applyProtection="0">
      <alignment horizontal="left" vertical="center" indent="1"/>
    </xf>
    <xf numFmtId="176" fontId="128" fillId="50" borderId="58" applyNumberFormat="0" applyProtection="0">
      <alignment horizontal="right" vertical="center"/>
    </xf>
    <xf numFmtId="176" fontId="165" fillId="50" borderId="58" applyNumberFormat="0" applyProtection="0">
      <alignment horizontal="right" vertical="center"/>
    </xf>
    <xf numFmtId="176" fontId="165" fillId="50" borderId="58" applyNumberFormat="0" applyProtection="0">
      <alignment horizontal="right" vertical="center"/>
    </xf>
    <xf numFmtId="176" fontId="125" fillId="112" borderId="58" applyNumberFormat="0" applyProtection="0">
      <alignment horizontal="left" vertical="center" wrapText="1" indent="1"/>
    </xf>
    <xf numFmtId="176" fontId="125" fillId="112" borderId="58" applyNumberFormat="0" applyProtection="0">
      <alignment horizontal="left" vertical="center" wrapText="1" indent="1"/>
    </xf>
    <xf numFmtId="176" fontId="130" fillId="107" borderId="58" applyNumberFormat="0" applyProtection="0">
      <alignment horizontal="left" vertical="top" indent="1"/>
    </xf>
    <xf numFmtId="176" fontId="130" fillId="107" borderId="58" applyNumberFormat="0" applyProtection="0">
      <alignment horizontal="left" vertical="top" indent="1"/>
    </xf>
    <xf numFmtId="176" fontId="166" fillId="50" borderId="58" applyNumberFormat="0" applyProtection="0">
      <alignment horizontal="right" vertical="center"/>
    </xf>
    <xf numFmtId="176" fontId="166" fillId="50" borderId="58" applyNumberFormat="0" applyProtection="0">
      <alignment horizontal="right" vertical="center"/>
    </xf>
    <xf numFmtId="176" fontId="135"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0" fontId="2" fillId="88" borderId="18" applyNumberFormat="0" applyBorder="0" applyAlignment="0" applyProtection="0"/>
    <xf numFmtId="176" fontId="125" fillId="112" borderId="58" applyNumberFormat="0" applyProtection="0">
      <alignment horizontal="left" vertical="center" wrapText="1" indent="1"/>
    </xf>
    <xf numFmtId="0" fontId="3" fillId="108" borderId="37" applyNumberFormat="0" applyProtection="0">
      <alignment horizontal="left" vertical="center" indent="1"/>
    </xf>
    <xf numFmtId="0" fontId="162" fillId="113" borderId="18">
      <alignment vertical="center" wrapText="1"/>
      <protection locked="0"/>
    </xf>
    <xf numFmtId="0" fontId="162" fillId="113" borderId="18">
      <alignment vertical="center" wrapText="1"/>
      <protection locked="0"/>
    </xf>
    <xf numFmtId="0" fontId="172" fillId="83" borderId="18">
      <alignment horizontal="center" vertical="center" wrapText="1"/>
    </xf>
    <xf numFmtId="0" fontId="164" fillId="1" borderId="20" applyNumberFormat="0" applyFont="0" applyAlignment="0">
      <alignment horizontal="center"/>
    </xf>
    <xf numFmtId="176" fontId="2" fillId="86" borderId="18"/>
    <xf numFmtId="0" fontId="2" fillId="86" borderId="18"/>
    <xf numFmtId="0" fontId="2" fillId="86" borderId="18"/>
    <xf numFmtId="176" fontId="102" fillId="52" borderId="51" applyNumberFormat="0" applyAlignment="0" applyProtection="0"/>
    <xf numFmtId="176" fontId="102" fillId="52" borderId="51" applyNumberFormat="0" applyAlignment="0" applyProtection="0"/>
    <xf numFmtId="176" fontId="91" fillId="0" borderId="20">
      <alignment horizontal="left" vertical="center"/>
    </xf>
    <xf numFmtId="176" fontId="91" fillId="0" borderId="20">
      <alignment horizontal="left" vertical="center"/>
    </xf>
    <xf numFmtId="176" fontId="59" fillId="0" borderId="50" applyNumberFormat="0" applyFill="0" applyBorder="0" applyAlignment="0" applyProtection="0"/>
    <xf numFmtId="0" fontId="103" fillId="0" borderId="18">
      <alignment horizontal="left" vertical="center" wrapText="1"/>
    </xf>
    <xf numFmtId="10" fontId="2" fillId="88" borderId="18" applyNumberFormat="0" applyBorder="0" applyAlignment="0" applyProtection="0"/>
    <xf numFmtId="10" fontId="2" fillId="88" borderId="18" applyNumberFormat="0" applyBorder="0" applyAlignment="0" applyProtection="0"/>
    <xf numFmtId="0" fontId="92" fillId="85" borderId="18" applyBorder="0">
      <alignment horizontal="center" vertical="center" shrinkToFit="1"/>
      <protection hidden="1"/>
    </xf>
    <xf numFmtId="176" fontId="91" fillId="0" borderId="20">
      <alignment horizontal="left" vertical="center"/>
    </xf>
    <xf numFmtId="0" fontId="91" fillId="0" borderId="20">
      <alignment horizontal="left" vertical="center"/>
    </xf>
    <xf numFmtId="0" fontId="91" fillId="0" borderId="20">
      <alignment horizontal="left" vertical="center"/>
    </xf>
    <xf numFmtId="176" fontId="2" fillId="84" borderId="18"/>
    <xf numFmtId="0" fontId="2" fillId="84" borderId="18"/>
    <xf numFmtId="0" fontId="2" fillId="84" borderId="18"/>
    <xf numFmtId="0" fontId="65" fillId="0" borderId="25" applyNumberFormat="0" applyBorder="0">
      <alignment horizontal="center"/>
    </xf>
    <xf numFmtId="0" fontId="62" fillId="78" borderId="18">
      <alignment horizontal="center" vertical="center" shrinkToFit="1"/>
      <protection hidden="1"/>
    </xf>
    <xf numFmtId="0" fontId="3" fillId="93" borderId="37" applyNumberFormat="0" applyProtection="0">
      <alignment horizontal="left" vertical="center" indent="1"/>
    </xf>
    <xf numFmtId="10" fontId="2" fillId="88" borderId="18" applyNumberFormat="0" applyBorder="0" applyAlignment="0" applyProtection="0"/>
    <xf numFmtId="176" fontId="141" fillId="0" borderId="50" applyNumberFormat="0" applyFill="0" applyBorder="0" applyAlignment="0" applyProtection="0"/>
    <xf numFmtId="176" fontId="130" fillId="107" borderId="58" applyNumberFormat="0" applyProtection="0">
      <alignment horizontal="left" vertical="top" indent="1"/>
    </xf>
    <xf numFmtId="176" fontId="122" fillId="80" borderId="37" applyNumberFormat="0" applyAlignment="0" applyProtection="0"/>
    <xf numFmtId="0" fontId="122" fillId="79" borderId="37" applyNumberFormat="0" applyAlignment="0" applyProtection="0"/>
    <xf numFmtId="0" fontId="122" fillId="79" borderId="37" applyNumberFormat="0" applyAlignment="0" applyProtection="0"/>
    <xf numFmtId="0" fontId="122" fillId="80" borderId="37" applyNumberFormat="0" applyAlignment="0" applyProtection="0"/>
    <xf numFmtId="0" fontId="122" fillId="79" borderId="37" applyNumberFormat="0" applyAlignment="0" applyProtection="0"/>
    <xf numFmtId="4" fontId="44" fillId="85" borderId="37" applyNumberFormat="0" applyProtection="0">
      <alignment vertical="center"/>
    </xf>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128" fillId="109" borderId="58" applyNumberFormat="0" applyProtection="0">
      <alignment horizontal="right" vertical="center"/>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9" fillId="109" borderId="58"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176" fontId="165" fillId="50" borderId="58"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4" fontId="125" fillId="53" borderId="58" applyNumberFormat="0" applyProtection="0">
      <alignment horizontal="left" vertical="center" wrapText="1" indent="1"/>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25" fillId="112" borderId="58" applyNumberFormat="0" applyProtection="0">
      <alignment horizontal="left" vertical="center" wrapText="1"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130" fillId="107" borderId="58" applyNumberFormat="0" applyProtection="0">
      <alignment horizontal="left" vertical="top"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130" fillId="107" borderId="58" applyNumberFormat="0" applyProtection="0">
      <alignment horizontal="left" vertical="top" indent="1"/>
    </xf>
    <xf numFmtId="176" fontId="130" fillId="107" borderId="58" applyNumberFormat="0" applyProtection="0">
      <alignment horizontal="left" vertical="top" indent="1"/>
    </xf>
    <xf numFmtId="4" fontId="134" fillId="109" borderId="58" applyNumberFormat="0" applyProtection="0">
      <alignment horizontal="right" vertical="center"/>
    </xf>
    <xf numFmtId="4" fontId="133" fillId="104" borderId="37" applyNumberFormat="0" applyProtection="0">
      <alignment horizontal="right" vertical="center"/>
    </xf>
    <xf numFmtId="4" fontId="133" fillId="104" borderId="37" applyNumberFormat="0" applyProtection="0">
      <alignment horizontal="right" vertical="center"/>
    </xf>
    <xf numFmtId="176" fontId="166" fillId="50" borderId="58"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201" fontId="167" fillId="85" borderId="57" applyBorder="0">
      <alignment horizontal="center" vertical="center" wrapText="1"/>
      <protection hidden="1"/>
    </xf>
    <xf numFmtId="0" fontId="173" fillId="0" borderId="48" applyNumberFormat="0" applyFill="0" applyAlignment="0" applyProtection="0"/>
    <xf numFmtId="4" fontId="124" fillId="104" borderId="37" applyNumberFormat="0" applyProtection="0">
      <alignment horizontal="right" vertical="center"/>
    </xf>
    <xf numFmtId="4" fontId="44" fillId="106" borderId="37" applyNumberFormat="0" applyProtection="0">
      <alignment horizontal="left" vertical="center" indent="1"/>
    </xf>
    <xf numFmtId="0" fontId="173" fillId="0" borderId="48" applyNumberFormat="0" applyFill="0" applyAlignment="0" applyProtection="0"/>
    <xf numFmtId="4" fontId="124" fillId="85" borderId="37" applyNumberFormat="0" applyProtection="0">
      <alignment vertical="center"/>
    </xf>
    <xf numFmtId="0" fontId="3" fillId="106" borderId="37" applyNumberFormat="0" applyProtection="0">
      <alignment horizontal="left" vertical="center" indent="1"/>
    </xf>
    <xf numFmtId="0" fontId="122" fillId="79" borderId="37" applyNumberFormat="0" applyAlignment="0" applyProtection="0"/>
    <xf numFmtId="0" fontId="185" fillId="0" borderId="48" applyNumberFormat="0" applyFill="0" applyAlignment="0" applyProtection="0"/>
    <xf numFmtId="0" fontId="122" fillId="80" borderId="37" applyNumberFormat="0" applyAlignment="0" applyProtection="0"/>
    <xf numFmtId="4" fontId="44" fillId="85" borderId="37" applyNumberFormat="0" applyProtection="0">
      <alignment vertical="center"/>
    </xf>
    <xf numFmtId="0" fontId="191" fillId="80" borderId="37" applyNumberFormat="0" applyAlignment="0" applyProtection="0"/>
    <xf numFmtId="0" fontId="122" fillId="79" borderId="37" applyNumberFormat="0" applyAlignment="0" applyProtection="0"/>
    <xf numFmtId="0" fontId="2" fillId="86" borderId="18"/>
    <xf numFmtId="4" fontId="44" fillId="104" borderId="37" applyNumberFormat="0" applyProtection="0">
      <alignment horizontal="right" vertical="center"/>
    </xf>
    <xf numFmtId="39" fontId="106" fillId="57" borderId="56"/>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39" fontId="106" fillId="57" borderId="56"/>
    <xf numFmtId="4" fontId="134" fillId="109" borderId="58" applyNumberFormat="0" applyProtection="0">
      <alignment horizontal="right" vertical="center"/>
    </xf>
    <xf numFmtId="4" fontId="125" fillId="53" borderId="58" applyNumberFormat="0" applyProtection="0">
      <alignment horizontal="left" vertical="center" wrapText="1" indent="1"/>
    </xf>
    <xf numFmtId="4" fontId="129" fillId="109" borderId="58" applyNumberFormat="0" applyProtection="0">
      <alignment horizontal="right" vertical="center"/>
    </xf>
    <xf numFmtId="4" fontId="128" fillId="109" borderId="58" applyNumberFormat="0" applyProtection="0">
      <alignment horizontal="right" vertical="center"/>
    </xf>
    <xf numFmtId="39" fontId="106" fillId="57" borderId="56"/>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128" fillId="109" borderId="58" applyNumberFormat="0" applyProtection="0">
      <alignment horizontal="right" vertical="center"/>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9" fillId="109" borderId="58"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176" fontId="165" fillId="50" borderId="58"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4" fontId="125" fillId="53" borderId="58" applyNumberFormat="0" applyProtection="0">
      <alignment horizontal="left" vertical="center" wrapText="1" indent="1"/>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25" fillId="112" borderId="58" applyNumberFormat="0" applyProtection="0">
      <alignment horizontal="left" vertical="center" wrapText="1"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130" fillId="107" borderId="58" applyNumberFormat="0" applyProtection="0">
      <alignment horizontal="left" vertical="top"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130" fillId="107" borderId="58" applyNumberFormat="0" applyProtection="0">
      <alignment horizontal="left" vertical="top" indent="1"/>
    </xf>
    <xf numFmtId="176" fontId="130" fillId="107" borderId="58" applyNumberFormat="0" applyProtection="0">
      <alignment horizontal="left" vertical="top" indent="1"/>
    </xf>
    <xf numFmtId="4" fontId="134" fillId="109" borderId="58" applyNumberFormat="0" applyProtection="0">
      <alignment horizontal="right" vertical="center"/>
    </xf>
    <xf numFmtId="4" fontId="133" fillId="104" borderId="37" applyNumberFormat="0" applyProtection="0">
      <alignment horizontal="right" vertical="center"/>
    </xf>
    <xf numFmtId="4" fontId="133" fillId="104" borderId="37" applyNumberFormat="0" applyProtection="0">
      <alignment horizontal="right" vertical="center"/>
    </xf>
    <xf numFmtId="176" fontId="166" fillId="50" borderId="58"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201" fontId="167" fillId="85" borderId="57" applyBorder="0">
      <alignment horizontal="center" vertical="center" wrapText="1"/>
      <protection hidden="1"/>
    </xf>
    <xf numFmtId="0" fontId="135" fillId="0" borderId="50" applyNumberFormat="0" applyFill="0" applyBorder="0" applyAlignment="0" applyProtection="0"/>
    <xf numFmtId="0" fontId="135" fillId="0" borderId="50" applyNumberFormat="0" applyFill="0" applyBorder="0" applyAlignment="0" applyProtection="0"/>
    <xf numFmtId="176" fontId="135" fillId="0" borderId="50" applyNumberFormat="0" applyFill="0" applyBorder="0" applyAlignment="0" applyProtection="0"/>
    <xf numFmtId="0" fontId="173" fillId="0" borderId="48" applyNumberFormat="0" applyFill="0" applyAlignment="0" applyProtection="0"/>
    <xf numFmtId="0" fontId="140" fillId="0" borderId="50" applyNumberFormat="0" applyFill="0" applyBorder="0" applyAlignment="0" applyProtection="0"/>
    <xf numFmtId="0" fontId="140" fillId="0" borderId="50" applyNumberFormat="0" applyFill="0" applyBorder="0" applyAlignment="0" applyProtection="0"/>
    <xf numFmtId="176" fontId="140" fillId="0" borderId="50" applyNumberFormat="0" applyFill="0" applyBorder="0" applyAlignment="0" applyProtection="0"/>
    <xf numFmtId="0" fontId="141" fillId="0" borderId="50" applyNumberFormat="0" applyFill="0" applyBorder="0" applyAlignment="0" applyProtection="0"/>
    <xf numFmtId="0" fontId="141" fillId="0" borderId="50" applyNumberFormat="0" applyFill="0" applyBorder="0" applyAlignment="0" applyProtection="0"/>
    <xf numFmtId="176" fontId="141" fillId="0" borderId="50" applyNumberFormat="0" applyFill="0" applyBorder="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176" fontId="142" fillId="0" borderId="50" applyNumberFormat="0" applyFill="0" applyBorder="0" applyAlignment="0" applyProtection="0"/>
    <xf numFmtId="0" fontId="68" fillId="79" borderId="51" applyNumberFormat="0" applyAlignment="0" applyProtection="0"/>
    <xf numFmtId="0" fontId="102" fillId="51" borderId="51" applyNumberFormat="0" applyAlignment="0" applyProtection="0"/>
    <xf numFmtId="0" fontId="173" fillId="0" borderId="48" applyNumberFormat="0" applyFill="0" applyAlignment="0" applyProtection="0"/>
    <xf numFmtId="0" fontId="122" fillId="79" borderId="37" applyNumberFormat="0" applyAlignment="0" applyProtection="0"/>
    <xf numFmtId="0" fontId="3" fillId="92" borderId="52" applyNumberFormat="0" applyFont="0" applyAlignment="0" applyProtection="0"/>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0" fontId="102" fillId="51" borderId="51" applyNumberFormat="0" applyAlignment="0" applyProtection="0"/>
    <xf numFmtId="0" fontId="3" fillId="92" borderId="52" applyNumberFormat="0" applyFont="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4" fontId="44" fillId="104" borderId="37" applyNumberFormat="0" applyProtection="0">
      <alignment horizontal="right" vertical="center"/>
    </xf>
    <xf numFmtId="39" fontId="106" fillId="57" borderId="56"/>
    <xf numFmtId="0" fontId="173" fillId="0" borderId="48" applyNumberFormat="0" applyFill="0" applyAlignment="0" applyProtection="0"/>
    <xf numFmtId="4" fontId="44" fillId="85"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0" fontId="3" fillId="86" borderId="37" applyNumberFormat="0" applyProtection="0">
      <alignment horizontal="left" vertical="center" indent="1"/>
    </xf>
    <xf numFmtId="4" fontId="133" fillId="104" borderId="37" applyNumberFormat="0" applyProtection="0">
      <alignment horizontal="right" vertical="center"/>
    </xf>
    <xf numFmtId="176" fontId="130" fillId="107" borderId="58" applyNumberFormat="0" applyProtection="0">
      <alignment horizontal="left" vertical="top"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176" fontId="125" fillId="112" borderId="58" applyNumberFormat="0" applyProtection="0">
      <alignment horizontal="left" vertical="center" wrapText="1" indent="1"/>
    </xf>
    <xf numFmtId="0" fontId="3" fillId="93" borderId="37" applyNumberFormat="0" applyProtection="0">
      <alignment horizontal="left" vertical="center" indent="1"/>
    </xf>
    <xf numFmtId="176" fontId="165" fillId="50" borderId="58" applyNumberFormat="0" applyProtection="0">
      <alignment horizontal="right" vertical="center"/>
    </xf>
    <xf numFmtId="4" fontId="134" fillId="109" borderId="58" applyNumberFormat="0" applyProtection="0">
      <alignment horizontal="right" vertical="center"/>
    </xf>
    <xf numFmtId="4" fontId="125" fillId="53" borderId="58" applyNumberFormat="0" applyProtection="0">
      <alignment horizontal="left" vertical="center" wrapText="1" indent="1"/>
    </xf>
    <xf numFmtId="4" fontId="129" fillId="109" borderId="58" applyNumberFormat="0" applyProtection="0">
      <alignment horizontal="right" vertical="center"/>
    </xf>
    <xf numFmtId="4" fontId="128" fillId="109" borderId="58" applyNumberFormat="0" applyProtection="0">
      <alignment horizontal="right" vertical="center"/>
    </xf>
    <xf numFmtId="0" fontId="164" fillId="1" borderId="53" applyNumberFormat="0" applyFont="0" applyAlignment="0">
      <alignment horizontal="center"/>
    </xf>
    <xf numFmtId="176" fontId="91" fillId="0" borderId="53">
      <alignment horizontal="left" vertical="center"/>
    </xf>
    <xf numFmtId="176" fontId="91" fillId="0" borderId="53">
      <alignment horizontal="left" vertical="center"/>
    </xf>
    <xf numFmtId="4" fontId="133" fillId="104" borderId="37" applyNumberFormat="0" applyProtection="0">
      <alignment horizontal="right" vertical="center"/>
    </xf>
    <xf numFmtId="10" fontId="2" fillId="88" borderId="18" applyNumberFormat="0" applyBorder="0" applyAlignment="0" applyProtection="0"/>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39" fontId="106" fillId="57" borderId="56"/>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4" fontId="44" fillId="106" borderId="37" applyNumberFormat="0" applyProtection="0">
      <alignment horizontal="left" vertical="center" indent="1"/>
    </xf>
    <xf numFmtId="4" fontId="44" fillId="104"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4" fontId="44" fillId="101" borderId="37" applyNumberFormat="0" applyProtection="0">
      <alignment horizontal="righ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vertical="center"/>
    </xf>
    <xf numFmtId="0" fontId="102" fillId="51" borderId="51" applyNumberFormat="0" applyAlignment="0" applyProtection="0"/>
    <xf numFmtId="0" fontId="102" fillId="51" borderId="51" applyNumberFormat="0" applyAlignment="0" applyProtection="0"/>
    <xf numFmtId="0" fontId="102" fillId="52" borderId="51" applyNumberFormat="0" applyAlignment="0" applyProtection="0"/>
    <xf numFmtId="0" fontId="102" fillId="51" borderId="51" applyNumberFormat="0" applyAlignment="0" applyProtection="0"/>
    <xf numFmtId="176" fontId="102" fillId="52" borderId="51" applyNumberFormat="0" applyAlignment="0" applyProtection="0"/>
    <xf numFmtId="0" fontId="58" fillId="0" borderId="50" applyNumberFormat="0" applyFill="0" applyBorder="0" applyAlignment="0" applyProtection="0"/>
    <xf numFmtId="0" fontId="2" fillId="0" borderId="50" applyNumberFormat="0" applyFill="0" applyAlignment="0" applyProtection="0"/>
    <xf numFmtId="0" fontId="135" fillId="0" borderId="50" applyNumberFormat="0" applyFill="0" applyBorder="0" applyAlignment="0" applyProtection="0"/>
    <xf numFmtId="0" fontId="141" fillId="0" borderId="50" applyNumberFormat="0" applyFill="0" applyBorder="0" applyAlignment="0" applyProtection="0"/>
    <xf numFmtId="176" fontId="68" fillId="80" borderId="51" applyNumberFormat="0" applyAlignment="0" applyProtection="0"/>
    <xf numFmtId="176" fontId="59" fillId="0" borderId="50" applyNumberFormat="0" applyFill="0" applyBorder="0" applyAlignment="0" applyProtection="0"/>
    <xf numFmtId="176" fontId="2" fillId="0" borderId="50" applyNumberFormat="0" applyFill="0" applyAlignment="0" applyProtection="0"/>
    <xf numFmtId="176" fontId="2" fillId="0" borderId="50" applyNumberFormat="0" applyFill="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0" fontId="2" fillId="88" borderId="18" applyNumberFormat="0" applyBorder="0" applyAlignment="0" applyProtection="0"/>
    <xf numFmtId="4" fontId="44" fillId="104" borderId="40" applyNumberFormat="0" applyProtection="0">
      <alignment horizontal="left" vertical="center" indent="1"/>
    </xf>
    <xf numFmtId="0" fontId="2" fillId="86" borderId="18"/>
    <xf numFmtId="0" fontId="91" fillId="0" borderId="20">
      <alignment horizontal="left" vertical="center"/>
    </xf>
    <xf numFmtId="0" fontId="2" fillId="84" borderId="18"/>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4" fontId="44" fillId="104" borderId="37" applyNumberFormat="0" applyProtection="0">
      <alignment horizontal="right" vertical="center"/>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4" fillId="104" borderId="37"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0" fontId="3" fillId="93" borderId="37" applyNumberFormat="0" applyProtection="0">
      <alignment horizontal="left" vertical="center"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3" fillId="93" borderId="37" applyNumberFormat="0" applyProtection="0">
      <alignment horizontal="left" vertical="center" indent="1"/>
    </xf>
    <xf numFmtId="176" fontId="130" fillId="107" borderId="58" applyNumberFormat="0" applyProtection="0">
      <alignment horizontal="left" vertical="top" indent="1"/>
    </xf>
    <xf numFmtId="4" fontId="133" fillId="104" borderId="37"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201" fontId="167" fillId="85" borderId="57" applyBorder="0">
      <alignment horizontal="center" vertical="center" wrapText="1"/>
      <protection hidden="1"/>
    </xf>
    <xf numFmtId="0" fontId="164" fillId="1" borderId="20" applyNumberFormat="0" applyFont="0" applyAlignment="0">
      <alignment horizontal="center"/>
    </xf>
    <xf numFmtId="176" fontId="135" fillId="0" borderId="50" applyNumberFormat="0" applyFill="0" applyBorder="0" applyAlignment="0" applyProtection="0"/>
    <xf numFmtId="0" fontId="172" fillId="83" borderId="18">
      <alignment horizontal="center" vertical="center" wrapText="1"/>
    </xf>
    <xf numFmtId="0" fontId="173" fillId="0" borderId="48" applyNumberFormat="0" applyFill="0" applyAlignment="0" applyProtection="0"/>
    <xf numFmtId="0" fontId="162" fillId="113" borderId="18">
      <alignment vertical="center" wrapText="1"/>
      <protection locked="0"/>
    </xf>
    <xf numFmtId="0" fontId="162" fillId="113" borderId="18">
      <alignment vertical="center" wrapText="1"/>
      <protection locked="0"/>
    </xf>
    <xf numFmtId="176" fontId="140"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02" fillId="52" borderId="51" applyNumberFormat="0" applyAlignment="0" applyProtection="0"/>
    <xf numFmtId="0" fontId="57"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32" fillId="89" borderId="52" applyNumberFormat="0" applyAlignment="0" applyProtection="0"/>
    <xf numFmtId="0" fontId="140" fillId="0" borderId="50" applyNumberFormat="0" applyFill="0" applyBorder="0" applyAlignment="0" applyProtection="0"/>
    <xf numFmtId="176" fontId="68" fillId="80" borderId="51" applyNumberFormat="0" applyAlignment="0" applyProtection="0"/>
    <xf numFmtId="176" fontId="57" fillId="0" borderId="50" applyNumberFormat="0" applyFill="0" applyBorder="0" applyAlignment="0" applyProtection="0"/>
    <xf numFmtId="176" fontId="59" fillId="0" borderId="50" applyNumberFormat="0" applyFill="0" applyBorder="0" applyAlignment="0" applyProtection="0"/>
    <xf numFmtId="176" fontId="58" fillId="0" borderId="50" applyNumberFormat="0" applyFill="0" applyBorder="0" applyAlignment="0" applyProtection="0"/>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4" fontId="4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88" borderId="37" applyNumberFormat="0" applyProtection="0">
      <alignmen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133" fillId="104" borderId="37" applyNumberFormat="0" applyProtection="0">
      <alignment horizontal="right" vertical="center"/>
    </xf>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57" fillId="0" borderId="50" applyNumberFormat="0" applyFill="0" applyBorder="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68" fillId="80" borderId="51" applyNumberFormat="0" applyAlignment="0" applyProtection="0"/>
    <xf numFmtId="176" fontId="59" fillId="0" borderId="50" applyNumberFormat="0" applyFill="0" applyBorder="0" applyAlignment="0" applyProtection="0"/>
    <xf numFmtId="176" fontId="2" fillId="0" borderId="50" applyNumberFormat="0" applyFill="0" applyAlignment="0" applyProtection="0"/>
    <xf numFmtId="176" fontId="68" fillId="80" borderId="51" applyNumberFormat="0" applyAlignment="0" applyProtection="0"/>
    <xf numFmtId="176" fontId="2" fillId="84" borderId="18"/>
    <xf numFmtId="176" fontId="91" fillId="0" borderId="20">
      <alignment horizontal="left" vertical="center"/>
    </xf>
    <xf numFmtId="176" fontId="91" fillId="0" borderId="20">
      <alignment horizontal="left" vertical="center"/>
    </xf>
    <xf numFmtId="176" fontId="102" fillId="52" borderId="51" applyNumberFormat="0" applyAlignment="0" applyProtection="0"/>
    <xf numFmtId="176" fontId="102" fillId="52" borderId="51" applyNumberFormat="0" applyAlignment="0" applyProtection="0"/>
    <xf numFmtId="176" fontId="32" fillId="89" borderId="52" applyNumberFormat="0" applyAlignment="0" applyProtection="0"/>
    <xf numFmtId="176" fontId="32" fillId="89" borderId="52" applyNumberFormat="0" applyAlignment="0" applyProtection="0"/>
    <xf numFmtId="176" fontId="122" fillId="80" borderId="37" applyNumberFormat="0" applyAlignment="0" applyProtection="0"/>
    <xf numFmtId="176" fontId="122" fillId="80" borderId="37" applyNumberFormat="0" applyAlignment="0" applyProtection="0"/>
    <xf numFmtId="176" fontId="2" fillId="86" borderId="18"/>
    <xf numFmtId="176" fontId="128" fillId="50" borderId="58" applyNumberFormat="0" applyProtection="0">
      <alignment horizontal="right" vertical="center"/>
    </xf>
    <xf numFmtId="176" fontId="165" fillId="50" borderId="58" applyNumberFormat="0" applyProtection="0">
      <alignment horizontal="right" vertical="center"/>
    </xf>
    <xf numFmtId="176" fontId="165" fillId="50" borderId="58" applyNumberFormat="0" applyProtection="0">
      <alignment horizontal="right" vertical="center"/>
    </xf>
    <xf numFmtId="176" fontId="125" fillId="112" borderId="58" applyNumberFormat="0" applyProtection="0">
      <alignment horizontal="left" vertical="center" wrapText="1" indent="1"/>
    </xf>
    <xf numFmtId="176" fontId="125" fillId="112" borderId="58" applyNumberFormat="0" applyProtection="0">
      <alignment horizontal="left" vertical="center" wrapText="1" indent="1"/>
    </xf>
    <xf numFmtId="176" fontId="130" fillId="107" borderId="58" applyNumberFormat="0" applyProtection="0">
      <alignment horizontal="left" vertical="top" indent="1"/>
    </xf>
    <xf numFmtId="176" fontId="130" fillId="107" borderId="58" applyNumberFormat="0" applyProtection="0">
      <alignment horizontal="left" vertical="top" indent="1"/>
    </xf>
    <xf numFmtId="176" fontId="166" fillId="50" borderId="58" applyNumberFormat="0" applyProtection="0">
      <alignment horizontal="right" vertical="center"/>
    </xf>
    <xf numFmtId="176" fontId="166" fillId="50" borderId="58" applyNumberFormat="0" applyProtection="0">
      <alignment horizontal="right" vertical="center"/>
    </xf>
    <xf numFmtId="176" fontId="135" fillId="0" borderId="50" applyNumberFormat="0" applyFill="0" applyBorder="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2" fillId="0" borderId="50" applyNumberFormat="0" applyFill="0" applyAlignment="0" applyProtection="0"/>
    <xf numFmtId="176" fontId="2" fillId="0" borderId="50" applyNumberFormat="0" applyFill="0" applyAlignment="0" applyProtection="0"/>
    <xf numFmtId="176" fontId="68" fillId="80" borderId="51" applyNumberFormat="0" applyAlignment="0" applyProtection="0"/>
    <xf numFmtId="176" fontId="68" fillId="80" borderId="51" applyNumberFormat="0" applyAlignment="0" applyProtection="0"/>
    <xf numFmtId="176" fontId="32" fillId="89" borderId="52" applyNumberFormat="0" applyAlignment="0" applyProtection="0"/>
    <xf numFmtId="176" fontId="32" fillId="89" borderId="52" applyNumberFormat="0" applyAlignment="0" applyProtection="0"/>
    <xf numFmtId="176" fontId="91" fillId="0" borderId="20">
      <alignment horizontal="left" vertical="center"/>
    </xf>
    <xf numFmtId="176" fontId="91" fillId="0" borderId="20">
      <alignment horizontal="left" vertical="center"/>
    </xf>
    <xf numFmtId="176" fontId="102" fillId="52" borderId="51" applyNumberFormat="0" applyAlignment="0" applyProtection="0"/>
    <xf numFmtId="176" fontId="102" fillId="52" borderId="51" applyNumberFormat="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0" fontId="59" fillId="0" borderId="50" applyNumberFormat="0" applyFill="0" applyBorder="0" applyAlignment="0" applyProtection="0"/>
    <xf numFmtId="0" fontId="102" fillId="52" borderId="51" applyNumberFormat="0" applyAlignment="0" applyProtection="0"/>
    <xf numFmtId="176" fontId="102" fillId="52" borderId="51" applyNumberFormat="0" applyAlignment="0" applyProtection="0"/>
    <xf numFmtId="176" fontId="2" fillId="0" borderId="50" applyNumberFormat="0" applyFill="0" applyAlignment="0" applyProtection="0"/>
    <xf numFmtId="4" fontId="44" fillId="104" borderId="40" applyNumberFormat="0" applyProtection="0">
      <alignment horizontal="left" vertical="center" indent="1"/>
    </xf>
    <xf numFmtId="0" fontId="3" fillId="106" borderId="37" applyNumberFormat="0" applyProtection="0">
      <alignment horizontal="left" vertical="center" indent="1"/>
    </xf>
    <xf numFmtId="176" fontId="58" fillId="0" borderId="50" applyNumberFormat="0" applyFill="0" applyBorder="0" applyAlignment="0" applyProtection="0"/>
    <xf numFmtId="0" fontId="122" fillId="79" borderId="37" applyNumberFormat="0" applyAlignment="0" applyProtection="0"/>
    <xf numFmtId="0" fontId="3" fillId="93" borderId="37" applyNumberFormat="0" applyProtection="0">
      <alignment horizontal="left" vertical="center" indent="1"/>
    </xf>
    <xf numFmtId="4" fontId="44" fillId="88" borderId="37" applyNumberFormat="0" applyProtection="0">
      <alignment horizontal="left" vertical="center" indent="1"/>
    </xf>
    <xf numFmtId="4" fontId="134" fillId="109" borderId="58" applyNumberFormat="0" applyProtection="0">
      <alignment horizontal="right" vertical="center"/>
    </xf>
    <xf numFmtId="10" fontId="2" fillId="88" borderId="54" applyNumberFormat="0" applyBorder="0" applyAlignment="0" applyProtection="0"/>
    <xf numFmtId="0" fontId="2" fillId="84" borderId="18"/>
    <xf numFmtId="176" fontId="91" fillId="0" borderId="20">
      <alignment horizontal="left" vertical="center"/>
    </xf>
    <xf numFmtId="0" fontId="102" fillId="51" borderId="51" applyNumberFormat="0" applyAlignment="0" applyProtection="0"/>
    <xf numFmtId="4" fontId="124" fillId="85" borderId="37" applyNumberFormat="0" applyProtection="0">
      <alignment vertical="center"/>
    </xf>
    <xf numFmtId="4" fontId="44" fillId="104" borderId="37" applyNumberFormat="0" applyProtection="0">
      <alignment horizontal="left" vertical="center" indent="1"/>
    </xf>
    <xf numFmtId="0" fontId="3" fillId="93" borderId="37" applyNumberFormat="0" applyProtection="0">
      <alignment horizontal="left" vertical="center" indent="1"/>
    </xf>
    <xf numFmtId="176" fontId="57" fillId="0" borderId="50" applyNumberFormat="0" applyFill="0" applyBorder="0" applyAlignment="0" applyProtection="0"/>
    <xf numFmtId="176" fontId="166" fillId="50" borderId="58" applyNumberFormat="0" applyProtection="0">
      <alignment horizontal="right" vertical="center"/>
    </xf>
    <xf numFmtId="4" fontId="44" fillId="104" borderId="55" applyNumberFormat="0" applyProtection="0">
      <alignment horizontal="left" vertical="center" indent="1"/>
    </xf>
    <xf numFmtId="176" fontId="142" fillId="0" borderId="50" applyNumberFormat="0" applyFill="0" applyBorder="0" applyAlignment="0" applyProtection="0"/>
    <xf numFmtId="0" fontId="3" fillId="108" borderId="37" applyNumberFormat="0" applyProtection="0">
      <alignment horizontal="left" vertical="center" indent="1"/>
    </xf>
    <xf numFmtId="0" fontId="2" fillId="86" borderId="18"/>
    <xf numFmtId="0" fontId="142" fillId="0" borderId="50" applyNumberFormat="0" applyFill="0" applyBorder="0" applyAlignment="0" applyProtection="0"/>
    <xf numFmtId="0" fontId="141" fillId="0" borderId="50" applyNumberFormat="0" applyFill="0" applyBorder="0" applyAlignment="0" applyProtection="0"/>
    <xf numFmtId="0" fontId="140" fillId="0" borderId="50" applyNumberFormat="0" applyFill="0" applyBorder="0" applyAlignment="0" applyProtection="0"/>
    <xf numFmtId="0" fontId="135" fillId="0" borderId="50" applyNumberFormat="0" applyFill="0" applyBorder="0" applyAlignment="0" applyProtection="0"/>
    <xf numFmtId="0" fontId="3" fillId="93" borderId="37" applyNumberFormat="0" applyProtection="0">
      <alignment horizontal="left" vertical="center" indent="1"/>
    </xf>
    <xf numFmtId="0" fontId="2" fillId="86" borderId="54"/>
    <xf numFmtId="4" fontId="124" fillId="104" borderId="37" applyNumberFormat="0" applyProtection="0">
      <alignment horizontal="right" vertical="center"/>
    </xf>
    <xf numFmtId="0" fontId="102" fillId="52" borderId="51" applyNumberFormat="0" applyAlignment="0" applyProtection="0"/>
    <xf numFmtId="0" fontId="91" fillId="0" borderId="53">
      <alignment horizontal="left" vertical="center"/>
    </xf>
    <xf numFmtId="0" fontId="2" fillId="84" borderId="54"/>
    <xf numFmtId="4" fontId="124" fillId="104" borderId="37" applyNumberFormat="0" applyProtection="0">
      <alignment horizontal="right" vertical="center"/>
    </xf>
    <xf numFmtId="176" fontId="128" fillId="50" borderId="58" applyNumberFormat="0" applyProtection="0">
      <alignment horizontal="right" vertical="center"/>
    </xf>
    <xf numFmtId="10" fontId="2" fillId="88" borderId="18" applyNumberFormat="0" applyBorder="0" applyAlignment="0" applyProtection="0"/>
    <xf numFmtId="0" fontId="2" fillId="0" borderId="50" applyNumberFormat="0" applyFill="0" applyAlignment="0" applyProtection="0"/>
    <xf numFmtId="0" fontId="59" fillId="0" borderId="50" applyNumberFormat="0" applyFill="0" applyBorder="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0" fontId="3" fillId="93" borderId="37" applyNumberFormat="0" applyProtection="0">
      <alignment horizontal="left" vertical="center" indent="1"/>
    </xf>
    <xf numFmtId="0" fontId="141" fillId="0" borderId="50" applyNumberFormat="0" applyFill="0" applyBorder="0" applyAlignment="0" applyProtection="0"/>
    <xf numFmtId="0" fontId="59" fillId="0" borderId="50" applyNumberFormat="0" applyFill="0" applyBorder="0" applyAlignment="0" applyProtection="0"/>
    <xf numFmtId="10" fontId="2" fillId="88" borderId="18" applyNumberFormat="0" applyBorder="0" applyAlignment="0" applyProtection="0"/>
    <xf numFmtId="4" fontId="125" fillId="53" borderId="58" applyNumberFormat="0" applyProtection="0">
      <alignment horizontal="left" vertical="center" wrapText="1" indent="1"/>
    </xf>
    <xf numFmtId="4" fontId="124" fillId="88" borderId="37" applyNumberFormat="0" applyProtection="0">
      <alignment vertical="center"/>
    </xf>
    <xf numFmtId="0" fontId="141" fillId="0" borderId="50" applyNumberFormat="0" applyFill="0" applyBorder="0" applyAlignment="0" applyProtection="0"/>
    <xf numFmtId="0" fontId="68" fillId="79" borderId="51" applyNumberFormat="0" applyAlignment="0" applyProtection="0"/>
    <xf numFmtId="0" fontId="58" fillId="0" borderId="50" applyNumberFormat="0" applyFill="0" applyBorder="0" applyAlignment="0" applyProtection="0"/>
    <xf numFmtId="0" fontId="3" fillId="93" borderId="37" applyNumberFormat="0" applyProtection="0">
      <alignment horizontal="left" vertical="center" indent="1"/>
    </xf>
    <xf numFmtId="0" fontId="102" fillId="51" borderId="51" applyNumberFormat="0" applyAlignment="0" applyProtection="0"/>
    <xf numFmtId="0" fontId="3" fillId="93" borderId="37" applyNumberFormat="0" applyProtection="0">
      <alignment horizontal="left" vertical="center" indent="1"/>
    </xf>
    <xf numFmtId="0" fontId="102" fillId="51" borderId="51" applyNumberFormat="0" applyAlignment="0" applyProtection="0"/>
    <xf numFmtId="0" fontId="91" fillId="0" borderId="20">
      <alignment horizontal="left" vertical="center"/>
    </xf>
    <xf numFmtId="0" fontId="91" fillId="0" borderId="20">
      <alignment horizontal="left" vertical="center"/>
    </xf>
    <xf numFmtId="0" fontId="3" fillId="93" borderId="37" applyNumberFormat="0" applyProtection="0">
      <alignment horizontal="left" vertical="center" indent="1"/>
    </xf>
    <xf numFmtId="176" fontId="2" fillId="86" borderId="18"/>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176" fontId="102" fillId="52" borderId="51" applyNumberFormat="0" applyAlignment="0" applyProtection="0"/>
    <xf numFmtId="0" fontId="102" fillId="51" borderId="51" applyNumberFormat="0" applyAlignment="0" applyProtection="0"/>
    <xf numFmtId="0" fontId="68" fillId="79" borderId="51" applyNumberFormat="0" applyAlignment="0" applyProtection="0"/>
    <xf numFmtId="176" fontId="2" fillId="86" borderId="18"/>
    <xf numFmtId="0" fontId="2" fillId="84" borderId="18"/>
    <xf numFmtId="4" fontId="126" fillId="102" borderId="37" applyNumberFormat="0" applyProtection="0">
      <alignment horizontal="left" vertical="center" indent="1"/>
    </xf>
    <xf numFmtId="0" fontId="3" fillId="86" borderId="37" applyNumberFormat="0" applyProtection="0">
      <alignment horizontal="left" vertical="center" indent="1"/>
    </xf>
    <xf numFmtId="10" fontId="2" fillId="88" borderId="18" applyNumberFormat="0" applyBorder="0" applyAlignment="0" applyProtection="0"/>
    <xf numFmtId="4" fontId="44" fillId="85" borderId="37" applyNumberFormat="0" applyProtection="0">
      <alignment horizontal="left" vertical="center" indent="1"/>
    </xf>
    <xf numFmtId="4" fontId="124" fillId="88" borderId="37" applyNumberFormat="0" applyProtection="0">
      <alignment vertical="center"/>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40" applyNumberFormat="0" applyProtection="0">
      <alignment horizontal="left" vertical="center" indent="1"/>
    </xf>
    <xf numFmtId="4" fontId="126" fillId="102" borderId="37" applyNumberFormat="0" applyProtection="0">
      <alignment horizontal="left" vertical="center" indent="1"/>
    </xf>
    <xf numFmtId="0" fontId="32" fillId="89" borderId="52" applyNumberFormat="0" applyAlignment="0" applyProtection="0"/>
    <xf numFmtId="0" fontId="91" fillId="0" borderId="20">
      <alignment horizontal="left" vertical="center"/>
    </xf>
    <xf numFmtId="4" fontId="44" fillId="104" borderId="37" applyNumberFormat="0" applyProtection="0">
      <alignment horizontal="right" vertical="center"/>
    </xf>
    <xf numFmtId="4" fontId="44" fillId="104" borderId="37" applyNumberFormat="0" applyProtection="0">
      <alignment horizontal="left" vertical="center" indent="1"/>
    </xf>
    <xf numFmtId="0" fontId="3" fillId="86" borderId="37" applyNumberFormat="0" applyProtection="0">
      <alignment horizontal="left" vertical="center" indent="1"/>
    </xf>
    <xf numFmtId="0" fontId="68" fillId="79" borderId="51" applyNumberFormat="0" applyAlignment="0" applyProtection="0"/>
    <xf numFmtId="4" fontId="44" fillId="83" borderId="37" applyNumberFormat="0" applyProtection="0">
      <alignment horizontal="right" vertical="center"/>
    </xf>
    <xf numFmtId="4" fontId="44" fillId="85" borderId="37" applyNumberFormat="0" applyProtection="0">
      <alignment vertical="center"/>
    </xf>
    <xf numFmtId="4" fontId="44" fillId="99" borderId="37" applyNumberFormat="0" applyProtection="0">
      <alignment horizontal="right" vertical="center"/>
    </xf>
    <xf numFmtId="4" fontId="44" fillId="100" borderId="37" applyNumberFormat="0" applyProtection="0">
      <alignment horizontal="right" vertical="center"/>
    </xf>
    <xf numFmtId="4" fontId="126" fillId="102" borderId="37"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4" fontId="44" fillId="88" borderId="37" applyNumberFormat="0" applyProtection="0">
      <alignment vertical="center"/>
    </xf>
    <xf numFmtId="4" fontId="124" fillId="88" borderId="37" applyNumberFormat="0" applyProtection="0">
      <alignment vertical="center"/>
    </xf>
    <xf numFmtId="0" fontId="3" fillId="93" borderId="37" applyNumberFormat="0" applyProtection="0">
      <alignment horizontal="left" vertical="center" indent="1"/>
    </xf>
    <xf numFmtId="4" fontId="44" fillId="8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40" applyNumberFormat="0" applyProtection="0">
      <alignment horizontal="left" vertical="center" indent="1"/>
    </xf>
    <xf numFmtId="0" fontId="102" fillId="52" borderId="51" applyNumberFormat="0" applyAlignment="0" applyProtection="0"/>
    <xf numFmtId="4" fontId="44" fillId="104" borderId="37" applyNumberFormat="0" applyProtection="0">
      <alignment horizontal="right" vertical="center"/>
    </xf>
    <xf numFmtId="4" fontId="124" fillId="85" borderId="37" applyNumberFormat="0" applyProtection="0">
      <alignment vertical="center"/>
    </xf>
    <xf numFmtId="0" fontId="2" fillId="84" borderId="18"/>
    <xf numFmtId="10" fontId="2" fillId="88" borderId="18" applyNumberFormat="0" applyBorder="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4" fontId="44" fillId="83" borderId="37" applyNumberFormat="0" applyProtection="0">
      <alignment horizontal="right" vertical="center"/>
    </xf>
    <xf numFmtId="0" fontId="36" fillId="89" borderId="52" applyNumberFormat="0" applyAlignment="0" applyProtection="0"/>
    <xf numFmtId="0" fontId="164" fillId="1" borderId="20" applyNumberFormat="0" applyFont="0" applyAlignment="0">
      <alignment horizontal="center"/>
    </xf>
    <xf numFmtId="0" fontId="3" fillId="92" borderId="52" applyNumberFormat="0" applyFont="0" applyAlignment="0" applyProtection="0"/>
    <xf numFmtId="176" fontId="122" fillId="80" borderId="37" applyNumberFormat="0" applyAlignment="0" applyProtection="0"/>
    <xf numFmtId="0" fontId="3" fillId="108" borderId="37" applyNumberFormat="0" applyProtection="0">
      <alignment horizontal="left" vertical="center" indent="1"/>
    </xf>
    <xf numFmtId="0" fontId="3" fillId="86" borderId="37" applyNumberFormat="0" applyProtection="0">
      <alignment horizontal="left" vertical="center" indent="1"/>
    </xf>
    <xf numFmtId="176" fontId="91" fillId="0" borderId="20">
      <alignment horizontal="left" vertical="center"/>
    </xf>
    <xf numFmtId="176" fontId="140" fillId="0" borderId="50" applyNumberFormat="0" applyFill="0" applyBorder="0" applyAlignment="0" applyProtection="0"/>
    <xf numFmtId="176" fontId="135" fillId="0" borderId="50" applyNumberFormat="0" applyFill="0" applyBorder="0" applyAlignment="0" applyProtection="0"/>
    <xf numFmtId="4" fontId="44" fillId="85" borderId="37" applyNumberFormat="0" applyProtection="0">
      <alignment vertical="center"/>
    </xf>
    <xf numFmtId="0" fontId="2" fillId="86" borderId="18"/>
    <xf numFmtId="4" fontId="124" fillId="85" borderId="37" applyNumberFormat="0" applyProtection="0">
      <alignment vertical="center"/>
    </xf>
    <xf numFmtId="4" fontId="44" fillId="104" borderId="40" applyNumberFormat="0" applyProtection="0">
      <alignment horizontal="left" vertical="center" indent="1"/>
    </xf>
    <xf numFmtId="4" fontId="44" fillId="106" borderId="37" applyNumberFormat="0" applyProtection="0">
      <alignment horizontal="left" vertical="center" indent="1"/>
    </xf>
    <xf numFmtId="176" fontId="102" fillId="52" borderId="51" applyNumberFormat="0" applyAlignment="0" applyProtection="0"/>
    <xf numFmtId="4" fontId="44" fillId="106" borderId="37" applyNumberFormat="0" applyProtection="0">
      <alignment horizontal="left" vertical="center" indent="1"/>
    </xf>
    <xf numFmtId="4" fontId="44" fillId="97" borderId="37" applyNumberFormat="0" applyProtection="0">
      <alignment horizontal="right" vertical="center"/>
    </xf>
    <xf numFmtId="4" fontId="44" fillId="96" borderId="37" applyNumberFormat="0" applyProtection="0">
      <alignment horizontal="right" vertical="center"/>
    </xf>
    <xf numFmtId="4" fontId="44" fillId="99" borderId="37" applyNumberFormat="0" applyProtection="0">
      <alignment horizontal="right" vertical="center"/>
    </xf>
    <xf numFmtId="4" fontId="44" fillId="100" borderId="37" applyNumberFormat="0" applyProtection="0">
      <alignment horizontal="right" vertical="center"/>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8" borderId="37" applyNumberFormat="0" applyProtection="0">
      <alignment vertical="center"/>
    </xf>
    <xf numFmtId="0" fontId="3" fillId="86" borderId="37" applyNumberFormat="0" applyProtection="0">
      <alignment horizontal="left" vertical="center" indent="1"/>
    </xf>
    <xf numFmtId="4" fontId="44" fillId="85" borderId="37" applyNumberFormat="0" applyProtection="0">
      <alignment vertical="center"/>
    </xf>
    <xf numFmtId="4" fontId="44" fillId="88"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68" fillId="79" borderId="51" applyNumberFormat="0" applyAlignment="0" applyProtection="0"/>
    <xf numFmtId="4" fontId="124" fillId="88" borderId="37" applyNumberFormat="0" applyProtection="0">
      <alignment vertical="center"/>
    </xf>
    <xf numFmtId="0" fontId="3" fillId="93" borderId="37" applyNumberFormat="0" applyProtection="0">
      <alignment horizontal="left" vertical="center" indent="1"/>
    </xf>
    <xf numFmtId="4" fontId="44" fillId="100" borderId="37" applyNumberFormat="0" applyProtection="0">
      <alignment horizontal="right" vertical="center"/>
    </xf>
    <xf numFmtId="4" fontId="44" fillId="85" borderId="37" applyNumberFormat="0" applyProtection="0">
      <alignment vertical="center"/>
    </xf>
    <xf numFmtId="0" fontId="3" fillId="86" borderId="37" applyNumberFormat="0" applyProtection="0">
      <alignment horizontal="left" vertical="center" indent="1"/>
    </xf>
    <xf numFmtId="4" fontId="44" fillId="104" borderId="37" applyNumberFormat="0" applyProtection="0">
      <alignment horizontal="right" vertical="center"/>
    </xf>
    <xf numFmtId="4" fontId="124" fillId="88" borderId="37" applyNumberFormat="0" applyProtection="0">
      <alignment vertical="center"/>
    </xf>
    <xf numFmtId="39" fontId="106" fillId="57" borderId="56"/>
    <xf numFmtId="0" fontId="102" fillId="51" borderId="51" applyNumberFormat="0" applyAlignment="0" applyProtection="0"/>
    <xf numFmtId="176" fontId="2" fillId="0" borderId="50" applyNumberFormat="0" applyFill="0" applyAlignment="0" applyProtection="0"/>
    <xf numFmtId="0" fontId="36" fillId="92" borderId="52" applyNumberFormat="0" applyFont="0" applyAlignment="0" applyProtection="0"/>
    <xf numFmtId="176" fontId="68" fillId="80" borderId="51" applyNumberFormat="0" applyAlignment="0" applyProtection="0"/>
    <xf numFmtId="176" fontId="2" fillId="84" borderId="18"/>
    <xf numFmtId="0" fontId="2" fillId="84" borderId="18"/>
    <xf numFmtId="39" fontId="106" fillId="57" borderId="56"/>
    <xf numFmtId="176" fontId="165" fillId="50" borderId="58" applyNumberFormat="0" applyProtection="0">
      <alignment horizontal="right" vertical="center"/>
    </xf>
    <xf numFmtId="0" fontId="122" fillId="79" borderId="37" applyNumberFormat="0" applyAlignment="0" applyProtection="0"/>
    <xf numFmtId="0" fontId="3" fillId="86" borderId="37" applyNumberFormat="0" applyProtection="0">
      <alignment horizontal="left" vertical="center" indent="1"/>
    </xf>
    <xf numFmtId="0" fontId="3" fillId="108" borderId="37" applyNumberFormat="0" applyProtection="0">
      <alignment horizontal="left" vertical="center" indent="1"/>
    </xf>
    <xf numFmtId="176" fontId="2" fillId="0" borderId="50" applyNumberFormat="0" applyFill="0" applyAlignment="0" applyProtection="0"/>
    <xf numFmtId="0" fontId="32" fillId="89" borderId="52" applyNumberFormat="0" applyAlignment="0" applyProtection="0"/>
    <xf numFmtId="0" fontId="3" fillId="93" borderId="37" applyNumberFormat="0" applyProtection="0">
      <alignment horizontal="left" vertical="center" indent="1"/>
    </xf>
    <xf numFmtId="4" fontId="124" fillId="88" borderId="37" applyNumberFormat="0" applyProtection="0">
      <alignment vertical="center"/>
    </xf>
    <xf numFmtId="0" fontId="3" fillId="106" borderId="37" applyNumberFormat="0" applyProtection="0">
      <alignment horizontal="left" vertical="center" indent="1"/>
    </xf>
    <xf numFmtId="176" fontId="128" fillId="50" borderId="58" applyNumberFormat="0" applyProtection="0">
      <alignment horizontal="right" vertical="center"/>
    </xf>
    <xf numFmtId="10" fontId="2" fillId="88" borderId="18" applyNumberFormat="0" applyBorder="0" applyAlignment="0" applyProtection="0"/>
    <xf numFmtId="4" fontId="124" fillId="85" borderId="37" applyNumberFormat="0" applyProtection="0">
      <alignment vertical="center"/>
    </xf>
    <xf numFmtId="0" fontId="3" fillId="108" borderId="37" applyNumberFormat="0" applyProtection="0">
      <alignment horizontal="left" vertical="center" indent="1"/>
    </xf>
    <xf numFmtId="176" fontId="142" fillId="0" borderId="50" applyNumberFormat="0" applyFill="0" applyBorder="0" applyAlignment="0" applyProtection="0"/>
    <xf numFmtId="0" fontId="164" fillId="1" borderId="20" applyNumberFormat="0" applyFont="0" applyAlignment="0">
      <alignment horizontal="center"/>
    </xf>
    <xf numFmtId="4" fontId="44" fillId="101" borderId="37" applyNumberFormat="0" applyProtection="0">
      <alignment horizontal="right" vertical="center"/>
    </xf>
    <xf numFmtId="0" fontId="3" fillId="93" borderId="37" applyNumberFormat="0" applyProtection="0">
      <alignment horizontal="left" vertical="center" indent="1"/>
    </xf>
    <xf numFmtId="0" fontId="164" fillId="1" borderId="20" applyNumberFormat="0" applyFont="0" applyAlignment="0">
      <alignment horizontal="center"/>
    </xf>
    <xf numFmtId="4" fontId="44" fillId="85" borderId="37" applyNumberFormat="0" applyProtection="0">
      <alignment horizontal="left" vertical="center" indent="1"/>
    </xf>
    <xf numFmtId="176" fontId="122" fillId="80" borderId="37" applyNumberFormat="0" applyAlignment="0" applyProtection="0"/>
    <xf numFmtId="176" fontId="57" fillId="0" borderId="50" applyNumberFormat="0" applyFill="0" applyBorder="0" applyAlignment="0" applyProtection="0"/>
    <xf numFmtId="0" fontId="3" fillId="92" borderId="52" applyNumberFormat="0" applyFont="0" applyAlignment="0" applyProtection="0"/>
    <xf numFmtId="0" fontId="135" fillId="0" borderId="50" applyNumberFormat="0" applyFill="0" applyBorder="0" applyAlignment="0" applyProtection="0"/>
    <xf numFmtId="0" fontId="189" fillId="80" borderId="51" applyNumberFormat="0" applyAlignment="0" applyProtection="0"/>
    <xf numFmtId="0" fontId="3" fillId="106" borderId="37" applyNumberFormat="0" applyProtection="0">
      <alignment horizontal="left" vertical="center" indent="1"/>
    </xf>
    <xf numFmtId="176" fontId="165" fillId="50" borderId="58" applyNumberFormat="0" applyProtection="0">
      <alignment horizontal="right" vertical="center"/>
    </xf>
    <xf numFmtId="0" fontId="2" fillId="0" borderId="50" applyNumberFormat="0" applyFill="0" applyAlignment="0" applyProtection="0"/>
    <xf numFmtId="176" fontId="130" fillId="107" borderId="58" applyNumberFormat="0" applyProtection="0">
      <alignment horizontal="left" vertical="top" indent="1"/>
    </xf>
    <xf numFmtId="4" fontId="44" fillId="104" borderId="37" applyNumberFormat="0" applyProtection="0">
      <alignment horizontal="right" vertical="center"/>
    </xf>
    <xf numFmtId="4" fontId="134" fillId="109" borderId="58" applyNumberFormat="0" applyProtection="0">
      <alignment horizontal="right" vertical="center"/>
    </xf>
    <xf numFmtId="176" fontId="57" fillId="0" borderId="50" applyNumberFormat="0" applyFill="0" applyBorder="0" applyAlignment="0" applyProtection="0"/>
    <xf numFmtId="176" fontId="58" fillId="0" borderId="50" applyNumberFormat="0" applyFill="0" applyBorder="0" applyAlignment="0" applyProtection="0"/>
    <xf numFmtId="4" fontId="124" fillId="104" borderId="37" applyNumberFormat="0" applyProtection="0">
      <alignment horizontal="right" vertical="center"/>
    </xf>
    <xf numFmtId="176" fontId="125" fillId="112" borderId="58" applyNumberFormat="0" applyProtection="0">
      <alignment horizontal="left" vertical="center" wrapText="1" indent="1"/>
    </xf>
    <xf numFmtId="4" fontId="124" fillId="104" borderId="37" applyNumberFormat="0" applyProtection="0">
      <alignment horizontal="right" vertical="center"/>
    </xf>
    <xf numFmtId="176" fontId="68" fillId="80" borderId="51" applyNumberFormat="0" applyAlignment="0" applyProtection="0"/>
    <xf numFmtId="176" fontId="135" fillId="0" borderId="50" applyNumberFormat="0" applyFill="0" applyBorder="0" applyAlignment="0" applyProtection="0"/>
    <xf numFmtId="4" fontId="128" fillId="109" borderId="58"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176" fontId="128" fillId="50" borderId="58" applyNumberFormat="0" applyProtection="0">
      <alignment horizontal="right" vertical="center"/>
    </xf>
    <xf numFmtId="4" fontId="44" fillId="104" borderId="37" applyNumberFormat="0" applyProtection="0">
      <alignment horizontal="right" vertical="center"/>
    </xf>
    <xf numFmtId="176" fontId="91" fillId="0" borderId="20">
      <alignment horizontal="left" vertical="center"/>
    </xf>
    <xf numFmtId="176" fontId="128" fillId="50" borderId="58" applyNumberFormat="0" applyProtection="0">
      <alignment horizontal="right" vertical="center"/>
    </xf>
    <xf numFmtId="10" fontId="2" fillId="88" borderId="18" applyNumberFormat="0" applyBorder="0" applyAlignment="0" applyProtection="0"/>
    <xf numFmtId="176" fontId="91" fillId="0" borderId="20">
      <alignment horizontal="left" vertical="center"/>
    </xf>
    <xf numFmtId="0" fontId="91" fillId="0" borderId="20">
      <alignment horizontal="left" vertical="center"/>
    </xf>
    <xf numFmtId="176" fontId="59" fillId="0" borderId="50" applyNumberFormat="0" applyFill="0" applyBorder="0" applyAlignment="0" applyProtection="0"/>
    <xf numFmtId="176" fontId="142" fillId="0" borderId="50" applyNumberFormat="0" applyFill="0" applyBorder="0" applyAlignment="0" applyProtection="0"/>
    <xf numFmtId="176" fontId="140" fillId="0" borderId="50" applyNumberFormat="0" applyFill="0" applyBorder="0" applyAlignment="0" applyProtection="0"/>
    <xf numFmtId="4" fontId="133" fillId="104" borderId="37" applyNumberFormat="0" applyProtection="0">
      <alignment horizontal="right" vertical="center"/>
    </xf>
    <xf numFmtId="176" fontId="141" fillId="0" borderId="50" applyNumberFormat="0" applyFill="0" applyBorder="0" applyAlignment="0" applyProtection="0"/>
    <xf numFmtId="0" fontId="36" fillId="92" borderId="52" applyNumberFormat="0" applyFont="0" applyAlignment="0" applyProtection="0"/>
    <xf numFmtId="4" fontId="133" fillId="104" borderId="37" applyNumberFormat="0" applyProtection="0">
      <alignment horizontal="right" vertical="center"/>
    </xf>
    <xf numFmtId="0" fontId="58" fillId="0" borderId="50" applyNumberFormat="0" applyFill="0" applyBorder="0" applyAlignment="0" applyProtection="0"/>
    <xf numFmtId="0" fontId="59" fillId="0" borderId="50" applyNumberFormat="0" applyFill="0" applyBorder="0" applyAlignment="0" applyProtection="0"/>
    <xf numFmtId="176" fontId="2" fillId="0" borderId="50" applyNumberFormat="0" applyFill="0" applyAlignment="0" applyProtection="0"/>
    <xf numFmtId="0" fontId="68" fillId="79" borderId="51" applyNumberFormat="0" applyAlignment="0" applyProtection="0"/>
    <xf numFmtId="10" fontId="2" fillId="88" borderId="18" applyNumberFormat="0" applyBorder="0" applyAlignment="0" applyProtection="0"/>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vertical="center"/>
    </xf>
    <xf numFmtId="0" fontId="2" fillId="84" borderId="18"/>
    <xf numFmtId="0" fontId="91" fillId="0" borderId="20">
      <alignment horizontal="left" vertical="center"/>
    </xf>
    <xf numFmtId="4" fontId="44" fillId="104" borderId="37" applyNumberFormat="0" applyProtection="0">
      <alignment horizontal="right" vertical="center"/>
    </xf>
    <xf numFmtId="4" fontId="125" fillId="53" borderId="58" applyNumberFormat="0" applyProtection="0">
      <alignment horizontal="left" vertical="center" wrapText="1" indent="1"/>
    </xf>
    <xf numFmtId="0" fontId="2" fillId="86" borderId="18"/>
    <xf numFmtId="4" fontId="124" fillId="85" borderId="37" applyNumberFormat="0" applyProtection="0">
      <alignment vertical="center"/>
    </xf>
    <xf numFmtId="4" fontId="44" fillId="104" borderId="40" applyNumberFormat="0" applyProtection="0">
      <alignment horizontal="left" vertical="center" indent="1"/>
    </xf>
    <xf numFmtId="0" fontId="140" fillId="0" borderId="50" applyNumberFormat="0" applyFill="0" applyBorder="0" applyAlignment="0" applyProtection="0"/>
    <xf numFmtId="0" fontId="141" fillId="0" borderId="50" applyNumberFormat="0" applyFill="0" applyBorder="0" applyAlignment="0" applyProtection="0"/>
    <xf numFmtId="0" fontId="142" fillId="0" borderId="50" applyNumberFormat="0" applyFill="0" applyBorder="0" applyAlignment="0" applyProtection="0"/>
    <xf numFmtId="0" fontId="190" fillId="52" borderId="51" applyNumberFormat="0" applyAlignment="0" applyProtection="0"/>
    <xf numFmtId="10" fontId="2" fillId="88" borderId="18" applyNumberFormat="0" applyBorder="0" applyAlignment="0" applyProtection="0"/>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2" borderId="52" applyNumberFormat="0" applyFont="0" applyAlignment="0" applyProtection="0"/>
    <xf numFmtId="0" fontId="102" fillId="51" borderId="51" applyNumberFormat="0" applyAlignment="0" applyProtection="0"/>
    <xf numFmtId="39" fontId="106" fillId="57" borderId="56"/>
    <xf numFmtId="39" fontId="106" fillId="57" borderId="56"/>
    <xf numFmtId="39" fontId="106" fillId="57" borderId="56"/>
    <xf numFmtId="4" fontId="44" fillId="98" borderId="37" applyNumberFormat="0" applyProtection="0">
      <alignment horizontal="right" vertical="center"/>
    </xf>
    <xf numFmtId="4" fontId="44" fillId="104" borderId="37"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4" fontId="44" fillId="101" borderId="37" applyNumberFormat="0" applyProtection="0">
      <alignment horizontal="right" vertical="center"/>
    </xf>
    <xf numFmtId="39" fontId="106" fillId="57" borderId="56"/>
    <xf numFmtId="4" fontId="44" fillId="85" borderId="37" applyNumberFormat="0" applyProtection="0">
      <alignment horizontal="left" vertical="center" indent="1"/>
    </xf>
    <xf numFmtId="0" fontId="91" fillId="0" borderId="20">
      <alignment horizontal="left" vertical="center"/>
    </xf>
    <xf numFmtId="10" fontId="2" fillId="88" borderId="18" applyNumberFormat="0" applyBorder="0" applyAlignment="0" applyProtection="0"/>
    <xf numFmtId="10" fontId="2" fillId="88" borderId="18" applyNumberFormat="0" applyBorder="0" applyAlignment="0" applyProtection="0"/>
    <xf numFmtId="0" fontId="2" fillId="84" borderId="18"/>
    <xf numFmtId="4" fontId="44" fillId="88"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39" fontId="106" fillId="57" borderId="56"/>
    <xf numFmtId="4" fontId="44" fillId="85"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59" fillId="0" borderId="50" applyNumberFormat="0" applyFill="0" applyBorder="0" applyAlignment="0" applyProtection="0"/>
    <xf numFmtId="0" fontId="102" fillId="51" borderId="51" applyNumberFormat="0" applyAlignment="0" applyProtection="0"/>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176" fontId="91" fillId="0" borderId="20">
      <alignment horizontal="left" vertical="center"/>
    </xf>
    <xf numFmtId="0" fontId="3" fillId="93" borderId="37" applyNumberFormat="0" applyProtection="0">
      <alignment horizontal="left" vertical="center" indent="1"/>
    </xf>
    <xf numFmtId="176" fontId="2" fillId="0" borderId="50" applyNumberFormat="0" applyFill="0" applyAlignment="0" applyProtection="0"/>
    <xf numFmtId="176" fontId="125" fillId="112" borderId="58" applyNumberFormat="0" applyProtection="0">
      <alignment horizontal="left" vertical="center" wrapText="1" indent="1"/>
    </xf>
    <xf numFmtId="176" fontId="58" fillId="0" borderId="50" applyNumberFormat="0" applyFill="0" applyBorder="0" applyAlignment="0" applyProtection="0"/>
    <xf numFmtId="176" fontId="59" fillId="0" borderId="50" applyNumberFormat="0" applyFill="0" applyBorder="0" applyAlignment="0" applyProtection="0"/>
    <xf numFmtId="176" fontId="166" fillId="50" borderId="58" applyNumberFormat="0" applyProtection="0">
      <alignment horizontal="right" vertical="center"/>
    </xf>
    <xf numFmtId="176" fontId="32" fillId="89" borderId="52" applyNumberFormat="0" applyAlignment="0" applyProtection="0"/>
    <xf numFmtId="176" fontId="102" fillId="52" borderId="51" applyNumberFormat="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0" fontId="68" fillId="79" borderId="51" applyNumberFormat="0" applyAlignment="0" applyProtection="0"/>
    <xf numFmtId="0" fontId="32" fillId="89" borderId="52" applyNumberFormat="0" applyAlignment="0" applyProtection="0"/>
    <xf numFmtId="0" fontId="57" fillId="0" borderId="50" applyNumberFormat="0" applyFill="0" applyBorder="0" applyAlignment="0" applyProtection="0"/>
    <xf numFmtId="0" fontId="58" fillId="0" borderId="50" applyNumberFormat="0" applyFill="0" applyBorder="0" applyAlignment="0" applyProtection="0"/>
    <xf numFmtId="176" fontId="59" fillId="0" borderId="50" applyNumberFormat="0" applyFill="0" applyBorder="0" applyAlignment="0" applyProtection="0"/>
    <xf numFmtId="0" fontId="68" fillId="79" borderId="51" applyNumberFormat="0" applyAlignment="0" applyProtection="0"/>
    <xf numFmtId="4" fontId="124" fillId="104" borderId="37" applyNumberFormat="0" applyProtection="0">
      <alignment horizontal="right" vertical="center"/>
    </xf>
    <xf numFmtId="4" fontId="44" fillId="10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4" fontId="44" fillId="104" borderId="37" applyNumberFormat="0" applyProtection="0">
      <alignment horizontal="right" vertical="center"/>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vertical="center"/>
    </xf>
    <xf numFmtId="4" fontId="124" fillId="85" borderId="37" applyNumberFormat="0" applyProtection="0">
      <alignment vertical="center"/>
    </xf>
    <xf numFmtId="39" fontId="106" fillId="57" borderId="56"/>
    <xf numFmtId="39" fontId="106" fillId="57" borderId="56"/>
    <xf numFmtId="4" fontId="44" fillId="85" borderId="37" applyNumberFormat="0" applyProtection="0">
      <alignment horizontal="left" vertical="center" indent="1"/>
    </xf>
    <xf numFmtId="4" fontId="44" fillId="83" borderId="37" applyNumberFormat="0" applyProtection="0">
      <alignment horizontal="right" vertical="center"/>
    </xf>
    <xf numFmtId="0" fontId="3" fillId="108" borderId="37" applyNumberFormat="0" applyProtection="0">
      <alignment horizontal="left" vertical="center" indent="1"/>
    </xf>
    <xf numFmtId="4" fontId="44" fillId="104"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7" borderId="37" applyNumberFormat="0" applyProtection="0">
      <alignment horizontal="right" vertical="center"/>
    </xf>
    <xf numFmtId="4" fontId="44" fillId="104" borderId="40" applyNumberFormat="0" applyProtection="0">
      <alignment horizontal="left" vertical="center" indent="1"/>
    </xf>
    <xf numFmtId="4" fontId="44" fillId="40" borderId="37" applyNumberFormat="0" applyProtection="0">
      <alignment horizontal="right" vertical="center"/>
    </xf>
    <xf numFmtId="0" fontId="91" fillId="0" borderId="20">
      <alignment horizontal="left" vertical="center"/>
    </xf>
    <xf numFmtId="0" fontId="3" fillId="93" borderId="37" applyNumberFormat="0" applyProtection="0">
      <alignment horizontal="left" vertical="center" indent="1"/>
    </xf>
    <xf numFmtId="0" fontId="2" fillId="86" borderId="18"/>
    <xf numFmtId="0" fontId="68" fillId="79" borderId="51" applyNumberFormat="0" applyAlignment="0" applyProtection="0"/>
    <xf numFmtId="176" fontId="2" fillId="84" borderId="18"/>
    <xf numFmtId="0" fontId="3" fillId="93"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horizontal="left" vertical="center" indent="1"/>
    </xf>
    <xf numFmtId="176" fontId="57" fillId="0" borderId="50" applyNumberFormat="0" applyFill="0" applyBorder="0" applyAlignment="0" applyProtection="0"/>
    <xf numFmtId="4" fontId="44" fillId="104" borderId="37" applyNumberFormat="0" applyProtection="0">
      <alignment horizontal="right" vertical="center"/>
    </xf>
    <xf numFmtId="4" fontId="44" fillId="85" borderId="37" applyNumberFormat="0" applyProtection="0">
      <alignment vertical="center"/>
    </xf>
    <xf numFmtId="0" fontId="135" fillId="0" borderId="50" applyNumberFormat="0" applyFill="0" applyBorder="0" applyAlignment="0" applyProtection="0"/>
    <xf numFmtId="0" fontId="3" fillId="93" borderId="37" applyNumberFormat="0" applyProtection="0">
      <alignment horizontal="left" vertical="center" indent="1"/>
    </xf>
    <xf numFmtId="4" fontId="44" fillId="85" borderId="37" applyNumberFormat="0" applyProtection="0">
      <alignment horizontal="left" vertical="center" indent="1"/>
    </xf>
    <xf numFmtId="176" fontId="57" fillId="0" borderId="50" applyNumberFormat="0" applyFill="0" applyBorder="0" applyAlignment="0" applyProtection="0"/>
    <xf numFmtId="4" fontId="124" fillId="104" borderId="37" applyNumberFormat="0" applyProtection="0">
      <alignment horizontal="right" vertical="center"/>
    </xf>
    <xf numFmtId="4" fontId="44" fillId="85" borderId="37" applyNumberFormat="0" applyProtection="0">
      <alignment horizontal="left" vertical="center" indent="1"/>
    </xf>
    <xf numFmtId="0" fontId="3" fillId="106" borderId="37" applyNumberFormat="0" applyProtection="0">
      <alignment horizontal="left" vertical="center" indent="1"/>
    </xf>
    <xf numFmtId="4" fontId="44" fillId="85" borderId="37" applyNumberFormat="0" applyProtection="0">
      <alignment horizontal="left" vertical="center" indent="1"/>
    </xf>
    <xf numFmtId="176" fontId="59" fillId="0" borderId="50" applyNumberFormat="0" applyFill="0" applyBorder="0" applyAlignment="0" applyProtection="0"/>
    <xf numFmtId="176" fontId="58" fillId="0" borderId="50" applyNumberFormat="0" applyFill="0" applyBorder="0" applyAlignment="0" applyProtection="0"/>
    <xf numFmtId="0" fontId="59" fillId="0" borderId="50" applyNumberFormat="0" applyFill="0" applyBorder="0" applyAlignment="0" applyProtection="0"/>
    <xf numFmtId="0" fontId="57" fillId="0" borderId="50" applyNumberFormat="0" applyFill="0" applyBorder="0" applyAlignment="0" applyProtection="0"/>
    <xf numFmtId="0" fontId="2" fillId="0" borderId="50" applyNumberFormat="0" applyFill="0" applyAlignment="0" applyProtection="0"/>
    <xf numFmtId="0" fontId="2" fillId="0" borderId="50" applyNumberFormat="0" applyFill="0" applyAlignment="0" applyProtection="0"/>
    <xf numFmtId="176" fontId="59" fillId="0" borderId="50" applyNumberFormat="0" applyFill="0" applyBorder="0" applyAlignment="0" applyProtection="0"/>
    <xf numFmtId="0" fontId="3" fillId="92" borderId="52" applyNumberFormat="0" applyFont="0" applyAlignment="0" applyProtection="0"/>
    <xf numFmtId="0" fontId="3" fillId="92" borderId="52" applyNumberFormat="0" applyFont="0" applyAlignment="0" applyProtection="0"/>
    <xf numFmtId="4" fontId="44" fillId="104" borderId="37" applyNumberFormat="0" applyProtection="0">
      <alignment horizontal="right" vertical="center"/>
    </xf>
    <xf numFmtId="0" fontId="32" fillId="89" borderId="52" applyNumberFormat="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0" fontId="3" fillId="86" borderId="37" applyNumberFormat="0" applyProtection="0">
      <alignment horizontal="left" vertical="center" indent="1"/>
    </xf>
    <xf numFmtId="176" fontId="32" fillId="89" borderId="52" applyNumberFormat="0" applyAlignment="0" applyProtection="0"/>
    <xf numFmtId="176" fontId="141"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68" fillId="80" borderId="51" applyNumberFormat="0" applyAlignment="0" applyProtection="0"/>
    <xf numFmtId="176" fontId="32" fillId="89" borderId="52" applyNumberFormat="0" applyAlignment="0" applyProtection="0"/>
    <xf numFmtId="176" fontId="141" fillId="0" borderId="50" applyNumberFormat="0" applyFill="0" applyBorder="0" applyAlignment="0" applyProtection="0"/>
    <xf numFmtId="176" fontId="135" fillId="0" borderId="50" applyNumberFormat="0" applyFill="0" applyBorder="0" applyAlignment="0" applyProtection="0"/>
    <xf numFmtId="0" fontId="2" fillId="86" borderId="18"/>
    <xf numFmtId="0" fontId="36" fillId="92" borderId="52" applyNumberFormat="0" applyFont="0" applyAlignment="0" applyProtection="0"/>
    <xf numFmtId="176" fontId="135" fillId="0" borderId="50" applyNumberFormat="0" applyFill="0" applyBorder="0" applyAlignment="0" applyProtection="0"/>
    <xf numFmtId="176" fontId="141" fillId="0" borderId="50" applyNumberFormat="0" applyFill="0" applyBorder="0" applyAlignment="0" applyProtection="0"/>
    <xf numFmtId="176" fontId="135" fillId="0" borderId="50" applyNumberFormat="0" applyFill="0" applyBorder="0" applyAlignment="0" applyProtection="0"/>
    <xf numFmtId="176" fontId="68" fillId="80" borderId="51" applyNumberFormat="0" applyAlignment="0" applyProtection="0"/>
    <xf numFmtId="0" fontId="3" fillId="93" borderId="37" applyNumberFormat="0" applyProtection="0">
      <alignment horizontal="left" vertical="center" indent="1"/>
    </xf>
    <xf numFmtId="4" fontId="124" fillId="85" borderId="37" applyNumberFormat="0" applyProtection="0">
      <alignment vertical="center"/>
    </xf>
    <xf numFmtId="39" fontId="106" fillId="57" borderId="56"/>
    <xf numFmtId="4" fontId="44" fillId="85" borderId="37" applyNumberFormat="0" applyProtection="0">
      <alignment horizontal="left" vertical="center" indent="1"/>
    </xf>
    <xf numFmtId="39" fontId="106" fillId="57" borderId="56"/>
    <xf numFmtId="176" fontId="59" fillId="0" borderId="50" applyNumberFormat="0" applyFill="0" applyBorder="0" applyAlignment="0" applyProtection="0"/>
    <xf numFmtId="176" fontId="58" fillId="0" borderId="50" applyNumberFormat="0" applyFill="0" applyBorder="0" applyAlignment="0" applyProtection="0"/>
    <xf numFmtId="176" fontId="122" fillId="80" borderId="37" applyNumberFormat="0" applyAlignment="0" applyProtection="0"/>
    <xf numFmtId="0" fontId="68" fillId="80" borderId="51" applyNumberFormat="0" applyAlignment="0" applyProtection="0"/>
    <xf numFmtId="0" fontId="68" fillId="79" borderId="51" applyNumberFormat="0" applyAlignment="0" applyProtection="0"/>
    <xf numFmtId="39" fontId="106" fillId="57" borderId="56"/>
    <xf numFmtId="0" fontId="3" fillId="93" borderId="37" applyNumberFormat="0" applyProtection="0">
      <alignment horizontal="left" vertical="center" indent="1"/>
    </xf>
    <xf numFmtId="4" fontId="44" fillId="104"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2" fillId="84" borderId="18"/>
    <xf numFmtId="0" fontId="2" fillId="84" borderId="18"/>
    <xf numFmtId="0" fontId="189" fillId="80" borderId="51" applyNumberFormat="0" applyAlignment="0" applyProtection="0"/>
    <xf numFmtId="0" fontId="3" fillId="93" borderId="37"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6" borderId="37" applyNumberFormat="0" applyProtection="0">
      <alignment horizontal="left" vertical="center" indent="1"/>
    </xf>
    <xf numFmtId="4" fontId="124" fillId="88" borderId="37" applyNumberFormat="0" applyProtection="0">
      <alignment vertical="center"/>
    </xf>
    <xf numFmtId="0" fontId="3" fillId="93" borderId="37" applyNumberFormat="0" applyProtection="0">
      <alignment horizontal="left" vertical="center" indent="1"/>
    </xf>
    <xf numFmtId="176" fontId="2" fillId="0" borderId="50" applyNumberFormat="0" applyFill="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0" fontId="3" fillId="92" borderId="52" applyNumberFormat="0" applyFont="0" applyAlignment="0" applyProtection="0"/>
    <xf numFmtId="0" fontId="59" fillId="0" borderId="50" applyNumberFormat="0" applyFill="0" applyBorder="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0" fontId="58" fillId="0" borderId="50" applyNumberFormat="0" applyFill="0" applyBorder="0" applyAlignment="0" applyProtection="0"/>
    <xf numFmtId="0" fontId="59" fillId="0" borderId="50" applyNumberFormat="0" applyFill="0" applyBorder="0" applyAlignment="0" applyProtection="0"/>
    <xf numFmtId="0" fontId="2" fillId="0" borderId="50" applyNumberFormat="0" applyFill="0" applyAlignment="0" applyProtection="0"/>
    <xf numFmtId="176" fontId="2" fillId="0" borderId="50" applyNumberFormat="0" applyFill="0" applyAlignment="0" applyProtection="0"/>
    <xf numFmtId="0" fontId="62" fillId="78" borderId="18">
      <alignment horizontal="center" vertical="center" shrinkToFit="1"/>
      <protection hidden="1"/>
    </xf>
    <xf numFmtId="0" fontId="65" fillId="0" borderId="25" applyNumberFormat="0" applyBorder="0">
      <alignment horizontal="center"/>
    </xf>
    <xf numFmtId="0" fontId="68" fillId="79" borderId="51" applyNumberFormat="0" applyAlignment="0" applyProtection="0"/>
    <xf numFmtId="0" fontId="68" fillId="79" borderId="51" applyNumberFormat="0" applyAlignment="0" applyProtection="0"/>
    <xf numFmtId="0" fontId="68" fillId="80" borderId="51" applyNumberFormat="0" applyAlignment="0" applyProtection="0"/>
    <xf numFmtId="0" fontId="68" fillId="79" borderId="51" applyNumberFormat="0" applyAlignment="0" applyProtection="0"/>
    <xf numFmtId="176" fontId="128" fillId="50" borderId="58" applyNumberFormat="0" applyProtection="0">
      <alignment horizontal="right" vertical="center"/>
    </xf>
    <xf numFmtId="4" fontId="129" fillId="109" borderId="58" applyNumberFormat="0" applyProtection="0">
      <alignment horizontal="right" vertical="center"/>
    </xf>
    <xf numFmtId="10" fontId="2" fillId="88" borderId="18" applyNumberFormat="0" applyBorder="0" applyAlignment="0" applyProtection="0"/>
    <xf numFmtId="4" fontId="44" fillId="85" borderId="37" applyNumberFormat="0" applyProtection="0">
      <alignment vertical="center"/>
    </xf>
    <xf numFmtId="0" fontId="57" fillId="0" borderId="50" applyNumberFormat="0" applyFill="0" applyBorder="0" applyAlignment="0" applyProtection="0"/>
    <xf numFmtId="4" fontId="124" fillId="104" borderId="37" applyNumberFormat="0" applyProtection="0">
      <alignment horizontal="right" vertical="center"/>
    </xf>
    <xf numFmtId="0" fontId="3" fillId="93" borderId="37" applyNumberFormat="0" applyProtection="0">
      <alignment horizontal="left" vertical="center" indent="1"/>
    </xf>
    <xf numFmtId="4" fontId="124" fillId="85" borderId="37" applyNumberFormat="0" applyProtection="0">
      <alignment vertical="center"/>
    </xf>
    <xf numFmtId="10" fontId="2" fillId="88" borderId="18" applyNumberFormat="0" applyBorder="0" applyAlignment="0" applyProtection="0"/>
    <xf numFmtId="176" fontId="165" fillId="50" borderId="58" applyNumberFormat="0" applyProtection="0">
      <alignment horizontal="right" vertical="center"/>
    </xf>
    <xf numFmtId="4" fontId="129" fillId="109" borderId="58" applyNumberFormat="0" applyProtection="0">
      <alignment horizontal="right" vertical="center"/>
    </xf>
    <xf numFmtId="0" fontId="3" fillId="108" borderId="37" applyNumberFormat="0" applyProtection="0">
      <alignment horizontal="left" vertical="center" indent="1"/>
    </xf>
    <xf numFmtId="39" fontId="106" fillId="57" borderId="56"/>
    <xf numFmtId="0" fontId="3" fillId="93" borderId="37" applyNumberFormat="0" applyProtection="0">
      <alignment horizontal="left" vertical="center" indent="1"/>
    </xf>
    <xf numFmtId="4" fontId="124" fillId="104" borderId="37" applyNumberFormat="0" applyProtection="0">
      <alignment horizontal="right" vertical="center"/>
    </xf>
    <xf numFmtId="0" fontId="3" fillId="93" borderId="37" applyNumberFormat="0" applyProtection="0">
      <alignment horizontal="left" vertical="center" indent="1"/>
    </xf>
    <xf numFmtId="39" fontId="106" fillId="57" borderId="56"/>
    <xf numFmtId="4" fontId="133" fillId="104" borderId="37" applyNumberFormat="0" applyProtection="0">
      <alignment horizontal="right" vertical="center"/>
    </xf>
    <xf numFmtId="4" fontId="126" fillId="102" borderId="37" applyNumberFormat="0" applyProtection="0">
      <alignment horizontal="left" vertical="center" indent="1"/>
    </xf>
    <xf numFmtId="4" fontId="124" fillId="85" borderId="37" applyNumberFormat="0" applyProtection="0">
      <alignment vertical="center"/>
    </xf>
    <xf numFmtId="0" fontId="172" fillId="83" borderId="18">
      <alignment horizontal="center" vertical="center" wrapText="1"/>
    </xf>
    <xf numFmtId="176" fontId="58" fillId="0" borderId="50" applyNumberFormat="0" applyFill="0" applyBorder="0" applyAlignment="0" applyProtection="0"/>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0" fontId="102" fillId="51" borderId="51" applyNumberFormat="0" applyAlignment="0" applyProtection="0"/>
    <xf numFmtId="4" fontId="44" fillId="10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106" borderId="37" applyNumberFormat="0" applyProtection="0">
      <alignment horizontal="left" vertical="center" indent="1"/>
    </xf>
    <xf numFmtId="176" fontId="165" fillId="50" borderId="58" applyNumberFormat="0" applyProtection="0">
      <alignment horizontal="right" vertical="center"/>
    </xf>
    <xf numFmtId="39" fontId="106" fillId="57" borderId="56"/>
    <xf numFmtId="0" fontId="3" fillId="93" borderId="37" applyNumberFormat="0" applyProtection="0">
      <alignment horizontal="left" vertical="center" indent="1"/>
    </xf>
    <xf numFmtId="4" fontId="44" fillId="104" borderId="40" applyNumberFormat="0" applyProtection="0">
      <alignment horizontal="left" vertical="center" indent="1"/>
    </xf>
    <xf numFmtId="4" fontId="124" fillId="88" borderId="37" applyNumberFormat="0" applyProtection="0">
      <alignment vertical="center"/>
    </xf>
    <xf numFmtId="4" fontId="44" fillId="85" borderId="37" applyNumberFormat="0" applyProtection="0">
      <alignment horizontal="left" vertical="center" indent="1"/>
    </xf>
    <xf numFmtId="0" fontId="2" fillId="86" borderId="18"/>
    <xf numFmtId="4" fontId="44" fillId="95" borderId="37" applyNumberFormat="0" applyProtection="0">
      <alignment horizontal="right" vertical="center"/>
    </xf>
    <xf numFmtId="0" fontId="3" fillId="93" borderId="37" applyNumberFormat="0" applyProtection="0">
      <alignment horizontal="left" vertical="center" indent="1"/>
    </xf>
    <xf numFmtId="4" fontId="44" fillId="83" borderId="37" applyNumberFormat="0" applyProtection="0">
      <alignment horizontal="right" vertical="center"/>
    </xf>
    <xf numFmtId="4" fontId="44" fillId="98"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44" fillId="104" borderId="37" applyNumberFormat="0" applyProtection="0">
      <alignment horizontal="left" vertical="center" indent="1"/>
    </xf>
    <xf numFmtId="0" fontId="3" fillId="106" borderId="37" applyNumberFormat="0" applyProtection="0">
      <alignment horizontal="left" vertical="center" indent="1"/>
    </xf>
    <xf numFmtId="176" fontId="128" fillId="50" borderId="58" applyNumberFormat="0" applyProtection="0">
      <alignment horizontal="right" vertical="center"/>
    </xf>
    <xf numFmtId="4" fontId="128" fillId="109" borderId="58" applyNumberFormat="0" applyProtection="0">
      <alignment horizontal="right" vertical="center"/>
    </xf>
    <xf numFmtId="176" fontId="165" fillId="50" borderId="58" applyNumberFormat="0" applyProtection="0">
      <alignment horizontal="right" vertical="center"/>
    </xf>
    <xf numFmtId="0" fontId="3" fillId="93" borderId="37" applyNumberFormat="0" applyProtection="0">
      <alignment horizontal="left" vertical="center" indent="1"/>
    </xf>
    <xf numFmtId="4" fontId="125" fillId="53" borderId="58" applyNumberFormat="0" applyProtection="0">
      <alignment horizontal="left" vertical="center" wrapText="1" indent="1"/>
    </xf>
    <xf numFmtId="4" fontId="44" fillId="88" borderId="37" applyNumberFormat="0" applyProtection="0">
      <alignment vertical="center"/>
    </xf>
    <xf numFmtId="0" fontId="3" fillId="93" borderId="37" applyNumberFormat="0" applyProtection="0">
      <alignment horizontal="left" vertical="center" indent="1"/>
    </xf>
    <xf numFmtId="0" fontId="2" fillId="84" borderId="18"/>
    <xf numFmtId="0" fontId="2" fillId="84" borderId="18"/>
    <xf numFmtId="176" fontId="2" fillId="84" borderId="18"/>
    <xf numFmtId="0" fontId="173" fillId="0" borderId="48" applyNumberFormat="0" applyFill="0" applyAlignment="0" applyProtection="0"/>
    <xf numFmtId="0" fontId="91" fillId="0" borderId="20">
      <alignment horizontal="left" vertical="center"/>
    </xf>
    <xf numFmtId="0" fontId="91" fillId="0" borderId="20">
      <alignment horizontal="left" vertical="center"/>
    </xf>
    <xf numFmtId="176" fontId="91" fillId="0" borderId="20">
      <alignment horizontal="left" vertical="center"/>
    </xf>
    <xf numFmtId="0" fontId="92" fillId="85" borderId="18" applyBorder="0">
      <alignment horizontal="center" vertical="center" shrinkToFit="1"/>
      <protection hidden="1"/>
    </xf>
    <xf numFmtId="4" fontId="44" fillId="88" borderId="37" applyNumberFormat="0" applyProtection="0">
      <alignment horizontal="left" vertical="center" indent="1"/>
    </xf>
    <xf numFmtId="0" fontId="36" fillId="89" borderId="52" applyNumberFormat="0" applyAlignment="0" applyProtection="0"/>
    <xf numFmtId="0" fontId="173" fillId="0" borderId="48" applyNumberFormat="0" applyFill="0" applyAlignment="0" applyProtection="0"/>
    <xf numFmtId="0" fontId="190" fillId="52" borderId="51" applyNumberFormat="0" applyAlignment="0" applyProtection="0"/>
    <xf numFmtId="10" fontId="2" fillId="88" borderId="18" applyNumberFormat="0" applyBorder="0" applyAlignment="0" applyProtection="0"/>
    <xf numFmtId="0" fontId="102" fillId="51" borderId="51" applyNumberFormat="0" applyAlignment="0" applyProtection="0"/>
    <xf numFmtId="0" fontId="102" fillId="51" borderId="51" applyNumberFormat="0" applyAlignment="0" applyProtection="0"/>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0" fontId="103" fillId="0" borderId="18">
      <alignment horizontal="left" vertical="center" wrapText="1"/>
    </xf>
    <xf numFmtId="39" fontId="106" fillId="57" borderId="56"/>
    <xf numFmtId="176" fontId="130" fillId="107" borderId="58" applyNumberFormat="0" applyProtection="0">
      <alignment horizontal="left" vertical="top" indent="1"/>
    </xf>
    <xf numFmtId="176" fontId="125" fillId="112" borderId="58" applyNumberFormat="0" applyProtection="0">
      <alignment horizontal="left" vertical="center" wrapText="1" indent="1"/>
    </xf>
    <xf numFmtId="176" fontId="166" fillId="50" borderId="58" applyNumberFormat="0" applyProtection="0">
      <alignment horizontal="right" vertical="center"/>
    </xf>
    <xf numFmtId="0" fontId="3" fillId="93"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4" fontId="44" fillId="85" borderId="37" applyNumberFormat="0" applyProtection="0">
      <alignment horizontal="left" vertical="center" indent="1"/>
    </xf>
    <xf numFmtId="0" fontId="3" fillId="106" borderId="37" applyNumberFormat="0" applyProtection="0">
      <alignment horizontal="left" vertical="center" indent="1"/>
    </xf>
    <xf numFmtId="0" fontId="3" fillId="93" borderId="37" applyNumberFormat="0" applyProtection="0">
      <alignment horizontal="left" vertical="center" indent="1"/>
    </xf>
    <xf numFmtId="176" fontId="32" fillId="89" borderId="52" applyNumberFormat="0" applyAlignment="0" applyProtection="0"/>
    <xf numFmtId="0" fontId="91" fillId="0" borderId="20">
      <alignment horizontal="left" vertical="center"/>
    </xf>
    <xf numFmtId="0" fontId="91" fillId="0" borderId="20">
      <alignment horizontal="left" vertical="center"/>
    </xf>
    <xf numFmtId="0" fontId="102" fillId="51" borderId="51" applyNumberFormat="0" applyAlignment="0" applyProtection="0"/>
    <xf numFmtId="0" fontId="102" fillId="51" borderId="51" applyNumberFormat="0" applyAlignment="0" applyProtection="0"/>
    <xf numFmtId="0" fontId="68" fillId="79" borderId="51" applyNumberFormat="0" applyAlignment="0" applyProtection="0"/>
    <xf numFmtId="0" fontId="68" fillId="80" borderId="51" applyNumberFormat="0" applyAlignment="0" applyProtection="0"/>
    <xf numFmtId="176" fontId="2" fillId="0" borderId="50" applyNumberFormat="0" applyFill="0" applyAlignment="0" applyProtection="0"/>
    <xf numFmtId="0" fontId="2" fillId="0" borderId="50" applyNumberFormat="0" applyFill="0" applyAlignment="0" applyProtection="0"/>
    <xf numFmtId="0" fontId="59" fillId="0" borderId="50" applyNumberFormat="0" applyFill="0" applyBorder="0" applyAlignment="0" applyProtection="0"/>
    <xf numFmtId="0" fontId="32" fillId="89" borderId="52" applyNumberFormat="0" applyAlignment="0" applyProtection="0"/>
    <xf numFmtId="0" fontId="57" fillId="0" borderId="50" applyNumberFormat="0" applyFill="0" applyBorder="0" applyAlignment="0" applyProtection="0"/>
    <xf numFmtId="0" fontId="58" fillId="0" borderId="50" applyNumberFormat="0" applyFill="0" applyBorder="0" applyAlignment="0" applyProtection="0"/>
    <xf numFmtId="176" fontId="135" fillId="0" borderId="50" applyNumberFormat="0" applyFill="0" applyBorder="0" applyAlignment="0" applyProtection="0"/>
    <xf numFmtId="0" fontId="135" fillId="0" borderId="50" applyNumberFormat="0" applyFill="0" applyBorder="0" applyAlignment="0" applyProtection="0"/>
    <xf numFmtId="0" fontId="140" fillId="0" borderId="50" applyNumberFormat="0" applyFill="0" applyBorder="0" applyAlignment="0" applyProtection="0"/>
    <xf numFmtId="0" fontId="190" fillId="52" borderId="51" applyNumberFormat="0" applyAlignment="0" applyProtection="0"/>
    <xf numFmtId="0" fontId="173" fillId="0" borderId="48" applyNumberFormat="0" applyFill="0" applyAlignment="0" applyProtection="0"/>
    <xf numFmtId="10" fontId="2" fillId="88" borderId="18" applyNumberFormat="0" applyBorder="0" applyAlignment="0" applyProtection="0"/>
    <xf numFmtId="10" fontId="2" fillId="88" borderId="18" applyNumberFormat="0" applyBorder="0" applyAlignment="0" applyProtection="0"/>
    <xf numFmtId="39" fontId="106" fillId="57" borderId="56"/>
    <xf numFmtId="4" fontId="44" fillId="104" borderId="37" applyNumberFormat="0" applyProtection="0">
      <alignment horizontal="right" vertical="center"/>
    </xf>
    <xf numFmtId="0" fontId="3" fillId="93" borderId="37" applyNumberFormat="0" applyProtection="0">
      <alignment horizontal="left" vertical="center" indent="1"/>
    </xf>
    <xf numFmtId="4" fontId="124" fillId="85" borderId="37" applyNumberFormat="0" applyProtection="0">
      <alignment vertical="center"/>
    </xf>
    <xf numFmtId="4" fontId="124" fillId="104" borderId="37" applyNumberFormat="0" applyProtection="0">
      <alignment horizontal="right" vertical="center"/>
    </xf>
    <xf numFmtId="0" fontId="91" fillId="0" borderId="20">
      <alignment horizontal="left" vertical="center"/>
    </xf>
    <xf numFmtId="176" fontId="102" fillId="52" borderId="51" applyNumberFormat="0" applyAlignment="0" applyProtection="0"/>
    <xf numFmtId="176" fontId="32" fillId="89" borderId="52" applyNumberFormat="0" applyAlignment="0" applyProtection="0"/>
    <xf numFmtId="4" fontId="124" fillId="104" borderId="37" applyNumberFormat="0" applyProtection="0">
      <alignment horizontal="right" vertical="center"/>
    </xf>
    <xf numFmtId="176" fontId="32" fillId="89" borderId="52" applyNumberFormat="0" applyAlignment="0" applyProtection="0"/>
    <xf numFmtId="0" fontId="3" fillId="93" borderId="37" applyNumberFormat="0" applyProtection="0">
      <alignment horizontal="left" vertical="center" indent="1"/>
    </xf>
    <xf numFmtId="0" fontId="3" fillId="86" borderId="37" applyNumberFormat="0" applyProtection="0">
      <alignment horizontal="left" vertical="center" indent="1"/>
    </xf>
    <xf numFmtId="4" fontId="44" fillId="104" borderId="37" applyNumberFormat="0" applyProtection="0">
      <alignment horizontal="right" vertical="center"/>
    </xf>
    <xf numFmtId="4" fontId="124" fillId="85" borderId="37" applyNumberFormat="0" applyProtection="0">
      <alignment vertical="center"/>
    </xf>
    <xf numFmtId="0" fontId="3" fillId="93" borderId="37" applyNumberFormat="0" applyProtection="0">
      <alignment horizontal="left" vertical="center" indent="1"/>
    </xf>
    <xf numFmtId="176" fontId="142" fillId="0" borderId="50" applyNumberFormat="0" applyFill="0" applyBorder="0" applyAlignment="0" applyProtection="0"/>
    <xf numFmtId="0" fontId="3" fillId="93" borderId="37" applyNumberFormat="0" applyProtection="0">
      <alignment horizontal="left" vertical="center" indent="1"/>
    </xf>
    <xf numFmtId="4" fontId="44" fillId="88" borderId="37" applyNumberFormat="0" applyProtection="0">
      <alignment horizontal="left" vertical="center" indent="1"/>
    </xf>
    <xf numFmtId="4" fontId="126" fillId="102"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vertical="center"/>
    </xf>
    <xf numFmtId="0" fontId="3" fillId="106" borderId="37" applyNumberFormat="0" applyProtection="0">
      <alignment horizontal="left" vertical="center" indent="1"/>
    </xf>
    <xf numFmtId="0" fontId="3" fillId="108" borderId="37" applyNumberFormat="0" applyProtection="0">
      <alignment horizontal="left" vertical="center" indent="1"/>
    </xf>
    <xf numFmtId="4" fontId="44" fillId="104" borderId="40" applyNumberFormat="0" applyProtection="0">
      <alignment horizontal="left" vertical="center" indent="1"/>
    </xf>
    <xf numFmtId="176" fontId="58" fillId="0" borderId="50" applyNumberFormat="0" applyFill="0" applyBorder="0" applyAlignment="0" applyProtection="0"/>
    <xf numFmtId="0" fontId="122" fillId="79" borderId="37" applyNumberFormat="0" applyAlignment="0" applyProtection="0"/>
    <xf numFmtId="0" fontId="3" fillId="92" borderId="52" applyNumberFormat="0" applyFont="0" applyAlignment="0" applyProtection="0"/>
    <xf numFmtId="0" fontId="3" fillId="92" borderId="52" applyNumberFormat="0" applyFont="0" applyAlignment="0" applyProtection="0"/>
    <xf numFmtId="0" fontId="32" fillId="89" borderId="52" applyNumberFormat="0" applyAlignment="0" applyProtection="0"/>
    <xf numFmtId="0" fontId="36" fillId="92" borderId="52" applyNumberFormat="0" applyFont="0" applyAlignment="0" applyProtection="0"/>
    <xf numFmtId="39" fontId="106" fillId="57" borderId="56"/>
    <xf numFmtId="0" fontId="122" fillId="79" borderId="37" applyNumberFormat="0" applyAlignment="0" applyProtection="0"/>
    <xf numFmtId="0" fontId="122" fillId="79" borderId="37" applyNumberFormat="0" applyAlignment="0" applyProtection="0"/>
    <xf numFmtId="0" fontId="122" fillId="80" borderId="37" applyNumberFormat="0" applyAlignment="0" applyProtection="0"/>
    <xf numFmtId="0" fontId="122" fillId="79" borderId="37" applyNumberFormat="0" applyAlignment="0" applyProtection="0"/>
    <xf numFmtId="0" fontId="3" fillId="106" borderId="37" applyNumberFormat="0" applyProtection="0">
      <alignment horizontal="left" vertical="center" indent="1"/>
    </xf>
    <xf numFmtId="4" fontId="44" fillId="104" borderId="40" applyNumberFormat="0" applyProtection="0">
      <alignment horizontal="left" vertical="center" indent="1"/>
    </xf>
    <xf numFmtId="0" fontId="2" fillId="0" borderId="50" applyNumberFormat="0" applyFill="0" applyAlignment="0" applyProtection="0"/>
    <xf numFmtId="0" fontId="3" fillId="92" borderId="52" applyNumberFormat="0" applyFont="0" applyAlignment="0" applyProtection="0"/>
    <xf numFmtId="4" fontId="124" fillId="104" borderId="37" applyNumberFormat="0" applyProtection="0">
      <alignment horizontal="right" vertical="center"/>
    </xf>
    <xf numFmtId="4" fontId="133" fillId="104" borderId="37" applyNumberFormat="0" applyProtection="0">
      <alignment horizontal="right" vertical="center"/>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124" fillId="104" borderId="37" applyNumberFormat="0" applyProtection="0">
      <alignment horizontal="right" vertical="center"/>
    </xf>
    <xf numFmtId="0" fontId="103" fillId="0" borderId="18">
      <alignment horizontal="left" vertical="center" wrapText="1"/>
    </xf>
    <xf numFmtId="4" fontId="124" fillId="104" borderId="37" applyNumberFormat="0" applyProtection="0">
      <alignment horizontal="right" vertical="center"/>
    </xf>
    <xf numFmtId="176" fontId="91" fillId="0" borderId="20">
      <alignment horizontal="left" vertical="center"/>
    </xf>
    <xf numFmtId="0" fontId="3" fillId="106" borderId="37" applyNumberFormat="0" applyProtection="0">
      <alignment horizontal="left" vertical="center" indent="1"/>
    </xf>
    <xf numFmtId="4" fontId="44" fillId="85" borderId="37" applyNumberFormat="0" applyProtection="0">
      <alignment horizontal="left" vertical="center" indent="1"/>
    </xf>
    <xf numFmtId="4" fontId="44" fillId="97" borderId="37" applyNumberFormat="0" applyProtection="0">
      <alignment horizontal="right" vertical="center"/>
    </xf>
    <xf numFmtId="4" fontId="44" fillId="95" borderId="37" applyNumberFormat="0" applyProtection="0">
      <alignment horizontal="right" vertical="center"/>
    </xf>
    <xf numFmtId="176" fontId="125" fillId="112" borderId="58" applyNumberFormat="0" applyProtection="0">
      <alignment horizontal="left" vertical="center" wrapText="1" indent="1"/>
    </xf>
    <xf numFmtId="176" fontId="130" fillId="107" borderId="58" applyNumberFormat="0" applyProtection="0">
      <alignment horizontal="left" vertical="top" indent="1"/>
    </xf>
    <xf numFmtId="0" fontId="3" fillId="86" borderId="37" applyNumberFormat="0" applyProtection="0">
      <alignment horizontal="left" vertical="center" indent="1"/>
    </xf>
    <xf numFmtId="4" fontId="44" fillId="106"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44" fillId="88" borderId="37" applyNumberFormat="0" applyProtection="0">
      <alignment vertical="center"/>
    </xf>
    <xf numFmtId="4" fontId="133" fillId="104" borderId="37" applyNumberFormat="0" applyProtection="0">
      <alignment horizontal="right" vertical="center"/>
    </xf>
    <xf numFmtId="4" fontId="44" fillId="95" borderId="37" applyNumberFormat="0" applyProtection="0">
      <alignment horizontal="right" vertical="center"/>
    </xf>
    <xf numFmtId="0" fontId="3" fillId="93" borderId="37" applyNumberFormat="0" applyProtection="0">
      <alignment horizontal="left" vertical="center" indent="1"/>
    </xf>
    <xf numFmtId="0" fontId="2" fillId="86" borderId="18"/>
    <xf numFmtId="0" fontId="2" fillId="86" borderId="18"/>
    <xf numFmtId="176" fontId="2" fillId="86" borderId="18"/>
    <xf numFmtId="0" fontId="57" fillId="0" borderId="50" applyNumberFormat="0" applyFill="0" applyBorder="0" applyAlignment="0" applyProtection="0"/>
    <xf numFmtId="176" fontId="57" fillId="0" borderId="50" applyNumberFormat="0" applyFill="0" applyBorder="0" applyAlignment="0" applyProtection="0"/>
    <xf numFmtId="4" fontId="4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12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133" fillId="104" borderId="37" applyNumberFormat="0" applyProtection="0">
      <alignment horizontal="right" vertical="center"/>
    </xf>
    <xf numFmtId="4" fontId="44" fillId="85" borderId="37" applyNumberFormat="0" applyProtection="0">
      <alignment vertical="center"/>
    </xf>
    <xf numFmtId="201" fontId="167" fillId="85" borderId="57" applyBorder="0">
      <alignment horizontal="center" vertical="center" wrapText="1"/>
      <protection hidden="1"/>
    </xf>
    <xf numFmtId="0" fontId="164" fillId="1" borderId="20" applyNumberFormat="0" applyFont="0" applyAlignment="0">
      <alignment horizontal="center"/>
    </xf>
    <xf numFmtId="0" fontId="135" fillId="0" borderId="50" applyNumberFormat="0" applyFill="0" applyBorder="0" applyAlignment="0" applyProtection="0"/>
    <xf numFmtId="0" fontId="172" fillId="83" borderId="18">
      <alignment horizontal="center" vertical="center" wrapText="1"/>
    </xf>
    <xf numFmtId="0" fontId="173" fillId="0" borderId="48" applyNumberFormat="0" applyFill="0" applyAlignment="0" applyProtection="0"/>
    <xf numFmtId="0" fontId="162" fillId="113" borderId="18">
      <alignment vertical="center" wrapText="1"/>
      <protection locked="0"/>
    </xf>
    <xf numFmtId="0" fontId="162" fillId="113" borderId="18">
      <alignment vertical="center" wrapText="1"/>
      <protection locked="0"/>
    </xf>
    <xf numFmtId="0" fontId="140" fillId="0" borderId="50" applyNumberFormat="0" applyFill="0" applyBorder="0" applyAlignment="0" applyProtection="0"/>
    <xf numFmtId="0" fontId="141" fillId="0" borderId="50" applyNumberFormat="0" applyFill="0" applyBorder="0" applyAlignment="0" applyProtection="0"/>
    <xf numFmtId="0" fontId="142" fillId="0" borderId="50" applyNumberFormat="0" applyFill="0" applyBorder="0" applyAlignment="0" applyProtection="0"/>
    <xf numFmtId="0" fontId="3" fillId="93" borderId="37" applyNumberFormat="0" applyProtection="0">
      <alignment horizontal="left" vertical="center" indent="1"/>
    </xf>
    <xf numFmtId="4" fontId="44" fillId="85" borderId="37" applyNumberFormat="0" applyProtection="0">
      <alignmen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10" fontId="2" fillId="88" borderId="18" applyNumberFormat="0" applyBorder="0" applyAlignment="0" applyProtection="0"/>
    <xf numFmtId="176" fontId="141" fillId="0" borderId="50" applyNumberFormat="0" applyFill="0" applyBorder="0" applyAlignment="0" applyProtection="0"/>
    <xf numFmtId="0" fontId="36" fillId="92" borderId="52" applyNumberFormat="0" applyFont="0" applyAlignment="0" applyProtection="0"/>
    <xf numFmtId="176" fontId="68" fillId="80" borderId="51" applyNumberFormat="0" applyAlignment="0" applyProtection="0"/>
    <xf numFmtId="0" fontId="3" fillId="86" borderId="37" applyNumberFormat="0" applyProtection="0">
      <alignment horizontal="left" vertical="center" indent="1"/>
    </xf>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4" fontId="44" fillId="85" borderId="37" applyNumberFormat="0" applyProtection="0">
      <alignment horizontal="left" vertical="center" indent="1"/>
    </xf>
    <xf numFmtId="4" fontId="44" fillId="85" borderId="37" applyNumberFormat="0" applyProtection="0">
      <alignment horizontal="left" vertical="center" indent="1"/>
    </xf>
    <xf numFmtId="39" fontId="106" fillId="57" borderId="56"/>
    <xf numFmtId="4" fontId="44" fillId="106" borderId="37" applyNumberFormat="0" applyProtection="0">
      <alignment horizontal="left" vertical="center" indent="1"/>
    </xf>
    <xf numFmtId="176" fontId="130" fillId="107" borderId="58" applyNumberFormat="0" applyProtection="0">
      <alignment horizontal="left" vertical="top" indent="1"/>
    </xf>
    <xf numFmtId="0" fontId="2" fillId="0" borderId="50" applyNumberFormat="0" applyFill="0" applyAlignment="0" applyProtection="0"/>
    <xf numFmtId="0" fontId="2" fillId="86" borderId="18"/>
    <xf numFmtId="0" fontId="2" fillId="84" borderId="18"/>
    <xf numFmtId="0" fontId="91" fillId="0" borderId="20">
      <alignment horizontal="left" vertical="center"/>
    </xf>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39" fontId="106" fillId="57" borderId="56"/>
    <xf numFmtId="39" fontId="106" fillId="57" borderId="56"/>
    <xf numFmtId="39" fontId="106" fillId="57" borderId="56"/>
    <xf numFmtId="39" fontId="106" fillId="57" borderId="56"/>
    <xf numFmtId="39" fontId="106" fillId="57" borderId="56"/>
    <xf numFmtId="39" fontId="106" fillId="57" borderId="56"/>
    <xf numFmtId="176" fontId="2" fillId="86" borderId="18"/>
    <xf numFmtId="176" fontId="165" fillId="50" borderId="58" applyNumberFormat="0" applyProtection="0">
      <alignment horizontal="right" vertical="center"/>
    </xf>
    <xf numFmtId="176" fontId="128" fillId="50" borderId="58" applyNumberFormat="0" applyProtection="0">
      <alignment horizontal="right" vertical="center"/>
    </xf>
    <xf numFmtId="176" fontId="130" fillId="107" borderId="58" applyNumberFormat="0" applyProtection="0">
      <alignment horizontal="left" vertical="top" indent="1"/>
    </xf>
    <xf numFmtId="176" fontId="125" fillId="112" borderId="58" applyNumberFormat="0" applyProtection="0">
      <alignment horizontal="left" vertical="center" wrapText="1" indent="1"/>
    </xf>
    <xf numFmtId="176" fontId="166" fillId="50" borderId="58" applyNumberFormat="0" applyProtection="0">
      <alignment horizontal="right" vertical="center"/>
    </xf>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68" fillId="80" borderId="51" applyNumberFormat="0" applyAlignment="0" applyProtection="0"/>
    <xf numFmtId="176" fontId="2" fillId="0" borderId="50" applyNumberFormat="0" applyFill="0" applyAlignment="0" applyProtection="0"/>
    <xf numFmtId="176" fontId="91" fillId="0" borderId="20">
      <alignment horizontal="left" vertical="center"/>
    </xf>
    <xf numFmtId="176" fontId="32" fillId="89" borderId="52" applyNumberFormat="0" applyAlignment="0" applyProtection="0"/>
    <xf numFmtId="176" fontId="135" fillId="0" borderId="50" applyNumberFormat="0" applyFill="0" applyBorder="0" applyAlignment="0" applyProtection="0"/>
    <xf numFmtId="176" fontId="102" fillId="52" borderId="51" applyNumberFormat="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0" fontId="3" fillId="92" borderId="52" applyNumberFormat="0" applyFont="0" applyAlignment="0" applyProtection="0"/>
    <xf numFmtId="0" fontId="3" fillId="92" borderId="52" applyNumberFormat="0" applyFont="0" applyAlignment="0" applyProtection="0"/>
    <xf numFmtId="176" fontId="57" fillId="0" borderId="50" applyNumberFormat="0" applyFill="0" applyBorder="0" applyAlignment="0" applyProtection="0"/>
    <xf numFmtId="0" fontId="57" fillId="0" borderId="50" applyNumberFormat="0" applyFill="0" applyBorder="0" applyAlignment="0" applyProtection="0"/>
    <xf numFmtId="0" fontId="59" fillId="0" borderId="50" applyNumberFormat="0" applyFill="0" applyBorder="0" applyAlignment="0" applyProtection="0"/>
    <xf numFmtId="176" fontId="58" fillId="0" borderId="50" applyNumberFormat="0" applyFill="0" applyBorder="0" applyAlignment="0" applyProtection="0"/>
    <xf numFmtId="0" fontId="2" fillId="0" borderId="50" applyNumberFormat="0" applyFill="0" applyAlignment="0" applyProtection="0"/>
    <xf numFmtId="0" fontId="2" fillId="0" borderId="50" applyNumberFormat="0" applyFill="0" applyAlignment="0" applyProtection="0"/>
    <xf numFmtId="0" fontId="68" fillId="80" borderId="51" applyNumberFormat="0" applyAlignment="0" applyProtection="0"/>
    <xf numFmtId="0" fontId="68" fillId="79" borderId="51" applyNumberFormat="0" applyAlignment="0" applyProtection="0"/>
    <xf numFmtId="0" fontId="102" fillId="51" borderId="51" applyNumberFormat="0" applyAlignment="0" applyProtection="0"/>
    <xf numFmtId="0" fontId="102" fillId="51" borderId="51" applyNumberFormat="0" applyAlignment="0" applyProtection="0"/>
    <xf numFmtId="4" fontId="44" fillId="96" borderId="37" applyNumberFormat="0" applyProtection="0">
      <alignment horizontal="right" vertical="center"/>
    </xf>
    <xf numFmtId="4" fontId="44" fillId="98"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134" fillId="109" borderId="58" applyNumberFormat="0" applyProtection="0">
      <alignment horizontal="right" vertical="center"/>
    </xf>
    <xf numFmtId="0" fontId="3" fillId="93" borderId="37" applyNumberFormat="0" applyProtection="0">
      <alignment horizontal="left" vertical="center" indent="1"/>
    </xf>
    <xf numFmtId="0" fontId="141" fillId="0" borderId="50" applyNumberFormat="0" applyFill="0" applyBorder="0" applyAlignment="0" applyProtection="0"/>
    <xf numFmtId="176" fontId="140" fillId="0" borderId="50" applyNumberFormat="0" applyFill="0" applyBorder="0" applyAlignment="0" applyProtection="0"/>
    <xf numFmtId="0" fontId="142" fillId="0" borderId="50" applyNumberFormat="0" applyFill="0" applyBorder="0" applyAlignment="0" applyProtection="0"/>
    <xf numFmtId="176" fontId="141" fillId="0" borderId="50" applyNumberFormat="0" applyFill="0" applyBorder="0" applyAlignment="0" applyProtection="0"/>
    <xf numFmtId="0" fontId="68" fillId="79" borderId="51" applyNumberFormat="0" applyAlignment="0" applyProtection="0"/>
    <xf numFmtId="4" fontId="124" fillId="104" borderId="37" applyNumberFormat="0" applyProtection="0">
      <alignment horizontal="right" vertical="center"/>
    </xf>
    <xf numFmtId="0" fontId="102" fillId="51" borderId="51" applyNumberFormat="0" applyAlignment="0" applyProtection="0"/>
    <xf numFmtId="0" fontId="3" fillId="92" borderId="52" applyNumberFormat="0" applyFont="0" applyAlignment="0" applyProtection="0"/>
    <xf numFmtId="0" fontId="3" fillId="92" borderId="52" applyNumberFormat="0" applyFont="0" applyAlignment="0" applyProtection="0"/>
    <xf numFmtId="0" fontId="189" fillId="80" borderId="51" applyNumberFormat="0" applyAlignment="0" applyProtection="0"/>
    <xf numFmtId="0" fontId="36" fillId="89" borderId="52" applyNumberFormat="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39" fontId="106" fillId="57" borderId="56"/>
    <xf numFmtId="176" fontId="135" fillId="0" borderId="50" applyNumberFormat="0" applyFill="0" applyBorder="0" applyAlignment="0" applyProtection="0"/>
    <xf numFmtId="39" fontId="106" fillId="57" borderId="56"/>
    <xf numFmtId="39" fontId="106" fillId="57" borderId="56"/>
    <xf numFmtId="4" fontId="128" fillId="109" borderId="58" applyNumberFormat="0" applyProtection="0">
      <alignment horizontal="right" vertical="center"/>
    </xf>
    <xf numFmtId="0" fontId="3" fillId="106" borderId="37" applyNumberFormat="0" applyProtection="0">
      <alignment horizontal="left" vertical="center" indent="1"/>
    </xf>
    <xf numFmtId="0" fontId="3" fillId="86" borderId="37" applyNumberFormat="0" applyProtection="0">
      <alignment horizontal="left" vertical="center" indent="1"/>
    </xf>
    <xf numFmtId="0" fontId="91" fillId="0" borderId="20">
      <alignment horizontal="left" vertical="center"/>
    </xf>
    <xf numFmtId="4" fontId="126" fillId="102" borderId="37" applyNumberFormat="0" applyProtection="0">
      <alignment horizontal="left" vertical="center" indent="1"/>
    </xf>
    <xf numFmtId="4" fontId="44" fillId="104" borderId="37" applyNumberFormat="0" applyProtection="0">
      <alignment horizontal="right" vertical="center"/>
    </xf>
    <xf numFmtId="4" fontId="44" fillId="104" borderId="37" applyNumberFormat="0" applyProtection="0">
      <alignment horizontal="right" vertical="center"/>
    </xf>
    <xf numFmtId="0" fontId="3" fillId="93" borderId="37" applyNumberFormat="0" applyProtection="0">
      <alignment horizontal="left" vertical="center" indent="1"/>
    </xf>
    <xf numFmtId="0" fontId="2" fillId="86" borderId="18"/>
    <xf numFmtId="4" fontId="44" fillId="85" borderId="37" applyNumberFormat="0" applyProtection="0">
      <alignment vertical="center"/>
    </xf>
    <xf numFmtId="4" fontId="4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88" borderId="37" applyNumberFormat="0" applyProtection="0">
      <alignment vertical="center"/>
    </xf>
    <xf numFmtId="4" fontId="124" fillId="88" borderId="37" applyNumberFormat="0" applyProtection="0">
      <alignmen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133" fillId="104" borderId="37" applyNumberFormat="0" applyProtection="0">
      <alignment horizontal="right" vertical="center"/>
    </xf>
    <xf numFmtId="0" fontId="162" fillId="113" borderId="18">
      <alignment vertical="center" wrapText="1"/>
      <protection locked="0"/>
    </xf>
    <xf numFmtId="0" fontId="140" fillId="0" borderId="50" applyNumberFormat="0" applyFill="0" applyBorder="0" applyAlignment="0" applyProtection="0"/>
    <xf numFmtId="0" fontId="140" fillId="0" borderId="50" applyNumberFormat="0" applyFill="0" applyBorder="0" applyAlignment="0" applyProtection="0"/>
    <xf numFmtId="176" fontId="57" fillId="0" borderId="50" applyNumberFormat="0" applyFill="0" applyBorder="0" applyAlignment="0" applyProtection="0"/>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0" fontId="58" fillId="0" borderId="50" applyNumberFormat="0" applyFill="0" applyBorder="0" applyAlignment="0" applyProtection="0"/>
    <xf numFmtId="0" fontId="102" fillId="51" borderId="51" applyNumberFormat="0" applyAlignment="0" applyProtection="0"/>
    <xf numFmtId="39" fontId="106" fillId="57" borderId="56"/>
    <xf numFmtId="10" fontId="2" fillId="88" borderId="18" applyNumberFormat="0" applyBorder="0" applyAlignment="0" applyProtection="0"/>
    <xf numFmtId="0" fontId="102" fillId="51" borderId="51" applyNumberFormat="0" applyAlignment="0" applyProtection="0"/>
    <xf numFmtId="0" fontId="141" fillId="0" borderId="50" applyNumberFormat="0" applyFill="0" applyBorder="0" applyAlignment="0" applyProtection="0"/>
    <xf numFmtId="0"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0" fontId="162" fillId="113" borderId="18">
      <alignment vertical="center" wrapText="1"/>
      <protection locked="0"/>
    </xf>
    <xf numFmtId="176" fontId="68" fillId="80" borderId="51" applyNumberFormat="0" applyAlignment="0" applyProtection="0"/>
    <xf numFmtId="176" fontId="128" fillId="50" borderId="58" applyNumberFormat="0" applyProtection="0">
      <alignment horizontal="right" vertical="center"/>
    </xf>
    <xf numFmtId="10" fontId="2" fillId="88" borderId="18" applyNumberFormat="0" applyBorder="0" applyAlignment="0" applyProtection="0"/>
    <xf numFmtId="4" fontId="44" fillId="85" borderId="37" applyNumberFormat="0" applyProtection="0">
      <alignment vertical="center"/>
    </xf>
    <xf numFmtId="39" fontId="106" fillId="57" borderId="56"/>
    <xf numFmtId="4" fontId="44" fillId="98" borderId="37" applyNumberFormat="0" applyProtection="0">
      <alignment horizontal="right" vertical="center"/>
    </xf>
    <xf numFmtId="4" fontId="44" fillId="104" borderId="37" applyNumberFormat="0" applyProtection="0">
      <alignment horizontal="right" vertical="center"/>
    </xf>
    <xf numFmtId="0" fontId="3" fillId="92" borderId="52" applyNumberFormat="0" applyFont="0" applyAlignment="0" applyProtection="0"/>
    <xf numFmtId="176" fontId="58" fillId="0" borderId="50" applyNumberFormat="0" applyFill="0" applyBorder="0" applyAlignment="0" applyProtection="0"/>
    <xf numFmtId="0" fontId="3" fillId="108" borderId="37" applyNumberFormat="0" applyProtection="0">
      <alignment horizontal="left" vertical="center" indent="1"/>
    </xf>
    <xf numFmtId="176" fontId="57"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68" fillId="80" borderId="51" applyNumberFormat="0" applyAlignment="0" applyProtection="0"/>
    <xf numFmtId="176" fontId="2" fillId="0" borderId="50" applyNumberFormat="0" applyFill="0" applyAlignment="0" applyProtection="0"/>
    <xf numFmtId="176" fontId="68" fillId="80" borderId="51" applyNumberFormat="0" applyAlignment="0" applyProtection="0"/>
    <xf numFmtId="0" fontId="3" fillId="106" borderId="37" applyNumberFormat="0" applyProtection="0">
      <alignment horizontal="left" vertical="center" indent="1"/>
    </xf>
    <xf numFmtId="4" fontId="44" fillId="106" borderId="37" applyNumberFormat="0" applyProtection="0">
      <alignment horizontal="left" vertical="center" indent="1"/>
    </xf>
    <xf numFmtId="0" fontId="3" fillId="92" borderId="52" applyNumberFormat="0" applyFont="0" applyAlignment="0" applyProtection="0"/>
    <xf numFmtId="176" fontId="68" fillId="80" borderId="51" applyNumberFormat="0" applyAlignment="0" applyProtection="0"/>
    <xf numFmtId="4" fontId="129" fillId="109" borderId="58" applyNumberFormat="0" applyProtection="0">
      <alignment horizontal="right" vertical="center"/>
    </xf>
    <xf numFmtId="176" fontId="2" fillId="84" borderId="18"/>
    <xf numFmtId="176" fontId="91" fillId="0" borderId="20">
      <alignment horizontal="left" vertical="center"/>
    </xf>
    <xf numFmtId="176" fontId="91" fillId="0" borderId="20">
      <alignment horizontal="left" vertical="center"/>
    </xf>
    <xf numFmtId="176" fontId="102" fillId="52" borderId="51" applyNumberFormat="0" applyAlignment="0" applyProtection="0"/>
    <xf numFmtId="176" fontId="102" fillId="52" borderId="51" applyNumberFormat="0" applyAlignment="0" applyProtection="0"/>
    <xf numFmtId="4" fontId="44" fillId="104" borderId="37" applyNumberFormat="0" applyProtection="0">
      <alignment horizontal="right" vertical="center"/>
    </xf>
    <xf numFmtId="176" fontId="57" fillId="0" borderId="50" applyNumberFormat="0" applyFill="0" applyBorder="0" applyAlignment="0" applyProtection="0"/>
    <xf numFmtId="0" fontId="135" fillId="0" borderId="50" applyNumberFormat="0" applyFill="0" applyBorder="0" applyAlignment="0" applyProtection="0"/>
    <xf numFmtId="0" fontId="102" fillId="51" borderId="51" applyNumberFormat="0" applyAlignment="0" applyProtection="0"/>
    <xf numFmtId="0" fontId="102" fillId="51" borderId="51" applyNumberFormat="0" applyAlignment="0" applyProtection="0"/>
    <xf numFmtId="0" fontId="68" fillId="79" borderId="51" applyNumberFormat="0" applyAlignment="0" applyProtection="0"/>
    <xf numFmtId="0" fontId="36" fillId="92" borderId="52" applyNumberFormat="0" applyFont="0" applyAlignment="0" applyProtection="0"/>
    <xf numFmtId="0" fontId="57" fillId="0" borderId="50" applyNumberFormat="0" applyFill="0" applyBorder="0" applyAlignment="0" applyProtection="0"/>
    <xf numFmtId="0" fontId="102" fillId="51" borderId="51" applyNumberFormat="0" applyAlignment="0" applyProtection="0"/>
    <xf numFmtId="176" fontId="140" fillId="0" borderId="50" applyNumberFormat="0" applyFill="0" applyBorder="0" applyAlignment="0" applyProtection="0"/>
    <xf numFmtId="4" fontId="124" fillId="85" borderId="37" applyNumberFormat="0" applyProtection="0">
      <alignment vertical="center"/>
    </xf>
    <xf numFmtId="4" fontId="44" fillId="85" borderId="37" applyNumberFormat="0" applyProtection="0">
      <alignment vertical="center"/>
    </xf>
    <xf numFmtId="0" fontId="68" fillId="79" borderId="51" applyNumberFormat="0" applyAlignment="0" applyProtection="0"/>
    <xf numFmtId="176" fontId="32" fillId="89" borderId="52" applyNumberFormat="0" applyAlignment="0" applyProtection="0"/>
    <xf numFmtId="176" fontId="32" fillId="89" borderId="52" applyNumberFormat="0" applyAlignment="0" applyProtection="0"/>
    <xf numFmtId="176" fontId="122" fillId="80" borderId="37" applyNumberFormat="0" applyAlignment="0" applyProtection="0"/>
    <xf numFmtId="176" fontId="122" fillId="80" borderId="37" applyNumberFormat="0" applyAlignment="0" applyProtection="0"/>
    <xf numFmtId="176" fontId="2" fillId="86" borderId="18"/>
    <xf numFmtId="0" fontId="135" fillId="0" borderId="50" applyNumberFormat="0" applyFill="0" applyBorder="0" applyAlignment="0" applyProtection="0"/>
    <xf numFmtId="176" fontId="141" fillId="0" borderId="50" applyNumberFormat="0" applyFill="0" applyBorder="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176" fontId="135"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2" fillId="0" borderId="50" applyNumberFormat="0" applyFill="0" applyAlignment="0" applyProtection="0"/>
    <xf numFmtId="176" fontId="2" fillId="0" borderId="50" applyNumberFormat="0" applyFill="0" applyAlignment="0" applyProtection="0"/>
    <xf numFmtId="176" fontId="68" fillId="80" borderId="51" applyNumberFormat="0" applyAlignment="0" applyProtection="0"/>
    <xf numFmtId="176" fontId="68" fillId="80" borderId="51" applyNumberFormat="0" applyAlignment="0" applyProtection="0"/>
    <xf numFmtId="176" fontId="32" fillId="89" borderId="52" applyNumberFormat="0" applyAlignment="0" applyProtection="0"/>
    <xf numFmtId="176" fontId="32" fillId="89" borderId="52" applyNumberFormat="0" applyAlignment="0" applyProtection="0"/>
    <xf numFmtId="176" fontId="91" fillId="0" borderId="53">
      <alignment horizontal="left" vertical="center"/>
    </xf>
    <xf numFmtId="176" fontId="91" fillId="0" borderId="53">
      <alignment horizontal="left" vertical="center"/>
    </xf>
    <xf numFmtId="176" fontId="102" fillId="52" borderId="51" applyNumberFormat="0" applyAlignment="0" applyProtection="0"/>
    <xf numFmtId="176" fontId="102" fillId="52" borderId="51" applyNumberFormat="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0" fontId="68" fillId="79" borderId="51" applyNumberFormat="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0" fontId="141" fillId="0" borderId="50" applyNumberFormat="0" applyFill="0" applyBorder="0" applyAlignment="0" applyProtection="0"/>
    <xf numFmtId="0" fontId="141" fillId="0" borderId="50" applyNumberFormat="0" applyFill="0" applyBorder="0" applyAlignment="0" applyProtection="0"/>
    <xf numFmtId="0" fontId="140" fillId="0" borderId="50" applyNumberFormat="0" applyFill="0" applyBorder="0" applyAlignment="0" applyProtection="0"/>
    <xf numFmtId="0" fontId="140" fillId="0" borderId="50" applyNumberFormat="0" applyFill="0" applyBorder="0" applyAlignment="0" applyProtection="0"/>
    <xf numFmtId="0" fontId="162" fillId="113" borderId="18">
      <alignment vertical="center" wrapText="1"/>
      <protection locked="0"/>
    </xf>
    <xf numFmtId="0" fontId="162" fillId="113" borderId="18">
      <alignment vertical="center" wrapText="1"/>
      <protection locked="0"/>
    </xf>
    <xf numFmtId="0" fontId="172" fillId="83" borderId="18">
      <alignment horizontal="center" vertical="center" wrapText="1"/>
    </xf>
    <xf numFmtId="0" fontId="135" fillId="0" borderId="50" applyNumberFormat="0" applyFill="0" applyBorder="0" applyAlignment="0" applyProtection="0"/>
    <xf numFmtId="0" fontId="135" fillId="0" borderId="50" applyNumberFormat="0" applyFill="0" applyBorder="0" applyAlignment="0" applyProtection="0"/>
    <xf numFmtId="0" fontId="164" fillId="1" borderId="20" applyNumberFormat="0" applyFont="0" applyAlignment="0">
      <alignment horizontal="center"/>
    </xf>
    <xf numFmtId="176" fontId="2" fillId="86" borderId="18"/>
    <xf numFmtId="0" fontId="2" fillId="86" borderId="18"/>
    <xf numFmtId="0" fontId="36" fillId="92" borderId="52" applyNumberFormat="0" applyFont="0" applyAlignment="0" applyProtection="0"/>
    <xf numFmtId="0" fontId="32" fillId="89" borderId="52" applyNumberFormat="0" applyAlignment="0" applyProtection="0"/>
    <xf numFmtId="0" fontId="3" fillId="92" borderId="52" applyNumberFormat="0" applyFont="0" applyAlignment="0" applyProtection="0"/>
    <xf numFmtId="0" fontId="3" fillId="92" borderId="52" applyNumberFormat="0" applyFont="0" applyAlignment="0" applyProtection="0"/>
    <xf numFmtId="176" fontId="2" fillId="0" borderId="50" applyNumberFormat="0" applyFill="0" applyAlignment="0" applyProtection="0"/>
    <xf numFmtId="0" fontId="68" fillId="80" borderId="51" applyNumberFormat="0" applyAlignment="0" applyProtection="0"/>
    <xf numFmtId="0" fontId="68" fillId="79" borderId="51" applyNumberFormat="0" applyAlignment="0" applyProtection="0"/>
    <xf numFmtId="0" fontId="103" fillId="0" borderId="18">
      <alignment horizontal="left" vertical="center" wrapText="1"/>
    </xf>
    <xf numFmtId="0" fontId="102" fillId="51" borderId="51" applyNumberFormat="0" applyAlignment="0" applyProtection="0"/>
    <xf numFmtId="0" fontId="102" fillId="51" borderId="51" applyNumberFormat="0" applyAlignment="0" applyProtection="0"/>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10" fontId="2" fillId="88" borderId="18" applyNumberFormat="0" applyBorder="0" applyAlignment="0" applyProtection="0"/>
    <xf numFmtId="10" fontId="2" fillId="88" borderId="18" applyNumberFormat="0" applyBorder="0" applyAlignment="0" applyProtection="0"/>
    <xf numFmtId="0" fontId="92" fillId="85" borderId="18" applyBorder="0">
      <alignment horizontal="center" vertical="center" shrinkToFit="1"/>
      <protection hidden="1"/>
    </xf>
    <xf numFmtId="176" fontId="91" fillId="0" borderId="20">
      <alignment horizontal="left" vertical="center"/>
    </xf>
    <xf numFmtId="176" fontId="2" fillId="84" borderId="18"/>
    <xf numFmtId="0" fontId="2" fillId="84" borderId="18"/>
    <xf numFmtId="0" fontId="91" fillId="0" borderId="20">
      <alignment horizontal="left" vertical="center"/>
    </xf>
    <xf numFmtId="0" fontId="91" fillId="0" borderId="20">
      <alignment horizontal="left" vertical="center"/>
    </xf>
    <xf numFmtId="176" fontId="91" fillId="0" borderId="20">
      <alignment horizontal="left" vertical="center"/>
    </xf>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0" fontId="68" fillId="79" borderId="51" applyNumberFormat="0" applyAlignment="0" applyProtection="0"/>
    <xf numFmtId="0" fontId="68" fillId="80" borderId="51" applyNumberFormat="0" applyAlignment="0" applyProtection="0"/>
    <xf numFmtId="0" fontId="68" fillId="79" borderId="51" applyNumberFormat="0" applyAlignment="0" applyProtection="0"/>
    <xf numFmtId="0" fontId="68" fillId="79" borderId="51" applyNumberFormat="0" applyAlignment="0" applyProtection="0"/>
    <xf numFmtId="0" fontId="65" fillId="0" borderId="25" applyNumberFormat="0" applyBorder="0">
      <alignment horizontal="center"/>
    </xf>
    <xf numFmtId="0" fontId="62" fillId="78" borderId="18">
      <alignment horizontal="center" vertical="center" shrinkToFit="1"/>
      <protection hidden="1"/>
    </xf>
    <xf numFmtId="176" fontId="2" fillId="0" borderId="50" applyNumberFormat="0" applyFill="0" applyAlignment="0" applyProtection="0"/>
    <xf numFmtId="0" fontId="2" fillId="0" borderId="50" applyNumberFormat="0" applyFill="0" applyAlignment="0" applyProtection="0"/>
    <xf numFmtId="0" fontId="2" fillId="0" borderId="50" applyNumberFormat="0" applyFill="0" applyAlignment="0" applyProtection="0"/>
    <xf numFmtId="0" fontId="59" fillId="0" borderId="50" applyNumberFormat="0" applyFill="0" applyBorder="0" applyAlignment="0" applyProtection="0"/>
    <xf numFmtId="0" fontId="59" fillId="0" borderId="50" applyNumberFormat="0" applyFill="0" applyBorder="0" applyAlignment="0" applyProtection="0"/>
    <xf numFmtId="0" fontId="58" fillId="0" borderId="50" applyNumberFormat="0" applyFill="0" applyBorder="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0" fontId="57" fillId="0" borderId="50" applyNumberFormat="0" applyFill="0" applyBorder="0" applyAlignment="0" applyProtection="0"/>
    <xf numFmtId="0" fontId="3" fillId="92" borderId="52" applyNumberFormat="0" applyFont="0" applyAlignment="0" applyProtection="0"/>
    <xf numFmtId="0" fontId="32" fillId="89" borderId="52" applyNumberFormat="0" applyAlignment="0" applyProtection="0"/>
    <xf numFmtId="0" fontId="36" fillId="92" borderId="52" applyNumberFormat="0" applyFont="0" applyAlignment="0" applyProtection="0"/>
    <xf numFmtId="0" fontId="122" fillId="80" borderId="37" applyNumberFormat="0" applyAlignment="0" applyProtection="0"/>
    <xf numFmtId="0" fontId="122" fillId="79" borderId="37" applyNumberFormat="0" applyAlignment="0" applyProtection="0"/>
    <xf numFmtId="4" fontId="4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176" fontId="165" fillId="50" borderId="58"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25" fillId="112" borderId="58" applyNumberFormat="0" applyProtection="0">
      <alignment horizontal="left" vertical="center" wrapText="1"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3" fillId="93" borderId="37" applyNumberFormat="0" applyProtection="0">
      <alignment horizontal="left" vertical="center" indent="1"/>
    </xf>
    <xf numFmtId="0" fontId="130" fillId="107" borderId="58" applyNumberFormat="0" applyProtection="0">
      <alignment horizontal="left" vertical="top" indent="1"/>
    </xf>
    <xf numFmtId="176" fontId="130" fillId="107" borderId="58" applyNumberFormat="0" applyProtection="0">
      <alignment horizontal="left" vertical="top" indent="1"/>
    </xf>
    <xf numFmtId="4" fontId="134" fillId="109" borderId="58" applyNumberFormat="0" applyProtection="0">
      <alignment horizontal="right" vertical="center"/>
    </xf>
    <xf numFmtId="4" fontId="133" fillId="104" borderId="37" applyNumberFormat="0" applyProtection="0">
      <alignment horizontal="right" vertical="center"/>
    </xf>
    <xf numFmtId="4" fontId="133" fillId="104" borderId="37" applyNumberFormat="0" applyProtection="0">
      <alignment horizontal="right" vertical="center"/>
    </xf>
    <xf numFmtId="176" fontId="166" fillId="50" borderId="58"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201" fontId="167" fillId="85" borderId="57" applyBorder="0">
      <alignment horizontal="center" vertical="center" wrapText="1"/>
      <protection hidden="1"/>
    </xf>
    <xf numFmtId="0" fontId="164" fillId="1" borderId="20" applyNumberFormat="0" applyFont="0" applyAlignment="0">
      <alignment horizontal="center"/>
    </xf>
    <xf numFmtId="0" fontId="135" fillId="0" borderId="50" applyNumberFormat="0" applyFill="0" applyBorder="0" applyAlignment="0" applyProtection="0"/>
    <xf numFmtId="0" fontId="135" fillId="0" borderId="50" applyNumberFormat="0" applyFill="0" applyBorder="0" applyAlignment="0" applyProtection="0"/>
    <xf numFmtId="176" fontId="135" fillId="0" borderId="50" applyNumberFormat="0" applyFill="0" applyBorder="0" applyAlignment="0" applyProtection="0"/>
    <xf numFmtId="0" fontId="173" fillId="0" borderId="48" applyNumberFormat="0" applyFill="0" applyAlignment="0" applyProtection="0"/>
    <xf numFmtId="0" fontId="140" fillId="0" borderId="50" applyNumberFormat="0" applyFill="0" applyBorder="0" applyAlignment="0" applyProtection="0"/>
    <xf numFmtId="0" fontId="140" fillId="0" borderId="50" applyNumberFormat="0" applyFill="0" applyBorder="0" applyAlignment="0" applyProtection="0"/>
    <xf numFmtId="176" fontId="140" fillId="0" borderId="50" applyNumberFormat="0" applyFill="0" applyBorder="0" applyAlignment="0" applyProtection="0"/>
    <xf numFmtId="0" fontId="141" fillId="0" borderId="50" applyNumberFormat="0" applyFill="0" applyBorder="0" applyAlignment="0" applyProtection="0"/>
    <xf numFmtId="0" fontId="141" fillId="0" borderId="50" applyNumberFormat="0" applyFill="0" applyBorder="0" applyAlignment="0" applyProtection="0"/>
    <xf numFmtId="176" fontId="141" fillId="0" borderId="50" applyNumberFormat="0" applyFill="0" applyBorder="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176" fontId="142" fillId="0" borderId="50" applyNumberFormat="0" applyFill="0" applyBorder="0" applyAlignment="0" applyProtection="0"/>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0" fontId="102" fillId="51" borderId="51" applyNumberFormat="0" applyAlignment="0" applyProtection="0"/>
    <xf numFmtId="0" fontId="173" fillId="0" borderId="48" applyNumberFormat="0" applyFill="0" applyAlignment="0" applyProtection="0"/>
    <xf numFmtId="0" fontId="3" fillId="92" borderId="52" applyNumberFormat="0" applyFont="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39" fontId="106" fillId="57" borderId="56"/>
    <xf numFmtId="176" fontId="2" fillId="0" borderId="50" applyNumberFormat="0" applyFill="0" applyAlignment="0" applyProtection="0"/>
    <xf numFmtId="176" fontId="2" fillId="84" borderId="18"/>
    <xf numFmtId="0" fontId="2" fillId="84" borderId="18"/>
    <xf numFmtId="4" fontId="126" fillId="102" borderId="37" applyNumberFormat="0" applyProtection="0">
      <alignment horizontal="left" vertical="center" indent="1"/>
    </xf>
    <xf numFmtId="0" fontId="68" fillId="79" borderId="51" applyNumberFormat="0" applyAlignment="0" applyProtection="0"/>
    <xf numFmtId="0" fontId="102" fillId="51" borderId="51" applyNumberFormat="0" applyAlignment="0" applyProtection="0"/>
    <xf numFmtId="0" fontId="3" fillId="93" borderId="37" applyNumberFormat="0" applyProtection="0">
      <alignment horizontal="left" vertical="center" indent="1"/>
    </xf>
    <xf numFmtId="0" fontId="68" fillId="80" borderId="51" applyNumberFormat="0" applyAlignment="0" applyProtection="0"/>
    <xf numFmtId="4" fontId="44" fillId="99" borderId="37" applyNumberFormat="0" applyProtection="0">
      <alignment horizontal="right" vertical="center"/>
    </xf>
    <xf numFmtId="0" fontId="68" fillId="79" borderId="51" applyNumberFormat="0" applyAlignment="0" applyProtection="0"/>
    <xf numFmtId="0" fontId="92" fillId="85" borderId="18" applyBorder="0">
      <alignment horizontal="center" vertical="center" shrinkToFit="1"/>
      <protection hidden="1"/>
    </xf>
    <xf numFmtId="10" fontId="2" fillId="88" borderId="18" applyNumberFormat="0" applyBorder="0" applyAlignment="0" applyProtection="0"/>
    <xf numFmtId="0" fontId="102" fillId="51" borderId="51" applyNumberFormat="0" applyAlignment="0" applyProtection="0"/>
    <xf numFmtId="0" fontId="102" fillId="52" borderId="51" applyNumberFormat="0" applyAlignment="0" applyProtection="0"/>
    <xf numFmtId="176" fontId="2" fillId="0" borderId="50" applyNumberFormat="0" applyFill="0" applyAlignment="0" applyProtection="0"/>
    <xf numFmtId="0" fontId="68" fillId="79" borderId="51" applyNumberFormat="0" applyAlignment="0" applyProtection="0"/>
    <xf numFmtId="0" fontId="65" fillId="0" borderId="25" applyNumberFormat="0" applyBorder="0">
      <alignment horizontal="center"/>
    </xf>
    <xf numFmtId="4" fontId="44" fillId="100" borderId="37" applyNumberFormat="0" applyProtection="0">
      <alignment horizontal="right" vertical="center"/>
    </xf>
    <xf numFmtId="10" fontId="2" fillId="88" borderId="18" applyNumberFormat="0" applyBorder="0" applyAlignment="0" applyProtection="0"/>
    <xf numFmtId="0" fontId="91" fillId="0" borderId="20">
      <alignment horizontal="left" vertical="center"/>
    </xf>
    <xf numFmtId="0" fontId="62" fillId="78" borderId="18">
      <alignment horizontal="center" vertical="center" shrinkToFit="1"/>
      <protection hidden="1"/>
    </xf>
    <xf numFmtId="0" fontId="68" fillId="80" borderId="51" applyNumberFormat="0" applyAlignment="0" applyProtection="0"/>
    <xf numFmtId="0" fontId="68" fillId="79" borderId="51" applyNumberFormat="0" applyAlignment="0" applyProtection="0"/>
    <xf numFmtId="0" fontId="58" fillId="0" borderId="50" applyNumberFormat="0" applyFill="0" applyBorder="0" applyAlignment="0" applyProtection="0"/>
    <xf numFmtId="0" fontId="122" fillId="79" borderId="37" applyNumberFormat="0" applyAlignment="0" applyProtection="0"/>
    <xf numFmtId="4" fontId="44" fillId="96"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4" fontId="124" fillId="85" borderId="37" applyNumberFormat="0" applyProtection="0">
      <alignment vertical="center"/>
    </xf>
    <xf numFmtId="0" fontId="140" fillId="0" borderId="50" applyNumberFormat="0" applyFill="0" applyBorder="0" applyAlignment="0" applyProtection="0"/>
    <xf numFmtId="39" fontId="106" fillId="57" borderId="56"/>
    <xf numFmtId="176" fontId="57" fillId="0" borderId="50" applyNumberFormat="0" applyFill="0" applyBorder="0" applyAlignment="0" applyProtection="0"/>
    <xf numFmtId="176" fontId="142" fillId="0" borderId="50" applyNumberFormat="0" applyFill="0" applyBorder="0" applyAlignment="0" applyProtection="0"/>
    <xf numFmtId="0" fontId="140" fillId="0" borderId="50" applyNumberFormat="0" applyFill="0" applyBorder="0" applyAlignment="0" applyProtection="0"/>
    <xf numFmtId="176" fontId="32" fillId="89" borderId="52" applyNumberFormat="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0" fontId="135" fillId="0" borderId="50" applyNumberFormat="0" applyFill="0" applyBorder="0" applyAlignment="0" applyProtection="0"/>
    <xf numFmtId="176" fontId="2" fillId="0" borderId="50" applyNumberFormat="0" applyFill="0" applyAlignment="0" applyProtection="0"/>
    <xf numFmtId="176" fontId="135" fillId="0" borderId="50" applyNumberFormat="0" applyFill="0" applyBorder="0" applyAlignment="0" applyProtection="0"/>
    <xf numFmtId="0" fontId="57" fillId="0" borderId="50" applyNumberFormat="0" applyFill="0" applyBorder="0" applyAlignment="0" applyProtection="0"/>
    <xf numFmtId="0" fontId="3" fillId="93" borderId="37" applyNumberFormat="0" applyProtection="0">
      <alignment horizontal="left" vertical="center" indent="1"/>
    </xf>
    <xf numFmtId="0" fontId="3" fillId="108" borderId="37" applyNumberFormat="0" applyProtection="0">
      <alignment horizontal="left" vertical="center" indent="1"/>
    </xf>
    <xf numFmtId="4" fontId="44" fillId="97" borderId="37" applyNumberFormat="0" applyProtection="0">
      <alignment horizontal="right" vertical="center"/>
    </xf>
    <xf numFmtId="4" fontId="44" fillId="96" borderId="37" applyNumberFormat="0" applyProtection="0">
      <alignment horizontal="right" vertical="center"/>
    </xf>
    <xf numFmtId="4" fontId="44" fillId="104" borderId="37" applyNumberFormat="0" applyProtection="0">
      <alignment horizontal="right" vertical="center"/>
    </xf>
    <xf numFmtId="4" fontId="124" fillId="104" borderId="37" applyNumberFormat="0" applyProtection="0">
      <alignment horizontal="right" vertical="center"/>
    </xf>
    <xf numFmtId="176" fontId="58" fillId="0" borderId="50" applyNumberFormat="0" applyFill="0" applyBorder="0" applyAlignment="0" applyProtection="0"/>
    <xf numFmtId="176" fontId="135" fillId="0" borderId="50" applyNumberFormat="0" applyFill="0" applyBorder="0" applyAlignment="0" applyProtection="0"/>
    <xf numFmtId="176" fontId="142" fillId="0" borderId="50" applyNumberFormat="0" applyFill="0" applyBorder="0" applyAlignment="0" applyProtection="0"/>
    <xf numFmtId="0" fontId="142" fillId="0" borderId="50" applyNumberFormat="0" applyFill="0" applyBorder="0" applyAlignment="0" applyProtection="0"/>
    <xf numFmtId="0" fontId="141" fillId="0" borderId="50" applyNumberFormat="0" applyFill="0" applyBorder="0" applyAlignment="0" applyProtection="0"/>
    <xf numFmtId="0" fontId="2" fillId="86" borderId="18"/>
    <xf numFmtId="0" fontId="58" fillId="0" borderId="50" applyNumberFormat="0" applyFill="0" applyBorder="0" applyAlignment="0" applyProtection="0"/>
    <xf numFmtId="0" fontId="102" fillId="51" borderId="51" applyNumberFormat="0" applyAlignment="0" applyProtection="0"/>
    <xf numFmtId="0" fontId="68" fillId="79" borderId="51" applyNumberFormat="0" applyAlignment="0" applyProtection="0"/>
    <xf numFmtId="0" fontId="3" fillId="93" borderId="37" applyNumberFormat="0" applyProtection="0">
      <alignment horizontal="left" vertical="center" indent="1"/>
    </xf>
    <xf numFmtId="4" fontId="44" fillId="85" borderId="37" applyNumberFormat="0" applyProtection="0">
      <alignment horizontal="left" vertical="center" indent="1"/>
    </xf>
    <xf numFmtId="0" fontId="3" fillId="86" borderId="37" applyNumberFormat="0" applyProtection="0">
      <alignment horizontal="left" vertical="center" indent="1"/>
    </xf>
    <xf numFmtId="4" fontId="44" fillId="88" borderId="37" applyNumberFormat="0" applyProtection="0">
      <alignment horizontal="left" vertical="center" indent="1"/>
    </xf>
    <xf numFmtId="0" fontId="3" fillId="86" borderId="37" applyNumberFormat="0" applyProtection="0">
      <alignment horizontal="left" vertical="center" indent="1"/>
    </xf>
    <xf numFmtId="0" fontId="3" fillId="106" borderId="37" applyNumberFormat="0" applyProtection="0">
      <alignment horizontal="left" vertical="center" indent="1"/>
    </xf>
    <xf numFmtId="0" fontId="91" fillId="0" borderId="20">
      <alignment horizontal="left" vertical="center"/>
    </xf>
    <xf numFmtId="0" fontId="3" fillId="106" borderId="37" applyNumberFormat="0" applyProtection="0">
      <alignment horizontal="left" vertical="center" indent="1"/>
    </xf>
    <xf numFmtId="176" fontId="128" fillId="50" borderId="58" applyNumberFormat="0" applyProtection="0">
      <alignment horizontal="right" vertical="center"/>
    </xf>
    <xf numFmtId="176" fontId="165" fillId="50" borderId="58" applyNumberFormat="0" applyProtection="0">
      <alignment horizontal="right" vertical="center"/>
    </xf>
    <xf numFmtId="176" fontId="165" fillId="50" borderId="58" applyNumberFormat="0" applyProtection="0">
      <alignment horizontal="right" vertical="center"/>
    </xf>
    <xf numFmtId="176" fontId="125" fillId="112" borderId="58" applyNumberFormat="0" applyProtection="0">
      <alignment horizontal="left" vertical="center" wrapText="1" indent="1"/>
    </xf>
    <xf numFmtId="176" fontId="125" fillId="112" borderId="58" applyNumberFormat="0" applyProtection="0">
      <alignment horizontal="left" vertical="center" wrapText="1" indent="1"/>
    </xf>
    <xf numFmtId="176" fontId="130" fillId="107" borderId="58" applyNumberFormat="0" applyProtection="0">
      <alignment horizontal="left" vertical="top" indent="1"/>
    </xf>
    <xf numFmtId="176" fontId="130" fillId="107" borderId="58" applyNumberFormat="0" applyProtection="0">
      <alignment horizontal="left" vertical="top" indent="1"/>
    </xf>
    <xf numFmtId="176" fontId="166" fillId="50" borderId="58" applyNumberFormat="0" applyProtection="0">
      <alignment horizontal="right" vertical="center"/>
    </xf>
    <xf numFmtId="176" fontId="166" fillId="50" borderId="58" applyNumberFormat="0" applyProtection="0">
      <alignment horizontal="right" vertical="center"/>
    </xf>
    <xf numFmtId="176" fontId="135"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0" fontId="2" fillId="88" borderId="18" applyNumberFormat="0" applyBorder="0" applyAlignment="0" applyProtection="0"/>
    <xf numFmtId="176" fontId="125" fillId="112" borderId="58" applyNumberFormat="0" applyProtection="0">
      <alignment horizontal="left" vertical="center" wrapText="1" indent="1"/>
    </xf>
    <xf numFmtId="0" fontId="3" fillId="108" borderId="37" applyNumberFormat="0" applyProtection="0">
      <alignment horizontal="left" vertical="center" indent="1"/>
    </xf>
    <xf numFmtId="0" fontId="162" fillId="113" borderId="18">
      <alignment vertical="center" wrapText="1"/>
      <protection locked="0"/>
    </xf>
    <xf numFmtId="0" fontId="162" fillId="113" borderId="18">
      <alignment vertical="center" wrapText="1"/>
      <protection locked="0"/>
    </xf>
    <xf numFmtId="0" fontId="172" fillId="83" borderId="18">
      <alignment horizontal="center" vertical="center" wrapText="1"/>
    </xf>
    <xf numFmtId="0" fontId="164" fillId="1" borderId="20" applyNumberFormat="0" applyFont="0" applyAlignment="0">
      <alignment horizontal="center"/>
    </xf>
    <xf numFmtId="176" fontId="2" fillId="86" borderId="18"/>
    <xf numFmtId="0" fontId="2" fillId="86" borderId="18"/>
    <xf numFmtId="0" fontId="2" fillId="86" borderId="18"/>
    <xf numFmtId="176" fontId="102" fillId="52" borderId="51" applyNumberFormat="0" applyAlignment="0" applyProtection="0"/>
    <xf numFmtId="176" fontId="102" fillId="52" borderId="51" applyNumberFormat="0" applyAlignment="0" applyProtection="0"/>
    <xf numFmtId="176" fontId="91" fillId="0" borderId="20">
      <alignment horizontal="left" vertical="center"/>
    </xf>
    <xf numFmtId="176" fontId="91" fillId="0" borderId="20">
      <alignment horizontal="left" vertical="center"/>
    </xf>
    <xf numFmtId="176" fontId="59" fillId="0" borderId="50" applyNumberFormat="0" applyFill="0" applyBorder="0" applyAlignment="0" applyProtection="0"/>
    <xf numFmtId="0" fontId="103" fillId="0" borderId="18">
      <alignment horizontal="left" vertical="center" wrapText="1"/>
    </xf>
    <xf numFmtId="10" fontId="2" fillId="88" borderId="18" applyNumberFormat="0" applyBorder="0" applyAlignment="0" applyProtection="0"/>
    <xf numFmtId="10" fontId="2" fillId="88" borderId="18" applyNumberFormat="0" applyBorder="0" applyAlignment="0" applyProtection="0"/>
    <xf numFmtId="0" fontId="92" fillId="85" borderId="18" applyBorder="0">
      <alignment horizontal="center" vertical="center" shrinkToFit="1"/>
      <protection hidden="1"/>
    </xf>
    <xf numFmtId="176" fontId="91" fillId="0" borderId="20">
      <alignment horizontal="left" vertical="center"/>
    </xf>
    <xf numFmtId="0" fontId="91" fillId="0" borderId="20">
      <alignment horizontal="left" vertical="center"/>
    </xf>
    <xf numFmtId="0" fontId="91" fillId="0" borderId="20">
      <alignment horizontal="left" vertical="center"/>
    </xf>
    <xf numFmtId="176" fontId="2" fillId="84" borderId="18"/>
    <xf numFmtId="0" fontId="2" fillId="84" borderId="18"/>
    <xf numFmtId="0" fontId="2" fillId="84" borderId="18"/>
    <xf numFmtId="0" fontId="65" fillId="0" borderId="25" applyNumberFormat="0" applyBorder="0">
      <alignment horizontal="center"/>
    </xf>
    <xf numFmtId="0" fontId="62" fillId="78" borderId="18">
      <alignment horizontal="center" vertical="center" shrinkToFit="1"/>
      <protection hidden="1"/>
    </xf>
    <xf numFmtId="0" fontId="3" fillId="93" borderId="37" applyNumberFormat="0" applyProtection="0">
      <alignment horizontal="left" vertical="center" indent="1"/>
    </xf>
    <xf numFmtId="10" fontId="2" fillId="88" borderId="18" applyNumberFormat="0" applyBorder="0" applyAlignment="0" applyProtection="0"/>
    <xf numFmtId="176" fontId="141" fillId="0" borderId="50" applyNumberFormat="0" applyFill="0" applyBorder="0" applyAlignment="0" applyProtection="0"/>
    <xf numFmtId="176" fontId="130" fillId="107" borderId="58" applyNumberFormat="0" applyProtection="0">
      <alignment horizontal="left" vertical="top" indent="1"/>
    </xf>
    <xf numFmtId="176" fontId="122" fillId="80" borderId="37" applyNumberFormat="0" applyAlignment="0" applyProtection="0"/>
    <xf numFmtId="0" fontId="122" fillId="79" borderId="37" applyNumberFormat="0" applyAlignment="0" applyProtection="0"/>
    <xf numFmtId="0" fontId="122" fillId="79" borderId="37" applyNumberFormat="0" applyAlignment="0" applyProtection="0"/>
    <xf numFmtId="0" fontId="122" fillId="80" borderId="37" applyNumberFormat="0" applyAlignment="0" applyProtection="0"/>
    <xf numFmtId="0" fontId="122" fillId="79" borderId="37" applyNumberFormat="0" applyAlignment="0" applyProtection="0"/>
    <xf numFmtId="4" fontId="44" fillId="85" borderId="37" applyNumberFormat="0" applyProtection="0">
      <alignment vertical="center"/>
    </xf>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128" fillId="109" borderId="58" applyNumberFormat="0" applyProtection="0">
      <alignment horizontal="right" vertical="center"/>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9" fillId="109" borderId="58"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176" fontId="165" fillId="50" borderId="58"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4" fontId="125" fillId="53" borderId="58" applyNumberFormat="0" applyProtection="0">
      <alignment horizontal="left" vertical="center" wrapText="1" indent="1"/>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25" fillId="112" borderId="58" applyNumberFormat="0" applyProtection="0">
      <alignment horizontal="left" vertical="center" wrapText="1"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130" fillId="107" borderId="58" applyNumberFormat="0" applyProtection="0">
      <alignment horizontal="left" vertical="top"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130" fillId="107" borderId="58" applyNumberFormat="0" applyProtection="0">
      <alignment horizontal="left" vertical="top" indent="1"/>
    </xf>
    <xf numFmtId="176" fontId="130" fillId="107" borderId="58" applyNumberFormat="0" applyProtection="0">
      <alignment horizontal="left" vertical="top" indent="1"/>
    </xf>
    <xf numFmtId="4" fontId="134" fillId="109" borderId="58" applyNumberFormat="0" applyProtection="0">
      <alignment horizontal="right" vertical="center"/>
    </xf>
    <xf numFmtId="4" fontId="133" fillId="104" borderId="37" applyNumberFormat="0" applyProtection="0">
      <alignment horizontal="right" vertical="center"/>
    </xf>
    <xf numFmtId="4" fontId="133" fillId="104" borderId="37" applyNumberFormat="0" applyProtection="0">
      <alignment horizontal="right" vertical="center"/>
    </xf>
    <xf numFmtId="176" fontId="166" fillId="50" borderId="58"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201" fontId="167" fillId="85" borderId="57" applyBorder="0">
      <alignment horizontal="center" vertical="center" wrapText="1"/>
      <protection hidden="1"/>
    </xf>
    <xf numFmtId="0" fontId="173" fillId="0" borderId="48" applyNumberFormat="0" applyFill="0" applyAlignment="0" applyProtection="0"/>
    <xf numFmtId="4" fontId="124" fillId="104" borderId="37" applyNumberFormat="0" applyProtection="0">
      <alignment horizontal="right" vertical="center"/>
    </xf>
    <xf numFmtId="4" fontId="44" fillId="106" borderId="37" applyNumberFormat="0" applyProtection="0">
      <alignment horizontal="left" vertical="center" indent="1"/>
    </xf>
    <xf numFmtId="0" fontId="173" fillId="0" borderId="48" applyNumberFormat="0" applyFill="0" applyAlignment="0" applyProtection="0"/>
    <xf numFmtId="4" fontId="124" fillId="85" borderId="37" applyNumberFormat="0" applyProtection="0">
      <alignment vertical="center"/>
    </xf>
    <xf numFmtId="0" fontId="3" fillId="106" borderId="37" applyNumberFormat="0" applyProtection="0">
      <alignment horizontal="left" vertical="center" indent="1"/>
    </xf>
    <xf numFmtId="0" fontId="122" fillId="79" borderId="37" applyNumberFormat="0" applyAlignment="0" applyProtection="0"/>
    <xf numFmtId="0" fontId="185" fillId="0" borderId="48" applyNumberFormat="0" applyFill="0" applyAlignment="0" applyProtection="0"/>
    <xf numFmtId="0" fontId="122" fillId="80" borderId="37" applyNumberFormat="0" applyAlignment="0" applyProtection="0"/>
    <xf numFmtId="4" fontId="44" fillId="85" borderId="37" applyNumberFormat="0" applyProtection="0">
      <alignment vertical="center"/>
    </xf>
    <xf numFmtId="0" fontId="191" fillId="80" borderId="37" applyNumberFormat="0" applyAlignment="0" applyProtection="0"/>
    <xf numFmtId="0" fontId="122" fillId="79" borderId="37" applyNumberFormat="0" applyAlignment="0" applyProtection="0"/>
    <xf numFmtId="0" fontId="2" fillId="86" borderId="18"/>
    <xf numFmtId="4" fontId="44" fillId="104" borderId="37" applyNumberFormat="0" applyProtection="0">
      <alignment horizontal="right" vertical="center"/>
    </xf>
    <xf numFmtId="39" fontId="106" fillId="57" borderId="56"/>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39" fontId="106" fillId="57" borderId="56"/>
    <xf numFmtId="4" fontId="134" fillId="109" borderId="58" applyNumberFormat="0" applyProtection="0">
      <alignment horizontal="right" vertical="center"/>
    </xf>
    <xf numFmtId="4" fontId="125" fillId="53" borderId="58" applyNumberFormat="0" applyProtection="0">
      <alignment horizontal="left" vertical="center" wrapText="1" indent="1"/>
    </xf>
    <xf numFmtId="4" fontId="129" fillId="109" borderId="58" applyNumberFormat="0" applyProtection="0">
      <alignment horizontal="right" vertical="center"/>
    </xf>
    <xf numFmtId="4" fontId="128" fillId="109" borderId="58" applyNumberFormat="0" applyProtection="0">
      <alignment horizontal="right" vertical="center"/>
    </xf>
    <xf numFmtId="39" fontId="106" fillId="57" borderId="56"/>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128" fillId="109" borderId="58" applyNumberFormat="0" applyProtection="0">
      <alignment horizontal="right" vertical="center"/>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9" fillId="109" borderId="58"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176" fontId="165" fillId="50" borderId="58"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4" fontId="125" fillId="53" borderId="58" applyNumberFormat="0" applyProtection="0">
      <alignment horizontal="left" vertical="center" wrapText="1" indent="1"/>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25" fillId="112" borderId="58" applyNumberFormat="0" applyProtection="0">
      <alignment horizontal="left" vertical="center" wrapText="1"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130" fillId="107" borderId="58" applyNumberFormat="0" applyProtection="0">
      <alignment horizontal="left" vertical="top"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130" fillId="107" borderId="58" applyNumberFormat="0" applyProtection="0">
      <alignment horizontal="left" vertical="top" indent="1"/>
    </xf>
    <xf numFmtId="176" fontId="130" fillId="107" borderId="58" applyNumberFormat="0" applyProtection="0">
      <alignment horizontal="left" vertical="top" indent="1"/>
    </xf>
    <xf numFmtId="4" fontId="134" fillId="109" borderId="58" applyNumberFormat="0" applyProtection="0">
      <alignment horizontal="right" vertical="center"/>
    </xf>
    <xf numFmtId="4" fontId="133" fillId="104" borderId="37" applyNumberFormat="0" applyProtection="0">
      <alignment horizontal="right" vertical="center"/>
    </xf>
    <xf numFmtId="4" fontId="133" fillId="104" borderId="37" applyNumberFormat="0" applyProtection="0">
      <alignment horizontal="right" vertical="center"/>
    </xf>
    <xf numFmtId="176" fontId="166" fillId="50" borderId="58"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201" fontId="167" fillId="85" borderId="57" applyBorder="0">
      <alignment horizontal="center" vertical="center" wrapText="1"/>
      <protection hidden="1"/>
    </xf>
    <xf numFmtId="0" fontId="135" fillId="0" borderId="50" applyNumberFormat="0" applyFill="0" applyBorder="0" applyAlignment="0" applyProtection="0"/>
    <xf numFmtId="0" fontId="135" fillId="0" borderId="50" applyNumberFormat="0" applyFill="0" applyBorder="0" applyAlignment="0" applyProtection="0"/>
    <xf numFmtId="176" fontId="135" fillId="0" borderId="50" applyNumberFormat="0" applyFill="0" applyBorder="0" applyAlignment="0" applyProtection="0"/>
    <xf numFmtId="0" fontId="173" fillId="0" borderId="48" applyNumberFormat="0" applyFill="0" applyAlignment="0" applyProtection="0"/>
    <xf numFmtId="0" fontId="140" fillId="0" borderId="50" applyNumberFormat="0" applyFill="0" applyBorder="0" applyAlignment="0" applyProtection="0"/>
    <xf numFmtId="0" fontId="140" fillId="0" borderId="50" applyNumberFormat="0" applyFill="0" applyBorder="0" applyAlignment="0" applyProtection="0"/>
    <xf numFmtId="176" fontId="140" fillId="0" borderId="50" applyNumberFormat="0" applyFill="0" applyBorder="0" applyAlignment="0" applyProtection="0"/>
    <xf numFmtId="0" fontId="141" fillId="0" borderId="50" applyNumberFormat="0" applyFill="0" applyBorder="0" applyAlignment="0" applyProtection="0"/>
    <xf numFmtId="0" fontId="141" fillId="0" borderId="50" applyNumberFormat="0" applyFill="0" applyBorder="0" applyAlignment="0" applyProtection="0"/>
    <xf numFmtId="176" fontId="141" fillId="0" borderId="50" applyNumberFormat="0" applyFill="0" applyBorder="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176" fontId="142" fillId="0" borderId="50" applyNumberFormat="0" applyFill="0" applyBorder="0" applyAlignment="0" applyProtection="0"/>
    <xf numFmtId="0" fontId="68" fillId="79" borderId="51" applyNumberFormat="0" applyAlignment="0" applyProtection="0"/>
    <xf numFmtId="0" fontId="102" fillId="51" borderId="51" applyNumberFormat="0" applyAlignment="0" applyProtection="0"/>
    <xf numFmtId="0" fontId="173" fillId="0" borderId="48" applyNumberFormat="0" applyFill="0" applyAlignment="0" applyProtection="0"/>
    <xf numFmtId="0" fontId="122" fillId="79" borderId="37" applyNumberFormat="0" applyAlignment="0" applyProtection="0"/>
    <xf numFmtId="0" fontId="3" fillId="92" borderId="52" applyNumberFormat="0" applyFont="0" applyAlignment="0" applyProtection="0"/>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0" fontId="102" fillId="51" borderId="51" applyNumberFormat="0" applyAlignment="0" applyProtection="0"/>
    <xf numFmtId="0" fontId="3" fillId="92" borderId="52" applyNumberFormat="0" applyFont="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4" fontId="44" fillId="104" borderId="37" applyNumberFormat="0" applyProtection="0">
      <alignment horizontal="right" vertical="center"/>
    </xf>
    <xf numFmtId="39" fontId="106" fillId="57" borderId="56"/>
    <xf numFmtId="0" fontId="173" fillId="0" borderId="48" applyNumberFormat="0" applyFill="0" applyAlignment="0" applyProtection="0"/>
    <xf numFmtId="4" fontId="44" fillId="85"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0" fontId="3" fillId="86" borderId="37" applyNumberFormat="0" applyProtection="0">
      <alignment horizontal="left" vertical="center" indent="1"/>
    </xf>
    <xf numFmtId="4" fontId="133" fillId="104" borderId="37" applyNumberFormat="0" applyProtection="0">
      <alignment horizontal="right" vertical="center"/>
    </xf>
    <xf numFmtId="176" fontId="130" fillId="107" borderId="58" applyNumberFormat="0" applyProtection="0">
      <alignment horizontal="left" vertical="top"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176" fontId="125" fillId="112" borderId="58" applyNumberFormat="0" applyProtection="0">
      <alignment horizontal="left" vertical="center" wrapText="1" indent="1"/>
    </xf>
    <xf numFmtId="0" fontId="3" fillId="93" borderId="37" applyNumberFormat="0" applyProtection="0">
      <alignment horizontal="left" vertical="center" indent="1"/>
    </xf>
    <xf numFmtId="176" fontId="165" fillId="50" borderId="58" applyNumberFormat="0" applyProtection="0">
      <alignment horizontal="right" vertical="center"/>
    </xf>
    <xf numFmtId="4" fontId="134" fillId="109" borderId="58" applyNumberFormat="0" applyProtection="0">
      <alignment horizontal="right" vertical="center"/>
    </xf>
    <xf numFmtId="4" fontId="125" fillId="53" borderId="58" applyNumberFormat="0" applyProtection="0">
      <alignment horizontal="left" vertical="center" wrapText="1" indent="1"/>
    </xf>
    <xf numFmtId="4" fontId="129" fillId="109" borderId="58" applyNumberFormat="0" applyProtection="0">
      <alignment horizontal="right" vertical="center"/>
    </xf>
    <xf numFmtId="4" fontId="128" fillId="109" borderId="58" applyNumberFormat="0" applyProtection="0">
      <alignment horizontal="right" vertical="center"/>
    </xf>
    <xf numFmtId="0" fontId="164" fillId="1" borderId="53" applyNumberFormat="0" applyFont="0" applyAlignment="0">
      <alignment horizontal="center"/>
    </xf>
    <xf numFmtId="176" fontId="91" fillId="0" borderId="53">
      <alignment horizontal="left" vertical="center"/>
    </xf>
    <xf numFmtId="176" fontId="91" fillId="0" borderId="53">
      <alignment horizontal="left" vertical="center"/>
    </xf>
    <xf numFmtId="10" fontId="2" fillId="88" borderId="18" applyNumberFormat="0" applyBorder="0" applyAlignment="0" applyProtection="0"/>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39" fontId="106" fillId="57" borderId="56"/>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95" borderId="37" applyNumberFormat="0" applyProtection="0">
      <alignment horizontal="right" vertical="center"/>
    </xf>
    <xf numFmtId="4" fontId="44" fillId="96" borderId="37" applyNumberFormat="0" applyProtection="0">
      <alignment horizontal="right" vertical="center"/>
    </xf>
    <xf numFmtId="4" fontId="44" fillId="85" borderId="37" applyNumberFormat="0" applyProtection="0">
      <alignment horizontal="left" vertical="center" indent="1"/>
    </xf>
    <xf numFmtId="10" fontId="2" fillId="88" borderId="18" applyNumberFormat="0" applyBorder="0" applyAlignment="0" applyProtection="0"/>
    <xf numFmtId="4" fontId="44" fillId="104" borderId="40" applyNumberFormat="0" applyProtection="0">
      <alignment horizontal="left" vertical="center" indent="1"/>
    </xf>
    <xf numFmtId="0" fontId="2" fillId="86" borderId="18"/>
    <xf numFmtId="0" fontId="91" fillId="0" borderId="20">
      <alignment horizontal="left" vertical="center"/>
    </xf>
    <xf numFmtId="0" fontId="2" fillId="84" borderId="18"/>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4" fontId="44" fillId="104" borderId="37" applyNumberFormat="0" applyProtection="0">
      <alignment horizontal="right" vertical="center"/>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4" fillId="104" borderId="37"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0" fontId="3" fillId="93" borderId="37" applyNumberFormat="0" applyProtection="0">
      <alignment horizontal="left" vertical="center"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3" fillId="93" borderId="37" applyNumberFormat="0" applyProtection="0">
      <alignment horizontal="left" vertical="center" indent="1"/>
    </xf>
    <xf numFmtId="176" fontId="130" fillId="107" borderId="58" applyNumberFormat="0" applyProtection="0">
      <alignment horizontal="left" vertical="top" indent="1"/>
    </xf>
    <xf numFmtId="4" fontId="133" fillId="104" borderId="37"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201" fontId="167" fillId="85" borderId="57" applyBorder="0">
      <alignment horizontal="center" vertical="center" wrapText="1"/>
      <protection hidden="1"/>
    </xf>
    <xf numFmtId="0" fontId="164" fillId="1" borderId="20" applyNumberFormat="0" applyFont="0" applyAlignment="0">
      <alignment horizontal="center"/>
    </xf>
    <xf numFmtId="176" fontId="135" fillId="0" borderId="50" applyNumberFormat="0" applyFill="0" applyBorder="0" applyAlignment="0" applyProtection="0"/>
    <xf numFmtId="0" fontId="172" fillId="83" borderId="18">
      <alignment horizontal="center" vertical="center" wrapText="1"/>
    </xf>
    <xf numFmtId="0" fontId="173" fillId="0" borderId="48" applyNumberFormat="0" applyFill="0" applyAlignment="0" applyProtection="0"/>
    <xf numFmtId="0" fontId="162" fillId="113" borderId="18">
      <alignment vertical="center" wrapText="1"/>
      <protection locked="0"/>
    </xf>
    <xf numFmtId="0" fontId="162" fillId="113" borderId="18">
      <alignment vertical="center" wrapText="1"/>
      <protection locked="0"/>
    </xf>
    <xf numFmtId="176" fontId="140"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4" fontId="4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88" borderId="37" applyNumberFormat="0" applyProtection="0">
      <alignmen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133" fillId="104" borderId="37" applyNumberFormat="0" applyProtection="0">
      <alignment horizontal="right" vertical="center"/>
    </xf>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57" fillId="0" borderId="50" applyNumberFormat="0" applyFill="0" applyBorder="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68" fillId="80" borderId="51" applyNumberFormat="0" applyAlignment="0" applyProtection="0"/>
    <xf numFmtId="176" fontId="59" fillId="0" borderId="50" applyNumberFormat="0" applyFill="0" applyBorder="0" applyAlignment="0" applyProtection="0"/>
    <xf numFmtId="176" fontId="2" fillId="0" borderId="50" applyNumberFormat="0" applyFill="0" applyAlignment="0" applyProtection="0"/>
    <xf numFmtId="176" fontId="68" fillId="80" borderId="51" applyNumberFormat="0" applyAlignment="0" applyProtection="0"/>
    <xf numFmtId="176" fontId="2" fillId="84" borderId="18"/>
    <xf numFmtId="176" fontId="91" fillId="0" borderId="20">
      <alignment horizontal="left" vertical="center"/>
    </xf>
    <xf numFmtId="176" fontId="91" fillId="0" borderId="20">
      <alignment horizontal="left" vertical="center"/>
    </xf>
    <xf numFmtId="176" fontId="102" fillId="52" borderId="51" applyNumberFormat="0" applyAlignment="0" applyProtection="0"/>
    <xf numFmtId="176" fontId="102" fillId="52" borderId="51" applyNumberFormat="0" applyAlignment="0" applyProtection="0"/>
    <xf numFmtId="176" fontId="32" fillId="89" borderId="52" applyNumberFormat="0" applyAlignment="0" applyProtection="0"/>
    <xf numFmtId="176" fontId="32" fillId="89" borderId="52" applyNumberFormat="0" applyAlignment="0" applyProtection="0"/>
    <xf numFmtId="176" fontId="122" fillId="80" borderId="37" applyNumberFormat="0" applyAlignment="0" applyProtection="0"/>
    <xf numFmtId="176" fontId="122" fillId="80" borderId="37" applyNumberFormat="0" applyAlignment="0" applyProtection="0"/>
    <xf numFmtId="176" fontId="2" fillId="86" borderId="18"/>
    <xf numFmtId="176" fontId="128" fillId="50" borderId="58" applyNumberFormat="0" applyProtection="0">
      <alignment horizontal="right" vertical="center"/>
    </xf>
    <xf numFmtId="176" fontId="165" fillId="50" borderId="58" applyNumberFormat="0" applyProtection="0">
      <alignment horizontal="right" vertical="center"/>
    </xf>
    <xf numFmtId="176" fontId="165" fillId="50" borderId="58" applyNumberFormat="0" applyProtection="0">
      <alignment horizontal="right" vertical="center"/>
    </xf>
    <xf numFmtId="176" fontId="125" fillId="112" borderId="58" applyNumberFormat="0" applyProtection="0">
      <alignment horizontal="left" vertical="center" wrapText="1" indent="1"/>
    </xf>
    <xf numFmtId="176" fontId="125" fillId="112" borderId="58" applyNumberFormat="0" applyProtection="0">
      <alignment horizontal="left" vertical="center" wrapText="1" indent="1"/>
    </xf>
    <xf numFmtId="176" fontId="130" fillId="107" borderId="58" applyNumberFormat="0" applyProtection="0">
      <alignment horizontal="left" vertical="top" indent="1"/>
    </xf>
    <xf numFmtId="176" fontId="130" fillId="107" borderId="58" applyNumberFormat="0" applyProtection="0">
      <alignment horizontal="left" vertical="top" indent="1"/>
    </xf>
    <xf numFmtId="176" fontId="166" fillId="50" borderId="58" applyNumberFormat="0" applyProtection="0">
      <alignment horizontal="right" vertical="center"/>
    </xf>
    <xf numFmtId="176" fontId="166" fillId="50" borderId="58" applyNumberFormat="0" applyProtection="0">
      <alignment horizontal="right" vertical="center"/>
    </xf>
    <xf numFmtId="176" fontId="135" fillId="0" borderId="50" applyNumberFormat="0" applyFill="0" applyBorder="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2" fillId="0" borderId="50" applyNumberFormat="0" applyFill="0" applyAlignment="0" applyProtection="0"/>
    <xf numFmtId="176" fontId="2" fillId="0" borderId="50" applyNumberFormat="0" applyFill="0" applyAlignment="0" applyProtection="0"/>
    <xf numFmtId="176" fontId="68" fillId="80" borderId="51" applyNumberFormat="0" applyAlignment="0" applyProtection="0"/>
    <xf numFmtId="176" fontId="68" fillId="80" borderId="51" applyNumberFormat="0" applyAlignment="0" applyProtection="0"/>
    <xf numFmtId="176" fontId="32" fillId="89" borderId="52" applyNumberFormat="0" applyAlignment="0" applyProtection="0"/>
    <xf numFmtId="176" fontId="32" fillId="89" borderId="52" applyNumberFormat="0" applyAlignment="0" applyProtection="0"/>
    <xf numFmtId="176" fontId="91" fillId="0" borderId="20">
      <alignment horizontal="left" vertical="center"/>
    </xf>
    <xf numFmtId="176" fontId="91" fillId="0" borderId="20">
      <alignment horizontal="left" vertical="center"/>
    </xf>
    <xf numFmtId="176" fontId="102" fillId="52" borderId="51" applyNumberFormat="0" applyAlignment="0" applyProtection="0"/>
    <xf numFmtId="176" fontId="102" fillId="52" borderId="51" applyNumberFormat="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0" fontId="59" fillId="0" borderId="50" applyNumberFormat="0" applyFill="0" applyBorder="0" applyAlignment="0" applyProtection="0"/>
    <xf numFmtId="0" fontId="102" fillId="52" borderId="51" applyNumberFormat="0" applyAlignment="0" applyProtection="0"/>
    <xf numFmtId="176" fontId="102" fillId="52" borderId="51" applyNumberFormat="0" applyAlignment="0" applyProtection="0"/>
    <xf numFmtId="176" fontId="2" fillId="0" borderId="50" applyNumberFormat="0" applyFill="0" applyAlignment="0" applyProtection="0"/>
    <xf numFmtId="4" fontId="44" fillId="104" borderId="40" applyNumberFormat="0" applyProtection="0">
      <alignment horizontal="left" vertical="center" indent="1"/>
    </xf>
    <xf numFmtId="0" fontId="3" fillId="106" borderId="37" applyNumberFormat="0" applyProtection="0">
      <alignment horizontal="left" vertical="center" indent="1"/>
    </xf>
    <xf numFmtId="176" fontId="58" fillId="0" borderId="50" applyNumberFormat="0" applyFill="0" applyBorder="0" applyAlignment="0" applyProtection="0"/>
    <xf numFmtId="0" fontId="122" fillId="79" borderId="37" applyNumberFormat="0" applyAlignment="0" applyProtection="0"/>
    <xf numFmtId="0" fontId="3" fillId="93" borderId="37" applyNumberFormat="0" applyProtection="0">
      <alignment horizontal="left" vertical="center" indent="1"/>
    </xf>
    <xf numFmtId="4" fontId="44" fillId="88" borderId="37" applyNumberFormat="0" applyProtection="0">
      <alignment horizontal="left" vertical="center" indent="1"/>
    </xf>
    <xf numFmtId="4" fontId="134" fillId="109" borderId="58" applyNumberFormat="0" applyProtection="0">
      <alignment horizontal="right" vertical="center"/>
    </xf>
    <xf numFmtId="0" fontId="2" fillId="84" borderId="18"/>
    <xf numFmtId="176" fontId="91" fillId="0" borderId="20">
      <alignment horizontal="left" vertical="center"/>
    </xf>
    <xf numFmtId="0" fontId="102" fillId="51" borderId="51" applyNumberFormat="0" applyAlignment="0" applyProtection="0"/>
    <xf numFmtId="4" fontId="124" fillId="85" borderId="37" applyNumberFormat="0" applyProtection="0">
      <alignment vertical="center"/>
    </xf>
    <xf numFmtId="4" fontId="44" fillId="104" borderId="37" applyNumberFormat="0" applyProtection="0">
      <alignment horizontal="left" vertical="center" indent="1"/>
    </xf>
    <xf numFmtId="0" fontId="3" fillId="93" borderId="37" applyNumberFormat="0" applyProtection="0">
      <alignment horizontal="left" vertical="center" indent="1"/>
    </xf>
    <xf numFmtId="176" fontId="57" fillId="0" borderId="50" applyNumberFormat="0" applyFill="0" applyBorder="0" applyAlignment="0" applyProtection="0"/>
    <xf numFmtId="176" fontId="166" fillId="50" borderId="58" applyNumberFormat="0" applyProtection="0">
      <alignment horizontal="right" vertical="center"/>
    </xf>
    <xf numFmtId="176" fontId="142" fillId="0" borderId="50" applyNumberFormat="0" applyFill="0" applyBorder="0" applyAlignment="0" applyProtection="0"/>
    <xf numFmtId="0" fontId="3" fillId="108" borderId="37" applyNumberFormat="0" applyProtection="0">
      <alignment horizontal="left" vertical="center" indent="1"/>
    </xf>
    <xf numFmtId="0" fontId="2" fillId="86" borderId="18"/>
    <xf numFmtId="0" fontId="142" fillId="0" borderId="50" applyNumberFormat="0" applyFill="0" applyBorder="0" applyAlignment="0" applyProtection="0"/>
    <xf numFmtId="0" fontId="141" fillId="0" borderId="50" applyNumberFormat="0" applyFill="0" applyBorder="0" applyAlignment="0" applyProtection="0"/>
    <xf numFmtId="0" fontId="140" fillId="0" borderId="50" applyNumberFormat="0" applyFill="0" applyBorder="0" applyAlignment="0" applyProtection="0"/>
    <xf numFmtId="0" fontId="135" fillId="0" borderId="50" applyNumberFormat="0" applyFill="0" applyBorder="0" applyAlignment="0" applyProtection="0"/>
    <xf numFmtId="0" fontId="3" fillId="93" borderId="37" applyNumberFormat="0" applyProtection="0">
      <alignment horizontal="left" vertical="center" indent="1"/>
    </xf>
    <xf numFmtId="4" fontId="124" fillId="104" borderId="37" applyNumberFormat="0" applyProtection="0">
      <alignment horizontal="right" vertical="center"/>
    </xf>
    <xf numFmtId="0" fontId="102" fillId="52" borderId="51" applyNumberFormat="0" applyAlignment="0" applyProtection="0"/>
    <xf numFmtId="4" fontId="124" fillId="104" borderId="37" applyNumberFormat="0" applyProtection="0">
      <alignment horizontal="right" vertical="center"/>
    </xf>
    <xf numFmtId="176" fontId="128" fillId="50" borderId="58" applyNumberFormat="0" applyProtection="0">
      <alignment horizontal="right" vertical="center"/>
    </xf>
    <xf numFmtId="10" fontId="2" fillId="88" borderId="18" applyNumberFormat="0" applyBorder="0" applyAlignment="0" applyProtection="0"/>
    <xf numFmtId="0" fontId="2" fillId="0" borderId="50" applyNumberFormat="0" applyFill="0" applyAlignment="0" applyProtection="0"/>
    <xf numFmtId="0" fontId="59" fillId="0" borderId="50" applyNumberFormat="0" applyFill="0" applyBorder="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0" fontId="3" fillId="93" borderId="37" applyNumberFormat="0" applyProtection="0">
      <alignment horizontal="left" vertical="center" indent="1"/>
    </xf>
    <xf numFmtId="0" fontId="141" fillId="0" borderId="50" applyNumberFormat="0" applyFill="0" applyBorder="0" applyAlignment="0" applyProtection="0"/>
    <xf numFmtId="0" fontId="59" fillId="0" borderId="50" applyNumberFormat="0" applyFill="0" applyBorder="0" applyAlignment="0" applyProtection="0"/>
    <xf numFmtId="10" fontId="2" fillId="88" borderId="18" applyNumberFormat="0" applyBorder="0" applyAlignment="0" applyProtection="0"/>
    <xf numFmtId="4" fontId="125" fillId="53" borderId="58" applyNumberFormat="0" applyProtection="0">
      <alignment horizontal="left" vertical="center" wrapText="1" indent="1"/>
    </xf>
    <xf numFmtId="4" fontId="124" fillId="88" borderId="37" applyNumberFormat="0" applyProtection="0">
      <alignment vertical="center"/>
    </xf>
    <xf numFmtId="0" fontId="141" fillId="0" borderId="50" applyNumberFormat="0" applyFill="0" applyBorder="0" applyAlignment="0" applyProtection="0"/>
    <xf numFmtId="0" fontId="68" fillId="79" borderId="51" applyNumberFormat="0" applyAlignment="0" applyProtection="0"/>
    <xf numFmtId="0" fontId="58" fillId="0" borderId="50" applyNumberFormat="0" applyFill="0" applyBorder="0" applyAlignment="0" applyProtection="0"/>
    <xf numFmtId="0" fontId="3" fillId="93" borderId="37" applyNumberFormat="0" applyProtection="0">
      <alignment horizontal="left" vertical="center" indent="1"/>
    </xf>
    <xf numFmtId="0" fontId="102" fillId="51" borderId="51" applyNumberFormat="0" applyAlignment="0" applyProtection="0"/>
    <xf numFmtId="0" fontId="3" fillId="93" borderId="37" applyNumberFormat="0" applyProtection="0">
      <alignment horizontal="left" vertical="center" indent="1"/>
    </xf>
    <xf numFmtId="0" fontId="102" fillId="51" borderId="51" applyNumberFormat="0" applyAlignment="0" applyProtection="0"/>
    <xf numFmtId="0" fontId="91" fillId="0" borderId="20">
      <alignment horizontal="left" vertical="center"/>
    </xf>
    <xf numFmtId="0" fontId="91" fillId="0" borderId="20">
      <alignment horizontal="left" vertical="center"/>
    </xf>
    <xf numFmtId="0" fontId="3" fillId="93" borderId="37" applyNumberFormat="0" applyProtection="0">
      <alignment horizontal="left" vertical="center" indent="1"/>
    </xf>
    <xf numFmtId="176" fontId="2" fillId="86" borderId="18"/>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176" fontId="102" fillId="52" borderId="51" applyNumberFormat="0" applyAlignment="0" applyProtection="0"/>
    <xf numFmtId="0" fontId="102" fillId="51" borderId="51" applyNumberFormat="0" applyAlignment="0" applyProtection="0"/>
    <xf numFmtId="0" fontId="68" fillId="79" borderId="51" applyNumberFormat="0" applyAlignment="0" applyProtection="0"/>
    <xf numFmtId="176" fontId="2" fillId="86" borderId="18"/>
    <xf numFmtId="0" fontId="2" fillId="84" borderId="18"/>
    <xf numFmtId="4" fontId="126" fillId="102" borderId="37" applyNumberFormat="0" applyProtection="0">
      <alignment horizontal="left" vertical="center" indent="1"/>
    </xf>
    <xf numFmtId="0" fontId="3" fillId="86" borderId="37" applyNumberFormat="0" applyProtection="0">
      <alignment horizontal="left" vertical="center" indent="1"/>
    </xf>
    <xf numFmtId="10" fontId="2" fillId="88" borderId="18" applyNumberFormat="0" applyBorder="0" applyAlignment="0" applyProtection="0"/>
    <xf numFmtId="4" fontId="44" fillId="85" borderId="37" applyNumberFormat="0" applyProtection="0">
      <alignment horizontal="left" vertical="center" indent="1"/>
    </xf>
    <xf numFmtId="4" fontId="124" fillId="88" borderId="37" applyNumberFormat="0" applyProtection="0">
      <alignment vertical="center"/>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40" applyNumberFormat="0" applyProtection="0">
      <alignment horizontal="left" vertical="center" indent="1"/>
    </xf>
    <xf numFmtId="4" fontId="126" fillId="102" borderId="37" applyNumberFormat="0" applyProtection="0">
      <alignment horizontal="left" vertical="center" indent="1"/>
    </xf>
    <xf numFmtId="0" fontId="32" fillId="89" borderId="52" applyNumberFormat="0" applyAlignment="0" applyProtection="0"/>
    <xf numFmtId="0" fontId="91" fillId="0" borderId="20">
      <alignment horizontal="left" vertical="center"/>
    </xf>
    <xf numFmtId="4" fontId="44" fillId="104" borderId="37" applyNumberFormat="0" applyProtection="0">
      <alignment horizontal="right" vertical="center"/>
    </xf>
    <xf numFmtId="4" fontId="44" fillId="104" borderId="37" applyNumberFormat="0" applyProtection="0">
      <alignment horizontal="left" vertical="center" indent="1"/>
    </xf>
    <xf numFmtId="0" fontId="3" fillId="86" borderId="37" applyNumberFormat="0" applyProtection="0">
      <alignment horizontal="left" vertical="center" indent="1"/>
    </xf>
    <xf numFmtId="0" fontId="68" fillId="79" borderId="51" applyNumberFormat="0" applyAlignment="0" applyProtection="0"/>
    <xf numFmtId="4" fontId="44" fillId="83" borderId="37" applyNumberFormat="0" applyProtection="0">
      <alignment horizontal="right" vertical="center"/>
    </xf>
    <xf numFmtId="4" fontId="44" fillId="85" borderId="37" applyNumberFormat="0" applyProtection="0">
      <alignment vertical="center"/>
    </xf>
    <xf numFmtId="4" fontId="44" fillId="99" borderId="37" applyNumberFormat="0" applyProtection="0">
      <alignment horizontal="right" vertical="center"/>
    </xf>
    <xf numFmtId="4" fontId="44" fillId="100" borderId="37" applyNumberFormat="0" applyProtection="0">
      <alignment horizontal="right" vertical="center"/>
    </xf>
    <xf numFmtId="4" fontId="126" fillId="102" borderId="37"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4" fontId="44" fillId="88" borderId="37" applyNumberFormat="0" applyProtection="0">
      <alignment vertical="center"/>
    </xf>
    <xf numFmtId="4" fontId="124" fillId="88" borderId="37" applyNumberFormat="0" applyProtection="0">
      <alignment vertical="center"/>
    </xf>
    <xf numFmtId="0" fontId="3" fillId="93" borderId="37" applyNumberFormat="0" applyProtection="0">
      <alignment horizontal="left" vertical="center" indent="1"/>
    </xf>
    <xf numFmtId="4" fontId="44" fillId="8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40" applyNumberFormat="0" applyProtection="0">
      <alignment horizontal="left" vertical="center" indent="1"/>
    </xf>
    <xf numFmtId="0" fontId="102" fillId="52" borderId="51" applyNumberFormat="0" applyAlignment="0" applyProtection="0"/>
    <xf numFmtId="4" fontId="44" fillId="104" borderId="37" applyNumberFormat="0" applyProtection="0">
      <alignment horizontal="right" vertical="center"/>
    </xf>
    <xf numFmtId="4" fontId="124" fillId="85" borderId="37" applyNumberFormat="0" applyProtection="0">
      <alignment vertical="center"/>
    </xf>
    <xf numFmtId="0" fontId="2" fillId="84" borderId="18"/>
    <xf numFmtId="10" fontId="2" fillId="88" borderId="18" applyNumberFormat="0" applyBorder="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4" fontId="44" fillId="83" borderId="37" applyNumberFormat="0" applyProtection="0">
      <alignment horizontal="right" vertical="center"/>
    </xf>
    <xf numFmtId="0" fontId="36" fillId="89" borderId="52" applyNumberFormat="0" applyAlignment="0" applyProtection="0"/>
    <xf numFmtId="0" fontId="164" fillId="1" borderId="20" applyNumberFormat="0" applyFont="0" applyAlignment="0">
      <alignment horizontal="center"/>
    </xf>
    <xf numFmtId="0" fontId="3" fillId="92" borderId="52" applyNumberFormat="0" applyFont="0" applyAlignment="0" applyProtection="0"/>
    <xf numFmtId="176" fontId="122" fillId="80" borderId="37" applyNumberFormat="0" applyAlignment="0" applyProtection="0"/>
    <xf numFmtId="0" fontId="3" fillId="108" borderId="37" applyNumberFormat="0" applyProtection="0">
      <alignment horizontal="left" vertical="center" indent="1"/>
    </xf>
    <xf numFmtId="0" fontId="3" fillId="86" borderId="37" applyNumberFormat="0" applyProtection="0">
      <alignment horizontal="left" vertical="center" indent="1"/>
    </xf>
    <xf numFmtId="176" fontId="91" fillId="0" borderId="20">
      <alignment horizontal="left" vertical="center"/>
    </xf>
    <xf numFmtId="176" fontId="140" fillId="0" borderId="50" applyNumberFormat="0" applyFill="0" applyBorder="0" applyAlignment="0" applyProtection="0"/>
    <xf numFmtId="176" fontId="135" fillId="0" borderId="50" applyNumberFormat="0" applyFill="0" applyBorder="0" applyAlignment="0" applyProtection="0"/>
    <xf numFmtId="4" fontId="44" fillId="85" borderId="37" applyNumberFormat="0" applyProtection="0">
      <alignment vertical="center"/>
    </xf>
    <xf numFmtId="0" fontId="2" fillId="86" borderId="18"/>
    <xf numFmtId="4" fontId="124" fillId="85" borderId="37" applyNumberFormat="0" applyProtection="0">
      <alignment vertical="center"/>
    </xf>
    <xf numFmtId="4" fontId="44" fillId="104" borderId="40" applyNumberFormat="0" applyProtection="0">
      <alignment horizontal="left" vertical="center" indent="1"/>
    </xf>
    <xf numFmtId="4" fontId="44" fillId="106" borderId="37" applyNumberFormat="0" applyProtection="0">
      <alignment horizontal="left" vertical="center" indent="1"/>
    </xf>
    <xf numFmtId="176" fontId="102" fillId="52" borderId="51" applyNumberFormat="0" applyAlignment="0" applyProtection="0"/>
    <xf numFmtId="4" fontId="44" fillId="106" borderId="37" applyNumberFormat="0" applyProtection="0">
      <alignment horizontal="left" vertical="center" indent="1"/>
    </xf>
    <xf numFmtId="4" fontId="44" fillId="97" borderId="37" applyNumberFormat="0" applyProtection="0">
      <alignment horizontal="right" vertical="center"/>
    </xf>
    <xf numFmtId="4" fontId="44" fillId="96" borderId="37" applyNumberFormat="0" applyProtection="0">
      <alignment horizontal="right" vertical="center"/>
    </xf>
    <xf numFmtId="4" fontId="44" fillId="99" borderId="37" applyNumberFormat="0" applyProtection="0">
      <alignment horizontal="right" vertical="center"/>
    </xf>
    <xf numFmtId="4" fontId="44" fillId="100" borderId="37" applyNumberFormat="0" applyProtection="0">
      <alignment horizontal="right" vertical="center"/>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8" borderId="37" applyNumberFormat="0" applyProtection="0">
      <alignment vertical="center"/>
    </xf>
    <xf numFmtId="0" fontId="3" fillId="86" borderId="37" applyNumberFormat="0" applyProtection="0">
      <alignment horizontal="left" vertical="center" indent="1"/>
    </xf>
    <xf numFmtId="4" fontId="44" fillId="85" borderId="37" applyNumberFormat="0" applyProtection="0">
      <alignment vertical="center"/>
    </xf>
    <xf numFmtId="4" fontId="44" fillId="88"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68" fillId="79" borderId="51" applyNumberFormat="0" applyAlignment="0" applyProtection="0"/>
    <xf numFmtId="4" fontId="124" fillId="88" borderId="37" applyNumberFormat="0" applyProtection="0">
      <alignment vertical="center"/>
    </xf>
    <xf numFmtId="0" fontId="3" fillId="93" borderId="37" applyNumberFormat="0" applyProtection="0">
      <alignment horizontal="left" vertical="center" indent="1"/>
    </xf>
    <xf numFmtId="4" fontId="44" fillId="100" borderId="37" applyNumberFormat="0" applyProtection="0">
      <alignment horizontal="right" vertical="center"/>
    </xf>
    <xf numFmtId="4" fontId="44" fillId="85" borderId="37" applyNumberFormat="0" applyProtection="0">
      <alignment vertical="center"/>
    </xf>
    <xf numFmtId="0" fontId="3" fillId="86" borderId="37" applyNumberFormat="0" applyProtection="0">
      <alignment horizontal="left" vertical="center" indent="1"/>
    </xf>
    <xf numFmtId="4" fontId="44" fillId="104" borderId="37" applyNumberFormat="0" applyProtection="0">
      <alignment horizontal="right" vertical="center"/>
    </xf>
    <xf numFmtId="4" fontId="124" fillId="88" borderId="37" applyNumberFormat="0" applyProtection="0">
      <alignment vertical="center"/>
    </xf>
    <xf numFmtId="39" fontId="106" fillId="57" borderId="56"/>
    <xf numFmtId="0" fontId="102" fillId="51" borderId="51" applyNumberFormat="0" applyAlignment="0" applyProtection="0"/>
    <xf numFmtId="176" fontId="2" fillId="0" borderId="50" applyNumberFormat="0" applyFill="0" applyAlignment="0" applyProtection="0"/>
    <xf numFmtId="0" fontId="36" fillId="92" borderId="52" applyNumberFormat="0" applyFont="0" applyAlignment="0" applyProtection="0"/>
    <xf numFmtId="176" fontId="68" fillId="80" borderId="51" applyNumberFormat="0" applyAlignment="0" applyProtection="0"/>
    <xf numFmtId="176" fontId="2" fillId="84" borderId="18"/>
    <xf numFmtId="0" fontId="2" fillId="84" borderId="18"/>
    <xf numFmtId="39" fontId="106" fillId="57" borderId="56"/>
    <xf numFmtId="176" fontId="165" fillId="50" borderId="58" applyNumberFormat="0" applyProtection="0">
      <alignment horizontal="right" vertical="center"/>
    </xf>
    <xf numFmtId="0" fontId="122" fillId="79" borderId="37" applyNumberFormat="0" applyAlignment="0" applyProtection="0"/>
    <xf numFmtId="0" fontId="3" fillId="86" borderId="37" applyNumberFormat="0" applyProtection="0">
      <alignment horizontal="left" vertical="center" indent="1"/>
    </xf>
    <xf numFmtId="0" fontId="3" fillId="108" borderId="37" applyNumberFormat="0" applyProtection="0">
      <alignment horizontal="left" vertical="center" indent="1"/>
    </xf>
    <xf numFmtId="176" fontId="2" fillId="0" borderId="50" applyNumberFormat="0" applyFill="0" applyAlignment="0" applyProtection="0"/>
    <xf numFmtId="0" fontId="32" fillId="89" borderId="52" applyNumberFormat="0" applyAlignment="0" applyProtection="0"/>
    <xf numFmtId="0" fontId="3" fillId="93" borderId="37" applyNumberFormat="0" applyProtection="0">
      <alignment horizontal="left" vertical="center" indent="1"/>
    </xf>
    <xf numFmtId="4" fontId="124" fillId="88" borderId="37" applyNumberFormat="0" applyProtection="0">
      <alignment vertical="center"/>
    </xf>
    <xf numFmtId="0" fontId="3" fillId="106" borderId="37" applyNumberFormat="0" applyProtection="0">
      <alignment horizontal="left" vertical="center" indent="1"/>
    </xf>
    <xf numFmtId="176" fontId="128" fillId="50" borderId="58" applyNumberFormat="0" applyProtection="0">
      <alignment horizontal="right" vertical="center"/>
    </xf>
    <xf numFmtId="10" fontId="2" fillId="88" borderId="18" applyNumberFormat="0" applyBorder="0" applyAlignment="0" applyProtection="0"/>
    <xf numFmtId="4" fontId="124" fillId="85" borderId="37" applyNumberFormat="0" applyProtection="0">
      <alignment vertical="center"/>
    </xf>
    <xf numFmtId="0" fontId="3" fillId="108" borderId="37" applyNumberFormat="0" applyProtection="0">
      <alignment horizontal="left" vertical="center" indent="1"/>
    </xf>
    <xf numFmtId="176" fontId="142" fillId="0" borderId="50" applyNumberFormat="0" applyFill="0" applyBorder="0" applyAlignment="0" applyProtection="0"/>
    <xf numFmtId="0" fontId="164" fillId="1" borderId="20" applyNumberFormat="0" applyFont="0" applyAlignment="0">
      <alignment horizontal="center"/>
    </xf>
    <xf numFmtId="4" fontId="44" fillId="101" borderId="37" applyNumberFormat="0" applyProtection="0">
      <alignment horizontal="right" vertical="center"/>
    </xf>
    <xf numFmtId="0" fontId="3" fillId="93" borderId="37" applyNumberFormat="0" applyProtection="0">
      <alignment horizontal="left" vertical="center" indent="1"/>
    </xf>
    <xf numFmtId="0" fontId="164" fillId="1" borderId="20" applyNumberFormat="0" applyFont="0" applyAlignment="0">
      <alignment horizontal="center"/>
    </xf>
    <xf numFmtId="4" fontId="44" fillId="85" borderId="37" applyNumberFormat="0" applyProtection="0">
      <alignment horizontal="left" vertical="center" indent="1"/>
    </xf>
    <xf numFmtId="176" fontId="122" fillId="80" borderId="37" applyNumberFormat="0" applyAlignment="0" applyProtection="0"/>
    <xf numFmtId="176" fontId="57" fillId="0" borderId="50" applyNumberFormat="0" applyFill="0" applyBorder="0" applyAlignment="0" applyProtection="0"/>
    <xf numFmtId="0" fontId="3" fillId="92" borderId="52" applyNumberFormat="0" applyFont="0" applyAlignment="0" applyProtection="0"/>
    <xf numFmtId="0" fontId="135" fillId="0" borderId="50" applyNumberFormat="0" applyFill="0" applyBorder="0" applyAlignment="0" applyProtection="0"/>
    <xf numFmtId="0" fontId="189" fillId="80" borderId="51" applyNumberFormat="0" applyAlignment="0" applyProtection="0"/>
    <xf numFmtId="0" fontId="3" fillId="106" borderId="37" applyNumberFormat="0" applyProtection="0">
      <alignment horizontal="left" vertical="center" indent="1"/>
    </xf>
    <xf numFmtId="176" fontId="165" fillId="50" borderId="58" applyNumberFormat="0" applyProtection="0">
      <alignment horizontal="right" vertical="center"/>
    </xf>
    <xf numFmtId="0" fontId="2" fillId="0" borderId="50" applyNumberFormat="0" applyFill="0" applyAlignment="0" applyProtection="0"/>
    <xf numFmtId="176" fontId="130" fillId="107" borderId="58" applyNumberFormat="0" applyProtection="0">
      <alignment horizontal="left" vertical="top" indent="1"/>
    </xf>
    <xf numFmtId="4" fontId="44" fillId="104" borderId="37" applyNumberFormat="0" applyProtection="0">
      <alignment horizontal="right" vertical="center"/>
    </xf>
    <xf numFmtId="4" fontId="134" fillId="109" borderId="58" applyNumberFormat="0" applyProtection="0">
      <alignment horizontal="right" vertical="center"/>
    </xf>
    <xf numFmtId="176" fontId="57" fillId="0" borderId="50" applyNumberFormat="0" applyFill="0" applyBorder="0" applyAlignment="0" applyProtection="0"/>
    <xf numFmtId="176" fontId="58" fillId="0" borderId="50" applyNumberFormat="0" applyFill="0" applyBorder="0" applyAlignment="0" applyProtection="0"/>
    <xf numFmtId="4" fontId="124" fillId="104" borderId="37" applyNumberFormat="0" applyProtection="0">
      <alignment horizontal="right" vertical="center"/>
    </xf>
    <xf numFmtId="176" fontId="125" fillId="112" borderId="58" applyNumberFormat="0" applyProtection="0">
      <alignment horizontal="left" vertical="center" wrapText="1" indent="1"/>
    </xf>
    <xf numFmtId="4" fontId="124" fillId="104" borderId="37" applyNumberFormat="0" applyProtection="0">
      <alignment horizontal="right" vertical="center"/>
    </xf>
    <xf numFmtId="176" fontId="68" fillId="80" borderId="51" applyNumberFormat="0" applyAlignment="0" applyProtection="0"/>
    <xf numFmtId="176" fontId="135" fillId="0" borderId="50" applyNumberFormat="0" applyFill="0" applyBorder="0" applyAlignment="0" applyProtection="0"/>
    <xf numFmtId="4" fontId="128" fillId="109" borderId="58"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176" fontId="128" fillId="50" borderId="58" applyNumberFormat="0" applyProtection="0">
      <alignment horizontal="right" vertical="center"/>
    </xf>
    <xf numFmtId="4" fontId="44" fillId="104" borderId="37" applyNumberFormat="0" applyProtection="0">
      <alignment horizontal="right" vertical="center"/>
    </xf>
    <xf numFmtId="176" fontId="91" fillId="0" borderId="20">
      <alignment horizontal="left" vertical="center"/>
    </xf>
    <xf numFmtId="176" fontId="128" fillId="50" borderId="58" applyNumberFormat="0" applyProtection="0">
      <alignment horizontal="right" vertical="center"/>
    </xf>
    <xf numFmtId="10" fontId="2" fillId="88" borderId="18" applyNumberFormat="0" applyBorder="0" applyAlignment="0" applyProtection="0"/>
    <xf numFmtId="176" fontId="91" fillId="0" borderId="20">
      <alignment horizontal="left" vertical="center"/>
    </xf>
    <xf numFmtId="0" fontId="91" fillId="0" borderId="20">
      <alignment horizontal="left" vertical="center"/>
    </xf>
    <xf numFmtId="176" fontId="59" fillId="0" borderId="50" applyNumberFormat="0" applyFill="0" applyBorder="0" applyAlignment="0" applyProtection="0"/>
    <xf numFmtId="176" fontId="142" fillId="0" borderId="50" applyNumberFormat="0" applyFill="0" applyBorder="0" applyAlignment="0" applyProtection="0"/>
    <xf numFmtId="176" fontId="140" fillId="0" borderId="50" applyNumberFormat="0" applyFill="0" applyBorder="0" applyAlignment="0" applyProtection="0"/>
    <xf numFmtId="4" fontId="133" fillId="104" borderId="37" applyNumberFormat="0" applyProtection="0">
      <alignment horizontal="right" vertical="center"/>
    </xf>
    <xf numFmtId="176" fontId="141" fillId="0" borderId="50" applyNumberFormat="0" applyFill="0" applyBorder="0" applyAlignment="0" applyProtection="0"/>
    <xf numFmtId="0" fontId="36" fillId="92" borderId="52" applyNumberFormat="0" applyFont="0" applyAlignment="0" applyProtection="0"/>
    <xf numFmtId="4" fontId="133" fillId="104" borderId="37" applyNumberFormat="0" applyProtection="0">
      <alignment horizontal="right" vertical="center"/>
    </xf>
    <xf numFmtId="0" fontId="58" fillId="0" borderId="50" applyNumberFormat="0" applyFill="0" applyBorder="0" applyAlignment="0" applyProtection="0"/>
    <xf numFmtId="0" fontId="59" fillId="0" borderId="50" applyNumberFormat="0" applyFill="0" applyBorder="0" applyAlignment="0" applyProtection="0"/>
    <xf numFmtId="176" fontId="2" fillId="0" borderId="50" applyNumberFormat="0" applyFill="0" applyAlignment="0" applyProtection="0"/>
    <xf numFmtId="0" fontId="68" fillId="79" borderId="51" applyNumberFormat="0" applyAlignment="0" applyProtection="0"/>
    <xf numFmtId="10" fontId="2" fillId="88" borderId="18" applyNumberFormat="0" applyBorder="0" applyAlignment="0" applyProtection="0"/>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vertical="center"/>
    </xf>
    <xf numFmtId="0" fontId="2" fillId="84" borderId="18"/>
    <xf numFmtId="0" fontId="91" fillId="0" borderId="20">
      <alignment horizontal="left" vertical="center"/>
    </xf>
    <xf numFmtId="4" fontId="44" fillId="104" borderId="37" applyNumberFormat="0" applyProtection="0">
      <alignment horizontal="right" vertical="center"/>
    </xf>
    <xf numFmtId="4" fontId="125" fillId="53" borderId="58" applyNumberFormat="0" applyProtection="0">
      <alignment horizontal="left" vertical="center" wrapText="1" indent="1"/>
    </xf>
    <xf numFmtId="0" fontId="2" fillId="86" borderId="18"/>
    <xf numFmtId="4" fontId="124" fillId="85" borderId="37" applyNumberFormat="0" applyProtection="0">
      <alignment vertical="center"/>
    </xf>
    <xf numFmtId="4" fontId="44" fillId="104" borderId="40" applyNumberFormat="0" applyProtection="0">
      <alignment horizontal="left" vertical="center" indent="1"/>
    </xf>
    <xf numFmtId="0" fontId="140" fillId="0" borderId="50" applyNumberFormat="0" applyFill="0" applyBorder="0" applyAlignment="0" applyProtection="0"/>
    <xf numFmtId="0" fontId="141" fillId="0" borderId="50" applyNumberFormat="0" applyFill="0" applyBorder="0" applyAlignment="0" applyProtection="0"/>
    <xf numFmtId="0" fontId="142" fillId="0" borderId="50" applyNumberFormat="0" applyFill="0" applyBorder="0" applyAlignment="0" applyProtection="0"/>
    <xf numFmtId="0" fontId="190" fillId="52" borderId="51" applyNumberFormat="0" applyAlignment="0" applyProtection="0"/>
    <xf numFmtId="10" fontId="2" fillId="88" borderId="18" applyNumberFormat="0" applyBorder="0" applyAlignment="0" applyProtection="0"/>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2" borderId="52" applyNumberFormat="0" applyFont="0" applyAlignment="0" applyProtection="0"/>
    <xf numFmtId="0" fontId="102" fillId="51" borderId="51" applyNumberFormat="0" applyAlignment="0" applyProtection="0"/>
    <xf numFmtId="39" fontId="106" fillId="57" borderId="56"/>
    <xf numFmtId="39" fontId="106" fillId="57" borderId="56"/>
    <xf numFmtId="39" fontId="106" fillId="57" borderId="56"/>
    <xf numFmtId="4" fontId="44" fillId="98" borderId="37" applyNumberFormat="0" applyProtection="0">
      <alignment horizontal="right" vertical="center"/>
    </xf>
    <xf numFmtId="4" fontId="44" fillId="104" borderId="37"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4" fontId="44" fillId="101" borderId="37" applyNumberFormat="0" applyProtection="0">
      <alignment horizontal="right" vertical="center"/>
    </xf>
    <xf numFmtId="39" fontId="106" fillId="57" borderId="56"/>
    <xf numFmtId="4" fontId="44" fillId="85" borderId="37" applyNumberFormat="0" applyProtection="0">
      <alignment horizontal="left" vertical="center" indent="1"/>
    </xf>
    <xf numFmtId="0" fontId="91" fillId="0" borderId="20">
      <alignment horizontal="left" vertical="center"/>
    </xf>
    <xf numFmtId="10" fontId="2" fillId="88" borderId="18" applyNumberFormat="0" applyBorder="0" applyAlignment="0" applyProtection="0"/>
    <xf numFmtId="10" fontId="2" fillId="88" borderId="18" applyNumberFormat="0" applyBorder="0" applyAlignment="0" applyProtection="0"/>
    <xf numFmtId="0" fontId="2" fillId="84" borderId="18"/>
    <xf numFmtId="4" fontId="44" fillId="88"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39" fontId="106" fillId="57" borderId="56"/>
    <xf numFmtId="4" fontId="44" fillId="85"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59" fillId="0" borderId="50" applyNumberFormat="0" applyFill="0" applyBorder="0" applyAlignment="0" applyProtection="0"/>
    <xf numFmtId="0" fontId="102" fillId="51" borderId="51" applyNumberFormat="0" applyAlignment="0" applyProtection="0"/>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176" fontId="91" fillId="0" borderId="20">
      <alignment horizontal="left" vertical="center"/>
    </xf>
    <xf numFmtId="0" fontId="3" fillId="93" borderId="37" applyNumberFormat="0" applyProtection="0">
      <alignment horizontal="left" vertical="center" indent="1"/>
    </xf>
    <xf numFmtId="176" fontId="2" fillId="0" borderId="50" applyNumberFormat="0" applyFill="0" applyAlignment="0" applyProtection="0"/>
    <xf numFmtId="176" fontId="125" fillId="112" borderId="58" applyNumberFormat="0" applyProtection="0">
      <alignment horizontal="left" vertical="center" wrapText="1" indent="1"/>
    </xf>
    <xf numFmtId="176" fontId="58" fillId="0" borderId="50" applyNumberFormat="0" applyFill="0" applyBorder="0" applyAlignment="0" applyProtection="0"/>
    <xf numFmtId="176" fontId="59" fillId="0" borderId="50" applyNumberFormat="0" applyFill="0" applyBorder="0" applyAlignment="0" applyProtection="0"/>
    <xf numFmtId="176" fontId="166" fillId="50" borderId="58" applyNumberFormat="0" applyProtection="0">
      <alignment horizontal="right" vertical="center"/>
    </xf>
    <xf numFmtId="176" fontId="32" fillId="89" borderId="52" applyNumberFormat="0" applyAlignment="0" applyProtection="0"/>
    <xf numFmtId="176" fontId="102" fillId="52" borderId="51" applyNumberFormat="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0" fontId="68" fillId="79" borderId="51" applyNumberFormat="0" applyAlignment="0" applyProtection="0"/>
    <xf numFmtId="0" fontId="32" fillId="89" borderId="52" applyNumberFormat="0" applyAlignment="0" applyProtection="0"/>
    <xf numFmtId="0" fontId="57" fillId="0" borderId="50" applyNumberFormat="0" applyFill="0" applyBorder="0" applyAlignment="0" applyProtection="0"/>
    <xf numFmtId="0" fontId="58" fillId="0" borderId="50" applyNumberFormat="0" applyFill="0" applyBorder="0" applyAlignment="0" applyProtection="0"/>
    <xf numFmtId="176" fontId="59" fillId="0" borderId="50" applyNumberFormat="0" applyFill="0" applyBorder="0" applyAlignment="0" applyProtection="0"/>
    <xf numFmtId="0" fontId="68" fillId="79" borderId="51" applyNumberFormat="0" applyAlignment="0" applyProtection="0"/>
    <xf numFmtId="4" fontId="124" fillId="104" borderId="37" applyNumberFormat="0" applyProtection="0">
      <alignment horizontal="right" vertical="center"/>
    </xf>
    <xf numFmtId="4" fontId="44" fillId="10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4" fontId="44" fillId="104" borderId="37" applyNumberFormat="0" applyProtection="0">
      <alignment horizontal="right" vertical="center"/>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vertical="center"/>
    </xf>
    <xf numFmtId="4" fontId="124" fillId="85" borderId="37" applyNumberFormat="0" applyProtection="0">
      <alignment vertical="center"/>
    </xf>
    <xf numFmtId="39" fontId="106" fillId="57" borderId="56"/>
    <xf numFmtId="39" fontId="106" fillId="57" borderId="56"/>
    <xf numFmtId="4" fontId="44" fillId="85" borderId="37" applyNumberFormat="0" applyProtection="0">
      <alignment horizontal="left" vertical="center" indent="1"/>
    </xf>
    <xf numFmtId="4" fontId="44" fillId="83" borderId="37" applyNumberFormat="0" applyProtection="0">
      <alignment horizontal="right" vertical="center"/>
    </xf>
    <xf numFmtId="0" fontId="3" fillId="108" borderId="37" applyNumberFormat="0" applyProtection="0">
      <alignment horizontal="left" vertical="center" indent="1"/>
    </xf>
    <xf numFmtId="4" fontId="44" fillId="104"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7" borderId="37" applyNumberFormat="0" applyProtection="0">
      <alignment horizontal="right" vertical="center"/>
    </xf>
    <xf numFmtId="4" fontId="44" fillId="104" borderId="40" applyNumberFormat="0" applyProtection="0">
      <alignment horizontal="left" vertical="center" indent="1"/>
    </xf>
    <xf numFmtId="4" fontId="44" fillId="40" borderId="37" applyNumberFormat="0" applyProtection="0">
      <alignment horizontal="right" vertical="center"/>
    </xf>
    <xf numFmtId="0" fontId="91" fillId="0" borderId="20">
      <alignment horizontal="left" vertical="center"/>
    </xf>
    <xf numFmtId="0" fontId="3" fillId="93" borderId="37" applyNumberFormat="0" applyProtection="0">
      <alignment horizontal="left" vertical="center" indent="1"/>
    </xf>
    <xf numFmtId="0" fontId="2" fillId="86" borderId="18"/>
    <xf numFmtId="0" fontId="68" fillId="79" borderId="51" applyNumberFormat="0" applyAlignment="0" applyProtection="0"/>
    <xf numFmtId="176" fontId="2" fillId="84" borderId="18"/>
    <xf numFmtId="0" fontId="3" fillId="93"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horizontal="left" vertical="center" indent="1"/>
    </xf>
    <xf numFmtId="176" fontId="57" fillId="0" borderId="50" applyNumberFormat="0" applyFill="0" applyBorder="0" applyAlignment="0" applyProtection="0"/>
    <xf numFmtId="4" fontId="44" fillId="104" borderId="37" applyNumberFormat="0" applyProtection="0">
      <alignment horizontal="right" vertical="center"/>
    </xf>
    <xf numFmtId="4" fontId="44" fillId="85" borderId="37" applyNumberFormat="0" applyProtection="0">
      <alignment vertical="center"/>
    </xf>
    <xf numFmtId="0" fontId="135" fillId="0" borderId="50" applyNumberFormat="0" applyFill="0" applyBorder="0" applyAlignment="0" applyProtection="0"/>
    <xf numFmtId="0" fontId="3" fillId="93" borderId="37" applyNumberFormat="0" applyProtection="0">
      <alignment horizontal="left" vertical="center" indent="1"/>
    </xf>
    <xf numFmtId="4" fontId="44" fillId="85" borderId="37" applyNumberFormat="0" applyProtection="0">
      <alignment horizontal="left" vertical="center" indent="1"/>
    </xf>
    <xf numFmtId="176" fontId="57" fillId="0" borderId="50" applyNumberFormat="0" applyFill="0" applyBorder="0" applyAlignment="0" applyProtection="0"/>
    <xf numFmtId="4" fontId="124" fillId="104" borderId="37" applyNumberFormat="0" applyProtection="0">
      <alignment horizontal="right" vertical="center"/>
    </xf>
    <xf numFmtId="4" fontId="44" fillId="85" borderId="37" applyNumberFormat="0" applyProtection="0">
      <alignment horizontal="left" vertical="center" indent="1"/>
    </xf>
    <xf numFmtId="0" fontId="3" fillId="106" borderId="37" applyNumberFormat="0" applyProtection="0">
      <alignment horizontal="left" vertical="center" indent="1"/>
    </xf>
    <xf numFmtId="4" fontId="44" fillId="85" borderId="37" applyNumberFormat="0" applyProtection="0">
      <alignment horizontal="left" vertical="center" indent="1"/>
    </xf>
    <xf numFmtId="176" fontId="59" fillId="0" borderId="50" applyNumberFormat="0" applyFill="0" applyBorder="0" applyAlignment="0" applyProtection="0"/>
    <xf numFmtId="176" fontId="58" fillId="0" borderId="50" applyNumberFormat="0" applyFill="0" applyBorder="0" applyAlignment="0" applyProtection="0"/>
    <xf numFmtId="0" fontId="59" fillId="0" borderId="50" applyNumberFormat="0" applyFill="0" applyBorder="0" applyAlignment="0" applyProtection="0"/>
    <xf numFmtId="0" fontId="57" fillId="0" borderId="50" applyNumberFormat="0" applyFill="0" applyBorder="0" applyAlignment="0" applyProtection="0"/>
    <xf numFmtId="0" fontId="2" fillId="0" borderId="50" applyNumberFormat="0" applyFill="0" applyAlignment="0" applyProtection="0"/>
    <xf numFmtId="0" fontId="2" fillId="0" borderId="50" applyNumberFormat="0" applyFill="0" applyAlignment="0" applyProtection="0"/>
    <xf numFmtId="176" fontId="59" fillId="0" borderId="50" applyNumberFormat="0" applyFill="0" applyBorder="0" applyAlignment="0" applyProtection="0"/>
    <xf numFmtId="0" fontId="3" fillId="92" borderId="52" applyNumberFormat="0" applyFont="0" applyAlignment="0" applyProtection="0"/>
    <xf numFmtId="0" fontId="3" fillId="92" borderId="52" applyNumberFormat="0" applyFont="0" applyAlignment="0" applyProtection="0"/>
    <xf numFmtId="4" fontId="44" fillId="104" borderId="37" applyNumberFormat="0" applyProtection="0">
      <alignment horizontal="right" vertical="center"/>
    </xf>
    <xf numFmtId="0" fontId="32" fillId="89" borderId="52" applyNumberFormat="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0" fontId="3" fillId="86" borderId="37" applyNumberFormat="0" applyProtection="0">
      <alignment horizontal="left" vertical="center" indent="1"/>
    </xf>
    <xf numFmtId="176" fontId="32" fillId="89" borderId="52" applyNumberFormat="0" applyAlignment="0" applyProtection="0"/>
    <xf numFmtId="176" fontId="141"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68" fillId="80" borderId="51" applyNumberFormat="0" applyAlignment="0" applyProtection="0"/>
    <xf numFmtId="176" fontId="32" fillId="89" borderId="52" applyNumberFormat="0" applyAlignment="0" applyProtection="0"/>
    <xf numFmtId="176" fontId="141" fillId="0" borderId="50" applyNumberFormat="0" applyFill="0" applyBorder="0" applyAlignment="0" applyProtection="0"/>
    <xf numFmtId="176" fontId="135" fillId="0" borderId="50" applyNumberFormat="0" applyFill="0" applyBorder="0" applyAlignment="0" applyProtection="0"/>
    <xf numFmtId="0" fontId="2" fillId="86" borderId="18"/>
    <xf numFmtId="0" fontId="36" fillId="92" borderId="52" applyNumberFormat="0" applyFont="0" applyAlignment="0" applyProtection="0"/>
    <xf numFmtId="176" fontId="135" fillId="0" borderId="50" applyNumberFormat="0" applyFill="0" applyBorder="0" applyAlignment="0" applyProtection="0"/>
    <xf numFmtId="176" fontId="141" fillId="0" borderId="50" applyNumberFormat="0" applyFill="0" applyBorder="0" applyAlignment="0" applyProtection="0"/>
    <xf numFmtId="176" fontId="135" fillId="0" borderId="50" applyNumberFormat="0" applyFill="0" applyBorder="0" applyAlignment="0" applyProtection="0"/>
    <xf numFmtId="176" fontId="68" fillId="80" borderId="51" applyNumberFormat="0" applyAlignment="0" applyProtection="0"/>
    <xf numFmtId="0" fontId="3" fillId="93" borderId="37" applyNumberFormat="0" applyProtection="0">
      <alignment horizontal="left" vertical="center" indent="1"/>
    </xf>
    <xf numFmtId="4" fontId="124" fillId="85" borderId="37" applyNumberFormat="0" applyProtection="0">
      <alignment vertical="center"/>
    </xf>
    <xf numFmtId="39" fontId="106" fillId="57" borderId="56"/>
    <xf numFmtId="4" fontId="44" fillId="85" borderId="37" applyNumberFormat="0" applyProtection="0">
      <alignment horizontal="left" vertical="center" indent="1"/>
    </xf>
    <xf numFmtId="39" fontId="106" fillId="57" borderId="56"/>
    <xf numFmtId="176" fontId="59" fillId="0" borderId="50" applyNumberFormat="0" applyFill="0" applyBorder="0" applyAlignment="0" applyProtection="0"/>
    <xf numFmtId="176" fontId="58" fillId="0" borderId="50" applyNumberFormat="0" applyFill="0" applyBorder="0" applyAlignment="0" applyProtection="0"/>
    <xf numFmtId="176" fontId="122" fillId="80" borderId="37" applyNumberFormat="0" applyAlignment="0" applyProtection="0"/>
    <xf numFmtId="0" fontId="68" fillId="80" borderId="51" applyNumberFormat="0" applyAlignment="0" applyProtection="0"/>
    <xf numFmtId="0" fontId="68" fillId="79" borderId="51" applyNumberFormat="0" applyAlignment="0" applyProtection="0"/>
    <xf numFmtId="39" fontId="106" fillId="57" borderId="56"/>
    <xf numFmtId="0" fontId="3" fillId="93" borderId="37" applyNumberFormat="0" applyProtection="0">
      <alignment horizontal="left" vertical="center" indent="1"/>
    </xf>
    <xf numFmtId="4" fontId="44" fillId="104"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2" fillId="84" borderId="18"/>
    <xf numFmtId="0" fontId="2" fillId="84" borderId="18"/>
    <xf numFmtId="0" fontId="189" fillId="80" borderId="51" applyNumberFormat="0" applyAlignment="0" applyProtection="0"/>
    <xf numFmtId="0" fontId="3" fillId="93" borderId="37"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6" borderId="37" applyNumberFormat="0" applyProtection="0">
      <alignment horizontal="left" vertical="center" indent="1"/>
    </xf>
    <xf numFmtId="4" fontId="124" fillId="88" borderId="37" applyNumberFormat="0" applyProtection="0">
      <alignment vertical="center"/>
    </xf>
    <xf numFmtId="0" fontId="3" fillId="93" borderId="37" applyNumberFormat="0" applyProtection="0">
      <alignment horizontal="left" vertical="center" indent="1"/>
    </xf>
    <xf numFmtId="176" fontId="2" fillId="0" borderId="50" applyNumberFormat="0" applyFill="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0" fontId="3" fillId="92" borderId="52" applyNumberFormat="0" applyFont="0" applyAlignment="0" applyProtection="0"/>
    <xf numFmtId="0" fontId="59" fillId="0" borderId="50" applyNumberFormat="0" applyFill="0" applyBorder="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0" fontId="58" fillId="0" borderId="50" applyNumberFormat="0" applyFill="0" applyBorder="0" applyAlignment="0" applyProtection="0"/>
    <xf numFmtId="0" fontId="59" fillId="0" borderId="50" applyNumberFormat="0" applyFill="0" applyBorder="0" applyAlignment="0" applyProtection="0"/>
    <xf numFmtId="0" fontId="2" fillId="0" borderId="50" applyNumberFormat="0" applyFill="0" applyAlignment="0" applyProtection="0"/>
    <xf numFmtId="176" fontId="2" fillId="0" borderId="50" applyNumberFormat="0" applyFill="0" applyAlignment="0" applyProtection="0"/>
    <xf numFmtId="0" fontId="62" fillId="78" borderId="18">
      <alignment horizontal="center" vertical="center" shrinkToFit="1"/>
      <protection hidden="1"/>
    </xf>
    <xf numFmtId="0" fontId="65" fillId="0" borderId="25" applyNumberFormat="0" applyBorder="0">
      <alignment horizontal="center"/>
    </xf>
    <xf numFmtId="0" fontId="68" fillId="79" borderId="51" applyNumberFormat="0" applyAlignment="0" applyProtection="0"/>
    <xf numFmtId="0" fontId="68" fillId="79" borderId="51" applyNumberFormat="0" applyAlignment="0" applyProtection="0"/>
    <xf numFmtId="0" fontId="68" fillId="80" borderId="51" applyNumberFormat="0" applyAlignment="0" applyProtection="0"/>
    <xf numFmtId="0" fontId="68" fillId="79" borderId="51" applyNumberFormat="0" applyAlignment="0" applyProtection="0"/>
    <xf numFmtId="176" fontId="128" fillId="50" borderId="58" applyNumberFormat="0" applyProtection="0">
      <alignment horizontal="right" vertical="center"/>
    </xf>
    <xf numFmtId="4" fontId="129" fillId="109" borderId="58" applyNumberFormat="0" applyProtection="0">
      <alignment horizontal="right" vertical="center"/>
    </xf>
    <xf numFmtId="10" fontId="2" fillId="88" borderId="18" applyNumberFormat="0" applyBorder="0" applyAlignment="0" applyProtection="0"/>
    <xf numFmtId="4" fontId="44" fillId="85" borderId="37" applyNumberFormat="0" applyProtection="0">
      <alignment vertical="center"/>
    </xf>
    <xf numFmtId="0" fontId="57" fillId="0" borderId="50" applyNumberFormat="0" applyFill="0" applyBorder="0" applyAlignment="0" applyProtection="0"/>
    <xf numFmtId="4" fontId="124" fillId="104" borderId="37" applyNumberFormat="0" applyProtection="0">
      <alignment horizontal="right" vertical="center"/>
    </xf>
    <xf numFmtId="0" fontId="3" fillId="93" borderId="37" applyNumberFormat="0" applyProtection="0">
      <alignment horizontal="left" vertical="center" indent="1"/>
    </xf>
    <xf numFmtId="4" fontId="124" fillId="85" borderId="37" applyNumberFormat="0" applyProtection="0">
      <alignment vertical="center"/>
    </xf>
    <xf numFmtId="10" fontId="2" fillId="88" borderId="18" applyNumberFormat="0" applyBorder="0" applyAlignment="0" applyProtection="0"/>
    <xf numFmtId="176" fontId="165" fillId="50" borderId="58" applyNumberFormat="0" applyProtection="0">
      <alignment horizontal="right" vertical="center"/>
    </xf>
    <xf numFmtId="4" fontId="129" fillId="109" borderId="58" applyNumberFormat="0" applyProtection="0">
      <alignment horizontal="right" vertical="center"/>
    </xf>
    <xf numFmtId="0" fontId="3" fillId="108" borderId="37" applyNumberFormat="0" applyProtection="0">
      <alignment horizontal="left" vertical="center" indent="1"/>
    </xf>
    <xf numFmtId="39" fontId="106" fillId="57" borderId="56"/>
    <xf numFmtId="0" fontId="3" fillId="93" borderId="37" applyNumberFormat="0" applyProtection="0">
      <alignment horizontal="left" vertical="center" indent="1"/>
    </xf>
    <xf numFmtId="4" fontId="124" fillId="104" borderId="37" applyNumberFormat="0" applyProtection="0">
      <alignment horizontal="right" vertical="center"/>
    </xf>
    <xf numFmtId="0" fontId="3" fillId="93" borderId="37" applyNumberFormat="0" applyProtection="0">
      <alignment horizontal="left" vertical="center" indent="1"/>
    </xf>
    <xf numFmtId="39" fontId="106" fillId="57" borderId="56"/>
    <xf numFmtId="4" fontId="133" fillId="104" borderId="37" applyNumberFormat="0" applyProtection="0">
      <alignment horizontal="right" vertical="center"/>
    </xf>
    <xf numFmtId="4" fontId="126" fillId="102" borderId="37" applyNumberFormat="0" applyProtection="0">
      <alignment horizontal="left" vertical="center" indent="1"/>
    </xf>
    <xf numFmtId="4" fontId="124" fillId="85" borderId="37" applyNumberFormat="0" applyProtection="0">
      <alignment vertical="center"/>
    </xf>
    <xf numFmtId="0" fontId="172" fillId="83" borderId="18">
      <alignment horizontal="center" vertical="center" wrapText="1"/>
    </xf>
    <xf numFmtId="176" fontId="58" fillId="0" borderId="50" applyNumberFormat="0" applyFill="0" applyBorder="0" applyAlignment="0" applyProtection="0"/>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0" fontId="102" fillId="51" borderId="51" applyNumberFormat="0" applyAlignment="0" applyProtection="0"/>
    <xf numFmtId="4" fontId="44" fillId="10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106" borderId="37" applyNumberFormat="0" applyProtection="0">
      <alignment horizontal="left" vertical="center" indent="1"/>
    </xf>
    <xf numFmtId="176" fontId="165" fillId="50" borderId="58" applyNumberFormat="0" applyProtection="0">
      <alignment horizontal="right" vertical="center"/>
    </xf>
    <xf numFmtId="39" fontId="106" fillId="57" borderId="56"/>
    <xf numFmtId="0" fontId="3" fillId="93" borderId="37" applyNumberFormat="0" applyProtection="0">
      <alignment horizontal="left" vertical="center" indent="1"/>
    </xf>
    <xf numFmtId="4" fontId="44" fillId="104" borderId="40" applyNumberFormat="0" applyProtection="0">
      <alignment horizontal="left" vertical="center" indent="1"/>
    </xf>
    <xf numFmtId="4" fontId="124" fillId="88" borderId="37" applyNumberFormat="0" applyProtection="0">
      <alignment vertical="center"/>
    </xf>
    <xf numFmtId="4" fontId="44" fillId="85" borderId="37" applyNumberFormat="0" applyProtection="0">
      <alignment horizontal="left" vertical="center" indent="1"/>
    </xf>
    <xf numFmtId="0" fontId="2" fillId="86" borderId="18"/>
    <xf numFmtId="4" fontId="44" fillId="95" borderId="37" applyNumberFormat="0" applyProtection="0">
      <alignment horizontal="right" vertical="center"/>
    </xf>
    <xf numFmtId="0" fontId="3" fillId="93" borderId="37" applyNumberFormat="0" applyProtection="0">
      <alignment horizontal="left" vertical="center" indent="1"/>
    </xf>
    <xf numFmtId="4" fontId="44" fillId="83" borderId="37" applyNumberFormat="0" applyProtection="0">
      <alignment horizontal="right" vertical="center"/>
    </xf>
    <xf numFmtId="4" fontId="44" fillId="98"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44" fillId="104" borderId="37" applyNumberFormat="0" applyProtection="0">
      <alignment horizontal="left" vertical="center" indent="1"/>
    </xf>
    <xf numFmtId="0" fontId="3" fillId="106" borderId="37" applyNumberFormat="0" applyProtection="0">
      <alignment horizontal="left" vertical="center" indent="1"/>
    </xf>
    <xf numFmtId="176" fontId="128" fillId="50" borderId="58" applyNumberFormat="0" applyProtection="0">
      <alignment horizontal="right" vertical="center"/>
    </xf>
    <xf numFmtId="4" fontId="128" fillId="109" borderId="58" applyNumberFormat="0" applyProtection="0">
      <alignment horizontal="right" vertical="center"/>
    </xf>
    <xf numFmtId="176" fontId="165" fillId="50" borderId="58" applyNumberFormat="0" applyProtection="0">
      <alignment horizontal="right" vertical="center"/>
    </xf>
    <xf numFmtId="0" fontId="3" fillId="93" borderId="37" applyNumberFormat="0" applyProtection="0">
      <alignment horizontal="left" vertical="center" indent="1"/>
    </xf>
    <xf numFmtId="4" fontId="125" fillId="53" borderId="58" applyNumberFormat="0" applyProtection="0">
      <alignment horizontal="left" vertical="center" wrapText="1" indent="1"/>
    </xf>
    <xf numFmtId="4" fontId="44" fillId="88" borderId="37" applyNumberFormat="0" applyProtection="0">
      <alignment vertical="center"/>
    </xf>
    <xf numFmtId="0" fontId="3" fillId="93" borderId="37" applyNumberFormat="0" applyProtection="0">
      <alignment horizontal="left" vertical="center" indent="1"/>
    </xf>
    <xf numFmtId="0" fontId="2" fillId="84" borderId="18"/>
    <xf numFmtId="0" fontId="2" fillId="84" borderId="18"/>
    <xf numFmtId="176" fontId="2" fillId="84" borderId="18"/>
    <xf numFmtId="0" fontId="173" fillId="0" borderId="48" applyNumberFormat="0" applyFill="0" applyAlignment="0" applyProtection="0"/>
    <xf numFmtId="0" fontId="91" fillId="0" borderId="20">
      <alignment horizontal="left" vertical="center"/>
    </xf>
    <xf numFmtId="0" fontId="91" fillId="0" borderId="20">
      <alignment horizontal="left" vertical="center"/>
    </xf>
    <xf numFmtId="176" fontId="91" fillId="0" borderId="20">
      <alignment horizontal="left" vertical="center"/>
    </xf>
    <xf numFmtId="0" fontId="92" fillId="85" borderId="18" applyBorder="0">
      <alignment horizontal="center" vertical="center" shrinkToFit="1"/>
      <protection hidden="1"/>
    </xf>
    <xf numFmtId="4" fontId="44" fillId="88" borderId="37" applyNumberFormat="0" applyProtection="0">
      <alignment horizontal="left" vertical="center" indent="1"/>
    </xf>
    <xf numFmtId="0" fontId="36" fillId="89" borderId="52" applyNumberFormat="0" applyAlignment="0" applyProtection="0"/>
    <xf numFmtId="0" fontId="173" fillId="0" borderId="48" applyNumberFormat="0" applyFill="0" applyAlignment="0" applyProtection="0"/>
    <xf numFmtId="0" fontId="190" fillId="52" borderId="51" applyNumberFormat="0" applyAlignment="0" applyProtection="0"/>
    <xf numFmtId="10" fontId="2" fillId="88" borderId="18" applyNumberFormat="0" applyBorder="0" applyAlignment="0" applyProtection="0"/>
    <xf numFmtId="0" fontId="102" fillId="51" borderId="51" applyNumberFormat="0" applyAlignment="0" applyProtection="0"/>
    <xf numFmtId="0" fontId="102" fillId="51" borderId="51" applyNumberFormat="0" applyAlignment="0" applyProtection="0"/>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0" fontId="103" fillId="0" borderId="18">
      <alignment horizontal="left" vertical="center" wrapText="1"/>
    </xf>
    <xf numFmtId="39" fontId="106" fillId="57" borderId="56"/>
    <xf numFmtId="176" fontId="130" fillId="107" borderId="58" applyNumberFormat="0" applyProtection="0">
      <alignment horizontal="left" vertical="top" indent="1"/>
    </xf>
    <xf numFmtId="176" fontId="125" fillId="112" borderId="58" applyNumberFormat="0" applyProtection="0">
      <alignment horizontal="left" vertical="center" wrapText="1" indent="1"/>
    </xf>
    <xf numFmtId="176" fontId="166" fillId="50" borderId="58" applyNumberFormat="0" applyProtection="0">
      <alignment horizontal="right" vertical="center"/>
    </xf>
    <xf numFmtId="0" fontId="3" fillId="93"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4" fontId="44" fillId="85" borderId="37" applyNumberFormat="0" applyProtection="0">
      <alignment horizontal="left" vertical="center" indent="1"/>
    </xf>
    <xf numFmtId="0" fontId="3" fillId="106" borderId="37" applyNumberFormat="0" applyProtection="0">
      <alignment horizontal="left" vertical="center" indent="1"/>
    </xf>
    <xf numFmtId="0" fontId="3" fillId="93" borderId="37" applyNumberFormat="0" applyProtection="0">
      <alignment horizontal="left" vertical="center" indent="1"/>
    </xf>
    <xf numFmtId="176" fontId="32" fillId="89" borderId="52" applyNumberFormat="0" applyAlignment="0" applyProtection="0"/>
    <xf numFmtId="0" fontId="91" fillId="0" borderId="20">
      <alignment horizontal="left" vertical="center"/>
    </xf>
    <xf numFmtId="0" fontId="91" fillId="0" borderId="20">
      <alignment horizontal="left" vertical="center"/>
    </xf>
    <xf numFmtId="0" fontId="102" fillId="51" borderId="51" applyNumberFormat="0" applyAlignment="0" applyProtection="0"/>
    <xf numFmtId="0" fontId="102" fillId="51" borderId="51" applyNumberFormat="0" applyAlignment="0" applyProtection="0"/>
    <xf numFmtId="0" fontId="68" fillId="79" borderId="51" applyNumberFormat="0" applyAlignment="0" applyProtection="0"/>
    <xf numFmtId="0" fontId="68" fillId="80" borderId="51" applyNumberFormat="0" applyAlignment="0" applyProtection="0"/>
    <xf numFmtId="176" fontId="2" fillId="0" borderId="50" applyNumberFormat="0" applyFill="0" applyAlignment="0" applyProtection="0"/>
    <xf numFmtId="0" fontId="2" fillId="0" borderId="50" applyNumberFormat="0" applyFill="0" applyAlignment="0" applyProtection="0"/>
    <xf numFmtId="0" fontId="59" fillId="0" borderId="50" applyNumberFormat="0" applyFill="0" applyBorder="0" applyAlignment="0" applyProtection="0"/>
    <xf numFmtId="0" fontId="32" fillId="89" borderId="52" applyNumberFormat="0" applyAlignment="0" applyProtection="0"/>
    <xf numFmtId="0" fontId="57" fillId="0" borderId="50" applyNumberFormat="0" applyFill="0" applyBorder="0" applyAlignment="0" applyProtection="0"/>
    <xf numFmtId="0" fontId="58" fillId="0" borderId="50" applyNumberFormat="0" applyFill="0" applyBorder="0" applyAlignment="0" applyProtection="0"/>
    <xf numFmtId="176" fontId="135" fillId="0" borderId="50" applyNumberFormat="0" applyFill="0" applyBorder="0" applyAlignment="0" applyProtection="0"/>
    <xf numFmtId="0" fontId="135" fillId="0" borderId="50" applyNumberFormat="0" applyFill="0" applyBorder="0" applyAlignment="0" applyProtection="0"/>
    <xf numFmtId="0" fontId="140" fillId="0" borderId="50" applyNumberFormat="0" applyFill="0" applyBorder="0" applyAlignment="0" applyProtection="0"/>
    <xf numFmtId="0" fontId="190" fillId="52" borderId="51" applyNumberFormat="0" applyAlignment="0" applyProtection="0"/>
    <xf numFmtId="0" fontId="173" fillId="0" borderId="48" applyNumberFormat="0" applyFill="0" applyAlignment="0" applyProtection="0"/>
    <xf numFmtId="10" fontId="2" fillId="88" borderId="18" applyNumberFormat="0" applyBorder="0" applyAlignment="0" applyProtection="0"/>
    <xf numFmtId="10" fontId="2" fillId="88" borderId="18" applyNumberFormat="0" applyBorder="0" applyAlignment="0" applyProtection="0"/>
    <xf numFmtId="39" fontId="106" fillId="57" borderId="56"/>
    <xf numFmtId="4" fontId="44" fillId="104" borderId="37" applyNumberFormat="0" applyProtection="0">
      <alignment horizontal="right" vertical="center"/>
    </xf>
    <xf numFmtId="0" fontId="3" fillId="93" borderId="37" applyNumberFormat="0" applyProtection="0">
      <alignment horizontal="left" vertical="center" indent="1"/>
    </xf>
    <xf numFmtId="4" fontId="124" fillId="85" borderId="37" applyNumberFormat="0" applyProtection="0">
      <alignment vertical="center"/>
    </xf>
    <xf numFmtId="4" fontId="124" fillId="104" borderId="37" applyNumberFormat="0" applyProtection="0">
      <alignment horizontal="right" vertical="center"/>
    </xf>
    <xf numFmtId="0" fontId="91" fillId="0" borderId="20">
      <alignment horizontal="left" vertical="center"/>
    </xf>
    <xf numFmtId="176" fontId="102" fillId="52" borderId="51" applyNumberFormat="0" applyAlignment="0" applyProtection="0"/>
    <xf numFmtId="176" fontId="32" fillId="89" borderId="52" applyNumberFormat="0" applyAlignment="0" applyProtection="0"/>
    <xf numFmtId="4" fontId="124" fillId="104" borderId="37" applyNumberFormat="0" applyProtection="0">
      <alignment horizontal="right" vertical="center"/>
    </xf>
    <xf numFmtId="176" fontId="32" fillId="89" borderId="52" applyNumberFormat="0" applyAlignment="0" applyProtection="0"/>
    <xf numFmtId="0" fontId="3" fillId="93" borderId="37" applyNumberFormat="0" applyProtection="0">
      <alignment horizontal="left" vertical="center" indent="1"/>
    </xf>
    <xf numFmtId="0" fontId="3" fillId="86" borderId="37" applyNumberFormat="0" applyProtection="0">
      <alignment horizontal="left" vertical="center" indent="1"/>
    </xf>
    <xf numFmtId="4" fontId="44" fillId="104" borderId="37" applyNumberFormat="0" applyProtection="0">
      <alignment horizontal="right" vertical="center"/>
    </xf>
    <xf numFmtId="4" fontId="124" fillId="85" borderId="37" applyNumberFormat="0" applyProtection="0">
      <alignment vertical="center"/>
    </xf>
    <xf numFmtId="0" fontId="3" fillId="93" borderId="37" applyNumberFormat="0" applyProtection="0">
      <alignment horizontal="left" vertical="center" indent="1"/>
    </xf>
    <xf numFmtId="176" fontId="142" fillId="0" borderId="50" applyNumberFormat="0" applyFill="0" applyBorder="0" applyAlignment="0" applyProtection="0"/>
    <xf numFmtId="0" fontId="3" fillId="93" borderId="37" applyNumberFormat="0" applyProtection="0">
      <alignment horizontal="left" vertical="center" indent="1"/>
    </xf>
    <xf numFmtId="4" fontId="44" fillId="88" borderId="37" applyNumberFormat="0" applyProtection="0">
      <alignment horizontal="left" vertical="center" indent="1"/>
    </xf>
    <xf numFmtId="4" fontId="126" fillId="102"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vertical="center"/>
    </xf>
    <xf numFmtId="0" fontId="3" fillId="106" borderId="37" applyNumberFormat="0" applyProtection="0">
      <alignment horizontal="left" vertical="center" indent="1"/>
    </xf>
    <xf numFmtId="0" fontId="3" fillId="108" borderId="37" applyNumberFormat="0" applyProtection="0">
      <alignment horizontal="left" vertical="center" indent="1"/>
    </xf>
    <xf numFmtId="4" fontId="44" fillId="104" borderId="40" applyNumberFormat="0" applyProtection="0">
      <alignment horizontal="left" vertical="center" indent="1"/>
    </xf>
    <xf numFmtId="176" fontId="58" fillId="0" borderId="50" applyNumberFormat="0" applyFill="0" applyBorder="0" applyAlignment="0" applyProtection="0"/>
    <xf numFmtId="0" fontId="122" fillId="79" borderId="37" applyNumberFormat="0" applyAlignment="0" applyProtection="0"/>
    <xf numFmtId="0" fontId="3" fillId="92" borderId="52" applyNumberFormat="0" applyFont="0" applyAlignment="0" applyProtection="0"/>
    <xf numFmtId="0" fontId="3" fillId="92" borderId="52" applyNumberFormat="0" applyFont="0" applyAlignment="0" applyProtection="0"/>
    <xf numFmtId="0" fontId="32" fillId="89" borderId="52" applyNumberFormat="0" applyAlignment="0" applyProtection="0"/>
    <xf numFmtId="0" fontId="36" fillId="92" borderId="52" applyNumberFormat="0" applyFont="0" applyAlignment="0" applyProtection="0"/>
    <xf numFmtId="39" fontId="106" fillId="57" borderId="56"/>
    <xf numFmtId="0" fontId="122" fillId="79" borderId="37" applyNumberFormat="0" applyAlignment="0" applyProtection="0"/>
    <xf numFmtId="0" fontId="122" fillId="79" borderId="37" applyNumberFormat="0" applyAlignment="0" applyProtection="0"/>
    <xf numFmtId="0" fontId="122" fillId="80" borderId="37" applyNumberFormat="0" applyAlignment="0" applyProtection="0"/>
    <xf numFmtId="0" fontId="122" fillId="79" borderId="37" applyNumberFormat="0" applyAlignment="0" applyProtection="0"/>
    <xf numFmtId="0" fontId="3" fillId="106" borderId="37" applyNumberFormat="0" applyProtection="0">
      <alignment horizontal="left" vertical="center" indent="1"/>
    </xf>
    <xf numFmtId="4" fontId="44" fillId="104" borderId="40" applyNumberFormat="0" applyProtection="0">
      <alignment horizontal="left" vertical="center" indent="1"/>
    </xf>
    <xf numFmtId="0" fontId="2" fillId="0" borderId="50" applyNumberFormat="0" applyFill="0" applyAlignment="0" applyProtection="0"/>
    <xf numFmtId="0" fontId="3" fillId="92" borderId="52" applyNumberFormat="0" applyFont="0" applyAlignment="0" applyProtection="0"/>
    <xf numFmtId="4" fontId="124" fillId="104" borderId="37" applyNumberFormat="0" applyProtection="0">
      <alignment horizontal="right" vertical="center"/>
    </xf>
    <xf numFmtId="4" fontId="133" fillId="104" borderId="37" applyNumberFormat="0" applyProtection="0">
      <alignment horizontal="right" vertical="center"/>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124" fillId="104" borderId="37" applyNumberFormat="0" applyProtection="0">
      <alignment horizontal="right" vertical="center"/>
    </xf>
    <xf numFmtId="0" fontId="103" fillId="0" borderId="18">
      <alignment horizontal="left" vertical="center" wrapText="1"/>
    </xf>
    <xf numFmtId="4" fontId="124" fillId="104" borderId="37" applyNumberFormat="0" applyProtection="0">
      <alignment horizontal="right" vertical="center"/>
    </xf>
    <xf numFmtId="176" fontId="91" fillId="0" borderId="20">
      <alignment horizontal="left" vertical="center"/>
    </xf>
    <xf numFmtId="0" fontId="3" fillId="106" borderId="37" applyNumberFormat="0" applyProtection="0">
      <alignment horizontal="left" vertical="center" indent="1"/>
    </xf>
    <xf numFmtId="4" fontId="44" fillId="85" borderId="37" applyNumberFormat="0" applyProtection="0">
      <alignment horizontal="left" vertical="center" indent="1"/>
    </xf>
    <xf numFmtId="4" fontId="44" fillId="97" borderId="37" applyNumberFormat="0" applyProtection="0">
      <alignment horizontal="right" vertical="center"/>
    </xf>
    <xf numFmtId="4" fontId="44" fillId="95" borderId="37" applyNumberFormat="0" applyProtection="0">
      <alignment horizontal="right" vertical="center"/>
    </xf>
    <xf numFmtId="176" fontId="125" fillId="112" borderId="58" applyNumberFormat="0" applyProtection="0">
      <alignment horizontal="left" vertical="center" wrapText="1" indent="1"/>
    </xf>
    <xf numFmtId="176" fontId="130" fillId="107" borderId="58" applyNumberFormat="0" applyProtection="0">
      <alignment horizontal="left" vertical="top" indent="1"/>
    </xf>
    <xf numFmtId="0" fontId="3" fillId="86" borderId="37" applyNumberFormat="0" applyProtection="0">
      <alignment horizontal="left" vertical="center" indent="1"/>
    </xf>
    <xf numFmtId="4" fontId="44" fillId="106"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44" fillId="88" borderId="37" applyNumberFormat="0" applyProtection="0">
      <alignment vertical="center"/>
    </xf>
    <xf numFmtId="4" fontId="133" fillId="104" borderId="37" applyNumberFormat="0" applyProtection="0">
      <alignment horizontal="right" vertical="center"/>
    </xf>
    <xf numFmtId="4" fontId="44" fillId="95" borderId="37" applyNumberFormat="0" applyProtection="0">
      <alignment horizontal="right" vertical="center"/>
    </xf>
    <xf numFmtId="0" fontId="3" fillId="93" borderId="37" applyNumberFormat="0" applyProtection="0">
      <alignment horizontal="left" vertical="center" indent="1"/>
    </xf>
    <xf numFmtId="0" fontId="2" fillId="86" borderId="18"/>
    <xf numFmtId="0" fontId="2" fillId="86" borderId="18"/>
    <xf numFmtId="176" fontId="2" fillId="86" borderId="18"/>
    <xf numFmtId="0" fontId="57" fillId="0" borderId="50" applyNumberFormat="0" applyFill="0" applyBorder="0" applyAlignment="0" applyProtection="0"/>
    <xf numFmtId="176" fontId="57" fillId="0" borderId="50" applyNumberFormat="0" applyFill="0" applyBorder="0" applyAlignment="0" applyProtection="0"/>
    <xf numFmtId="4" fontId="4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12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133" fillId="104" borderId="37" applyNumberFormat="0" applyProtection="0">
      <alignment horizontal="right" vertical="center"/>
    </xf>
    <xf numFmtId="4" fontId="44" fillId="85" borderId="37" applyNumberFormat="0" applyProtection="0">
      <alignment vertical="center"/>
    </xf>
    <xf numFmtId="201" fontId="167" fillId="85" borderId="57" applyBorder="0">
      <alignment horizontal="center" vertical="center" wrapText="1"/>
      <protection hidden="1"/>
    </xf>
    <xf numFmtId="0" fontId="164" fillId="1" borderId="20" applyNumberFormat="0" applyFont="0" applyAlignment="0">
      <alignment horizontal="center"/>
    </xf>
    <xf numFmtId="0" fontId="135" fillId="0" borderId="50" applyNumberFormat="0" applyFill="0" applyBorder="0" applyAlignment="0" applyProtection="0"/>
    <xf numFmtId="0" fontId="172" fillId="83" borderId="18">
      <alignment horizontal="center" vertical="center" wrapText="1"/>
    </xf>
    <xf numFmtId="0" fontId="173" fillId="0" borderId="48" applyNumberFormat="0" applyFill="0" applyAlignment="0" applyProtection="0"/>
    <xf numFmtId="0" fontId="162" fillId="113" borderId="18">
      <alignment vertical="center" wrapText="1"/>
      <protection locked="0"/>
    </xf>
    <xf numFmtId="0" fontId="162" fillId="113" borderId="18">
      <alignment vertical="center" wrapText="1"/>
      <protection locked="0"/>
    </xf>
    <xf numFmtId="0" fontId="140" fillId="0" borderId="50" applyNumberFormat="0" applyFill="0" applyBorder="0" applyAlignment="0" applyProtection="0"/>
    <xf numFmtId="0" fontId="141" fillId="0" borderId="50" applyNumberFormat="0" applyFill="0" applyBorder="0" applyAlignment="0" applyProtection="0"/>
    <xf numFmtId="0" fontId="142" fillId="0" borderId="50" applyNumberFormat="0" applyFill="0" applyBorder="0" applyAlignment="0" applyProtection="0"/>
    <xf numFmtId="0" fontId="3" fillId="93" borderId="37" applyNumberFormat="0" applyProtection="0">
      <alignment horizontal="left" vertical="center" indent="1"/>
    </xf>
    <xf numFmtId="4" fontId="44" fillId="85" borderId="37" applyNumberFormat="0" applyProtection="0">
      <alignmen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10" fontId="2" fillId="88" borderId="18" applyNumberFormat="0" applyBorder="0" applyAlignment="0" applyProtection="0"/>
    <xf numFmtId="176" fontId="141" fillId="0" borderId="50" applyNumberFormat="0" applyFill="0" applyBorder="0" applyAlignment="0" applyProtection="0"/>
    <xf numFmtId="0" fontId="36" fillId="92" borderId="52" applyNumberFormat="0" applyFont="0" applyAlignment="0" applyProtection="0"/>
    <xf numFmtId="176" fontId="68" fillId="80" borderId="51" applyNumberFormat="0" applyAlignment="0" applyProtection="0"/>
    <xf numFmtId="0" fontId="3" fillId="86" borderId="37" applyNumberFormat="0" applyProtection="0">
      <alignment horizontal="left" vertical="center" indent="1"/>
    </xf>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4" fontId="44" fillId="85" borderId="37" applyNumberFormat="0" applyProtection="0">
      <alignment horizontal="left" vertical="center" indent="1"/>
    </xf>
    <xf numFmtId="4" fontId="44" fillId="85" borderId="37" applyNumberFormat="0" applyProtection="0">
      <alignment horizontal="left" vertical="center" indent="1"/>
    </xf>
    <xf numFmtId="39" fontId="106" fillId="57" borderId="56"/>
    <xf numFmtId="4" fontId="44" fillId="106" borderId="37" applyNumberFormat="0" applyProtection="0">
      <alignment horizontal="left" vertical="center" indent="1"/>
    </xf>
    <xf numFmtId="176" fontId="130" fillId="107" borderId="58" applyNumberFormat="0" applyProtection="0">
      <alignment horizontal="left" vertical="top" indent="1"/>
    </xf>
    <xf numFmtId="0" fontId="2" fillId="0" borderId="50" applyNumberFormat="0" applyFill="0" applyAlignment="0" applyProtection="0"/>
    <xf numFmtId="0" fontId="2" fillId="86" borderId="18"/>
    <xf numFmtId="0" fontId="2" fillId="84" borderId="18"/>
    <xf numFmtId="0" fontId="91" fillId="0" borderId="20">
      <alignment horizontal="left" vertical="center"/>
    </xf>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10" fontId="2" fillId="88" borderId="18" applyNumberFormat="0" applyBorder="0" applyAlignment="0" applyProtection="0"/>
    <xf numFmtId="39" fontId="106" fillId="57" borderId="56"/>
    <xf numFmtId="39" fontId="106" fillId="57" borderId="56"/>
    <xf numFmtId="39" fontId="106" fillId="57" borderId="56"/>
    <xf numFmtId="39" fontId="106" fillId="57" borderId="56"/>
    <xf numFmtId="39" fontId="106" fillId="57" borderId="56"/>
    <xf numFmtId="39" fontId="106" fillId="57" borderId="56"/>
    <xf numFmtId="176" fontId="2" fillId="86" borderId="18"/>
    <xf numFmtId="176" fontId="165" fillId="50" borderId="58" applyNumberFormat="0" applyProtection="0">
      <alignment horizontal="right" vertical="center"/>
    </xf>
    <xf numFmtId="176" fontId="128" fillId="50" borderId="58" applyNumberFormat="0" applyProtection="0">
      <alignment horizontal="right" vertical="center"/>
    </xf>
    <xf numFmtId="176" fontId="130" fillId="107" borderId="58" applyNumberFormat="0" applyProtection="0">
      <alignment horizontal="left" vertical="top" indent="1"/>
    </xf>
    <xf numFmtId="176" fontId="125" fillId="112" borderId="58" applyNumberFormat="0" applyProtection="0">
      <alignment horizontal="left" vertical="center" wrapText="1" indent="1"/>
    </xf>
    <xf numFmtId="176" fontId="166" fillId="50" borderId="58" applyNumberFormat="0" applyProtection="0">
      <alignment horizontal="right" vertical="center"/>
    </xf>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68" fillId="80" borderId="51" applyNumberFormat="0" applyAlignment="0" applyProtection="0"/>
    <xf numFmtId="176" fontId="2" fillId="0" borderId="50" applyNumberFormat="0" applyFill="0" applyAlignment="0" applyProtection="0"/>
    <xf numFmtId="176" fontId="91" fillId="0" borderId="20">
      <alignment horizontal="left" vertical="center"/>
    </xf>
    <xf numFmtId="176" fontId="32" fillId="89" borderId="52" applyNumberFormat="0" applyAlignment="0" applyProtection="0"/>
    <xf numFmtId="176" fontId="135" fillId="0" borderId="50" applyNumberFormat="0" applyFill="0" applyBorder="0" applyAlignment="0" applyProtection="0"/>
    <xf numFmtId="176" fontId="102" fillId="52" borderId="51" applyNumberFormat="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0" fontId="3" fillId="92" borderId="52" applyNumberFormat="0" applyFont="0" applyAlignment="0" applyProtection="0"/>
    <xf numFmtId="0" fontId="3" fillId="92" borderId="52" applyNumberFormat="0" applyFont="0" applyAlignment="0" applyProtection="0"/>
    <xf numFmtId="176" fontId="57" fillId="0" borderId="50" applyNumberFormat="0" applyFill="0" applyBorder="0" applyAlignment="0" applyProtection="0"/>
    <xf numFmtId="0" fontId="57" fillId="0" borderId="50" applyNumberFormat="0" applyFill="0" applyBorder="0" applyAlignment="0" applyProtection="0"/>
    <xf numFmtId="0" fontId="59" fillId="0" borderId="50" applyNumberFormat="0" applyFill="0" applyBorder="0" applyAlignment="0" applyProtection="0"/>
    <xf numFmtId="176" fontId="58" fillId="0" borderId="50" applyNumberFormat="0" applyFill="0" applyBorder="0" applyAlignment="0" applyProtection="0"/>
    <xf numFmtId="0" fontId="2" fillId="0" borderId="50" applyNumberFormat="0" applyFill="0" applyAlignment="0" applyProtection="0"/>
    <xf numFmtId="0" fontId="2" fillId="0" borderId="50" applyNumberFormat="0" applyFill="0" applyAlignment="0" applyProtection="0"/>
    <xf numFmtId="0" fontId="68" fillId="80" borderId="51" applyNumberFormat="0" applyAlignment="0" applyProtection="0"/>
    <xf numFmtId="0" fontId="68" fillId="79" borderId="51" applyNumberFormat="0" applyAlignment="0" applyProtection="0"/>
    <xf numFmtId="0" fontId="102" fillId="51" borderId="51" applyNumberFormat="0" applyAlignment="0" applyProtection="0"/>
    <xf numFmtId="0" fontId="102" fillId="51" borderId="51" applyNumberFormat="0" applyAlignment="0" applyProtection="0"/>
    <xf numFmtId="4" fontId="44" fillId="96" borderId="37" applyNumberFormat="0" applyProtection="0">
      <alignment horizontal="right" vertical="center"/>
    </xf>
    <xf numFmtId="4" fontId="44" fillId="98"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134" fillId="109" borderId="58" applyNumberFormat="0" applyProtection="0">
      <alignment horizontal="right" vertical="center"/>
    </xf>
    <xf numFmtId="0" fontId="3" fillId="93" borderId="37" applyNumberFormat="0" applyProtection="0">
      <alignment horizontal="left" vertical="center" indent="1"/>
    </xf>
    <xf numFmtId="0" fontId="141" fillId="0" borderId="50" applyNumberFormat="0" applyFill="0" applyBorder="0" applyAlignment="0" applyProtection="0"/>
    <xf numFmtId="176" fontId="140" fillId="0" borderId="50" applyNumberFormat="0" applyFill="0" applyBorder="0" applyAlignment="0" applyProtection="0"/>
    <xf numFmtId="0" fontId="142" fillId="0" borderId="50" applyNumberFormat="0" applyFill="0" applyBorder="0" applyAlignment="0" applyProtection="0"/>
    <xf numFmtId="176" fontId="141" fillId="0" borderId="50" applyNumberFormat="0" applyFill="0" applyBorder="0" applyAlignment="0" applyProtection="0"/>
    <xf numFmtId="0" fontId="68" fillId="79" borderId="51" applyNumberFormat="0" applyAlignment="0" applyProtection="0"/>
    <xf numFmtId="4" fontId="124" fillId="104" borderId="37" applyNumberFormat="0" applyProtection="0">
      <alignment horizontal="right" vertical="center"/>
    </xf>
    <xf numFmtId="0" fontId="102" fillId="51" borderId="51" applyNumberFormat="0" applyAlignment="0" applyProtection="0"/>
    <xf numFmtId="0" fontId="3" fillId="92" borderId="52" applyNumberFormat="0" applyFont="0" applyAlignment="0" applyProtection="0"/>
    <xf numFmtId="0" fontId="3" fillId="92" borderId="52" applyNumberFormat="0" applyFont="0" applyAlignment="0" applyProtection="0"/>
    <xf numFmtId="0" fontId="189" fillId="80" borderId="51" applyNumberFormat="0" applyAlignment="0" applyProtection="0"/>
    <xf numFmtId="0" fontId="36" fillId="89" borderId="52" applyNumberFormat="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39" fontId="106" fillId="57" borderId="56"/>
    <xf numFmtId="176" fontId="135" fillId="0" borderId="50" applyNumberFormat="0" applyFill="0" applyBorder="0" applyAlignment="0" applyProtection="0"/>
    <xf numFmtId="39" fontId="106" fillId="57" borderId="56"/>
    <xf numFmtId="39" fontId="106" fillId="57" borderId="56"/>
    <xf numFmtId="4" fontId="128" fillId="109" borderId="58" applyNumberFormat="0" applyProtection="0">
      <alignment horizontal="right" vertical="center"/>
    </xf>
    <xf numFmtId="0" fontId="3" fillId="106" borderId="37" applyNumberFormat="0" applyProtection="0">
      <alignment horizontal="left" vertical="center" indent="1"/>
    </xf>
    <xf numFmtId="0" fontId="3" fillId="86" borderId="37" applyNumberFormat="0" applyProtection="0">
      <alignment horizontal="left" vertical="center" indent="1"/>
    </xf>
    <xf numFmtId="0" fontId="91" fillId="0" borderId="20">
      <alignment horizontal="left" vertical="center"/>
    </xf>
    <xf numFmtId="4" fontId="126" fillId="102" borderId="37" applyNumberFormat="0" applyProtection="0">
      <alignment horizontal="left" vertical="center" indent="1"/>
    </xf>
    <xf numFmtId="4" fontId="44" fillId="104" borderId="37" applyNumberFormat="0" applyProtection="0">
      <alignment horizontal="right" vertical="center"/>
    </xf>
    <xf numFmtId="4" fontId="44" fillId="104" borderId="37" applyNumberFormat="0" applyProtection="0">
      <alignment horizontal="right" vertical="center"/>
    </xf>
    <xf numFmtId="0" fontId="3" fillId="93" borderId="37" applyNumberFormat="0" applyProtection="0">
      <alignment horizontal="left" vertical="center" indent="1"/>
    </xf>
    <xf numFmtId="0" fontId="2" fillId="86" borderId="18"/>
    <xf numFmtId="4" fontId="44" fillId="85" borderId="37" applyNumberFormat="0" applyProtection="0">
      <alignment vertical="center"/>
    </xf>
    <xf numFmtId="4" fontId="4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88" borderId="37" applyNumberFormat="0" applyProtection="0">
      <alignment vertical="center"/>
    </xf>
    <xf numFmtId="4" fontId="124" fillId="88" borderId="37" applyNumberFormat="0" applyProtection="0">
      <alignmen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133" fillId="104" borderId="37" applyNumberFormat="0" applyProtection="0">
      <alignment horizontal="right" vertical="center"/>
    </xf>
    <xf numFmtId="0" fontId="162" fillId="113" borderId="18">
      <alignment vertical="center" wrapText="1"/>
      <protection locked="0"/>
    </xf>
    <xf numFmtId="0" fontId="140" fillId="0" borderId="50" applyNumberFormat="0" applyFill="0" applyBorder="0" applyAlignment="0" applyProtection="0"/>
    <xf numFmtId="0" fontId="140" fillId="0" borderId="50" applyNumberFormat="0" applyFill="0" applyBorder="0" applyAlignment="0" applyProtection="0"/>
    <xf numFmtId="176" fontId="57" fillId="0" borderId="50" applyNumberFormat="0" applyFill="0" applyBorder="0" applyAlignment="0" applyProtection="0"/>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0" fontId="58" fillId="0" borderId="50" applyNumberFormat="0" applyFill="0" applyBorder="0" applyAlignment="0" applyProtection="0"/>
    <xf numFmtId="0" fontId="102" fillId="51" borderId="51" applyNumberFormat="0" applyAlignment="0" applyProtection="0"/>
    <xf numFmtId="39" fontId="106" fillId="57" borderId="56"/>
    <xf numFmtId="10" fontId="2" fillId="88" borderId="18" applyNumberFormat="0" applyBorder="0" applyAlignment="0" applyProtection="0"/>
    <xf numFmtId="0" fontId="102" fillId="51" borderId="51" applyNumberFormat="0" applyAlignment="0" applyProtection="0"/>
    <xf numFmtId="0" fontId="141" fillId="0" borderId="50" applyNumberFormat="0" applyFill="0" applyBorder="0" applyAlignment="0" applyProtection="0"/>
    <xf numFmtId="0"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0" fontId="162" fillId="113" borderId="18">
      <alignment vertical="center" wrapText="1"/>
      <protection locked="0"/>
    </xf>
    <xf numFmtId="176" fontId="68" fillId="80" borderId="51" applyNumberFormat="0" applyAlignment="0" applyProtection="0"/>
    <xf numFmtId="176" fontId="128" fillId="50" borderId="58" applyNumberFormat="0" applyProtection="0">
      <alignment horizontal="right" vertical="center"/>
    </xf>
    <xf numFmtId="10" fontId="2" fillId="88" borderId="18" applyNumberFormat="0" applyBorder="0" applyAlignment="0" applyProtection="0"/>
    <xf numFmtId="4" fontId="44" fillId="85" borderId="37" applyNumberFormat="0" applyProtection="0">
      <alignment vertical="center"/>
    </xf>
    <xf numFmtId="39" fontId="106" fillId="57" borderId="56"/>
    <xf numFmtId="4" fontId="44" fillId="98" borderId="37" applyNumberFormat="0" applyProtection="0">
      <alignment horizontal="right" vertical="center"/>
    </xf>
    <xf numFmtId="4" fontId="44" fillId="104" borderId="37" applyNumberFormat="0" applyProtection="0">
      <alignment horizontal="right" vertical="center"/>
    </xf>
    <xf numFmtId="0" fontId="3" fillId="92" borderId="52" applyNumberFormat="0" applyFont="0" applyAlignment="0" applyProtection="0"/>
    <xf numFmtId="176" fontId="58" fillId="0" borderId="50" applyNumberFormat="0" applyFill="0" applyBorder="0" applyAlignment="0" applyProtection="0"/>
    <xf numFmtId="0" fontId="3" fillId="108" borderId="37" applyNumberFormat="0" applyProtection="0">
      <alignment horizontal="left" vertical="center" indent="1"/>
    </xf>
    <xf numFmtId="176" fontId="57"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68" fillId="80" borderId="51" applyNumberFormat="0" applyAlignment="0" applyProtection="0"/>
    <xf numFmtId="176" fontId="2" fillId="0" borderId="50" applyNumberFormat="0" applyFill="0" applyAlignment="0" applyProtection="0"/>
    <xf numFmtId="176" fontId="68" fillId="80" borderId="51" applyNumberFormat="0" applyAlignment="0" applyProtection="0"/>
    <xf numFmtId="0" fontId="3" fillId="106" borderId="37" applyNumberFormat="0" applyProtection="0">
      <alignment horizontal="left" vertical="center" indent="1"/>
    </xf>
    <xf numFmtId="4" fontId="44" fillId="106" borderId="37" applyNumberFormat="0" applyProtection="0">
      <alignment horizontal="left" vertical="center" indent="1"/>
    </xf>
    <xf numFmtId="0" fontId="3" fillId="92" borderId="52" applyNumberFormat="0" applyFont="0" applyAlignment="0" applyProtection="0"/>
    <xf numFmtId="176" fontId="68" fillId="80" borderId="51" applyNumberFormat="0" applyAlignment="0" applyProtection="0"/>
    <xf numFmtId="4" fontId="129" fillId="109" borderId="58" applyNumberFormat="0" applyProtection="0">
      <alignment horizontal="right" vertical="center"/>
    </xf>
    <xf numFmtId="176" fontId="2" fillId="84" borderId="18"/>
    <xf numFmtId="176" fontId="91" fillId="0" borderId="20">
      <alignment horizontal="left" vertical="center"/>
    </xf>
    <xf numFmtId="176" fontId="91" fillId="0" borderId="20">
      <alignment horizontal="left" vertical="center"/>
    </xf>
    <xf numFmtId="176" fontId="102" fillId="52" borderId="51" applyNumberFormat="0" applyAlignment="0" applyProtection="0"/>
    <xf numFmtId="176" fontId="102" fillId="52" borderId="51" applyNumberFormat="0" applyAlignment="0" applyProtection="0"/>
    <xf numFmtId="4" fontId="44" fillId="104" borderId="37" applyNumberFormat="0" applyProtection="0">
      <alignment horizontal="right" vertical="center"/>
    </xf>
    <xf numFmtId="176" fontId="57" fillId="0" borderId="50" applyNumberFormat="0" applyFill="0" applyBorder="0" applyAlignment="0" applyProtection="0"/>
    <xf numFmtId="0" fontId="135" fillId="0" borderId="50" applyNumberFormat="0" applyFill="0" applyBorder="0" applyAlignment="0" applyProtection="0"/>
    <xf numFmtId="0" fontId="102" fillId="51" borderId="51" applyNumberFormat="0" applyAlignment="0" applyProtection="0"/>
    <xf numFmtId="0" fontId="102" fillId="51" borderId="51" applyNumberFormat="0" applyAlignment="0" applyProtection="0"/>
    <xf numFmtId="0" fontId="68" fillId="79" borderId="51" applyNumberFormat="0" applyAlignment="0" applyProtection="0"/>
    <xf numFmtId="0" fontId="36" fillId="92" borderId="52" applyNumberFormat="0" applyFont="0" applyAlignment="0" applyProtection="0"/>
    <xf numFmtId="0" fontId="57" fillId="0" borderId="50" applyNumberFormat="0" applyFill="0" applyBorder="0" applyAlignment="0" applyProtection="0"/>
    <xf numFmtId="0" fontId="102" fillId="51" borderId="51" applyNumberFormat="0" applyAlignment="0" applyProtection="0"/>
    <xf numFmtId="176" fontId="140" fillId="0" borderId="50" applyNumberFormat="0" applyFill="0" applyBorder="0" applyAlignment="0" applyProtection="0"/>
    <xf numFmtId="4" fontId="124" fillId="85" borderId="37" applyNumberFormat="0" applyProtection="0">
      <alignment vertical="center"/>
    </xf>
    <xf numFmtId="4" fontId="44" fillId="85" borderId="37" applyNumberFormat="0" applyProtection="0">
      <alignment vertical="center"/>
    </xf>
    <xf numFmtId="0" fontId="68" fillId="79" borderId="51" applyNumberFormat="0" applyAlignment="0" applyProtection="0"/>
    <xf numFmtId="176" fontId="32" fillId="89" borderId="52" applyNumberFormat="0" applyAlignment="0" applyProtection="0"/>
    <xf numFmtId="176" fontId="32" fillId="89" borderId="52" applyNumberFormat="0" applyAlignment="0" applyProtection="0"/>
    <xf numFmtId="176" fontId="122" fillId="80" borderId="37" applyNumberFormat="0" applyAlignment="0" applyProtection="0"/>
    <xf numFmtId="176" fontId="122" fillId="80" borderId="37" applyNumberFormat="0" applyAlignment="0" applyProtection="0"/>
    <xf numFmtId="176" fontId="2" fillId="86" borderId="18"/>
    <xf numFmtId="0" fontId="135" fillId="0" borderId="50" applyNumberFormat="0" applyFill="0" applyBorder="0" applyAlignment="0" applyProtection="0"/>
    <xf numFmtId="176" fontId="141" fillId="0" borderId="50" applyNumberFormat="0" applyFill="0" applyBorder="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176" fontId="135"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2" fillId="0" borderId="50" applyNumberFormat="0" applyFill="0" applyAlignment="0" applyProtection="0"/>
    <xf numFmtId="176" fontId="2" fillId="0" borderId="50" applyNumberFormat="0" applyFill="0" applyAlignment="0" applyProtection="0"/>
    <xf numFmtId="176" fontId="68" fillId="80" borderId="51" applyNumberFormat="0" applyAlignment="0" applyProtection="0"/>
    <xf numFmtId="176" fontId="68" fillId="80" borderId="51" applyNumberFormat="0" applyAlignment="0" applyProtection="0"/>
    <xf numFmtId="176" fontId="32" fillId="89" borderId="52" applyNumberFormat="0" applyAlignment="0" applyProtection="0"/>
    <xf numFmtId="176" fontId="32" fillId="89" borderId="52" applyNumberFormat="0" applyAlignment="0" applyProtection="0"/>
    <xf numFmtId="176" fontId="102" fillId="52" borderId="51" applyNumberFormat="0" applyAlignment="0" applyProtection="0"/>
    <xf numFmtId="176" fontId="102" fillId="52" borderId="51" applyNumberFormat="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0" fontId="68" fillId="79" borderId="51" applyNumberFormat="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0" fontId="141" fillId="0" borderId="50" applyNumberFormat="0" applyFill="0" applyBorder="0" applyAlignment="0" applyProtection="0"/>
    <xf numFmtId="0" fontId="141" fillId="0" borderId="50" applyNumberFormat="0" applyFill="0" applyBorder="0" applyAlignment="0" applyProtection="0"/>
    <xf numFmtId="0" fontId="140" fillId="0" borderId="50" applyNumberFormat="0" applyFill="0" applyBorder="0" applyAlignment="0" applyProtection="0"/>
    <xf numFmtId="0" fontId="140" fillId="0" borderId="50" applyNumberFormat="0" applyFill="0" applyBorder="0" applyAlignment="0" applyProtection="0"/>
    <xf numFmtId="0" fontId="162" fillId="113" borderId="18">
      <alignment vertical="center" wrapText="1"/>
      <protection locked="0"/>
    </xf>
    <xf numFmtId="0" fontId="162" fillId="113" borderId="18">
      <alignment vertical="center" wrapText="1"/>
      <protection locked="0"/>
    </xf>
    <xf numFmtId="0" fontId="172" fillId="83" borderId="18">
      <alignment horizontal="center" vertical="center" wrapText="1"/>
    </xf>
    <xf numFmtId="0" fontId="135" fillId="0" borderId="50" applyNumberFormat="0" applyFill="0" applyBorder="0" applyAlignment="0" applyProtection="0"/>
    <xf numFmtId="0" fontId="135" fillId="0" borderId="50" applyNumberFormat="0" applyFill="0" applyBorder="0" applyAlignment="0" applyProtection="0"/>
    <xf numFmtId="0" fontId="164" fillId="1" borderId="20" applyNumberFormat="0" applyFont="0" applyAlignment="0">
      <alignment horizontal="center"/>
    </xf>
    <xf numFmtId="176" fontId="2" fillId="86" borderId="18"/>
    <xf numFmtId="0" fontId="2" fillId="86" borderId="18"/>
    <xf numFmtId="0" fontId="36" fillId="92" borderId="52" applyNumberFormat="0" applyFont="0" applyAlignment="0" applyProtection="0"/>
    <xf numFmtId="0" fontId="32" fillId="89" borderId="52" applyNumberFormat="0" applyAlignment="0" applyProtection="0"/>
    <xf numFmtId="0" fontId="3" fillId="92" borderId="52" applyNumberFormat="0" applyFont="0" applyAlignment="0" applyProtection="0"/>
    <xf numFmtId="0" fontId="3" fillId="92" borderId="52" applyNumberFormat="0" applyFont="0" applyAlignment="0" applyProtection="0"/>
    <xf numFmtId="176" fontId="2" fillId="0" borderId="50" applyNumberFormat="0" applyFill="0" applyAlignment="0" applyProtection="0"/>
    <xf numFmtId="0" fontId="68" fillId="80" borderId="51" applyNumberFormat="0" applyAlignment="0" applyProtection="0"/>
    <xf numFmtId="0" fontId="68" fillId="79" borderId="51" applyNumberFormat="0" applyAlignment="0" applyProtection="0"/>
    <xf numFmtId="0" fontId="103" fillId="0" borderId="18">
      <alignment horizontal="left" vertical="center" wrapText="1"/>
    </xf>
    <xf numFmtId="0" fontId="102" fillId="51" borderId="51" applyNumberFormat="0" applyAlignment="0" applyProtection="0"/>
    <xf numFmtId="0" fontId="102" fillId="51" borderId="51" applyNumberFormat="0" applyAlignment="0" applyProtection="0"/>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10" fontId="2" fillId="88" borderId="18" applyNumberFormat="0" applyBorder="0" applyAlignment="0" applyProtection="0"/>
    <xf numFmtId="10" fontId="2" fillId="88" borderId="18" applyNumberFormat="0" applyBorder="0" applyAlignment="0" applyProtection="0"/>
    <xf numFmtId="0" fontId="92" fillId="85" borderId="18" applyBorder="0">
      <alignment horizontal="center" vertical="center" shrinkToFit="1"/>
      <protection hidden="1"/>
    </xf>
    <xf numFmtId="176" fontId="91" fillId="0" borderId="20">
      <alignment horizontal="left" vertical="center"/>
    </xf>
    <xf numFmtId="176" fontId="2" fillId="84" borderId="18"/>
    <xf numFmtId="0" fontId="2" fillId="84" borderId="18"/>
    <xf numFmtId="0" fontId="91" fillId="0" borderId="20">
      <alignment horizontal="left" vertical="center"/>
    </xf>
    <xf numFmtId="0" fontId="91" fillId="0" borderId="20">
      <alignment horizontal="left" vertical="center"/>
    </xf>
    <xf numFmtId="176" fontId="91" fillId="0" borderId="20">
      <alignment horizontal="left" vertical="center"/>
    </xf>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0" fontId="68" fillId="79" borderId="51" applyNumberFormat="0" applyAlignment="0" applyProtection="0"/>
    <xf numFmtId="0" fontId="68" fillId="80" borderId="51" applyNumberFormat="0" applyAlignment="0" applyProtection="0"/>
    <xf numFmtId="0" fontId="68" fillId="79" borderId="51" applyNumberFormat="0" applyAlignment="0" applyProtection="0"/>
    <xf numFmtId="0" fontId="68" fillId="79" borderId="51" applyNumberFormat="0" applyAlignment="0" applyProtection="0"/>
    <xf numFmtId="0" fontId="65" fillId="0" borderId="25" applyNumberFormat="0" applyBorder="0">
      <alignment horizontal="center"/>
    </xf>
    <xf numFmtId="0" fontId="62" fillId="78" borderId="18">
      <alignment horizontal="center" vertical="center" shrinkToFit="1"/>
      <protection hidden="1"/>
    </xf>
    <xf numFmtId="176" fontId="2" fillId="0" borderId="50" applyNumberFormat="0" applyFill="0" applyAlignment="0" applyProtection="0"/>
    <xf numFmtId="0" fontId="2" fillId="0" borderId="50" applyNumberFormat="0" applyFill="0" applyAlignment="0" applyProtection="0"/>
    <xf numFmtId="0" fontId="2" fillId="0" borderId="50" applyNumberFormat="0" applyFill="0" applyAlignment="0" applyProtection="0"/>
    <xf numFmtId="0" fontId="59" fillId="0" borderId="50" applyNumberFormat="0" applyFill="0" applyBorder="0" applyAlignment="0" applyProtection="0"/>
    <xf numFmtId="0" fontId="59" fillId="0" borderId="50" applyNumberFormat="0" applyFill="0" applyBorder="0" applyAlignment="0" applyProtection="0"/>
    <xf numFmtId="0" fontId="58" fillId="0" borderId="50" applyNumberFormat="0" applyFill="0" applyBorder="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0" fontId="57" fillId="0" borderId="50" applyNumberFormat="0" applyFill="0" applyBorder="0" applyAlignment="0" applyProtection="0"/>
    <xf numFmtId="0" fontId="3" fillId="92" borderId="52" applyNumberFormat="0" applyFont="0" applyAlignment="0" applyProtection="0"/>
    <xf numFmtId="0" fontId="32" fillId="89" borderId="52" applyNumberFormat="0" applyAlignment="0" applyProtection="0"/>
    <xf numFmtId="0" fontId="36" fillId="92" borderId="52" applyNumberFormat="0" applyFont="0" applyAlignment="0" applyProtection="0"/>
    <xf numFmtId="0" fontId="122" fillId="80" borderId="37" applyNumberFormat="0" applyAlignment="0" applyProtection="0"/>
    <xf numFmtId="0" fontId="122" fillId="79" borderId="37" applyNumberFormat="0" applyAlignment="0" applyProtection="0"/>
    <xf numFmtId="4" fontId="4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176" fontId="165" fillId="50" borderId="58"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25" fillId="112" borderId="58" applyNumberFormat="0" applyProtection="0">
      <alignment horizontal="left" vertical="center" wrapText="1"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3" fillId="93" borderId="37" applyNumberFormat="0" applyProtection="0">
      <alignment horizontal="left" vertical="center" indent="1"/>
    </xf>
    <xf numFmtId="0" fontId="130" fillId="107" borderId="58" applyNumberFormat="0" applyProtection="0">
      <alignment horizontal="left" vertical="top" indent="1"/>
    </xf>
    <xf numFmtId="176" fontId="130" fillId="107" borderId="58" applyNumberFormat="0" applyProtection="0">
      <alignment horizontal="left" vertical="top" indent="1"/>
    </xf>
    <xf numFmtId="4" fontId="134" fillId="109" borderId="58" applyNumberFormat="0" applyProtection="0">
      <alignment horizontal="right" vertical="center"/>
    </xf>
    <xf numFmtId="4" fontId="133" fillId="104" borderId="37" applyNumberFormat="0" applyProtection="0">
      <alignment horizontal="right" vertical="center"/>
    </xf>
    <xf numFmtId="4" fontId="133" fillId="104" borderId="37" applyNumberFormat="0" applyProtection="0">
      <alignment horizontal="right" vertical="center"/>
    </xf>
    <xf numFmtId="176" fontId="166" fillId="50" borderId="58"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201" fontId="167" fillId="85" borderId="57" applyBorder="0">
      <alignment horizontal="center" vertical="center" wrapText="1"/>
      <protection hidden="1"/>
    </xf>
    <xf numFmtId="0" fontId="164" fillId="1" borderId="20" applyNumberFormat="0" applyFont="0" applyAlignment="0">
      <alignment horizontal="center"/>
    </xf>
    <xf numFmtId="0" fontId="135" fillId="0" borderId="50" applyNumberFormat="0" applyFill="0" applyBorder="0" applyAlignment="0" applyProtection="0"/>
    <xf numFmtId="0" fontId="135" fillId="0" borderId="50" applyNumberFormat="0" applyFill="0" applyBorder="0" applyAlignment="0" applyProtection="0"/>
    <xf numFmtId="176" fontId="135" fillId="0" borderId="50" applyNumberFormat="0" applyFill="0" applyBorder="0" applyAlignment="0" applyProtection="0"/>
    <xf numFmtId="0" fontId="173" fillId="0" borderId="48" applyNumberFormat="0" applyFill="0" applyAlignment="0" applyProtection="0"/>
    <xf numFmtId="0" fontId="140" fillId="0" borderId="50" applyNumberFormat="0" applyFill="0" applyBorder="0" applyAlignment="0" applyProtection="0"/>
    <xf numFmtId="0" fontId="140" fillId="0" borderId="50" applyNumberFormat="0" applyFill="0" applyBorder="0" applyAlignment="0" applyProtection="0"/>
    <xf numFmtId="176" fontId="140" fillId="0" borderId="50" applyNumberFormat="0" applyFill="0" applyBorder="0" applyAlignment="0" applyProtection="0"/>
    <xf numFmtId="0" fontId="141" fillId="0" borderId="50" applyNumberFormat="0" applyFill="0" applyBorder="0" applyAlignment="0" applyProtection="0"/>
    <xf numFmtId="0" fontId="141" fillId="0" borderId="50" applyNumberFormat="0" applyFill="0" applyBorder="0" applyAlignment="0" applyProtection="0"/>
    <xf numFmtId="176" fontId="141" fillId="0" borderId="50" applyNumberFormat="0" applyFill="0" applyBorder="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176" fontId="142" fillId="0" borderId="50" applyNumberFormat="0" applyFill="0" applyBorder="0" applyAlignment="0" applyProtection="0"/>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0" fontId="102" fillId="51" borderId="51" applyNumberFormat="0" applyAlignment="0" applyProtection="0"/>
    <xf numFmtId="0" fontId="173" fillId="0" borderId="48" applyNumberFormat="0" applyFill="0" applyAlignment="0" applyProtection="0"/>
    <xf numFmtId="0" fontId="3" fillId="92" borderId="52" applyNumberFormat="0" applyFont="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39" fontId="106" fillId="57" borderId="56"/>
    <xf numFmtId="176" fontId="2" fillId="0" borderId="50" applyNumberFormat="0" applyFill="0" applyAlignment="0" applyProtection="0"/>
    <xf numFmtId="176" fontId="2" fillId="84" borderId="18"/>
    <xf numFmtId="0" fontId="2" fillId="84" borderId="18"/>
    <xf numFmtId="4" fontId="126" fillId="102" borderId="37" applyNumberFormat="0" applyProtection="0">
      <alignment horizontal="left" vertical="center" indent="1"/>
    </xf>
    <xf numFmtId="0" fontId="68" fillId="79" borderId="51" applyNumberFormat="0" applyAlignment="0" applyProtection="0"/>
    <xf numFmtId="0" fontId="102" fillId="51" borderId="51" applyNumberFormat="0" applyAlignment="0" applyProtection="0"/>
    <xf numFmtId="0" fontId="3" fillId="93" borderId="37" applyNumberFormat="0" applyProtection="0">
      <alignment horizontal="left" vertical="center" indent="1"/>
    </xf>
    <xf numFmtId="0" fontId="68" fillId="80" borderId="51" applyNumberFormat="0" applyAlignment="0" applyProtection="0"/>
    <xf numFmtId="4" fontId="44" fillId="99" borderId="37" applyNumberFormat="0" applyProtection="0">
      <alignment horizontal="right" vertical="center"/>
    </xf>
    <xf numFmtId="0" fontId="68" fillId="79" borderId="51" applyNumberFormat="0" applyAlignment="0" applyProtection="0"/>
    <xf numFmtId="0" fontId="92" fillId="85" borderId="18" applyBorder="0">
      <alignment horizontal="center" vertical="center" shrinkToFit="1"/>
      <protection hidden="1"/>
    </xf>
    <xf numFmtId="10" fontId="2" fillId="88" borderId="18" applyNumberFormat="0" applyBorder="0" applyAlignment="0" applyProtection="0"/>
    <xf numFmtId="0" fontId="102" fillId="51" borderId="51" applyNumberFormat="0" applyAlignment="0" applyProtection="0"/>
    <xf numFmtId="0" fontId="102" fillId="52" borderId="51" applyNumberFormat="0" applyAlignment="0" applyProtection="0"/>
    <xf numFmtId="176" fontId="2" fillId="0" borderId="50" applyNumberFormat="0" applyFill="0" applyAlignment="0" applyProtection="0"/>
    <xf numFmtId="0" fontId="68" fillId="79" borderId="51" applyNumberFormat="0" applyAlignment="0" applyProtection="0"/>
    <xf numFmtId="0" fontId="65" fillId="0" borderId="25" applyNumberFormat="0" applyBorder="0">
      <alignment horizontal="center"/>
    </xf>
    <xf numFmtId="4" fontId="44" fillId="100" borderId="37" applyNumberFormat="0" applyProtection="0">
      <alignment horizontal="right" vertical="center"/>
    </xf>
    <xf numFmtId="10" fontId="2" fillId="88" borderId="18" applyNumberFormat="0" applyBorder="0" applyAlignment="0" applyProtection="0"/>
    <xf numFmtId="0" fontId="91" fillId="0" borderId="20">
      <alignment horizontal="left" vertical="center"/>
    </xf>
    <xf numFmtId="0" fontId="62" fillId="78" borderId="18">
      <alignment horizontal="center" vertical="center" shrinkToFit="1"/>
      <protection hidden="1"/>
    </xf>
    <xf numFmtId="0" fontId="68" fillId="80" borderId="51" applyNumberFormat="0" applyAlignment="0" applyProtection="0"/>
    <xf numFmtId="0" fontId="68" fillId="79" borderId="51" applyNumberFormat="0" applyAlignment="0" applyProtection="0"/>
    <xf numFmtId="0" fontId="58" fillId="0" borderId="50" applyNumberFormat="0" applyFill="0" applyBorder="0" applyAlignment="0" applyProtection="0"/>
    <xf numFmtId="0" fontId="122" fillId="79" borderId="37" applyNumberFormat="0" applyAlignment="0" applyProtection="0"/>
    <xf numFmtId="4" fontId="44" fillId="96"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4" fontId="124" fillId="85" borderId="37" applyNumberFormat="0" applyProtection="0">
      <alignment vertical="center"/>
    </xf>
    <xf numFmtId="0" fontId="140" fillId="0" borderId="50" applyNumberFormat="0" applyFill="0" applyBorder="0" applyAlignment="0" applyProtection="0"/>
    <xf numFmtId="39" fontId="106" fillId="57" borderId="56"/>
    <xf numFmtId="176" fontId="57" fillId="0" borderId="50" applyNumberFormat="0" applyFill="0" applyBorder="0" applyAlignment="0" applyProtection="0"/>
    <xf numFmtId="176" fontId="142" fillId="0" borderId="50" applyNumberFormat="0" applyFill="0" applyBorder="0" applyAlignment="0" applyProtection="0"/>
    <xf numFmtId="0" fontId="140" fillId="0" borderId="50" applyNumberFormat="0" applyFill="0" applyBorder="0" applyAlignment="0" applyProtection="0"/>
    <xf numFmtId="176" fontId="32" fillId="89" borderId="52" applyNumberFormat="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0" fontId="135" fillId="0" borderId="50" applyNumberFormat="0" applyFill="0" applyBorder="0" applyAlignment="0" applyProtection="0"/>
    <xf numFmtId="176" fontId="2" fillId="0" borderId="50" applyNumberFormat="0" applyFill="0" applyAlignment="0" applyProtection="0"/>
    <xf numFmtId="176" fontId="135" fillId="0" borderId="50" applyNumberFormat="0" applyFill="0" applyBorder="0" applyAlignment="0" applyProtection="0"/>
    <xf numFmtId="0" fontId="57" fillId="0" borderId="50" applyNumberFormat="0" applyFill="0" applyBorder="0" applyAlignment="0" applyProtection="0"/>
    <xf numFmtId="0" fontId="3" fillId="93" borderId="37" applyNumberFormat="0" applyProtection="0">
      <alignment horizontal="left" vertical="center" indent="1"/>
    </xf>
    <xf numFmtId="0" fontId="3" fillId="108" borderId="37" applyNumberFormat="0" applyProtection="0">
      <alignment horizontal="left" vertical="center" indent="1"/>
    </xf>
    <xf numFmtId="4" fontId="44" fillId="97" borderId="37" applyNumberFormat="0" applyProtection="0">
      <alignment horizontal="right" vertical="center"/>
    </xf>
    <xf numFmtId="4" fontId="44" fillId="96" borderId="37" applyNumberFormat="0" applyProtection="0">
      <alignment horizontal="right" vertical="center"/>
    </xf>
    <xf numFmtId="4" fontId="44" fillId="104" borderId="37" applyNumberFormat="0" applyProtection="0">
      <alignment horizontal="right" vertical="center"/>
    </xf>
    <xf numFmtId="4" fontId="124" fillId="104" borderId="37" applyNumberFormat="0" applyProtection="0">
      <alignment horizontal="right" vertical="center"/>
    </xf>
    <xf numFmtId="176" fontId="58" fillId="0" borderId="50" applyNumberFormat="0" applyFill="0" applyBorder="0" applyAlignment="0" applyProtection="0"/>
    <xf numFmtId="176" fontId="135" fillId="0" borderId="50" applyNumberFormat="0" applyFill="0" applyBorder="0" applyAlignment="0" applyProtection="0"/>
    <xf numFmtId="176" fontId="142" fillId="0" borderId="50" applyNumberFormat="0" applyFill="0" applyBorder="0" applyAlignment="0" applyProtection="0"/>
    <xf numFmtId="0" fontId="142" fillId="0" borderId="50" applyNumberFormat="0" applyFill="0" applyBorder="0" applyAlignment="0" applyProtection="0"/>
    <xf numFmtId="0" fontId="141" fillId="0" borderId="50" applyNumberFormat="0" applyFill="0" applyBorder="0" applyAlignment="0" applyProtection="0"/>
    <xf numFmtId="0" fontId="2" fillId="86" borderId="18"/>
    <xf numFmtId="0" fontId="58" fillId="0" borderId="50" applyNumberFormat="0" applyFill="0" applyBorder="0" applyAlignment="0" applyProtection="0"/>
    <xf numFmtId="0" fontId="102" fillId="51" borderId="51" applyNumberFormat="0" applyAlignment="0" applyProtection="0"/>
    <xf numFmtId="0" fontId="68" fillId="79" borderId="51" applyNumberFormat="0" applyAlignment="0" applyProtection="0"/>
    <xf numFmtId="0" fontId="3" fillId="93" borderId="37" applyNumberFormat="0" applyProtection="0">
      <alignment horizontal="left" vertical="center" indent="1"/>
    </xf>
    <xf numFmtId="4" fontId="44" fillId="85" borderId="37" applyNumberFormat="0" applyProtection="0">
      <alignment horizontal="left" vertical="center" indent="1"/>
    </xf>
    <xf numFmtId="0" fontId="3" fillId="86" borderId="37" applyNumberFormat="0" applyProtection="0">
      <alignment horizontal="left" vertical="center" indent="1"/>
    </xf>
    <xf numFmtId="4" fontId="44" fillId="88" borderId="37" applyNumberFormat="0" applyProtection="0">
      <alignment horizontal="left" vertical="center" indent="1"/>
    </xf>
    <xf numFmtId="0" fontId="3" fillId="86" borderId="37" applyNumberFormat="0" applyProtection="0">
      <alignment horizontal="left" vertical="center" indent="1"/>
    </xf>
    <xf numFmtId="0" fontId="3" fillId="106" borderId="37" applyNumberFormat="0" applyProtection="0">
      <alignment horizontal="left" vertical="center" indent="1"/>
    </xf>
    <xf numFmtId="0" fontId="91" fillId="0" borderId="20">
      <alignment horizontal="left" vertical="center"/>
    </xf>
    <xf numFmtId="0" fontId="3" fillId="106" borderId="37" applyNumberFormat="0" applyProtection="0">
      <alignment horizontal="left" vertical="center" indent="1"/>
    </xf>
    <xf numFmtId="176" fontId="128" fillId="50" borderId="58" applyNumberFormat="0" applyProtection="0">
      <alignment horizontal="right" vertical="center"/>
    </xf>
    <xf numFmtId="176" fontId="165" fillId="50" borderId="58" applyNumberFormat="0" applyProtection="0">
      <alignment horizontal="right" vertical="center"/>
    </xf>
    <xf numFmtId="176" fontId="165" fillId="50" borderId="58" applyNumberFormat="0" applyProtection="0">
      <alignment horizontal="right" vertical="center"/>
    </xf>
    <xf numFmtId="176" fontId="125" fillId="112" borderId="58" applyNumberFormat="0" applyProtection="0">
      <alignment horizontal="left" vertical="center" wrapText="1" indent="1"/>
    </xf>
    <xf numFmtId="176" fontId="125" fillId="112" borderId="58" applyNumberFormat="0" applyProtection="0">
      <alignment horizontal="left" vertical="center" wrapText="1" indent="1"/>
    </xf>
    <xf numFmtId="176" fontId="130" fillId="107" borderId="58" applyNumberFormat="0" applyProtection="0">
      <alignment horizontal="left" vertical="top" indent="1"/>
    </xf>
    <xf numFmtId="176" fontId="130" fillId="107" borderId="58" applyNumberFormat="0" applyProtection="0">
      <alignment horizontal="left" vertical="top" indent="1"/>
    </xf>
    <xf numFmtId="176" fontId="166" fillId="50" borderId="58" applyNumberFormat="0" applyProtection="0">
      <alignment horizontal="right" vertical="center"/>
    </xf>
    <xf numFmtId="176" fontId="166" fillId="50" borderId="58" applyNumberFormat="0" applyProtection="0">
      <alignment horizontal="right" vertical="center"/>
    </xf>
    <xf numFmtId="176" fontId="135"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0" fontId="2" fillId="88" borderId="18" applyNumberFormat="0" applyBorder="0" applyAlignment="0" applyProtection="0"/>
    <xf numFmtId="176" fontId="125" fillId="112" borderId="58" applyNumberFormat="0" applyProtection="0">
      <alignment horizontal="left" vertical="center" wrapText="1" indent="1"/>
    </xf>
    <xf numFmtId="0" fontId="3" fillId="108" borderId="37" applyNumberFormat="0" applyProtection="0">
      <alignment horizontal="left" vertical="center" indent="1"/>
    </xf>
    <xf numFmtId="0" fontId="162" fillId="113" borderId="18">
      <alignment vertical="center" wrapText="1"/>
      <protection locked="0"/>
    </xf>
    <xf numFmtId="0" fontId="162" fillId="113" borderId="18">
      <alignment vertical="center" wrapText="1"/>
      <protection locked="0"/>
    </xf>
    <xf numFmtId="0" fontId="172" fillId="83" borderId="18">
      <alignment horizontal="center" vertical="center" wrapText="1"/>
    </xf>
    <xf numFmtId="0" fontId="164" fillId="1" borderId="20" applyNumberFormat="0" applyFont="0" applyAlignment="0">
      <alignment horizontal="center"/>
    </xf>
    <xf numFmtId="176" fontId="2" fillId="86" borderId="18"/>
    <xf numFmtId="0" fontId="2" fillId="86" borderId="18"/>
    <xf numFmtId="0" fontId="2" fillId="86" borderId="18"/>
    <xf numFmtId="176" fontId="102" fillId="52" borderId="51" applyNumberFormat="0" applyAlignment="0" applyProtection="0"/>
    <xf numFmtId="176" fontId="102" fillId="52" borderId="51" applyNumberFormat="0" applyAlignment="0" applyProtection="0"/>
    <xf numFmtId="176" fontId="91" fillId="0" borderId="20">
      <alignment horizontal="left" vertical="center"/>
    </xf>
    <xf numFmtId="176" fontId="91" fillId="0" borderId="20">
      <alignment horizontal="left" vertical="center"/>
    </xf>
    <xf numFmtId="176" fontId="59" fillId="0" borderId="50" applyNumberFormat="0" applyFill="0" applyBorder="0" applyAlignment="0" applyProtection="0"/>
    <xf numFmtId="0" fontId="103" fillId="0" borderId="18">
      <alignment horizontal="left" vertical="center" wrapText="1"/>
    </xf>
    <xf numFmtId="10" fontId="2" fillId="88" borderId="18" applyNumberFormat="0" applyBorder="0" applyAlignment="0" applyProtection="0"/>
    <xf numFmtId="10" fontId="2" fillId="88" borderId="18" applyNumberFormat="0" applyBorder="0" applyAlignment="0" applyProtection="0"/>
    <xf numFmtId="0" fontId="92" fillId="85" borderId="18" applyBorder="0">
      <alignment horizontal="center" vertical="center" shrinkToFit="1"/>
      <protection hidden="1"/>
    </xf>
    <xf numFmtId="176" fontId="91" fillId="0" borderId="20">
      <alignment horizontal="left" vertical="center"/>
    </xf>
    <xf numFmtId="0" fontId="91" fillId="0" borderId="20">
      <alignment horizontal="left" vertical="center"/>
    </xf>
    <xf numFmtId="0" fontId="91" fillId="0" borderId="20">
      <alignment horizontal="left" vertical="center"/>
    </xf>
    <xf numFmtId="176" fontId="2" fillId="84" borderId="18"/>
    <xf numFmtId="0" fontId="2" fillId="84" borderId="18"/>
    <xf numFmtId="0" fontId="2" fillId="84" borderId="18"/>
    <xf numFmtId="0" fontId="65" fillId="0" borderId="25" applyNumberFormat="0" applyBorder="0">
      <alignment horizontal="center"/>
    </xf>
    <xf numFmtId="0" fontId="62" fillId="78" borderId="18">
      <alignment horizontal="center" vertical="center" shrinkToFit="1"/>
      <protection hidden="1"/>
    </xf>
    <xf numFmtId="0" fontId="3" fillId="93" borderId="37" applyNumberFormat="0" applyProtection="0">
      <alignment horizontal="left" vertical="center" indent="1"/>
    </xf>
    <xf numFmtId="10" fontId="2" fillId="88" borderId="18" applyNumberFormat="0" applyBorder="0" applyAlignment="0" applyProtection="0"/>
    <xf numFmtId="176" fontId="141" fillId="0" borderId="50" applyNumberFormat="0" applyFill="0" applyBorder="0" applyAlignment="0" applyProtection="0"/>
    <xf numFmtId="176" fontId="130" fillId="107" borderId="58" applyNumberFormat="0" applyProtection="0">
      <alignment horizontal="left" vertical="top" indent="1"/>
    </xf>
    <xf numFmtId="176" fontId="122" fillId="80" borderId="37" applyNumberFormat="0" applyAlignment="0" applyProtection="0"/>
    <xf numFmtId="0" fontId="122" fillId="79" borderId="37" applyNumberFormat="0" applyAlignment="0" applyProtection="0"/>
    <xf numFmtId="0" fontId="122" fillId="79" borderId="37" applyNumberFormat="0" applyAlignment="0" applyProtection="0"/>
    <xf numFmtId="0" fontId="122" fillId="80" borderId="37" applyNumberFormat="0" applyAlignment="0" applyProtection="0"/>
    <xf numFmtId="0" fontId="122" fillId="79" borderId="37" applyNumberFormat="0" applyAlignment="0" applyProtection="0"/>
    <xf numFmtId="4" fontId="44" fillId="85" borderId="37" applyNumberFormat="0" applyProtection="0">
      <alignment vertical="center"/>
    </xf>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128" fillId="109" borderId="58" applyNumberFormat="0" applyProtection="0">
      <alignment horizontal="right" vertical="center"/>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9" fillId="109" borderId="58"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176" fontId="165" fillId="50" borderId="58"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4" fontId="125" fillId="53" borderId="58" applyNumberFormat="0" applyProtection="0">
      <alignment horizontal="left" vertical="center" wrapText="1" indent="1"/>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25" fillId="112" borderId="58" applyNumberFormat="0" applyProtection="0">
      <alignment horizontal="left" vertical="center" wrapText="1"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130" fillId="107" borderId="58" applyNumberFormat="0" applyProtection="0">
      <alignment horizontal="left" vertical="top"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130" fillId="107" borderId="58" applyNumberFormat="0" applyProtection="0">
      <alignment horizontal="left" vertical="top" indent="1"/>
    </xf>
    <xf numFmtId="176" fontId="130" fillId="107" borderId="58" applyNumberFormat="0" applyProtection="0">
      <alignment horizontal="left" vertical="top" indent="1"/>
    </xf>
    <xf numFmtId="4" fontId="134" fillId="109" borderId="58" applyNumberFormat="0" applyProtection="0">
      <alignment horizontal="right" vertical="center"/>
    </xf>
    <xf numFmtId="4" fontId="133" fillId="104" borderId="37" applyNumberFormat="0" applyProtection="0">
      <alignment horizontal="right" vertical="center"/>
    </xf>
    <xf numFmtId="4" fontId="133" fillId="104" borderId="37" applyNumberFormat="0" applyProtection="0">
      <alignment horizontal="right" vertical="center"/>
    </xf>
    <xf numFmtId="176" fontId="166" fillId="50" borderId="58"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201" fontId="167" fillId="85" borderId="57" applyBorder="0">
      <alignment horizontal="center" vertical="center" wrapText="1"/>
      <protection hidden="1"/>
    </xf>
    <xf numFmtId="0" fontId="173" fillId="0" borderId="48" applyNumberFormat="0" applyFill="0" applyAlignment="0" applyProtection="0"/>
    <xf numFmtId="4" fontId="124" fillId="104" borderId="37" applyNumberFormat="0" applyProtection="0">
      <alignment horizontal="right" vertical="center"/>
    </xf>
    <xf numFmtId="4" fontId="44" fillId="106" borderId="37" applyNumberFormat="0" applyProtection="0">
      <alignment horizontal="left" vertical="center" indent="1"/>
    </xf>
    <xf numFmtId="0" fontId="173" fillId="0" borderId="48" applyNumberFormat="0" applyFill="0" applyAlignment="0" applyProtection="0"/>
    <xf numFmtId="4" fontId="124" fillId="85" borderId="37" applyNumberFormat="0" applyProtection="0">
      <alignment vertical="center"/>
    </xf>
    <xf numFmtId="0" fontId="3" fillId="106" borderId="37" applyNumberFormat="0" applyProtection="0">
      <alignment horizontal="left" vertical="center" indent="1"/>
    </xf>
    <xf numFmtId="0" fontId="122" fillId="79" borderId="37" applyNumberFormat="0" applyAlignment="0" applyProtection="0"/>
    <xf numFmtId="0" fontId="185" fillId="0" borderId="48" applyNumberFormat="0" applyFill="0" applyAlignment="0" applyProtection="0"/>
    <xf numFmtId="0" fontId="122" fillId="80" borderId="37" applyNumberFormat="0" applyAlignment="0" applyProtection="0"/>
    <xf numFmtId="4" fontId="44" fillId="85" borderId="37" applyNumberFormat="0" applyProtection="0">
      <alignment vertical="center"/>
    </xf>
    <xf numFmtId="0" fontId="191" fillId="80" borderId="37" applyNumberFormat="0" applyAlignment="0" applyProtection="0"/>
    <xf numFmtId="0" fontId="122" fillId="79" borderId="37" applyNumberFormat="0" applyAlignment="0" applyProtection="0"/>
    <xf numFmtId="0" fontId="2" fillId="86" borderId="18"/>
    <xf numFmtId="4" fontId="44" fillId="104" borderId="37" applyNumberFormat="0" applyProtection="0">
      <alignment horizontal="right" vertical="center"/>
    </xf>
    <xf numFmtId="39" fontId="106" fillId="57" borderId="56"/>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39" fontId="106" fillId="57" borderId="56"/>
    <xf numFmtId="4" fontId="134" fillId="109" borderId="58" applyNumberFormat="0" applyProtection="0">
      <alignment horizontal="right" vertical="center"/>
    </xf>
    <xf numFmtId="4" fontId="125" fillId="53" borderId="58" applyNumberFormat="0" applyProtection="0">
      <alignment horizontal="left" vertical="center" wrapText="1" indent="1"/>
    </xf>
    <xf numFmtId="4" fontId="129" fillId="109" borderId="58" applyNumberFormat="0" applyProtection="0">
      <alignment horizontal="right" vertical="center"/>
    </xf>
    <xf numFmtId="4" fontId="128" fillId="109" borderId="58" applyNumberFormat="0" applyProtection="0">
      <alignment horizontal="right" vertical="center"/>
    </xf>
    <xf numFmtId="39" fontId="106" fillId="57" borderId="56"/>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104" borderId="40" applyNumberFormat="0" applyProtection="0">
      <alignment horizontal="left" vertical="center" indent="1"/>
    </xf>
    <xf numFmtId="4" fontId="44" fillId="104" borderId="40"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128" fillId="109" borderId="58" applyNumberFormat="0" applyProtection="0">
      <alignment horizontal="right" vertical="center"/>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9" fillId="109" borderId="58"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176" fontId="165" fillId="50" borderId="58"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4" fontId="125" fillId="53" borderId="58" applyNumberFormat="0" applyProtection="0">
      <alignment horizontal="left" vertical="center" wrapText="1" indent="1"/>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25" fillId="112" borderId="58" applyNumberFormat="0" applyProtection="0">
      <alignment horizontal="left" vertical="center" wrapText="1"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130" fillId="107" borderId="58" applyNumberFormat="0" applyProtection="0">
      <alignment horizontal="left" vertical="top"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130" fillId="107" borderId="58" applyNumberFormat="0" applyProtection="0">
      <alignment horizontal="left" vertical="top" indent="1"/>
    </xf>
    <xf numFmtId="176" fontId="130" fillId="107" borderId="58" applyNumberFormat="0" applyProtection="0">
      <alignment horizontal="left" vertical="top" indent="1"/>
    </xf>
    <xf numFmtId="4" fontId="134" fillId="109" borderId="58" applyNumberFormat="0" applyProtection="0">
      <alignment horizontal="right" vertical="center"/>
    </xf>
    <xf numFmtId="4" fontId="133" fillId="104" borderId="37" applyNumberFormat="0" applyProtection="0">
      <alignment horizontal="right" vertical="center"/>
    </xf>
    <xf numFmtId="4" fontId="133" fillId="104" borderId="37" applyNumberFormat="0" applyProtection="0">
      <alignment horizontal="right" vertical="center"/>
    </xf>
    <xf numFmtId="176" fontId="166" fillId="50" borderId="58"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201" fontId="167" fillId="85" borderId="57" applyBorder="0">
      <alignment horizontal="center" vertical="center" wrapText="1"/>
      <protection hidden="1"/>
    </xf>
    <xf numFmtId="0" fontId="135" fillId="0" borderId="50" applyNumberFormat="0" applyFill="0" applyBorder="0" applyAlignment="0" applyProtection="0"/>
    <xf numFmtId="0" fontId="135" fillId="0" borderId="50" applyNumberFormat="0" applyFill="0" applyBorder="0" applyAlignment="0" applyProtection="0"/>
    <xf numFmtId="176" fontId="135" fillId="0" borderId="50" applyNumberFormat="0" applyFill="0" applyBorder="0" applyAlignment="0" applyProtection="0"/>
    <xf numFmtId="0" fontId="173" fillId="0" borderId="48" applyNumberFormat="0" applyFill="0" applyAlignment="0" applyProtection="0"/>
    <xf numFmtId="0" fontId="140" fillId="0" borderId="50" applyNumberFormat="0" applyFill="0" applyBorder="0" applyAlignment="0" applyProtection="0"/>
    <xf numFmtId="0" fontId="140" fillId="0" borderId="50" applyNumberFormat="0" applyFill="0" applyBorder="0" applyAlignment="0" applyProtection="0"/>
    <xf numFmtId="176" fontId="140" fillId="0" borderId="50" applyNumberFormat="0" applyFill="0" applyBorder="0" applyAlignment="0" applyProtection="0"/>
    <xf numFmtId="0" fontId="141" fillId="0" borderId="50" applyNumberFormat="0" applyFill="0" applyBorder="0" applyAlignment="0" applyProtection="0"/>
    <xf numFmtId="0" fontId="141" fillId="0" borderId="50" applyNumberFormat="0" applyFill="0" applyBorder="0" applyAlignment="0" applyProtection="0"/>
    <xf numFmtId="176" fontId="141" fillId="0" borderId="50" applyNumberFormat="0" applyFill="0" applyBorder="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176" fontId="142" fillId="0" borderId="50" applyNumberFormat="0" applyFill="0" applyBorder="0" applyAlignment="0" applyProtection="0"/>
    <xf numFmtId="0" fontId="68" fillId="79" borderId="51" applyNumberFormat="0" applyAlignment="0" applyProtection="0"/>
    <xf numFmtId="0" fontId="102" fillId="51" borderId="51" applyNumberFormat="0" applyAlignment="0" applyProtection="0"/>
    <xf numFmtId="0" fontId="173" fillId="0" borderId="48" applyNumberFormat="0" applyFill="0" applyAlignment="0" applyProtection="0"/>
    <xf numFmtId="0" fontId="122" fillId="79" borderId="37" applyNumberFormat="0" applyAlignment="0" applyProtection="0"/>
    <xf numFmtId="0" fontId="3" fillId="92" borderId="52" applyNumberFormat="0" applyFont="0" applyAlignment="0" applyProtection="0"/>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0" fontId="102" fillId="51" borderId="51" applyNumberFormat="0" applyAlignment="0" applyProtection="0"/>
    <xf numFmtId="0" fontId="3" fillId="92" borderId="52" applyNumberFormat="0" applyFont="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4" fontId="44" fillId="104" borderId="37" applyNumberFormat="0" applyProtection="0">
      <alignment horizontal="right" vertical="center"/>
    </xf>
    <xf numFmtId="39" fontId="106" fillId="57" borderId="56"/>
    <xf numFmtId="0" fontId="173" fillId="0" borderId="48" applyNumberFormat="0" applyFill="0" applyAlignment="0" applyProtection="0"/>
    <xf numFmtId="4" fontId="44" fillId="85"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0" fontId="3" fillId="86" borderId="37" applyNumberFormat="0" applyProtection="0">
      <alignment horizontal="left" vertical="center" indent="1"/>
    </xf>
    <xf numFmtId="4" fontId="133" fillId="104" borderId="37" applyNumberFormat="0" applyProtection="0">
      <alignment horizontal="right" vertical="center"/>
    </xf>
    <xf numFmtId="176" fontId="130" fillId="107" borderId="58" applyNumberFormat="0" applyProtection="0">
      <alignment horizontal="left" vertical="top"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176" fontId="125" fillId="112" borderId="58" applyNumberFormat="0" applyProtection="0">
      <alignment horizontal="left" vertical="center" wrapText="1" indent="1"/>
    </xf>
    <xf numFmtId="0" fontId="3" fillId="93" borderId="37" applyNumberFormat="0" applyProtection="0">
      <alignment horizontal="left" vertical="center" indent="1"/>
    </xf>
    <xf numFmtId="176" fontId="165" fillId="50" borderId="58" applyNumberFormat="0" applyProtection="0">
      <alignment horizontal="right" vertical="center"/>
    </xf>
    <xf numFmtId="4" fontId="134" fillId="109" borderId="58" applyNumberFormat="0" applyProtection="0">
      <alignment horizontal="right" vertical="center"/>
    </xf>
    <xf numFmtId="4" fontId="125" fillId="53" borderId="58" applyNumberFormat="0" applyProtection="0">
      <alignment horizontal="left" vertical="center" wrapText="1" indent="1"/>
    </xf>
    <xf numFmtId="4" fontId="129" fillId="109" borderId="58" applyNumberFormat="0" applyProtection="0">
      <alignment horizontal="right" vertical="center"/>
    </xf>
    <xf numFmtId="4" fontId="128" fillId="109" borderId="58" applyNumberFormat="0" applyProtection="0">
      <alignment horizontal="right" vertical="center"/>
    </xf>
    <xf numFmtId="10" fontId="2" fillId="88" borderId="18" applyNumberFormat="0" applyBorder="0" applyAlignment="0" applyProtection="0"/>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39" fontId="106" fillId="57" borderId="56"/>
    <xf numFmtId="4" fontId="44" fillId="85" borderId="37" applyNumberFormat="0" applyProtection="0">
      <alignment horizontal="left" vertical="center" indent="1"/>
    </xf>
    <xf numFmtId="4" fontId="44" fillId="100" borderId="37" applyNumberFormat="0" applyProtection="0">
      <alignment horizontal="right" vertical="center"/>
    </xf>
    <xf numFmtId="0" fontId="135" fillId="0" borderId="50" applyNumberFormat="0" applyFill="0" applyBorder="0" applyAlignment="0" applyProtection="0"/>
    <xf numFmtId="0" fontId="3" fillId="93" borderId="37" applyNumberFormat="0" applyProtection="0">
      <alignment horizontal="left" vertical="center" indent="1"/>
    </xf>
    <xf numFmtId="0" fontId="3" fillId="108" borderId="37" applyNumberFormat="0" applyProtection="0">
      <alignment horizontal="left" vertical="center" indent="1"/>
    </xf>
    <xf numFmtId="0" fontId="3" fillId="106" borderId="37" applyNumberFormat="0" applyProtection="0">
      <alignment horizontal="left" vertical="center" indent="1"/>
    </xf>
    <xf numFmtId="4" fontId="44" fillId="104" borderId="37" applyNumberFormat="0" applyProtection="0">
      <alignment horizontal="right" vertical="center"/>
    </xf>
    <xf numFmtId="0" fontId="122" fillId="79" borderId="37" applyNumberFormat="0" applyAlignment="0" applyProtection="0"/>
    <xf numFmtId="4" fontId="44" fillId="95" borderId="37" applyNumberFormat="0" applyProtection="0">
      <alignment horizontal="right" vertical="center"/>
    </xf>
    <xf numFmtId="39" fontId="106" fillId="57" borderId="56"/>
    <xf numFmtId="0" fontId="122" fillId="79" borderId="37" applyNumberFormat="0" applyAlignment="0" applyProtection="0"/>
    <xf numFmtId="0" fontId="122" fillId="79" borderId="37" applyNumberFormat="0" applyAlignment="0" applyProtection="0"/>
    <xf numFmtId="0" fontId="3" fillId="92" borderId="52" applyNumberFormat="0" applyFont="0" applyAlignment="0" applyProtection="0"/>
    <xf numFmtId="0" fontId="91" fillId="0" borderId="53">
      <alignment horizontal="left" vertical="center"/>
    </xf>
    <xf numFmtId="0" fontId="3" fillId="93" borderId="37" applyNumberFormat="0" applyProtection="0">
      <alignment horizontal="left" vertical="center" indent="1"/>
    </xf>
    <xf numFmtId="176" fontId="165" fillId="50" borderId="58" applyNumberFormat="0" applyProtection="0">
      <alignment horizontal="right" vertical="center"/>
    </xf>
    <xf numFmtId="176" fontId="128" fillId="50" borderId="58" applyNumberFormat="0" applyProtection="0">
      <alignment horizontal="right" vertical="center"/>
    </xf>
    <xf numFmtId="4" fontId="44" fillId="88" borderId="37" applyNumberFormat="0" applyProtection="0">
      <alignment horizontal="left" vertical="center" indent="1"/>
    </xf>
    <xf numFmtId="4" fontId="44" fillId="88" borderId="37" applyNumberFormat="0" applyProtection="0">
      <alignment vertical="center"/>
    </xf>
    <xf numFmtId="0" fontId="3" fillId="108" borderId="37" applyNumberFormat="0" applyProtection="0">
      <alignment horizontal="left" vertical="center" indent="1"/>
    </xf>
    <xf numFmtId="4" fontId="44" fillId="95" borderId="37" applyNumberFormat="0" applyProtection="0">
      <alignment horizontal="right" vertical="center"/>
    </xf>
    <xf numFmtId="0" fontId="3" fillId="93" borderId="37" applyNumberFormat="0" applyProtection="0">
      <alignment horizontal="left" vertical="center" indent="1"/>
    </xf>
    <xf numFmtId="4" fontId="44" fillId="85" borderId="37" applyNumberFormat="0" applyProtection="0">
      <alignment horizontal="left" vertical="center" indent="1"/>
    </xf>
    <xf numFmtId="0" fontId="3" fillId="92" borderId="52" applyNumberFormat="0" applyFont="0" applyAlignment="0" applyProtection="0"/>
    <xf numFmtId="10" fontId="2" fillId="88" borderId="54" applyNumberFormat="0" applyBorder="0" applyAlignment="0" applyProtection="0"/>
    <xf numFmtId="0" fontId="102" fillId="51" borderId="51" applyNumberFormat="0" applyAlignment="0" applyProtection="0"/>
    <xf numFmtId="0" fontId="68" fillId="79" borderId="51" applyNumberFormat="0" applyAlignment="0" applyProtection="0"/>
    <xf numFmtId="0" fontId="57" fillId="0" borderId="50" applyNumberFormat="0" applyFill="0" applyBorder="0" applyAlignment="0" applyProtection="0"/>
    <xf numFmtId="4" fontId="44" fillId="83" borderId="37" applyNumberFormat="0" applyProtection="0">
      <alignment horizontal="right" vertical="center"/>
    </xf>
    <xf numFmtId="4" fontId="44" fillId="104" borderId="37" applyNumberFormat="0" applyProtection="0">
      <alignment horizontal="right" vertical="center"/>
    </xf>
    <xf numFmtId="176" fontId="68" fillId="80" borderId="51" applyNumberFormat="0" applyAlignment="0" applyProtection="0"/>
    <xf numFmtId="0" fontId="3" fillId="93" borderId="37" applyNumberFormat="0" applyProtection="0">
      <alignment horizontal="left" vertical="center" indent="1"/>
    </xf>
    <xf numFmtId="0" fontId="57" fillId="0" borderId="50" applyNumberFormat="0" applyFill="0" applyBorder="0" applyAlignment="0" applyProtection="0"/>
    <xf numFmtId="4" fontId="125" fillId="53" borderId="58" applyNumberFormat="0" applyProtection="0">
      <alignment horizontal="left" vertical="center" wrapText="1" indent="1"/>
    </xf>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44" fillId="104" borderId="55"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0" fontId="2" fillId="0" borderId="50" applyNumberFormat="0" applyFill="0" applyAlignment="0" applyProtection="0"/>
    <xf numFmtId="4" fontId="44" fillId="98" borderId="37" applyNumberFormat="0" applyProtection="0">
      <alignment horizontal="right" vertical="center"/>
    </xf>
    <xf numFmtId="0" fontId="102" fillId="51" borderId="51" applyNumberFormat="0" applyAlignment="0" applyProtection="0"/>
    <xf numFmtId="176" fontId="2" fillId="0" borderId="50" applyNumberFormat="0" applyFill="0" applyAlignment="0" applyProtection="0"/>
    <xf numFmtId="0" fontId="2" fillId="0" borderId="50" applyNumberFormat="0" applyFill="0" applyAlignment="0" applyProtection="0"/>
    <xf numFmtId="0" fontId="142" fillId="0" borderId="50" applyNumberFormat="0" applyFill="0" applyBorder="0" applyAlignment="0" applyProtection="0"/>
    <xf numFmtId="0" fontId="141" fillId="0" borderId="50" applyNumberFormat="0" applyFill="0" applyBorder="0" applyAlignment="0" applyProtection="0"/>
    <xf numFmtId="0" fontId="140" fillId="0" borderId="50" applyNumberFormat="0" applyFill="0" applyBorder="0" applyAlignment="0" applyProtection="0"/>
    <xf numFmtId="0" fontId="135" fillId="0" borderId="50" applyNumberFormat="0" applyFill="0" applyBorder="0" applyAlignment="0" applyProtection="0"/>
    <xf numFmtId="176" fontId="135" fillId="0" borderId="50" applyNumberFormat="0" applyFill="0" applyBorder="0" applyAlignment="0" applyProtection="0"/>
    <xf numFmtId="4" fontId="134" fillId="109" borderId="58" applyNumberFormat="0" applyProtection="0">
      <alignment horizontal="right" vertical="center"/>
    </xf>
    <xf numFmtId="0" fontId="130" fillId="107" borderId="58" applyNumberFormat="0" applyProtection="0">
      <alignment horizontal="left" vertical="top" indent="1"/>
    </xf>
    <xf numFmtId="4" fontId="125" fillId="53" borderId="58" applyNumberFormat="0" applyProtection="0">
      <alignment horizontal="left" vertical="center" wrapText="1" indent="1"/>
    </xf>
    <xf numFmtId="4" fontId="129" fillId="109" borderId="58" applyNumberFormat="0" applyProtection="0">
      <alignment horizontal="right" vertical="center"/>
    </xf>
    <xf numFmtId="4" fontId="128" fillId="109" borderId="58" applyNumberFormat="0" applyProtection="0">
      <alignment horizontal="right" vertical="center"/>
    </xf>
    <xf numFmtId="0" fontId="2" fillId="86" borderId="54"/>
    <xf numFmtId="4" fontId="44" fillId="40" borderId="37" applyNumberFormat="0" applyProtection="0">
      <alignment horizontal="right" vertical="center"/>
    </xf>
    <xf numFmtId="4" fontId="124" fillId="104" borderId="37" applyNumberFormat="0" applyProtection="0">
      <alignment horizontal="right" vertical="center"/>
    </xf>
    <xf numFmtId="0" fontId="36" fillId="89" borderId="52" applyNumberFormat="0" applyAlignment="0" applyProtection="0"/>
    <xf numFmtId="4" fontId="44" fillId="97" borderId="37" applyNumberFormat="0" applyProtection="0">
      <alignment horizontal="right" vertical="center"/>
    </xf>
    <xf numFmtId="4" fontId="44" fillId="106" borderId="37" applyNumberFormat="0" applyProtection="0">
      <alignment horizontal="left" vertical="center" indent="1"/>
    </xf>
    <xf numFmtId="4" fontId="128" fillId="109" borderId="58" applyNumberFormat="0" applyProtection="0">
      <alignment horizontal="right" vertical="center"/>
    </xf>
    <xf numFmtId="0" fontId="2" fillId="84" borderId="54"/>
    <xf numFmtId="4" fontId="133" fillId="104" borderId="37" applyNumberFormat="0" applyProtection="0">
      <alignment horizontal="right" vertical="center"/>
    </xf>
    <xf numFmtId="176" fontId="166" fillId="50" borderId="58" applyNumberFormat="0" applyProtection="0">
      <alignment horizontal="right" vertical="center"/>
    </xf>
    <xf numFmtId="4" fontId="134" fillId="109" borderId="58" applyNumberFormat="0" applyProtection="0">
      <alignment horizontal="right" vertical="center"/>
    </xf>
    <xf numFmtId="39" fontId="106" fillId="57" borderId="56"/>
    <xf numFmtId="4" fontId="44" fillId="85" borderId="37" applyNumberFormat="0" applyProtection="0">
      <alignment horizontal="left" vertical="center" indent="1"/>
    </xf>
    <xf numFmtId="0" fontId="3" fillId="93" borderId="37" applyNumberFormat="0" applyProtection="0">
      <alignment horizontal="left" vertical="center" indent="1"/>
    </xf>
    <xf numFmtId="0" fontId="2" fillId="0" borderId="50" applyNumberFormat="0" applyFill="0" applyAlignment="0" applyProtection="0"/>
    <xf numFmtId="0" fontId="59" fillId="0" borderId="50" applyNumberFormat="0" applyFill="0" applyBorder="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176" fontId="140" fillId="0" borderId="50" applyNumberFormat="0" applyFill="0" applyBorder="0" applyAlignment="0" applyProtection="0"/>
    <xf numFmtId="176" fontId="91" fillId="0" borderId="53">
      <alignment horizontal="left" vertical="center"/>
    </xf>
    <xf numFmtId="0" fontId="91" fillId="0" borderId="53">
      <alignment horizontal="left" vertical="center"/>
    </xf>
    <xf numFmtId="176" fontId="32" fillId="89" borderId="52" applyNumberFormat="0" applyAlignment="0" applyProtection="0"/>
    <xf numFmtId="176" fontId="166" fillId="50" borderId="58" applyNumberFormat="0" applyProtection="0">
      <alignment horizontal="right" vertical="center"/>
    </xf>
    <xf numFmtId="4" fontId="44" fillId="95" borderId="37" applyNumberFormat="0" applyProtection="0">
      <alignment horizontal="right" vertical="center"/>
    </xf>
    <xf numFmtId="0" fontId="3" fillId="106" borderId="37" applyNumberFormat="0" applyProtection="0">
      <alignment horizontal="left" vertical="center" indent="1"/>
    </xf>
    <xf numFmtId="4" fontId="44" fillId="106"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39" fontId="106" fillId="57" borderId="56"/>
    <xf numFmtId="39" fontId="106" fillId="57" borderId="56"/>
    <xf numFmtId="176" fontId="32" fillId="89" borderId="52" applyNumberFormat="0" applyAlignment="0" applyProtection="0"/>
    <xf numFmtId="4" fontId="134" fillId="109" borderId="58" applyNumberFormat="0" applyProtection="0">
      <alignment horizontal="right" vertical="center"/>
    </xf>
    <xf numFmtId="176" fontId="91" fillId="0" borderId="53">
      <alignment horizontal="left" vertical="center"/>
    </xf>
    <xf numFmtId="176" fontId="32" fillId="89" borderId="52" applyNumberFormat="0" applyAlignment="0" applyProtection="0"/>
    <xf numFmtId="176" fontId="130" fillId="107" borderId="58" applyNumberFormat="0" applyProtection="0">
      <alignment horizontal="left" vertical="top" indent="1"/>
    </xf>
    <xf numFmtId="4" fontId="44" fillId="85" borderId="37" applyNumberFormat="0" applyProtection="0">
      <alignment horizontal="left" vertical="center" indent="1"/>
    </xf>
    <xf numFmtId="39" fontId="106" fillId="57" borderId="56"/>
    <xf numFmtId="176" fontId="128" fillId="50" borderId="58" applyNumberFormat="0" applyProtection="0">
      <alignment horizontal="right" vertical="center"/>
    </xf>
    <xf numFmtId="0" fontId="3" fillId="93" borderId="37" applyNumberFormat="0" applyProtection="0">
      <alignment horizontal="left" vertical="center" indent="1"/>
    </xf>
    <xf numFmtId="0" fontId="57" fillId="0" borderId="50" applyNumberFormat="0" applyFill="0" applyBorder="0" applyAlignment="0" applyProtection="0"/>
    <xf numFmtId="176" fontId="58"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166" fillId="50" borderId="58" applyNumberFormat="0" applyProtection="0">
      <alignment horizontal="right" vertical="center"/>
    </xf>
    <xf numFmtId="0" fontId="91" fillId="0" borderId="53">
      <alignment horizontal="left" vertical="center"/>
    </xf>
    <xf numFmtId="4" fontId="44" fillId="88" borderId="37" applyNumberFormat="0" applyProtection="0">
      <alignment horizontal="left" vertical="center" indent="1"/>
    </xf>
    <xf numFmtId="0" fontId="2" fillId="0" borderId="50" applyNumberFormat="0" applyFill="0" applyAlignment="0" applyProtection="0"/>
    <xf numFmtId="176" fontId="141" fillId="0" borderId="50" applyNumberFormat="0" applyFill="0" applyBorder="0" applyAlignment="0" applyProtection="0"/>
    <xf numFmtId="176" fontId="58" fillId="0" borderId="50" applyNumberFormat="0" applyFill="0" applyBorder="0" applyAlignment="0" applyProtection="0"/>
    <xf numFmtId="176" fontId="57" fillId="0" borderId="50" applyNumberFormat="0" applyFill="0" applyBorder="0" applyAlignment="0" applyProtection="0"/>
    <xf numFmtId="4" fontId="44" fillId="101" borderId="37" applyNumberFormat="0" applyProtection="0">
      <alignment horizontal="right" vertical="center"/>
    </xf>
    <xf numFmtId="39" fontId="106" fillId="57" borderId="56"/>
    <xf numFmtId="176" fontId="32" fillId="89" borderId="52" applyNumberFormat="0" applyAlignment="0" applyProtection="0"/>
    <xf numFmtId="0" fontId="3" fillId="93" borderId="37" applyNumberFormat="0" applyProtection="0">
      <alignment horizontal="left" vertical="center" indent="1"/>
    </xf>
    <xf numFmtId="0" fontId="122" fillId="79" borderId="37" applyNumberFormat="0" applyAlignment="0" applyProtection="0"/>
    <xf numFmtId="4" fontId="44" fillId="85" borderId="37" applyNumberFormat="0" applyProtection="0">
      <alignment horizontal="left" vertical="center" indent="1"/>
    </xf>
    <xf numFmtId="0" fontId="3" fillId="86" borderId="37" applyNumberFormat="0" applyProtection="0">
      <alignment horizontal="left" vertical="center" indent="1"/>
    </xf>
    <xf numFmtId="0" fontId="68" fillId="79" borderId="51" applyNumberFormat="0" applyAlignment="0" applyProtection="0"/>
    <xf numFmtId="4" fontId="126" fillId="102" borderId="37" applyNumberFormat="0" applyProtection="0">
      <alignment horizontal="left" vertical="center" indent="1"/>
    </xf>
    <xf numFmtId="0" fontId="122" fillId="79" borderId="37" applyNumberFormat="0" applyAlignment="0" applyProtection="0"/>
    <xf numFmtId="4" fontId="44" fillId="88" borderId="37" applyNumberFormat="0" applyProtection="0">
      <alignment vertical="center"/>
    </xf>
    <xf numFmtId="0" fontId="102" fillId="51" borderId="51" applyNumberFormat="0" applyAlignment="0" applyProtection="0"/>
    <xf numFmtId="39" fontId="106" fillId="57" borderId="56"/>
    <xf numFmtId="4" fontId="126" fillId="102" borderId="37" applyNumberFormat="0" applyProtection="0">
      <alignment horizontal="left" vertical="center" indent="1"/>
    </xf>
    <xf numFmtId="0" fontId="3" fillId="108" borderId="37" applyNumberFormat="0" applyProtection="0">
      <alignment horizontal="left" vertical="center" indent="1"/>
    </xf>
    <xf numFmtId="0" fontId="3" fillId="93" borderId="37" applyNumberFormat="0" applyProtection="0">
      <alignment horizontal="left" vertical="center" indent="1"/>
    </xf>
    <xf numFmtId="176" fontId="59" fillId="0" borderId="50" applyNumberFormat="0" applyFill="0" applyBorder="0" applyAlignment="0" applyProtection="0"/>
    <xf numFmtId="0" fontId="3" fillId="106" borderId="37" applyNumberFormat="0" applyProtection="0">
      <alignment horizontal="left" vertical="center" indent="1"/>
    </xf>
    <xf numFmtId="4" fontId="134" fillId="109" borderId="58" applyNumberFormat="0" applyProtection="0">
      <alignment horizontal="right" vertical="center"/>
    </xf>
    <xf numFmtId="0" fontId="58" fillId="0" borderId="50" applyNumberFormat="0" applyFill="0" applyBorder="0" applyAlignment="0" applyProtection="0"/>
    <xf numFmtId="4" fontId="134" fillId="109" borderId="58" applyNumberFormat="0" applyProtection="0">
      <alignment horizontal="right" vertical="center"/>
    </xf>
    <xf numFmtId="39" fontId="106" fillId="57" borderId="56"/>
    <xf numFmtId="4" fontId="44" fillId="104" borderId="37" applyNumberFormat="0" applyProtection="0">
      <alignment horizontal="left" vertical="center" indent="1"/>
    </xf>
    <xf numFmtId="0" fontId="3" fillId="106" borderId="37" applyNumberFormat="0" applyProtection="0">
      <alignment horizontal="left" vertical="center" indent="1"/>
    </xf>
    <xf numFmtId="176" fontId="32" fillId="89" borderId="52" applyNumberFormat="0" applyAlignment="0" applyProtection="0"/>
    <xf numFmtId="0" fontId="140" fillId="0" borderId="50" applyNumberFormat="0" applyFill="0" applyBorder="0" applyAlignment="0" applyProtection="0"/>
    <xf numFmtId="0" fontId="3" fillId="86" borderId="37" applyNumberFormat="0" applyProtection="0">
      <alignment horizontal="left" vertical="center" indent="1"/>
    </xf>
    <xf numFmtId="0" fontId="3" fillId="92" borderId="52" applyNumberFormat="0" applyFont="0" applyAlignment="0" applyProtection="0"/>
    <xf numFmtId="176" fontId="125" fillId="112" borderId="58" applyNumberFormat="0" applyProtection="0">
      <alignment horizontal="left" vertical="center" wrapText="1" indent="1"/>
    </xf>
    <xf numFmtId="0" fontId="142" fillId="0" borderId="50" applyNumberFormat="0" applyFill="0" applyBorder="0" applyAlignment="0" applyProtection="0"/>
    <xf numFmtId="4" fontId="44" fillId="97" borderId="37" applyNumberFormat="0" applyProtection="0">
      <alignment horizontal="right" vertical="center"/>
    </xf>
    <xf numFmtId="0" fontId="122" fillId="79" borderId="37" applyNumberFormat="0" applyAlignment="0" applyProtection="0"/>
    <xf numFmtId="176" fontId="165" fillId="50" borderId="58" applyNumberFormat="0" applyProtection="0">
      <alignment horizontal="right" vertical="center"/>
    </xf>
    <xf numFmtId="4" fontId="44" fillId="88" borderId="37" applyNumberFormat="0" applyProtection="0">
      <alignment vertical="center"/>
    </xf>
    <xf numFmtId="4" fontId="44" fillId="104" borderId="37" applyNumberFormat="0" applyProtection="0">
      <alignment horizontal="left" vertical="center" indent="1"/>
    </xf>
    <xf numFmtId="39" fontId="106" fillId="57" borderId="56"/>
    <xf numFmtId="39" fontId="106" fillId="57" borderId="56"/>
    <xf numFmtId="0" fontId="3" fillId="106" borderId="37" applyNumberFormat="0" applyProtection="0">
      <alignment horizontal="left" vertical="center" indent="1"/>
    </xf>
    <xf numFmtId="176" fontId="135" fillId="0" borderId="50" applyNumberFormat="0" applyFill="0" applyBorder="0" applyAlignment="0" applyProtection="0"/>
    <xf numFmtId="176" fontId="91" fillId="0" borderId="53">
      <alignment horizontal="left" vertical="center"/>
    </xf>
    <xf numFmtId="0" fontId="190" fillId="52" borderId="51" applyNumberFormat="0" applyAlignment="0" applyProtection="0"/>
    <xf numFmtId="0" fontId="3" fillId="93" borderId="37" applyNumberFormat="0" applyProtection="0">
      <alignment horizontal="left" vertical="center" indent="1"/>
    </xf>
    <xf numFmtId="0" fontId="91" fillId="0" borderId="53">
      <alignment horizontal="left" vertical="center"/>
    </xf>
    <xf numFmtId="176" fontId="59" fillId="0" borderId="50" applyNumberFormat="0" applyFill="0" applyBorder="0" applyAlignment="0" applyProtection="0"/>
    <xf numFmtId="39" fontId="106" fillId="57" borderId="56"/>
    <xf numFmtId="4" fontId="134" fillId="109" borderId="58" applyNumberFormat="0" applyProtection="0">
      <alignment horizontal="right" vertical="center"/>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4" fontId="44" fillId="106"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176" fontId="128" fillId="50" borderId="58" applyNumberFormat="0" applyProtection="0">
      <alignment horizontal="right" vertical="center"/>
    </xf>
    <xf numFmtId="0" fontId="141" fillId="0" borderId="50" applyNumberFormat="0" applyFill="0" applyBorder="0" applyAlignment="0" applyProtection="0"/>
    <xf numFmtId="0" fontId="3" fillId="93" borderId="37" applyNumberFormat="0" applyProtection="0">
      <alignment horizontal="left" vertical="center" indent="1"/>
    </xf>
    <xf numFmtId="0" fontId="68" fillId="79" borderId="51" applyNumberFormat="0" applyAlignment="0" applyProtection="0"/>
    <xf numFmtId="4" fontId="44" fillId="40" borderId="37" applyNumberFormat="0" applyProtection="0">
      <alignment horizontal="right" vertical="center"/>
    </xf>
    <xf numFmtId="0" fontId="142" fillId="0" borderId="50" applyNumberFormat="0" applyFill="0" applyBorder="0" applyAlignment="0" applyProtection="0"/>
    <xf numFmtId="0" fontId="3" fillId="108" borderId="37" applyNumberFormat="0" applyProtection="0">
      <alignment horizontal="left" vertical="center" indent="1"/>
    </xf>
    <xf numFmtId="176" fontId="142" fillId="0" borderId="50" applyNumberFormat="0" applyFill="0" applyBorder="0" applyAlignment="0" applyProtection="0"/>
    <xf numFmtId="39" fontId="106" fillId="57" borderId="56"/>
    <xf numFmtId="176" fontId="141"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35" fillId="0" borderId="50" applyNumberFormat="0" applyFill="0" applyBorder="0" applyAlignment="0" applyProtection="0"/>
    <xf numFmtId="176" fontId="102" fillId="52" borderId="51" applyNumberFormat="0" applyAlignment="0" applyProtection="0"/>
    <xf numFmtId="176" fontId="59" fillId="0" borderId="50" applyNumberFormat="0" applyFill="0" applyBorder="0" applyAlignment="0" applyProtection="0"/>
    <xf numFmtId="0" fontId="140" fillId="0" borderId="50" applyNumberFormat="0" applyFill="0" applyBorder="0" applyAlignment="0" applyProtection="0"/>
    <xf numFmtId="176" fontId="58" fillId="0" borderId="50" applyNumberFormat="0" applyFill="0" applyBorder="0" applyAlignment="0" applyProtection="0"/>
    <xf numFmtId="0" fontId="173" fillId="0" borderId="48" applyNumberFormat="0" applyFill="0" applyAlignment="0" applyProtection="0"/>
    <xf numFmtId="176" fontId="57" fillId="0" borderId="50" applyNumberFormat="0" applyFill="0" applyBorder="0" applyAlignment="0" applyProtection="0"/>
    <xf numFmtId="0" fontId="135" fillId="0" borderId="50" applyNumberFormat="0" applyFill="0" applyBorder="0" applyAlignment="0" applyProtection="0"/>
    <xf numFmtId="176" fontId="57" fillId="0" borderId="50" applyNumberFormat="0" applyFill="0" applyBorder="0" applyAlignment="0" applyProtection="0"/>
    <xf numFmtId="4" fontId="124" fillId="85" borderId="37" applyNumberFormat="0" applyProtection="0">
      <alignment vertical="center"/>
    </xf>
    <xf numFmtId="176" fontId="141" fillId="0" borderId="50" applyNumberFormat="0" applyFill="0" applyBorder="0" applyAlignment="0" applyProtection="0"/>
    <xf numFmtId="176" fontId="140" fillId="0" borderId="50" applyNumberFormat="0" applyFill="0" applyBorder="0" applyAlignment="0" applyProtection="0"/>
    <xf numFmtId="39" fontId="106" fillId="57" borderId="56"/>
    <xf numFmtId="4" fontId="44" fillId="85" borderId="37" applyNumberFormat="0" applyProtection="0">
      <alignment vertical="center"/>
    </xf>
    <xf numFmtId="176" fontId="128" fillId="50" borderId="58" applyNumberFormat="0" applyProtection="0">
      <alignment horizontal="right" vertical="center"/>
    </xf>
    <xf numFmtId="4" fontId="44" fillId="85" borderId="37" applyNumberFormat="0" applyProtection="0">
      <alignment vertical="center"/>
    </xf>
    <xf numFmtId="176" fontId="122" fillId="80" borderId="37" applyNumberFormat="0" applyAlignment="0" applyProtection="0"/>
    <xf numFmtId="0" fontId="3" fillId="93" borderId="37" applyNumberFormat="0" applyProtection="0">
      <alignment horizontal="left" vertical="center" indent="1"/>
    </xf>
    <xf numFmtId="0" fontId="102" fillId="51" borderId="51" applyNumberFormat="0" applyAlignment="0" applyProtection="0"/>
    <xf numFmtId="4" fontId="44" fillId="88" borderId="37" applyNumberFormat="0" applyProtection="0">
      <alignment horizontal="left" vertical="center" indent="1"/>
    </xf>
    <xf numFmtId="0" fontId="68" fillId="80" borderId="51" applyNumberFormat="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176" fontId="141" fillId="0" borderId="50" applyNumberFormat="0" applyFill="0" applyBorder="0" applyAlignment="0" applyProtection="0"/>
    <xf numFmtId="176" fontId="125" fillId="112" borderId="58" applyNumberFormat="0" applyProtection="0">
      <alignment horizontal="left" vertical="center" wrapText="1" indent="1"/>
    </xf>
    <xf numFmtId="176" fontId="68" fillId="80" borderId="51" applyNumberFormat="0" applyAlignment="0" applyProtection="0"/>
    <xf numFmtId="0" fontId="36" fillId="92" borderId="52" applyNumberFormat="0" applyFont="0" applyAlignment="0" applyProtection="0"/>
    <xf numFmtId="176" fontId="68" fillId="80" borderId="51" applyNumberFormat="0" applyAlignment="0" applyProtection="0"/>
    <xf numFmtId="0" fontId="32" fillId="89" borderId="52" applyNumberFormat="0" applyAlignment="0" applyProtection="0"/>
    <xf numFmtId="0" fontId="36" fillId="89" borderId="52" applyNumberFormat="0" applyAlignment="0" applyProtection="0"/>
    <xf numFmtId="39" fontId="106" fillId="57" borderId="56"/>
    <xf numFmtId="176" fontId="135" fillId="0" borderId="50" applyNumberFormat="0" applyFill="0" applyBorder="0" applyAlignment="0" applyProtection="0"/>
    <xf numFmtId="0" fontId="141" fillId="0" borderId="50" applyNumberFormat="0" applyFill="0" applyBorder="0" applyAlignment="0" applyProtection="0"/>
    <xf numFmtId="4" fontId="134" fillId="109" borderId="58" applyNumberFormat="0" applyProtection="0">
      <alignment horizontal="right" vertical="center"/>
    </xf>
    <xf numFmtId="4" fontId="44" fillId="88" borderId="37" applyNumberFormat="0" applyProtection="0">
      <alignment horizontal="left" vertical="center" indent="1"/>
    </xf>
    <xf numFmtId="4" fontId="44" fillId="101" borderId="37" applyNumberFormat="0" applyProtection="0">
      <alignment horizontal="right" vertical="center"/>
    </xf>
    <xf numFmtId="4" fontId="44" fillId="85" borderId="37" applyNumberFormat="0" applyProtection="0">
      <alignment vertical="center"/>
    </xf>
    <xf numFmtId="0" fontId="3" fillId="93" borderId="37" applyNumberFormat="0" applyProtection="0">
      <alignment horizontal="left" vertical="center" indent="1"/>
    </xf>
    <xf numFmtId="0" fontId="122" fillId="80" borderId="37" applyNumberFormat="0" applyAlignment="0" applyProtection="0"/>
    <xf numFmtId="0" fontId="102" fillId="51" borderId="51" applyNumberFormat="0" applyAlignment="0" applyProtection="0"/>
    <xf numFmtId="0" fontId="3" fillId="93" borderId="37" applyNumberFormat="0" applyProtection="0">
      <alignment horizontal="left" vertical="center" indent="1"/>
    </xf>
    <xf numFmtId="176" fontId="141" fillId="0" borderId="50" applyNumberFormat="0" applyFill="0" applyBorder="0" applyAlignment="0" applyProtection="0"/>
    <xf numFmtId="0" fontId="3" fillId="108" borderId="37" applyNumberFormat="0" applyProtection="0">
      <alignment horizontal="left" vertical="center" indent="1"/>
    </xf>
    <xf numFmtId="176" fontId="141" fillId="0" borderId="50" applyNumberFormat="0" applyFill="0" applyBorder="0" applyAlignment="0" applyProtection="0"/>
    <xf numFmtId="0" fontId="3" fillId="86" borderId="37" applyNumberFormat="0" applyProtection="0">
      <alignment horizontal="left" vertical="center" indent="1"/>
    </xf>
    <xf numFmtId="39" fontId="106" fillId="57" borderId="56"/>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8" borderId="37" applyNumberFormat="0" applyProtection="0">
      <alignment horizontal="right" vertical="center"/>
    </xf>
    <xf numFmtId="4" fontId="44" fillId="97" borderId="37" applyNumberFormat="0" applyProtection="0">
      <alignment horizontal="right" vertical="center"/>
    </xf>
    <xf numFmtId="39" fontId="106" fillId="57" borderId="56"/>
    <xf numFmtId="39" fontId="106" fillId="57" borderId="56"/>
    <xf numFmtId="0" fontId="3" fillId="93" borderId="37" applyNumberFormat="0" applyProtection="0">
      <alignment horizontal="left" vertical="center" indent="1"/>
    </xf>
    <xf numFmtId="176" fontId="91" fillId="0" borderId="53">
      <alignment horizontal="left" vertical="center"/>
    </xf>
    <xf numFmtId="4" fontId="44" fillId="85" borderId="37" applyNumberFormat="0" applyProtection="0">
      <alignment vertical="center"/>
    </xf>
    <xf numFmtId="4" fontId="44" fillId="85" borderId="37" applyNumberFormat="0" applyProtection="0">
      <alignment horizontal="left" vertical="center" indent="1"/>
    </xf>
    <xf numFmtId="0" fontId="141" fillId="0" borderId="50" applyNumberFormat="0" applyFill="0" applyBorder="0" applyAlignment="0" applyProtection="0"/>
    <xf numFmtId="0" fontId="3" fillId="93" borderId="37" applyNumberFormat="0" applyProtection="0">
      <alignment horizontal="left" vertical="center" indent="1"/>
    </xf>
    <xf numFmtId="4" fontId="44" fillId="104" borderId="37" applyNumberFormat="0" applyProtection="0">
      <alignment horizontal="left" vertical="center" indent="1"/>
    </xf>
    <xf numFmtId="176" fontId="142" fillId="0" borderId="50" applyNumberFormat="0" applyFill="0" applyBorder="0" applyAlignment="0" applyProtection="0"/>
    <xf numFmtId="0" fontId="142" fillId="0" borderId="50" applyNumberFormat="0" applyFill="0" applyBorder="0" applyAlignment="0" applyProtection="0"/>
    <xf numFmtId="176" fontId="142" fillId="0" borderId="50" applyNumberFormat="0" applyFill="0" applyBorder="0" applyAlignment="0" applyProtection="0"/>
    <xf numFmtId="176" fontId="141" fillId="0" borderId="50" applyNumberFormat="0" applyFill="0" applyBorder="0" applyAlignment="0" applyProtection="0"/>
    <xf numFmtId="176" fontId="140" fillId="0" borderId="50" applyNumberFormat="0" applyFill="0" applyBorder="0" applyAlignment="0" applyProtection="0"/>
    <xf numFmtId="176" fontId="135" fillId="0" borderId="50" applyNumberFormat="0" applyFill="0" applyBorder="0" applyAlignment="0" applyProtection="0"/>
    <xf numFmtId="0" fontId="173" fillId="0" borderId="48" applyNumberFormat="0" applyFill="0" applyAlignment="0" applyProtection="0"/>
    <xf numFmtId="176" fontId="135" fillId="0" borderId="50" applyNumberFormat="0" applyFill="0" applyBorder="0" applyAlignment="0" applyProtection="0"/>
    <xf numFmtId="176" fontId="91" fillId="0" borderId="53">
      <alignment horizontal="left" vertical="center"/>
    </xf>
    <xf numFmtId="176" fontId="59" fillId="0" borderId="50" applyNumberFormat="0" applyFill="0" applyBorder="0" applyAlignment="0" applyProtection="0"/>
    <xf numFmtId="0" fontId="140" fillId="0" borderId="50" applyNumberFormat="0" applyFill="0" applyBorder="0" applyAlignment="0" applyProtection="0"/>
    <xf numFmtId="176" fontId="58" fillId="0" borderId="50" applyNumberFormat="0" applyFill="0" applyBorder="0" applyAlignment="0" applyProtection="0"/>
    <xf numFmtId="176" fontId="135" fillId="0" borderId="50" applyNumberFormat="0" applyFill="0" applyBorder="0" applyAlignment="0" applyProtection="0"/>
    <xf numFmtId="176" fontId="57" fillId="0" borderId="50" applyNumberFormat="0" applyFill="0" applyBorder="0" applyAlignment="0" applyProtection="0"/>
    <xf numFmtId="0" fontId="135" fillId="0" borderId="50" applyNumberFormat="0" applyFill="0" applyBorder="0" applyAlignment="0" applyProtection="0"/>
    <xf numFmtId="4" fontId="44" fillId="83" borderId="37" applyNumberFormat="0" applyProtection="0">
      <alignment horizontal="right" vertical="center"/>
    </xf>
    <xf numFmtId="176" fontId="142" fillId="0" borderId="50" applyNumberFormat="0" applyFill="0" applyBorder="0" applyAlignment="0" applyProtection="0"/>
    <xf numFmtId="4" fontId="44" fillId="104" borderId="37" applyNumberFormat="0" applyProtection="0">
      <alignment horizontal="left" vertical="center" indent="1"/>
    </xf>
    <xf numFmtId="176" fontId="141" fillId="0" borderId="50" applyNumberFormat="0" applyFill="0" applyBorder="0" applyAlignment="0" applyProtection="0"/>
    <xf numFmtId="176" fontId="135" fillId="0" borderId="50" applyNumberFormat="0" applyFill="0" applyBorder="0" applyAlignment="0" applyProtection="0"/>
    <xf numFmtId="4" fontId="44" fillId="85" borderId="37" applyNumberFormat="0" applyProtection="0">
      <alignment vertical="center"/>
    </xf>
    <xf numFmtId="4" fontId="124" fillId="85" borderId="37" applyNumberFormat="0" applyProtection="0">
      <alignment vertical="center"/>
    </xf>
    <xf numFmtId="176" fontId="32" fillId="89" borderId="52" applyNumberFormat="0" applyAlignment="0" applyProtection="0"/>
    <xf numFmtId="176" fontId="59" fillId="0" borderId="50" applyNumberFormat="0" applyFill="0" applyBorder="0" applyAlignment="0" applyProtection="0"/>
    <xf numFmtId="4" fontId="44" fillId="106" borderId="37" applyNumberFormat="0" applyProtection="0">
      <alignment horizontal="left" vertical="center" indent="1"/>
    </xf>
    <xf numFmtId="4" fontId="44" fillId="88" borderId="37" applyNumberFormat="0" applyProtection="0">
      <alignment vertical="center"/>
    </xf>
    <xf numFmtId="0" fontId="3" fillId="93" borderId="37" applyNumberFormat="0" applyProtection="0">
      <alignment horizontal="left" vertical="center" indent="1"/>
    </xf>
    <xf numFmtId="4" fontId="44" fillId="88" borderId="37" applyNumberFormat="0" applyProtection="0">
      <alignment horizontal="left" vertical="center" indent="1"/>
    </xf>
    <xf numFmtId="4" fontId="124" fillId="104" borderId="37" applyNumberFormat="0" applyProtection="0">
      <alignment horizontal="right" vertical="center"/>
    </xf>
    <xf numFmtId="0" fontId="3" fillId="93" borderId="37" applyNumberFormat="0" applyProtection="0">
      <alignment horizontal="left" vertical="center" indent="1"/>
    </xf>
    <xf numFmtId="4" fontId="124" fillId="104" borderId="37" applyNumberFormat="0" applyProtection="0">
      <alignment horizontal="right" vertical="center"/>
    </xf>
    <xf numFmtId="0" fontId="3" fillId="93" borderId="37" applyNumberFormat="0" applyProtection="0">
      <alignment horizontal="left" vertical="center" indent="1"/>
    </xf>
    <xf numFmtId="0" fontId="68" fillId="80" borderId="51" applyNumberFormat="0" applyAlignment="0" applyProtection="0"/>
    <xf numFmtId="0" fontId="68" fillId="79" borderId="51" applyNumberFormat="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0" fontId="3" fillId="93" borderId="37" applyNumberFormat="0" applyProtection="0">
      <alignment horizontal="left" vertical="center" indent="1"/>
    </xf>
    <xf numFmtId="0" fontId="68" fillId="79" borderId="51" applyNumberFormat="0" applyAlignment="0" applyProtection="0"/>
    <xf numFmtId="0" fontId="59" fillId="0" borderId="50" applyNumberFormat="0" applyFill="0" applyBorder="0" applyAlignment="0" applyProtection="0"/>
    <xf numFmtId="0" fontId="2" fillId="0" borderId="50" applyNumberFormat="0" applyFill="0" applyAlignment="0" applyProtection="0"/>
    <xf numFmtId="4" fontId="44" fillId="97" borderId="37" applyNumberFormat="0" applyProtection="0">
      <alignment horizontal="right" vertical="center"/>
    </xf>
    <xf numFmtId="176" fontId="102" fillId="52" borderId="51" applyNumberFormat="0" applyAlignment="0" applyProtection="0"/>
    <xf numFmtId="176" fontId="59" fillId="0" borderId="50" applyNumberFormat="0" applyFill="0" applyBorder="0" applyAlignment="0" applyProtection="0"/>
    <xf numFmtId="176" fontId="58" fillId="0" borderId="50" applyNumberFormat="0" applyFill="0" applyBorder="0" applyAlignment="0" applyProtection="0"/>
    <xf numFmtId="0" fontId="3" fillId="93" borderId="37" applyNumberFormat="0" applyProtection="0">
      <alignment horizontal="left" vertical="center" indent="1"/>
    </xf>
    <xf numFmtId="0" fontId="59" fillId="0" borderId="50" applyNumberFormat="0" applyFill="0" applyBorder="0" applyAlignment="0" applyProtection="0"/>
    <xf numFmtId="0" fontId="3" fillId="106" borderId="37" applyNumberFormat="0" applyProtection="0">
      <alignment horizontal="left" vertical="center" indent="1"/>
    </xf>
    <xf numFmtId="176" fontId="2" fillId="0" borderId="50" applyNumberFormat="0" applyFill="0" applyAlignment="0" applyProtection="0"/>
    <xf numFmtId="176" fontId="59" fillId="0" borderId="50" applyNumberFormat="0" applyFill="0" applyBorder="0" applyAlignment="0" applyProtection="0"/>
    <xf numFmtId="176" fontId="68" fillId="80" borderId="51" applyNumberFormat="0" applyAlignment="0" applyProtection="0"/>
    <xf numFmtId="0" fontId="58" fillId="0" borderId="50" applyNumberFormat="0" applyFill="0" applyBorder="0" applyAlignment="0" applyProtection="0"/>
    <xf numFmtId="176" fontId="59" fillId="0" borderId="50" applyNumberFormat="0" applyFill="0" applyBorder="0" applyAlignment="0" applyProtection="0"/>
    <xf numFmtId="176" fontId="57" fillId="0" borderId="50" applyNumberFormat="0" applyFill="0" applyBorder="0" applyAlignment="0" applyProtection="0"/>
    <xf numFmtId="39" fontId="106" fillId="57" borderId="56"/>
    <xf numFmtId="0" fontId="102" fillId="51" borderId="51" applyNumberFormat="0" applyAlignment="0" applyProtection="0"/>
    <xf numFmtId="0" fontId="3" fillId="93" borderId="37" applyNumberFormat="0" applyProtection="0">
      <alignment horizontal="left" vertical="center" indent="1"/>
    </xf>
    <xf numFmtId="4" fontId="133" fillId="104" borderId="37" applyNumberFormat="0" applyProtection="0">
      <alignment horizontal="right" vertical="center"/>
    </xf>
    <xf numFmtId="4" fontId="44" fillId="98" borderId="37" applyNumberFormat="0" applyProtection="0">
      <alignment horizontal="right" vertical="center"/>
    </xf>
    <xf numFmtId="4" fontId="44" fillId="96" borderId="37" applyNumberFormat="0" applyProtection="0">
      <alignment horizontal="right" vertical="center"/>
    </xf>
    <xf numFmtId="0" fontId="3" fillId="93" borderId="37" applyNumberFormat="0" applyProtection="0">
      <alignment horizontal="left" vertical="center" indent="1"/>
    </xf>
    <xf numFmtId="4" fontId="44" fillId="85" borderId="37" applyNumberFormat="0" applyProtection="0">
      <alignment horizontal="left" vertical="center" indent="1"/>
    </xf>
    <xf numFmtId="0" fontId="32" fillId="89" borderId="52" applyNumberFormat="0" applyAlignment="0" applyProtection="0"/>
    <xf numFmtId="4" fontId="44" fillId="88" borderId="37" applyNumberFormat="0" applyProtection="0">
      <alignment vertical="center"/>
    </xf>
    <xf numFmtId="176" fontId="57" fillId="0" borderId="50" applyNumberFormat="0" applyFill="0" applyBorder="0" applyAlignment="0" applyProtection="0"/>
    <xf numFmtId="0" fontId="3" fillId="93" borderId="37" applyNumberFormat="0" applyProtection="0">
      <alignment horizontal="left" vertical="center" indent="1"/>
    </xf>
    <xf numFmtId="0" fontId="68" fillId="80" borderId="51" applyNumberFormat="0" applyAlignment="0" applyProtection="0"/>
    <xf numFmtId="4" fontId="129" fillId="109" borderId="58" applyNumberFormat="0" applyProtection="0">
      <alignment horizontal="right" vertical="center"/>
    </xf>
    <xf numFmtId="0" fontId="3" fillId="93" borderId="37" applyNumberFormat="0" applyProtection="0">
      <alignment horizontal="left" vertical="center" indent="1"/>
    </xf>
    <xf numFmtId="4" fontId="44" fillId="96" borderId="37" applyNumberFormat="0" applyProtection="0">
      <alignment horizontal="right" vertical="center"/>
    </xf>
    <xf numFmtId="0" fontId="3" fillId="106" borderId="37" applyNumberFormat="0" applyProtection="0">
      <alignment horizontal="left" vertical="center" indent="1"/>
    </xf>
    <xf numFmtId="0" fontId="3" fillId="93" borderId="37" applyNumberFormat="0" applyProtection="0">
      <alignment horizontal="left" vertical="center" indent="1"/>
    </xf>
    <xf numFmtId="4" fontId="44" fillId="40" borderId="37" applyNumberFormat="0" applyProtection="0">
      <alignment horizontal="right" vertical="center"/>
    </xf>
    <xf numFmtId="4" fontId="124" fillId="104" borderId="37" applyNumberFormat="0" applyProtection="0">
      <alignment horizontal="right" vertical="center"/>
    </xf>
    <xf numFmtId="39" fontId="106" fillId="57" borderId="56"/>
    <xf numFmtId="0" fontId="173" fillId="0" borderId="48" applyNumberFormat="0" applyFill="0" applyAlignment="0" applyProtection="0"/>
    <xf numFmtId="4" fontId="128" fillId="109" borderId="58" applyNumberFormat="0" applyProtection="0">
      <alignment horizontal="right" vertical="center"/>
    </xf>
    <xf numFmtId="0" fontId="3" fillId="106" borderId="37" applyNumberFormat="0" applyProtection="0">
      <alignment horizontal="left" vertical="center" indent="1"/>
    </xf>
    <xf numFmtId="39" fontId="106" fillId="57" borderId="56"/>
    <xf numFmtId="0" fontId="140" fillId="0" borderId="50" applyNumberFormat="0" applyFill="0" applyBorder="0" applyAlignment="0" applyProtection="0"/>
    <xf numFmtId="0" fontId="142" fillId="0" borderId="50" applyNumberFormat="0" applyFill="0" applyBorder="0" applyAlignment="0" applyProtection="0"/>
    <xf numFmtId="39" fontId="106" fillId="57" borderId="56"/>
    <xf numFmtId="0" fontId="102" fillId="51" borderId="51" applyNumberFormat="0" applyAlignment="0" applyProtection="0"/>
    <xf numFmtId="176" fontId="2" fillId="0" borderId="50" applyNumberFormat="0" applyFill="0" applyAlignment="0" applyProtection="0"/>
    <xf numFmtId="176" fontId="125" fillId="112" borderId="58" applyNumberFormat="0" applyProtection="0">
      <alignment horizontal="left" vertical="center" wrapText="1" indent="1"/>
    </xf>
    <xf numFmtId="0" fontId="3" fillId="86" borderId="37" applyNumberFormat="0" applyProtection="0">
      <alignment horizontal="left" vertical="center" indent="1"/>
    </xf>
    <xf numFmtId="0" fontId="141" fillId="0" borderId="50" applyNumberFormat="0" applyFill="0" applyBorder="0" applyAlignment="0" applyProtection="0"/>
    <xf numFmtId="4" fontId="44" fillId="88" borderId="37" applyNumberFormat="0" applyProtection="0">
      <alignment horizontal="left" vertical="center" indent="1"/>
    </xf>
    <xf numFmtId="4" fontId="44" fillId="100" borderId="37" applyNumberFormat="0" applyProtection="0">
      <alignment horizontal="right" vertical="center"/>
    </xf>
    <xf numFmtId="4" fontId="124" fillId="85" borderId="37" applyNumberFormat="0" applyProtection="0">
      <alignment vertical="center"/>
    </xf>
    <xf numFmtId="0" fontId="173" fillId="0" borderId="48" applyNumberFormat="0" applyFill="0" applyAlignment="0" applyProtection="0"/>
    <xf numFmtId="4" fontId="44" fillId="99" borderId="37" applyNumberFormat="0" applyProtection="0">
      <alignment horizontal="right" vertical="center"/>
    </xf>
    <xf numFmtId="4" fontId="124" fillId="104" borderId="37" applyNumberFormat="0" applyProtection="0">
      <alignment horizontal="right" vertical="center"/>
    </xf>
    <xf numFmtId="0" fontId="68" fillId="79" borderId="51" applyNumberFormat="0" applyAlignment="0" applyProtection="0"/>
    <xf numFmtId="4" fontId="44" fillId="101" borderId="37" applyNumberFormat="0" applyProtection="0">
      <alignment horizontal="right" vertical="center"/>
    </xf>
    <xf numFmtId="176" fontId="2" fillId="0" borderId="50" applyNumberFormat="0" applyFill="0" applyAlignment="0" applyProtection="0"/>
    <xf numFmtId="176" fontId="141" fillId="0" borderId="50" applyNumberFormat="0" applyFill="0" applyBorder="0" applyAlignment="0" applyProtection="0"/>
    <xf numFmtId="0" fontId="68" fillId="80" borderId="51" applyNumberFormat="0" applyAlignment="0" applyProtection="0"/>
    <xf numFmtId="4" fontId="44" fillId="88" borderId="37" applyNumberFormat="0" applyProtection="0">
      <alignment horizontal="left" vertical="center" indent="1"/>
    </xf>
    <xf numFmtId="176" fontId="59" fillId="0" borderId="50" applyNumberFormat="0" applyFill="0" applyBorder="0" applyAlignment="0" applyProtection="0"/>
    <xf numFmtId="0" fontId="68" fillId="79" borderId="51" applyNumberFormat="0" applyAlignment="0" applyProtection="0"/>
    <xf numFmtId="4" fontId="44" fillId="40" borderId="37" applyNumberFormat="0" applyProtection="0">
      <alignment horizontal="right" vertical="center"/>
    </xf>
    <xf numFmtId="0" fontId="185" fillId="0" borderId="48" applyNumberFormat="0" applyFill="0" applyAlignment="0" applyProtection="0"/>
    <xf numFmtId="0" fontId="3" fillId="86" borderId="37" applyNumberFormat="0" applyProtection="0">
      <alignment horizontal="left" vertical="center" indent="1"/>
    </xf>
    <xf numFmtId="4" fontId="44" fillId="40" borderId="37" applyNumberFormat="0" applyProtection="0">
      <alignment horizontal="right" vertical="center"/>
    </xf>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horizontal="left" vertical="center" indent="1"/>
    </xf>
    <xf numFmtId="4" fontId="44" fillId="104" borderId="37" applyNumberFormat="0" applyProtection="0">
      <alignment horizontal="left" vertical="center" indent="1"/>
    </xf>
    <xf numFmtId="4" fontId="126" fillId="102" borderId="37" applyNumberFormat="0" applyProtection="0">
      <alignment horizontal="left" vertical="center" indent="1"/>
    </xf>
    <xf numFmtId="0" fontId="3" fillId="108"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0" fontId="122" fillId="79" borderId="37" applyNumberFormat="0" applyAlignment="0" applyProtection="0"/>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106"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vertical="center"/>
    </xf>
    <xf numFmtId="0" fontId="189" fillId="80" borderId="51" applyNumberFormat="0" applyAlignment="0" applyProtection="0"/>
    <xf numFmtId="0" fontId="3" fillId="93" borderId="37" applyNumberFormat="0" applyProtection="0">
      <alignment horizontal="left" vertical="center" indent="1"/>
    </xf>
    <xf numFmtId="0" fontId="191" fillId="80" borderId="37" applyNumberFormat="0" applyAlignment="0" applyProtection="0"/>
    <xf numFmtId="0" fontId="36" fillId="89" borderId="52" applyNumberFormat="0" applyAlignment="0" applyProtection="0"/>
    <xf numFmtId="0" fontId="91" fillId="0" borderId="53">
      <alignment horizontal="left" vertical="center"/>
    </xf>
    <xf numFmtId="39" fontId="106" fillId="57" borderId="56"/>
    <xf numFmtId="4" fontId="44" fillId="85" borderId="37" applyNumberFormat="0" applyProtection="0">
      <alignment vertical="center"/>
    </xf>
    <xf numFmtId="4" fontId="44" fillId="85" borderId="37" applyNumberFormat="0" applyProtection="0">
      <alignment vertical="center"/>
    </xf>
    <xf numFmtId="4" fontId="126" fillId="102" borderId="37" applyNumberFormat="0" applyProtection="0">
      <alignment horizontal="left" vertical="center" indent="1"/>
    </xf>
    <xf numFmtId="39" fontId="106" fillId="57" borderId="56"/>
    <xf numFmtId="4" fontId="44" fillId="104" borderId="37" applyNumberFormat="0" applyProtection="0">
      <alignment horizontal="right" vertical="center"/>
    </xf>
    <xf numFmtId="4" fontId="44" fillId="104" borderId="37" applyNumberFormat="0" applyProtection="0">
      <alignment horizontal="right" vertical="center"/>
    </xf>
    <xf numFmtId="0" fontId="3" fillId="93" borderId="37" applyNumberFormat="0" applyProtection="0">
      <alignment horizontal="left" vertical="center" indent="1"/>
    </xf>
    <xf numFmtId="4" fontId="124" fillId="85" borderId="37" applyNumberFormat="0" applyProtection="0">
      <alignment vertical="center"/>
    </xf>
    <xf numFmtId="0" fontId="3" fillId="93" borderId="37" applyNumberFormat="0" applyProtection="0">
      <alignment horizontal="left" vertical="center" indent="1"/>
    </xf>
    <xf numFmtId="39" fontId="106" fillId="57" borderId="56"/>
    <xf numFmtId="39" fontId="106" fillId="57" borderId="56"/>
    <xf numFmtId="4" fontId="44" fillId="85" borderId="37" applyNumberFormat="0" applyProtection="0">
      <alignment horizontal="left" vertical="center" indent="1"/>
    </xf>
    <xf numFmtId="4" fontId="124" fillId="85" borderId="37" applyNumberFormat="0" applyProtection="0">
      <alignment vertical="center"/>
    </xf>
    <xf numFmtId="4" fontId="124" fillId="85" borderId="37" applyNumberFormat="0" applyProtection="0">
      <alignment vertical="center"/>
    </xf>
    <xf numFmtId="39" fontId="106" fillId="57" borderId="56"/>
    <xf numFmtId="0" fontId="3" fillId="93" borderId="37" applyNumberFormat="0" applyProtection="0">
      <alignment horizontal="left" vertical="center" indent="1"/>
    </xf>
    <xf numFmtId="4" fontId="44" fillId="99" borderId="37" applyNumberFormat="0" applyProtection="0">
      <alignment horizontal="right" vertical="center"/>
    </xf>
    <xf numFmtId="0" fontId="36" fillId="89" borderId="52" applyNumberFormat="0" applyAlignment="0" applyProtection="0"/>
    <xf numFmtId="0" fontId="3" fillId="86" borderId="37" applyNumberFormat="0" applyProtection="0">
      <alignment horizontal="left" vertical="center" indent="1"/>
    </xf>
    <xf numFmtId="4" fontId="44" fillId="85" borderId="37" applyNumberFormat="0" applyProtection="0">
      <alignment vertical="center"/>
    </xf>
    <xf numFmtId="4" fontId="133" fillId="104" borderId="37" applyNumberFormat="0" applyProtection="0">
      <alignment horizontal="right" vertical="center"/>
    </xf>
    <xf numFmtId="4" fontId="44" fillId="104" borderId="55" applyNumberFormat="0" applyProtection="0">
      <alignment horizontal="left" vertical="center" indent="1"/>
    </xf>
    <xf numFmtId="0" fontId="57" fillId="0" borderId="50" applyNumberFormat="0" applyFill="0" applyBorder="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0" fontId="3" fillId="108" borderId="37" applyNumberFormat="0" applyProtection="0">
      <alignment horizontal="left" vertical="center" indent="1"/>
    </xf>
    <xf numFmtId="4" fontId="44" fillId="104" borderId="37" applyNumberFormat="0" applyProtection="0">
      <alignment horizontal="right" vertical="center"/>
    </xf>
    <xf numFmtId="0" fontId="3" fillId="93" borderId="37" applyNumberFormat="0" applyProtection="0">
      <alignment horizontal="left" vertical="center" indent="1"/>
    </xf>
    <xf numFmtId="4" fontId="44" fillId="85" borderId="37" applyNumberFormat="0" applyProtection="0">
      <alignment horizontal="left" vertical="center" indent="1"/>
    </xf>
    <xf numFmtId="0" fontId="3" fillId="86" borderId="37" applyNumberFormat="0" applyProtection="0">
      <alignment horizontal="left" vertical="center" indent="1"/>
    </xf>
    <xf numFmtId="4" fontId="124" fillId="85" borderId="37" applyNumberFormat="0" applyProtection="0">
      <alignment vertical="center"/>
    </xf>
    <xf numFmtId="176" fontId="142"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0" fillId="0" borderId="50" applyNumberFormat="0" applyFill="0" applyBorder="0" applyAlignment="0" applyProtection="0"/>
    <xf numFmtId="176" fontId="135" fillId="0" borderId="50" applyNumberFormat="0" applyFill="0" applyBorder="0" applyAlignment="0" applyProtection="0"/>
    <xf numFmtId="176" fontId="102" fillId="52" borderId="51" applyNumberFormat="0" applyAlignment="0" applyProtection="0"/>
    <xf numFmtId="176" fontId="91" fillId="0" borderId="53">
      <alignment horizontal="left" vertical="center"/>
    </xf>
    <xf numFmtId="176" fontId="58" fillId="0" borderId="50" applyNumberFormat="0" applyFill="0" applyBorder="0" applyAlignment="0" applyProtection="0"/>
    <xf numFmtId="176" fontId="58" fillId="0" borderId="50" applyNumberFormat="0" applyFill="0" applyBorder="0" applyAlignment="0" applyProtection="0"/>
    <xf numFmtId="176" fontId="57" fillId="0" borderId="50" applyNumberFormat="0" applyFill="0" applyBorder="0" applyAlignment="0" applyProtection="0"/>
    <xf numFmtId="39" fontId="106" fillId="57" borderId="56"/>
    <xf numFmtId="176" fontId="142" fillId="0" borderId="50" applyNumberFormat="0" applyFill="0" applyBorder="0" applyAlignment="0" applyProtection="0"/>
    <xf numFmtId="176" fontId="140" fillId="0" borderId="50" applyNumberFormat="0" applyFill="0" applyBorder="0" applyAlignment="0" applyProtection="0"/>
    <xf numFmtId="176" fontId="135" fillId="0" borderId="50" applyNumberFormat="0" applyFill="0" applyBorder="0" applyAlignment="0" applyProtection="0"/>
    <xf numFmtId="176" fontId="166" fillId="50" borderId="58" applyNumberFormat="0" applyProtection="0">
      <alignment horizontal="right" vertical="center"/>
    </xf>
    <xf numFmtId="39" fontId="106" fillId="57" borderId="56"/>
    <xf numFmtId="176" fontId="141" fillId="0" borderId="50" applyNumberFormat="0" applyFill="0" applyBorder="0" applyAlignment="0" applyProtection="0"/>
    <xf numFmtId="176" fontId="122" fillId="80" borderId="37" applyNumberFormat="0" applyAlignment="0" applyProtection="0"/>
    <xf numFmtId="176" fontId="32" fillId="89" borderId="52" applyNumberFormat="0" applyAlignment="0" applyProtection="0"/>
    <xf numFmtId="4" fontId="44" fillId="83" borderId="37" applyNumberFormat="0" applyProtection="0">
      <alignment horizontal="right" vertical="center"/>
    </xf>
    <xf numFmtId="4" fontId="44" fillId="100" borderId="37" applyNumberFormat="0" applyProtection="0">
      <alignment horizontal="right" vertical="center"/>
    </xf>
    <xf numFmtId="0" fontId="3" fillId="108" borderId="37" applyNumberFormat="0" applyProtection="0">
      <alignment horizontal="left" vertical="center" indent="1"/>
    </xf>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0" fontId="173" fillId="0" borderId="48" applyNumberFormat="0" applyFill="0" applyAlignment="0" applyProtection="0"/>
    <xf numFmtId="176" fontId="57" fillId="0" borderId="50" applyNumberFormat="0" applyFill="0" applyBorder="0" applyAlignment="0" applyProtection="0"/>
    <xf numFmtId="4" fontId="44" fillId="106" borderId="37" applyNumberFormat="0" applyProtection="0">
      <alignment horizontal="left" vertical="center" indent="1"/>
    </xf>
    <xf numFmtId="176" fontId="102" fillId="52" borderId="51" applyNumberFormat="0" applyAlignment="0" applyProtection="0"/>
    <xf numFmtId="176" fontId="58" fillId="0" borderId="50" applyNumberFormat="0" applyFill="0" applyBorder="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0" borderId="37" applyNumberFormat="0" applyProtection="0">
      <alignment horizontal="right" vertical="center"/>
    </xf>
    <xf numFmtId="176" fontId="125" fillId="112" borderId="58" applyNumberFormat="0" applyProtection="0">
      <alignment horizontal="left" vertical="center" wrapText="1" indent="1"/>
    </xf>
    <xf numFmtId="176" fontId="130" fillId="107" borderId="58" applyNumberFormat="0" applyProtection="0">
      <alignment horizontal="left" vertical="top" indent="1"/>
    </xf>
    <xf numFmtId="0" fontId="3" fillId="93" borderId="37" applyNumberFormat="0" applyProtection="0">
      <alignment horizontal="left" vertical="center" indent="1"/>
    </xf>
    <xf numFmtId="4" fontId="124" fillId="104" borderId="37" applyNumberFormat="0" applyProtection="0">
      <alignment horizontal="right" vertical="center"/>
    </xf>
    <xf numFmtId="176" fontId="142" fillId="0" borderId="50" applyNumberFormat="0" applyFill="0" applyBorder="0" applyAlignment="0" applyProtection="0"/>
    <xf numFmtId="176" fontId="59" fillId="0" borderId="50" applyNumberFormat="0" applyFill="0" applyBorder="0" applyAlignment="0" applyProtection="0"/>
    <xf numFmtId="0" fontId="91" fillId="0" borderId="53">
      <alignment horizontal="left" vertical="center"/>
    </xf>
    <xf numFmtId="176" fontId="32" fillId="89" borderId="52" applyNumberFormat="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4" fontId="44" fillId="104" borderId="37" applyNumberFormat="0" applyProtection="0">
      <alignment horizontal="right" vertical="center"/>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vertical="center"/>
    </xf>
    <xf numFmtId="39" fontId="106" fillId="57" borderId="56"/>
    <xf numFmtId="39" fontId="106" fillId="57" borderId="56"/>
    <xf numFmtId="39" fontId="106" fillId="57" borderId="56"/>
    <xf numFmtId="0" fontId="135" fillId="0" borderId="50" applyNumberFormat="0" applyFill="0" applyBorder="0" applyAlignment="0" applyProtection="0"/>
    <xf numFmtId="4" fontId="128" fillId="109" borderId="58" applyNumberFormat="0" applyProtection="0">
      <alignment horizontal="right" vertical="center"/>
    </xf>
    <xf numFmtId="39" fontId="106" fillId="57" borderId="56"/>
    <xf numFmtId="39" fontId="106" fillId="57" borderId="56"/>
    <xf numFmtId="176" fontId="135" fillId="0" borderId="50" applyNumberFormat="0" applyFill="0" applyBorder="0" applyAlignment="0" applyProtection="0"/>
    <xf numFmtId="39" fontId="106" fillId="57" borderId="56"/>
    <xf numFmtId="0" fontId="91" fillId="0" borderId="53">
      <alignment horizontal="left" vertical="center"/>
    </xf>
    <xf numFmtId="39" fontId="106" fillId="57" borderId="56"/>
    <xf numFmtId="39" fontId="106" fillId="57" borderId="56"/>
    <xf numFmtId="4" fontId="129" fillId="109" borderId="58" applyNumberFormat="0" applyProtection="0">
      <alignment horizontal="right" vertical="center"/>
    </xf>
    <xf numFmtId="4" fontId="125" fillId="53" borderId="58" applyNumberFormat="0" applyProtection="0">
      <alignment horizontal="left" vertical="center" wrapText="1" indent="1"/>
    </xf>
    <xf numFmtId="176" fontId="68" fillId="80" borderId="51" applyNumberFormat="0" applyAlignment="0" applyProtection="0"/>
    <xf numFmtId="0" fontId="130" fillId="107" borderId="58" applyNumberFormat="0" applyProtection="0">
      <alignment horizontal="left" vertical="top" indent="1"/>
    </xf>
    <xf numFmtId="0" fontId="3" fillId="93" borderId="37" applyNumberFormat="0" applyProtection="0">
      <alignment horizontal="left" vertical="center" indent="1"/>
    </xf>
    <xf numFmtId="4" fontId="125" fillId="53" borderId="58" applyNumberFormat="0" applyProtection="0">
      <alignment horizontal="left" vertical="center" wrapText="1" indent="1"/>
    </xf>
    <xf numFmtId="0" fontId="3" fillId="93" borderId="37" applyNumberFormat="0" applyProtection="0">
      <alignment horizontal="left" vertical="center" indent="1"/>
    </xf>
    <xf numFmtId="176" fontId="165" fillId="50" borderId="58" applyNumberFormat="0" applyProtection="0">
      <alignment horizontal="right" vertical="center"/>
    </xf>
    <xf numFmtId="176" fontId="165" fillId="50" borderId="58" applyNumberFormat="0" applyProtection="0">
      <alignment horizontal="right" vertical="center"/>
    </xf>
    <xf numFmtId="4" fontId="124" fillId="104" borderId="37" applyNumberFormat="0" applyProtection="0">
      <alignment horizontal="right" vertical="center"/>
    </xf>
    <xf numFmtId="4" fontId="128" fillId="109" borderId="58" applyNumberFormat="0" applyProtection="0">
      <alignment horizontal="right" vertical="center"/>
    </xf>
    <xf numFmtId="4" fontId="124" fillId="88" borderId="37" applyNumberFormat="0" applyProtection="0">
      <alignment vertical="center"/>
    </xf>
    <xf numFmtId="4" fontId="44" fillId="88" borderId="37" applyNumberFormat="0" applyProtection="0">
      <alignment vertical="center"/>
    </xf>
    <xf numFmtId="0" fontId="140" fillId="0" borderId="50" applyNumberFormat="0" applyFill="0" applyBorder="0" applyAlignment="0" applyProtection="0"/>
    <xf numFmtId="0" fontId="3" fillId="108" borderId="37" applyNumberFormat="0" applyProtection="0">
      <alignment horizontal="left" vertical="center" indent="1"/>
    </xf>
    <xf numFmtId="0" fontId="3" fillId="93" borderId="37" applyNumberFormat="0" applyProtection="0">
      <alignment horizontal="left" vertical="center" indent="1"/>
    </xf>
    <xf numFmtId="4" fontId="124" fillId="88" borderId="37" applyNumberFormat="0" applyProtection="0">
      <alignment vertical="center"/>
    </xf>
    <xf numFmtId="0" fontId="3" fillId="86" borderId="37" applyNumberFormat="0" applyProtection="0">
      <alignment horizontal="left" vertical="center" indent="1"/>
    </xf>
    <xf numFmtId="0" fontId="3" fillId="106" borderId="37" applyNumberFormat="0" applyProtection="0">
      <alignment horizontal="left" vertical="center" indent="1"/>
    </xf>
    <xf numFmtId="4" fontId="44" fillId="98" borderId="37" applyNumberFormat="0" applyProtection="0">
      <alignment horizontal="right" vertical="center"/>
    </xf>
    <xf numFmtId="0" fontId="3" fillId="108" borderId="37" applyNumberFormat="0" applyProtection="0">
      <alignment horizontal="left" vertical="center" indent="1"/>
    </xf>
    <xf numFmtId="4" fontId="44" fillId="100" borderId="37" applyNumberFormat="0" applyProtection="0">
      <alignment horizontal="right" vertical="center"/>
    </xf>
    <xf numFmtId="4" fontId="44" fillId="83" borderId="37" applyNumberFormat="0" applyProtection="0">
      <alignment horizontal="right" vertical="center"/>
    </xf>
    <xf numFmtId="4" fontId="44" fillId="96" borderId="37" applyNumberFormat="0" applyProtection="0">
      <alignment horizontal="right" vertical="center"/>
    </xf>
    <xf numFmtId="176" fontId="32" fillId="89" borderId="52" applyNumberFormat="0" applyAlignment="0" applyProtection="0"/>
    <xf numFmtId="0" fontId="3" fillId="86" borderId="37" applyNumberFormat="0" applyProtection="0">
      <alignment horizontal="left" vertical="center" indent="1"/>
    </xf>
    <xf numFmtId="0" fontId="3" fillId="10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horizontal="left" vertical="center" indent="1"/>
    </xf>
    <xf numFmtId="4" fontId="44" fillId="104" borderId="37" applyNumberFormat="0" applyProtection="0">
      <alignment horizontal="left" vertical="center" indent="1"/>
    </xf>
    <xf numFmtId="4" fontId="44" fillId="96" borderId="37" applyNumberFormat="0" applyProtection="0">
      <alignment horizontal="right" vertical="center"/>
    </xf>
    <xf numFmtId="39" fontId="106" fillId="57" borderId="56"/>
    <xf numFmtId="4" fontId="44" fillId="99" borderId="37" applyNumberFormat="0" applyProtection="0">
      <alignment horizontal="right" vertical="center"/>
    </xf>
    <xf numFmtId="4" fontId="44" fillId="106" borderId="37" applyNumberFormat="0" applyProtection="0">
      <alignment horizontal="left" vertical="center" indent="1"/>
    </xf>
    <xf numFmtId="4" fontId="44" fillId="104" borderId="37" applyNumberFormat="0" applyProtection="0">
      <alignment horizontal="left" vertical="center" indent="1"/>
    </xf>
    <xf numFmtId="4" fontId="44" fillId="97" borderId="37" applyNumberFormat="0" applyProtection="0">
      <alignment horizontal="right" vertical="center"/>
    </xf>
    <xf numFmtId="4" fontId="44" fillId="95" borderId="37" applyNumberFormat="0" applyProtection="0">
      <alignment horizontal="right" vertical="center"/>
    </xf>
    <xf numFmtId="4" fontId="126" fillId="102" borderId="37" applyNumberFormat="0" applyProtection="0">
      <alignment horizontal="left" vertical="center" indent="1"/>
    </xf>
    <xf numFmtId="0" fontId="140" fillId="0" borderId="50" applyNumberFormat="0" applyFill="0" applyBorder="0" applyAlignment="0" applyProtection="0"/>
    <xf numFmtId="4" fontId="44" fillId="85" borderId="37" applyNumberFormat="0" applyProtection="0">
      <alignment vertical="center"/>
    </xf>
    <xf numFmtId="4" fontId="44" fillId="40" borderId="37" applyNumberFormat="0" applyProtection="0">
      <alignment horizontal="right" vertical="center"/>
    </xf>
    <xf numFmtId="39" fontId="106" fillId="57" borderId="56"/>
    <xf numFmtId="4" fontId="44" fillId="85" borderId="37" applyNumberFormat="0" applyProtection="0">
      <alignment horizontal="left" vertical="center" indent="1"/>
    </xf>
    <xf numFmtId="39" fontId="106" fillId="57" borderId="56"/>
    <xf numFmtId="176" fontId="58" fillId="0" borderId="50" applyNumberFormat="0" applyFill="0" applyBorder="0" applyAlignment="0" applyProtection="0"/>
    <xf numFmtId="39" fontId="106" fillId="57" borderId="56"/>
    <xf numFmtId="39" fontId="106" fillId="57" borderId="56"/>
    <xf numFmtId="39" fontId="106" fillId="57" borderId="56"/>
    <xf numFmtId="39" fontId="106" fillId="57" borderId="56"/>
    <xf numFmtId="39" fontId="106" fillId="57" borderId="56"/>
    <xf numFmtId="39" fontId="106" fillId="57" borderId="56"/>
    <xf numFmtId="176" fontId="130" fillId="107" borderId="58" applyNumberFormat="0" applyProtection="0">
      <alignment horizontal="left" vertical="top" indent="1"/>
    </xf>
    <xf numFmtId="39" fontId="106" fillId="57" borderId="56"/>
    <xf numFmtId="4" fontId="126" fillId="102" borderId="37" applyNumberFormat="0" applyProtection="0">
      <alignment horizontal="left" vertical="center" indent="1"/>
    </xf>
    <xf numFmtId="39" fontId="106" fillId="57" borderId="56"/>
    <xf numFmtId="0" fontId="3" fillId="86" borderId="37" applyNumberFormat="0" applyProtection="0">
      <alignment horizontal="left" vertical="center" indent="1"/>
    </xf>
    <xf numFmtId="0" fontId="91" fillId="0" borderId="53">
      <alignment horizontal="left" vertical="center"/>
    </xf>
    <xf numFmtId="39" fontId="106" fillId="57" borderId="56"/>
    <xf numFmtId="176" fontId="2" fillId="0" borderId="50" applyNumberFormat="0" applyFill="0" applyAlignment="0" applyProtection="0"/>
    <xf numFmtId="176" fontId="57" fillId="0" borderId="50" applyNumberFormat="0" applyFill="0" applyBorder="0" applyAlignment="0" applyProtection="0"/>
    <xf numFmtId="176" fontId="135" fillId="0" borderId="50" applyNumberFormat="0" applyFill="0" applyBorder="0" applyAlignment="0" applyProtection="0"/>
    <xf numFmtId="0" fontId="3" fillId="93" borderId="37" applyNumberFormat="0" applyProtection="0">
      <alignment horizontal="left" vertical="center" indent="1"/>
    </xf>
    <xf numFmtId="176" fontId="141" fillId="0" borderId="50" applyNumberFormat="0" applyFill="0" applyBorder="0" applyAlignment="0" applyProtection="0"/>
    <xf numFmtId="0" fontId="102" fillId="51" borderId="51" applyNumberFormat="0" applyAlignment="0" applyProtection="0"/>
    <xf numFmtId="176" fontId="166" fillId="50" borderId="58" applyNumberFormat="0" applyProtection="0">
      <alignment horizontal="right" vertical="center"/>
    </xf>
    <xf numFmtId="39" fontId="106" fillId="57" borderId="56"/>
    <xf numFmtId="4" fontId="44" fillId="106" borderId="37" applyNumberFormat="0" applyProtection="0">
      <alignment horizontal="left" vertical="center" indent="1"/>
    </xf>
    <xf numFmtId="0" fontId="68" fillId="79" borderId="51" applyNumberFormat="0" applyAlignment="0" applyProtection="0"/>
    <xf numFmtId="0" fontId="68" fillId="79" borderId="51" applyNumberFormat="0" applyAlignment="0" applyProtection="0"/>
    <xf numFmtId="0" fontId="2" fillId="0" borderId="50" applyNumberFormat="0" applyFill="0" applyAlignment="0" applyProtection="0"/>
    <xf numFmtId="0" fontId="59" fillId="0" borderId="50" applyNumberFormat="0" applyFill="0" applyBorder="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0" fontId="3" fillId="92" borderId="52" applyNumberFormat="0" applyFont="0" applyAlignment="0" applyProtection="0"/>
    <xf numFmtId="4" fontId="44" fillId="95" borderId="37" applyNumberFormat="0" applyProtection="0">
      <alignment horizontal="right" vertical="center"/>
    </xf>
    <xf numFmtId="176" fontId="135" fillId="0" borderId="50" applyNumberFormat="0" applyFill="0" applyBorder="0" applyAlignment="0" applyProtection="0"/>
    <xf numFmtId="176" fontId="135" fillId="0" borderId="50" applyNumberFormat="0" applyFill="0" applyBorder="0" applyAlignment="0" applyProtection="0"/>
    <xf numFmtId="0" fontId="68" fillId="79" borderId="51" applyNumberFormat="0" applyAlignment="0" applyProtection="0"/>
    <xf numFmtId="176" fontId="2" fillId="0" borderId="50" applyNumberFormat="0" applyFill="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128" fillId="50" borderId="58" applyNumberFormat="0" applyProtection="0">
      <alignment horizontal="righ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0" fontId="68" fillId="79" borderId="51" applyNumberFormat="0" applyAlignment="0" applyProtection="0"/>
    <xf numFmtId="0" fontId="68" fillId="80" borderId="51" applyNumberFormat="0" applyAlignment="0" applyProtection="0"/>
    <xf numFmtId="0" fontId="68" fillId="79" borderId="51" applyNumberFormat="0" applyAlignment="0" applyProtection="0"/>
    <xf numFmtId="0" fontId="68" fillId="79" borderId="51" applyNumberFormat="0" applyAlignment="0" applyProtection="0"/>
    <xf numFmtId="39" fontId="106" fillId="57" borderId="56"/>
    <xf numFmtId="4" fontId="133" fillId="104" borderId="37" applyNumberFormat="0" applyProtection="0">
      <alignment horizontal="right" vertical="center"/>
    </xf>
    <xf numFmtId="4" fontId="133"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5" fillId="53" borderId="58" applyNumberFormat="0" applyProtection="0">
      <alignment horizontal="left" vertical="center" wrapText="1" indent="1"/>
    </xf>
    <xf numFmtId="4" fontId="128" fillId="109" borderId="58" applyNumberFormat="0" applyProtection="0">
      <alignment horizontal="right" vertical="center"/>
    </xf>
    <xf numFmtId="0" fontId="122" fillId="79" borderId="37" applyNumberFormat="0" applyAlignment="0" applyProtection="0"/>
    <xf numFmtId="4" fontId="44" fillId="83"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10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0" fontId="102" fillId="51" borderId="51" applyNumberFormat="0" applyAlignment="0" applyProtection="0"/>
    <xf numFmtId="0" fontId="102" fillId="51" borderId="51" applyNumberFormat="0" applyAlignment="0" applyProtection="0"/>
    <xf numFmtId="4" fontId="44" fillId="88" borderId="37" applyNumberFormat="0" applyProtection="0">
      <alignment horizontal="left" vertical="center" indent="1"/>
    </xf>
    <xf numFmtId="176" fontId="141" fillId="0" borderId="50" applyNumberFormat="0" applyFill="0" applyBorder="0" applyAlignment="0" applyProtection="0"/>
    <xf numFmtId="4" fontId="44" fillId="88" borderId="37" applyNumberFormat="0" applyProtection="0">
      <alignment horizontal="left" vertical="center" indent="1"/>
    </xf>
    <xf numFmtId="4" fontId="44" fillId="85" borderId="37" applyNumberFormat="0" applyProtection="0">
      <alignment horizontal="left" vertical="center" indent="1"/>
    </xf>
    <xf numFmtId="0" fontId="3" fillId="86" borderId="37" applyNumberFormat="0" applyProtection="0">
      <alignment horizontal="left" vertical="center" indent="1"/>
    </xf>
    <xf numFmtId="4" fontId="124" fillId="88" borderId="37" applyNumberFormat="0" applyProtection="0">
      <alignment vertical="center"/>
    </xf>
    <xf numFmtId="4" fontId="124" fillId="88" borderId="37" applyNumberFormat="0" applyProtection="0">
      <alignment vertical="center"/>
    </xf>
    <xf numFmtId="39" fontId="106" fillId="57" borderId="56"/>
    <xf numFmtId="4" fontId="44" fillId="88" borderId="37" applyNumberFormat="0" applyProtection="0">
      <alignment vertical="center"/>
    </xf>
    <xf numFmtId="176" fontId="140" fillId="0" borderId="50" applyNumberFormat="0" applyFill="0" applyBorder="0" applyAlignment="0" applyProtection="0"/>
    <xf numFmtId="4" fontId="129" fillId="109" borderId="58" applyNumberFormat="0" applyProtection="0">
      <alignment horizontal="right" vertical="center"/>
    </xf>
    <xf numFmtId="4" fontId="44" fillId="95"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2" fillId="0" borderId="50" applyNumberFormat="0" applyFill="0" applyAlignment="0" applyProtection="0"/>
    <xf numFmtId="0" fontId="58" fillId="0" borderId="50" applyNumberFormat="0" applyFill="0" applyBorder="0" applyAlignment="0" applyProtection="0"/>
    <xf numFmtId="176" fontId="59" fillId="0" borderId="50" applyNumberFormat="0" applyFill="0" applyBorder="0" applyAlignment="0" applyProtection="0"/>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6"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124" fillId="104" borderId="37" applyNumberFormat="0" applyProtection="0">
      <alignment horizontal="right" vertical="center"/>
    </xf>
    <xf numFmtId="4" fontId="44" fillId="104" borderId="37" applyNumberFormat="0" applyProtection="0">
      <alignment horizontal="left" vertical="center" indent="1"/>
    </xf>
    <xf numFmtId="0" fontId="3" fillId="108" borderId="37" applyNumberFormat="0" applyProtection="0">
      <alignment horizontal="left" vertical="center" indent="1"/>
    </xf>
    <xf numFmtId="0" fontId="3" fillId="106" borderId="37" applyNumberFormat="0" applyProtection="0">
      <alignment horizontal="left" vertical="center" indent="1"/>
    </xf>
    <xf numFmtId="4" fontId="44" fillId="85" borderId="37" applyNumberFormat="0" applyProtection="0">
      <alignment horizontal="left" vertical="center" indent="1"/>
    </xf>
    <xf numFmtId="4" fontId="44" fillId="100" borderId="37" applyNumberFormat="0" applyProtection="0">
      <alignment horizontal="right" vertical="center"/>
    </xf>
    <xf numFmtId="0" fontId="122" fillId="79" borderId="37" applyNumberFormat="0" applyAlignment="0" applyProtection="0"/>
    <xf numFmtId="4" fontId="44" fillId="83" borderId="37" applyNumberFormat="0" applyProtection="0">
      <alignment horizontal="right" vertical="center"/>
    </xf>
    <xf numFmtId="4" fontId="124" fillId="85" borderId="37" applyNumberFormat="0" applyProtection="0">
      <alignment vertical="center"/>
    </xf>
    <xf numFmtId="0" fontId="3" fillId="93" borderId="37" applyNumberFormat="0" applyProtection="0">
      <alignment horizontal="left" vertical="center" indent="1"/>
    </xf>
    <xf numFmtId="4" fontId="44" fillId="97" borderId="37" applyNumberFormat="0" applyProtection="0">
      <alignment horizontal="right" vertical="center"/>
    </xf>
    <xf numFmtId="0" fontId="122" fillId="79" borderId="37" applyNumberFormat="0" applyAlignment="0" applyProtection="0"/>
    <xf numFmtId="39" fontId="106" fillId="57" borderId="56"/>
    <xf numFmtId="0" fontId="3" fillId="93" borderId="37" applyNumberFormat="0" applyProtection="0">
      <alignment horizontal="left" vertical="center" indent="1"/>
    </xf>
    <xf numFmtId="0" fontId="3" fillId="93" borderId="37" applyNumberFormat="0" applyProtection="0">
      <alignment horizontal="left" vertical="center" indent="1"/>
    </xf>
    <xf numFmtId="0" fontId="57" fillId="0" borderId="50" applyNumberFormat="0" applyFill="0" applyBorder="0" applyAlignment="0" applyProtection="0"/>
    <xf numFmtId="176" fontId="57" fillId="0" borderId="50" applyNumberFormat="0" applyFill="0" applyBorder="0" applyAlignment="0" applyProtection="0"/>
    <xf numFmtId="0" fontId="58" fillId="0" borderId="50" applyNumberFormat="0" applyFill="0" applyBorder="0" applyAlignment="0" applyProtection="0"/>
    <xf numFmtId="176" fontId="58" fillId="0" borderId="50" applyNumberFormat="0" applyFill="0" applyBorder="0" applyAlignment="0" applyProtection="0"/>
    <xf numFmtId="0" fontId="59" fillId="0" borderId="50" applyNumberFormat="0" applyFill="0" applyBorder="0" applyAlignment="0" applyProtection="0"/>
    <xf numFmtId="176" fontId="59" fillId="0" borderId="50" applyNumberFormat="0" applyFill="0" applyBorder="0" applyAlignment="0" applyProtection="0"/>
    <xf numFmtId="0" fontId="2" fillId="0" borderId="50" applyNumberFormat="0" applyFill="0" applyAlignment="0" applyProtection="0"/>
    <xf numFmtId="176" fontId="2" fillId="0" borderId="50" applyNumberFormat="0" applyFill="0" applyAlignment="0" applyProtection="0"/>
    <xf numFmtId="0" fontId="3" fillId="93" borderId="37" applyNumberFormat="0" applyProtection="0">
      <alignment horizontal="left" vertical="center" indent="1"/>
    </xf>
    <xf numFmtId="0" fontId="68" fillId="79" borderId="51" applyNumberFormat="0" applyAlignment="0" applyProtection="0"/>
    <xf numFmtId="0" fontId="68" fillId="79" borderId="51" applyNumberFormat="0" applyAlignment="0" applyProtection="0"/>
    <xf numFmtId="0" fontId="68" fillId="80" borderId="51" applyNumberFormat="0" applyAlignment="0" applyProtection="0"/>
    <xf numFmtId="0" fontId="68" fillId="79" borderId="51" applyNumberFormat="0" applyAlignment="0" applyProtection="0"/>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4" fontId="124" fillId="85" borderId="37" applyNumberFormat="0" applyProtection="0">
      <alignment vertical="center"/>
    </xf>
    <xf numFmtId="176" fontId="125" fillId="112" borderId="58" applyNumberFormat="0" applyProtection="0">
      <alignment horizontal="left" vertical="center" wrapText="1" indent="1"/>
    </xf>
    <xf numFmtId="4" fontId="44" fillId="85" borderId="37" applyNumberFormat="0" applyProtection="0">
      <alignment vertical="center"/>
    </xf>
    <xf numFmtId="176" fontId="58" fillId="0" borderId="50" applyNumberFormat="0" applyFill="0" applyBorder="0" applyAlignment="0" applyProtection="0"/>
    <xf numFmtId="4" fontId="44" fillId="88" borderId="37" applyNumberFormat="0" applyProtection="0">
      <alignment vertical="center"/>
    </xf>
    <xf numFmtId="0" fontId="3" fillId="86" borderId="37" applyNumberFormat="0" applyProtection="0">
      <alignment horizontal="left" vertical="center" indent="1"/>
    </xf>
    <xf numFmtId="4" fontId="44" fillId="97" borderId="37" applyNumberFormat="0" applyProtection="0">
      <alignment horizontal="right" vertical="center"/>
    </xf>
    <xf numFmtId="176" fontId="57" fillId="0" borderId="50" applyNumberFormat="0" applyFill="0" applyBorder="0" applyAlignment="0" applyProtection="0"/>
    <xf numFmtId="176" fontId="58" fillId="0" borderId="50" applyNumberFormat="0" applyFill="0" applyBorder="0" applyAlignment="0" applyProtection="0"/>
    <xf numFmtId="0" fontId="3" fillId="92" borderId="52" applyNumberFormat="0" applyFont="0" applyAlignment="0" applyProtection="0"/>
    <xf numFmtId="0" fontId="3" fillId="92" borderId="52" applyNumberFormat="0" applyFont="0" applyAlignment="0" applyProtection="0"/>
    <xf numFmtId="0" fontId="3" fillId="92" borderId="52" applyNumberFormat="0" applyFont="0" applyAlignment="0" applyProtection="0"/>
    <xf numFmtId="0" fontId="140" fillId="0" borderId="50" applyNumberFormat="0" applyFill="0" applyBorder="0" applyAlignment="0" applyProtection="0"/>
    <xf numFmtId="0" fontId="142" fillId="0" borderId="50" applyNumberFormat="0" applyFill="0" applyBorder="0" applyAlignment="0" applyProtection="0"/>
    <xf numFmtId="39" fontId="106" fillId="57" borderId="56"/>
    <xf numFmtId="176" fontId="135" fillId="0" borderId="50" applyNumberFormat="0" applyFill="0" applyBorder="0" applyAlignment="0" applyProtection="0"/>
    <xf numFmtId="4" fontId="124" fillId="104" borderId="37" applyNumberFormat="0" applyProtection="0">
      <alignment horizontal="right" vertical="center"/>
    </xf>
    <xf numFmtId="0" fontId="3" fillId="93" borderId="37" applyNumberFormat="0" applyProtection="0">
      <alignment horizontal="left" vertical="center" indent="1"/>
    </xf>
    <xf numFmtId="0" fontId="91" fillId="0" borderId="53">
      <alignment horizontal="left" vertical="center"/>
    </xf>
    <xf numFmtId="0" fontId="91" fillId="0" borderId="53">
      <alignment horizontal="left" vertical="center"/>
    </xf>
    <xf numFmtId="0" fontId="91" fillId="0" borderId="53">
      <alignment horizontal="left" vertical="center"/>
    </xf>
    <xf numFmtId="176" fontId="58" fillId="0" borderId="50" applyNumberFormat="0" applyFill="0" applyBorder="0" applyAlignment="0" applyProtection="0"/>
    <xf numFmtId="39" fontId="106" fillId="57" borderId="56"/>
    <xf numFmtId="4" fontId="124" fillId="85" borderId="37" applyNumberFormat="0" applyProtection="0">
      <alignment vertical="center"/>
    </xf>
    <xf numFmtId="39" fontId="106" fillId="57" borderId="56"/>
    <xf numFmtId="4" fontId="134" fillId="109" borderId="58" applyNumberFormat="0" applyProtection="0">
      <alignment horizontal="right" vertical="center"/>
    </xf>
    <xf numFmtId="39" fontId="106" fillId="57" borderId="56"/>
    <xf numFmtId="176" fontId="135" fillId="0" borderId="50" applyNumberFormat="0" applyFill="0" applyBorder="0" applyAlignment="0" applyProtection="0"/>
    <xf numFmtId="4" fontId="44" fillId="100" borderId="37" applyNumberFormat="0" applyProtection="0">
      <alignment horizontal="right" vertical="center"/>
    </xf>
    <xf numFmtId="0" fontId="3" fillId="93" borderId="37" applyNumberFormat="0" applyProtection="0">
      <alignment horizontal="left" vertical="center" indent="1"/>
    </xf>
    <xf numFmtId="4" fontId="44" fillId="88" borderId="37" applyNumberFormat="0" applyProtection="0">
      <alignment horizontal="left" vertical="center" indent="1"/>
    </xf>
    <xf numFmtId="4" fontId="44" fillId="96" borderId="37" applyNumberFormat="0" applyProtection="0">
      <alignment horizontal="righ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86" borderId="37" applyNumberFormat="0" applyProtection="0">
      <alignment horizontal="left" vertical="center" indent="1"/>
    </xf>
    <xf numFmtId="0" fontId="68" fillId="79" borderId="51" applyNumberFormat="0" applyAlignment="0" applyProtection="0"/>
    <xf numFmtId="0" fontId="68" fillId="79" borderId="51" applyNumberFormat="0" applyAlignment="0" applyProtection="0"/>
    <xf numFmtId="0" fontId="68" fillId="79" borderId="51" applyNumberFormat="0" applyAlignment="0" applyProtection="0"/>
    <xf numFmtId="176" fontId="58" fillId="0" borderId="50" applyNumberFormat="0" applyFill="0" applyBorder="0" applyAlignment="0" applyProtection="0"/>
    <xf numFmtId="4" fontId="125" fillId="53" borderId="58" applyNumberFormat="0" applyProtection="0">
      <alignment horizontal="left" vertical="center" wrapText="1" indent="1"/>
    </xf>
    <xf numFmtId="39" fontId="106" fillId="57" borderId="56"/>
    <xf numFmtId="4" fontId="44" fillId="95" borderId="37" applyNumberFormat="0" applyProtection="0">
      <alignment horizontal="right" vertical="center"/>
    </xf>
    <xf numFmtId="0" fontId="91" fillId="0" borderId="53">
      <alignment horizontal="left" vertical="center"/>
    </xf>
    <xf numFmtId="176" fontId="125" fillId="112" borderId="58" applyNumberFormat="0" applyProtection="0">
      <alignment horizontal="left" vertical="center" wrapText="1" indent="1"/>
    </xf>
    <xf numFmtId="176" fontId="166" fillId="50" borderId="58" applyNumberFormat="0" applyProtection="0">
      <alignment horizontal="right" vertical="center"/>
    </xf>
    <xf numFmtId="0" fontId="3" fillId="93" borderId="37" applyNumberFormat="0" applyProtection="0">
      <alignment horizontal="left" vertical="center" indent="1"/>
    </xf>
    <xf numFmtId="4" fontId="133"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91" fillId="0" borderId="53">
      <alignment horizontal="left" vertical="center"/>
    </xf>
    <xf numFmtId="0" fontId="91" fillId="0" borderId="53">
      <alignment horizontal="left" vertical="center"/>
    </xf>
    <xf numFmtId="0" fontId="130" fillId="107" borderId="58" applyNumberFormat="0" applyProtection="0">
      <alignment horizontal="left" vertical="top" indent="1"/>
    </xf>
    <xf numFmtId="0" fontId="3" fillId="106" borderId="37" applyNumberFormat="0" applyProtection="0">
      <alignment horizontal="left" vertical="center" indent="1"/>
    </xf>
    <xf numFmtId="4" fontId="44" fillId="104" borderId="37" applyNumberFormat="0" applyProtection="0">
      <alignment horizontal="left" vertical="center" indent="1"/>
    </xf>
    <xf numFmtId="0" fontId="3" fillId="93" borderId="37" applyNumberFormat="0" applyProtection="0">
      <alignment horizontal="left" vertical="center" indent="1"/>
    </xf>
    <xf numFmtId="39" fontId="106" fillId="57" borderId="56"/>
    <xf numFmtId="4" fontId="44" fillId="88" borderId="37" applyNumberFormat="0" applyProtection="0">
      <alignment horizontal="left" vertical="center" indent="1"/>
    </xf>
    <xf numFmtId="4" fontId="124" fillId="88" borderId="37" applyNumberFormat="0" applyProtection="0">
      <alignment vertical="center"/>
    </xf>
    <xf numFmtId="0" fontId="122" fillId="79" borderId="37" applyNumberFormat="0" applyAlignment="0" applyProtection="0"/>
    <xf numFmtId="0" fontId="36" fillId="89" borderId="52" applyNumberFormat="0" applyAlignment="0" applyProtection="0"/>
    <xf numFmtId="0" fontId="36" fillId="89" borderId="52" applyNumberFormat="0" applyAlignment="0" applyProtection="0"/>
    <xf numFmtId="0" fontId="3" fillId="92" borderId="52" applyNumberFormat="0" applyFont="0" applyAlignment="0" applyProtection="0"/>
    <xf numFmtId="176" fontId="141" fillId="0" borderId="50" applyNumberFormat="0" applyFill="0" applyBorder="0" applyAlignment="0" applyProtection="0"/>
    <xf numFmtId="176" fontId="166" fillId="50" borderId="58" applyNumberFormat="0" applyProtection="0">
      <alignment horizontal="right" vertical="center"/>
    </xf>
    <xf numFmtId="4" fontId="133" fillId="104" borderId="37" applyNumberFormat="0" applyProtection="0">
      <alignment horizontal="right" vertical="center"/>
    </xf>
    <xf numFmtId="176" fontId="130" fillId="107" borderId="58" applyNumberFormat="0" applyProtection="0">
      <alignment horizontal="left" vertical="top" indent="1"/>
    </xf>
    <xf numFmtId="0" fontId="130" fillId="107" borderId="58" applyNumberFormat="0" applyProtection="0">
      <alignment horizontal="left" vertical="top" indent="1"/>
    </xf>
    <xf numFmtId="0" fontId="3" fillId="93" borderId="37" applyNumberFormat="0" applyProtection="0">
      <alignment horizontal="left" vertical="center" indent="1"/>
    </xf>
    <xf numFmtId="0" fontId="130" fillId="107" borderId="58" applyNumberFormat="0" applyProtection="0">
      <alignment horizontal="left" vertical="top" indent="1"/>
    </xf>
    <xf numFmtId="176" fontId="125" fillId="112" borderId="58" applyNumberFormat="0" applyProtection="0">
      <alignment horizontal="left" vertical="center" wrapText="1"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3" fillId="93" borderId="37" applyNumberFormat="0" applyProtection="0">
      <alignment horizontal="left" vertical="center" indent="1"/>
    </xf>
    <xf numFmtId="4" fontId="125" fillId="53" borderId="58" applyNumberFormat="0" applyProtection="0">
      <alignment horizontal="left" vertical="center" wrapText="1" indent="1"/>
    </xf>
    <xf numFmtId="4" fontId="129" fillId="109" borderId="58" applyNumberFormat="0" applyProtection="0">
      <alignment horizontal="right" vertical="center"/>
    </xf>
    <xf numFmtId="176" fontId="165" fillId="50" borderId="58"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124" fillId="88" borderId="37" applyNumberFormat="0" applyProtection="0">
      <alignment vertical="center"/>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4" fontId="44" fillId="106" borderId="37" applyNumberFormat="0" applyProtection="0">
      <alignment horizontal="left" vertical="center" indent="1"/>
    </xf>
    <xf numFmtId="4" fontId="126" fillId="102" borderId="37" applyNumberFormat="0" applyProtection="0">
      <alignment horizontal="left" vertical="center" indent="1"/>
    </xf>
    <xf numFmtId="4" fontId="44" fillId="95" borderId="37" applyNumberFormat="0" applyProtection="0">
      <alignment horizontal="right" vertical="center"/>
    </xf>
    <xf numFmtId="4" fontId="44" fillId="85" borderId="37" applyNumberFormat="0" applyProtection="0">
      <alignment horizontal="left" vertical="center" indent="1"/>
    </xf>
    <xf numFmtId="0" fontId="122" fillId="79" borderId="37" applyNumberFormat="0" applyAlignment="0" applyProtection="0"/>
    <xf numFmtId="4" fontId="44" fillId="85" borderId="37" applyNumberFormat="0" applyProtection="0">
      <alignment horizontal="left" vertical="center" indent="1"/>
    </xf>
    <xf numFmtId="4" fontId="44" fillId="85" borderId="37" applyNumberFormat="0" applyProtection="0">
      <alignment vertical="center"/>
    </xf>
    <xf numFmtId="0" fontId="3" fillId="92" borderId="52" applyNumberFormat="0" applyFont="0" applyAlignment="0" applyProtection="0"/>
    <xf numFmtId="0" fontId="57" fillId="0" borderId="50" applyNumberFormat="0" applyFill="0" applyBorder="0" applyAlignment="0" applyProtection="0"/>
    <xf numFmtId="0" fontId="57" fillId="0" borderId="50" applyNumberFormat="0" applyFill="0" applyBorder="0" applyAlignment="0" applyProtection="0"/>
    <xf numFmtId="0" fontId="58" fillId="0" borderId="50" applyNumberFormat="0" applyFill="0" applyBorder="0" applyAlignment="0" applyProtection="0"/>
    <xf numFmtId="0" fontId="58" fillId="0" borderId="50" applyNumberFormat="0" applyFill="0" applyBorder="0" applyAlignment="0" applyProtection="0"/>
    <xf numFmtId="176" fontId="2" fillId="0" borderId="50" applyNumberFormat="0" applyFill="0" applyAlignment="0" applyProtection="0"/>
    <xf numFmtId="0" fontId="68" fillId="80" borderId="51" applyNumberFormat="0" applyAlignment="0" applyProtection="0"/>
    <xf numFmtId="0" fontId="68" fillId="79" borderId="51" applyNumberFormat="0" applyAlignment="0" applyProtection="0"/>
    <xf numFmtId="0" fontId="102" fillId="51" borderId="51" applyNumberFormat="0" applyAlignment="0" applyProtection="0"/>
    <xf numFmtId="4" fontId="44" fillId="104" borderId="37" applyNumberFormat="0" applyProtection="0">
      <alignment horizontal="right" vertical="center"/>
    </xf>
    <xf numFmtId="0" fontId="102" fillId="51" borderId="51" applyNumberFormat="0" applyAlignment="0" applyProtection="0"/>
    <xf numFmtId="0" fontId="102" fillId="51" borderId="51" applyNumberFormat="0" applyAlignment="0" applyProtection="0"/>
    <xf numFmtId="0" fontId="102" fillId="51" borderId="51" applyNumberFormat="0" applyAlignment="0" applyProtection="0"/>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0" fontId="102" fillId="51" borderId="51" applyNumberFormat="0" applyAlignment="0" applyProtection="0"/>
    <xf numFmtId="0" fontId="68" fillId="79" borderId="51" applyNumberFormat="0" applyAlignment="0" applyProtection="0"/>
    <xf numFmtId="0" fontId="68" fillId="79" borderId="51" applyNumberFormat="0" applyAlignment="0" applyProtection="0"/>
    <xf numFmtId="0" fontId="2" fillId="0" borderId="50" applyNumberFormat="0" applyFill="0" applyAlignment="0" applyProtection="0"/>
    <xf numFmtId="0" fontId="2" fillId="0" borderId="50" applyNumberFormat="0" applyFill="0" applyAlignment="0" applyProtection="0"/>
    <xf numFmtId="176" fontId="59" fillId="0" borderId="50" applyNumberFormat="0" applyFill="0" applyBorder="0" applyAlignment="0" applyProtection="0"/>
    <xf numFmtId="0" fontId="59" fillId="0" borderId="50" applyNumberFormat="0" applyFill="0" applyBorder="0" applyAlignment="0" applyProtection="0"/>
    <xf numFmtId="0" fontId="59" fillId="0" borderId="50" applyNumberFormat="0" applyFill="0" applyBorder="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0" fontId="135" fillId="0" borderId="50" applyNumberFormat="0" applyFill="0" applyBorder="0" applyAlignment="0" applyProtection="0"/>
    <xf numFmtId="0" fontId="32" fillId="89" borderId="52" applyNumberFormat="0" applyAlignment="0" applyProtection="0"/>
    <xf numFmtId="0" fontId="3" fillId="92" borderId="52" applyNumberFormat="0" applyFont="0" applyAlignment="0" applyProtection="0"/>
    <xf numFmtId="0" fontId="3" fillId="92" borderId="52" applyNumberFormat="0" applyFont="0" applyAlignment="0" applyProtection="0"/>
    <xf numFmtId="0" fontId="135" fillId="0" borderId="50" applyNumberFormat="0" applyFill="0" applyBorder="0" applyAlignment="0" applyProtection="0"/>
    <xf numFmtId="176" fontId="165" fillId="50" borderId="58" applyNumberFormat="0" applyProtection="0">
      <alignment horizontal="right" vertical="center"/>
    </xf>
    <xf numFmtId="0" fontId="140" fillId="0" borderId="50" applyNumberFormat="0" applyFill="0" applyBorder="0" applyAlignment="0" applyProtection="0"/>
    <xf numFmtId="0" fontId="142" fillId="0" borderId="50" applyNumberFormat="0" applyFill="0" applyBorder="0" applyAlignment="0" applyProtection="0"/>
    <xf numFmtId="176" fontId="59" fillId="0" borderId="50" applyNumberFormat="0" applyFill="0" applyBorder="0" applyAlignment="0" applyProtection="0"/>
    <xf numFmtId="176" fontId="68" fillId="80" borderId="51" applyNumberFormat="0" applyAlignment="0" applyProtection="0"/>
    <xf numFmtId="176" fontId="2" fillId="0" borderId="50" applyNumberFormat="0" applyFill="0" applyAlignment="0" applyProtection="0"/>
    <xf numFmtId="176" fontId="59" fillId="0" borderId="50" applyNumberFormat="0" applyFill="0" applyBorder="0" applyAlignment="0" applyProtection="0"/>
    <xf numFmtId="176" fontId="165" fillId="50" borderId="58" applyNumberFormat="0" applyProtection="0">
      <alignment horizontal="right" vertical="center"/>
    </xf>
    <xf numFmtId="176" fontId="130" fillId="107" borderId="58" applyNumberFormat="0" applyProtection="0">
      <alignment horizontal="left" vertical="top" indent="1"/>
    </xf>
    <xf numFmtId="176" fontId="165" fillId="50" borderId="58" applyNumberFormat="0" applyProtection="0">
      <alignment horizontal="right" vertical="center"/>
    </xf>
    <xf numFmtId="0" fontId="2" fillId="0" borderId="50" applyNumberFormat="0" applyFill="0" applyAlignment="0" applyProtection="0"/>
    <xf numFmtId="0" fontId="36" fillId="92" borderId="52" applyNumberFormat="0" applyFont="0" applyAlignment="0" applyProtection="0"/>
    <xf numFmtId="0" fontId="3" fillId="93" borderId="37" applyNumberFormat="0" applyProtection="0">
      <alignment horizontal="left" vertical="center" indent="1"/>
    </xf>
    <xf numFmtId="176" fontId="68" fillId="80" borderId="51" applyNumberFormat="0" applyAlignment="0" applyProtection="0"/>
    <xf numFmtId="176" fontId="59" fillId="0" borderId="50" applyNumberFormat="0" applyFill="0" applyBorder="0" applyAlignment="0" applyProtection="0"/>
    <xf numFmtId="0" fontId="91" fillId="0" borderId="53">
      <alignment horizontal="lef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9" borderId="37" applyNumberFormat="0" applyProtection="0">
      <alignment horizontal="right" vertical="center"/>
    </xf>
    <xf numFmtId="176" fontId="125" fillId="112" borderId="58" applyNumberFormat="0" applyProtection="0">
      <alignment horizontal="left" vertical="center" wrapText="1" indent="1"/>
    </xf>
    <xf numFmtId="39" fontId="106" fillId="57" borderId="56"/>
    <xf numFmtId="176" fontId="140" fillId="0" borderId="50" applyNumberFormat="0" applyFill="0" applyBorder="0" applyAlignment="0" applyProtection="0"/>
    <xf numFmtId="4" fontId="124" fillId="104" borderId="37" applyNumberFormat="0" applyProtection="0">
      <alignment horizontal="right" vertical="center"/>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104" borderId="37" applyNumberFormat="0" applyProtection="0">
      <alignment horizontal="right" vertical="center"/>
    </xf>
    <xf numFmtId="4" fontId="124" fillId="88" borderId="37" applyNumberFormat="0" applyProtection="0">
      <alignment vertical="center"/>
    </xf>
    <xf numFmtId="39" fontId="106" fillId="57" borderId="56"/>
    <xf numFmtId="39" fontId="106" fillId="57" borderId="56"/>
    <xf numFmtId="39" fontId="106" fillId="57" borderId="56"/>
    <xf numFmtId="39" fontId="106" fillId="57" borderId="56"/>
    <xf numFmtId="0" fontId="3" fillId="92" borderId="52" applyNumberFormat="0" applyFont="0" applyAlignment="0" applyProtection="0"/>
    <xf numFmtId="0" fontId="141" fillId="0" borderId="50" applyNumberFormat="0" applyFill="0" applyBorder="0" applyAlignment="0" applyProtection="0"/>
    <xf numFmtId="0" fontId="91" fillId="0" borderId="53">
      <alignment horizontal="left" vertical="center"/>
    </xf>
    <xf numFmtId="0" fontId="2" fillId="84" borderId="54"/>
    <xf numFmtId="0" fontId="57" fillId="0" borderId="50" applyNumberFormat="0" applyFill="0" applyBorder="0" applyAlignment="0" applyProtection="0"/>
    <xf numFmtId="0" fontId="68" fillId="79" borderId="51" applyNumberFormat="0" applyAlignment="0" applyProtection="0"/>
    <xf numFmtId="176" fontId="140" fillId="0" borderId="50" applyNumberFormat="0" applyFill="0" applyBorder="0" applyAlignment="0" applyProtection="0"/>
    <xf numFmtId="0" fontId="140" fillId="0" borderId="50" applyNumberFormat="0" applyFill="0" applyBorder="0" applyAlignment="0" applyProtection="0"/>
    <xf numFmtId="176" fontId="140" fillId="0" borderId="50" applyNumberFormat="0" applyFill="0" applyBorder="0" applyAlignment="0" applyProtection="0"/>
    <xf numFmtId="4" fontId="133" fillId="104" borderId="37" applyNumberFormat="0" applyProtection="0">
      <alignment horizontal="right" vertical="center"/>
    </xf>
    <xf numFmtId="176" fontId="166" fillId="50" borderId="58" applyNumberFormat="0" applyProtection="0">
      <alignment horizontal="right" vertical="center"/>
    </xf>
    <xf numFmtId="0" fontId="3" fillId="86" borderId="37" applyNumberFormat="0" applyProtection="0">
      <alignment horizontal="left" vertical="center" indent="1"/>
    </xf>
    <xf numFmtId="4" fontId="124" fillId="104" borderId="37" applyNumberFormat="0" applyProtection="0">
      <alignment horizontal="right" vertical="center"/>
    </xf>
    <xf numFmtId="0" fontId="59" fillId="0" borderId="50" applyNumberFormat="0" applyFill="0" applyBorder="0" applyAlignment="0" applyProtection="0"/>
    <xf numFmtId="0" fontId="122" fillId="79" borderId="37" applyNumberFormat="0" applyAlignment="0" applyProtection="0"/>
    <xf numFmtId="0" fontId="68" fillId="79" borderId="51" applyNumberFormat="0" applyAlignment="0" applyProtection="0"/>
    <xf numFmtId="0" fontId="3" fillId="106" borderId="37" applyNumberFormat="0" applyProtection="0">
      <alignment horizontal="left" vertical="center" indent="1"/>
    </xf>
    <xf numFmtId="0" fontId="2" fillId="0" borderId="50" applyNumberFormat="0" applyFill="0" applyAlignment="0" applyProtection="0"/>
    <xf numFmtId="4" fontId="44" fillId="104"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4" fontId="44" fillId="106" borderId="37" applyNumberFormat="0" applyProtection="0">
      <alignment horizontal="left" vertical="center" indent="1"/>
    </xf>
    <xf numFmtId="39" fontId="106" fillId="57" borderId="56"/>
    <xf numFmtId="39" fontId="106" fillId="57" borderId="56"/>
    <xf numFmtId="176" fontId="142" fillId="0" borderId="50" applyNumberFormat="0" applyFill="0" applyBorder="0" applyAlignment="0" applyProtection="0"/>
    <xf numFmtId="0" fontId="3" fillId="106" borderId="37" applyNumberFormat="0" applyProtection="0">
      <alignment horizontal="left" vertical="center" indent="1"/>
    </xf>
    <xf numFmtId="0" fontId="68" fillId="79" borderId="51" applyNumberFormat="0" applyAlignment="0" applyProtection="0"/>
    <xf numFmtId="0" fontId="68" fillId="79" borderId="51" applyNumberFormat="0" applyAlignment="0" applyProtection="0"/>
    <xf numFmtId="0" fontId="102" fillId="51" borderId="51" applyNumberFormat="0" applyAlignment="0" applyProtection="0"/>
    <xf numFmtId="4" fontId="129" fillId="109" borderId="58" applyNumberFormat="0" applyProtection="0">
      <alignment horizontal="right" vertical="center"/>
    </xf>
    <xf numFmtId="0" fontId="3" fillId="108" borderId="37" applyNumberFormat="0" applyProtection="0">
      <alignment horizontal="left" vertical="center" indent="1"/>
    </xf>
    <xf numFmtId="4" fontId="126" fillId="102" borderId="37" applyNumberFormat="0" applyProtection="0">
      <alignment horizontal="left" vertical="center" indent="1"/>
    </xf>
    <xf numFmtId="39" fontId="106" fillId="57" borderId="56"/>
    <xf numFmtId="39" fontId="106" fillId="57" borderId="56"/>
    <xf numFmtId="39" fontId="106" fillId="57" borderId="56"/>
    <xf numFmtId="4" fontId="44" fillId="101" borderId="37" applyNumberFormat="0" applyProtection="0">
      <alignment horizontal="right" vertical="center"/>
    </xf>
    <xf numFmtId="39" fontId="106" fillId="57" borderId="56"/>
    <xf numFmtId="0" fontId="91" fillId="0" borderId="53">
      <alignment horizontal="left" vertical="center"/>
    </xf>
    <xf numFmtId="4" fontId="44" fillId="104" borderId="37" applyNumberFormat="0" applyProtection="0">
      <alignment horizontal="right" vertical="center"/>
    </xf>
    <xf numFmtId="0" fontId="3" fillId="86" borderId="37" applyNumberFormat="0" applyProtection="0">
      <alignment horizontal="left" vertical="center" indent="1"/>
    </xf>
    <xf numFmtId="0" fontId="3" fillId="92" borderId="52" applyNumberFormat="0" applyFont="0" applyAlignment="0" applyProtection="0"/>
    <xf numFmtId="0" fontId="3" fillId="92" borderId="52" applyNumberFormat="0" applyFont="0" applyAlignment="0" applyProtection="0"/>
    <xf numFmtId="0" fontId="32" fillId="89" borderId="52" applyNumberFormat="0" applyAlignment="0" applyProtection="0"/>
    <xf numFmtId="0" fontId="36" fillId="92" borderId="52" applyNumberFormat="0" applyFont="0" applyAlignment="0" applyProtection="0"/>
    <xf numFmtId="0" fontId="122" fillId="79" borderId="37" applyNumberFormat="0" applyAlignment="0" applyProtection="0"/>
    <xf numFmtId="0" fontId="122" fillId="79" borderId="37" applyNumberFormat="0" applyAlignment="0" applyProtection="0"/>
    <xf numFmtId="0" fontId="122" fillId="80" borderId="37" applyNumberFormat="0" applyAlignment="0" applyProtection="0"/>
    <xf numFmtId="0" fontId="122" fillId="79" borderId="37" applyNumberFormat="0" applyAlignment="0" applyProtection="0"/>
    <xf numFmtId="0" fontId="3" fillId="93" borderId="37" applyNumberFormat="0" applyProtection="0">
      <alignment horizontal="left" vertical="center" indent="1"/>
    </xf>
    <xf numFmtId="4" fontId="44" fillId="104" borderId="37" applyNumberFormat="0" applyProtection="0">
      <alignment horizontal="right" vertical="center"/>
    </xf>
    <xf numFmtId="0" fontId="57" fillId="0" borderId="50" applyNumberFormat="0" applyFill="0" applyBorder="0" applyAlignment="0" applyProtection="0"/>
    <xf numFmtId="4" fontId="124" fillId="104" borderId="37" applyNumberFormat="0" applyProtection="0">
      <alignment horizontal="right" vertical="center"/>
    </xf>
    <xf numFmtId="0" fontId="3" fillId="93" borderId="37" applyNumberFormat="0" applyProtection="0">
      <alignment horizontal="left" vertical="center" indent="1"/>
    </xf>
    <xf numFmtId="0" fontId="91" fillId="0" borderId="53">
      <alignment horizontal="lef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4" fontId="44" fillId="104" borderId="37" applyNumberFormat="0" applyProtection="0">
      <alignment horizontal="right" vertical="center"/>
    </xf>
    <xf numFmtId="4" fontId="44" fillId="85" borderId="37" applyNumberFormat="0" applyProtection="0">
      <alignment vertical="center"/>
    </xf>
    <xf numFmtId="4" fontId="124" fillId="85" borderId="37" applyNumberFormat="0" applyProtection="0">
      <alignment vertical="center"/>
    </xf>
    <xf numFmtId="0" fontId="3" fillId="86" borderId="37" applyNumberFormat="0" applyProtection="0">
      <alignment horizontal="left" vertical="center" indent="1"/>
    </xf>
    <xf numFmtId="176" fontId="2" fillId="0" borderId="50" applyNumberFormat="0" applyFill="0" applyAlignment="0" applyProtection="0"/>
    <xf numFmtId="176" fontId="135" fillId="0" borderId="50" applyNumberFormat="0" applyFill="0" applyBorder="0" applyAlignment="0" applyProtection="0"/>
    <xf numFmtId="4" fontId="44" fillId="106" borderId="37" applyNumberFormat="0" applyProtection="0">
      <alignment horizontal="left" vertical="center" indent="1"/>
    </xf>
    <xf numFmtId="0" fontId="3" fillId="108" borderId="37" applyNumberFormat="0" applyProtection="0">
      <alignment horizontal="left" vertical="center" indent="1"/>
    </xf>
    <xf numFmtId="4" fontId="44" fillId="85" borderId="37" applyNumberFormat="0" applyProtection="0">
      <alignment horizontal="left" vertical="center" indent="1"/>
    </xf>
    <xf numFmtId="4" fontId="44" fillId="96" borderId="37" applyNumberFormat="0" applyProtection="0">
      <alignment horizontal="right" vertical="center"/>
    </xf>
    <xf numFmtId="0" fontId="2" fillId="0" borderId="50" applyNumberFormat="0" applyFill="0" applyAlignment="0" applyProtection="0"/>
    <xf numFmtId="0" fontId="57" fillId="0" borderId="50" applyNumberFormat="0" applyFill="0" applyBorder="0" applyAlignment="0" applyProtection="0"/>
    <xf numFmtId="0" fontId="2" fillId="0" borderId="50" applyNumberFormat="0" applyFill="0" applyAlignment="0" applyProtection="0"/>
    <xf numFmtId="0" fontId="102" fillId="51" borderId="51" applyNumberFormat="0" applyAlignment="0" applyProtection="0"/>
    <xf numFmtId="4" fontId="44" fillId="83" borderId="37" applyNumberFormat="0" applyProtection="0">
      <alignment horizontal="right" vertical="center"/>
    </xf>
    <xf numFmtId="4" fontId="44" fillId="85" borderId="37" applyNumberFormat="0" applyProtection="0">
      <alignment horizontal="left" vertical="center" indent="1"/>
    </xf>
    <xf numFmtId="4" fontId="128" fillId="109" borderId="58" applyNumberFormat="0" applyProtection="0">
      <alignment horizontal="right" vertical="center"/>
    </xf>
    <xf numFmtId="4" fontId="44" fillId="104" borderId="37" applyNumberFormat="0" applyProtection="0">
      <alignment horizontal="left" vertical="center" indent="1"/>
    </xf>
    <xf numFmtId="39" fontId="106" fillId="57" borderId="56"/>
    <xf numFmtId="39" fontId="106" fillId="57" borderId="56"/>
    <xf numFmtId="0" fontId="3" fillId="106" borderId="37" applyNumberFormat="0" applyProtection="0">
      <alignment horizontal="left" vertical="center" indent="1"/>
    </xf>
    <xf numFmtId="4" fontId="124" fillId="85" borderId="37" applyNumberFormat="0" applyProtection="0">
      <alignment vertical="center"/>
    </xf>
    <xf numFmtId="4" fontId="44" fillId="106" borderId="37" applyNumberFormat="0" applyProtection="0">
      <alignment horizontal="left" vertical="center" indent="1"/>
    </xf>
    <xf numFmtId="4" fontId="4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176" fontId="165" fillId="50" borderId="58"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25" fillId="112" borderId="58" applyNumberFormat="0" applyProtection="0">
      <alignment horizontal="left" vertical="center" wrapText="1"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130" fillId="107" borderId="58" applyNumberFormat="0" applyProtection="0">
      <alignment horizontal="left" vertical="top" indent="1"/>
    </xf>
    <xf numFmtId="176" fontId="130" fillId="107" borderId="58" applyNumberFormat="0" applyProtection="0">
      <alignment horizontal="left" vertical="top" indent="1"/>
    </xf>
    <xf numFmtId="176" fontId="130" fillId="107" borderId="58" applyNumberFormat="0" applyProtection="0">
      <alignment horizontal="left" vertical="top" indent="1"/>
    </xf>
    <xf numFmtId="176" fontId="165" fillId="50" borderId="58" applyNumberFormat="0" applyProtection="0">
      <alignment horizontal="right" vertical="center"/>
    </xf>
    <xf numFmtId="176" fontId="125" fillId="112" borderId="58" applyNumberFormat="0" applyProtection="0">
      <alignment horizontal="left" vertical="center" wrapText="1" indent="1"/>
    </xf>
    <xf numFmtId="4" fontId="133" fillId="104" borderId="37" applyNumberFormat="0" applyProtection="0">
      <alignment horizontal="right" vertical="center"/>
    </xf>
    <xf numFmtId="4" fontId="133" fillId="104" borderId="37" applyNumberFormat="0" applyProtection="0">
      <alignment horizontal="right" vertical="center"/>
    </xf>
    <xf numFmtId="176" fontId="166" fillId="50" borderId="58"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176" fontId="2" fillId="0" borderId="50" applyNumberFormat="0" applyFill="0" applyAlignment="0" applyProtection="0"/>
    <xf numFmtId="176" fontId="135" fillId="0" borderId="50" applyNumberFormat="0" applyFill="0" applyBorder="0" applyAlignment="0" applyProtection="0"/>
    <xf numFmtId="0" fontId="3" fillId="92" borderId="52" applyNumberFormat="0" applyFont="0" applyAlignment="0" applyProtection="0"/>
    <xf numFmtId="176" fontId="91" fillId="0" borderId="53">
      <alignment horizontal="left" vertical="center"/>
    </xf>
    <xf numFmtId="0" fontId="3" fillId="92" borderId="52" applyNumberFormat="0" applyFont="0" applyAlignment="0" applyProtection="0"/>
    <xf numFmtId="0" fontId="135" fillId="0" borderId="50" applyNumberFormat="0" applyFill="0" applyBorder="0" applyAlignment="0" applyProtection="0"/>
    <xf numFmtId="176" fontId="135" fillId="0" borderId="50" applyNumberFormat="0" applyFill="0" applyBorder="0" applyAlignment="0" applyProtection="0"/>
    <xf numFmtId="39" fontId="106" fillId="57" borderId="56"/>
    <xf numFmtId="0" fontId="173" fillId="0" borderId="48" applyNumberFormat="0" applyFill="0" applyAlignment="0" applyProtection="0"/>
    <xf numFmtId="0" fontId="32" fillId="89" borderId="52" applyNumberFormat="0" applyAlignment="0" applyProtection="0"/>
    <xf numFmtId="4" fontId="44" fillId="97" borderId="37" applyNumberFormat="0" applyProtection="0">
      <alignment horizontal="right" vertical="center"/>
    </xf>
    <xf numFmtId="0" fontId="140" fillId="0" borderId="50" applyNumberFormat="0" applyFill="0" applyBorder="0" applyAlignment="0" applyProtection="0"/>
    <xf numFmtId="176" fontId="140" fillId="0" borderId="50" applyNumberFormat="0" applyFill="0" applyBorder="0" applyAlignment="0" applyProtection="0"/>
    <xf numFmtId="0" fontId="141" fillId="0" borderId="50" applyNumberFormat="0" applyFill="0" applyBorder="0" applyAlignment="0" applyProtection="0"/>
    <xf numFmtId="176" fontId="141" fillId="0" borderId="50" applyNumberFormat="0" applyFill="0" applyBorder="0" applyAlignment="0" applyProtection="0"/>
    <xf numFmtId="0" fontId="142" fillId="0" borderId="50" applyNumberFormat="0" applyFill="0" applyBorder="0" applyAlignment="0" applyProtection="0"/>
    <xf numFmtId="176" fontId="142" fillId="0" borderId="50" applyNumberFormat="0" applyFill="0" applyBorder="0" applyAlignment="0" applyProtection="0"/>
    <xf numFmtId="4" fontId="128" fillId="109" borderId="58" applyNumberFormat="0" applyProtection="0">
      <alignment horizontal="right" vertical="center"/>
    </xf>
    <xf numFmtId="0" fontId="191" fillId="80" borderId="37" applyNumberFormat="0" applyAlignment="0" applyProtection="0"/>
    <xf numFmtId="0" fontId="68" fillId="79" borderId="51" applyNumberFormat="0" applyAlignment="0" applyProtection="0"/>
    <xf numFmtId="0" fontId="57" fillId="0" borderId="50" applyNumberFormat="0" applyFill="0" applyBorder="0" applyAlignment="0" applyProtection="0"/>
    <xf numFmtId="0" fontId="3" fillId="93" borderId="37" applyNumberFormat="0" applyProtection="0">
      <alignment horizontal="left" vertical="center" indent="1"/>
    </xf>
    <xf numFmtId="4" fontId="124" fillId="104" borderId="37" applyNumberFormat="0" applyProtection="0">
      <alignment horizontal="right" vertical="center"/>
    </xf>
    <xf numFmtId="4" fontId="126" fillId="102" borderId="37" applyNumberFormat="0" applyProtection="0">
      <alignment horizontal="left" vertical="center" indent="1"/>
    </xf>
    <xf numFmtId="4" fontId="133" fillId="104" borderId="37" applyNumberFormat="0" applyProtection="0">
      <alignment horizontal="right" vertical="center"/>
    </xf>
    <xf numFmtId="176" fontId="59" fillId="0" borderId="50" applyNumberFormat="0" applyFill="0" applyBorder="0" applyAlignment="0" applyProtection="0"/>
    <xf numFmtId="0" fontId="3" fillId="93" borderId="37" applyNumberFormat="0" applyProtection="0">
      <alignment horizontal="left" vertical="center" indent="1"/>
    </xf>
    <xf numFmtId="0" fontId="3" fillId="86" borderId="37" applyNumberFormat="0" applyProtection="0">
      <alignment horizontal="left" vertical="center" indent="1"/>
    </xf>
    <xf numFmtId="176" fontId="142" fillId="0" borderId="50" applyNumberFormat="0" applyFill="0" applyBorder="0" applyAlignment="0" applyProtection="0"/>
    <xf numFmtId="176" fontId="58" fillId="0" borderId="50" applyNumberFormat="0" applyFill="0" applyBorder="0" applyAlignment="0" applyProtection="0"/>
    <xf numFmtId="0" fontId="102" fillId="51" borderId="51" applyNumberFormat="0" applyAlignment="0" applyProtection="0"/>
    <xf numFmtId="39" fontId="106" fillId="57" borderId="56"/>
    <xf numFmtId="0" fontId="68" fillId="79" borderId="51" applyNumberFormat="0" applyAlignment="0" applyProtection="0"/>
    <xf numFmtId="0" fontId="3" fillId="92" borderId="52" applyNumberFormat="0" applyFont="0" applyAlignment="0" applyProtection="0"/>
    <xf numFmtId="4" fontId="125" fillId="53" borderId="58" applyNumberFormat="0" applyProtection="0">
      <alignment horizontal="left" vertical="center" wrapText="1" indent="1"/>
    </xf>
    <xf numFmtId="0" fontId="3" fillId="93" borderId="37" applyNumberFormat="0" applyProtection="0">
      <alignment horizontal="left" vertical="center" indent="1"/>
    </xf>
    <xf numFmtId="4" fontId="44" fillId="83"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left" vertical="center" indent="1"/>
    </xf>
    <xf numFmtId="4" fontId="44" fillId="88" borderId="37" applyNumberFormat="0" applyProtection="0">
      <alignment horizontal="left" vertical="center" indent="1"/>
    </xf>
    <xf numFmtId="176" fontId="68" fillId="80" borderId="51" applyNumberFormat="0" applyAlignment="0" applyProtection="0"/>
    <xf numFmtId="176" fontId="130" fillId="107" borderId="58" applyNumberFormat="0" applyProtection="0">
      <alignment horizontal="left" vertical="top" indent="1"/>
    </xf>
    <xf numFmtId="0" fontId="3" fillId="106" borderId="37" applyNumberFormat="0" applyProtection="0">
      <alignment horizontal="left" vertical="center" indent="1"/>
    </xf>
    <xf numFmtId="4" fontId="44" fillId="101" borderId="37" applyNumberFormat="0" applyProtection="0">
      <alignment horizontal="right" vertical="center"/>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6" borderId="37" applyNumberFormat="0" applyProtection="0">
      <alignment horizontal="left" vertical="center" indent="1"/>
    </xf>
    <xf numFmtId="4" fontId="44" fillId="97" borderId="37" applyNumberFormat="0" applyProtection="0">
      <alignment horizontal="right" vertical="center"/>
    </xf>
    <xf numFmtId="4" fontId="44" fillId="95" borderId="37" applyNumberFormat="0" applyProtection="0">
      <alignment horizontal="right" vertical="center"/>
    </xf>
    <xf numFmtId="176" fontId="128" fillId="50" borderId="58" applyNumberFormat="0" applyProtection="0">
      <alignment horizontal="right" vertical="center"/>
    </xf>
    <xf numFmtId="0" fontId="3" fillId="108" borderId="37" applyNumberFormat="0" applyProtection="0">
      <alignment horizontal="left" vertical="center" indent="1"/>
    </xf>
    <xf numFmtId="0" fontId="3" fillId="86" borderId="37" applyNumberFormat="0" applyProtection="0">
      <alignment horizontal="left" vertical="center" indent="1"/>
    </xf>
    <xf numFmtId="176" fontId="141" fillId="0" borderId="50" applyNumberFormat="0" applyFill="0" applyBorder="0" applyAlignment="0" applyProtection="0"/>
    <xf numFmtId="176" fontId="128" fillId="50" borderId="58" applyNumberFormat="0" applyProtection="0">
      <alignment horizontal="right" vertical="center"/>
    </xf>
    <xf numFmtId="4" fontId="44" fillId="88" borderId="37" applyNumberFormat="0" applyProtection="0">
      <alignment horizontal="left" vertical="center" indent="1"/>
    </xf>
    <xf numFmtId="4" fontId="44" fillId="106" borderId="37" applyNumberFormat="0" applyProtection="0">
      <alignment horizontal="left" vertical="center" indent="1"/>
    </xf>
    <xf numFmtId="4" fontId="44" fillId="99" borderId="37" applyNumberFormat="0" applyProtection="0">
      <alignment horizontal="right" vertical="center"/>
    </xf>
    <xf numFmtId="0" fontId="102" fillId="51" borderId="51" applyNumberFormat="0" applyAlignment="0" applyProtection="0"/>
    <xf numFmtId="0" fontId="3" fillId="92" borderId="52" applyNumberFormat="0" applyFont="0" applyAlignment="0" applyProtection="0"/>
    <xf numFmtId="0" fontId="3" fillId="108" borderId="37" applyNumberFormat="0" applyProtection="0">
      <alignment horizontal="left" vertical="center" indent="1"/>
    </xf>
    <xf numFmtId="0" fontId="2" fillId="0" borderId="50" applyNumberFormat="0" applyFill="0" applyAlignment="0" applyProtection="0"/>
    <xf numFmtId="0" fontId="3" fillId="106" borderId="37" applyNumberFormat="0" applyProtection="0">
      <alignment horizontal="left" vertical="center" indent="1"/>
    </xf>
    <xf numFmtId="176" fontId="142" fillId="0" borderId="50" applyNumberFormat="0" applyFill="0" applyBorder="0" applyAlignment="0" applyProtection="0"/>
    <xf numFmtId="176" fontId="166" fillId="50" borderId="58" applyNumberFormat="0" applyProtection="0">
      <alignment horizontal="right" vertical="center"/>
    </xf>
    <xf numFmtId="4" fontId="44" fillId="100" borderId="37" applyNumberFormat="0" applyProtection="0">
      <alignment horizontal="right" vertical="center"/>
    </xf>
    <xf numFmtId="4" fontId="44" fillId="40" borderId="37" applyNumberFormat="0" applyProtection="0">
      <alignment horizontal="right" vertical="center"/>
    </xf>
    <xf numFmtId="0" fontId="3" fillId="93" borderId="37" applyNumberFormat="0" applyProtection="0">
      <alignment horizontal="left" vertical="center" indent="1"/>
    </xf>
    <xf numFmtId="4" fontId="44" fillId="104" borderId="37" applyNumberFormat="0" applyProtection="0">
      <alignment horizontal="right" vertical="center"/>
    </xf>
    <xf numFmtId="0" fontId="2" fillId="84" borderId="54"/>
    <xf numFmtId="0" fontId="91" fillId="0" borderId="53">
      <alignment horizontal="left" vertical="center"/>
    </xf>
    <xf numFmtId="4" fontId="134" fillId="109" borderId="58" applyNumberFormat="0" applyProtection="0">
      <alignment horizontal="right" vertical="center"/>
    </xf>
    <xf numFmtId="0" fontId="140" fillId="0" borderId="50" applyNumberFormat="0" applyFill="0" applyBorder="0" applyAlignment="0" applyProtection="0"/>
    <xf numFmtId="0" fontId="141" fillId="0" borderId="50" applyNumberFormat="0" applyFill="0" applyBorder="0" applyAlignment="0" applyProtection="0"/>
    <xf numFmtId="0" fontId="142" fillId="0" borderId="50" applyNumberFormat="0" applyFill="0" applyBorder="0" applyAlignment="0" applyProtection="0"/>
    <xf numFmtId="176" fontId="59" fillId="0" borderId="50" applyNumberFormat="0" applyFill="0" applyBorder="0" applyAlignment="0" applyProtection="0"/>
    <xf numFmtId="0" fontId="140" fillId="0" borderId="50" applyNumberFormat="0" applyFill="0" applyBorder="0" applyAlignment="0" applyProtection="0"/>
    <xf numFmtId="4" fontId="44" fillId="104" borderId="37" applyNumberFormat="0" applyProtection="0">
      <alignment horizontal="right" vertical="center"/>
    </xf>
    <xf numFmtId="4" fontId="44" fillId="88" borderId="37" applyNumberFormat="0" applyProtection="0">
      <alignment vertical="center"/>
    </xf>
    <xf numFmtId="0" fontId="3" fillId="86" borderId="37" applyNumberFormat="0" applyProtection="0">
      <alignment horizontal="left" vertical="center" indent="1"/>
    </xf>
    <xf numFmtId="4" fontId="44" fillId="106" borderId="37" applyNumberFormat="0" applyProtection="0">
      <alignment horizontal="left" vertical="center" indent="1"/>
    </xf>
    <xf numFmtId="4" fontId="44" fillId="104" borderId="55" applyNumberFormat="0" applyProtection="0">
      <alignment horizontal="left" vertical="center" indent="1"/>
    </xf>
    <xf numFmtId="4" fontId="44" fillId="40" borderId="37" applyNumberFormat="0" applyProtection="0">
      <alignment horizontal="right" vertical="center"/>
    </xf>
    <xf numFmtId="4" fontId="44" fillId="97" borderId="37" applyNumberFormat="0" applyProtection="0">
      <alignment horizontal="right" vertical="center"/>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0" fontId="135" fillId="0" borderId="50" applyNumberFormat="0" applyFill="0" applyBorder="0" applyAlignment="0" applyProtection="0"/>
    <xf numFmtId="0" fontId="102" fillId="51" borderId="51" applyNumberFormat="0" applyAlignment="0" applyProtection="0"/>
    <xf numFmtId="0" fontId="189" fillId="80" borderId="51" applyNumberFormat="0" applyAlignment="0" applyProtection="0"/>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176" fontId="58" fillId="0" borderId="50" applyNumberFormat="0" applyFill="0" applyBorder="0" applyAlignment="0" applyProtection="0"/>
    <xf numFmtId="0" fontId="3" fillId="93" borderId="37" applyNumberFormat="0" applyProtection="0">
      <alignment horizontal="left" vertical="center" indent="1"/>
    </xf>
    <xf numFmtId="4" fontId="124" fillId="104" borderId="37" applyNumberFormat="0" applyProtection="0">
      <alignment horizontal="right" vertical="center"/>
    </xf>
    <xf numFmtId="0" fontId="140" fillId="0" borderId="50" applyNumberFormat="0" applyFill="0" applyBorder="0" applyAlignment="0" applyProtection="0"/>
    <xf numFmtId="0" fontId="3" fillId="93" borderId="37" applyNumberFormat="0" applyProtection="0">
      <alignment horizontal="left" vertical="center" indent="1"/>
    </xf>
    <xf numFmtId="4" fontId="44" fillId="85" borderId="37" applyNumberFormat="0" applyProtection="0">
      <alignment vertical="center"/>
    </xf>
    <xf numFmtId="4" fontId="44" fillId="104" borderId="37" applyNumberFormat="0" applyProtection="0">
      <alignment horizontal="left" vertical="center" indent="1"/>
    </xf>
    <xf numFmtId="4" fontId="44" fillId="101" borderId="37" applyNumberFormat="0" applyProtection="0">
      <alignment horizontal="right" vertical="center"/>
    </xf>
    <xf numFmtId="4" fontId="44" fillId="40" borderId="37" applyNumberFormat="0" applyProtection="0">
      <alignment horizontal="right" vertical="center"/>
    </xf>
    <xf numFmtId="39" fontId="106" fillId="57" borderId="56"/>
    <xf numFmtId="39" fontId="106" fillId="57" borderId="56"/>
    <xf numFmtId="39" fontId="106" fillId="57" borderId="56"/>
    <xf numFmtId="39" fontId="106" fillId="57" borderId="56"/>
    <xf numFmtId="39" fontId="106" fillId="57" borderId="56"/>
    <xf numFmtId="39" fontId="106" fillId="57" borderId="56"/>
    <xf numFmtId="4" fontId="44" fillId="85" borderId="37" applyNumberFormat="0" applyProtection="0">
      <alignment horizontal="left" vertical="center" indent="1"/>
    </xf>
    <xf numFmtId="176" fontId="140" fillId="0" borderId="50" applyNumberFormat="0" applyFill="0" applyBorder="0" applyAlignment="0" applyProtection="0"/>
    <xf numFmtId="4" fontId="44" fillId="95" borderId="37" applyNumberFormat="0" applyProtection="0">
      <alignment horizontal="right" vertical="center"/>
    </xf>
    <xf numFmtId="0" fontId="3" fillId="93" borderId="37" applyNumberFormat="0" applyProtection="0">
      <alignment horizontal="left" vertical="center" indent="1"/>
    </xf>
    <xf numFmtId="4" fontId="44" fillId="96"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134" fillId="109" borderId="58" applyNumberFormat="0" applyProtection="0">
      <alignment horizontal="right" vertical="center"/>
    </xf>
    <xf numFmtId="4" fontId="133"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4" fontId="12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12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vertical="center"/>
    </xf>
    <xf numFmtId="4" fontId="124" fillId="88" borderId="37" applyNumberFormat="0" applyProtection="0">
      <alignment vertical="center"/>
    </xf>
    <xf numFmtId="4" fontId="44" fillId="40" borderId="37" applyNumberFormat="0" applyProtection="0">
      <alignment horizontal="right" vertical="center"/>
    </xf>
    <xf numFmtId="4" fontId="44" fillId="106" borderId="37" applyNumberFormat="0" applyProtection="0">
      <alignment horizontal="left" vertical="center" indent="1"/>
    </xf>
    <xf numFmtId="39" fontId="106" fillId="57" borderId="56"/>
    <xf numFmtId="39" fontId="106" fillId="57" borderId="56"/>
    <xf numFmtId="4" fontId="124" fillId="88" borderId="37" applyNumberFormat="0" applyProtection="0">
      <alignment vertical="center"/>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88" borderId="37" applyNumberFormat="0" applyProtection="0">
      <alignment vertical="center"/>
    </xf>
    <xf numFmtId="0" fontId="3" fillId="93" borderId="37" applyNumberFormat="0" applyProtection="0">
      <alignment horizontal="left" vertical="center" indent="1"/>
    </xf>
    <xf numFmtId="4" fontId="124" fillId="104" borderId="37" applyNumberFormat="0" applyProtection="0">
      <alignment horizontal="right" vertical="center"/>
    </xf>
    <xf numFmtId="0" fontId="3" fillId="93" borderId="37" applyNumberFormat="0" applyProtection="0">
      <alignment horizontal="left" vertical="center" indent="1"/>
    </xf>
    <xf numFmtId="4" fontId="133" fillId="104" borderId="37" applyNumberFormat="0" applyProtection="0">
      <alignment horizontal="right" vertical="center"/>
    </xf>
    <xf numFmtId="39" fontId="106" fillId="57" borderId="56"/>
    <xf numFmtId="39" fontId="106" fillId="57" borderId="56"/>
    <xf numFmtId="0" fontId="122" fillId="79" borderId="37" applyNumberFormat="0" applyAlignment="0" applyProtection="0"/>
    <xf numFmtId="176" fontId="57" fillId="0" borderId="50" applyNumberFormat="0" applyFill="0" applyBorder="0" applyAlignment="0" applyProtection="0"/>
    <xf numFmtId="0" fontId="3" fillId="93" borderId="37" applyNumberFormat="0" applyProtection="0">
      <alignment horizontal="left" vertical="center" indent="1"/>
    </xf>
    <xf numFmtId="4" fontId="126" fillId="102" borderId="37" applyNumberFormat="0" applyProtection="0">
      <alignment horizontal="left" vertical="center" indent="1"/>
    </xf>
    <xf numFmtId="0" fontId="135" fillId="0" borderId="50" applyNumberFormat="0" applyFill="0" applyBorder="0" applyAlignment="0" applyProtection="0"/>
    <xf numFmtId="0" fontId="191" fillId="80" borderId="37" applyNumberFormat="0" applyAlignment="0" applyProtection="0"/>
    <xf numFmtId="0" fontId="189" fillId="80" borderId="51" applyNumberFormat="0" applyAlignment="0" applyProtection="0"/>
    <xf numFmtId="0" fontId="185" fillId="0" borderId="48" applyNumberFormat="0" applyFill="0" applyAlignment="0" applyProtection="0"/>
    <xf numFmtId="4" fontId="44" fillId="85" borderId="37" applyNumberFormat="0" applyProtection="0">
      <alignment horizontal="left" vertical="center" indent="1"/>
    </xf>
    <xf numFmtId="4" fontId="44" fillId="106" borderId="37" applyNumberFormat="0" applyProtection="0">
      <alignment horizontal="left" vertical="center" indent="1"/>
    </xf>
    <xf numFmtId="0" fontId="142" fillId="0" borderId="50" applyNumberFormat="0" applyFill="0" applyBorder="0" applyAlignment="0" applyProtection="0"/>
    <xf numFmtId="39" fontId="106" fillId="57" borderId="56"/>
    <xf numFmtId="4" fontId="44" fillId="104" borderId="37" applyNumberFormat="0" applyProtection="0">
      <alignment horizontal="right" vertical="center"/>
    </xf>
    <xf numFmtId="176" fontId="130" fillId="107" borderId="58" applyNumberFormat="0" applyProtection="0">
      <alignment horizontal="left" vertical="top" indent="1"/>
    </xf>
    <xf numFmtId="0" fontId="3" fillId="93" borderId="37" applyNumberFormat="0" applyProtection="0">
      <alignment horizontal="left" vertical="center" indent="1"/>
    </xf>
    <xf numFmtId="0" fontId="142" fillId="0" borderId="50" applyNumberFormat="0" applyFill="0" applyBorder="0" applyAlignment="0" applyProtection="0"/>
    <xf numFmtId="4" fontId="44" fillId="99" borderId="37" applyNumberFormat="0" applyProtection="0">
      <alignment horizontal="right" vertical="center"/>
    </xf>
    <xf numFmtId="4" fontId="44" fillId="96" borderId="37" applyNumberFormat="0" applyProtection="0">
      <alignment horizontal="right" vertical="center"/>
    </xf>
    <xf numFmtId="0" fontId="68" fillId="79" borderId="51" applyNumberFormat="0" applyAlignment="0" applyProtection="0"/>
    <xf numFmtId="0" fontId="3" fillId="93" borderId="37" applyNumberFormat="0" applyProtection="0">
      <alignment horizontal="left" vertical="center" indent="1"/>
    </xf>
    <xf numFmtId="176" fontId="135" fillId="0" borderId="50" applyNumberFormat="0" applyFill="0" applyBorder="0" applyAlignment="0" applyProtection="0"/>
    <xf numFmtId="4" fontId="44" fillId="85" borderId="37" applyNumberFormat="0" applyProtection="0">
      <alignment vertical="center"/>
    </xf>
    <xf numFmtId="4" fontId="4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4" fontId="126" fillId="102"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88" borderId="37" applyNumberFormat="0" applyProtection="0">
      <alignment vertical="center"/>
    </xf>
    <xf numFmtId="4" fontId="124" fillId="88" borderId="37" applyNumberFormat="0" applyProtection="0">
      <alignmen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133" fillId="104" borderId="37" applyNumberFormat="0" applyProtection="0">
      <alignment horizontal="right" vertical="center"/>
    </xf>
    <xf numFmtId="4" fontId="44" fillId="40" borderId="37" applyNumberFormat="0" applyProtection="0">
      <alignment horizontal="right" vertical="center"/>
    </xf>
    <xf numFmtId="0" fontId="3" fillId="93" borderId="37" applyNumberFormat="0" applyProtection="0">
      <alignment horizontal="left" vertical="center" indent="1"/>
    </xf>
    <xf numFmtId="0" fontId="130" fillId="107" borderId="58" applyNumberFormat="0" applyProtection="0">
      <alignment horizontal="left" vertical="top" indent="1"/>
    </xf>
    <xf numFmtId="4" fontId="44" fillId="83" borderId="37" applyNumberFormat="0" applyProtection="0">
      <alignment horizontal="right" vertical="center"/>
    </xf>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41" fillId="0" borderId="50" applyNumberFormat="0" applyFill="0" applyBorder="0" applyAlignment="0" applyProtection="0"/>
    <xf numFmtId="39" fontId="106" fillId="57" borderId="56"/>
    <xf numFmtId="176" fontId="59" fillId="0" borderId="50" applyNumberFormat="0" applyFill="0" applyBorder="0" applyAlignment="0" applyProtection="0"/>
    <xf numFmtId="176" fontId="32" fillId="89" borderId="52" applyNumberFormat="0" applyAlignment="0" applyProtection="0"/>
    <xf numFmtId="176" fontId="142" fillId="0" borderId="50" applyNumberFormat="0" applyFill="0" applyBorder="0" applyAlignment="0" applyProtection="0"/>
    <xf numFmtId="0" fontId="173" fillId="0" borderId="48" applyNumberFormat="0" applyFill="0" applyAlignment="0" applyProtection="0"/>
    <xf numFmtId="0" fontId="57" fillId="0" borderId="50" applyNumberFormat="0" applyFill="0" applyBorder="0" applyAlignment="0" applyProtection="0"/>
    <xf numFmtId="4" fontId="129" fillId="109" borderId="58" applyNumberFormat="0" applyProtection="0">
      <alignment horizontal="right" vertical="center"/>
    </xf>
    <xf numFmtId="0" fontId="2" fillId="0" borderId="50" applyNumberFormat="0" applyFill="0" applyAlignment="0" applyProtection="0"/>
    <xf numFmtId="0" fontId="189" fillId="80" borderId="51" applyNumberFormat="0" applyAlignment="0" applyProtection="0"/>
    <xf numFmtId="0" fontId="57" fillId="0" borderId="50" applyNumberFormat="0" applyFill="0" applyBorder="0" applyAlignment="0" applyProtection="0"/>
    <xf numFmtId="4" fontId="133" fillId="104" borderId="37" applyNumberFormat="0" applyProtection="0">
      <alignment horizontal="right" vertical="center"/>
    </xf>
    <xf numFmtId="4" fontId="44" fillId="88" borderId="37" applyNumberFormat="0" applyProtection="0">
      <alignment vertical="center"/>
    </xf>
    <xf numFmtId="4" fontId="125" fillId="53" borderId="58" applyNumberFormat="0" applyProtection="0">
      <alignment horizontal="left" vertical="center" wrapText="1" indent="1"/>
    </xf>
    <xf numFmtId="4" fontId="124" fillId="104" borderId="37" applyNumberFormat="0" applyProtection="0">
      <alignment horizontal="right" vertical="center"/>
    </xf>
    <xf numFmtId="0" fontId="3" fillId="92" borderId="52" applyNumberFormat="0" applyFont="0" applyAlignment="0" applyProtection="0"/>
    <xf numFmtId="0" fontId="3" fillId="108" borderId="37" applyNumberFormat="0" applyProtection="0">
      <alignment horizontal="left" vertical="center" indent="1"/>
    </xf>
    <xf numFmtId="0" fontId="190" fillId="52" borderId="51" applyNumberFormat="0" applyAlignment="0" applyProtection="0"/>
    <xf numFmtId="0" fontId="3" fillId="93" borderId="37" applyNumberFormat="0" applyProtection="0">
      <alignment horizontal="left" vertical="center" indent="1"/>
    </xf>
    <xf numFmtId="0" fontId="68" fillId="79" borderId="51" applyNumberFormat="0" applyAlignment="0" applyProtection="0"/>
    <xf numFmtId="0" fontId="102" fillId="51" borderId="51" applyNumberFormat="0" applyAlignment="0" applyProtection="0"/>
    <xf numFmtId="0" fontId="68" fillId="80" borderId="51" applyNumberFormat="0" applyAlignment="0" applyProtection="0"/>
    <xf numFmtId="0" fontId="3" fillId="93" borderId="37" applyNumberFormat="0" applyProtection="0">
      <alignment horizontal="left" vertical="center" indent="1"/>
    </xf>
    <xf numFmtId="0" fontId="102" fillId="51" borderId="51" applyNumberFormat="0" applyAlignment="0" applyProtection="0"/>
    <xf numFmtId="4" fontId="44" fillId="88" borderId="37" applyNumberFormat="0" applyProtection="0">
      <alignment vertical="center"/>
    </xf>
    <xf numFmtId="0" fontId="185" fillId="0" borderId="48" applyNumberFormat="0" applyFill="0" applyAlignment="0" applyProtection="0"/>
    <xf numFmtId="0" fontId="102" fillId="52" borderId="51" applyNumberFormat="0" applyAlignment="0" applyProtection="0"/>
    <xf numFmtId="0" fontId="3" fillId="93" borderId="37" applyNumberFormat="0" applyProtection="0">
      <alignment horizontal="left" vertical="center" indent="1"/>
    </xf>
    <xf numFmtId="176" fontId="125" fillId="112" borderId="58" applyNumberFormat="0" applyProtection="0">
      <alignment horizontal="left" vertical="center" wrapText="1" indent="1"/>
    </xf>
    <xf numFmtId="176" fontId="141" fillId="0" borderId="50" applyNumberFormat="0" applyFill="0" applyBorder="0" applyAlignment="0" applyProtection="0"/>
    <xf numFmtId="0" fontId="142" fillId="0" borderId="50" applyNumberFormat="0" applyFill="0" applyBorder="0" applyAlignment="0" applyProtection="0"/>
    <xf numFmtId="0" fontId="102" fillId="51" borderId="51" applyNumberFormat="0" applyAlignment="0" applyProtection="0"/>
    <xf numFmtId="0" fontId="32" fillId="89" borderId="52" applyNumberFormat="0" applyAlignment="0" applyProtection="0"/>
    <xf numFmtId="176" fontId="142" fillId="0" borderId="50" applyNumberFormat="0" applyFill="0" applyBorder="0" applyAlignment="0" applyProtection="0"/>
    <xf numFmtId="0" fontId="3" fillId="92" borderId="52" applyNumberFormat="0" applyFont="0" applyAlignment="0" applyProtection="0"/>
    <xf numFmtId="176" fontId="58" fillId="0" borderId="50" applyNumberFormat="0" applyFill="0" applyBorder="0" applyAlignment="0" applyProtection="0"/>
    <xf numFmtId="0" fontId="102" fillId="52" borderId="51" applyNumberFormat="0" applyAlignment="0" applyProtection="0"/>
    <xf numFmtId="0" fontId="59" fillId="0" borderId="50" applyNumberFormat="0" applyFill="0" applyBorder="0" applyAlignment="0" applyProtection="0"/>
    <xf numFmtId="176" fontId="58" fillId="0" borderId="50" applyNumberFormat="0" applyFill="0" applyBorder="0" applyAlignment="0" applyProtection="0"/>
    <xf numFmtId="4" fontId="44" fillId="98" borderId="37" applyNumberFormat="0" applyProtection="0">
      <alignment horizontal="right" vertical="center"/>
    </xf>
    <xf numFmtId="0" fontId="3" fillId="93" borderId="37" applyNumberFormat="0" applyProtection="0">
      <alignment horizontal="left" vertical="center" indent="1"/>
    </xf>
    <xf numFmtId="176" fontId="59" fillId="0" borderId="50" applyNumberFormat="0" applyFill="0" applyBorder="0" applyAlignment="0" applyProtection="0"/>
    <xf numFmtId="0" fontId="3" fillId="93" borderId="37" applyNumberFormat="0" applyProtection="0">
      <alignment horizontal="left" vertical="center" indent="1"/>
    </xf>
    <xf numFmtId="0" fontId="141" fillId="0" borderId="50" applyNumberFormat="0" applyFill="0" applyBorder="0" applyAlignment="0" applyProtection="0"/>
    <xf numFmtId="4" fontId="44" fillId="104" borderId="37" applyNumberFormat="0" applyProtection="0">
      <alignment horizontal="right" vertical="center"/>
    </xf>
    <xf numFmtId="176" fontId="57" fillId="0" borderId="50" applyNumberFormat="0" applyFill="0" applyBorder="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68" fillId="80" borderId="51" applyNumberFormat="0" applyAlignment="0" applyProtection="0"/>
    <xf numFmtId="0" fontId="3" fillId="106" borderId="37" applyNumberFormat="0" applyProtection="0">
      <alignment horizontal="left" vertical="center" indent="1"/>
    </xf>
    <xf numFmtId="4" fontId="44" fillId="104" borderId="37" applyNumberFormat="0" applyProtection="0">
      <alignment horizontal="right" vertical="center"/>
    </xf>
    <xf numFmtId="176" fontId="102" fillId="52" borderId="51" applyNumberFormat="0" applyAlignment="0" applyProtection="0"/>
    <xf numFmtId="176" fontId="59" fillId="0" borderId="50" applyNumberFormat="0" applyFill="0" applyBorder="0" applyAlignment="0" applyProtection="0"/>
    <xf numFmtId="176" fontId="2" fillId="0" borderId="50" applyNumberFormat="0" applyFill="0" applyAlignment="0" applyProtection="0"/>
    <xf numFmtId="0" fontId="3" fillId="93" borderId="37" applyNumberFormat="0" applyProtection="0">
      <alignment horizontal="left" vertical="center" indent="1"/>
    </xf>
    <xf numFmtId="176" fontId="68" fillId="80" borderId="51" applyNumberFormat="0" applyAlignment="0" applyProtection="0"/>
    <xf numFmtId="4" fontId="124" fillId="104" borderId="37" applyNumberFormat="0" applyProtection="0">
      <alignment horizontal="right" vertical="center"/>
    </xf>
    <xf numFmtId="4" fontId="44" fillId="101" borderId="37" applyNumberFormat="0" applyProtection="0">
      <alignment horizontal="right" vertical="center"/>
    </xf>
    <xf numFmtId="0" fontId="3" fillId="93" borderId="37" applyNumberFormat="0" applyProtection="0">
      <alignment horizontal="left" vertical="center" indent="1"/>
    </xf>
    <xf numFmtId="176" fontId="91" fillId="0" borderId="53">
      <alignment horizontal="left" vertical="center"/>
    </xf>
    <xf numFmtId="4" fontId="134" fillId="109" borderId="58" applyNumberFormat="0" applyProtection="0">
      <alignment horizontal="right" vertical="center"/>
    </xf>
    <xf numFmtId="0" fontId="3" fillId="86" borderId="37" applyNumberFormat="0" applyProtection="0">
      <alignment horizontal="left" vertical="center" indent="1"/>
    </xf>
    <xf numFmtId="176" fontId="102" fillId="52" borderId="51" applyNumberFormat="0" applyAlignment="0" applyProtection="0"/>
    <xf numFmtId="176" fontId="102" fillId="52" borderId="51" applyNumberFormat="0" applyAlignment="0" applyProtection="0"/>
    <xf numFmtId="39" fontId="106" fillId="57" borderId="56"/>
    <xf numFmtId="4" fontId="129" fillId="109" borderId="58" applyNumberFormat="0" applyProtection="0">
      <alignment horizontal="right" vertical="center"/>
    </xf>
    <xf numFmtId="0" fontId="3" fillId="86"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39" fontId="106" fillId="57" borderId="56"/>
    <xf numFmtId="39" fontId="106" fillId="57" borderId="56"/>
    <xf numFmtId="4" fontId="133" fillId="104" borderId="37" applyNumberFormat="0" applyProtection="0">
      <alignment horizontal="right" vertical="center"/>
    </xf>
    <xf numFmtId="4" fontId="44" fillId="88" borderId="37" applyNumberFormat="0" applyProtection="0">
      <alignment horizontal="left" vertical="center" indent="1"/>
    </xf>
    <xf numFmtId="4" fontId="44" fillId="100" borderId="37" applyNumberFormat="0" applyProtection="0">
      <alignment horizontal="right" vertical="center"/>
    </xf>
    <xf numFmtId="4" fontId="44" fillId="85" borderId="37" applyNumberFormat="0" applyProtection="0">
      <alignment horizontal="left" vertical="center" indent="1"/>
    </xf>
    <xf numFmtId="39" fontId="106" fillId="57" borderId="56"/>
    <xf numFmtId="0" fontId="122" fillId="79" borderId="37" applyNumberFormat="0" applyAlignment="0" applyProtection="0"/>
    <xf numFmtId="0" fontId="135" fillId="0" borderId="50" applyNumberFormat="0" applyFill="0" applyBorder="0" applyAlignment="0" applyProtection="0"/>
    <xf numFmtId="176" fontId="140" fillId="0" borderId="50" applyNumberFormat="0" applyFill="0" applyBorder="0" applyAlignment="0" applyProtection="0"/>
    <xf numFmtId="176" fontId="142" fillId="0" borderId="50" applyNumberFormat="0" applyFill="0" applyBorder="0" applyAlignment="0" applyProtection="0"/>
    <xf numFmtId="0" fontId="3" fillId="93" borderId="37" applyNumberFormat="0" applyProtection="0">
      <alignment horizontal="left" vertical="center" indent="1"/>
    </xf>
    <xf numFmtId="4" fontId="129" fillId="109" borderId="58" applyNumberFormat="0" applyProtection="0">
      <alignment horizontal="right" vertical="center"/>
    </xf>
    <xf numFmtId="176" fontId="32" fillId="89" borderId="52" applyNumberFormat="0" applyAlignment="0" applyProtection="0"/>
    <xf numFmtId="176" fontId="32" fillId="89" borderId="52" applyNumberFormat="0" applyAlignment="0" applyProtection="0"/>
    <xf numFmtId="176" fontId="122" fillId="80" borderId="37" applyNumberFormat="0" applyAlignment="0" applyProtection="0"/>
    <xf numFmtId="176" fontId="122" fillId="80" borderId="37" applyNumberFormat="0" applyAlignment="0" applyProtection="0"/>
    <xf numFmtId="4" fontId="44" fillId="88" borderId="37" applyNumberFormat="0" applyProtection="0">
      <alignment horizontal="left" vertical="center" indent="1"/>
    </xf>
    <xf numFmtId="176" fontId="165" fillId="50" borderId="58" applyNumberFormat="0" applyProtection="0">
      <alignment horizontal="right" vertical="center"/>
    </xf>
    <xf numFmtId="4" fontId="44" fillId="106" borderId="37" applyNumberFormat="0" applyProtection="0">
      <alignment horizontal="left" vertical="center" indent="1"/>
    </xf>
    <xf numFmtId="176" fontId="128" fillId="50" borderId="58" applyNumberFormat="0" applyProtection="0">
      <alignment horizontal="right" vertical="center"/>
    </xf>
    <xf numFmtId="176" fontId="165" fillId="50" borderId="58" applyNumberFormat="0" applyProtection="0">
      <alignment horizontal="right" vertical="center"/>
    </xf>
    <xf numFmtId="176" fontId="165" fillId="50" borderId="58" applyNumberFormat="0" applyProtection="0">
      <alignment horizontal="right" vertical="center"/>
    </xf>
    <xf numFmtId="176" fontId="125" fillId="112" borderId="58" applyNumberFormat="0" applyProtection="0">
      <alignment horizontal="left" vertical="center" wrapText="1" indent="1"/>
    </xf>
    <xf numFmtId="176" fontId="125" fillId="112" borderId="58" applyNumberFormat="0" applyProtection="0">
      <alignment horizontal="left" vertical="center" wrapText="1" indent="1"/>
    </xf>
    <xf numFmtId="176" fontId="130" fillId="107" borderId="58" applyNumberFormat="0" applyProtection="0">
      <alignment horizontal="left" vertical="top" indent="1"/>
    </xf>
    <xf numFmtId="176" fontId="130" fillId="107" borderId="58" applyNumberFormat="0" applyProtection="0">
      <alignment horizontal="left" vertical="top" indent="1"/>
    </xf>
    <xf numFmtId="176" fontId="166" fillId="50" borderId="58" applyNumberFormat="0" applyProtection="0">
      <alignment horizontal="right" vertical="center"/>
    </xf>
    <xf numFmtId="176" fontId="166" fillId="50" borderId="58" applyNumberFormat="0" applyProtection="0">
      <alignment horizontal="right" vertical="center"/>
    </xf>
    <xf numFmtId="0"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39" fontId="106" fillId="57" borderId="56"/>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2" fillId="0" borderId="50" applyNumberFormat="0" applyFill="0" applyAlignment="0" applyProtection="0"/>
    <xf numFmtId="176" fontId="2" fillId="0" borderId="50" applyNumberFormat="0" applyFill="0" applyAlignment="0" applyProtection="0"/>
    <xf numFmtId="176" fontId="68" fillId="80" borderId="51" applyNumberFormat="0" applyAlignment="0" applyProtection="0"/>
    <xf numFmtId="176" fontId="68" fillId="80" borderId="51" applyNumberFormat="0" applyAlignment="0" applyProtection="0"/>
    <xf numFmtId="176" fontId="32" fillId="89" borderId="52" applyNumberFormat="0" applyAlignment="0" applyProtection="0"/>
    <xf numFmtId="176" fontId="32" fillId="89" borderId="52" applyNumberFormat="0" applyAlignment="0" applyProtection="0"/>
    <xf numFmtId="4" fontId="44" fillId="96" borderId="37" applyNumberFormat="0" applyProtection="0">
      <alignment horizontal="right" vertical="center"/>
    </xf>
    <xf numFmtId="4" fontId="44" fillId="97" borderId="37" applyNumberFormat="0" applyProtection="0">
      <alignment horizontal="right" vertical="center"/>
    </xf>
    <xf numFmtId="176" fontId="102" fillId="52" borderId="51" applyNumberFormat="0" applyAlignment="0" applyProtection="0"/>
    <xf numFmtId="176" fontId="102" fillId="52" borderId="51" applyNumberFormat="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0" fontId="68" fillId="79" borderId="51" applyNumberFormat="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0" fontId="141" fillId="0" borderId="50" applyNumberFormat="0" applyFill="0" applyBorder="0" applyAlignment="0" applyProtection="0"/>
    <xf numFmtId="0" fontId="141" fillId="0" borderId="50" applyNumberFormat="0" applyFill="0" applyBorder="0" applyAlignment="0" applyProtection="0"/>
    <xf numFmtId="0" fontId="140" fillId="0" borderId="50" applyNumberFormat="0" applyFill="0" applyBorder="0" applyAlignment="0" applyProtection="0"/>
    <xf numFmtId="0" fontId="140" fillId="0" borderId="50" applyNumberFormat="0" applyFill="0" applyBorder="0" applyAlignment="0" applyProtection="0"/>
    <xf numFmtId="0" fontId="135" fillId="0" borderId="50" applyNumberFormat="0" applyFill="0" applyBorder="0" applyAlignment="0" applyProtection="0"/>
    <xf numFmtId="0" fontId="135" fillId="0" borderId="50" applyNumberFormat="0" applyFill="0" applyBorder="0" applyAlignment="0" applyProtection="0"/>
    <xf numFmtId="0" fontId="36" fillId="92" borderId="52" applyNumberFormat="0" applyFont="0" applyAlignment="0" applyProtection="0"/>
    <xf numFmtId="0" fontId="32" fillId="89" borderId="52" applyNumberFormat="0" applyAlignment="0" applyProtection="0"/>
    <xf numFmtId="0" fontId="3" fillId="92" borderId="52" applyNumberFormat="0" applyFont="0" applyAlignment="0" applyProtection="0"/>
    <xf numFmtId="0" fontId="3" fillId="92" borderId="52" applyNumberFormat="0" applyFont="0" applyAlignment="0" applyProtection="0"/>
    <xf numFmtId="4" fontId="44" fillId="99" borderId="37" applyNumberFormat="0" applyProtection="0">
      <alignment horizontal="right" vertical="center"/>
    </xf>
    <xf numFmtId="0" fontId="57" fillId="0" borderId="50" applyNumberFormat="0" applyFill="0" applyBorder="0" applyAlignment="0" applyProtection="0"/>
    <xf numFmtId="0" fontId="57" fillId="0" borderId="50" applyNumberFormat="0" applyFill="0" applyBorder="0" applyAlignment="0" applyProtection="0"/>
    <xf numFmtId="176" fontId="57" fillId="0" borderId="50" applyNumberFormat="0" applyFill="0" applyBorder="0" applyAlignment="0" applyProtection="0"/>
    <xf numFmtId="0" fontId="58" fillId="0" borderId="50" applyNumberFormat="0" applyFill="0" applyBorder="0" applyAlignment="0" applyProtection="0"/>
    <xf numFmtId="0" fontId="58" fillId="0" borderId="50" applyNumberFormat="0" applyFill="0" applyBorder="0" applyAlignment="0" applyProtection="0"/>
    <xf numFmtId="176" fontId="58" fillId="0" borderId="50" applyNumberFormat="0" applyFill="0" applyBorder="0" applyAlignment="0" applyProtection="0"/>
    <xf numFmtId="0" fontId="59" fillId="0" borderId="50" applyNumberFormat="0" applyFill="0" applyBorder="0" applyAlignment="0" applyProtection="0"/>
    <xf numFmtId="0" fontId="59" fillId="0" borderId="50" applyNumberFormat="0" applyFill="0" applyBorder="0" applyAlignment="0" applyProtection="0"/>
    <xf numFmtId="176" fontId="59" fillId="0" borderId="50" applyNumberFormat="0" applyFill="0" applyBorder="0" applyAlignment="0" applyProtection="0"/>
    <xf numFmtId="0" fontId="2" fillId="0" borderId="50" applyNumberFormat="0" applyFill="0" applyAlignment="0" applyProtection="0"/>
    <xf numFmtId="0" fontId="2" fillId="0" borderId="50" applyNumberFormat="0" applyFill="0" applyAlignment="0" applyProtection="0"/>
    <xf numFmtId="176" fontId="2" fillId="0" borderId="50" applyNumberFormat="0" applyFill="0" applyAlignment="0" applyProtection="0"/>
    <xf numFmtId="0" fontId="68" fillId="79" borderId="51" applyNumberFormat="0" applyAlignment="0" applyProtection="0"/>
    <xf numFmtId="0" fontId="68" fillId="79" borderId="51" applyNumberFormat="0" applyAlignment="0" applyProtection="0"/>
    <xf numFmtId="0" fontId="68" fillId="80" borderId="51" applyNumberFormat="0" applyAlignment="0" applyProtection="0"/>
    <xf numFmtId="0" fontId="68" fillId="79" borderId="51" applyNumberFormat="0" applyAlignment="0" applyProtection="0"/>
    <xf numFmtId="0" fontId="102" fillId="51" borderId="51" applyNumberFormat="0" applyAlignment="0" applyProtection="0"/>
    <xf numFmtId="0" fontId="102" fillId="51" borderId="51" applyNumberFormat="0" applyAlignment="0" applyProtection="0"/>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0" fontId="102" fillId="51" borderId="51" applyNumberFormat="0" applyAlignment="0" applyProtection="0"/>
    <xf numFmtId="0" fontId="102" fillId="51" borderId="51" applyNumberFormat="0" applyAlignment="0" applyProtection="0"/>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0" fontId="68" fillId="79" borderId="51" applyNumberFormat="0" applyAlignment="0" applyProtection="0"/>
    <xf numFmtId="0" fontId="68" fillId="80" borderId="51" applyNumberFormat="0" applyAlignment="0" applyProtection="0"/>
    <xf numFmtId="0" fontId="68" fillId="79" borderId="51" applyNumberFormat="0" applyAlignment="0" applyProtection="0"/>
    <xf numFmtId="0" fontId="68" fillId="79" borderId="51" applyNumberFormat="0" applyAlignment="0" applyProtection="0"/>
    <xf numFmtId="176" fontId="2" fillId="0" borderId="50" applyNumberFormat="0" applyFill="0" applyAlignment="0" applyProtection="0"/>
    <xf numFmtId="0" fontId="2" fillId="0" borderId="50" applyNumberFormat="0" applyFill="0" applyAlignment="0" applyProtection="0"/>
    <xf numFmtId="0" fontId="2" fillId="0" borderId="50" applyNumberFormat="0" applyFill="0" applyAlignment="0" applyProtection="0"/>
    <xf numFmtId="0" fontId="59" fillId="0" borderId="50" applyNumberFormat="0" applyFill="0" applyBorder="0" applyAlignment="0" applyProtection="0"/>
    <xf numFmtId="0" fontId="59" fillId="0" borderId="50" applyNumberFormat="0" applyFill="0" applyBorder="0" applyAlignment="0" applyProtection="0"/>
    <xf numFmtId="0" fontId="58" fillId="0" borderId="50" applyNumberFormat="0" applyFill="0" applyBorder="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0" fontId="57" fillId="0" borderId="50" applyNumberFormat="0" applyFill="0" applyBorder="0" applyAlignment="0" applyProtection="0"/>
    <xf numFmtId="0" fontId="3" fillId="92" borderId="52" applyNumberFormat="0" applyFont="0" applyAlignment="0" applyProtection="0"/>
    <xf numFmtId="0" fontId="3" fillId="92" borderId="52" applyNumberFormat="0" applyFont="0" applyAlignment="0" applyProtection="0"/>
    <xf numFmtId="0" fontId="32" fillId="89" borderId="52" applyNumberFormat="0" applyAlignment="0" applyProtection="0"/>
    <xf numFmtId="0" fontId="36" fillId="92" borderId="52" applyNumberFormat="0" applyFont="0" applyAlignment="0" applyProtection="0"/>
    <xf numFmtId="0" fontId="122" fillId="79" borderId="37" applyNumberFormat="0" applyAlignment="0" applyProtection="0"/>
    <xf numFmtId="0" fontId="122" fillId="79" borderId="37" applyNumberFormat="0" applyAlignment="0" applyProtection="0"/>
    <xf numFmtId="0" fontId="122" fillId="80" borderId="37" applyNumberFormat="0" applyAlignment="0" applyProtection="0"/>
    <xf numFmtId="0" fontId="122" fillId="79" borderId="37" applyNumberFormat="0" applyAlignment="0" applyProtection="0"/>
    <xf numFmtId="4" fontId="44" fillId="85" borderId="37" applyNumberFormat="0" applyProtection="0">
      <alignment vertical="center"/>
    </xf>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128" fillId="109" borderId="58" applyNumberFormat="0" applyProtection="0">
      <alignment horizontal="right" vertical="center"/>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9" fillId="109" borderId="58"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176" fontId="165" fillId="50" borderId="58"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4" fontId="125" fillId="53" borderId="58" applyNumberFormat="0" applyProtection="0">
      <alignment horizontal="left" vertical="center" wrapText="1" indent="1"/>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25" fillId="112" borderId="58" applyNumberFormat="0" applyProtection="0">
      <alignment horizontal="left" vertical="center" wrapText="1"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130" fillId="107" borderId="58" applyNumberFormat="0" applyProtection="0">
      <alignment horizontal="left" vertical="top"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130" fillId="107" borderId="58" applyNumberFormat="0" applyProtection="0">
      <alignment horizontal="left" vertical="top" indent="1"/>
    </xf>
    <xf numFmtId="176" fontId="130" fillId="107" borderId="58" applyNumberFormat="0" applyProtection="0">
      <alignment horizontal="left" vertical="top" indent="1"/>
    </xf>
    <xf numFmtId="4" fontId="134" fillId="109" borderId="58" applyNumberFormat="0" applyProtection="0">
      <alignment horizontal="right" vertical="center"/>
    </xf>
    <xf numFmtId="4" fontId="133" fillId="104" borderId="37" applyNumberFormat="0" applyProtection="0">
      <alignment horizontal="right" vertical="center"/>
    </xf>
    <xf numFmtId="4" fontId="133" fillId="104" borderId="37" applyNumberFormat="0" applyProtection="0">
      <alignment horizontal="right" vertical="center"/>
    </xf>
    <xf numFmtId="176" fontId="166" fillId="50" borderId="58"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0" fontId="135" fillId="0" borderId="50" applyNumberFormat="0" applyFill="0" applyBorder="0" applyAlignment="0" applyProtection="0"/>
    <xf numFmtId="0" fontId="135" fillId="0" borderId="50" applyNumberFormat="0" applyFill="0" applyBorder="0" applyAlignment="0" applyProtection="0"/>
    <xf numFmtId="176" fontId="135" fillId="0" borderId="50" applyNumberFormat="0" applyFill="0" applyBorder="0" applyAlignment="0" applyProtection="0"/>
    <xf numFmtId="0" fontId="173" fillId="0" borderId="48" applyNumberFormat="0" applyFill="0" applyAlignment="0" applyProtection="0"/>
    <xf numFmtId="0" fontId="140" fillId="0" borderId="50" applyNumberFormat="0" applyFill="0" applyBorder="0" applyAlignment="0" applyProtection="0"/>
    <xf numFmtId="0" fontId="140" fillId="0" borderId="50" applyNumberFormat="0" applyFill="0" applyBorder="0" applyAlignment="0" applyProtection="0"/>
    <xf numFmtId="176" fontId="140" fillId="0" borderId="50" applyNumberFormat="0" applyFill="0" applyBorder="0" applyAlignment="0" applyProtection="0"/>
    <xf numFmtId="0" fontId="141" fillId="0" borderId="50" applyNumberFormat="0" applyFill="0" applyBorder="0" applyAlignment="0" applyProtection="0"/>
    <xf numFmtId="0" fontId="141" fillId="0" borderId="50" applyNumberFormat="0" applyFill="0" applyBorder="0" applyAlignment="0" applyProtection="0"/>
    <xf numFmtId="176" fontId="141" fillId="0" borderId="50" applyNumberFormat="0" applyFill="0" applyBorder="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176" fontId="142" fillId="0" borderId="50" applyNumberFormat="0" applyFill="0" applyBorder="0" applyAlignment="0" applyProtection="0"/>
    <xf numFmtId="0" fontId="68" fillId="79" borderId="51" applyNumberFormat="0" applyAlignment="0" applyProtection="0"/>
    <xf numFmtId="0" fontId="130" fillId="107" borderId="58" applyNumberFormat="0" applyProtection="0">
      <alignment horizontal="left" vertical="top" indent="1"/>
    </xf>
    <xf numFmtId="0" fontId="102" fillId="51" borderId="51" applyNumberFormat="0" applyAlignment="0" applyProtection="0"/>
    <xf numFmtId="0" fontId="173" fillId="0" borderId="48" applyNumberFormat="0" applyFill="0" applyAlignment="0" applyProtection="0"/>
    <xf numFmtId="4" fontId="44" fillId="99" borderId="37" applyNumberFormat="0" applyProtection="0">
      <alignment horizontal="right" vertical="center"/>
    </xf>
    <xf numFmtId="0" fontId="2" fillId="86" borderId="54"/>
    <xf numFmtId="0" fontId="122" fillId="79" borderId="37" applyNumberFormat="0" applyAlignment="0" applyProtection="0"/>
    <xf numFmtId="0" fontId="3" fillId="92" borderId="52" applyNumberFormat="0" applyFont="0" applyAlignment="0" applyProtection="0"/>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4" fontId="44" fillId="85" borderId="37" applyNumberFormat="0" applyProtection="0">
      <alignment vertical="center"/>
    </xf>
    <xf numFmtId="0" fontId="102" fillId="51" borderId="51" applyNumberFormat="0" applyAlignment="0" applyProtection="0"/>
    <xf numFmtId="0" fontId="173" fillId="0" borderId="48" applyNumberFormat="0" applyFill="0" applyAlignment="0" applyProtection="0"/>
    <xf numFmtId="0" fontId="3" fillId="92" borderId="52" applyNumberFormat="0" applyFont="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4" fontId="134" fillId="109" borderId="58" applyNumberFormat="0" applyProtection="0">
      <alignment horizontal="right" vertical="center"/>
    </xf>
    <xf numFmtId="4" fontId="44" fillId="101" borderId="37" applyNumberFormat="0" applyProtection="0">
      <alignment horizontal="right" vertical="center"/>
    </xf>
    <xf numFmtId="176" fontId="135" fillId="0" borderId="50" applyNumberFormat="0" applyFill="0" applyBorder="0" applyAlignment="0" applyProtection="0"/>
    <xf numFmtId="4" fontId="133" fillId="104" borderId="37" applyNumberFormat="0" applyProtection="0">
      <alignment horizontal="right" vertical="center"/>
    </xf>
    <xf numFmtId="4" fontId="44" fillId="104" borderId="37" applyNumberFormat="0" applyProtection="0">
      <alignment horizontal="left" vertical="center" indent="1"/>
    </xf>
    <xf numFmtId="4" fontId="44" fillId="104" borderId="37" applyNumberFormat="0" applyProtection="0">
      <alignment horizontal="left" vertical="center" indent="1"/>
    </xf>
    <xf numFmtId="0" fontId="3" fillId="86" borderId="37" applyNumberFormat="0" applyProtection="0">
      <alignment horizontal="left" vertical="center" indent="1"/>
    </xf>
    <xf numFmtId="4" fontId="44" fillId="104" borderId="37" applyNumberFormat="0" applyProtection="0">
      <alignment horizontal="right" vertical="center"/>
    </xf>
    <xf numFmtId="0" fontId="3" fillId="86" borderId="37" applyNumberFormat="0" applyProtection="0">
      <alignment horizontal="left" vertical="center" indent="1"/>
    </xf>
    <xf numFmtId="4" fontId="44" fillId="104" borderId="37" applyNumberFormat="0" applyProtection="0">
      <alignment horizontal="right" vertical="center"/>
    </xf>
    <xf numFmtId="0" fontId="3" fillId="93" borderId="37" applyNumberFormat="0" applyProtection="0">
      <alignment horizontal="left" vertical="center" indent="1"/>
    </xf>
    <xf numFmtId="4" fontId="44" fillId="104" borderId="37" applyNumberFormat="0" applyProtection="0">
      <alignment horizontal="right" vertical="center"/>
    </xf>
    <xf numFmtId="4" fontId="44" fillId="106" borderId="37" applyNumberFormat="0" applyProtection="0">
      <alignment horizontal="left" vertical="center" indent="1"/>
    </xf>
    <xf numFmtId="4" fontId="44" fillId="104" borderId="37" applyNumberFormat="0" applyProtection="0">
      <alignment horizontal="right" vertical="center"/>
    </xf>
    <xf numFmtId="176" fontId="130" fillId="107" borderId="58" applyNumberFormat="0" applyProtection="0">
      <alignment horizontal="left" vertical="top" indent="1"/>
    </xf>
    <xf numFmtId="39" fontId="106" fillId="57" borderId="56"/>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4" fontId="44" fillId="100" borderId="37" applyNumberFormat="0" applyProtection="0">
      <alignment horizontal="right" vertical="center"/>
    </xf>
    <xf numFmtId="0" fontId="3" fillId="106" borderId="37" applyNumberFormat="0" applyProtection="0">
      <alignment horizontal="left" vertical="center" indent="1"/>
    </xf>
    <xf numFmtId="0" fontId="3" fillId="93" borderId="37" applyNumberFormat="0" applyProtection="0">
      <alignment horizontal="left" vertical="center" indent="1"/>
    </xf>
    <xf numFmtId="4" fontId="44" fillId="40" borderId="37" applyNumberFormat="0" applyProtection="0">
      <alignment horizontal="right" vertical="center"/>
    </xf>
    <xf numFmtId="4" fontId="44" fillId="101" borderId="37" applyNumberFormat="0" applyProtection="0">
      <alignment horizontal="right" vertical="center"/>
    </xf>
    <xf numFmtId="0" fontId="102" fillId="51" borderId="51" applyNumberFormat="0" applyAlignment="0" applyProtection="0"/>
    <xf numFmtId="0" fontId="102" fillId="51" borderId="51" applyNumberFormat="0" applyAlignment="0" applyProtection="0"/>
    <xf numFmtId="39" fontId="106" fillId="57" borderId="56"/>
    <xf numFmtId="39" fontId="106" fillId="57" borderId="56"/>
    <xf numFmtId="39" fontId="106" fillId="57" borderId="56"/>
    <xf numFmtId="4" fontId="44" fillId="88" borderId="37" applyNumberFormat="0" applyProtection="0">
      <alignment horizontal="left" vertical="center" indent="1"/>
    </xf>
    <xf numFmtId="176" fontId="141" fillId="0" borderId="50" applyNumberFormat="0" applyFill="0" applyBorder="0" applyAlignment="0" applyProtection="0"/>
    <xf numFmtId="0" fontId="141" fillId="0" borderId="50" applyNumberFormat="0" applyFill="0" applyBorder="0" applyAlignment="0" applyProtection="0"/>
    <xf numFmtId="4" fontId="133" fillId="104" borderId="37" applyNumberFormat="0" applyProtection="0">
      <alignment horizontal="right" vertical="center"/>
    </xf>
    <xf numFmtId="39" fontId="106" fillId="57" borderId="56"/>
    <xf numFmtId="39" fontId="106" fillId="57" borderId="56"/>
    <xf numFmtId="39" fontId="106" fillId="57" borderId="56"/>
    <xf numFmtId="39" fontId="106" fillId="57" borderId="56"/>
    <xf numFmtId="176" fontId="140" fillId="0" borderId="50" applyNumberFormat="0" applyFill="0" applyBorder="0" applyAlignment="0" applyProtection="0"/>
    <xf numFmtId="176" fontId="142" fillId="0" borderId="50" applyNumberFormat="0" applyFill="0" applyBorder="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0" fontId="102" fillId="52" borderId="51" applyNumberFormat="0" applyAlignment="0" applyProtection="0"/>
    <xf numFmtId="0" fontId="3" fillId="93" borderId="37" applyNumberFormat="0" applyProtection="0">
      <alignment horizontal="left" vertical="center" indent="1"/>
    </xf>
    <xf numFmtId="176" fontId="130" fillId="107" borderId="58" applyNumberFormat="0" applyProtection="0">
      <alignment horizontal="left" vertical="top" indent="1"/>
    </xf>
    <xf numFmtId="4" fontId="133" fillId="104" borderId="37" applyNumberFormat="0" applyProtection="0">
      <alignment horizontal="right" vertical="center"/>
    </xf>
    <xf numFmtId="4" fontId="44" fillId="98" borderId="37" applyNumberFormat="0" applyProtection="0">
      <alignment horizontal="right" vertical="center"/>
    </xf>
    <xf numFmtId="176" fontId="128" fillId="50" borderId="58" applyNumberFormat="0" applyProtection="0">
      <alignment horizontal="right" vertical="center"/>
    </xf>
    <xf numFmtId="0" fontId="135" fillId="0" borderId="50" applyNumberFormat="0" applyFill="0" applyBorder="0" applyAlignment="0" applyProtection="0"/>
    <xf numFmtId="4" fontId="44" fillId="99" borderId="37" applyNumberFormat="0" applyProtection="0">
      <alignment horizontal="right" vertical="center"/>
    </xf>
    <xf numFmtId="4" fontId="44" fillId="85" borderId="37" applyNumberFormat="0" applyProtection="0">
      <alignment horizontal="left" vertical="center" indent="1"/>
    </xf>
    <xf numFmtId="176" fontId="166" fillId="50" borderId="58" applyNumberFormat="0" applyProtection="0">
      <alignment horizontal="right" vertical="center"/>
    </xf>
    <xf numFmtId="4" fontId="44" fillId="88" borderId="37" applyNumberFormat="0" applyProtection="0">
      <alignment horizontal="left" vertical="center" indent="1"/>
    </xf>
    <xf numFmtId="176" fontId="57" fillId="0" borderId="50" applyNumberFormat="0" applyFill="0" applyBorder="0" applyAlignment="0" applyProtection="0"/>
    <xf numFmtId="4" fontId="128" fillId="109" borderId="58" applyNumberFormat="0" applyProtection="0">
      <alignment horizontal="right" vertical="center"/>
    </xf>
    <xf numFmtId="0" fontId="3" fillId="93" borderId="37" applyNumberFormat="0" applyProtection="0">
      <alignment horizontal="left" vertical="center" indent="1"/>
    </xf>
    <xf numFmtId="0" fontId="102" fillId="51" borderId="51" applyNumberFormat="0" applyAlignment="0" applyProtection="0"/>
    <xf numFmtId="176" fontId="58" fillId="0" borderId="50" applyNumberFormat="0" applyFill="0" applyBorder="0" applyAlignment="0" applyProtection="0"/>
    <xf numFmtId="4" fontId="44" fillId="85" borderId="37" applyNumberFormat="0" applyProtection="0">
      <alignment horizontal="left" vertical="center" indent="1"/>
    </xf>
    <xf numFmtId="0" fontId="3" fillId="108" borderId="37" applyNumberFormat="0" applyProtection="0">
      <alignment horizontal="left" vertical="center" indent="1"/>
    </xf>
    <xf numFmtId="0" fontId="140" fillId="0" borderId="50" applyNumberFormat="0" applyFill="0" applyBorder="0" applyAlignment="0" applyProtection="0"/>
    <xf numFmtId="0" fontId="141" fillId="0" borderId="50" applyNumberFormat="0" applyFill="0" applyBorder="0" applyAlignment="0" applyProtection="0"/>
    <xf numFmtId="176" fontId="59" fillId="0" borderId="50" applyNumberFormat="0" applyFill="0" applyBorder="0" applyAlignment="0" applyProtection="0"/>
    <xf numFmtId="176" fontId="122" fillId="80" borderId="37" applyNumberFormat="0" applyAlignment="0" applyProtection="0"/>
    <xf numFmtId="176" fontId="141" fillId="0" borderId="50" applyNumberFormat="0" applyFill="0" applyBorder="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0" fontId="3" fillId="93" borderId="37" applyNumberFormat="0" applyProtection="0">
      <alignment horizontal="left" vertical="center" indent="1"/>
    </xf>
    <xf numFmtId="4" fontId="44" fillId="104" borderId="37" applyNumberFormat="0" applyProtection="0">
      <alignment horizontal="right" vertical="center"/>
    </xf>
    <xf numFmtId="176" fontId="91" fillId="0" borderId="53">
      <alignment horizontal="left" vertical="center"/>
    </xf>
    <xf numFmtId="0" fontId="185" fillId="0" borderId="48" applyNumberFormat="0" applyFill="0" applyAlignment="0" applyProtection="0"/>
    <xf numFmtId="176" fontId="140" fillId="0" borderId="50" applyNumberFormat="0" applyFill="0" applyBorder="0" applyAlignment="0" applyProtection="0"/>
    <xf numFmtId="4" fontId="124" fillId="104" borderId="37" applyNumberFormat="0" applyProtection="0">
      <alignment horizontal="right" vertical="center"/>
    </xf>
    <xf numFmtId="176" fontId="140" fillId="0" borderId="50" applyNumberFormat="0" applyFill="0" applyBorder="0" applyAlignment="0" applyProtection="0"/>
    <xf numFmtId="176" fontId="166" fillId="50" borderId="58" applyNumberFormat="0" applyProtection="0">
      <alignment horizontal="right" vertical="center"/>
    </xf>
    <xf numFmtId="0" fontId="191" fillId="80" borderId="37" applyNumberFormat="0" applyAlignment="0" applyProtection="0"/>
    <xf numFmtId="0" fontId="189" fillId="80" borderId="51" applyNumberFormat="0" applyAlignment="0" applyProtection="0"/>
    <xf numFmtId="4" fontId="124" fillId="88" borderId="37" applyNumberFormat="0" applyProtection="0">
      <alignment vertical="center"/>
    </xf>
    <xf numFmtId="4" fontId="126" fillId="102"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0" fontId="102" fillId="51" borderId="51" applyNumberFormat="0" applyAlignment="0" applyProtection="0"/>
    <xf numFmtId="4" fontId="44" fillId="40"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102" fillId="51" borderId="51" applyNumberFormat="0" applyAlignment="0" applyProtection="0"/>
    <xf numFmtId="4" fontId="44" fillId="101" borderId="37" applyNumberFormat="0" applyProtection="0">
      <alignment horizontal="right" vertical="center"/>
    </xf>
    <xf numFmtId="4" fontId="44" fillId="100" borderId="37" applyNumberFormat="0" applyProtection="0">
      <alignment horizontal="right" vertical="center"/>
    </xf>
    <xf numFmtId="4" fontId="44" fillId="99" borderId="37" applyNumberFormat="0" applyProtection="0">
      <alignment horizontal="right" vertical="center"/>
    </xf>
    <xf numFmtId="4" fontId="134" fillId="109" borderId="58" applyNumberFormat="0" applyProtection="0">
      <alignment horizontal="right" vertical="center"/>
    </xf>
    <xf numFmtId="4" fontId="125" fillId="53" borderId="58" applyNumberFormat="0" applyProtection="0">
      <alignment horizontal="left" vertical="center" wrapText="1" indent="1"/>
    </xf>
    <xf numFmtId="4" fontId="129" fillId="109" borderId="58" applyNumberFormat="0" applyProtection="0">
      <alignment horizontal="right" vertical="center"/>
    </xf>
    <xf numFmtId="4" fontId="128" fillId="109" borderId="58" applyNumberFormat="0" applyProtection="0">
      <alignment horizontal="right" vertical="center"/>
    </xf>
    <xf numFmtId="0" fontId="57" fillId="0" borderId="50" applyNumberFormat="0" applyFill="0" applyBorder="0" applyAlignment="0" applyProtection="0"/>
    <xf numFmtId="176" fontId="57" fillId="0" borderId="50" applyNumberFormat="0" applyFill="0" applyBorder="0" applyAlignment="0" applyProtection="0"/>
    <xf numFmtId="0" fontId="57" fillId="0" borderId="50" applyNumberFormat="0" applyFill="0" applyBorder="0" applyAlignment="0" applyProtection="0"/>
    <xf numFmtId="0" fontId="58" fillId="0" borderId="50" applyNumberFormat="0" applyFill="0" applyBorder="0" applyAlignment="0" applyProtection="0"/>
    <xf numFmtId="176" fontId="58" fillId="0" borderId="50" applyNumberFormat="0" applyFill="0" applyBorder="0" applyAlignment="0" applyProtection="0"/>
    <xf numFmtId="0" fontId="58" fillId="0" borderId="50" applyNumberFormat="0" applyFill="0" applyBorder="0" applyAlignment="0" applyProtection="0"/>
    <xf numFmtId="0" fontId="59" fillId="0" borderId="50" applyNumberFormat="0" applyFill="0" applyBorder="0" applyAlignment="0" applyProtection="0"/>
    <xf numFmtId="176" fontId="59" fillId="0" borderId="50" applyNumberFormat="0" applyFill="0" applyBorder="0" applyAlignment="0" applyProtection="0"/>
    <xf numFmtId="0" fontId="59" fillId="0" borderId="50" applyNumberFormat="0" applyFill="0" applyBorder="0" applyAlignment="0" applyProtection="0"/>
    <xf numFmtId="0" fontId="2" fillId="0" borderId="50" applyNumberFormat="0" applyFill="0" applyAlignment="0" applyProtection="0"/>
    <xf numFmtId="0" fontId="2" fillId="0" borderId="50" applyNumberFormat="0" applyFill="0" applyAlignment="0" applyProtection="0"/>
    <xf numFmtId="0" fontId="68" fillId="79" borderId="51" applyNumberFormat="0" applyAlignment="0" applyProtection="0"/>
    <xf numFmtId="0" fontId="68" fillId="79" borderId="51" applyNumberFormat="0" applyAlignment="0" applyProtection="0"/>
    <xf numFmtId="0" fontId="68" fillId="79" borderId="51" applyNumberFormat="0" applyAlignment="0" applyProtection="0"/>
    <xf numFmtId="4" fontId="124" fillId="85" borderId="37" applyNumberFormat="0" applyProtection="0">
      <alignment vertical="center"/>
    </xf>
    <xf numFmtId="4" fontId="124" fillId="104" borderId="37" applyNumberFormat="0" applyProtection="0">
      <alignment horizontal="right" vertical="center"/>
    </xf>
    <xf numFmtId="39" fontId="106" fillId="57" borderId="56"/>
    <xf numFmtId="4" fontId="126" fillId="102" borderId="37" applyNumberFormat="0" applyProtection="0">
      <alignment horizontal="left" vertical="center" indent="1"/>
    </xf>
    <xf numFmtId="176" fontId="140" fillId="0" borderId="50" applyNumberFormat="0" applyFill="0" applyBorder="0" applyAlignment="0" applyProtection="0"/>
    <xf numFmtId="4" fontId="133" fillId="104" borderId="37" applyNumberFormat="0" applyProtection="0">
      <alignment horizontal="right" vertical="center"/>
    </xf>
    <xf numFmtId="0" fontId="3" fillId="93" borderId="37" applyNumberFormat="0" applyProtection="0">
      <alignment horizontal="left" vertical="center" indent="1"/>
    </xf>
    <xf numFmtId="4" fontId="124" fillId="104" borderId="37" applyNumberFormat="0" applyProtection="0">
      <alignment horizontal="right" vertical="center"/>
    </xf>
    <xf numFmtId="176" fontId="135" fillId="0" borderId="50" applyNumberFormat="0" applyFill="0" applyBorder="0" applyAlignment="0" applyProtection="0"/>
    <xf numFmtId="0" fontId="141" fillId="0" borderId="50" applyNumberFormat="0" applyFill="0" applyBorder="0" applyAlignment="0" applyProtection="0"/>
    <xf numFmtId="0" fontId="185" fillId="0" borderId="48" applyNumberFormat="0" applyFill="0" applyAlignment="0" applyProtection="0"/>
    <xf numFmtId="4" fontId="44" fillId="85" borderId="37" applyNumberFormat="0" applyProtection="0">
      <alignment horizontal="left" vertical="center" indent="1"/>
    </xf>
    <xf numFmtId="4" fontId="124" fillId="85" borderId="37" applyNumberFormat="0" applyProtection="0">
      <alignment vertical="center"/>
    </xf>
    <xf numFmtId="4" fontId="4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0" fontId="3" fillId="86" borderId="37" applyNumberFormat="0" applyProtection="0">
      <alignment horizontal="left" vertical="center" indent="1"/>
    </xf>
    <xf numFmtId="39" fontId="106" fillId="57" borderId="56"/>
    <xf numFmtId="0" fontId="91" fillId="0" borderId="53">
      <alignment horizontal="left" vertical="center"/>
    </xf>
    <xf numFmtId="0" fontId="102" fillId="51" borderId="51" applyNumberFormat="0" applyAlignment="0" applyProtection="0"/>
    <xf numFmtId="0" fontId="91" fillId="0" borderId="53">
      <alignment horizontal="left" vertical="center"/>
    </xf>
    <xf numFmtId="0" fontId="91" fillId="0" borderId="53">
      <alignment horizontal="left" vertical="center"/>
    </xf>
    <xf numFmtId="0" fontId="122" fillId="79" borderId="37" applyNumberFormat="0" applyAlignment="0" applyProtection="0"/>
    <xf numFmtId="176" fontId="59" fillId="0" borderId="50" applyNumberFormat="0" applyFill="0" applyBorder="0" applyAlignment="0" applyProtection="0"/>
    <xf numFmtId="39" fontId="106" fillId="57" borderId="56"/>
    <xf numFmtId="39" fontId="106" fillId="57" borderId="56"/>
    <xf numFmtId="176" fontId="102" fillId="52" borderId="51" applyNumberFormat="0" applyAlignment="0" applyProtection="0"/>
    <xf numFmtId="0" fontId="3" fillId="92" borderId="52" applyNumberFormat="0" applyFont="0" applyAlignment="0" applyProtection="0"/>
    <xf numFmtId="0" fontId="3" fillId="86" borderId="37" applyNumberFormat="0" applyProtection="0">
      <alignment horizontal="left" vertical="center" indent="1"/>
    </xf>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0" fontId="91" fillId="0" borderId="53">
      <alignment horizontal="left" vertical="center"/>
    </xf>
    <xf numFmtId="0" fontId="3" fillId="93" borderId="37" applyNumberFormat="0" applyProtection="0">
      <alignment horizontal="left" vertical="center" indent="1"/>
    </xf>
    <xf numFmtId="4" fontId="124" fillId="85" borderId="37" applyNumberFormat="0" applyProtection="0">
      <alignment vertical="center"/>
    </xf>
    <xf numFmtId="39" fontId="106" fillId="57" borderId="56"/>
    <xf numFmtId="4" fontId="44" fillId="85" borderId="37" applyNumberFormat="0" applyProtection="0">
      <alignment horizontal="left" vertical="center" indent="1"/>
    </xf>
    <xf numFmtId="4" fontId="44" fillId="95" borderId="37" applyNumberFormat="0" applyProtection="0">
      <alignment horizontal="right" vertical="center"/>
    </xf>
    <xf numFmtId="0" fontId="3" fillId="93" borderId="37" applyNumberFormat="0" applyProtection="0">
      <alignment horizontal="left" vertical="center" indent="1"/>
    </xf>
    <xf numFmtId="39" fontId="106" fillId="57" borderId="56"/>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93" borderId="37" applyNumberFormat="0" applyProtection="0">
      <alignment horizontal="left" vertical="center" indent="1"/>
    </xf>
    <xf numFmtId="4" fontId="129" fillId="109" borderId="58" applyNumberFormat="0" applyProtection="0">
      <alignment horizontal="right" vertical="center"/>
    </xf>
    <xf numFmtId="0" fontId="58" fillId="0" borderId="50" applyNumberFormat="0" applyFill="0" applyBorder="0" applyAlignment="0" applyProtection="0"/>
    <xf numFmtId="0" fontId="59" fillId="0" borderId="50" applyNumberFormat="0" applyFill="0" applyBorder="0" applyAlignment="0" applyProtection="0"/>
    <xf numFmtId="0" fontId="2" fillId="0" borderId="50" applyNumberFormat="0" applyFill="0" applyAlignment="0" applyProtection="0"/>
    <xf numFmtId="176" fontId="59" fillId="0" borderId="50" applyNumberFormat="0" applyFill="0" applyBorder="0" applyAlignment="0" applyProtection="0"/>
    <xf numFmtId="176" fontId="57" fillId="0" borderId="50" applyNumberFormat="0" applyFill="0" applyBorder="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4" fontId="134" fillId="109" borderId="58" applyNumberFormat="0" applyProtection="0">
      <alignment horizontal="right" vertical="center"/>
    </xf>
    <xf numFmtId="39" fontId="106" fillId="57" borderId="56"/>
    <xf numFmtId="176" fontId="142" fillId="0" borderId="50" applyNumberFormat="0" applyFill="0" applyBorder="0" applyAlignment="0" applyProtection="0"/>
    <xf numFmtId="0" fontId="91" fillId="0" borderId="53">
      <alignment horizontal="left" vertical="center"/>
    </xf>
    <xf numFmtId="0" fontId="91" fillId="0" borderId="53">
      <alignment horizontal="left" vertical="center"/>
    </xf>
    <xf numFmtId="0" fontId="3" fillId="93" borderId="37" applyNumberFormat="0" applyProtection="0">
      <alignment horizontal="left" vertical="center" indent="1"/>
    </xf>
    <xf numFmtId="4" fontId="124" fillId="104" borderId="37" applyNumberFormat="0" applyProtection="0">
      <alignment horizontal="right" vertical="center"/>
    </xf>
    <xf numFmtId="0" fontId="91" fillId="0" borderId="53">
      <alignment horizontal="left" vertical="center"/>
    </xf>
    <xf numFmtId="0" fontId="3" fillId="106" borderId="37" applyNumberFormat="0" applyProtection="0">
      <alignment horizontal="left" vertical="center" indent="1"/>
    </xf>
    <xf numFmtId="4" fontId="124" fillId="104" borderId="37" applyNumberFormat="0" applyProtection="0">
      <alignment horizontal="right" vertical="center"/>
    </xf>
    <xf numFmtId="176" fontId="166" fillId="50" borderId="58" applyNumberFormat="0" applyProtection="0">
      <alignment horizontal="right" vertical="center"/>
    </xf>
    <xf numFmtId="176" fontId="130" fillId="107" borderId="58" applyNumberFormat="0" applyProtection="0">
      <alignment horizontal="left" vertical="top" indent="1"/>
    </xf>
    <xf numFmtId="0" fontId="91" fillId="0" borderId="53">
      <alignment horizontal="left" vertical="center"/>
    </xf>
    <xf numFmtId="4" fontId="124" fillId="85" borderId="37" applyNumberFormat="0" applyProtection="0">
      <alignment vertical="center"/>
    </xf>
    <xf numFmtId="4" fontId="44" fillId="85" borderId="37" applyNumberFormat="0" applyProtection="0">
      <alignment horizontal="left" vertical="center" indent="1"/>
    </xf>
    <xf numFmtId="0" fontId="3" fillId="106" borderId="37" applyNumberFormat="0" applyProtection="0">
      <alignment horizontal="left" vertical="center" indent="1"/>
    </xf>
    <xf numFmtId="4" fontId="44" fillId="88" borderId="37" applyNumberFormat="0" applyProtection="0">
      <alignment horizontal="left" vertical="center" indent="1"/>
    </xf>
    <xf numFmtId="0" fontId="122" fillId="79" borderId="37" applyNumberFormat="0" applyAlignment="0" applyProtection="0"/>
    <xf numFmtId="0" fontId="189" fillId="80" borderId="51" applyNumberFormat="0" applyAlignment="0" applyProtection="0"/>
    <xf numFmtId="4" fontId="44" fillId="99" borderId="37" applyNumberFormat="0" applyProtection="0">
      <alignment horizontal="right" vertical="center"/>
    </xf>
    <xf numFmtId="0" fontId="102" fillId="51" borderId="51" applyNumberFormat="0" applyAlignment="0" applyProtection="0"/>
    <xf numFmtId="0" fontId="3" fillId="92" borderId="52" applyNumberFormat="0" applyFont="0" applyAlignment="0" applyProtection="0"/>
    <xf numFmtId="0" fontId="189" fillId="80" borderId="51" applyNumberFormat="0" applyAlignment="0" applyProtection="0"/>
    <xf numFmtId="0" fontId="191" fillId="80" borderId="37" applyNumberFormat="0" applyAlignment="0" applyProtection="0"/>
    <xf numFmtId="0" fontId="185" fillId="0" borderId="48" applyNumberFormat="0" applyFill="0" applyAlignment="0" applyProtection="0"/>
    <xf numFmtId="0" fontId="122" fillId="79" borderId="37" applyNumberFormat="0" applyAlignment="0" applyProtection="0"/>
    <xf numFmtId="0" fontId="102" fillId="51" borderId="51" applyNumberFormat="0" applyAlignment="0" applyProtection="0"/>
    <xf numFmtId="176" fontId="142" fillId="0" borderId="50" applyNumberFormat="0" applyFill="0" applyBorder="0" applyAlignment="0" applyProtection="0"/>
    <xf numFmtId="176" fontId="140" fillId="0" borderId="50" applyNumberFormat="0" applyFill="0" applyBorder="0" applyAlignment="0" applyProtection="0"/>
    <xf numFmtId="0" fontId="141" fillId="0" borderId="50" applyNumberFormat="0" applyFill="0" applyBorder="0" applyAlignment="0" applyProtection="0"/>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40" borderId="37" applyNumberFormat="0" applyProtection="0">
      <alignment horizontal="right" vertical="center"/>
    </xf>
    <xf numFmtId="4" fontId="44" fillId="101" borderId="37" applyNumberFormat="0" applyProtection="0">
      <alignment horizontal="right" vertical="center"/>
    </xf>
    <xf numFmtId="4" fontId="44" fillId="100"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83" borderId="37" applyNumberFormat="0" applyProtection="0">
      <alignment horizontal="right" vertical="center"/>
    </xf>
    <xf numFmtId="4" fontId="124" fillId="85" borderId="37" applyNumberFormat="0" applyProtection="0">
      <alignment vertical="center"/>
    </xf>
    <xf numFmtId="4" fontId="44" fillId="85" borderId="37" applyNumberFormat="0" applyProtection="0">
      <alignment vertical="center"/>
    </xf>
    <xf numFmtId="0" fontId="122" fillId="79" borderId="37" applyNumberFormat="0" applyAlignment="0" applyProtection="0"/>
    <xf numFmtId="0" fontId="122" fillId="80" borderId="37" applyNumberFormat="0" applyAlignment="0" applyProtection="0"/>
    <xf numFmtId="0" fontId="122" fillId="79" borderId="37" applyNumberFormat="0" applyAlignment="0" applyProtection="0"/>
    <xf numFmtId="0" fontId="36" fillId="92" borderId="52" applyNumberFormat="0" applyFont="0" applyAlignment="0" applyProtection="0"/>
    <xf numFmtId="0" fontId="59" fillId="0" borderId="50" applyNumberFormat="0" applyFill="0" applyBorder="0" applyAlignment="0" applyProtection="0"/>
    <xf numFmtId="0" fontId="59" fillId="0" borderId="50" applyNumberFormat="0" applyFill="0" applyBorder="0" applyAlignment="0" applyProtection="0"/>
    <xf numFmtId="0" fontId="2" fillId="0" borderId="50" applyNumberFormat="0" applyFill="0" applyAlignment="0" applyProtection="0"/>
    <xf numFmtId="0" fontId="2" fillId="0" borderId="50" applyNumberFormat="0" applyFill="0" applyAlignment="0" applyProtection="0"/>
    <xf numFmtId="0" fontId="68" fillId="79" borderId="51" applyNumberFormat="0" applyAlignment="0" applyProtection="0"/>
    <xf numFmtId="0" fontId="68" fillId="79" borderId="51" applyNumberFormat="0" applyAlignment="0" applyProtection="0"/>
    <xf numFmtId="0" fontId="102" fillId="51" borderId="51" applyNumberFormat="0" applyAlignment="0" applyProtection="0"/>
    <xf numFmtId="0" fontId="102" fillId="51" borderId="51" applyNumberFormat="0" applyAlignment="0" applyProtection="0"/>
    <xf numFmtId="0" fontId="102" fillId="52" borderId="51" applyNumberFormat="0" applyAlignment="0" applyProtection="0"/>
    <xf numFmtId="0" fontId="102" fillId="51" borderId="51" applyNumberFormat="0" applyAlignment="0" applyProtection="0"/>
    <xf numFmtId="0" fontId="59" fillId="0" borderId="50" applyNumberFormat="0" applyFill="0" applyBorder="0" applyAlignment="0" applyProtection="0"/>
    <xf numFmtId="4" fontId="125" fillId="53" borderId="58" applyNumberFormat="0" applyProtection="0">
      <alignment horizontal="left" vertical="center" wrapText="1" indent="1"/>
    </xf>
    <xf numFmtId="0" fontId="102" fillId="51" borderId="51" applyNumberFormat="0" applyAlignment="0" applyProtection="0"/>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0" fontId="102" fillId="51" borderId="51" applyNumberFormat="0" applyAlignment="0" applyProtection="0"/>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0" fontId="58" fillId="0" borderId="50" applyNumberFormat="0" applyFill="0" applyBorder="0" applyAlignment="0" applyProtection="0"/>
    <xf numFmtId="0" fontId="3" fillId="93" borderId="37" applyNumberFormat="0" applyProtection="0">
      <alignment horizontal="left" vertical="center" indent="1"/>
    </xf>
    <xf numFmtId="39" fontId="106" fillId="57" borderId="56"/>
    <xf numFmtId="4" fontId="44" fillId="85" borderId="37" applyNumberFormat="0" applyProtection="0">
      <alignment vertical="center"/>
    </xf>
    <xf numFmtId="4" fontId="124" fillId="104" borderId="37" applyNumberFormat="0" applyProtection="0">
      <alignment horizontal="right" vertical="center"/>
    </xf>
    <xf numFmtId="176" fontId="142" fillId="0" borderId="50" applyNumberFormat="0" applyFill="0" applyBorder="0" applyAlignment="0" applyProtection="0"/>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39" fontId="106" fillId="57" borderId="56"/>
    <xf numFmtId="0" fontId="3" fillId="93" borderId="37" applyNumberFormat="0" applyProtection="0">
      <alignment horizontal="left" vertical="center" indent="1"/>
    </xf>
    <xf numFmtId="4" fontId="44" fillId="104" borderId="37" applyNumberFormat="0" applyProtection="0">
      <alignment horizontal="right" vertical="center"/>
    </xf>
    <xf numFmtId="4" fontId="44" fillId="85" borderId="37" applyNumberFormat="0" applyProtection="0">
      <alignment vertical="center"/>
    </xf>
    <xf numFmtId="4" fontId="124" fillId="85" borderId="37" applyNumberFormat="0" applyProtection="0">
      <alignment vertical="center"/>
    </xf>
    <xf numFmtId="176" fontId="128" fillId="50" borderId="58" applyNumberFormat="0" applyProtection="0">
      <alignment horizontal="right" vertical="center"/>
    </xf>
    <xf numFmtId="0" fontId="3" fillId="93" borderId="37" applyNumberFormat="0" applyProtection="0">
      <alignment horizontal="left" vertical="center" indent="1"/>
    </xf>
    <xf numFmtId="4" fontId="133"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4" fontId="124" fillId="88" borderId="37" applyNumberFormat="0" applyProtection="0">
      <alignment vertical="center"/>
    </xf>
    <xf numFmtId="4" fontId="124" fillId="88" borderId="37" applyNumberFormat="0" applyProtection="0">
      <alignment vertical="center"/>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91" fillId="0" borderId="20">
      <alignment horizontal="left" vertical="center"/>
    </xf>
    <xf numFmtId="0" fontId="91" fillId="0" borderId="20">
      <alignment horizontal="left" vertical="center"/>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91" fillId="0" borderId="20">
      <alignment horizontal="left" vertical="center"/>
    </xf>
    <xf numFmtId="0" fontId="91" fillId="0" borderId="20">
      <alignment horizontal="left" vertical="center"/>
    </xf>
    <xf numFmtId="4" fontId="44" fillId="104" borderId="37" applyNumberFormat="0" applyProtection="0">
      <alignment horizontal="left" vertical="center" indent="1"/>
    </xf>
    <xf numFmtId="4" fontId="44" fillId="104" borderId="37" applyNumberFormat="0" applyProtection="0">
      <alignment horizontal="left" vertical="center" indent="1"/>
    </xf>
    <xf numFmtId="176" fontId="91" fillId="0" borderId="20">
      <alignment horizontal="left" vertical="center"/>
    </xf>
    <xf numFmtId="176" fontId="91" fillId="0" borderId="20">
      <alignment horizontal="left" vertical="center"/>
    </xf>
    <xf numFmtId="0" fontId="141" fillId="0" borderId="50" applyNumberFormat="0" applyFill="0" applyBorder="0" applyAlignment="0" applyProtection="0"/>
    <xf numFmtId="0" fontId="91" fillId="0" borderId="20">
      <alignment horizontal="left" vertical="center"/>
    </xf>
    <xf numFmtId="0" fontId="91" fillId="0" borderId="20">
      <alignment horizontal="lef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91" fillId="0" borderId="20">
      <alignment horizontal="left" vertical="center"/>
    </xf>
    <xf numFmtId="0" fontId="91" fillId="0" borderId="20">
      <alignment horizontal="lef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91" fillId="0" borderId="20">
      <alignment horizontal="left" vertical="center"/>
    </xf>
    <xf numFmtId="0" fontId="91" fillId="0" borderId="20">
      <alignment horizontal="left" vertical="center"/>
    </xf>
    <xf numFmtId="4" fontId="124" fillId="85" borderId="37" applyNumberFormat="0" applyProtection="0">
      <alignment vertical="center"/>
    </xf>
    <xf numFmtId="4" fontId="124" fillId="85" borderId="37" applyNumberFormat="0" applyProtection="0">
      <alignment vertical="center"/>
    </xf>
    <xf numFmtId="0" fontId="91" fillId="0" borderId="20">
      <alignment horizontal="lef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8" borderId="37" applyNumberFormat="0" applyProtection="0">
      <alignment vertical="center"/>
    </xf>
    <xf numFmtId="4" fontId="44" fillId="100" borderId="37" applyNumberFormat="0" applyProtection="0">
      <alignment horizontal="right" vertical="center"/>
    </xf>
    <xf numFmtId="176" fontId="58" fillId="0" borderId="50" applyNumberFormat="0" applyFill="0" applyBorder="0" applyAlignment="0" applyProtection="0"/>
    <xf numFmtId="4" fontId="44" fillId="85" borderId="37" applyNumberFormat="0" applyProtection="0">
      <alignment vertical="center"/>
    </xf>
    <xf numFmtId="4" fontId="124" fillId="104" borderId="37" applyNumberFormat="0" applyProtection="0">
      <alignment horizontal="right" vertical="center"/>
    </xf>
    <xf numFmtId="176" fontId="142" fillId="0" borderId="50" applyNumberFormat="0" applyFill="0" applyBorder="0" applyAlignment="0" applyProtection="0"/>
    <xf numFmtId="4" fontId="126" fillId="102" borderId="37" applyNumberFormat="0" applyProtection="0">
      <alignment horizontal="left" vertical="center" indent="1"/>
    </xf>
    <xf numFmtId="4" fontId="44" fillId="85"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4" fontId="4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102" fillId="51" borderId="51" applyNumberFormat="0" applyAlignment="0" applyProtection="0"/>
    <xf numFmtId="0" fontId="102" fillId="51" borderId="51" applyNumberFormat="0" applyAlignment="0" applyProtection="0"/>
    <xf numFmtId="176" fontId="68" fillId="80" borderId="51" applyNumberFormat="0" applyAlignment="0" applyProtection="0"/>
    <xf numFmtId="176" fontId="57" fillId="0" borderId="50" applyNumberFormat="0" applyFill="0" applyBorder="0" applyAlignment="0" applyProtection="0"/>
    <xf numFmtId="176" fontId="165" fillId="50" borderId="58" applyNumberFormat="0" applyProtection="0">
      <alignment horizontal="right" vertical="center"/>
    </xf>
    <xf numFmtId="176" fontId="122" fillId="80" borderId="37" applyNumberFormat="0" applyAlignment="0" applyProtection="0"/>
    <xf numFmtId="0" fontId="58" fillId="0" borderId="50" applyNumberFormat="0" applyFill="0" applyBorder="0" applyAlignment="0" applyProtection="0"/>
    <xf numFmtId="4" fontId="124" fillId="85" borderId="37" applyNumberFormat="0" applyProtection="0">
      <alignment vertical="center"/>
    </xf>
    <xf numFmtId="0" fontId="190" fillId="52" borderId="51" applyNumberFormat="0" applyAlignment="0" applyProtection="0"/>
    <xf numFmtId="0" fontId="3" fillId="108" borderId="37" applyNumberFormat="0" applyProtection="0">
      <alignment horizontal="left" vertical="center" indent="1"/>
    </xf>
    <xf numFmtId="0" fontId="57" fillId="0" borderId="50" applyNumberFormat="0" applyFill="0" applyBorder="0" applyAlignment="0" applyProtection="0"/>
    <xf numFmtId="4" fontId="44" fillId="40" borderId="37" applyNumberFormat="0" applyProtection="0">
      <alignment horizontal="right" vertical="center"/>
    </xf>
    <xf numFmtId="4" fontId="44" fillId="97" borderId="37" applyNumberFormat="0" applyProtection="0">
      <alignment horizontal="right" vertical="center"/>
    </xf>
    <xf numFmtId="4" fontId="44" fillId="88" borderId="37" applyNumberFormat="0" applyProtection="0">
      <alignment vertical="center"/>
    </xf>
    <xf numFmtId="0" fontId="3" fillId="86" borderId="37" applyNumberFormat="0" applyProtection="0">
      <alignment horizontal="left" vertical="center" indent="1"/>
    </xf>
    <xf numFmtId="0" fontId="140" fillId="0" borderId="50" applyNumberFormat="0" applyFill="0" applyBorder="0" applyAlignment="0" applyProtection="0"/>
    <xf numFmtId="0" fontId="141" fillId="0" borderId="50" applyNumberFormat="0" applyFill="0" applyBorder="0" applyAlignment="0" applyProtection="0"/>
    <xf numFmtId="176" fontId="165" fillId="50" borderId="58" applyNumberFormat="0" applyProtection="0">
      <alignment horizontal="right" vertical="center"/>
    </xf>
    <xf numFmtId="0" fontId="3" fillId="93" borderId="37" applyNumberFormat="0" applyProtection="0">
      <alignment horizontal="left" vertical="center" indent="1"/>
    </xf>
    <xf numFmtId="0" fontId="173" fillId="0" borderId="48" applyNumberFormat="0" applyFill="0" applyAlignment="0" applyProtection="0"/>
    <xf numFmtId="0" fontId="135" fillId="0" borderId="50" applyNumberFormat="0" applyFill="0" applyBorder="0" applyAlignment="0" applyProtection="0"/>
    <xf numFmtId="176" fontId="130" fillId="107" borderId="58" applyNumberFormat="0" applyProtection="0">
      <alignment horizontal="left" vertical="top" indent="1"/>
    </xf>
    <xf numFmtId="0" fontId="3" fillId="93" borderId="37" applyNumberFormat="0" applyProtection="0">
      <alignment horizontal="left" vertical="center" indent="1"/>
    </xf>
    <xf numFmtId="176" fontId="125" fillId="112" borderId="58" applyNumberFormat="0" applyProtection="0">
      <alignment horizontal="left" vertical="center" wrapText="1" indent="1"/>
    </xf>
    <xf numFmtId="176" fontId="125" fillId="112" borderId="58" applyNumberFormat="0" applyProtection="0">
      <alignment horizontal="left" vertical="center" wrapText="1" indent="1"/>
    </xf>
    <xf numFmtId="0" fontId="3" fillId="93" borderId="37" applyNumberFormat="0" applyProtection="0">
      <alignment horizontal="left" vertical="center" indent="1"/>
    </xf>
    <xf numFmtId="4" fontId="129" fillId="109" borderId="58" applyNumberFormat="0" applyProtection="0">
      <alignment horizontal="right" vertical="center"/>
    </xf>
    <xf numFmtId="4" fontId="124" fillId="104" borderId="37" applyNumberFormat="0" applyProtection="0">
      <alignment horizontal="right" vertical="center"/>
    </xf>
    <xf numFmtId="176" fontId="128" fillId="50" borderId="58" applyNumberFormat="0" applyProtection="0">
      <alignment horizontal="right" vertical="center"/>
    </xf>
    <xf numFmtId="176" fontId="128" fillId="50" borderId="58" applyNumberFormat="0" applyProtection="0">
      <alignment horizontal="right" vertical="center"/>
    </xf>
    <xf numFmtId="4" fontId="44" fillId="88" borderId="37" applyNumberFormat="0" applyProtection="0">
      <alignment vertical="center"/>
    </xf>
    <xf numFmtId="0" fontId="3" fillId="93" borderId="37" applyNumberFormat="0" applyProtection="0">
      <alignment horizontal="left" vertical="center" indent="1"/>
    </xf>
    <xf numFmtId="0" fontId="3" fillId="108" borderId="37" applyNumberFormat="0" applyProtection="0">
      <alignment horizontal="left" vertical="center" indent="1"/>
    </xf>
    <xf numFmtId="0" fontId="3" fillId="106" borderId="37" applyNumberFormat="0" applyProtection="0">
      <alignment horizontal="left" vertical="center" indent="1"/>
    </xf>
    <xf numFmtId="4" fontId="44" fillId="106" borderId="37" applyNumberFormat="0" applyProtection="0">
      <alignment horizontal="left" vertical="center" indent="1"/>
    </xf>
    <xf numFmtId="4" fontId="44" fillId="104"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4" fontId="44" fillId="40" borderId="37" applyNumberFormat="0" applyProtection="0">
      <alignment horizontal="right" vertical="center"/>
    </xf>
    <xf numFmtId="4" fontId="44" fillId="99" borderId="37" applyNumberFormat="0" applyProtection="0">
      <alignment horizontal="right" vertical="center"/>
    </xf>
    <xf numFmtId="4" fontId="44" fillId="83" borderId="37" applyNumberFormat="0" applyProtection="0">
      <alignment horizontal="right" vertical="center"/>
    </xf>
    <xf numFmtId="4" fontId="44" fillId="98" borderId="37" applyNumberFormat="0" applyProtection="0">
      <alignment horizontal="right" vertical="center"/>
    </xf>
    <xf numFmtId="4" fontId="44" fillId="97" borderId="37" applyNumberFormat="0" applyProtection="0">
      <alignment horizontal="right" vertical="center"/>
    </xf>
    <xf numFmtId="4" fontId="44" fillId="96" borderId="37" applyNumberFormat="0" applyProtection="0">
      <alignment horizontal="right" vertical="center"/>
    </xf>
    <xf numFmtId="4" fontId="44" fillId="95" borderId="37" applyNumberFormat="0" applyProtection="0">
      <alignment horizontal="right" vertical="center"/>
    </xf>
    <xf numFmtId="0" fontId="3" fillId="93" borderId="37" applyNumberFormat="0" applyProtection="0">
      <alignment horizontal="left" vertical="center" indent="1"/>
    </xf>
    <xf numFmtId="4" fontId="44" fillId="85" borderId="37" applyNumberFormat="0" applyProtection="0">
      <alignment horizontal="left" vertical="center" indent="1"/>
    </xf>
    <xf numFmtId="176" fontId="57" fillId="0" borderId="50" applyNumberFormat="0" applyFill="0" applyBorder="0" applyAlignment="0" applyProtection="0"/>
    <xf numFmtId="0" fontId="135" fillId="0" borderId="50" applyNumberFormat="0" applyFill="0" applyBorder="0" applyAlignment="0" applyProtection="0"/>
    <xf numFmtId="176" fontId="122" fillId="80" borderId="37" applyNumberFormat="0" applyAlignment="0" applyProtection="0"/>
    <xf numFmtId="4" fontId="124" fillId="88" borderId="37" applyNumberFormat="0" applyProtection="0">
      <alignment vertical="center"/>
    </xf>
    <xf numFmtId="0" fontId="3" fillId="93" borderId="37" applyNumberFormat="0" applyProtection="0">
      <alignment horizontal="left" vertical="center" indent="1"/>
    </xf>
    <xf numFmtId="176" fontId="125" fillId="112" borderId="58" applyNumberFormat="0" applyProtection="0">
      <alignment horizontal="left" vertical="center" wrapText="1" indent="1"/>
    </xf>
    <xf numFmtId="0" fontId="3" fillId="92" borderId="52" applyNumberFormat="0" applyFont="0" applyAlignment="0" applyProtection="0"/>
    <xf numFmtId="0" fontId="3" fillId="92" borderId="52" applyNumberFormat="0" applyFont="0" applyAlignment="0" applyProtection="0"/>
    <xf numFmtId="4" fontId="44" fillId="98" borderId="37" applyNumberFormat="0" applyProtection="0">
      <alignment horizontal="right" vertical="center"/>
    </xf>
    <xf numFmtId="0" fontId="3" fillId="92" borderId="52" applyNumberFormat="0" applyFont="0" applyAlignment="0" applyProtection="0"/>
    <xf numFmtId="0" fontId="3" fillId="92" borderId="52" applyNumberFormat="0" applyFont="0" applyAlignment="0" applyProtection="0"/>
    <xf numFmtId="0" fontId="122" fillId="79" borderId="37" applyNumberFormat="0" applyAlignment="0" applyProtection="0"/>
    <xf numFmtId="0" fontId="122" fillId="79" borderId="37" applyNumberFormat="0" applyAlignment="0" applyProtection="0"/>
    <xf numFmtId="0" fontId="122" fillId="79" borderId="37" applyNumberFormat="0" applyAlignment="0" applyProtection="0"/>
    <xf numFmtId="4" fontId="44" fillId="104" borderId="37" applyNumberFormat="0" applyProtection="0">
      <alignment horizontal="left" vertical="center" indent="1"/>
    </xf>
    <xf numFmtId="0" fontId="3" fillId="108" borderId="37" applyNumberFormat="0" applyProtection="0">
      <alignment horizontal="left" vertical="center" indent="1"/>
    </xf>
    <xf numFmtId="4" fontId="44" fillId="104" borderId="37" applyNumberFormat="0" applyProtection="0">
      <alignment horizontal="right" vertical="center"/>
    </xf>
    <xf numFmtId="4" fontId="133" fillId="104" borderId="37" applyNumberFormat="0" applyProtection="0">
      <alignment horizontal="right" vertical="center"/>
    </xf>
    <xf numFmtId="4" fontId="133" fillId="104" borderId="37" applyNumberFormat="0" applyProtection="0">
      <alignment horizontal="right" vertical="center"/>
    </xf>
    <xf numFmtId="0" fontId="2" fillId="0" borderId="50" applyNumberFormat="0" applyFill="0" applyAlignment="0" applyProtection="0"/>
    <xf numFmtId="4" fontId="124" fillId="85" borderId="37" applyNumberFormat="0" applyProtection="0">
      <alignmen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3" borderId="37" applyNumberFormat="0" applyProtection="0">
      <alignment horizontal="right" vertical="center"/>
    </xf>
    <xf numFmtId="0" fontId="3" fillId="93" borderId="37" applyNumberFormat="0" applyProtection="0">
      <alignment horizontal="left" vertical="center" indent="1"/>
    </xf>
    <xf numFmtId="0" fontId="3" fillId="92" borderId="52" applyNumberFormat="0" applyFont="0" applyAlignment="0" applyProtection="0"/>
    <xf numFmtId="0" fontId="122" fillId="79" borderId="37" applyNumberFormat="0" applyAlignment="0" applyProtection="0"/>
    <xf numFmtId="0" fontId="3" fillId="93" borderId="37" applyNumberFormat="0" applyProtection="0">
      <alignment horizontal="left" vertical="center" indent="1"/>
    </xf>
    <xf numFmtId="4" fontId="44" fillId="104" borderId="37" applyNumberFormat="0" applyProtection="0">
      <alignment horizontal="right" vertical="center"/>
    </xf>
    <xf numFmtId="4" fontId="44" fillId="85" borderId="37" applyNumberFormat="0" applyProtection="0">
      <alignment vertical="center"/>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104" borderId="55" applyNumberFormat="0" applyProtection="0">
      <alignment horizontal="left" vertical="center" indent="1"/>
    </xf>
    <xf numFmtId="4" fontId="44" fillId="97" borderId="37" applyNumberFormat="0" applyProtection="0">
      <alignment horizontal="right" vertical="center"/>
    </xf>
    <xf numFmtId="0" fontId="3" fillId="86" borderId="37" applyNumberFormat="0" applyProtection="0">
      <alignment horizontal="left" vertical="center" indent="1"/>
    </xf>
    <xf numFmtId="176" fontId="68" fillId="80" borderId="51" applyNumberFormat="0" applyAlignment="0" applyProtection="0"/>
    <xf numFmtId="176" fontId="135" fillId="0" borderId="50" applyNumberFormat="0" applyFill="0" applyBorder="0" applyAlignment="0" applyProtection="0"/>
    <xf numFmtId="0" fontId="3" fillId="93" borderId="37" applyNumberFormat="0" applyProtection="0">
      <alignment horizontal="left" vertical="center" indent="1"/>
    </xf>
    <xf numFmtId="0" fontId="141" fillId="0" borderId="50" applyNumberFormat="0" applyFill="0" applyBorder="0" applyAlignment="0" applyProtection="0"/>
    <xf numFmtId="0" fontId="3" fillId="106" borderId="37" applyNumberFormat="0" applyProtection="0">
      <alignment horizontal="left" vertical="center" indent="1"/>
    </xf>
    <xf numFmtId="0" fontId="3" fillId="108" borderId="37" applyNumberFormat="0" applyProtection="0">
      <alignment horizontal="left" vertical="center" indent="1"/>
    </xf>
    <xf numFmtId="4" fontId="44" fillId="104" borderId="37" applyNumberFormat="0" applyProtection="0">
      <alignment horizontal="left" vertical="center" indent="1"/>
    </xf>
    <xf numFmtId="4" fontId="44" fillId="85" borderId="37" applyNumberFormat="0" applyProtection="0">
      <alignment horizontal="left" vertical="center" indent="1"/>
    </xf>
    <xf numFmtId="4" fontId="44" fillId="95" borderId="37" applyNumberFormat="0" applyProtection="0">
      <alignment horizontal="right" vertical="center"/>
    </xf>
    <xf numFmtId="4" fontId="124" fillId="85" borderId="37" applyNumberFormat="0" applyProtection="0">
      <alignment vertical="center"/>
    </xf>
    <xf numFmtId="0" fontId="32" fillId="89" borderId="52" applyNumberFormat="0" applyAlignment="0" applyProtection="0"/>
    <xf numFmtId="0" fontId="59" fillId="0" borderId="50" applyNumberFormat="0" applyFill="0" applyBorder="0" applyAlignment="0" applyProtection="0"/>
    <xf numFmtId="176" fontId="57" fillId="0" borderId="50" applyNumberFormat="0" applyFill="0" applyBorder="0" applyAlignment="0" applyProtection="0"/>
    <xf numFmtId="0" fontId="68" fillId="79" borderId="51" applyNumberFormat="0" applyAlignment="0" applyProtection="0"/>
    <xf numFmtId="176" fontId="2" fillId="0" borderId="50" applyNumberFormat="0" applyFill="0" applyAlignment="0" applyProtection="0"/>
    <xf numFmtId="0" fontId="102" fillId="51" borderId="51" applyNumberFormat="0" applyAlignment="0" applyProtection="0"/>
    <xf numFmtId="0" fontId="3" fillId="92" borderId="52" applyNumberFormat="0" applyFont="0" applyAlignment="0" applyProtection="0"/>
    <xf numFmtId="0" fontId="59" fillId="0" borderId="50" applyNumberFormat="0" applyFill="0" applyBorder="0" applyAlignment="0" applyProtection="0"/>
    <xf numFmtId="4" fontId="44" fillId="98" borderId="37" applyNumberFormat="0" applyProtection="0">
      <alignment horizontal="right" vertical="center"/>
    </xf>
    <xf numFmtId="4" fontId="44" fillId="95" borderId="37" applyNumberFormat="0" applyProtection="0">
      <alignment horizontal="right" vertical="center"/>
    </xf>
    <xf numFmtId="4" fontId="126" fillId="102" borderId="37" applyNumberFormat="0" applyProtection="0">
      <alignment horizontal="left" vertical="center" indent="1"/>
    </xf>
    <xf numFmtId="4" fontId="44" fillId="40" borderId="37" applyNumberFormat="0" applyProtection="0">
      <alignment horizontal="right" vertical="center"/>
    </xf>
    <xf numFmtId="4" fontId="44" fillId="88" borderId="37" applyNumberFormat="0" applyProtection="0">
      <alignment horizontal="left" vertical="center" indent="1"/>
    </xf>
    <xf numFmtId="4" fontId="44" fillId="88" borderId="37" applyNumberFormat="0" applyProtection="0">
      <alignment vertical="center"/>
    </xf>
    <xf numFmtId="0" fontId="3" fillId="93" borderId="37" applyNumberFormat="0" applyProtection="0">
      <alignment horizontal="left" vertical="center" indent="1"/>
    </xf>
    <xf numFmtId="4" fontId="124" fillId="104" borderId="37" applyNumberFormat="0" applyProtection="0">
      <alignment horizontal="right" vertical="center"/>
    </xf>
    <xf numFmtId="176" fontId="68" fillId="80" borderId="51" applyNumberFormat="0" applyAlignment="0" applyProtection="0"/>
    <xf numFmtId="39" fontId="106" fillId="57" borderId="56"/>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4" fontId="124" fillId="88" borderId="37" applyNumberFormat="0" applyProtection="0">
      <alignment vertical="center"/>
    </xf>
    <xf numFmtId="0" fontId="3" fillId="86" borderId="37" applyNumberFormat="0" applyProtection="0">
      <alignment horizontal="left" vertical="center" indent="1"/>
    </xf>
    <xf numFmtId="0" fontId="3" fillId="106" borderId="37" applyNumberFormat="0" applyProtection="0">
      <alignment horizontal="left" vertical="center" indent="1"/>
    </xf>
    <xf numFmtId="4" fontId="44" fillId="85" borderId="37" applyNumberFormat="0" applyProtection="0">
      <alignment vertical="center"/>
    </xf>
    <xf numFmtId="176" fontId="142" fillId="0" borderId="50" applyNumberFormat="0" applyFill="0" applyBorder="0" applyAlignment="0" applyProtection="0"/>
    <xf numFmtId="4" fontId="44" fillId="85" borderId="37" applyNumberFormat="0" applyProtection="0">
      <alignment vertical="center"/>
    </xf>
    <xf numFmtId="4" fontId="44" fillId="85" borderId="37" applyNumberFormat="0" applyProtection="0">
      <alignment vertical="center"/>
    </xf>
    <xf numFmtId="4" fontId="44" fillId="85" borderId="37" applyNumberFormat="0" applyProtection="0">
      <alignment vertical="center"/>
    </xf>
    <xf numFmtId="4" fontId="44" fillId="104"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0" fontId="3" fillId="86" borderId="37" applyNumberFormat="0" applyProtection="0">
      <alignment horizontal="left" vertical="center" indent="1"/>
    </xf>
    <xf numFmtId="4" fontId="124" fillId="85" borderId="37" applyNumberFormat="0" applyProtection="0">
      <alignment vertical="center"/>
    </xf>
    <xf numFmtId="4" fontId="124" fillId="85" borderId="37" applyNumberFormat="0" applyProtection="0">
      <alignmen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88" borderId="37" applyNumberFormat="0" applyProtection="0">
      <alignmen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4" fontId="124" fillId="85" borderId="37" applyNumberFormat="0" applyProtection="0">
      <alignment vertical="center"/>
    </xf>
    <xf numFmtId="4" fontId="124" fillId="85" borderId="37" applyNumberFormat="0" applyProtection="0">
      <alignment vertical="center"/>
    </xf>
    <xf numFmtId="0" fontId="3" fillId="93" borderId="37" applyNumberFormat="0" applyProtection="0">
      <alignment horizontal="left" vertical="center" indent="1"/>
    </xf>
    <xf numFmtId="4" fontId="44" fillId="85" borderId="37" applyNumberFormat="0" applyProtection="0">
      <alignment vertical="center"/>
    </xf>
    <xf numFmtId="4" fontId="44" fillId="85" borderId="37" applyNumberFormat="0" applyProtection="0">
      <alignment vertical="center"/>
    </xf>
    <xf numFmtId="0" fontId="3" fillId="93" borderId="37" applyNumberFormat="0" applyProtection="0">
      <alignment horizontal="left" vertical="center" indent="1"/>
    </xf>
    <xf numFmtId="4" fontId="44" fillId="85" borderId="37" applyNumberFormat="0" applyProtection="0">
      <alignment horizontal="left" vertical="center" indent="1"/>
    </xf>
    <xf numFmtId="39" fontId="106" fillId="57" borderId="56"/>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124" fillId="85" borderId="37" applyNumberFormat="0" applyProtection="0">
      <alignment vertical="center"/>
    </xf>
    <xf numFmtId="4" fontId="126" fillId="102"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39" fontId="106" fillId="57" borderId="56"/>
    <xf numFmtId="0" fontId="3" fillId="93" borderId="37" applyNumberFormat="0" applyProtection="0">
      <alignment horizontal="left" vertical="center" indent="1"/>
    </xf>
    <xf numFmtId="0" fontId="3" fillId="93" borderId="37" applyNumberFormat="0" applyProtection="0">
      <alignment horizontal="left" vertical="center" indent="1"/>
    </xf>
    <xf numFmtId="39" fontId="106" fillId="57" borderId="56"/>
    <xf numFmtId="39" fontId="106" fillId="57" borderId="56"/>
    <xf numFmtId="4" fontId="44" fillId="98" borderId="37" applyNumberFormat="0" applyProtection="0">
      <alignment horizontal="right" vertical="center"/>
    </xf>
    <xf numFmtId="4" fontId="44" fillId="95" borderId="37" applyNumberFormat="0" applyProtection="0">
      <alignment horizontal="right" vertical="center"/>
    </xf>
    <xf numFmtId="4" fontId="44" fillId="85" borderId="37" applyNumberFormat="0" applyProtection="0">
      <alignment horizontal="left" vertical="center" indent="1"/>
    </xf>
    <xf numFmtId="4" fontId="44" fillId="96"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85" borderId="37" applyNumberFormat="0" applyProtection="0">
      <alignment horizontal="left" vertical="center" indent="1"/>
    </xf>
    <xf numFmtId="4" fontId="44" fillId="97"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85" borderId="37" applyNumberFormat="0" applyProtection="0">
      <alignment horizontal="left" vertical="center" indent="1"/>
    </xf>
    <xf numFmtId="39" fontId="106" fillId="57" borderId="56"/>
    <xf numFmtId="4" fontId="44" fillId="40" borderId="37" applyNumberFormat="0" applyProtection="0">
      <alignment horizontal="right" vertical="center"/>
    </xf>
    <xf numFmtId="4" fontId="44" fillId="96" borderId="37" applyNumberFormat="0" applyProtection="0">
      <alignment horizontal="right" vertical="center"/>
    </xf>
    <xf numFmtId="0" fontId="3" fillId="92" borderId="52" applyNumberFormat="0" applyFont="0" applyAlignment="0" applyProtection="0"/>
    <xf numFmtId="4" fontId="44" fillId="100"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0" fontId="3" fillId="93" borderId="37" applyNumberFormat="0" applyProtection="0">
      <alignment horizontal="left" vertical="center" indent="1"/>
    </xf>
    <xf numFmtId="4" fontId="44" fillId="104" borderId="37" applyNumberFormat="0" applyProtection="0">
      <alignment horizontal="right" vertical="center"/>
    </xf>
    <xf numFmtId="0" fontId="3" fillId="86" borderId="37" applyNumberFormat="0" applyProtection="0">
      <alignment horizontal="left" vertical="center" indent="1"/>
    </xf>
    <xf numFmtId="4" fontId="44" fillId="101" borderId="37" applyNumberFormat="0" applyProtection="0">
      <alignment horizontal="right" vertical="center"/>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83" borderId="37" applyNumberFormat="0" applyProtection="0">
      <alignment horizontal="right" vertical="center"/>
    </xf>
    <xf numFmtId="4" fontId="44" fillId="85" borderId="37" applyNumberFormat="0" applyProtection="0">
      <alignment horizontal="left" vertical="center" indent="1"/>
    </xf>
    <xf numFmtId="176" fontId="102" fillId="52" borderId="51" applyNumberFormat="0" applyAlignment="0" applyProtection="0"/>
    <xf numFmtId="4" fontId="44" fillId="101" borderId="37" applyNumberFormat="0" applyProtection="0">
      <alignment horizontal="right" vertical="center"/>
    </xf>
    <xf numFmtId="4" fontId="44" fillId="40"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vertical="center"/>
    </xf>
    <xf numFmtId="4" fontId="44" fillId="104" borderId="37" applyNumberFormat="0" applyProtection="0">
      <alignment horizontal="left" vertical="center" indent="1"/>
    </xf>
    <xf numFmtId="4" fontId="44" fillId="104"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4" fontId="44" fillId="85" borderId="37" applyNumberFormat="0" applyProtection="0">
      <alignment vertical="center"/>
    </xf>
    <xf numFmtId="0" fontId="3" fillId="106" borderId="37" applyNumberFormat="0" applyProtection="0">
      <alignment horizontal="left" vertical="center" indent="1"/>
    </xf>
    <xf numFmtId="0" fontId="3" fillId="106" borderId="37" applyNumberFormat="0" applyProtection="0">
      <alignment horizontal="left" vertical="center" indent="1"/>
    </xf>
    <xf numFmtId="4" fontId="126" fillId="102"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4" fontId="44" fillId="101" borderId="37" applyNumberFormat="0" applyProtection="0">
      <alignment horizontal="right" vertical="center"/>
    </xf>
    <xf numFmtId="0" fontId="3" fillId="10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4" fontId="126" fillId="102" borderId="37" applyNumberFormat="0" applyProtection="0">
      <alignment horizontal="left" vertical="center" indent="1"/>
    </xf>
    <xf numFmtId="176" fontId="57" fillId="0" borderId="50" applyNumberFormat="0" applyFill="0" applyBorder="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59" fillId="0" borderId="50" applyNumberFormat="0" applyFill="0" applyBorder="0" applyAlignment="0" applyProtection="0"/>
    <xf numFmtId="176" fontId="58" fillId="0" borderId="50" applyNumberFormat="0" applyFill="0" applyBorder="0" applyAlignment="0" applyProtection="0"/>
    <xf numFmtId="176" fontId="142" fillId="0" borderId="50" applyNumberFormat="0" applyFill="0" applyBorder="0" applyAlignment="0" applyProtection="0"/>
    <xf numFmtId="4" fontId="44" fillId="85" borderId="37" applyNumberFormat="0" applyProtection="0">
      <alignment vertical="center"/>
    </xf>
    <xf numFmtId="0" fontId="3" fillId="108"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35" fillId="0" borderId="50" applyNumberFormat="0" applyFill="0" applyBorder="0" applyAlignment="0" applyProtection="0"/>
    <xf numFmtId="4" fontId="44" fillId="88" borderId="37" applyNumberFormat="0" applyProtection="0">
      <alignment vertical="center"/>
    </xf>
    <xf numFmtId="4" fontId="125" fillId="53" borderId="58" applyNumberFormat="0" applyProtection="0">
      <alignment horizontal="left" vertical="center" wrapText="1" indent="1"/>
    </xf>
    <xf numFmtId="0" fontId="3" fillId="93" borderId="37" applyNumberFormat="0" applyProtection="0">
      <alignment horizontal="left" vertical="center" indent="1"/>
    </xf>
    <xf numFmtId="176" fontId="59" fillId="0" borderId="50" applyNumberFormat="0" applyFill="0" applyBorder="0" applyAlignment="0" applyProtection="0"/>
    <xf numFmtId="4" fontId="124" fillId="88" borderId="37" applyNumberFormat="0" applyProtection="0">
      <alignment vertical="center"/>
    </xf>
    <xf numFmtId="4" fontId="124" fillId="88" borderId="37" applyNumberFormat="0" applyProtection="0">
      <alignment vertical="center"/>
    </xf>
    <xf numFmtId="4" fontId="134" fillId="109" borderId="58" applyNumberFormat="0" applyProtection="0">
      <alignment horizontal="right" vertical="center"/>
    </xf>
    <xf numFmtId="0" fontId="190" fillId="52" borderId="51" applyNumberFormat="0" applyAlignment="0" applyProtection="0"/>
    <xf numFmtId="4" fontId="44" fillId="88" borderId="37" applyNumberFormat="0" applyProtection="0">
      <alignment horizontal="left" vertical="center" indent="1"/>
    </xf>
    <xf numFmtId="4" fontId="44" fillId="88" borderId="37" applyNumberFormat="0" applyProtection="0">
      <alignment horizontal="left" vertical="center" indent="1"/>
    </xf>
    <xf numFmtId="0" fontId="142" fillId="0" borderId="50" applyNumberFormat="0" applyFill="0" applyBorder="0" applyAlignment="0" applyProtection="0"/>
    <xf numFmtId="4" fontId="44" fillId="104" borderId="37" applyNumberFormat="0" applyProtection="0">
      <alignment horizontal="right" vertical="center"/>
    </xf>
    <xf numFmtId="4" fontId="44" fillId="104" borderId="37" applyNumberFormat="0" applyProtection="0">
      <alignment horizontal="right" vertical="center"/>
    </xf>
    <xf numFmtId="4" fontId="124" fillId="88" borderId="37" applyNumberFormat="0" applyProtection="0">
      <alignment vertical="center"/>
    </xf>
    <xf numFmtId="176" fontId="165" fillId="50" borderId="58" applyNumberFormat="0" applyProtection="0">
      <alignment horizontal="right" vertical="center"/>
    </xf>
    <xf numFmtId="4" fontId="126" fillId="102" borderId="37" applyNumberFormat="0" applyProtection="0">
      <alignment horizontal="left" vertical="center" indent="1"/>
    </xf>
    <xf numFmtId="4" fontId="44" fillId="98" borderId="37" applyNumberFormat="0" applyProtection="0">
      <alignment horizontal="right" vertical="center"/>
    </xf>
    <xf numFmtId="0" fontId="57" fillId="0" borderId="50" applyNumberFormat="0" applyFill="0" applyBorder="0" applyAlignment="0" applyProtection="0"/>
    <xf numFmtId="4" fontId="124" fillId="85" borderId="37" applyNumberFormat="0" applyProtection="0">
      <alignment vertical="center"/>
    </xf>
    <xf numFmtId="4" fontId="44" fillId="104" borderId="37" applyNumberFormat="0" applyProtection="0">
      <alignment horizontal="right" vertical="center"/>
    </xf>
    <xf numFmtId="4" fontId="44" fillId="104" borderId="37" applyNumberFormat="0" applyProtection="0">
      <alignment horizontal="right" vertical="center"/>
    </xf>
    <xf numFmtId="0" fontId="3" fillId="108" borderId="37" applyNumberFormat="0" applyProtection="0">
      <alignment horizontal="left" vertical="center" indent="1"/>
    </xf>
    <xf numFmtId="4" fontId="12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4" fontId="124" fillId="104" borderId="37" applyNumberFormat="0" applyProtection="0">
      <alignment horizontal="right" vertical="center"/>
    </xf>
    <xf numFmtId="4" fontId="124" fillId="104" borderId="37" applyNumberFormat="0" applyProtection="0">
      <alignment horizontal="right" vertical="center"/>
    </xf>
    <xf numFmtId="176" fontId="57" fillId="0" borderId="50" applyNumberFormat="0" applyFill="0" applyBorder="0" applyAlignment="0" applyProtection="0"/>
    <xf numFmtId="0" fontId="190" fillId="52" borderId="51" applyNumberFormat="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2" borderId="52" applyNumberFormat="0" applyFont="0" applyAlignment="0" applyProtection="0"/>
    <xf numFmtId="0" fontId="135" fillId="0" borderId="50" applyNumberFormat="0" applyFill="0" applyBorder="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0" fontId="122" fillId="79" borderId="37" applyNumberFormat="0" applyAlignment="0" applyProtection="0"/>
    <xf numFmtId="176" fontId="140" fillId="0" borderId="50" applyNumberFormat="0" applyFill="0" applyBorder="0" applyAlignment="0" applyProtection="0"/>
    <xf numFmtId="176" fontId="135" fillId="0" borderId="50" applyNumberFormat="0" applyFill="0" applyBorder="0" applyAlignment="0" applyProtection="0"/>
    <xf numFmtId="4" fontId="133" fillId="104" borderId="37" applyNumberFormat="0" applyProtection="0">
      <alignment horizontal="right" vertical="center"/>
    </xf>
    <xf numFmtId="4" fontId="133" fillId="104" borderId="37" applyNumberFormat="0" applyProtection="0">
      <alignment horizontal="right" vertical="center"/>
    </xf>
    <xf numFmtId="176" fontId="166" fillId="50" borderId="58" applyNumberFormat="0" applyProtection="0">
      <alignment horizontal="right" vertical="center"/>
    </xf>
    <xf numFmtId="176" fontId="140" fillId="0" borderId="50" applyNumberFormat="0" applyFill="0" applyBorder="0" applyAlignment="0" applyProtection="0"/>
    <xf numFmtId="0" fontId="3" fillId="92" borderId="52" applyNumberFormat="0" applyFont="0" applyAlignment="0" applyProtection="0"/>
    <xf numFmtId="176" fontId="32" fillId="89" borderId="52" applyNumberFormat="0" applyAlignment="0" applyProtection="0"/>
    <xf numFmtId="0" fontId="3" fillId="86" borderId="37" applyNumberFormat="0" applyProtection="0">
      <alignment horizontal="left" vertical="center" indent="1"/>
    </xf>
    <xf numFmtId="0" fontId="142" fillId="0" borderId="50" applyNumberFormat="0" applyFill="0" applyBorder="0" applyAlignment="0" applyProtection="0"/>
    <xf numFmtId="176" fontId="102" fillId="52" borderId="51" applyNumberFormat="0" applyAlignment="0" applyProtection="0"/>
    <xf numFmtId="0" fontId="141"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0" fontId="3" fillId="93" borderId="37" applyNumberFormat="0" applyProtection="0">
      <alignment horizontal="left" vertical="center" indent="1"/>
    </xf>
    <xf numFmtId="0" fontId="36" fillId="92" borderId="52" applyNumberFormat="0" applyFont="0" applyAlignment="0" applyProtection="0"/>
    <xf numFmtId="0" fontId="57" fillId="0" borderId="50" applyNumberFormat="0" applyFill="0" applyBorder="0" applyAlignment="0" applyProtection="0"/>
    <xf numFmtId="0" fontId="59" fillId="0" borderId="50" applyNumberFormat="0" applyFill="0" applyBorder="0" applyAlignment="0" applyProtection="0"/>
    <xf numFmtId="176" fontId="58" fillId="0" borderId="50" applyNumberFormat="0" applyFill="0" applyBorder="0" applyAlignment="0" applyProtection="0"/>
    <xf numFmtId="4" fontId="44" fillId="88" borderId="37" applyNumberFormat="0" applyProtection="0">
      <alignment vertical="center"/>
    </xf>
    <xf numFmtId="0" fontId="102" fillId="51" borderId="51" applyNumberFormat="0" applyAlignment="0" applyProtection="0"/>
    <xf numFmtId="0" fontId="102" fillId="51" borderId="51" applyNumberFormat="0" applyAlignment="0" applyProtection="0"/>
    <xf numFmtId="0" fontId="68" fillId="79" borderId="51" applyNumberFormat="0" applyAlignment="0" applyProtection="0"/>
    <xf numFmtId="4" fontId="124" fillId="88" borderId="37" applyNumberFormat="0" applyProtection="0">
      <alignment vertical="center"/>
    </xf>
    <xf numFmtId="0" fontId="58" fillId="0" borderId="50" applyNumberFormat="0" applyFill="0" applyBorder="0" applyAlignment="0" applyProtection="0"/>
    <xf numFmtId="4" fontId="44" fillId="88" borderId="37" applyNumberFormat="0" applyProtection="0">
      <alignment horizontal="left" vertical="center" indent="1"/>
    </xf>
    <xf numFmtId="0" fontId="57" fillId="0" borderId="50" applyNumberFormat="0" applyFill="0" applyBorder="0" applyAlignment="0" applyProtection="0"/>
    <xf numFmtId="0" fontId="122" fillId="79" borderId="37" applyNumberFormat="0" applyAlignment="0" applyProtection="0"/>
    <xf numFmtId="4" fontId="44" fillId="95" borderId="37" applyNumberFormat="0" applyProtection="0">
      <alignment horizontal="right" vertical="center"/>
    </xf>
    <xf numFmtId="0" fontId="3" fillId="93" borderId="37" applyNumberFormat="0" applyProtection="0">
      <alignment horizontal="left" vertical="center" indent="1"/>
    </xf>
    <xf numFmtId="4" fontId="44" fillId="88" borderId="37" applyNumberFormat="0" applyProtection="0">
      <alignment horizontal="left" vertical="center" indent="1"/>
    </xf>
    <xf numFmtId="4" fontId="44" fillId="40" borderId="37" applyNumberFormat="0" applyProtection="0">
      <alignment horizontal="right" vertical="center"/>
    </xf>
    <xf numFmtId="4" fontId="44" fillId="104"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106" borderId="37" applyNumberFormat="0" applyProtection="0">
      <alignment horizontal="left" vertical="center" indent="1"/>
    </xf>
    <xf numFmtId="176" fontId="59" fillId="0" borderId="50" applyNumberFormat="0" applyFill="0" applyBorder="0" applyAlignment="0" applyProtection="0"/>
    <xf numFmtId="4" fontId="44" fillId="88" borderId="37" applyNumberFormat="0" applyProtection="0">
      <alignment horizontal="left" vertical="center" indent="1"/>
    </xf>
    <xf numFmtId="0" fontId="142" fillId="0" borderId="50" applyNumberFormat="0" applyFill="0" applyBorder="0" applyAlignment="0" applyProtection="0"/>
    <xf numFmtId="176" fontId="142" fillId="0" borderId="50" applyNumberFormat="0" applyFill="0" applyBorder="0" applyAlignment="0" applyProtection="0"/>
    <xf numFmtId="4" fontId="128" fillId="109" borderId="58" applyNumberFormat="0" applyProtection="0">
      <alignment horizontal="right" vertical="center"/>
    </xf>
    <xf numFmtId="176" fontId="128" fillId="50" borderId="58" applyNumberFormat="0" applyProtection="0">
      <alignment horizontal="right" vertical="center"/>
    </xf>
    <xf numFmtId="176" fontId="135" fillId="0" borderId="50" applyNumberFormat="0" applyFill="0" applyBorder="0" applyAlignment="0" applyProtection="0"/>
    <xf numFmtId="4" fontId="124" fillId="104" borderId="37" applyNumberFormat="0" applyProtection="0">
      <alignment horizontal="right" vertical="center"/>
    </xf>
    <xf numFmtId="176" fontId="91" fillId="0" borderId="53">
      <alignment horizontal="left" vertical="center"/>
    </xf>
    <xf numFmtId="176" fontId="2" fillId="0" borderId="50" applyNumberFormat="0" applyFill="0" applyAlignment="0" applyProtection="0"/>
    <xf numFmtId="176" fontId="165" fillId="50" borderId="58" applyNumberFormat="0" applyProtection="0">
      <alignment horizontal="right" vertical="center"/>
    </xf>
    <xf numFmtId="0" fontId="3" fillId="93" borderId="37" applyNumberFormat="0" applyProtection="0">
      <alignment horizontal="left" vertical="center" indent="1"/>
    </xf>
    <xf numFmtId="4" fontId="133" fillId="104" borderId="37" applyNumberFormat="0" applyProtection="0">
      <alignment horizontal="right" vertical="center"/>
    </xf>
    <xf numFmtId="0" fontId="3" fillId="92" borderId="52" applyNumberFormat="0" applyFont="0" applyAlignment="0" applyProtection="0"/>
    <xf numFmtId="0" fontId="173" fillId="0" borderId="48" applyNumberFormat="0" applyFill="0" applyAlignment="0" applyProtection="0"/>
    <xf numFmtId="0" fontId="3" fillId="86" borderId="37" applyNumberFormat="0" applyProtection="0">
      <alignment horizontal="left" vertical="center" indent="1"/>
    </xf>
    <xf numFmtId="0" fontId="3" fillId="93" borderId="37" applyNumberFormat="0" applyProtection="0">
      <alignment horizontal="left" vertical="center" indent="1"/>
    </xf>
    <xf numFmtId="0" fontId="59" fillId="0" borderId="50" applyNumberFormat="0" applyFill="0" applyBorder="0" applyAlignment="0" applyProtection="0"/>
    <xf numFmtId="0" fontId="102" fillId="51" borderId="51" applyNumberFormat="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0" fontId="3" fillId="92" borderId="52" applyNumberFormat="0" applyFont="0" applyAlignment="0" applyProtection="0"/>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2" fillId="0" borderId="50" applyNumberFormat="0" applyFill="0" applyAlignment="0" applyProtection="0"/>
    <xf numFmtId="0" fontId="3" fillId="93" borderId="37" applyNumberFormat="0" applyProtection="0">
      <alignment horizontal="left" vertical="center" indent="1"/>
    </xf>
    <xf numFmtId="0" fontId="3" fillId="108" borderId="37" applyNumberFormat="0" applyProtection="0">
      <alignment horizontal="left" vertical="center" indent="1"/>
    </xf>
    <xf numFmtId="0" fontId="173" fillId="0" borderId="48" applyNumberFormat="0" applyFill="0" applyAlignment="0" applyProtection="0"/>
    <xf numFmtId="4" fontId="124" fillId="85" borderId="37" applyNumberFormat="0" applyProtection="0">
      <alignment vertical="center"/>
    </xf>
    <xf numFmtId="0" fontId="68" fillId="80" borderId="51" applyNumberFormat="0" applyAlignment="0" applyProtection="0"/>
    <xf numFmtId="0" fontId="68" fillId="79" borderId="51" applyNumberFormat="0" applyAlignment="0" applyProtection="0"/>
    <xf numFmtId="176" fontId="2" fillId="0" borderId="50" applyNumberFormat="0" applyFill="0" applyAlignment="0" applyProtection="0"/>
    <xf numFmtId="4" fontId="124" fillId="88" borderId="37" applyNumberFormat="0" applyProtection="0">
      <alignment vertical="center"/>
    </xf>
    <xf numFmtId="0" fontId="58" fillId="0" borderId="50" applyNumberFormat="0" applyFill="0" applyBorder="0" applyAlignment="0" applyProtection="0"/>
    <xf numFmtId="0" fontId="36" fillId="92" borderId="52" applyNumberFormat="0" applyFont="0" applyAlignment="0" applyProtection="0"/>
    <xf numFmtId="4" fontId="44" fillId="100" borderId="37" applyNumberFormat="0" applyProtection="0">
      <alignment horizontal="right" vertical="center"/>
    </xf>
    <xf numFmtId="4" fontId="44" fillId="99" borderId="37" applyNumberFormat="0" applyProtection="0">
      <alignment horizontal="right" vertical="center"/>
    </xf>
    <xf numFmtId="4" fontId="44" fillId="101" borderId="37" applyNumberFormat="0" applyProtection="0">
      <alignment horizontal="right" vertical="center"/>
    </xf>
    <xf numFmtId="4" fontId="124" fillId="88" borderId="37" applyNumberFormat="0" applyProtection="0">
      <alignment vertical="center"/>
    </xf>
    <xf numFmtId="176" fontId="140" fillId="0" borderId="50" applyNumberFormat="0" applyFill="0" applyBorder="0" applyAlignment="0" applyProtection="0"/>
    <xf numFmtId="176" fontId="102" fillId="52" borderId="51" applyNumberFormat="0" applyAlignment="0" applyProtection="0"/>
    <xf numFmtId="176" fontId="59" fillId="0" borderId="50" applyNumberFormat="0" applyFill="0" applyBorder="0" applyAlignment="0" applyProtection="0"/>
    <xf numFmtId="176" fontId="165" fillId="50" borderId="58" applyNumberFormat="0" applyProtection="0">
      <alignment horizontal="right" vertical="center"/>
    </xf>
    <xf numFmtId="176" fontId="57" fillId="0" borderId="50" applyNumberFormat="0" applyFill="0" applyBorder="0" applyAlignment="0" applyProtection="0"/>
    <xf numFmtId="176" fontId="125" fillId="112" borderId="58" applyNumberFormat="0" applyProtection="0">
      <alignment horizontal="left" vertical="center" wrapText="1" indent="1"/>
    </xf>
    <xf numFmtId="176" fontId="135" fillId="0" borderId="50" applyNumberFormat="0" applyFill="0" applyBorder="0" applyAlignment="0" applyProtection="0"/>
    <xf numFmtId="176" fontId="166" fillId="50" borderId="58" applyNumberFormat="0" applyProtection="0">
      <alignment horizontal="right" vertical="center"/>
    </xf>
    <xf numFmtId="0" fontId="130" fillId="107" borderId="58" applyNumberFormat="0" applyProtection="0">
      <alignment horizontal="left" vertical="top" indent="1"/>
    </xf>
    <xf numFmtId="4" fontId="129" fillId="109" borderId="58" applyNumberFormat="0" applyProtection="0">
      <alignment horizontal="right" vertical="center"/>
    </xf>
    <xf numFmtId="4" fontId="44" fillId="104" borderId="37" applyNumberFormat="0" applyProtection="0">
      <alignment horizontal="left" vertical="center" indent="1"/>
    </xf>
    <xf numFmtId="0" fontId="3" fillId="106" borderId="37" applyNumberFormat="0" applyProtection="0">
      <alignment horizontal="left" vertical="center" indent="1"/>
    </xf>
    <xf numFmtId="176" fontId="166" fillId="50" borderId="58" applyNumberFormat="0" applyProtection="0">
      <alignment horizontal="right" vertical="center"/>
    </xf>
    <xf numFmtId="0" fontId="3" fillId="93" borderId="37" applyNumberFormat="0" applyProtection="0">
      <alignment horizontal="left" vertical="center" indent="1"/>
    </xf>
    <xf numFmtId="4" fontId="44" fillId="96" borderId="37" applyNumberFormat="0" applyProtection="0">
      <alignment horizontal="right" vertical="center"/>
    </xf>
    <xf numFmtId="0" fontId="3" fillId="108" borderId="37" applyNumberFormat="0" applyProtection="0">
      <alignment horizontal="left" vertical="center" indent="1"/>
    </xf>
    <xf numFmtId="4" fontId="44" fillId="99" borderId="37" applyNumberFormat="0" applyProtection="0">
      <alignment horizontal="right" vertical="center"/>
    </xf>
    <xf numFmtId="4" fontId="44" fillId="83" borderId="37" applyNumberFormat="0" applyProtection="0">
      <alignment horizontal="right" vertical="center"/>
    </xf>
    <xf numFmtId="4" fontId="44" fillId="40" borderId="37" applyNumberFormat="0" applyProtection="0">
      <alignment horizontal="right" vertical="center"/>
    </xf>
    <xf numFmtId="4" fontId="44" fillId="85" borderId="37" applyNumberFormat="0" applyProtection="0">
      <alignment horizontal="left" vertical="center" indent="1"/>
    </xf>
    <xf numFmtId="4" fontId="44" fillId="104"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33" fillId="104" borderId="37" applyNumberFormat="0" applyProtection="0">
      <alignment horizontal="right" vertical="center"/>
    </xf>
    <xf numFmtId="4" fontId="44" fillId="85" borderId="37" applyNumberFormat="0" applyProtection="0">
      <alignment horizontal="left" vertical="center" indent="1"/>
    </xf>
    <xf numFmtId="0" fontId="91" fillId="0" borderId="53">
      <alignment horizontal="left" vertical="center"/>
    </xf>
    <xf numFmtId="176" fontId="2" fillId="0" borderId="50" applyNumberFormat="0" applyFill="0" applyAlignment="0" applyProtection="0"/>
    <xf numFmtId="4" fontId="44" fillId="85" borderId="37" applyNumberFormat="0" applyProtection="0">
      <alignment horizontal="left" vertical="center" indent="1"/>
    </xf>
    <xf numFmtId="176" fontId="59" fillId="0" borderId="50" applyNumberFormat="0" applyFill="0" applyBorder="0" applyAlignment="0" applyProtection="0"/>
    <xf numFmtId="176" fontId="142" fillId="0" borderId="50" applyNumberFormat="0" applyFill="0" applyBorder="0" applyAlignment="0" applyProtection="0"/>
    <xf numFmtId="4" fontId="44" fillId="85" borderId="37" applyNumberFormat="0" applyProtection="0">
      <alignment horizontal="left" vertical="center" indent="1"/>
    </xf>
    <xf numFmtId="4" fontId="44" fillId="104" borderId="37" applyNumberFormat="0" applyProtection="0">
      <alignment horizontal="right" vertical="center"/>
    </xf>
    <xf numFmtId="0" fontId="3" fillId="93" borderId="37" applyNumberFormat="0" applyProtection="0">
      <alignment horizontal="left" vertical="center" indent="1"/>
    </xf>
    <xf numFmtId="39" fontId="106" fillId="57" borderId="56"/>
    <xf numFmtId="0" fontId="3" fillId="108" borderId="37" applyNumberFormat="0" applyProtection="0">
      <alignment horizontal="left" vertical="center" indent="1"/>
    </xf>
    <xf numFmtId="4" fontId="44" fillId="85" borderId="37" applyNumberFormat="0" applyProtection="0">
      <alignment horizontal="left" vertical="center" indent="1"/>
    </xf>
    <xf numFmtId="0" fontId="2" fillId="0" borderId="50" applyNumberFormat="0" applyFill="0" applyAlignment="0" applyProtection="0"/>
    <xf numFmtId="0" fontId="58" fillId="0" borderId="50" applyNumberFormat="0" applyFill="0" applyBorder="0" applyAlignment="0" applyProtection="0"/>
    <xf numFmtId="4" fontId="124" fillId="104" borderId="37" applyNumberFormat="0" applyProtection="0">
      <alignment horizontal="right" vertical="center"/>
    </xf>
    <xf numFmtId="0" fontId="91" fillId="0" borderId="53">
      <alignment horizontal="left" vertical="center"/>
    </xf>
    <xf numFmtId="4" fontId="44" fillId="85" borderId="37" applyNumberFormat="0" applyProtection="0">
      <alignment horizontal="left" vertical="center" indent="1"/>
    </xf>
    <xf numFmtId="4" fontId="128" fillId="109" borderId="58" applyNumberFormat="0" applyProtection="0">
      <alignment horizontal="right" vertical="center"/>
    </xf>
    <xf numFmtId="4" fontId="129" fillId="109" borderId="58" applyNumberFormat="0" applyProtection="0">
      <alignment horizontal="right" vertical="center"/>
    </xf>
    <xf numFmtId="4" fontId="125" fillId="53" borderId="58" applyNumberFormat="0" applyProtection="0">
      <alignment horizontal="left" vertical="center" wrapText="1" indent="1"/>
    </xf>
    <xf numFmtId="0" fontId="135" fillId="0" borderId="50" applyNumberFormat="0" applyFill="0" applyBorder="0" applyAlignment="0" applyProtection="0"/>
    <xf numFmtId="4" fontId="133"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4" fontId="124" fillId="88" borderId="37" applyNumberFormat="0" applyProtection="0">
      <alignment vertical="center"/>
    </xf>
    <xf numFmtId="4" fontId="44" fillId="8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4" fontId="44" fillId="104" borderId="37" applyNumberFormat="0" applyProtection="0">
      <alignment horizontal="left" vertical="center" indent="1"/>
    </xf>
    <xf numFmtId="4" fontId="44" fillId="100" borderId="37" applyNumberFormat="0" applyProtection="0">
      <alignment horizontal="right" vertical="center"/>
    </xf>
    <xf numFmtId="4" fontId="126" fillId="102" borderId="37" applyNumberFormat="0" applyProtection="0">
      <alignment horizontal="left" vertical="center" indent="1"/>
    </xf>
    <xf numFmtId="4" fontId="44" fillId="98" borderId="37" applyNumberFormat="0" applyProtection="0">
      <alignment horizontal="right" vertical="center"/>
    </xf>
    <xf numFmtId="4" fontId="44" fillId="99" borderId="37" applyNumberFormat="0" applyProtection="0">
      <alignment horizontal="right" vertical="center"/>
    </xf>
    <xf numFmtId="0" fontId="3" fillId="93" borderId="37" applyNumberFormat="0" applyProtection="0">
      <alignment horizontal="left" vertical="center" indent="1"/>
    </xf>
    <xf numFmtId="4" fontId="44" fillId="96" borderId="37" applyNumberFormat="0" applyProtection="0">
      <alignment horizontal="right" vertical="center"/>
    </xf>
    <xf numFmtId="4" fontId="44" fillId="85" borderId="37" applyNumberFormat="0" applyProtection="0">
      <alignment vertical="center"/>
    </xf>
    <xf numFmtId="4" fontId="44" fillId="85" borderId="37" applyNumberFormat="0" applyProtection="0">
      <alignment horizontal="left" vertical="center" indent="1"/>
    </xf>
    <xf numFmtId="4" fontId="133" fillId="104" borderId="37" applyNumberFormat="0" applyProtection="0">
      <alignment horizontal="right" vertical="center"/>
    </xf>
    <xf numFmtId="0" fontId="3" fillId="92" borderId="52" applyNumberFormat="0" applyFont="0" applyAlignment="0" applyProtection="0"/>
    <xf numFmtId="4" fontId="44" fillId="88" borderId="37" applyNumberFormat="0" applyProtection="0">
      <alignment horizontal="left" vertical="center" indent="1"/>
    </xf>
    <xf numFmtId="0" fontId="189" fillId="80" borderId="51" applyNumberFormat="0" applyAlignment="0" applyProtection="0"/>
    <xf numFmtId="0" fontId="190" fillId="52" borderId="51" applyNumberFormat="0" applyAlignment="0" applyProtection="0"/>
    <xf numFmtId="4" fontId="44" fillId="85" borderId="37" applyNumberFormat="0" applyProtection="0">
      <alignment horizontal="left" vertical="center" indent="1"/>
    </xf>
    <xf numFmtId="4" fontId="124" fillId="85" borderId="37" applyNumberFormat="0" applyProtection="0">
      <alignmen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4" fontId="44" fillId="104" borderId="37" applyNumberFormat="0" applyProtection="0">
      <alignment horizontal="right" vertical="center"/>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vertical="center"/>
    </xf>
    <xf numFmtId="176" fontId="91" fillId="0" borderId="53">
      <alignment horizontal="left" vertical="center"/>
    </xf>
    <xf numFmtId="39" fontId="106" fillId="57" borderId="56"/>
    <xf numFmtId="0" fontId="3" fillId="93" borderId="37" applyNumberFormat="0" applyProtection="0">
      <alignment horizontal="left" vertical="center" indent="1"/>
    </xf>
    <xf numFmtId="4" fontId="44" fillId="104" borderId="37" applyNumberFormat="0" applyProtection="0">
      <alignment horizontal="right" vertical="center"/>
    </xf>
    <xf numFmtId="39" fontId="106" fillId="57" borderId="56"/>
    <xf numFmtId="39" fontId="106" fillId="57" borderId="56"/>
    <xf numFmtId="0" fontId="91" fillId="0" borderId="53">
      <alignment horizontal="left" vertical="center"/>
    </xf>
    <xf numFmtId="4" fontId="44" fillId="99" borderId="37" applyNumberFormat="0" applyProtection="0">
      <alignment horizontal="right" vertical="center"/>
    </xf>
    <xf numFmtId="4" fontId="124" fillId="85" borderId="37" applyNumberFormat="0" applyProtection="0">
      <alignment vertical="center"/>
    </xf>
    <xf numFmtId="0" fontId="3" fillId="86" borderId="37" applyNumberFormat="0" applyProtection="0">
      <alignment horizontal="left" vertical="center" indent="1"/>
    </xf>
    <xf numFmtId="0" fontId="3" fillId="93" borderId="37" applyNumberFormat="0" applyProtection="0">
      <alignment horizontal="left" vertical="center" indent="1"/>
    </xf>
    <xf numFmtId="4" fontId="128" fillId="109" borderId="58" applyNumberFormat="0" applyProtection="0">
      <alignment horizontal="right" vertical="center"/>
    </xf>
    <xf numFmtId="0" fontId="59" fillId="0" borderId="50" applyNumberFormat="0" applyFill="0" applyBorder="0" applyAlignment="0" applyProtection="0"/>
    <xf numFmtId="0" fontId="2" fillId="0" borderId="50" applyNumberFormat="0" applyFill="0" applyAlignment="0" applyProtection="0"/>
    <xf numFmtId="0" fontId="57" fillId="0" borderId="50" applyNumberFormat="0" applyFill="0" applyBorder="0" applyAlignment="0" applyProtection="0"/>
    <xf numFmtId="39" fontId="106" fillId="57" borderId="56"/>
    <xf numFmtId="0" fontId="3" fillId="93" borderId="37" applyNumberFormat="0" applyProtection="0">
      <alignment horizontal="left" vertical="center" indent="1"/>
    </xf>
    <xf numFmtId="0" fontId="91" fillId="0" borderId="53">
      <alignment horizontal="left" vertical="center"/>
    </xf>
    <xf numFmtId="0" fontId="91" fillId="0" borderId="53">
      <alignment horizontal="left" vertical="center"/>
    </xf>
    <xf numFmtId="0" fontId="3" fillId="93" borderId="37" applyNumberFormat="0" applyProtection="0">
      <alignment horizontal="left" vertical="center" indent="1"/>
    </xf>
    <xf numFmtId="4" fontId="133" fillId="104" borderId="37" applyNumberFormat="0" applyProtection="0">
      <alignment horizontal="right" vertical="center"/>
    </xf>
    <xf numFmtId="4" fontId="124" fillId="85" borderId="37" applyNumberFormat="0" applyProtection="0">
      <alignment vertical="center"/>
    </xf>
    <xf numFmtId="176" fontId="128" fillId="50" borderId="58" applyNumberFormat="0" applyProtection="0">
      <alignment horizontal="right" vertical="center"/>
    </xf>
    <xf numFmtId="4" fontId="44" fillId="104" borderId="37" applyNumberFormat="0" applyProtection="0">
      <alignment horizontal="right" vertical="center"/>
    </xf>
    <xf numFmtId="0" fontId="173" fillId="0" borderId="48" applyNumberFormat="0" applyFill="0" applyAlignment="0" applyProtection="0"/>
    <xf numFmtId="0" fontId="190" fillId="52" borderId="51" applyNumberFormat="0" applyAlignment="0" applyProtection="0"/>
    <xf numFmtId="0" fontId="190" fillId="52" borderId="51" applyNumberFormat="0" applyAlignment="0" applyProtection="0"/>
    <xf numFmtId="0" fontId="2" fillId="86" borderId="54"/>
    <xf numFmtId="0" fontId="68" fillId="79" borderId="51" applyNumberFormat="0" applyAlignment="0" applyProtection="0"/>
    <xf numFmtId="0" fontId="141" fillId="0" borderId="50" applyNumberFormat="0" applyFill="0" applyBorder="0" applyAlignment="0" applyProtection="0"/>
    <xf numFmtId="0" fontId="3" fillId="86" borderId="37" applyNumberFormat="0" applyProtection="0">
      <alignment horizontal="left" vertical="center" indent="1"/>
    </xf>
    <xf numFmtId="4" fontId="44" fillId="104" borderId="37" applyNumberFormat="0" applyProtection="0">
      <alignment horizontal="left" vertical="center" indent="1"/>
    </xf>
    <xf numFmtId="39" fontId="106" fillId="57" borderId="56"/>
    <xf numFmtId="0" fontId="58" fillId="0" borderId="50" applyNumberFormat="0" applyFill="0" applyBorder="0" applyAlignment="0" applyProtection="0"/>
    <xf numFmtId="4" fontId="44" fillId="85" borderId="37" applyNumberFormat="0" applyProtection="0">
      <alignment vertical="center"/>
    </xf>
    <xf numFmtId="4" fontId="44" fillId="85" borderId="37" applyNumberFormat="0" applyProtection="0">
      <alignment horizontal="left" vertical="center" indent="1"/>
    </xf>
    <xf numFmtId="0" fontId="3" fillId="86" borderId="37" applyNumberFormat="0" applyProtection="0">
      <alignment horizontal="left" vertical="center" indent="1"/>
    </xf>
    <xf numFmtId="0" fontId="3" fillId="92" borderId="52" applyNumberFormat="0" applyFont="0" applyAlignment="0" applyProtection="0"/>
    <xf numFmtId="176" fontId="140" fillId="0" borderId="50" applyNumberFormat="0" applyFill="0" applyBorder="0" applyAlignment="0" applyProtection="0"/>
    <xf numFmtId="0" fontId="3" fillId="93" borderId="37" applyNumberFormat="0" applyProtection="0">
      <alignment horizontal="left" vertical="center" indent="1"/>
    </xf>
    <xf numFmtId="4" fontId="44" fillId="97" borderId="37" applyNumberFormat="0" applyProtection="0">
      <alignment horizontal="right" vertical="center"/>
    </xf>
    <xf numFmtId="0" fontId="3" fillId="92" borderId="52" applyNumberFormat="0" applyFont="0" applyAlignment="0" applyProtection="0"/>
    <xf numFmtId="0" fontId="2" fillId="84" borderId="54"/>
    <xf numFmtId="4" fontId="44" fillId="85" borderId="37" applyNumberFormat="0" applyProtection="0">
      <alignment horizontal="left" vertical="center" indent="1"/>
    </xf>
    <xf numFmtId="4" fontId="133" fillId="104" borderId="37" applyNumberFormat="0" applyProtection="0">
      <alignment horizontal="right" vertical="center"/>
    </xf>
    <xf numFmtId="176" fontId="102" fillId="52" borderId="51" applyNumberFormat="0" applyAlignment="0" applyProtection="0"/>
    <xf numFmtId="0" fontId="3" fillId="93" borderId="37" applyNumberFormat="0" applyProtection="0">
      <alignment horizontal="left" vertical="center" indent="1"/>
    </xf>
    <xf numFmtId="0" fontId="3" fillId="106" borderId="37" applyNumberFormat="0" applyProtection="0">
      <alignment horizontal="left" vertical="center" indent="1"/>
    </xf>
    <xf numFmtId="4" fontId="44" fillId="85" borderId="37" applyNumberFormat="0" applyProtection="0">
      <alignment vertical="center"/>
    </xf>
    <xf numFmtId="0" fontId="3" fillId="93" borderId="37" applyNumberFormat="0" applyProtection="0">
      <alignment horizontal="left" vertical="center" indent="1"/>
    </xf>
    <xf numFmtId="0" fontId="3" fillId="92" borderId="52" applyNumberFormat="0" applyFont="0" applyAlignment="0" applyProtection="0"/>
    <xf numFmtId="0" fontId="135" fillId="0" borderId="50" applyNumberFormat="0" applyFill="0" applyBorder="0" applyAlignment="0" applyProtection="0"/>
    <xf numFmtId="0" fontId="68" fillId="79" borderId="51" applyNumberFormat="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0" fontId="68" fillId="80" borderId="51" applyNumberFormat="0" applyAlignment="0" applyProtection="0"/>
    <xf numFmtId="4" fontId="44" fillId="100" borderId="37" applyNumberFormat="0" applyProtection="0">
      <alignment horizontal="right" vertical="center"/>
    </xf>
    <xf numFmtId="4" fontId="44" fillId="96" borderId="37" applyNumberFormat="0" applyProtection="0">
      <alignment horizontal="right" vertical="center"/>
    </xf>
    <xf numFmtId="4" fontId="129" fillId="109" borderId="58" applyNumberFormat="0" applyProtection="0">
      <alignment horizontal="right" vertical="center"/>
    </xf>
    <xf numFmtId="4" fontId="44" fillId="88"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85" borderId="37" applyNumberFormat="0" applyProtection="0">
      <alignment vertical="center"/>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8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4" fillId="104" borderId="37"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0" fontId="3" fillId="93" borderId="37" applyNumberFormat="0" applyProtection="0">
      <alignment horizontal="left" vertical="center"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3" fillId="93" borderId="37" applyNumberFormat="0" applyProtection="0">
      <alignment horizontal="left" vertical="center" indent="1"/>
    </xf>
    <xf numFmtId="176" fontId="130" fillId="107" borderId="58" applyNumberFormat="0" applyProtection="0">
      <alignment horizontal="left" vertical="top" indent="1"/>
    </xf>
    <xf numFmtId="4" fontId="133" fillId="104" borderId="37"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176" fontId="68" fillId="80" borderId="51" applyNumberFormat="0" applyAlignment="0" applyProtection="0"/>
    <xf numFmtId="0" fontId="140" fillId="0" borderId="50" applyNumberFormat="0" applyFill="0" applyBorder="0" applyAlignment="0" applyProtection="0"/>
    <xf numFmtId="0" fontId="3" fillId="86" borderId="37" applyNumberFormat="0" applyProtection="0">
      <alignment horizontal="left" vertical="center" indent="1"/>
    </xf>
    <xf numFmtId="0" fontId="58" fillId="0" borderId="50" applyNumberFormat="0" applyFill="0" applyBorder="0" applyAlignment="0" applyProtection="0"/>
    <xf numFmtId="176" fontId="135" fillId="0" borderId="50" applyNumberFormat="0" applyFill="0" applyBorder="0" applyAlignment="0" applyProtection="0"/>
    <xf numFmtId="0" fontId="173" fillId="0" borderId="48" applyNumberFormat="0" applyFill="0" applyAlignment="0" applyProtection="0"/>
    <xf numFmtId="4" fontId="44" fillId="99" borderId="37" applyNumberFormat="0" applyProtection="0">
      <alignment horizontal="right" vertical="center"/>
    </xf>
    <xf numFmtId="176" fontId="140"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58" fillId="0" borderId="50" applyNumberFormat="0" applyFill="0" applyBorder="0" applyAlignment="0" applyProtection="0"/>
    <xf numFmtId="176" fontId="125" fillId="112" borderId="58" applyNumberFormat="0" applyProtection="0">
      <alignment horizontal="left" vertical="center" wrapText="1" indent="1"/>
    </xf>
    <xf numFmtId="0" fontId="142" fillId="0" borderId="50" applyNumberFormat="0" applyFill="0" applyBorder="0" applyAlignment="0" applyProtection="0"/>
    <xf numFmtId="4" fontId="44" fillId="88" borderId="37" applyNumberFormat="0" applyProtection="0">
      <alignment horizontal="left" vertical="center" indent="1"/>
    </xf>
    <xf numFmtId="4" fontId="124" fillId="88" borderId="37" applyNumberFormat="0" applyProtection="0">
      <alignment vertical="center"/>
    </xf>
    <xf numFmtId="0" fontId="3" fillId="93" borderId="37" applyNumberFormat="0" applyProtection="0">
      <alignment horizontal="left" vertical="center" indent="1"/>
    </xf>
    <xf numFmtId="0" fontId="3" fillId="106" borderId="37" applyNumberFormat="0" applyProtection="0">
      <alignment horizontal="left" vertical="center" indent="1"/>
    </xf>
    <xf numFmtId="0" fontId="3" fillId="93" borderId="37" applyNumberFormat="0" applyProtection="0">
      <alignment horizontal="left" vertical="center" indent="1"/>
    </xf>
    <xf numFmtId="0" fontId="59" fillId="0" borderId="50" applyNumberFormat="0" applyFill="0" applyBorder="0" applyAlignment="0" applyProtection="0"/>
    <xf numFmtId="4" fontId="44" fillId="97" borderId="37" applyNumberFormat="0" applyProtection="0">
      <alignment horizontal="right" vertical="center"/>
    </xf>
    <xf numFmtId="0" fontId="68" fillId="79" borderId="51" applyNumberFormat="0" applyAlignment="0" applyProtection="0"/>
    <xf numFmtId="39" fontId="106" fillId="57" borderId="56"/>
    <xf numFmtId="0" fontId="102" fillId="52" borderId="51" applyNumberFormat="0" applyAlignment="0" applyProtection="0"/>
    <xf numFmtId="0" fontId="59" fillId="0" borderId="50" applyNumberFormat="0" applyFill="0" applyBorder="0" applyAlignment="0" applyProtection="0"/>
    <xf numFmtId="0" fontId="122" fillId="80" borderId="37" applyNumberFormat="0" applyAlignment="0" applyProtection="0"/>
    <xf numFmtId="4" fontId="44" fillId="97" borderId="37" applyNumberFormat="0" applyProtection="0">
      <alignment horizontal="right" vertical="center"/>
    </xf>
    <xf numFmtId="4" fontId="44" fillId="96" borderId="37" applyNumberFormat="0" applyProtection="0">
      <alignment horizontal="right" vertical="center"/>
    </xf>
    <xf numFmtId="4" fontId="44" fillId="106" borderId="37" applyNumberFormat="0" applyProtection="0">
      <alignment horizontal="left" vertical="center" indent="1"/>
    </xf>
    <xf numFmtId="4" fontId="129" fillId="109" borderId="58" applyNumberFormat="0" applyProtection="0">
      <alignment horizontal="right" vertical="center"/>
    </xf>
    <xf numFmtId="176" fontId="128" fillId="50" borderId="58" applyNumberFormat="0" applyProtection="0">
      <alignment horizontal="right" vertical="center"/>
    </xf>
    <xf numFmtId="176" fontId="57" fillId="0" borderId="50" applyNumberFormat="0" applyFill="0" applyBorder="0" applyAlignment="0" applyProtection="0"/>
    <xf numFmtId="0" fontId="59" fillId="0" borderId="50" applyNumberFormat="0" applyFill="0" applyBorder="0" applyAlignment="0" applyProtection="0"/>
    <xf numFmtId="4" fontId="44" fillId="100" borderId="37" applyNumberFormat="0" applyProtection="0">
      <alignment horizontal="right" vertical="center"/>
    </xf>
    <xf numFmtId="4" fontId="44" fillId="98" borderId="37" applyNumberFormat="0" applyProtection="0">
      <alignment horizontal="right" vertical="center"/>
    </xf>
    <xf numFmtId="0" fontId="122" fillId="79" borderId="37" applyNumberFormat="0" applyAlignment="0" applyProtection="0"/>
    <xf numFmtId="0" fontId="3" fillId="86" borderId="37" applyNumberFormat="0" applyProtection="0">
      <alignment horizontal="left" vertical="center" indent="1"/>
    </xf>
    <xf numFmtId="4" fontId="44" fillId="88" borderId="37" applyNumberFormat="0" applyProtection="0">
      <alignment horizontal="left" vertical="center" indent="1"/>
    </xf>
    <xf numFmtId="4" fontId="44" fillId="104" borderId="37" applyNumberFormat="0" applyProtection="0">
      <alignment horizontal="left" vertical="center" indent="1"/>
    </xf>
    <xf numFmtId="176" fontId="57" fillId="0" borderId="50" applyNumberFormat="0" applyFill="0" applyBorder="0" applyAlignment="0" applyProtection="0"/>
    <xf numFmtId="176" fontId="102" fillId="52" borderId="51" applyNumberFormat="0" applyAlignment="0" applyProtection="0"/>
    <xf numFmtId="0" fontId="3" fillId="86" borderId="37" applyNumberFormat="0" applyProtection="0">
      <alignment horizontal="left" vertical="center" indent="1"/>
    </xf>
    <xf numFmtId="0" fontId="32" fillId="89" borderId="52" applyNumberFormat="0" applyAlignment="0" applyProtection="0"/>
    <xf numFmtId="0" fontId="3" fillId="93" borderId="37" applyNumberFormat="0" applyProtection="0">
      <alignment horizontal="left" vertical="center" indent="1"/>
    </xf>
    <xf numFmtId="0" fontId="122" fillId="79" borderId="37" applyNumberFormat="0" applyAlignment="0" applyProtection="0"/>
    <xf numFmtId="4" fontId="124" fillId="85" borderId="37" applyNumberFormat="0" applyProtection="0">
      <alignment vertical="center"/>
    </xf>
    <xf numFmtId="0" fontId="57" fillId="0" borderId="50" applyNumberFormat="0" applyFill="0" applyBorder="0" applyAlignment="0" applyProtection="0"/>
    <xf numFmtId="0" fontId="91" fillId="0" borderId="53">
      <alignment horizontal="left" vertical="center"/>
    </xf>
    <xf numFmtId="0" fontId="130" fillId="107" borderId="58" applyNumberFormat="0" applyProtection="0">
      <alignment horizontal="left" vertical="top" indent="1"/>
    </xf>
    <xf numFmtId="0" fontId="140" fillId="0" borderId="50" applyNumberFormat="0" applyFill="0" applyBorder="0" applyAlignment="0" applyProtection="0"/>
    <xf numFmtId="0" fontId="3" fillId="93" borderId="37" applyNumberFormat="0" applyProtection="0">
      <alignment horizontal="left" vertical="center" indent="1"/>
    </xf>
    <xf numFmtId="4" fontId="44" fillId="88" borderId="37"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0" fontId="3" fillId="93" borderId="37" applyNumberFormat="0" applyProtection="0">
      <alignment horizontal="left" vertical="center" indent="1"/>
    </xf>
    <xf numFmtId="4" fontId="44" fillId="101" borderId="37" applyNumberFormat="0" applyProtection="0">
      <alignment horizontal="right" vertical="center"/>
    </xf>
    <xf numFmtId="4" fontId="44" fillId="83" borderId="37" applyNumberFormat="0" applyProtection="0">
      <alignment horizontal="right" vertical="center"/>
    </xf>
    <xf numFmtId="4" fontId="44" fillId="95" borderId="37" applyNumberFormat="0" applyProtection="0">
      <alignment horizontal="right" vertical="center"/>
    </xf>
    <xf numFmtId="4" fontId="124" fillId="85" borderId="37" applyNumberFormat="0" applyProtection="0">
      <alignment vertical="center"/>
    </xf>
    <xf numFmtId="0" fontId="91" fillId="0" borderId="53">
      <alignment horizontal="left" vertical="center"/>
    </xf>
    <xf numFmtId="0" fontId="68" fillId="79" borderId="51" applyNumberFormat="0" applyAlignment="0" applyProtection="0"/>
    <xf numFmtId="10" fontId="2" fillId="88" borderId="54" applyNumberFormat="0" applyBorder="0" applyAlignment="0" applyProtection="0"/>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0" fontId="142" fillId="0" borderId="50" applyNumberFormat="0" applyFill="0" applyBorder="0" applyAlignment="0" applyProtection="0"/>
    <xf numFmtId="0" fontId="91" fillId="0" borderId="53">
      <alignment horizontal="left" vertical="center"/>
    </xf>
    <xf numFmtId="176" fontId="102" fillId="52" borderId="51" applyNumberFormat="0" applyAlignment="0" applyProtection="0"/>
    <xf numFmtId="4" fontId="4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88" borderId="37" applyNumberFormat="0" applyProtection="0">
      <alignmen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133" fillId="104" borderId="37" applyNumberFormat="0" applyProtection="0">
      <alignment horizontal="right" vertical="center"/>
    </xf>
    <xf numFmtId="0" fontId="122" fillId="80" borderId="37" applyNumberFormat="0" applyAlignment="0" applyProtection="0"/>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2" fillId="89" borderId="52" applyNumberFormat="0" applyAlignment="0" applyProtection="0"/>
    <xf numFmtId="0" fontId="3" fillId="92" borderId="52" applyNumberFormat="0" applyFont="0" applyAlignment="0" applyProtection="0"/>
    <xf numFmtId="0" fontId="36" fillId="92" borderId="52" applyNumberFormat="0" applyFont="0" applyAlignment="0" applyProtection="0"/>
    <xf numFmtId="0" fontId="189" fillId="80" borderId="51" applyNumberFormat="0" applyAlignment="0" applyProtection="0"/>
    <xf numFmtId="0" fontId="68" fillId="79" borderId="51" applyNumberFormat="0" applyAlignment="0" applyProtection="0"/>
    <xf numFmtId="0" fontId="102" fillId="51" borderId="51" applyNumberFormat="0" applyAlignment="0" applyProtection="0"/>
    <xf numFmtId="0" fontId="68" fillId="79" borderId="51" applyNumberFormat="0" applyAlignment="0" applyProtection="0"/>
    <xf numFmtId="4" fontId="44" fillId="85" borderId="37" applyNumberFormat="0" applyProtection="0">
      <alignment horizontal="left" vertical="center" indent="1"/>
    </xf>
    <xf numFmtId="0" fontId="102" fillId="51" borderId="51" applyNumberFormat="0" applyAlignment="0" applyProtection="0"/>
    <xf numFmtId="4" fontId="124" fillId="104" borderId="37" applyNumberFormat="0" applyProtection="0">
      <alignment horizontal="right" vertical="center"/>
    </xf>
    <xf numFmtId="0" fontId="191" fillId="80" borderId="37" applyNumberFormat="0" applyAlignment="0" applyProtection="0"/>
    <xf numFmtId="176" fontId="141" fillId="0" borderId="50" applyNumberFormat="0" applyFill="0" applyBorder="0" applyAlignment="0" applyProtection="0"/>
    <xf numFmtId="4" fontId="44" fillId="96" borderId="37" applyNumberFormat="0" applyProtection="0">
      <alignment horizontal="right" vertical="center"/>
    </xf>
    <xf numFmtId="176" fontId="57" fillId="0" borderId="50" applyNumberFormat="0" applyFill="0" applyBorder="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68" fillId="80" borderId="51" applyNumberFormat="0" applyAlignment="0" applyProtection="0"/>
    <xf numFmtId="176" fontId="59" fillId="0" borderId="50" applyNumberFormat="0" applyFill="0" applyBorder="0" applyAlignment="0" applyProtection="0"/>
    <xf numFmtId="176" fontId="2" fillId="0" borderId="50" applyNumberFormat="0" applyFill="0" applyAlignment="0" applyProtection="0"/>
    <xf numFmtId="176" fontId="68" fillId="80" borderId="51" applyNumberFormat="0" applyAlignment="0" applyProtection="0"/>
    <xf numFmtId="4" fontId="44" fillId="85" borderId="37" applyNumberFormat="0" applyProtection="0">
      <alignment horizontal="left" vertical="center" indent="1"/>
    </xf>
    <xf numFmtId="176" fontId="102" fillId="52" borderId="51" applyNumberFormat="0" applyAlignment="0" applyProtection="0"/>
    <xf numFmtId="176" fontId="102" fillId="52" borderId="51" applyNumberFormat="0" applyAlignment="0" applyProtection="0"/>
    <xf numFmtId="176" fontId="32" fillId="89" borderId="52" applyNumberFormat="0" applyAlignment="0" applyProtection="0"/>
    <xf numFmtId="176" fontId="32" fillId="89" borderId="52" applyNumberFormat="0" applyAlignment="0" applyProtection="0"/>
    <xf numFmtId="176" fontId="122" fillId="80" borderId="37" applyNumberFormat="0" applyAlignment="0" applyProtection="0"/>
    <xf numFmtId="176" fontId="122" fillId="80" borderId="37" applyNumberFormat="0" applyAlignment="0" applyProtection="0"/>
    <xf numFmtId="176" fontId="128" fillId="50" borderId="58" applyNumberFormat="0" applyProtection="0">
      <alignment horizontal="right" vertical="center"/>
    </xf>
    <xf numFmtId="176" fontId="165" fillId="50" borderId="58" applyNumberFormat="0" applyProtection="0">
      <alignment horizontal="right" vertical="center"/>
    </xf>
    <xf numFmtId="176" fontId="165" fillId="50" borderId="58" applyNumberFormat="0" applyProtection="0">
      <alignment horizontal="right" vertical="center"/>
    </xf>
    <xf numFmtId="176" fontId="125" fillId="112" borderId="58" applyNumberFormat="0" applyProtection="0">
      <alignment horizontal="left" vertical="center" wrapText="1" indent="1"/>
    </xf>
    <xf numFmtId="176" fontId="125" fillId="112" borderId="58" applyNumberFormat="0" applyProtection="0">
      <alignment horizontal="left" vertical="center" wrapText="1" indent="1"/>
    </xf>
    <xf numFmtId="176" fontId="130" fillId="107" borderId="58" applyNumberFormat="0" applyProtection="0">
      <alignment horizontal="left" vertical="top" indent="1"/>
    </xf>
    <xf numFmtId="176" fontId="130" fillId="107" borderId="58" applyNumberFormat="0" applyProtection="0">
      <alignment horizontal="left" vertical="top" indent="1"/>
    </xf>
    <xf numFmtId="176" fontId="166" fillId="50" borderId="58" applyNumberFormat="0" applyProtection="0">
      <alignment horizontal="right" vertical="center"/>
    </xf>
    <xf numFmtId="176" fontId="166" fillId="50" borderId="58" applyNumberFormat="0" applyProtection="0">
      <alignment horizontal="right" vertical="center"/>
    </xf>
    <xf numFmtId="176" fontId="135" fillId="0" borderId="50" applyNumberFormat="0" applyFill="0" applyBorder="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4" fontId="44" fillId="88" borderId="37" applyNumberFormat="0" applyProtection="0">
      <alignment horizontal="left" vertical="center" indent="1"/>
    </xf>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2" fillId="0" borderId="50" applyNumberFormat="0" applyFill="0" applyAlignment="0" applyProtection="0"/>
    <xf numFmtId="176" fontId="2" fillId="0" borderId="50" applyNumberFormat="0" applyFill="0" applyAlignment="0" applyProtection="0"/>
    <xf numFmtId="176" fontId="68" fillId="80" borderId="51" applyNumberFormat="0" applyAlignment="0" applyProtection="0"/>
    <xf numFmtId="176" fontId="68" fillId="80" borderId="51" applyNumberFormat="0" applyAlignment="0" applyProtection="0"/>
    <xf numFmtId="176" fontId="32" fillId="89" borderId="52" applyNumberFormat="0" applyAlignment="0" applyProtection="0"/>
    <xf numFmtId="176" fontId="32" fillId="89" borderId="52" applyNumberFormat="0" applyAlignment="0" applyProtection="0"/>
    <xf numFmtId="176" fontId="102" fillId="52" borderId="51" applyNumberFormat="0" applyAlignment="0" applyProtection="0"/>
    <xf numFmtId="176" fontId="102" fillId="52" borderId="51" applyNumberFormat="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0" fontId="59" fillId="0" borderId="50" applyNumberFormat="0" applyFill="0" applyBorder="0" applyAlignment="0" applyProtection="0"/>
    <xf numFmtId="0" fontId="102" fillId="52" borderId="51" applyNumberFormat="0" applyAlignment="0" applyProtection="0"/>
    <xf numFmtId="176" fontId="102" fillId="52" borderId="51" applyNumberFormat="0" applyAlignment="0" applyProtection="0"/>
    <xf numFmtId="176" fontId="2" fillId="0" borderId="50" applyNumberFormat="0" applyFill="0" applyAlignment="0" applyProtection="0"/>
    <xf numFmtId="0" fontId="3" fillId="106" borderId="37" applyNumberFormat="0" applyProtection="0">
      <alignment horizontal="left" vertical="center" indent="1"/>
    </xf>
    <xf numFmtId="176" fontId="58" fillId="0" borderId="50" applyNumberFormat="0" applyFill="0" applyBorder="0" applyAlignment="0" applyProtection="0"/>
    <xf numFmtId="0" fontId="122" fillId="79" borderId="37" applyNumberFormat="0" applyAlignment="0" applyProtection="0"/>
    <xf numFmtId="0" fontId="3" fillId="93" borderId="37" applyNumberFormat="0" applyProtection="0">
      <alignment horizontal="left" vertical="center" indent="1"/>
    </xf>
    <xf numFmtId="4" fontId="44" fillId="88" borderId="37" applyNumberFormat="0" applyProtection="0">
      <alignment horizontal="left" vertical="center" indent="1"/>
    </xf>
    <xf numFmtId="4" fontId="134" fillId="109" borderId="58" applyNumberFormat="0" applyProtection="0">
      <alignment horizontal="right" vertical="center"/>
    </xf>
    <xf numFmtId="10" fontId="2" fillId="88" borderId="54" applyNumberFormat="0" applyBorder="0" applyAlignment="0" applyProtection="0"/>
    <xf numFmtId="0" fontId="102" fillId="51" borderId="51" applyNumberFormat="0" applyAlignment="0" applyProtection="0"/>
    <xf numFmtId="4" fontId="124" fillId="85" borderId="37" applyNumberFormat="0" applyProtection="0">
      <alignment vertical="center"/>
    </xf>
    <xf numFmtId="4" fontId="44" fillId="104" borderId="37" applyNumberFormat="0" applyProtection="0">
      <alignment horizontal="left" vertical="center" indent="1"/>
    </xf>
    <xf numFmtId="0" fontId="3" fillId="93" borderId="37" applyNumberFormat="0" applyProtection="0">
      <alignment horizontal="left" vertical="center" indent="1"/>
    </xf>
    <xf numFmtId="176" fontId="57" fillId="0" borderId="50" applyNumberFormat="0" applyFill="0" applyBorder="0" applyAlignment="0" applyProtection="0"/>
    <xf numFmtId="176" fontId="166" fillId="50" borderId="58" applyNumberFormat="0" applyProtection="0">
      <alignment horizontal="right" vertical="center"/>
    </xf>
    <xf numFmtId="4" fontId="44" fillId="104" borderId="55" applyNumberFormat="0" applyProtection="0">
      <alignment horizontal="left" vertical="center" indent="1"/>
    </xf>
    <xf numFmtId="176" fontId="142" fillId="0" borderId="50" applyNumberFormat="0" applyFill="0" applyBorder="0" applyAlignment="0" applyProtection="0"/>
    <xf numFmtId="0" fontId="3" fillId="108" borderId="37" applyNumberFormat="0" applyProtection="0">
      <alignment horizontal="left" vertical="center" indent="1"/>
    </xf>
    <xf numFmtId="0" fontId="142" fillId="0" borderId="50" applyNumberFormat="0" applyFill="0" applyBorder="0" applyAlignment="0" applyProtection="0"/>
    <xf numFmtId="0" fontId="141" fillId="0" borderId="50" applyNumberFormat="0" applyFill="0" applyBorder="0" applyAlignment="0" applyProtection="0"/>
    <xf numFmtId="0" fontId="140" fillId="0" borderId="50" applyNumberFormat="0" applyFill="0" applyBorder="0" applyAlignment="0" applyProtection="0"/>
    <xf numFmtId="0" fontId="135" fillId="0" borderId="50" applyNumberFormat="0" applyFill="0" applyBorder="0" applyAlignment="0" applyProtection="0"/>
    <xf numFmtId="0" fontId="3" fillId="93" borderId="37" applyNumberFormat="0" applyProtection="0">
      <alignment horizontal="left" vertical="center" indent="1"/>
    </xf>
    <xf numFmtId="0" fontId="2" fillId="86" borderId="54"/>
    <xf numFmtId="4" fontId="124" fillId="104" borderId="37" applyNumberFormat="0" applyProtection="0">
      <alignment horizontal="right" vertical="center"/>
    </xf>
    <xf numFmtId="0" fontId="102" fillId="52" borderId="51" applyNumberFormat="0" applyAlignment="0" applyProtection="0"/>
    <xf numFmtId="0" fontId="91" fillId="0" borderId="20">
      <alignment horizontal="left" vertical="center"/>
    </xf>
    <xf numFmtId="4" fontId="44" fillId="98" borderId="37" applyNumberFormat="0" applyProtection="0">
      <alignment horizontal="right" vertical="center"/>
    </xf>
    <xf numFmtId="0" fontId="2" fillId="84" borderId="54"/>
    <xf numFmtId="4" fontId="124" fillId="104" borderId="37" applyNumberFormat="0" applyProtection="0">
      <alignment horizontal="right" vertical="center"/>
    </xf>
    <xf numFmtId="176" fontId="128" fillId="50" borderId="58" applyNumberFormat="0" applyProtection="0">
      <alignment horizontal="right" vertical="center"/>
    </xf>
    <xf numFmtId="0" fontId="2" fillId="0" borderId="50" applyNumberFormat="0" applyFill="0" applyAlignment="0" applyProtection="0"/>
    <xf numFmtId="0" fontId="59" fillId="0" borderId="50" applyNumberFormat="0" applyFill="0" applyBorder="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0" fontId="3" fillId="93" borderId="37" applyNumberFormat="0" applyProtection="0">
      <alignment horizontal="left" vertical="center" indent="1"/>
    </xf>
    <xf numFmtId="0" fontId="141" fillId="0" borderId="50" applyNumberFormat="0" applyFill="0" applyBorder="0" applyAlignment="0" applyProtection="0"/>
    <xf numFmtId="0" fontId="59" fillId="0" borderId="50" applyNumberFormat="0" applyFill="0" applyBorder="0" applyAlignment="0" applyProtection="0"/>
    <xf numFmtId="4" fontId="125" fillId="53" borderId="58" applyNumberFormat="0" applyProtection="0">
      <alignment horizontal="left" vertical="center" wrapText="1" indent="1"/>
    </xf>
    <xf numFmtId="4" fontId="124" fillId="88" borderId="37" applyNumberFormat="0" applyProtection="0">
      <alignment vertical="center"/>
    </xf>
    <xf numFmtId="0" fontId="141" fillId="0" borderId="50" applyNumberFormat="0" applyFill="0" applyBorder="0" applyAlignment="0" applyProtection="0"/>
    <xf numFmtId="0" fontId="68" fillId="79" borderId="51" applyNumberFormat="0" applyAlignment="0" applyProtection="0"/>
    <xf numFmtId="0" fontId="58" fillId="0" borderId="50" applyNumberFormat="0" applyFill="0" applyBorder="0" applyAlignment="0" applyProtection="0"/>
    <xf numFmtId="0" fontId="3" fillId="93" borderId="37" applyNumberFormat="0" applyProtection="0">
      <alignment horizontal="left" vertical="center" indent="1"/>
    </xf>
    <xf numFmtId="0" fontId="102" fillId="51" borderId="51" applyNumberFormat="0" applyAlignment="0" applyProtection="0"/>
    <xf numFmtId="0" fontId="3" fillId="93" borderId="37" applyNumberFormat="0" applyProtection="0">
      <alignment horizontal="left" vertical="center" indent="1"/>
    </xf>
    <xf numFmtId="0" fontId="102" fillId="51" borderId="51" applyNumberFormat="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176" fontId="102" fillId="52" borderId="51" applyNumberFormat="0" applyAlignment="0" applyProtection="0"/>
    <xf numFmtId="0" fontId="102" fillId="51" borderId="51" applyNumberFormat="0" applyAlignment="0" applyProtection="0"/>
    <xf numFmtId="0" fontId="68" fillId="79" borderId="51" applyNumberFormat="0" applyAlignment="0" applyProtection="0"/>
    <xf numFmtId="4" fontId="126" fillId="102" borderId="37" applyNumberFormat="0" applyProtection="0">
      <alignment horizontal="left" vertical="center" indent="1"/>
    </xf>
    <xf numFmtId="0" fontId="3" fillId="86" borderId="37" applyNumberFormat="0" applyProtection="0">
      <alignment horizontal="left" vertical="center" indent="1"/>
    </xf>
    <xf numFmtId="4" fontId="44" fillId="85" borderId="37" applyNumberFormat="0" applyProtection="0">
      <alignment horizontal="left" vertical="center" indent="1"/>
    </xf>
    <xf numFmtId="4" fontId="124" fillId="88" borderId="37" applyNumberFormat="0" applyProtection="0">
      <alignment vertical="center"/>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0" fontId="32" fillId="89" borderId="52" applyNumberFormat="0" applyAlignment="0" applyProtection="0"/>
    <xf numFmtId="4" fontId="44" fillId="104" borderId="37" applyNumberFormat="0" applyProtection="0">
      <alignment horizontal="right" vertical="center"/>
    </xf>
    <xf numFmtId="4" fontId="44" fillId="104" borderId="37" applyNumberFormat="0" applyProtection="0">
      <alignment horizontal="left" vertical="center" indent="1"/>
    </xf>
    <xf numFmtId="0" fontId="3" fillId="86" borderId="37" applyNumberFormat="0" applyProtection="0">
      <alignment horizontal="left" vertical="center" indent="1"/>
    </xf>
    <xf numFmtId="0" fontId="68" fillId="79" borderId="51" applyNumberFormat="0" applyAlignment="0" applyProtection="0"/>
    <xf numFmtId="4" fontId="44" fillId="83" borderId="37" applyNumberFormat="0" applyProtection="0">
      <alignment horizontal="right" vertical="center"/>
    </xf>
    <xf numFmtId="4" fontId="44" fillId="85" borderId="37" applyNumberFormat="0" applyProtection="0">
      <alignment vertical="center"/>
    </xf>
    <xf numFmtId="4" fontId="44" fillId="99" borderId="37" applyNumberFormat="0" applyProtection="0">
      <alignment horizontal="right" vertical="center"/>
    </xf>
    <xf numFmtId="4" fontId="44" fillId="100" borderId="37" applyNumberFormat="0" applyProtection="0">
      <alignment horizontal="right" vertical="center"/>
    </xf>
    <xf numFmtId="4" fontId="126" fillId="102" borderId="37"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4" fontId="44" fillId="88" borderId="37" applyNumberFormat="0" applyProtection="0">
      <alignment vertical="center"/>
    </xf>
    <xf numFmtId="4" fontId="124" fillId="88" borderId="37" applyNumberFormat="0" applyProtection="0">
      <alignment vertical="center"/>
    </xf>
    <xf numFmtId="0" fontId="3" fillId="93" borderId="37" applyNumberFormat="0" applyProtection="0">
      <alignment horizontal="left" vertical="center" indent="1"/>
    </xf>
    <xf numFmtId="4" fontId="44" fillId="8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102" fillId="52" borderId="51" applyNumberFormat="0" applyAlignment="0" applyProtection="0"/>
    <xf numFmtId="4" fontId="44" fillId="104" borderId="37" applyNumberFormat="0" applyProtection="0">
      <alignment horizontal="right" vertical="center"/>
    </xf>
    <xf numFmtId="4" fontId="124" fillId="85" borderId="37" applyNumberFormat="0" applyProtection="0">
      <alignmen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4" fontId="44" fillId="83" borderId="37" applyNumberFormat="0" applyProtection="0">
      <alignment horizontal="right" vertical="center"/>
    </xf>
    <xf numFmtId="0" fontId="36" fillId="89" borderId="52" applyNumberFormat="0" applyAlignment="0" applyProtection="0"/>
    <xf numFmtId="0" fontId="3" fillId="92" borderId="52" applyNumberFormat="0" applyFont="0" applyAlignment="0" applyProtection="0"/>
    <xf numFmtId="176" fontId="122" fillId="80" borderId="37" applyNumberFormat="0" applyAlignment="0" applyProtection="0"/>
    <xf numFmtId="0" fontId="3" fillId="108" borderId="37" applyNumberFormat="0" applyProtection="0">
      <alignment horizontal="left" vertical="center" indent="1"/>
    </xf>
    <xf numFmtId="0" fontId="3" fillId="86" borderId="37" applyNumberFormat="0" applyProtection="0">
      <alignment horizontal="left" vertical="center" indent="1"/>
    </xf>
    <xf numFmtId="176" fontId="140" fillId="0" borderId="50" applyNumberFormat="0" applyFill="0" applyBorder="0" applyAlignment="0" applyProtection="0"/>
    <xf numFmtId="176" fontId="135" fillId="0" borderId="50" applyNumberFormat="0" applyFill="0" applyBorder="0" applyAlignment="0" applyProtection="0"/>
    <xf numFmtId="4" fontId="44" fillId="85" borderId="37" applyNumberFormat="0" applyProtection="0">
      <alignment vertical="center"/>
    </xf>
    <xf numFmtId="4" fontId="124" fillId="85" borderId="37" applyNumberFormat="0" applyProtection="0">
      <alignment vertical="center"/>
    </xf>
    <xf numFmtId="4" fontId="44" fillId="106" borderId="37" applyNumberFormat="0" applyProtection="0">
      <alignment horizontal="left" vertical="center" indent="1"/>
    </xf>
    <xf numFmtId="176" fontId="102" fillId="52" borderId="51" applyNumberFormat="0" applyAlignment="0" applyProtection="0"/>
    <xf numFmtId="4" fontId="44" fillId="106" borderId="37" applyNumberFormat="0" applyProtection="0">
      <alignment horizontal="left" vertical="center" indent="1"/>
    </xf>
    <xf numFmtId="4" fontId="44" fillId="97" borderId="37" applyNumberFormat="0" applyProtection="0">
      <alignment horizontal="right" vertical="center"/>
    </xf>
    <xf numFmtId="4" fontId="44" fillId="96" borderId="37" applyNumberFormat="0" applyProtection="0">
      <alignment horizontal="right" vertical="center"/>
    </xf>
    <xf numFmtId="4" fontId="44" fillId="99" borderId="37" applyNumberFormat="0" applyProtection="0">
      <alignment horizontal="right" vertical="center"/>
    </xf>
    <xf numFmtId="4" fontId="44" fillId="100" borderId="37" applyNumberFormat="0" applyProtection="0">
      <alignment horizontal="right" vertical="center"/>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8" borderId="37" applyNumberFormat="0" applyProtection="0">
      <alignment vertical="center"/>
    </xf>
    <xf numFmtId="0" fontId="3" fillId="86" borderId="37" applyNumberFormat="0" applyProtection="0">
      <alignment horizontal="left" vertical="center" indent="1"/>
    </xf>
    <xf numFmtId="4" fontId="44" fillId="85" borderId="37" applyNumberFormat="0" applyProtection="0">
      <alignment vertical="center"/>
    </xf>
    <xf numFmtId="4" fontId="44" fillId="88"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68" fillId="79" borderId="51" applyNumberFormat="0" applyAlignment="0" applyProtection="0"/>
    <xf numFmtId="4" fontId="124" fillId="88" borderId="37" applyNumberFormat="0" applyProtection="0">
      <alignment vertical="center"/>
    </xf>
    <xf numFmtId="0" fontId="3" fillId="93" borderId="37" applyNumberFormat="0" applyProtection="0">
      <alignment horizontal="left" vertical="center" indent="1"/>
    </xf>
    <xf numFmtId="4" fontId="44" fillId="100" borderId="37" applyNumberFormat="0" applyProtection="0">
      <alignment horizontal="right" vertical="center"/>
    </xf>
    <xf numFmtId="4" fontId="44" fillId="85" borderId="37" applyNumberFormat="0" applyProtection="0">
      <alignment vertical="center"/>
    </xf>
    <xf numFmtId="0" fontId="3" fillId="86" borderId="37" applyNumberFormat="0" applyProtection="0">
      <alignment horizontal="left" vertical="center" indent="1"/>
    </xf>
    <xf numFmtId="4" fontId="44" fillId="104" borderId="37" applyNumberFormat="0" applyProtection="0">
      <alignment horizontal="right" vertical="center"/>
    </xf>
    <xf numFmtId="4" fontId="124" fillId="88" borderId="37" applyNumberFormat="0" applyProtection="0">
      <alignment vertical="center"/>
    </xf>
    <xf numFmtId="39" fontId="106" fillId="57" borderId="56"/>
    <xf numFmtId="0" fontId="102" fillId="51" borderId="51" applyNumberFormat="0" applyAlignment="0" applyProtection="0"/>
    <xf numFmtId="176" fontId="2" fillId="0" borderId="50" applyNumberFormat="0" applyFill="0" applyAlignment="0" applyProtection="0"/>
    <xf numFmtId="0" fontId="36" fillId="92" borderId="52" applyNumberFormat="0" applyFont="0" applyAlignment="0" applyProtection="0"/>
    <xf numFmtId="176" fontId="68" fillId="80" borderId="51" applyNumberFormat="0" applyAlignment="0" applyProtection="0"/>
    <xf numFmtId="39" fontId="106" fillId="57" borderId="56"/>
    <xf numFmtId="176" fontId="165" fillId="50" borderId="58" applyNumberFormat="0" applyProtection="0">
      <alignment horizontal="right" vertical="center"/>
    </xf>
    <xf numFmtId="0" fontId="122" fillId="79" borderId="37" applyNumberFormat="0" applyAlignment="0" applyProtection="0"/>
    <xf numFmtId="0" fontId="3" fillId="86" borderId="37" applyNumberFormat="0" applyProtection="0">
      <alignment horizontal="left" vertical="center" indent="1"/>
    </xf>
    <xf numFmtId="0" fontId="3" fillId="108" borderId="37" applyNumberFormat="0" applyProtection="0">
      <alignment horizontal="left" vertical="center" indent="1"/>
    </xf>
    <xf numFmtId="176" fontId="2" fillId="0" borderId="50" applyNumberFormat="0" applyFill="0" applyAlignment="0" applyProtection="0"/>
    <xf numFmtId="0" fontId="32" fillId="89" borderId="52" applyNumberFormat="0" applyAlignment="0" applyProtection="0"/>
    <xf numFmtId="0" fontId="3" fillId="93" borderId="37" applyNumberFormat="0" applyProtection="0">
      <alignment horizontal="left" vertical="center" indent="1"/>
    </xf>
    <xf numFmtId="4" fontId="124" fillId="88" borderId="37" applyNumberFormat="0" applyProtection="0">
      <alignment vertical="center"/>
    </xf>
    <xf numFmtId="0" fontId="3" fillId="106" borderId="37" applyNumberFormat="0" applyProtection="0">
      <alignment horizontal="left" vertical="center" indent="1"/>
    </xf>
    <xf numFmtId="176" fontId="128" fillId="50" borderId="58" applyNumberFormat="0" applyProtection="0">
      <alignment horizontal="right" vertical="center"/>
    </xf>
    <xf numFmtId="4" fontId="124" fillId="85" borderId="37" applyNumberFormat="0" applyProtection="0">
      <alignment vertical="center"/>
    </xf>
    <xf numFmtId="0" fontId="3" fillId="108" borderId="37" applyNumberFormat="0" applyProtection="0">
      <alignment horizontal="left" vertical="center" indent="1"/>
    </xf>
    <xf numFmtId="176" fontId="142" fillId="0" borderId="50" applyNumberFormat="0" applyFill="0" applyBorder="0" applyAlignment="0" applyProtection="0"/>
    <xf numFmtId="4" fontId="44" fillId="101" borderId="37" applyNumberFormat="0" applyProtection="0">
      <alignment horizontal="right" vertical="center"/>
    </xf>
    <xf numFmtId="0" fontId="3" fillId="93" borderId="37" applyNumberFormat="0" applyProtection="0">
      <alignment horizontal="left" vertical="center" indent="1"/>
    </xf>
    <xf numFmtId="4" fontId="44" fillId="85" borderId="37" applyNumberFormat="0" applyProtection="0">
      <alignment horizontal="left" vertical="center" indent="1"/>
    </xf>
    <xf numFmtId="176" fontId="122" fillId="80" borderId="37" applyNumberFormat="0" applyAlignment="0" applyProtection="0"/>
    <xf numFmtId="176" fontId="57" fillId="0" borderId="50" applyNumberFormat="0" applyFill="0" applyBorder="0" applyAlignment="0" applyProtection="0"/>
    <xf numFmtId="0" fontId="3" fillId="92" borderId="52" applyNumberFormat="0" applyFont="0" applyAlignment="0" applyProtection="0"/>
    <xf numFmtId="0" fontId="135" fillId="0" borderId="50" applyNumberFormat="0" applyFill="0" applyBorder="0" applyAlignment="0" applyProtection="0"/>
    <xf numFmtId="0" fontId="189" fillId="80" borderId="51" applyNumberFormat="0" applyAlignment="0" applyProtection="0"/>
    <xf numFmtId="0" fontId="3" fillId="106" borderId="37" applyNumberFormat="0" applyProtection="0">
      <alignment horizontal="left" vertical="center" indent="1"/>
    </xf>
    <xf numFmtId="176" fontId="165" fillId="50" borderId="58" applyNumberFormat="0" applyProtection="0">
      <alignment horizontal="right" vertical="center"/>
    </xf>
    <xf numFmtId="0" fontId="2" fillId="0" borderId="50" applyNumberFormat="0" applyFill="0" applyAlignment="0" applyProtection="0"/>
    <xf numFmtId="176" fontId="130" fillId="107" borderId="58" applyNumberFormat="0" applyProtection="0">
      <alignment horizontal="left" vertical="top" indent="1"/>
    </xf>
    <xf numFmtId="4" fontId="44" fillId="104" borderId="37" applyNumberFormat="0" applyProtection="0">
      <alignment horizontal="right" vertical="center"/>
    </xf>
    <xf numFmtId="4" fontId="134" fillId="109" borderId="58" applyNumberFormat="0" applyProtection="0">
      <alignment horizontal="right" vertical="center"/>
    </xf>
    <xf numFmtId="176" fontId="57" fillId="0" borderId="50" applyNumberFormat="0" applyFill="0" applyBorder="0" applyAlignment="0" applyProtection="0"/>
    <xf numFmtId="176" fontId="58" fillId="0" borderId="50" applyNumberFormat="0" applyFill="0" applyBorder="0" applyAlignment="0" applyProtection="0"/>
    <xf numFmtId="4" fontId="124" fillId="104" borderId="37" applyNumberFormat="0" applyProtection="0">
      <alignment horizontal="right" vertical="center"/>
    </xf>
    <xf numFmtId="176" fontId="125" fillId="112" borderId="58" applyNumberFormat="0" applyProtection="0">
      <alignment horizontal="left" vertical="center" wrapText="1" indent="1"/>
    </xf>
    <xf numFmtId="4" fontId="124" fillId="104" borderId="37" applyNumberFormat="0" applyProtection="0">
      <alignment horizontal="right" vertical="center"/>
    </xf>
    <xf numFmtId="176" fontId="68" fillId="80" borderId="51" applyNumberFormat="0" applyAlignment="0" applyProtection="0"/>
    <xf numFmtId="176" fontId="135" fillId="0" borderId="50" applyNumberFormat="0" applyFill="0" applyBorder="0" applyAlignment="0" applyProtection="0"/>
    <xf numFmtId="4" fontId="128" fillId="109" borderId="58"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176" fontId="128" fillId="50" borderId="58" applyNumberFormat="0" applyProtection="0">
      <alignment horizontal="right" vertical="center"/>
    </xf>
    <xf numFmtId="4" fontId="44" fillId="104" borderId="37" applyNumberFormat="0" applyProtection="0">
      <alignment horizontal="right" vertical="center"/>
    </xf>
    <xf numFmtId="176" fontId="128" fillId="50" borderId="58" applyNumberFormat="0" applyProtection="0">
      <alignment horizontal="right" vertical="center"/>
    </xf>
    <xf numFmtId="176" fontId="59" fillId="0" borderId="50" applyNumberFormat="0" applyFill="0" applyBorder="0" applyAlignment="0" applyProtection="0"/>
    <xf numFmtId="176" fontId="142" fillId="0" borderId="50" applyNumberFormat="0" applyFill="0" applyBorder="0" applyAlignment="0" applyProtection="0"/>
    <xf numFmtId="176" fontId="140" fillId="0" borderId="50" applyNumberFormat="0" applyFill="0" applyBorder="0" applyAlignment="0" applyProtection="0"/>
    <xf numFmtId="4" fontId="133" fillId="104" borderId="37" applyNumberFormat="0" applyProtection="0">
      <alignment horizontal="right" vertical="center"/>
    </xf>
    <xf numFmtId="176" fontId="141" fillId="0" borderId="50" applyNumberFormat="0" applyFill="0" applyBorder="0" applyAlignment="0" applyProtection="0"/>
    <xf numFmtId="0" fontId="36" fillId="92" borderId="52" applyNumberFormat="0" applyFont="0" applyAlignment="0" applyProtection="0"/>
    <xf numFmtId="4" fontId="133" fillId="104" borderId="37" applyNumberFormat="0" applyProtection="0">
      <alignment horizontal="right" vertical="center"/>
    </xf>
    <xf numFmtId="0" fontId="58" fillId="0" borderId="50" applyNumberFormat="0" applyFill="0" applyBorder="0" applyAlignment="0" applyProtection="0"/>
    <xf numFmtId="0" fontId="59" fillId="0" borderId="50" applyNumberFormat="0" applyFill="0" applyBorder="0" applyAlignment="0" applyProtection="0"/>
    <xf numFmtId="176" fontId="2" fillId="0" borderId="50" applyNumberFormat="0" applyFill="0" applyAlignment="0" applyProtection="0"/>
    <xf numFmtId="0" fontId="68" fillId="79" borderId="51" applyNumberFormat="0" applyAlignment="0" applyProtection="0"/>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vertical="center"/>
    </xf>
    <xf numFmtId="4" fontId="44" fillId="104" borderId="37" applyNumberFormat="0" applyProtection="0">
      <alignment horizontal="right" vertical="center"/>
    </xf>
    <xf numFmtId="4" fontId="125" fillId="53" borderId="58" applyNumberFormat="0" applyProtection="0">
      <alignment horizontal="left" vertical="center" wrapText="1" indent="1"/>
    </xf>
    <xf numFmtId="4" fontId="124" fillId="85" borderId="37" applyNumberFormat="0" applyProtection="0">
      <alignment vertical="center"/>
    </xf>
    <xf numFmtId="0" fontId="140" fillId="0" borderId="50" applyNumberFormat="0" applyFill="0" applyBorder="0" applyAlignment="0" applyProtection="0"/>
    <xf numFmtId="0" fontId="141" fillId="0" borderId="50" applyNumberFormat="0" applyFill="0" applyBorder="0" applyAlignment="0" applyProtection="0"/>
    <xf numFmtId="0" fontId="142" fillId="0" borderId="50" applyNumberFormat="0" applyFill="0" applyBorder="0" applyAlignment="0" applyProtection="0"/>
    <xf numFmtId="0" fontId="190" fillId="52" borderId="51" applyNumberFormat="0" applyAlignment="0" applyProtection="0"/>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2" borderId="52" applyNumberFormat="0" applyFont="0" applyAlignment="0" applyProtection="0"/>
    <xf numFmtId="0" fontId="102" fillId="51" borderId="51" applyNumberFormat="0" applyAlignment="0" applyProtection="0"/>
    <xf numFmtId="39" fontId="106" fillId="57" borderId="56"/>
    <xf numFmtId="39" fontId="106" fillId="57" borderId="56"/>
    <xf numFmtId="39" fontId="106" fillId="57" borderId="56"/>
    <xf numFmtId="4" fontId="44" fillId="98" borderId="37" applyNumberFormat="0" applyProtection="0">
      <alignment horizontal="right" vertical="center"/>
    </xf>
    <xf numFmtId="4" fontId="44" fillId="104" borderId="37"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4" fontId="44" fillId="101" borderId="37" applyNumberFormat="0" applyProtection="0">
      <alignment horizontal="right" vertical="center"/>
    </xf>
    <xf numFmtId="39" fontId="106" fillId="57" borderId="56"/>
    <xf numFmtId="4" fontId="44" fillId="85" borderId="37" applyNumberFormat="0" applyProtection="0">
      <alignment horizontal="left" vertical="center" indent="1"/>
    </xf>
    <xf numFmtId="4" fontId="44" fillId="88"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39" fontId="106" fillId="57" borderId="56"/>
    <xf numFmtId="4" fontId="44" fillId="85"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59" fillId="0" borderId="50" applyNumberFormat="0" applyFill="0" applyBorder="0" applyAlignment="0" applyProtection="0"/>
    <xf numFmtId="0" fontId="102" fillId="51" borderId="51" applyNumberFormat="0" applyAlignment="0" applyProtection="0"/>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0" fontId="3" fillId="93" borderId="37" applyNumberFormat="0" applyProtection="0">
      <alignment horizontal="left" vertical="center" indent="1"/>
    </xf>
    <xf numFmtId="176" fontId="2" fillId="0" borderId="50" applyNumberFormat="0" applyFill="0" applyAlignment="0" applyProtection="0"/>
    <xf numFmtId="176" fontId="125" fillId="112" borderId="58" applyNumberFormat="0" applyProtection="0">
      <alignment horizontal="left" vertical="center" wrapText="1" indent="1"/>
    </xf>
    <xf numFmtId="176" fontId="58" fillId="0" borderId="50" applyNumberFormat="0" applyFill="0" applyBorder="0" applyAlignment="0" applyProtection="0"/>
    <xf numFmtId="176" fontId="59" fillId="0" borderId="50" applyNumberFormat="0" applyFill="0" applyBorder="0" applyAlignment="0" applyProtection="0"/>
    <xf numFmtId="176" fontId="166" fillId="50" borderId="58" applyNumberFormat="0" applyProtection="0">
      <alignment horizontal="right" vertical="center"/>
    </xf>
    <xf numFmtId="176" fontId="32" fillId="89" borderId="52" applyNumberFormat="0" applyAlignment="0" applyProtection="0"/>
    <xf numFmtId="176" fontId="102" fillId="52" borderId="51" applyNumberFormat="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0" fontId="68" fillId="79" borderId="51" applyNumberFormat="0" applyAlignment="0" applyProtection="0"/>
    <xf numFmtId="0" fontId="32" fillId="89" borderId="52" applyNumberFormat="0" applyAlignment="0" applyProtection="0"/>
    <xf numFmtId="0" fontId="57" fillId="0" borderId="50" applyNumberFormat="0" applyFill="0" applyBorder="0" applyAlignment="0" applyProtection="0"/>
    <xf numFmtId="0" fontId="58" fillId="0" borderId="50" applyNumberFormat="0" applyFill="0" applyBorder="0" applyAlignment="0" applyProtection="0"/>
    <xf numFmtId="176" fontId="59" fillId="0" borderId="50" applyNumberFormat="0" applyFill="0" applyBorder="0" applyAlignment="0" applyProtection="0"/>
    <xf numFmtId="0" fontId="68" fillId="79" borderId="51" applyNumberFormat="0" applyAlignment="0" applyProtection="0"/>
    <xf numFmtId="4" fontId="124" fillId="104" borderId="37" applyNumberFormat="0" applyProtection="0">
      <alignment horizontal="right" vertical="center"/>
    </xf>
    <xf numFmtId="4" fontId="44" fillId="10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4" fontId="44" fillId="104" borderId="37" applyNumberFormat="0" applyProtection="0">
      <alignment horizontal="right" vertical="center"/>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vertical="center"/>
    </xf>
    <xf numFmtId="4" fontId="124" fillId="85" borderId="37" applyNumberFormat="0" applyProtection="0">
      <alignment vertical="center"/>
    </xf>
    <xf numFmtId="39" fontId="106" fillId="57" borderId="56"/>
    <xf numFmtId="39" fontId="106" fillId="57" borderId="56"/>
    <xf numFmtId="4" fontId="44" fillId="85" borderId="37" applyNumberFormat="0" applyProtection="0">
      <alignment horizontal="left" vertical="center" indent="1"/>
    </xf>
    <xf numFmtId="4" fontId="44" fillId="83" borderId="37" applyNumberFormat="0" applyProtection="0">
      <alignment horizontal="right" vertical="center"/>
    </xf>
    <xf numFmtId="0" fontId="3" fillId="108" borderId="37" applyNumberFormat="0" applyProtection="0">
      <alignment horizontal="left" vertical="center" indent="1"/>
    </xf>
    <xf numFmtId="4" fontId="44" fillId="104"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7" borderId="37" applyNumberFormat="0" applyProtection="0">
      <alignment horizontal="right" vertical="center"/>
    </xf>
    <xf numFmtId="4" fontId="44" fillId="40" borderId="37" applyNumberFormat="0" applyProtection="0">
      <alignment horizontal="right" vertical="center"/>
    </xf>
    <xf numFmtId="0" fontId="3" fillId="93" borderId="37" applyNumberFormat="0" applyProtection="0">
      <alignment horizontal="left" vertical="center" indent="1"/>
    </xf>
    <xf numFmtId="0" fontId="68" fillId="79" borderId="51" applyNumberFormat="0" applyAlignment="0" applyProtection="0"/>
    <xf numFmtId="0" fontId="3" fillId="93"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horizontal="left" vertical="center" indent="1"/>
    </xf>
    <xf numFmtId="176" fontId="57" fillId="0" borderId="50" applyNumberFormat="0" applyFill="0" applyBorder="0" applyAlignment="0" applyProtection="0"/>
    <xf numFmtId="4" fontId="44" fillId="104" borderId="37" applyNumberFormat="0" applyProtection="0">
      <alignment horizontal="right" vertical="center"/>
    </xf>
    <xf numFmtId="4" fontId="44" fillId="85" borderId="37" applyNumberFormat="0" applyProtection="0">
      <alignment vertical="center"/>
    </xf>
    <xf numFmtId="0" fontId="135" fillId="0" borderId="50" applyNumberFormat="0" applyFill="0" applyBorder="0" applyAlignment="0" applyProtection="0"/>
    <xf numFmtId="0" fontId="3" fillId="93" borderId="37" applyNumberFormat="0" applyProtection="0">
      <alignment horizontal="left" vertical="center" indent="1"/>
    </xf>
    <xf numFmtId="4" fontId="44" fillId="85" borderId="37" applyNumberFormat="0" applyProtection="0">
      <alignment horizontal="left" vertical="center" indent="1"/>
    </xf>
    <xf numFmtId="176" fontId="57" fillId="0" borderId="50" applyNumberFormat="0" applyFill="0" applyBorder="0" applyAlignment="0" applyProtection="0"/>
    <xf numFmtId="4" fontId="124" fillId="104" borderId="37" applyNumberFormat="0" applyProtection="0">
      <alignment horizontal="right" vertical="center"/>
    </xf>
    <xf numFmtId="4" fontId="44" fillId="85" borderId="37" applyNumberFormat="0" applyProtection="0">
      <alignment horizontal="left" vertical="center" indent="1"/>
    </xf>
    <xf numFmtId="0" fontId="3" fillId="106" borderId="37" applyNumberFormat="0" applyProtection="0">
      <alignment horizontal="left" vertical="center" indent="1"/>
    </xf>
    <xf numFmtId="4" fontId="44" fillId="85" borderId="37" applyNumberFormat="0" applyProtection="0">
      <alignment horizontal="left" vertical="center" indent="1"/>
    </xf>
    <xf numFmtId="176" fontId="59" fillId="0" borderId="50" applyNumberFormat="0" applyFill="0" applyBorder="0" applyAlignment="0" applyProtection="0"/>
    <xf numFmtId="176" fontId="58" fillId="0" borderId="50" applyNumberFormat="0" applyFill="0" applyBorder="0" applyAlignment="0" applyProtection="0"/>
    <xf numFmtId="0" fontId="59" fillId="0" borderId="50" applyNumberFormat="0" applyFill="0" applyBorder="0" applyAlignment="0" applyProtection="0"/>
    <xf numFmtId="0" fontId="57" fillId="0" borderId="50" applyNumberFormat="0" applyFill="0" applyBorder="0" applyAlignment="0" applyProtection="0"/>
    <xf numFmtId="0" fontId="2" fillId="0" borderId="50" applyNumberFormat="0" applyFill="0" applyAlignment="0" applyProtection="0"/>
    <xf numFmtId="0" fontId="2" fillId="0" borderId="50" applyNumberFormat="0" applyFill="0" applyAlignment="0" applyProtection="0"/>
    <xf numFmtId="176" fontId="59" fillId="0" borderId="50" applyNumberFormat="0" applyFill="0" applyBorder="0" applyAlignment="0" applyProtection="0"/>
    <xf numFmtId="0" fontId="3" fillId="92" borderId="52" applyNumberFormat="0" applyFont="0" applyAlignment="0" applyProtection="0"/>
    <xf numFmtId="0" fontId="3" fillId="92" borderId="52" applyNumberFormat="0" applyFont="0" applyAlignment="0" applyProtection="0"/>
    <xf numFmtId="4" fontId="44" fillId="104" borderId="37" applyNumberFormat="0" applyProtection="0">
      <alignment horizontal="right" vertical="center"/>
    </xf>
    <xf numFmtId="0" fontId="32" fillId="89" borderId="52" applyNumberFormat="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0" fontId="3" fillId="86" borderId="37" applyNumberFormat="0" applyProtection="0">
      <alignment horizontal="left" vertical="center" indent="1"/>
    </xf>
    <xf numFmtId="176" fontId="32" fillId="89" borderId="52" applyNumberFormat="0" applyAlignment="0" applyProtection="0"/>
    <xf numFmtId="176" fontId="141"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68" fillId="80" borderId="51" applyNumberFormat="0" applyAlignment="0" applyProtection="0"/>
    <xf numFmtId="176" fontId="32" fillId="89" borderId="52" applyNumberFormat="0" applyAlignment="0" applyProtection="0"/>
    <xf numFmtId="176" fontId="141" fillId="0" borderId="50" applyNumberFormat="0" applyFill="0" applyBorder="0" applyAlignment="0" applyProtection="0"/>
    <xf numFmtId="176" fontId="135" fillId="0" borderId="50" applyNumberFormat="0" applyFill="0" applyBorder="0" applyAlignment="0" applyProtection="0"/>
    <xf numFmtId="0" fontId="36" fillId="92" borderId="52" applyNumberFormat="0" applyFont="0" applyAlignment="0" applyProtection="0"/>
    <xf numFmtId="176" fontId="135" fillId="0" borderId="50" applyNumberFormat="0" applyFill="0" applyBorder="0" applyAlignment="0" applyProtection="0"/>
    <xf numFmtId="176" fontId="141" fillId="0" borderId="50" applyNumberFormat="0" applyFill="0" applyBorder="0" applyAlignment="0" applyProtection="0"/>
    <xf numFmtId="176" fontId="135" fillId="0" borderId="50" applyNumberFormat="0" applyFill="0" applyBorder="0" applyAlignment="0" applyProtection="0"/>
    <xf numFmtId="176" fontId="68" fillId="80" borderId="51" applyNumberFormat="0" applyAlignment="0" applyProtection="0"/>
    <xf numFmtId="0" fontId="3" fillId="93" borderId="37" applyNumberFormat="0" applyProtection="0">
      <alignment horizontal="left" vertical="center" indent="1"/>
    </xf>
    <xf numFmtId="4" fontId="124" fillId="85" borderId="37" applyNumberFormat="0" applyProtection="0">
      <alignment vertical="center"/>
    </xf>
    <xf numFmtId="39" fontId="106" fillId="57" borderId="56"/>
    <xf numFmtId="4" fontId="44" fillId="85" borderId="37" applyNumberFormat="0" applyProtection="0">
      <alignment horizontal="left" vertical="center" indent="1"/>
    </xf>
    <xf numFmtId="39" fontId="106" fillId="57" borderId="56"/>
    <xf numFmtId="176" fontId="59" fillId="0" borderId="50" applyNumberFormat="0" applyFill="0" applyBorder="0" applyAlignment="0" applyProtection="0"/>
    <xf numFmtId="176" fontId="58" fillId="0" borderId="50" applyNumberFormat="0" applyFill="0" applyBorder="0" applyAlignment="0" applyProtection="0"/>
    <xf numFmtId="176" fontId="122" fillId="80" borderId="37" applyNumberFormat="0" applyAlignment="0" applyProtection="0"/>
    <xf numFmtId="0" fontId="68" fillId="80" borderId="51" applyNumberFormat="0" applyAlignment="0" applyProtection="0"/>
    <xf numFmtId="0" fontId="68" fillId="79" borderId="51" applyNumberFormat="0" applyAlignment="0" applyProtection="0"/>
    <xf numFmtId="39" fontId="106" fillId="57" borderId="56"/>
    <xf numFmtId="0" fontId="3" fillId="93" borderId="37" applyNumberFormat="0" applyProtection="0">
      <alignment horizontal="left" vertical="center" indent="1"/>
    </xf>
    <xf numFmtId="4" fontId="44" fillId="104"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189" fillId="80" borderId="51" applyNumberFormat="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6" borderId="37" applyNumberFormat="0" applyProtection="0">
      <alignment horizontal="left" vertical="center" indent="1"/>
    </xf>
    <xf numFmtId="4" fontId="124" fillId="88" borderId="37" applyNumberFormat="0" applyProtection="0">
      <alignment vertical="center"/>
    </xf>
    <xf numFmtId="0" fontId="3" fillId="93" borderId="37" applyNumberFormat="0" applyProtection="0">
      <alignment horizontal="left" vertical="center" indent="1"/>
    </xf>
    <xf numFmtId="176" fontId="2" fillId="0" borderId="50" applyNumberFormat="0" applyFill="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0" fontId="3" fillId="92" borderId="52" applyNumberFormat="0" applyFont="0" applyAlignment="0" applyProtection="0"/>
    <xf numFmtId="0" fontId="59" fillId="0" borderId="50" applyNumberFormat="0" applyFill="0" applyBorder="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0" fontId="58" fillId="0" borderId="50" applyNumberFormat="0" applyFill="0" applyBorder="0" applyAlignment="0" applyProtection="0"/>
    <xf numFmtId="0" fontId="59" fillId="0" borderId="50" applyNumberFormat="0" applyFill="0" applyBorder="0" applyAlignment="0" applyProtection="0"/>
    <xf numFmtId="0" fontId="2" fillId="0" borderId="50" applyNumberFormat="0" applyFill="0" applyAlignment="0" applyProtection="0"/>
    <xf numFmtId="176" fontId="2" fillId="0" borderId="50" applyNumberFormat="0" applyFill="0" applyAlignment="0" applyProtection="0"/>
    <xf numFmtId="0" fontId="68" fillId="79" borderId="51" applyNumberFormat="0" applyAlignment="0" applyProtection="0"/>
    <xf numFmtId="0" fontId="68" fillId="79" borderId="51" applyNumberFormat="0" applyAlignment="0" applyProtection="0"/>
    <xf numFmtId="0" fontId="68" fillId="80" borderId="51" applyNumberFormat="0" applyAlignment="0" applyProtection="0"/>
    <xf numFmtId="0" fontId="68" fillId="79" borderId="51" applyNumberFormat="0" applyAlignment="0" applyProtection="0"/>
    <xf numFmtId="176" fontId="128" fillId="50" borderId="58" applyNumberFormat="0" applyProtection="0">
      <alignment horizontal="right" vertical="center"/>
    </xf>
    <xf numFmtId="4" fontId="129" fillId="109" borderId="58" applyNumberFormat="0" applyProtection="0">
      <alignment horizontal="right" vertical="center"/>
    </xf>
    <xf numFmtId="4" fontId="44" fillId="85" borderId="37" applyNumberFormat="0" applyProtection="0">
      <alignment vertical="center"/>
    </xf>
    <xf numFmtId="0" fontId="57" fillId="0" borderId="50" applyNumberFormat="0" applyFill="0" applyBorder="0" applyAlignment="0" applyProtection="0"/>
    <xf numFmtId="4" fontId="124" fillId="104" borderId="37" applyNumberFormat="0" applyProtection="0">
      <alignment horizontal="right" vertical="center"/>
    </xf>
    <xf numFmtId="0" fontId="3" fillId="93" borderId="37" applyNumberFormat="0" applyProtection="0">
      <alignment horizontal="left" vertical="center" indent="1"/>
    </xf>
    <xf numFmtId="4" fontId="124" fillId="85" borderId="37" applyNumberFormat="0" applyProtection="0">
      <alignment vertical="center"/>
    </xf>
    <xf numFmtId="176" fontId="165" fillId="50" borderId="58" applyNumberFormat="0" applyProtection="0">
      <alignment horizontal="right" vertical="center"/>
    </xf>
    <xf numFmtId="4" fontId="129" fillId="109" borderId="58" applyNumberFormat="0" applyProtection="0">
      <alignment horizontal="right" vertical="center"/>
    </xf>
    <xf numFmtId="0" fontId="3" fillId="108" borderId="37" applyNumberFormat="0" applyProtection="0">
      <alignment horizontal="left" vertical="center" indent="1"/>
    </xf>
    <xf numFmtId="39" fontId="106" fillId="57" borderId="56"/>
    <xf numFmtId="0" fontId="3" fillId="93" borderId="37" applyNumberFormat="0" applyProtection="0">
      <alignment horizontal="left" vertical="center" indent="1"/>
    </xf>
    <xf numFmtId="4" fontId="124" fillId="104" borderId="37" applyNumberFormat="0" applyProtection="0">
      <alignment horizontal="right" vertical="center"/>
    </xf>
    <xf numFmtId="0" fontId="3" fillId="93" borderId="37" applyNumberFormat="0" applyProtection="0">
      <alignment horizontal="left" vertical="center" indent="1"/>
    </xf>
    <xf numFmtId="39" fontId="106" fillId="57" borderId="56"/>
    <xf numFmtId="4" fontId="133" fillId="104" borderId="37" applyNumberFormat="0" applyProtection="0">
      <alignment horizontal="right" vertical="center"/>
    </xf>
    <xf numFmtId="4" fontId="126" fillId="102" borderId="37" applyNumberFormat="0" applyProtection="0">
      <alignment horizontal="left" vertical="center" indent="1"/>
    </xf>
    <xf numFmtId="4" fontId="124" fillId="85" borderId="37" applyNumberFormat="0" applyProtection="0">
      <alignment vertical="center"/>
    </xf>
    <xf numFmtId="176" fontId="58" fillId="0" borderId="50" applyNumberFormat="0" applyFill="0" applyBorder="0" applyAlignment="0" applyProtection="0"/>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0" fontId="102" fillId="51" borderId="51" applyNumberFormat="0" applyAlignment="0" applyProtection="0"/>
    <xf numFmtId="4" fontId="44" fillId="10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106" borderId="37" applyNumberFormat="0" applyProtection="0">
      <alignment horizontal="left" vertical="center" indent="1"/>
    </xf>
    <xf numFmtId="176" fontId="165" fillId="50" borderId="58" applyNumberFormat="0" applyProtection="0">
      <alignment horizontal="right" vertical="center"/>
    </xf>
    <xf numFmtId="39" fontId="106" fillId="57" borderId="56"/>
    <xf numFmtId="0" fontId="3" fillId="93" borderId="37" applyNumberFormat="0" applyProtection="0">
      <alignment horizontal="left" vertical="center" indent="1"/>
    </xf>
    <xf numFmtId="4" fontId="124" fillId="88" borderId="37" applyNumberFormat="0" applyProtection="0">
      <alignment vertical="center"/>
    </xf>
    <xf numFmtId="4" fontId="44" fillId="85" borderId="37" applyNumberFormat="0" applyProtection="0">
      <alignment horizontal="left" vertical="center" indent="1"/>
    </xf>
    <xf numFmtId="4" fontId="44" fillId="95" borderId="37" applyNumberFormat="0" applyProtection="0">
      <alignment horizontal="right" vertical="center"/>
    </xf>
    <xf numFmtId="0" fontId="3" fillId="93" borderId="37" applyNumberFormat="0" applyProtection="0">
      <alignment horizontal="left" vertical="center" indent="1"/>
    </xf>
    <xf numFmtId="4" fontId="44" fillId="83" borderId="37" applyNumberFormat="0" applyProtection="0">
      <alignment horizontal="right" vertical="center"/>
    </xf>
    <xf numFmtId="4" fontId="44" fillId="98"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44" fillId="104" borderId="37" applyNumberFormat="0" applyProtection="0">
      <alignment horizontal="left" vertical="center" indent="1"/>
    </xf>
    <xf numFmtId="0" fontId="3" fillId="106" borderId="37" applyNumberFormat="0" applyProtection="0">
      <alignment horizontal="left" vertical="center" indent="1"/>
    </xf>
    <xf numFmtId="176" fontId="128" fillId="50" borderId="58" applyNumberFormat="0" applyProtection="0">
      <alignment horizontal="right" vertical="center"/>
    </xf>
    <xf numFmtId="4" fontId="128" fillId="109" borderId="58" applyNumberFormat="0" applyProtection="0">
      <alignment horizontal="right" vertical="center"/>
    </xf>
    <xf numFmtId="176" fontId="165" fillId="50" borderId="58" applyNumberFormat="0" applyProtection="0">
      <alignment horizontal="right" vertical="center"/>
    </xf>
    <xf numFmtId="0" fontId="3" fillId="93" borderId="37" applyNumberFormat="0" applyProtection="0">
      <alignment horizontal="left" vertical="center" indent="1"/>
    </xf>
    <xf numFmtId="4" fontId="125" fillId="53" borderId="58" applyNumberFormat="0" applyProtection="0">
      <alignment horizontal="left" vertical="center" wrapText="1" indent="1"/>
    </xf>
    <xf numFmtId="4" fontId="44" fillId="88" borderId="37" applyNumberFormat="0" applyProtection="0">
      <alignment vertical="center"/>
    </xf>
    <xf numFmtId="0" fontId="3" fillId="93" borderId="37" applyNumberFormat="0" applyProtection="0">
      <alignment horizontal="left" vertical="center" indent="1"/>
    </xf>
    <xf numFmtId="0" fontId="173" fillId="0" borderId="48" applyNumberFormat="0" applyFill="0" applyAlignment="0" applyProtection="0"/>
    <xf numFmtId="4" fontId="44" fillId="88" borderId="37" applyNumberFormat="0" applyProtection="0">
      <alignment horizontal="left" vertical="center" indent="1"/>
    </xf>
    <xf numFmtId="0" fontId="36" fillId="89" borderId="52" applyNumberFormat="0" applyAlignment="0" applyProtection="0"/>
    <xf numFmtId="0" fontId="173" fillId="0" borderId="48" applyNumberFormat="0" applyFill="0" applyAlignment="0" applyProtection="0"/>
    <xf numFmtId="0" fontId="190" fillId="52" borderId="51" applyNumberFormat="0" applyAlignment="0" applyProtection="0"/>
    <xf numFmtId="0" fontId="102" fillId="51" borderId="51" applyNumberFormat="0" applyAlignment="0" applyProtection="0"/>
    <xf numFmtId="0" fontId="102" fillId="51" borderId="51" applyNumberFormat="0" applyAlignment="0" applyProtection="0"/>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39" fontId="106" fillId="57" borderId="56"/>
    <xf numFmtId="176" fontId="130" fillId="107" borderId="58" applyNumberFormat="0" applyProtection="0">
      <alignment horizontal="left" vertical="top" indent="1"/>
    </xf>
    <xf numFmtId="176" fontId="125" fillId="112" borderId="58" applyNumberFormat="0" applyProtection="0">
      <alignment horizontal="left" vertical="center" wrapText="1" indent="1"/>
    </xf>
    <xf numFmtId="176" fontId="166" fillId="50" borderId="58" applyNumberFormat="0" applyProtection="0">
      <alignment horizontal="right" vertical="center"/>
    </xf>
    <xf numFmtId="0" fontId="3" fillId="93"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4" fontId="44" fillId="85" borderId="37" applyNumberFormat="0" applyProtection="0">
      <alignment horizontal="left" vertical="center" indent="1"/>
    </xf>
    <xf numFmtId="0" fontId="3" fillId="106" borderId="37" applyNumberFormat="0" applyProtection="0">
      <alignment horizontal="left" vertical="center" indent="1"/>
    </xf>
    <xf numFmtId="0" fontId="3" fillId="93" borderId="37" applyNumberFormat="0" applyProtection="0">
      <alignment horizontal="left" vertical="center" indent="1"/>
    </xf>
    <xf numFmtId="176" fontId="32" fillId="89" borderId="52" applyNumberFormat="0" applyAlignment="0" applyProtection="0"/>
    <xf numFmtId="0" fontId="102" fillId="51" borderId="51" applyNumberFormat="0" applyAlignment="0" applyProtection="0"/>
    <xf numFmtId="0" fontId="102" fillId="51" borderId="51" applyNumberFormat="0" applyAlignment="0" applyProtection="0"/>
    <xf numFmtId="0" fontId="68" fillId="79" borderId="51" applyNumberFormat="0" applyAlignment="0" applyProtection="0"/>
    <xf numFmtId="0" fontId="68" fillId="80" borderId="51" applyNumberFormat="0" applyAlignment="0" applyProtection="0"/>
    <xf numFmtId="176" fontId="2" fillId="0" borderId="50" applyNumberFormat="0" applyFill="0" applyAlignment="0" applyProtection="0"/>
    <xf numFmtId="0" fontId="2" fillId="0" borderId="50" applyNumberFormat="0" applyFill="0" applyAlignment="0" applyProtection="0"/>
    <xf numFmtId="0" fontId="59" fillId="0" borderId="50" applyNumberFormat="0" applyFill="0" applyBorder="0" applyAlignment="0" applyProtection="0"/>
    <xf numFmtId="0" fontId="32" fillId="89" borderId="52" applyNumberFormat="0" applyAlignment="0" applyProtection="0"/>
    <xf numFmtId="0" fontId="57" fillId="0" borderId="50" applyNumberFormat="0" applyFill="0" applyBorder="0" applyAlignment="0" applyProtection="0"/>
    <xf numFmtId="0" fontId="58" fillId="0" borderId="50" applyNumberFormat="0" applyFill="0" applyBorder="0" applyAlignment="0" applyProtection="0"/>
    <xf numFmtId="176" fontId="135" fillId="0" borderId="50" applyNumberFormat="0" applyFill="0" applyBorder="0" applyAlignment="0" applyProtection="0"/>
    <xf numFmtId="0" fontId="135" fillId="0" borderId="50" applyNumberFormat="0" applyFill="0" applyBorder="0" applyAlignment="0" applyProtection="0"/>
    <xf numFmtId="0" fontId="140" fillId="0" borderId="50" applyNumberFormat="0" applyFill="0" applyBorder="0" applyAlignment="0" applyProtection="0"/>
    <xf numFmtId="0" fontId="190" fillId="52" borderId="51" applyNumberFormat="0" applyAlignment="0" applyProtection="0"/>
    <xf numFmtId="0" fontId="173" fillId="0" borderId="48" applyNumberFormat="0" applyFill="0" applyAlignment="0" applyProtection="0"/>
    <xf numFmtId="39" fontId="106" fillId="57" borderId="56"/>
    <xf numFmtId="4" fontId="44" fillId="104" borderId="37" applyNumberFormat="0" applyProtection="0">
      <alignment horizontal="right" vertical="center"/>
    </xf>
    <xf numFmtId="0" fontId="3" fillId="93" borderId="37" applyNumberFormat="0" applyProtection="0">
      <alignment horizontal="left" vertical="center" indent="1"/>
    </xf>
    <xf numFmtId="4" fontId="124" fillId="85" borderId="37" applyNumberFormat="0" applyProtection="0">
      <alignment vertical="center"/>
    </xf>
    <xf numFmtId="4" fontId="124" fillId="104" borderId="37" applyNumberFormat="0" applyProtection="0">
      <alignment horizontal="right" vertical="center"/>
    </xf>
    <xf numFmtId="176" fontId="102" fillId="52" borderId="51" applyNumberFormat="0" applyAlignment="0" applyProtection="0"/>
    <xf numFmtId="176" fontId="32" fillId="89" borderId="52" applyNumberFormat="0" applyAlignment="0" applyProtection="0"/>
    <xf numFmtId="4" fontId="124" fillId="104" borderId="37" applyNumberFormat="0" applyProtection="0">
      <alignment horizontal="right" vertical="center"/>
    </xf>
    <xf numFmtId="176" fontId="32" fillId="89" borderId="52" applyNumberFormat="0" applyAlignment="0" applyProtection="0"/>
    <xf numFmtId="0" fontId="3" fillId="93" borderId="37" applyNumberFormat="0" applyProtection="0">
      <alignment horizontal="left" vertical="center" indent="1"/>
    </xf>
    <xf numFmtId="0" fontId="3" fillId="86" borderId="37" applyNumberFormat="0" applyProtection="0">
      <alignment horizontal="left" vertical="center" indent="1"/>
    </xf>
    <xf numFmtId="4" fontId="44" fillId="104" borderId="37" applyNumberFormat="0" applyProtection="0">
      <alignment horizontal="right" vertical="center"/>
    </xf>
    <xf numFmtId="4" fontId="124" fillId="85" borderId="37" applyNumberFormat="0" applyProtection="0">
      <alignment vertical="center"/>
    </xf>
    <xf numFmtId="0" fontId="3" fillId="93" borderId="37" applyNumberFormat="0" applyProtection="0">
      <alignment horizontal="left" vertical="center" indent="1"/>
    </xf>
    <xf numFmtId="176" fontId="142" fillId="0" borderId="50" applyNumberFormat="0" applyFill="0" applyBorder="0" applyAlignment="0" applyProtection="0"/>
    <xf numFmtId="0" fontId="3" fillId="93" borderId="37" applyNumberFormat="0" applyProtection="0">
      <alignment horizontal="left" vertical="center" indent="1"/>
    </xf>
    <xf numFmtId="4" fontId="44" fillId="88" borderId="37" applyNumberFormat="0" applyProtection="0">
      <alignment horizontal="left" vertical="center" indent="1"/>
    </xf>
    <xf numFmtId="4" fontId="126" fillId="102"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vertical="center"/>
    </xf>
    <xf numFmtId="0" fontId="3" fillId="106" borderId="37" applyNumberFormat="0" applyProtection="0">
      <alignment horizontal="left" vertical="center" indent="1"/>
    </xf>
    <xf numFmtId="0" fontId="3" fillId="108" borderId="37" applyNumberFormat="0" applyProtection="0">
      <alignment horizontal="left" vertical="center" indent="1"/>
    </xf>
    <xf numFmtId="176" fontId="58" fillId="0" borderId="50" applyNumberFormat="0" applyFill="0" applyBorder="0" applyAlignment="0" applyProtection="0"/>
    <xf numFmtId="0" fontId="122" fillId="79" borderId="37" applyNumberFormat="0" applyAlignment="0" applyProtection="0"/>
    <xf numFmtId="0" fontId="3" fillId="92" borderId="52" applyNumberFormat="0" applyFont="0" applyAlignment="0" applyProtection="0"/>
    <xf numFmtId="0" fontId="3" fillId="92" borderId="52" applyNumberFormat="0" applyFont="0" applyAlignment="0" applyProtection="0"/>
    <xf numFmtId="0" fontId="32" fillId="89" borderId="52" applyNumberFormat="0" applyAlignment="0" applyProtection="0"/>
    <xf numFmtId="0" fontId="36" fillId="92" borderId="52" applyNumberFormat="0" applyFont="0" applyAlignment="0" applyProtection="0"/>
    <xf numFmtId="39" fontId="106" fillId="57" borderId="56"/>
    <xf numFmtId="0" fontId="122" fillId="79" borderId="37" applyNumberFormat="0" applyAlignment="0" applyProtection="0"/>
    <xf numFmtId="0" fontId="122" fillId="79" borderId="37" applyNumberFormat="0" applyAlignment="0" applyProtection="0"/>
    <xf numFmtId="0" fontId="122" fillId="80" borderId="37" applyNumberFormat="0" applyAlignment="0" applyProtection="0"/>
    <xf numFmtId="0" fontId="122" fillId="79" borderId="37" applyNumberFormat="0" applyAlignment="0" applyProtection="0"/>
    <xf numFmtId="0" fontId="3" fillId="106" borderId="37" applyNumberFormat="0" applyProtection="0">
      <alignment horizontal="left" vertical="center" indent="1"/>
    </xf>
    <xf numFmtId="0" fontId="2" fillId="0" borderId="50" applyNumberFormat="0" applyFill="0" applyAlignment="0" applyProtection="0"/>
    <xf numFmtId="0" fontId="3" fillId="92" borderId="52" applyNumberFormat="0" applyFont="0" applyAlignment="0" applyProtection="0"/>
    <xf numFmtId="4" fontId="124" fillId="104" borderId="37" applyNumberFormat="0" applyProtection="0">
      <alignment horizontal="right" vertical="center"/>
    </xf>
    <xf numFmtId="4" fontId="133" fillId="104" borderId="37" applyNumberFormat="0" applyProtection="0">
      <alignment horizontal="right" vertical="center"/>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124" fillId="104" borderId="37" applyNumberFormat="0" applyProtection="0">
      <alignment horizontal="right" vertical="center"/>
    </xf>
    <xf numFmtId="4" fontId="124" fillId="104" borderId="37" applyNumberFormat="0" applyProtection="0">
      <alignment horizontal="right" vertical="center"/>
    </xf>
    <xf numFmtId="0" fontId="3" fillId="106" borderId="37" applyNumberFormat="0" applyProtection="0">
      <alignment horizontal="left" vertical="center" indent="1"/>
    </xf>
    <xf numFmtId="4" fontId="44" fillId="85" borderId="37" applyNumberFormat="0" applyProtection="0">
      <alignment horizontal="left" vertical="center" indent="1"/>
    </xf>
    <xf numFmtId="4" fontId="44" fillId="97" borderId="37" applyNumberFormat="0" applyProtection="0">
      <alignment horizontal="right" vertical="center"/>
    </xf>
    <xf numFmtId="4" fontId="44" fillId="95" borderId="37" applyNumberFormat="0" applyProtection="0">
      <alignment horizontal="right" vertical="center"/>
    </xf>
    <xf numFmtId="176" fontId="125" fillId="112" borderId="58" applyNumberFormat="0" applyProtection="0">
      <alignment horizontal="left" vertical="center" wrapText="1" indent="1"/>
    </xf>
    <xf numFmtId="176" fontId="130" fillId="107" borderId="58" applyNumberFormat="0" applyProtection="0">
      <alignment horizontal="left" vertical="top" indent="1"/>
    </xf>
    <xf numFmtId="0" fontId="3" fillId="86" borderId="37" applyNumberFormat="0" applyProtection="0">
      <alignment horizontal="left" vertical="center" indent="1"/>
    </xf>
    <xf numFmtId="4" fontId="44" fillId="106"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44" fillId="88" borderId="37" applyNumberFormat="0" applyProtection="0">
      <alignment vertical="center"/>
    </xf>
    <xf numFmtId="4" fontId="133" fillId="104" borderId="37" applyNumberFormat="0" applyProtection="0">
      <alignment horizontal="right" vertical="center"/>
    </xf>
    <xf numFmtId="4" fontId="44" fillId="95" borderId="37" applyNumberFormat="0" applyProtection="0">
      <alignment horizontal="right" vertical="center"/>
    </xf>
    <xf numFmtId="0" fontId="3" fillId="93" borderId="37" applyNumberFormat="0" applyProtection="0">
      <alignment horizontal="left" vertical="center" indent="1"/>
    </xf>
    <xf numFmtId="0" fontId="57" fillId="0" borderId="50" applyNumberFormat="0" applyFill="0" applyBorder="0" applyAlignment="0" applyProtection="0"/>
    <xf numFmtId="176" fontId="57" fillId="0" borderId="50" applyNumberFormat="0" applyFill="0" applyBorder="0" applyAlignment="0" applyProtection="0"/>
    <xf numFmtId="4" fontId="4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12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133" fillId="104" borderId="37" applyNumberFormat="0" applyProtection="0">
      <alignment horizontal="right" vertical="center"/>
    </xf>
    <xf numFmtId="4" fontId="44" fillId="85" borderId="37" applyNumberFormat="0" applyProtection="0">
      <alignment vertical="center"/>
    </xf>
    <xf numFmtId="0" fontId="135" fillId="0" borderId="50" applyNumberFormat="0" applyFill="0" applyBorder="0" applyAlignment="0" applyProtection="0"/>
    <xf numFmtId="0" fontId="173" fillId="0" borderId="48" applyNumberFormat="0" applyFill="0" applyAlignment="0" applyProtection="0"/>
    <xf numFmtId="0" fontId="140" fillId="0" borderId="50" applyNumberFormat="0" applyFill="0" applyBorder="0" applyAlignment="0" applyProtection="0"/>
    <xf numFmtId="0" fontId="141" fillId="0" borderId="50" applyNumberFormat="0" applyFill="0" applyBorder="0" applyAlignment="0" applyProtection="0"/>
    <xf numFmtId="0" fontId="142" fillId="0" borderId="50" applyNumberFormat="0" applyFill="0" applyBorder="0" applyAlignment="0" applyProtection="0"/>
    <xf numFmtId="0" fontId="3" fillId="93" borderId="37" applyNumberFormat="0" applyProtection="0">
      <alignment horizontal="left" vertical="center" indent="1"/>
    </xf>
    <xf numFmtId="4" fontId="44" fillId="85" borderId="37" applyNumberFormat="0" applyProtection="0">
      <alignmen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41" fillId="0" borderId="50" applyNumberFormat="0" applyFill="0" applyBorder="0" applyAlignment="0" applyProtection="0"/>
    <xf numFmtId="0" fontId="36" fillId="92" borderId="52" applyNumberFormat="0" applyFont="0" applyAlignment="0" applyProtection="0"/>
    <xf numFmtId="176" fontId="68" fillId="80" borderId="51" applyNumberFormat="0" applyAlignment="0" applyProtection="0"/>
    <xf numFmtId="0" fontId="3" fillId="86" borderId="37" applyNumberFormat="0" applyProtection="0">
      <alignment horizontal="left" vertical="center" indent="1"/>
    </xf>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4" fontId="44" fillId="85" borderId="37" applyNumberFormat="0" applyProtection="0">
      <alignment horizontal="left" vertical="center" indent="1"/>
    </xf>
    <xf numFmtId="4" fontId="44" fillId="85" borderId="37" applyNumberFormat="0" applyProtection="0">
      <alignment horizontal="left" vertical="center" indent="1"/>
    </xf>
    <xf numFmtId="39" fontId="106" fillId="57" borderId="56"/>
    <xf numFmtId="4" fontId="44" fillId="106" borderId="37" applyNumberFormat="0" applyProtection="0">
      <alignment horizontal="left" vertical="center" indent="1"/>
    </xf>
    <xf numFmtId="176" fontId="130" fillId="107" borderId="58" applyNumberFormat="0" applyProtection="0">
      <alignment horizontal="left" vertical="top" indent="1"/>
    </xf>
    <xf numFmtId="0" fontId="2" fillId="0" borderId="50" applyNumberFormat="0" applyFill="0" applyAlignment="0" applyProtection="0"/>
    <xf numFmtId="39" fontId="106" fillId="57" borderId="56"/>
    <xf numFmtId="39" fontId="106" fillId="57" borderId="56"/>
    <xf numFmtId="39" fontId="106" fillId="57" borderId="56"/>
    <xf numFmtId="39" fontId="106" fillId="57" borderId="56"/>
    <xf numFmtId="39" fontId="106" fillId="57" borderId="56"/>
    <xf numFmtId="39" fontId="106" fillId="57" borderId="56"/>
    <xf numFmtId="176" fontId="165" fillId="50" borderId="58" applyNumberFormat="0" applyProtection="0">
      <alignment horizontal="right" vertical="center"/>
    </xf>
    <xf numFmtId="176" fontId="128" fillId="50" borderId="58" applyNumberFormat="0" applyProtection="0">
      <alignment horizontal="right" vertical="center"/>
    </xf>
    <xf numFmtId="176" fontId="130" fillId="107" borderId="58" applyNumberFormat="0" applyProtection="0">
      <alignment horizontal="left" vertical="top" indent="1"/>
    </xf>
    <xf numFmtId="176" fontId="125" fillId="112" borderId="58" applyNumberFormat="0" applyProtection="0">
      <alignment horizontal="left" vertical="center" wrapText="1" indent="1"/>
    </xf>
    <xf numFmtId="176" fontId="166" fillId="50" borderId="58" applyNumberFormat="0" applyProtection="0">
      <alignment horizontal="right" vertical="center"/>
    </xf>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68" fillId="80" borderId="51" applyNumberFormat="0" applyAlignment="0" applyProtection="0"/>
    <xf numFmtId="176" fontId="2" fillId="0" borderId="50" applyNumberFormat="0" applyFill="0" applyAlignment="0" applyProtection="0"/>
    <xf numFmtId="176" fontId="32" fillId="89" borderId="52" applyNumberFormat="0" applyAlignment="0" applyProtection="0"/>
    <xf numFmtId="176" fontId="135" fillId="0" borderId="50" applyNumberFormat="0" applyFill="0" applyBorder="0" applyAlignment="0" applyProtection="0"/>
    <xf numFmtId="176" fontId="102" fillId="52" borderId="51" applyNumberFormat="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0" fontId="3" fillId="92" borderId="52" applyNumberFormat="0" applyFont="0" applyAlignment="0" applyProtection="0"/>
    <xf numFmtId="0" fontId="3" fillId="92" borderId="52" applyNumberFormat="0" applyFont="0" applyAlignment="0" applyProtection="0"/>
    <xf numFmtId="176" fontId="57" fillId="0" borderId="50" applyNumberFormat="0" applyFill="0" applyBorder="0" applyAlignment="0" applyProtection="0"/>
    <xf numFmtId="0" fontId="57" fillId="0" borderId="50" applyNumberFormat="0" applyFill="0" applyBorder="0" applyAlignment="0" applyProtection="0"/>
    <xf numFmtId="0" fontId="59" fillId="0" borderId="50" applyNumberFormat="0" applyFill="0" applyBorder="0" applyAlignment="0" applyProtection="0"/>
    <xf numFmtId="176" fontId="58" fillId="0" borderId="50" applyNumberFormat="0" applyFill="0" applyBorder="0" applyAlignment="0" applyProtection="0"/>
    <xf numFmtId="0" fontId="2" fillId="0" borderId="50" applyNumberFormat="0" applyFill="0" applyAlignment="0" applyProtection="0"/>
    <xf numFmtId="0" fontId="2" fillId="0" borderId="50" applyNumberFormat="0" applyFill="0" applyAlignment="0" applyProtection="0"/>
    <xf numFmtId="0" fontId="68" fillId="80" borderId="51" applyNumberFormat="0" applyAlignment="0" applyProtection="0"/>
    <xf numFmtId="0" fontId="68" fillId="79" borderId="51" applyNumberFormat="0" applyAlignment="0" applyProtection="0"/>
    <xf numFmtId="0" fontId="102" fillId="51" borderId="51" applyNumberFormat="0" applyAlignment="0" applyProtection="0"/>
    <xf numFmtId="0" fontId="102" fillId="51" borderId="51" applyNumberFormat="0" applyAlignment="0" applyProtection="0"/>
    <xf numFmtId="4" fontId="44" fillId="96" borderId="37" applyNumberFormat="0" applyProtection="0">
      <alignment horizontal="right" vertical="center"/>
    </xf>
    <xf numFmtId="4" fontId="44" fillId="98"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134" fillId="109" borderId="58" applyNumberFormat="0" applyProtection="0">
      <alignment horizontal="right" vertical="center"/>
    </xf>
    <xf numFmtId="0" fontId="3" fillId="93" borderId="37" applyNumberFormat="0" applyProtection="0">
      <alignment horizontal="left" vertical="center" indent="1"/>
    </xf>
    <xf numFmtId="0" fontId="141" fillId="0" borderId="50" applyNumberFormat="0" applyFill="0" applyBorder="0" applyAlignment="0" applyProtection="0"/>
    <xf numFmtId="176" fontId="140" fillId="0" borderId="50" applyNumberFormat="0" applyFill="0" applyBorder="0" applyAlignment="0" applyProtection="0"/>
    <xf numFmtId="0" fontId="142" fillId="0" borderId="50" applyNumberFormat="0" applyFill="0" applyBorder="0" applyAlignment="0" applyProtection="0"/>
    <xf numFmtId="176" fontId="141" fillId="0" borderId="50" applyNumberFormat="0" applyFill="0" applyBorder="0" applyAlignment="0" applyProtection="0"/>
    <xf numFmtId="0" fontId="68" fillId="79" borderId="51" applyNumberFormat="0" applyAlignment="0" applyProtection="0"/>
    <xf numFmtId="4" fontId="124" fillId="104" borderId="37" applyNumberFormat="0" applyProtection="0">
      <alignment horizontal="right" vertical="center"/>
    </xf>
    <xf numFmtId="0" fontId="102" fillId="51" borderId="51" applyNumberFormat="0" applyAlignment="0" applyProtection="0"/>
    <xf numFmtId="0" fontId="3" fillId="92" borderId="52" applyNumberFormat="0" applyFont="0" applyAlignment="0" applyProtection="0"/>
    <xf numFmtId="0" fontId="3" fillId="92" borderId="52" applyNumberFormat="0" applyFont="0" applyAlignment="0" applyProtection="0"/>
    <xf numFmtId="0" fontId="189" fillId="80" borderId="51" applyNumberFormat="0" applyAlignment="0" applyProtection="0"/>
    <xf numFmtId="0" fontId="36" fillId="89" borderId="52" applyNumberFormat="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39" fontId="106" fillId="57" borderId="56"/>
    <xf numFmtId="176" fontId="135" fillId="0" borderId="50" applyNumberFormat="0" applyFill="0" applyBorder="0" applyAlignment="0" applyProtection="0"/>
    <xf numFmtId="39" fontId="106" fillId="57" borderId="56"/>
    <xf numFmtId="39" fontId="106" fillId="57" borderId="56"/>
    <xf numFmtId="4" fontId="128" fillId="109" borderId="58" applyNumberFormat="0" applyProtection="0">
      <alignment horizontal="right" vertical="center"/>
    </xf>
    <xf numFmtId="0" fontId="3" fillId="106" borderId="37" applyNumberFormat="0" applyProtection="0">
      <alignment horizontal="left" vertical="center" indent="1"/>
    </xf>
    <xf numFmtId="0" fontId="3" fillId="86" borderId="37" applyNumberFormat="0" applyProtection="0">
      <alignment horizontal="left" vertical="center" indent="1"/>
    </xf>
    <xf numFmtId="4" fontId="126" fillId="102" borderId="37" applyNumberFormat="0" applyProtection="0">
      <alignment horizontal="left" vertical="center" indent="1"/>
    </xf>
    <xf numFmtId="4" fontId="44" fillId="104" borderId="37" applyNumberFormat="0" applyProtection="0">
      <alignment horizontal="right" vertical="center"/>
    </xf>
    <xf numFmtId="4" fontId="44" fillId="104" borderId="37" applyNumberFormat="0" applyProtection="0">
      <alignment horizontal="right" vertical="center"/>
    </xf>
    <xf numFmtId="0" fontId="3" fillId="93" borderId="37" applyNumberFormat="0" applyProtection="0">
      <alignment horizontal="left" vertical="center" indent="1"/>
    </xf>
    <xf numFmtId="4" fontId="44" fillId="85" borderId="37" applyNumberFormat="0" applyProtection="0">
      <alignment vertical="center"/>
    </xf>
    <xf numFmtId="4" fontId="4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4" fontId="126" fillId="102"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88" borderId="37" applyNumberFormat="0" applyProtection="0">
      <alignment vertical="center"/>
    </xf>
    <xf numFmtId="4" fontId="124" fillId="88" borderId="37" applyNumberFormat="0" applyProtection="0">
      <alignmen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133" fillId="104" borderId="37" applyNumberFormat="0" applyProtection="0">
      <alignment horizontal="right" vertical="center"/>
    </xf>
    <xf numFmtId="0" fontId="140" fillId="0" borderId="50" applyNumberFormat="0" applyFill="0" applyBorder="0" applyAlignment="0" applyProtection="0"/>
    <xf numFmtId="0" fontId="140" fillId="0" borderId="50" applyNumberFormat="0" applyFill="0" applyBorder="0" applyAlignment="0" applyProtection="0"/>
    <xf numFmtId="176" fontId="57" fillId="0" borderId="50" applyNumberFormat="0" applyFill="0" applyBorder="0" applyAlignment="0" applyProtection="0"/>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0" fontId="58" fillId="0" borderId="50" applyNumberFormat="0" applyFill="0" applyBorder="0" applyAlignment="0" applyProtection="0"/>
    <xf numFmtId="0" fontId="102" fillId="51" borderId="51" applyNumberFormat="0" applyAlignment="0" applyProtection="0"/>
    <xf numFmtId="39" fontId="106" fillId="57" borderId="56"/>
    <xf numFmtId="0" fontId="102" fillId="51" borderId="51" applyNumberFormat="0" applyAlignment="0" applyProtection="0"/>
    <xf numFmtId="0" fontId="141" fillId="0" borderId="50" applyNumberFormat="0" applyFill="0" applyBorder="0" applyAlignment="0" applyProtection="0"/>
    <xf numFmtId="0"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68" fillId="80" borderId="51" applyNumberFormat="0" applyAlignment="0" applyProtection="0"/>
    <xf numFmtId="176" fontId="128" fillId="50" borderId="58" applyNumberFormat="0" applyProtection="0">
      <alignment horizontal="right" vertical="center"/>
    </xf>
    <xf numFmtId="4" fontId="44" fillId="85" borderId="37" applyNumberFormat="0" applyProtection="0">
      <alignment vertical="center"/>
    </xf>
    <xf numFmtId="39" fontId="106" fillId="57" borderId="56"/>
    <xf numFmtId="4" fontId="44" fillId="98" borderId="37" applyNumberFormat="0" applyProtection="0">
      <alignment horizontal="right" vertical="center"/>
    </xf>
    <xf numFmtId="4" fontId="44" fillId="104" borderId="37" applyNumberFormat="0" applyProtection="0">
      <alignment horizontal="right" vertical="center"/>
    </xf>
    <xf numFmtId="0" fontId="3" fillId="92" borderId="52" applyNumberFormat="0" applyFont="0" applyAlignment="0" applyProtection="0"/>
    <xf numFmtId="176" fontId="58" fillId="0" borderId="50" applyNumberFormat="0" applyFill="0" applyBorder="0" applyAlignment="0" applyProtection="0"/>
    <xf numFmtId="0" fontId="3" fillId="108" borderId="37" applyNumberFormat="0" applyProtection="0">
      <alignment horizontal="left" vertical="center" indent="1"/>
    </xf>
    <xf numFmtId="176" fontId="57"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68" fillId="80" borderId="51" applyNumberFormat="0" applyAlignment="0" applyProtection="0"/>
    <xf numFmtId="176" fontId="2" fillId="0" borderId="50" applyNumberFormat="0" applyFill="0" applyAlignment="0" applyProtection="0"/>
    <xf numFmtId="176" fontId="68" fillId="80" borderId="51" applyNumberFormat="0" applyAlignment="0" applyProtection="0"/>
    <xf numFmtId="0" fontId="3" fillId="106" borderId="37" applyNumberFormat="0" applyProtection="0">
      <alignment horizontal="left" vertical="center" indent="1"/>
    </xf>
    <xf numFmtId="4" fontId="44" fillId="106" borderId="37" applyNumberFormat="0" applyProtection="0">
      <alignment horizontal="left" vertical="center" indent="1"/>
    </xf>
    <xf numFmtId="0" fontId="3" fillId="92" borderId="52" applyNumberFormat="0" applyFont="0" applyAlignment="0" applyProtection="0"/>
    <xf numFmtId="176" fontId="68" fillId="80" borderId="51" applyNumberFormat="0" applyAlignment="0" applyProtection="0"/>
    <xf numFmtId="4" fontId="129" fillId="109" borderId="58" applyNumberFormat="0" applyProtection="0">
      <alignment horizontal="right" vertical="center"/>
    </xf>
    <xf numFmtId="176" fontId="102" fillId="52" borderId="51" applyNumberFormat="0" applyAlignment="0" applyProtection="0"/>
    <xf numFmtId="176" fontId="102" fillId="52" borderId="51" applyNumberFormat="0" applyAlignment="0" applyProtection="0"/>
    <xf numFmtId="4" fontId="44" fillId="104" borderId="37" applyNumberFormat="0" applyProtection="0">
      <alignment horizontal="right" vertical="center"/>
    </xf>
    <xf numFmtId="176" fontId="57" fillId="0" borderId="50" applyNumberFormat="0" applyFill="0" applyBorder="0" applyAlignment="0" applyProtection="0"/>
    <xf numFmtId="0" fontId="135" fillId="0" borderId="50" applyNumberFormat="0" applyFill="0" applyBorder="0" applyAlignment="0" applyProtection="0"/>
    <xf numFmtId="0" fontId="102" fillId="51" borderId="51" applyNumberFormat="0" applyAlignment="0" applyProtection="0"/>
    <xf numFmtId="0" fontId="102" fillId="51" borderId="51" applyNumberFormat="0" applyAlignment="0" applyProtection="0"/>
    <xf numFmtId="0" fontId="68" fillId="79" borderId="51" applyNumberFormat="0" applyAlignment="0" applyProtection="0"/>
    <xf numFmtId="0" fontId="36" fillId="92" borderId="52" applyNumberFormat="0" applyFont="0" applyAlignment="0" applyProtection="0"/>
    <xf numFmtId="0" fontId="57" fillId="0" borderId="50" applyNumberFormat="0" applyFill="0" applyBorder="0" applyAlignment="0" applyProtection="0"/>
    <xf numFmtId="0" fontId="102" fillId="51" borderId="51" applyNumberFormat="0" applyAlignment="0" applyProtection="0"/>
    <xf numFmtId="176" fontId="140" fillId="0" borderId="50" applyNumberFormat="0" applyFill="0" applyBorder="0" applyAlignment="0" applyProtection="0"/>
    <xf numFmtId="4" fontId="124" fillId="85" borderId="37" applyNumberFormat="0" applyProtection="0">
      <alignment vertical="center"/>
    </xf>
    <xf numFmtId="4" fontId="44" fillId="85" borderId="37" applyNumberFormat="0" applyProtection="0">
      <alignment vertical="center"/>
    </xf>
    <xf numFmtId="0" fontId="68" fillId="79" borderId="51" applyNumberFormat="0" applyAlignment="0" applyProtection="0"/>
    <xf numFmtId="176" fontId="32" fillId="89" borderId="52" applyNumberFormat="0" applyAlignment="0" applyProtection="0"/>
    <xf numFmtId="176" fontId="32" fillId="89" borderId="52" applyNumberFormat="0" applyAlignment="0" applyProtection="0"/>
    <xf numFmtId="176" fontId="122" fillId="80" borderId="37" applyNumberFormat="0" applyAlignment="0" applyProtection="0"/>
    <xf numFmtId="176" fontId="122" fillId="80" borderId="37" applyNumberFormat="0" applyAlignment="0" applyProtection="0"/>
    <xf numFmtId="0" fontId="135" fillId="0" borderId="50" applyNumberFormat="0" applyFill="0" applyBorder="0" applyAlignment="0" applyProtection="0"/>
    <xf numFmtId="176" fontId="141" fillId="0" borderId="50" applyNumberFormat="0" applyFill="0" applyBorder="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176" fontId="135"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2" fillId="0" borderId="50" applyNumberFormat="0" applyFill="0" applyAlignment="0" applyProtection="0"/>
    <xf numFmtId="176" fontId="2" fillId="0" borderId="50" applyNumberFormat="0" applyFill="0" applyAlignment="0" applyProtection="0"/>
    <xf numFmtId="176" fontId="68" fillId="80" borderId="51" applyNumberFormat="0" applyAlignment="0" applyProtection="0"/>
    <xf numFmtId="176" fontId="68" fillId="80" borderId="51" applyNumberFormat="0" applyAlignment="0" applyProtection="0"/>
    <xf numFmtId="176" fontId="32" fillId="89" borderId="52" applyNumberFormat="0" applyAlignment="0" applyProtection="0"/>
    <xf numFmtId="176" fontId="32" fillId="89" borderId="52" applyNumberFormat="0" applyAlignment="0" applyProtection="0"/>
    <xf numFmtId="176" fontId="91" fillId="0" borderId="20">
      <alignment horizontal="left" vertical="center"/>
    </xf>
    <xf numFmtId="176" fontId="91" fillId="0" borderId="20">
      <alignment horizontal="left" vertical="center"/>
    </xf>
    <xf numFmtId="176" fontId="102" fillId="52" borderId="51" applyNumberFormat="0" applyAlignment="0" applyProtection="0"/>
    <xf numFmtId="176" fontId="102" fillId="52" borderId="51" applyNumberFormat="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0" fontId="68" fillId="79" borderId="51" applyNumberFormat="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0" fontId="141" fillId="0" borderId="50" applyNumberFormat="0" applyFill="0" applyBorder="0" applyAlignment="0" applyProtection="0"/>
    <xf numFmtId="0" fontId="141" fillId="0" borderId="50" applyNumberFormat="0" applyFill="0" applyBorder="0" applyAlignment="0" applyProtection="0"/>
    <xf numFmtId="0" fontId="140" fillId="0" borderId="50" applyNumberFormat="0" applyFill="0" applyBorder="0" applyAlignment="0" applyProtection="0"/>
    <xf numFmtId="0" fontId="140" fillId="0" borderId="50" applyNumberFormat="0" applyFill="0" applyBorder="0" applyAlignment="0" applyProtection="0"/>
    <xf numFmtId="0" fontId="135" fillId="0" borderId="50" applyNumberFormat="0" applyFill="0" applyBorder="0" applyAlignment="0" applyProtection="0"/>
    <xf numFmtId="0" fontId="135" fillId="0" borderId="50" applyNumberFormat="0" applyFill="0" applyBorder="0" applyAlignment="0" applyProtection="0"/>
    <xf numFmtId="0" fontId="36" fillId="92" borderId="52" applyNumberFormat="0" applyFont="0" applyAlignment="0" applyProtection="0"/>
    <xf numFmtId="0" fontId="32" fillId="89" borderId="52" applyNumberFormat="0" applyAlignment="0" applyProtection="0"/>
    <xf numFmtId="0" fontId="3" fillId="92" borderId="52" applyNumberFormat="0" applyFont="0" applyAlignment="0" applyProtection="0"/>
    <xf numFmtId="0" fontId="3" fillId="92" borderId="52" applyNumberFormat="0" applyFont="0" applyAlignment="0" applyProtection="0"/>
    <xf numFmtId="176" fontId="2" fillId="0" borderId="50" applyNumberFormat="0" applyFill="0" applyAlignment="0" applyProtection="0"/>
    <xf numFmtId="0" fontId="68" fillId="80" borderId="51" applyNumberFormat="0" applyAlignment="0" applyProtection="0"/>
    <xf numFmtId="0" fontId="68" fillId="79" borderId="51" applyNumberFormat="0" applyAlignment="0" applyProtection="0"/>
    <xf numFmtId="0" fontId="102" fillId="51" borderId="51" applyNumberFormat="0" applyAlignment="0" applyProtection="0"/>
    <xf numFmtId="0" fontId="102" fillId="51" borderId="51" applyNumberFormat="0" applyAlignment="0" applyProtection="0"/>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0" fontId="68" fillId="79" borderId="51" applyNumberFormat="0" applyAlignment="0" applyProtection="0"/>
    <xf numFmtId="0" fontId="68" fillId="80" borderId="51" applyNumberFormat="0" applyAlignment="0" applyProtection="0"/>
    <xf numFmtId="0" fontId="68" fillId="79" borderId="51" applyNumberFormat="0" applyAlignment="0" applyProtection="0"/>
    <xf numFmtId="0" fontId="68" fillId="79" borderId="51" applyNumberFormat="0" applyAlignment="0" applyProtection="0"/>
    <xf numFmtId="176" fontId="2" fillId="0" borderId="50" applyNumberFormat="0" applyFill="0" applyAlignment="0" applyProtection="0"/>
    <xf numFmtId="0" fontId="2" fillId="0" borderId="50" applyNumberFormat="0" applyFill="0" applyAlignment="0" applyProtection="0"/>
    <xf numFmtId="0" fontId="2" fillId="0" borderId="50" applyNumberFormat="0" applyFill="0" applyAlignment="0" applyProtection="0"/>
    <xf numFmtId="0" fontId="59" fillId="0" borderId="50" applyNumberFormat="0" applyFill="0" applyBorder="0" applyAlignment="0" applyProtection="0"/>
    <xf numFmtId="0" fontId="59" fillId="0" borderId="50" applyNumberFormat="0" applyFill="0" applyBorder="0" applyAlignment="0" applyProtection="0"/>
    <xf numFmtId="0" fontId="58" fillId="0" borderId="50" applyNumberFormat="0" applyFill="0" applyBorder="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0" fontId="57" fillId="0" borderId="50" applyNumberFormat="0" applyFill="0" applyBorder="0" applyAlignment="0" applyProtection="0"/>
    <xf numFmtId="0" fontId="3" fillId="92" borderId="52" applyNumberFormat="0" applyFont="0" applyAlignment="0" applyProtection="0"/>
    <xf numFmtId="0" fontId="32" fillId="89" borderId="52" applyNumberFormat="0" applyAlignment="0" applyProtection="0"/>
    <xf numFmtId="0" fontId="36" fillId="92" borderId="52" applyNumberFormat="0" applyFont="0" applyAlignment="0" applyProtection="0"/>
    <xf numFmtId="0" fontId="122" fillId="80" borderId="37" applyNumberFormat="0" applyAlignment="0" applyProtection="0"/>
    <xf numFmtId="0" fontId="122" fillId="79" borderId="37" applyNumberFormat="0" applyAlignment="0" applyProtection="0"/>
    <xf numFmtId="4" fontId="4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176" fontId="165" fillId="50" borderId="58"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25" fillId="112" borderId="58" applyNumberFormat="0" applyProtection="0">
      <alignment horizontal="left" vertical="center" wrapText="1"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3" fillId="93" borderId="37" applyNumberFormat="0" applyProtection="0">
      <alignment horizontal="left" vertical="center" indent="1"/>
    </xf>
    <xf numFmtId="0" fontId="130" fillId="107" borderId="58" applyNumberFormat="0" applyProtection="0">
      <alignment horizontal="left" vertical="top" indent="1"/>
    </xf>
    <xf numFmtId="176" fontId="130" fillId="107" borderId="58" applyNumberFormat="0" applyProtection="0">
      <alignment horizontal="left" vertical="top" indent="1"/>
    </xf>
    <xf numFmtId="4" fontId="134" fillId="109" borderId="58" applyNumberFormat="0" applyProtection="0">
      <alignment horizontal="right" vertical="center"/>
    </xf>
    <xf numFmtId="4" fontId="133" fillId="104" borderId="37" applyNumberFormat="0" applyProtection="0">
      <alignment horizontal="right" vertical="center"/>
    </xf>
    <xf numFmtId="4" fontId="133" fillId="104" borderId="37" applyNumberFormat="0" applyProtection="0">
      <alignment horizontal="right" vertical="center"/>
    </xf>
    <xf numFmtId="176" fontId="166" fillId="50" borderId="58"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0" fontId="135" fillId="0" borderId="50" applyNumberFormat="0" applyFill="0" applyBorder="0" applyAlignment="0" applyProtection="0"/>
    <xf numFmtId="0" fontId="135" fillId="0" borderId="50" applyNumberFormat="0" applyFill="0" applyBorder="0" applyAlignment="0" applyProtection="0"/>
    <xf numFmtId="176" fontId="135" fillId="0" borderId="50" applyNumberFormat="0" applyFill="0" applyBorder="0" applyAlignment="0" applyProtection="0"/>
    <xf numFmtId="0" fontId="173" fillId="0" borderId="48" applyNumberFormat="0" applyFill="0" applyAlignment="0" applyProtection="0"/>
    <xf numFmtId="0" fontId="140" fillId="0" borderId="50" applyNumberFormat="0" applyFill="0" applyBorder="0" applyAlignment="0" applyProtection="0"/>
    <xf numFmtId="0" fontId="140" fillId="0" borderId="50" applyNumberFormat="0" applyFill="0" applyBorder="0" applyAlignment="0" applyProtection="0"/>
    <xf numFmtId="176" fontId="140" fillId="0" borderId="50" applyNumberFormat="0" applyFill="0" applyBorder="0" applyAlignment="0" applyProtection="0"/>
    <xf numFmtId="0" fontId="141" fillId="0" borderId="50" applyNumberFormat="0" applyFill="0" applyBorder="0" applyAlignment="0" applyProtection="0"/>
    <xf numFmtId="0" fontId="141" fillId="0" borderId="50" applyNumberFormat="0" applyFill="0" applyBorder="0" applyAlignment="0" applyProtection="0"/>
    <xf numFmtId="176" fontId="141" fillId="0" borderId="50" applyNumberFormat="0" applyFill="0" applyBorder="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176" fontId="142" fillId="0" borderId="50" applyNumberFormat="0" applyFill="0" applyBorder="0" applyAlignment="0" applyProtection="0"/>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0" fontId="102" fillId="51" borderId="51" applyNumberFormat="0" applyAlignment="0" applyProtection="0"/>
    <xf numFmtId="0" fontId="173" fillId="0" borderId="48" applyNumberFormat="0" applyFill="0" applyAlignment="0" applyProtection="0"/>
    <xf numFmtId="0" fontId="3" fillId="92" borderId="52" applyNumberFormat="0" applyFont="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4" fontId="44" fillId="88" borderId="37" applyNumberFormat="0" applyProtection="0">
      <alignment vertical="center"/>
    </xf>
    <xf numFmtId="4" fontId="44" fillId="88" borderId="37" applyNumberFormat="0" applyProtection="0">
      <alignment vertical="center"/>
    </xf>
    <xf numFmtId="0" fontId="3" fillId="106" borderId="37" applyNumberFormat="0" applyProtection="0">
      <alignment horizontal="left" vertical="center" indent="1"/>
    </xf>
    <xf numFmtId="39" fontId="106" fillId="57" borderId="56"/>
    <xf numFmtId="0" fontId="3" fillId="108" borderId="37" applyNumberFormat="0" applyProtection="0">
      <alignment horizontal="left" vertical="center" indent="1"/>
    </xf>
    <xf numFmtId="4" fontId="126" fillId="102" borderId="37" applyNumberFormat="0" applyProtection="0">
      <alignment horizontal="left" vertical="center" indent="1"/>
    </xf>
    <xf numFmtId="4" fontId="44" fillId="106" borderId="37" applyNumberFormat="0" applyProtection="0">
      <alignment horizontal="left" vertical="center" indent="1"/>
    </xf>
    <xf numFmtId="176" fontId="142" fillId="0" borderId="50" applyNumberFormat="0" applyFill="0" applyBorder="0" applyAlignment="0" applyProtection="0"/>
    <xf numFmtId="176" fontId="141" fillId="0" borderId="50" applyNumberFormat="0" applyFill="0" applyBorder="0" applyAlignment="0" applyProtection="0"/>
    <xf numFmtId="176" fontId="57" fillId="0" borderId="50" applyNumberFormat="0" applyFill="0" applyBorder="0" applyAlignment="0" applyProtection="0"/>
    <xf numFmtId="4" fontId="44" fillId="85" borderId="37" applyNumberFormat="0" applyProtection="0">
      <alignment vertical="center"/>
    </xf>
    <xf numFmtId="4" fontId="134" fillId="109" borderId="58" applyNumberFormat="0" applyProtection="0">
      <alignment horizontal="right" vertical="center"/>
    </xf>
    <xf numFmtId="0" fontId="135" fillId="0" borderId="50" applyNumberFormat="0" applyFill="0" applyBorder="0" applyAlignment="0" applyProtection="0"/>
    <xf numFmtId="0" fontId="122" fillId="79" borderId="37" applyNumberFormat="0" applyAlignment="0" applyProtection="0"/>
    <xf numFmtId="176" fontId="141" fillId="0" borderId="50" applyNumberFormat="0" applyFill="0" applyBorder="0" applyAlignment="0" applyProtection="0"/>
    <xf numFmtId="176" fontId="58" fillId="0" borderId="50" applyNumberFormat="0" applyFill="0" applyBorder="0" applyAlignment="0" applyProtection="0"/>
    <xf numFmtId="0" fontId="102" fillId="51" borderId="51" applyNumberFormat="0" applyAlignment="0" applyProtection="0"/>
    <xf numFmtId="0" fontId="3" fillId="108" borderId="37" applyNumberFormat="0" applyProtection="0">
      <alignment horizontal="left" vertical="center" indent="1"/>
    </xf>
    <xf numFmtId="176" fontId="57" fillId="0" borderId="50" applyNumberFormat="0" applyFill="0" applyBorder="0" applyAlignment="0" applyProtection="0"/>
    <xf numFmtId="0" fontId="102" fillId="51" borderId="51" applyNumberFormat="0" applyAlignment="0" applyProtection="0"/>
    <xf numFmtId="176" fontId="140" fillId="0" borderId="50" applyNumberFormat="0" applyFill="0" applyBorder="0" applyAlignment="0" applyProtection="0"/>
    <xf numFmtId="0" fontId="141" fillId="0" borderId="50" applyNumberFormat="0" applyFill="0" applyBorder="0" applyAlignment="0" applyProtection="0"/>
    <xf numFmtId="0" fontId="142" fillId="0" borderId="50" applyNumberFormat="0" applyFill="0" applyBorder="0" applyAlignment="0" applyProtection="0"/>
    <xf numFmtId="0" fontId="140" fillId="0" borderId="50" applyNumberFormat="0" applyFill="0" applyBorder="0" applyAlignment="0" applyProtection="0"/>
    <xf numFmtId="0" fontId="36" fillId="89" borderId="52" applyNumberFormat="0" applyAlignment="0" applyProtection="0"/>
    <xf numFmtId="0" fontId="102" fillId="51" borderId="51" applyNumberFormat="0" applyAlignment="0" applyProtection="0"/>
    <xf numFmtId="0" fontId="102" fillId="52" borderId="51" applyNumberFormat="0" applyAlignment="0" applyProtection="0"/>
    <xf numFmtId="4" fontId="44" fillId="85" borderId="37" applyNumberFormat="0" applyProtection="0">
      <alignment vertical="center"/>
    </xf>
    <xf numFmtId="0" fontId="102" fillId="51" borderId="51" applyNumberFormat="0" applyAlignment="0" applyProtection="0"/>
    <xf numFmtId="176" fontId="2" fillId="0" borderId="50" applyNumberFormat="0" applyFill="0" applyAlignment="0" applyProtection="0"/>
    <xf numFmtId="4" fontId="126" fillId="102" borderId="37" applyNumberFormat="0" applyProtection="0">
      <alignment horizontal="left" vertical="center" indent="1"/>
    </xf>
    <xf numFmtId="0" fontId="68" fillId="79" borderId="51" applyNumberFormat="0" applyAlignment="0" applyProtection="0"/>
    <xf numFmtId="0" fontId="102" fillId="51" borderId="51" applyNumberFormat="0" applyAlignment="0" applyProtection="0"/>
    <xf numFmtId="0" fontId="3" fillId="93" borderId="37" applyNumberFormat="0" applyProtection="0">
      <alignment horizontal="left" vertical="center" indent="1"/>
    </xf>
    <xf numFmtId="0" fontId="68" fillId="80" borderId="51" applyNumberFormat="0" applyAlignment="0" applyProtection="0"/>
    <xf numFmtId="4" fontId="44" fillId="99" borderId="37" applyNumberFormat="0" applyProtection="0">
      <alignment horizontal="right" vertical="center"/>
    </xf>
    <xf numFmtId="0" fontId="68" fillId="79" borderId="51" applyNumberFormat="0" applyAlignment="0" applyProtection="0"/>
    <xf numFmtId="0" fontId="102" fillId="51" borderId="51" applyNumberFormat="0" applyAlignment="0" applyProtection="0"/>
    <xf numFmtId="0" fontId="102" fillId="52" borderId="51" applyNumberFormat="0" applyAlignment="0" applyProtection="0"/>
    <xf numFmtId="176" fontId="2" fillId="0" borderId="50" applyNumberFormat="0" applyFill="0" applyAlignment="0" applyProtection="0"/>
    <xf numFmtId="0" fontId="68" fillId="79" borderId="51" applyNumberFormat="0" applyAlignment="0" applyProtection="0"/>
    <xf numFmtId="4" fontId="44" fillId="100" borderId="37" applyNumberFormat="0" applyProtection="0">
      <alignment horizontal="right" vertical="center"/>
    </xf>
    <xf numFmtId="0" fontId="68" fillId="80" borderId="51" applyNumberFormat="0" applyAlignment="0" applyProtection="0"/>
    <xf numFmtId="0" fontId="68" fillId="79" borderId="51" applyNumberFormat="0" applyAlignment="0" applyProtection="0"/>
    <xf numFmtId="0" fontId="58" fillId="0" borderId="50" applyNumberFormat="0" applyFill="0" applyBorder="0" applyAlignment="0" applyProtection="0"/>
    <xf numFmtId="0" fontId="122" fillId="79" borderId="37" applyNumberFormat="0" applyAlignment="0" applyProtection="0"/>
    <xf numFmtId="4" fontId="44" fillId="96"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4" fontId="124" fillId="85" borderId="37" applyNumberFormat="0" applyProtection="0">
      <alignment vertical="center"/>
    </xf>
    <xf numFmtId="0" fontId="140" fillId="0" borderId="50" applyNumberFormat="0" applyFill="0" applyBorder="0" applyAlignment="0" applyProtection="0"/>
    <xf numFmtId="39" fontId="106" fillId="57" borderId="56"/>
    <xf numFmtId="176" fontId="57" fillId="0" borderId="50" applyNumberFormat="0" applyFill="0" applyBorder="0" applyAlignment="0" applyProtection="0"/>
    <xf numFmtId="176" fontId="142" fillId="0" borderId="50" applyNumberFormat="0" applyFill="0" applyBorder="0" applyAlignment="0" applyProtection="0"/>
    <xf numFmtId="0" fontId="140" fillId="0" borderId="50" applyNumberFormat="0" applyFill="0" applyBorder="0" applyAlignment="0" applyProtection="0"/>
    <xf numFmtId="176" fontId="32" fillId="89" borderId="52" applyNumberFormat="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0" fontId="135" fillId="0" borderId="50" applyNumberFormat="0" applyFill="0" applyBorder="0" applyAlignment="0" applyProtection="0"/>
    <xf numFmtId="176" fontId="2" fillId="0" borderId="50" applyNumberFormat="0" applyFill="0" applyAlignment="0" applyProtection="0"/>
    <xf numFmtId="176" fontId="135" fillId="0" borderId="50" applyNumberFormat="0" applyFill="0" applyBorder="0" applyAlignment="0" applyProtection="0"/>
    <xf numFmtId="0" fontId="57" fillId="0" borderId="50" applyNumberFormat="0" applyFill="0" applyBorder="0" applyAlignment="0" applyProtection="0"/>
    <xf numFmtId="0" fontId="3" fillId="93" borderId="37" applyNumberFormat="0" applyProtection="0">
      <alignment horizontal="left" vertical="center" indent="1"/>
    </xf>
    <xf numFmtId="0" fontId="3" fillId="108" borderId="37" applyNumberFormat="0" applyProtection="0">
      <alignment horizontal="left" vertical="center" indent="1"/>
    </xf>
    <xf numFmtId="4" fontId="44" fillId="97" borderId="37" applyNumberFormat="0" applyProtection="0">
      <alignment horizontal="right" vertical="center"/>
    </xf>
    <xf numFmtId="4" fontId="44" fillId="96" borderId="37" applyNumberFormat="0" applyProtection="0">
      <alignment horizontal="right" vertical="center"/>
    </xf>
    <xf numFmtId="4" fontId="44" fillId="104" borderId="37" applyNumberFormat="0" applyProtection="0">
      <alignment horizontal="right" vertical="center"/>
    </xf>
    <xf numFmtId="4" fontId="124" fillId="104" borderId="37" applyNumberFormat="0" applyProtection="0">
      <alignment horizontal="right" vertical="center"/>
    </xf>
    <xf numFmtId="176" fontId="58" fillId="0" borderId="50" applyNumberFormat="0" applyFill="0" applyBorder="0" applyAlignment="0" applyProtection="0"/>
    <xf numFmtId="176" fontId="135" fillId="0" borderId="50" applyNumberFormat="0" applyFill="0" applyBorder="0" applyAlignment="0" applyProtection="0"/>
    <xf numFmtId="176" fontId="142" fillId="0" borderId="50" applyNumberFormat="0" applyFill="0" applyBorder="0" applyAlignment="0" applyProtection="0"/>
    <xf numFmtId="0" fontId="142" fillId="0" borderId="50" applyNumberFormat="0" applyFill="0" applyBorder="0" applyAlignment="0" applyProtection="0"/>
    <xf numFmtId="0" fontId="141" fillId="0" borderId="50" applyNumberFormat="0" applyFill="0" applyBorder="0" applyAlignment="0" applyProtection="0"/>
    <xf numFmtId="0" fontId="58" fillId="0" borderId="50" applyNumberFormat="0" applyFill="0" applyBorder="0" applyAlignment="0" applyProtection="0"/>
    <xf numFmtId="0" fontId="102" fillId="51" borderId="51" applyNumberFormat="0" applyAlignment="0" applyProtection="0"/>
    <xf numFmtId="0" fontId="68" fillId="79" borderId="51" applyNumberFormat="0" applyAlignment="0" applyProtection="0"/>
    <xf numFmtId="0" fontId="3" fillId="93" borderId="37" applyNumberFormat="0" applyProtection="0">
      <alignment horizontal="left" vertical="center" indent="1"/>
    </xf>
    <xf numFmtId="4" fontId="44" fillId="85" borderId="37" applyNumberFormat="0" applyProtection="0">
      <alignment horizontal="left" vertical="center" indent="1"/>
    </xf>
    <xf numFmtId="0" fontId="3" fillId="86" borderId="37" applyNumberFormat="0" applyProtection="0">
      <alignment horizontal="left" vertical="center" indent="1"/>
    </xf>
    <xf numFmtId="4" fontId="44" fillId="88" borderId="37" applyNumberFormat="0" applyProtection="0">
      <alignment horizontal="left" vertical="center" indent="1"/>
    </xf>
    <xf numFmtId="0" fontId="3" fillId="8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176" fontId="128" fillId="50" borderId="58" applyNumberFormat="0" applyProtection="0">
      <alignment horizontal="right" vertical="center"/>
    </xf>
    <xf numFmtId="176" fontId="165" fillId="50" borderId="58" applyNumberFormat="0" applyProtection="0">
      <alignment horizontal="right" vertical="center"/>
    </xf>
    <xf numFmtId="176" fontId="165" fillId="50" borderId="58" applyNumberFormat="0" applyProtection="0">
      <alignment horizontal="right" vertical="center"/>
    </xf>
    <xf numFmtId="176" fontId="125" fillId="112" borderId="58" applyNumberFormat="0" applyProtection="0">
      <alignment horizontal="left" vertical="center" wrapText="1" indent="1"/>
    </xf>
    <xf numFmtId="176" fontId="125" fillId="112" borderId="58" applyNumberFormat="0" applyProtection="0">
      <alignment horizontal="left" vertical="center" wrapText="1" indent="1"/>
    </xf>
    <xf numFmtId="176" fontId="130" fillId="107" borderId="58" applyNumberFormat="0" applyProtection="0">
      <alignment horizontal="left" vertical="top" indent="1"/>
    </xf>
    <xf numFmtId="176" fontId="130" fillId="107" borderId="58" applyNumberFormat="0" applyProtection="0">
      <alignment horizontal="left" vertical="top" indent="1"/>
    </xf>
    <xf numFmtId="176" fontId="166" fillId="50" borderId="58" applyNumberFormat="0" applyProtection="0">
      <alignment horizontal="right" vertical="center"/>
    </xf>
    <xf numFmtId="176" fontId="166" fillId="50" borderId="58" applyNumberFormat="0" applyProtection="0">
      <alignment horizontal="right" vertical="center"/>
    </xf>
    <xf numFmtId="176" fontId="135"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25" fillId="112" borderId="58" applyNumberFormat="0" applyProtection="0">
      <alignment horizontal="left" vertical="center" wrapText="1" indent="1"/>
    </xf>
    <xf numFmtId="0" fontId="3" fillId="108" borderId="37" applyNumberFormat="0" applyProtection="0">
      <alignment horizontal="left" vertical="center" indent="1"/>
    </xf>
    <xf numFmtId="176" fontId="102" fillId="52" borderId="51" applyNumberFormat="0" applyAlignment="0" applyProtection="0"/>
    <xf numFmtId="176" fontId="102" fillId="52" borderId="51" applyNumberFormat="0" applyAlignment="0" applyProtection="0"/>
    <xf numFmtId="176" fontId="59" fillId="0" borderId="50" applyNumberFormat="0" applyFill="0" applyBorder="0" applyAlignment="0" applyProtection="0"/>
    <xf numFmtId="0" fontId="3" fillId="93" borderId="37" applyNumberFormat="0" applyProtection="0">
      <alignment horizontal="left" vertical="center" indent="1"/>
    </xf>
    <xf numFmtId="176" fontId="141" fillId="0" borderId="50" applyNumberFormat="0" applyFill="0" applyBorder="0" applyAlignment="0" applyProtection="0"/>
    <xf numFmtId="176" fontId="130" fillId="107" borderId="58" applyNumberFormat="0" applyProtection="0">
      <alignment horizontal="left" vertical="top" indent="1"/>
    </xf>
    <xf numFmtId="176" fontId="122" fillId="80" borderId="37" applyNumberFormat="0" applyAlignment="0" applyProtection="0"/>
    <xf numFmtId="0" fontId="122" fillId="79" borderId="37" applyNumberFormat="0" applyAlignment="0" applyProtection="0"/>
    <xf numFmtId="0" fontId="122" fillId="79" borderId="37" applyNumberFormat="0" applyAlignment="0" applyProtection="0"/>
    <xf numFmtId="0" fontId="122" fillId="80" borderId="37" applyNumberFormat="0" applyAlignment="0" applyProtection="0"/>
    <xf numFmtId="0" fontId="122" fillId="79" borderId="37" applyNumberFormat="0" applyAlignment="0" applyProtection="0"/>
    <xf numFmtId="4" fontId="44" fillId="85" borderId="37" applyNumberFormat="0" applyProtection="0">
      <alignment vertical="center"/>
    </xf>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128" fillId="109" borderId="58" applyNumberFormat="0" applyProtection="0">
      <alignment horizontal="right" vertical="center"/>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9" fillId="109" borderId="58"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176" fontId="165" fillId="50" borderId="58"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4" fontId="125" fillId="53" borderId="58" applyNumberFormat="0" applyProtection="0">
      <alignment horizontal="left" vertical="center" wrapText="1" indent="1"/>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25" fillId="112" borderId="58" applyNumberFormat="0" applyProtection="0">
      <alignment horizontal="left" vertical="center" wrapText="1"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130" fillId="107" borderId="58" applyNumberFormat="0" applyProtection="0">
      <alignment horizontal="left" vertical="top"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130" fillId="107" borderId="58" applyNumberFormat="0" applyProtection="0">
      <alignment horizontal="left" vertical="top" indent="1"/>
    </xf>
    <xf numFmtId="176" fontId="130" fillId="107" borderId="58" applyNumberFormat="0" applyProtection="0">
      <alignment horizontal="left" vertical="top" indent="1"/>
    </xf>
    <xf numFmtId="4" fontId="134" fillId="109" borderId="58" applyNumberFormat="0" applyProtection="0">
      <alignment horizontal="right" vertical="center"/>
    </xf>
    <xf numFmtId="4" fontId="133" fillId="104" borderId="37" applyNumberFormat="0" applyProtection="0">
      <alignment horizontal="right" vertical="center"/>
    </xf>
    <xf numFmtId="4" fontId="133" fillId="104" borderId="37" applyNumberFormat="0" applyProtection="0">
      <alignment horizontal="right" vertical="center"/>
    </xf>
    <xf numFmtId="176" fontId="166" fillId="50" borderId="58"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0" fontId="173" fillId="0" borderId="48" applyNumberFormat="0" applyFill="0" applyAlignment="0" applyProtection="0"/>
    <xf numFmtId="4" fontId="124" fillId="104" borderId="37" applyNumberFormat="0" applyProtection="0">
      <alignment horizontal="right" vertical="center"/>
    </xf>
    <xf numFmtId="4" fontId="44" fillId="106" borderId="37" applyNumberFormat="0" applyProtection="0">
      <alignment horizontal="left" vertical="center" indent="1"/>
    </xf>
    <xf numFmtId="0" fontId="173" fillId="0" borderId="48" applyNumberFormat="0" applyFill="0" applyAlignment="0" applyProtection="0"/>
    <xf numFmtId="4" fontId="124" fillId="85" borderId="37" applyNumberFormat="0" applyProtection="0">
      <alignment vertical="center"/>
    </xf>
    <xf numFmtId="0" fontId="3" fillId="106" borderId="37" applyNumberFormat="0" applyProtection="0">
      <alignment horizontal="left" vertical="center" indent="1"/>
    </xf>
    <xf numFmtId="0" fontId="122" fillId="79" borderId="37" applyNumberFormat="0" applyAlignment="0" applyProtection="0"/>
    <xf numFmtId="0" fontId="185" fillId="0" borderId="48" applyNumberFormat="0" applyFill="0" applyAlignment="0" applyProtection="0"/>
    <xf numFmtId="0" fontId="122" fillId="80" borderId="37" applyNumberFormat="0" applyAlignment="0" applyProtection="0"/>
    <xf numFmtId="4" fontId="44" fillId="85" borderId="37" applyNumberFormat="0" applyProtection="0">
      <alignment vertical="center"/>
    </xf>
    <xf numFmtId="0" fontId="191" fillId="80" borderId="37" applyNumberFormat="0" applyAlignment="0" applyProtection="0"/>
    <xf numFmtId="0" fontId="122" fillId="79" borderId="37" applyNumberFormat="0" applyAlignment="0" applyProtection="0"/>
    <xf numFmtId="4" fontId="44" fillId="104" borderId="37" applyNumberFormat="0" applyProtection="0">
      <alignment horizontal="right" vertical="center"/>
    </xf>
    <xf numFmtId="39" fontId="106" fillId="57" borderId="56"/>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39" fontId="106" fillId="57" borderId="56"/>
    <xf numFmtId="4" fontId="134" fillId="109" borderId="58" applyNumberFormat="0" applyProtection="0">
      <alignment horizontal="right" vertical="center"/>
    </xf>
    <xf numFmtId="4" fontId="125" fillId="53" borderId="58" applyNumberFormat="0" applyProtection="0">
      <alignment horizontal="left" vertical="center" wrapText="1" indent="1"/>
    </xf>
    <xf numFmtId="4" fontId="129" fillId="109" borderId="58" applyNumberFormat="0" applyProtection="0">
      <alignment horizontal="right" vertical="center"/>
    </xf>
    <xf numFmtId="4" fontId="128" fillId="109" borderId="58" applyNumberFormat="0" applyProtection="0">
      <alignment horizontal="right" vertical="center"/>
    </xf>
    <xf numFmtId="39" fontId="106" fillId="57" borderId="56"/>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128" fillId="109" borderId="58" applyNumberFormat="0" applyProtection="0">
      <alignment horizontal="right" vertical="center"/>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9" fillId="109" borderId="58"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176" fontId="165" fillId="50" borderId="58"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4" fontId="125" fillId="53" borderId="58" applyNumberFormat="0" applyProtection="0">
      <alignment horizontal="left" vertical="center" wrapText="1" indent="1"/>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25" fillId="112" borderId="58" applyNumberFormat="0" applyProtection="0">
      <alignment horizontal="left" vertical="center" wrapText="1"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130" fillId="107" borderId="58" applyNumberFormat="0" applyProtection="0">
      <alignment horizontal="left" vertical="top"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130" fillId="107" borderId="58" applyNumberFormat="0" applyProtection="0">
      <alignment horizontal="left" vertical="top" indent="1"/>
    </xf>
    <xf numFmtId="176" fontId="130" fillId="107" borderId="58" applyNumberFormat="0" applyProtection="0">
      <alignment horizontal="left" vertical="top" indent="1"/>
    </xf>
    <xf numFmtId="4" fontId="134" fillId="109" borderId="58" applyNumberFormat="0" applyProtection="0">
      <alignment horizontal="right" vertical="center"/>
    </xf>
    <xf numFmtId="4" fontId="133" fillId="104" borderId="37" applyNumberFormat="0" applyProtection="0">
      <alignment horizontal="right" vertical="center"/>
    </xf>
    <xf numFmtId="4" fontId="133" fillId="104" borderId="37" applyNumberFormat="0" applyProtection="0">
      <alignment horizontal="right" vertical="center"/>
    </xf>
    <xf numFmtId="176" fontId="166" fillId="50" borderId="58"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0" fontId="135" fillId="0" borderId="50" applyNumberFormat="0" applyFill="0" applyBorder="0" applyAlignment="0" applyProtection="0"/>
    <xf numFmtId="0" fontId="135" fillId="0" borderId="50" applyNumberFormat="0" applyFill="0" applyBorder="0" applyAlignment="0" applyProtection="0"/>
    <xf numFmtId="176" fontId="135" fillId="0" borderId="50" applyNumberFormat="0" applyFill="0" applyBorder="0" applyAlignment="0" applyProtection="0"/>
    <xf numFmtId="0" fontId="173" fillId="0" borderId="48" applyNumberFormat="0" applyFill="0" applyAlignment="0" applyProtection="0"/>
    <xf numFmtId="0" fontId="140" fillId="0" borderId="50" applyNumberFormat="0" applyFill="0" applyBorder="0" applyAlignment="0" applyProtection="0"/>
    <xf numFmtId="0" fontId="140" fillId="0" borderId="50" applyNumberFormat="0" applyFill="0" applyBorder="0" applyAlignment="0" applyProtection="0"/>
    <xf numFmtId="176" fontId="140" fillId="0" borderId="50" applyNumberFormat="0" applyFill="0" applyBorder="0" applyAlignment="0" applyProtection="0"/>
    <xf numFmtId="0" fontId="141" fillId="0" borderId="50" applyNumberFormat="0" applyFill="0" applyBorder="0" applyAlignment="0" applyProtection="0"/>
    <xf numFmtId="0" fontId="141" fillId="0" borderId="50" applyNumberFormat="0" applyFill="0" applyBorder="0" applyAlignment="0" applyProtection="0"/>
    <xf numFmtId="176" fontId="141" fillId="0" borderId="50" applyNumberFormat="0" applyFill="0" applyBorder="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176" fontId="142" fillId="0" borderId="50" applyNumberFormat="0" applyFill="0" applyBorder="0" applyAlignment="0" applyProtection="0"/>
    <xf numFmtId="0" fontId="68" fillId="79" borderId="51" applyNumberFormat="0" applyAlignment="0" applyProtection="0"/>
    <xf numFmtId="0" fontId="102" fillId="51" borderId="51" applyNumberFormat="0" applyAlignment="0" applyProtection="0"/>
    <xf numFmtId="0" fontId="173" fillId="0" borderId="48" applyNumberFormat="0" applyFill="0" applyAlignment="0" applyProtection="0"/>
    <xf numFmtId="0" fontId="122" fillId="79" borderId="37" applyNumberFormat="0" applyAlignment="0" applyProtection="0"/>
    <xf numFmtId="0" fontId="3" fillId="92" borderId="52" applyNumberFormat="0" applyFont="0" applyAlignment="0" applyProtection="0"/>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0" fontId="102" fillId="51" borderId="51" applyNumberFormat="0" applyAlignment="0" applyProtection="0"/>
    <xf numFmtId="0" fontId="3" fillId="92" borderId="52" applyNumberFormat="0" applyFont="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4" fontId="44" fillId="104" borderId="37" applyNumberFormat="0" applyProtection="0">
      <alignment horizontal="right" vertical="center"/>
    </xf>
    <xf numFmtId="39" fontId="106" fillId="57" borderId="56"/>
    <xf numFmtId="0" fontId="173" fillId="0" borderId="48" applyNumberFormat="0" applyFill="0" applyAlignment="0" applyProtection="0"/>
    <xf numFmtId="4" fontId="44" fillId="85"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0" fontId="3" fillId="86" borderId="37" applyNumberFormat="0" applyProtection="0">
      <alignment horizontal="left" vertical="center" indent="1"/>
    </xf>
    <xf numFmtId="4" fontId="133" fillId="104" borderId="37" applyNumberFormat="0" applyProtection="0">
      <alignment horizontal="right" vertical="center"/>
    </xf>
    <xf numFmtId="176" fontId="130" fillId="107" borderId="58" applyNumberFormat="0" applyProtection="0">
      <alignment horizontal="left" vertical="top"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176" fontId="125" fillId="112" borderId="58" applyNumberFormat="0" applyProtection="0">
      <alignment horizontal="left" vertical="center" wrapText="1" indent="1"/>
    </xf>
    <xf numFmtId="0" fontId="3" fillId="93" borderId="37" applyNumberFormat="0" applyProtection="0">
      <alignment horizontal="left" vertical="center" indent="1"/>
    </xf>
    <xf numFmtId="176" fontId="165" fillId="50" borderId="58" applyNumberFormat="0" applyProtection="0">
      <alignment horizontal="right" vertical="center"/>
    </xf>
    <xf numFmtId="4" fontId="134" fillId="109" borderId="58" applyNumberFormat="0" applyProtection="0">
      <alignment horizontal="right" vertical="center"/>
    </xf>
    <xf numFmtId="4" fontId="125" fillId="53" borderId="58" applyNumberFormat="0" applyProtection="0">
      <alignment horizontal="left" vertical="center" wrapText="1" indent="1"/>
    </xf>
    <xf numFmtId="4" fontId="129" fillId="109" borderId="58" applyNumberFormat="0" applyProtection="0">
      <alignment horizontal="right" vertical="center"/>
    </xf>
    <xf numFmtId="4" fontId="128" fillId="109" borderId="58" applyNumberFormat="0" applyProtection="0">
      <alignment horizontal="right" vertical="center"/>
    </xf>
    <xf numFmtId="0" fontId="164" fillId="1" borderId="20" applyNumberFormat="0" applyFont="0" applyAlignment="0">
      <alignment horizontal="center"/>
    </xf>
    <xf numFmtId="176" fontId="91" fillId="0" borderId="20">
      <alignment horizontal="left" vertical="center"/>
    </xf>
    <xf numFmtId="176" fontId="91" fillId="0" borderId="20">
      <alignment horizontal="lef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2" fillId="0" borderId="50" applyNumberFormat="0" applyFill="0" applyAlignment="0" applyProtection="0"/>
    <xf numFmtId="0" fontId="36" fillId="92" borderId="52" applyNumberFormat="0" applyFont="0" applyAlignment="0" applyProtection="0"/>
    <xf numFmtId="0" fontId="3" fillId="92" borderId="52" applyNumberFormat="0" applyFont="0" applyAlignment="0" applyProtection="0"/>
    <xf numFmtId="0" fontId="2" fillId="0" borderId="50" applyNumberFormat="0" applyFill="0" applyAlignment="0" applyProtection="0"/>
    <xf numFmtId="0" fontId="102" fillId="52" borderId="51" applyNumberFormat="0" applyAlignment="0" applyProtection="0"/>
    <xf numFmtId="39" fontId="106" fillId="57" borderId="56"/>
    <xf numFmtId="0" fontId="36" fillId="89" borderId="52" applyNumberFormat="0" applyAlignment="0" applyProtection="0"/>
    <xf numFmtId="0" fontId="3" fillId="93" borderId="37" applyNumberFormat="0" applyProtection="0">
      <alignment horizontal="left" vertical="center" indent="1"/>
    </xf>
    <xf numFmtId="4" fontId="44" fillId="96" borderId="37" applyNumberFormat="0" applyProtection="0">
      <alignment horizontal="right" vertical="center"/>
    </xf>
    <xf numFmtId="4" fontId="44" fillId="106" borderId="37" applyNumberFormat="0" applyProtection="0">
      <alignment horizontal="left" vertical="center" indent="1"/>
    </xf>
    <xf numFmtId="176" fontId="141" fillId="0" borderId="50" applyNumberFormat="0" applyFill="0" applyBorder="0" applyAlignment="0" applyProtection="0"/>
    <xf numFmtId="4" fontId="124" fillId="104" borderId="37" applyNumberFormat="0" applyProtection="0">
      <alignment horizontal="right" vertical="center"/>
    </xf>
    <xf numFmtId="176" fontId="142" fillId="0" borderId="50" applyNumberFormat="0" applyFill="0" applyBorder="0" applyAlignment="0" applyProtection="0"/>
    <xf numFmtId="39" fontId="106" fillId="57" borderId="56"/>
    <xf numFmtId="39" fontId="106" fillId="57" borderId="56"/>
    <xf numFmtId="0" fontId="3" fillId="93" borderId="37" applyNumberFormat="0" applyProtection="0">
      <alignment horizontal="left" vertical="center" indent="1"/>
    </xf>
    <xf numFmtId="176" fontId="142" fillId="0" borderId="50" applyNumberFormat="0" applyFill="0" applyBorder="0" applyAlignment="0" applyProtection="0"/>
    <xf numFmtId="0" fontId="2" fillId="0" borderId="50" applyNumberFormat="0" applyFill="0" applyAlignment="0" applyProtection="0"/>
    <xf numFmtId="0" fontId="58" fillId="0" borderId="50" applyNumberFormat="0" applyFill="0" applyBorder="0" applyAlignment="0" applyProtection="0"/>
    <xf numFmtId="4" fontId="44" fillId="100" borderId="37" applyNumberFormat="0" applyProtection="0">
      <alignment horizontal="right" vertical="center"/>
    </xf>
    <xf numFmtId="4" fontId="44" fillId="96" borderId="37" applyNumberFormat="0" applyProtection="0">
      <alignment horizontal="right" vertical="center"/>
    </xf>
    <xf numFmtId="4" fontId="128" fillId="109" borderId="58" applyNumberFormat="0" applyProtection="0">
      <alignment horizontal="right" vertical="center"/>
    </xf>
    <xf numFmtId="4" fontId="129" fillId="109" borderId="58" applyNumberFormat="0" applyProtection="0">
      <alignment horizontal="right" vertical="center"/>
    </xf>
    <xf numFmtId="4" fontId="125" fillId="53" borderId="58" applyNumberFormat="0" applyProtection="0">
      <alignment horizontal="left" vertical="center" wrapText="1" indent="1"/>
    </xf>
    <xf numFmtId="0" fontId="135" fillId="0" borderId="50" applyNumberFormat="0" applyFill="0" applyBorder="0" applyAlignment="0" applyProtection="0"/>
    <xf numFmtId="4" fontId="133"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4" fontId="124" fillId="88" borderId="37" applyNumberFormat="0" applyProtection="0">
      <alignment vertical="center"/>
    </xf>
    <xf numFmtId="4" fontId="44" fillId="8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4" fontId="44" fillId="104" borderId="37" applyNumberFormat="0" applyProtection="0">
      <alignment horizontal="left" vertical="center" indent="1"/>
    </xf>
    <xf numFmtId="4" fontId="44" fillId="100" borderId="37" applyNumberFormat="0" applyProtection="0">
      <alignment horizontal="right" vertical="center"/>
    </xf>
    <xf numFmtId="4" fontId="126" fillId="102" borderId="37" applyNumberFormat="0" applyProtection="0">
      <alignment horizontal="left" vertical="center" indent="1"/>
    </xf>
    <xf numFmtId="4" fontId="44" fillId="98" borderId="37" applyNumberFormat="0" applyProtection="0">
      <alignment horizontal="right" vertical="center"/>
    </xf>
    <xf numFmtId="4" fontId="44" fillId="99" borderId="37" applyNumberFormat="0" applyProtection="0">
      <alignment horizontal="right" vertical="center"/>
    </xf>
    <xf numFmtId="0" fontId="3" fillId="93" borderId="37" applyNumberFormat="0" applyProtection="0">
      <alignment horizontal="left" vertical="center" indent="1"/>
    </xf>
    <xf numFmtId="4" fontId="44" fillId="96" borderId="37" applyNumberFormat="0" applyProtection="0">
      <alignment horizontal="right" vertical="center"/>
    </xf>
    <xf numFmtId="4" fontId="44" fillId="85" borderId="37" applyNumberFormat="0" applyProtection="0">
      <alignment vertical="center"/>
    </xf>
    <xf numFmtId="4" fontId="44" fillId="85" borderId="37" applyNumberFormat="0" applyProtection="0">
      <alignment horizontal="left" vertical="center" indent="1"/>
    </xf>
    <xf numFmtId="0" fontId="58" fillId="0" borderId="50" applyNumberFormat="0" applyFill="0" applyBorder="0" applyAlignment="0" applyProtection="0"/>
    <xf numFmtId="4" fontId="44" fillId="88" borderId="37" applyNumberFormat="0" applyProtection="0">
      <alignment horizontal="left" vertical="center" indent="1"/>
    </xf>
    <xf numFmtId="0" fontId="122" fillId="79" borderId="37" applyNumberFormat="0" applyAlignment="0" applyProtection="0"/>
    <xf numFmtId="0" fontId="3" fillId="93" borderId="37" applyNumberFormat="0" applyProtection="0">
      <alignment horizontal="left" vertical="center" indent="1"/>
    </xf>
    <xf numFmtId="4" fontId="44" fillId="97" borderId="37" applyNumberFormat="0" applyProtection="0">
      <alignment horizontal="right" vertical="center"/>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130" fillId="107" borderId="58" applyNumberFormat="0" applyProtection="0">
      <alignment horizontal="left" vertical="top" indent="1"/>
    </xf>
    <xf numFmtId="0" fontId="36" fillId="89" borderId="52" applyNumberFormat="0" applyAlignment="0" applyProtection="0"/>
    <xf numFmtId="0" fontId="3" fillId="93" borderId="37" applyNumberFormat="0" applyProtection="0">
      <alignment horizontal="left" vertical="center" indent="1"/>
    </xf>
    <xf numFmtId="0" fontId="3" fillId="106" borderId="37" applyNumberFormat="0" applyProtection="0">
      <alignment horizontal="left" vertical="center" indent="1"/>
    </xf>
    <xf numFmtId="0" fontId="3" fillId="93" borderId="37" applyNumberFormat="0" applyProtection="0">
      <alignment horizontal="left" vertical="center" indent="1"/>
    </xf>
    <xf numFmtId="176" fontId="32" fillId="89" borderId="52" applyNumberFormat="0" applyAlignment="0" applyProtection="0"/>
    <xf numFmtId="0" fontId="58" fillId="0" borderId="50" applyNumberFormat="0" applyFill="0" applyBorder="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4" fontId="44" fillId="104" borderId="37" applyNumberFormat="0" applyProtection="0">
      <alignment horizontal="right" vertical="center"/>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vertical="center"/>
    </xf>
    <xf numFmtId="0" fontId="3" fillId="86" borderId="37" applyNumberFormat="0" applyProtection="0">
      <alignment horizontal="left" vertical="center" indent="1"/>
    </xf>
    <xf numFmtId="0" fontId="3" fillId="108"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4" fontId="44" fillId="106" borderId="37" applyNumberFormat="0" applyProtection="0">
      <alignment horizontal="left" vertical="center" indent="1"/>
    </xf>
    <xf numFmtId="4" fontId="44" fillId="85" borderId="37" applyNumberFormat="0" applyProtection="0">
      <alignment horizontal="left" vertical="center" indent="1"/>
    </xf>
    <xf numFmtId="4" fontId="44" fillId="88" borderId="37" applyNumberFormat="0" applyProtection="0">
      <alignment vertical="center"/>
    </xf>
    <xf numFmtId="4" fontId="44" fillId="98" borderId="37" applyNumberFormat="0" applyProtection="0">
      <alignment horizontal="right" vertical="center"/>
    </xf>
    <xf numFmtId="4" fontId="44" fillId="85" borderId="37" applyNumberFormat="0" applyProtection="0">
      <alignment vertical="center"/>
    </xf>
    <xf numFmtId="39" fontId="106" fillId="57" borderId="56"/>
    <xf numFmtId="39" fontId="106" fillId="57" borderId="56"/>
    <xf numFmtId="39" fontId="106" fillId="57" borderId="56"/>
    <xf numFmtId="39" fontId="106" fillId="57" borderId="56"/>
    <xf numFmtId="0" fontId="102" fillId="51" borderId="51" applyNumberFormat="0" applyAlignment="0" applyProtection="0"/>
    <xf numFmtId="4" fontId="44" fillId="100" borderId="37" applyNumberFormat="0" applyProtection="0">
      <alignment horizontal="right" vertical="center"/>
    </xf>
    <xf numFmtId="4" fontId="133" fillId="104" borderId="37" applyNumberFormat="0" applyProtection="0">
      <alignment horizontal="right" vertical="center"/>
    </xf>
    <xf numFmtId="0" fontId="140" fillId="0" borderId="50" applyNumberFormat="0" applyFill="0" applyBorder="0" applyAlignment="0" applyProtection="0"/>
    <xf numFmtId="39" fontId="106" fillId="57" borderId="56"/>
    <xf numFmtId="4" fontId="44" fillId="104" borderId="37" applyNumberFormat="0" applyProtection="0">
      <alignment horizontal="right" vertical="center"/>
    </xf>
    <xf numFmtId="0" fontId="59" fillId="0" borderId="50" applyNumberFormat="0" applyFill="0" applyBorder="0" applyAlignment="0" applyProtection="0"/>
    <xf numFmtId="39" fontId="106" fillId="57" borderId="56"/>
    <xf numFmtId="0" fontId="3" fillId="92" borderId="52" applyNumberFormat="0" applyFont="0" applyAlignment="0" applyProtection="0"/>
    <xf numFmtId="0" fontId="2" fillId="86" borderId="54"/>
    <xf numFmtId="0" fontId="2" fillId="0" borderId="50" applyNumberFormat="0" applyFill="0" applyAlignment="0" applyProtection="0"/>
    <xf numFmtId="0" fontId="58" fillId="0" borderId="50" applyNumberFormat="0" applyFill="0" applyBorder="0" applyAlignment="0" applyProtection="0"/>
    <xf numFmtId="176" fontId="142" fillId="0" borderId="50" applyNumberFormat="0" applyFill="0" applyBorder="0" applyAlignment="0" applyProtection="0"/>
    <xf numFmtId="4" fontId="44" fillId="98" borderId="37" applyNumberFormat="0" applyProtection="0">
      <alignment horizontal="right" vertical="center"/>
    </xf>
    <xf numFmtId="4" fontId="44" fillId="101" borderId="37" applyNumberFormat="0" applyProtection="0">
      <alignment horizontal="right" vertical="center"/>
    </xf>
    <xf numFmtId="4" fontId="124" fillId="104" borderId="37" applyNumberFormat="0" applyProtection="0">
      <alignment horizontal="right" vertical="center"/>
    </xf>
    <xf numFmtId="4" fontId="44" fillId="104" borderId="37" applyNumberFormat="0" applyProtection="0">
      <alignment horizontal="right" vertical="center"/>
    </xf>
    <xf numFmtId="4" fontId="133" fillId="104" borderId="37" applyNumberFormat="0" applyProtection="0">
      <alignment horizontal="right" vertical="center"/>
    </xf>
    <xf numFmtId="0" fontId="3" fillId="93" borderId="37" applyNumberFormat="0" applyProtection="0">
      <alignment horizontal="left" vertical="center" indent="1"/>
    </xf>
    <xf numFmtId="176" fontId="165" fillId="50" borderId="58" applyNumberFormat="0" applyProtection="0">
      <alignment horizontal="right" vertical="center"/>
    </xf>
    <xf numFmtId="176" fontId="2" fillId="0" borderId="50" applyNumberFormat="0" applyFill="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4" fillId="104" borderId="37"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0" fontId="3" fillId="93" borderId="37" applyNumberFormat="0" applyProtection="0">
      <alignment horizontal="left" vertical="center"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3" fillId="93" borderId="37" applyNumberFormat="0" applyProtection="0">
      <alignment horizontal="left" vertical="center" indent="1"/>
    </xf>
    <xf numFmtId="176" fontId="130" fillId="107" borderId="58" applyNumberFormat="0" applyProtection="0">
      <alignment horizontal="left" vertical="top" indent="1"/>
    </xf>
    <xf numFmtId="4" fontId="133" fillId="104" borderId="37"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176" fontId="135" fillId="0" borderId="50" applyNumberFormat="0" applyFill="0" applyBorder="0" applyAlignment="0" applyProtection="0"/>
    <xf numFmtId="176" fontId="122" fillId="80" borderId="37" applyNumberFormat="0" applyAlignment="0" applyProtection="0"/>
    <xf numFmtId="176" fontId="140" fillId="0" borderId="50" applyNumberFormat="0" applyFill="0" applyBorder="0" applyAlignment="0" applyProtection="0"/>
    <xf numFmtId="0" fontId="173" fillId="0" borderId="48" applyNumberFormat="0" applyFill="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0" fontId="102" fillId="51" borderId="51" applyNumberFormat="0" applyAlignment="0" applyProtection="0"/>
    <xf numFmtId="0" fontId="3" fillId="106" borderId="37" applyNumberFormat="0" applyProtection="0">
      <alignment horizontal="left" vertical="center" indent="1"/>
    </xf>
    <xf numFmtId="0" fontId="59" fillId="0" borderId="50" applyNumberFormat="0" applyFill="0" applyBorder="0" applyAlignment="0" applyProtection="0"/>
    <xf numFmtId="4" fontId="44" fillId="96" borderId="37" applyNumberFormat="0" applyProtection="0">
      <alignment horizontal="right" vertical="center"/>
    </xf>
    <xf numFmtId="0" fontId="3" fillId="86" borderId="37" applyNumberFormat="0" applyProtection="0">
      <alignment horizontal="left" vertical="center" indent="1"/>
    </xf>
    <xf numFmtId="176" fontId="58" fillId="0" borderId="50" applyNumberFormat="0" applyFill="0" applyBorder="0" applyAlignment="0" applyProtection="0"/>
    <xf numFmtId="176" fontId="32" fillId="89" borderId="52" applyNumberFormat="0" applyAlignment="0" applyProtection="0"/>
    <xf numFmtId="176" fontId="140" fillId="0" borderId="50" applyNumberFormat="0" applyFill="0" applyBorder="0" applyAlignment="0" applyProtection="0"/>
    <xf numFmtId="0" fontId="141" fillId="0" borderId="50" applyNumberFormat="0" applyFill="0" applyBorder="0" applyAlignment="0" applyProtection="0"/>
    <xf numFmtId="0" fontId="142" fillId="0" borderId="50" applyNumberFormat="0" applyFill="0" applyBorder="0" applyAlignment="0" applyProtection="0"/>
    <xf numFmtId="0" fontId="59" fillId="0" borderId="50" applyNumberFormat="0" applyFill="0" applyBorder="0" applyAlignment="0" applyProtection="0"/>
    <xf numFmtId="0" fontId="58" fillId="0" borderId="50" applyNumberFormat="0" applyFill="0" applyBorder="0" applyAlignment="0" applyProtection="0"/>
    <xf numFmtId="4" fontId="44" fillId="104" borderId="37" applyNumberFormat="0" applyProtection="0">
      <alignment horizontal="right" vertical="center"/>
    </xf>
    <xf numFmtId="4" fontId="44" fillId="100" borderId="37" applyNumberFormat="0" applyProtection="0">
      <alignment horizontal="right" vertical="center"/>
    </xf>
    <xf numFmtId="39" fontId="106" fillId="57" borderId="56"/>
    <xf numFmtId="0" fontId="91" fillId="0" borderId="53">
      <alignment horizontal="left" vertical="center"/>
    </xf>
    <xf numFmtId="0" fontId="130" fillId="107" borderId="58" applyNumberFormat="0" applyProtection="0">
      <alignment horizontal="left" vertical="top" indent="1"/>
    </xf>
    <xf numFmtId="0" fontId="3" fillId="93" borderId="37" applyNumberFormat="0" applyProtection="0">
      <alignment horizontal="left" vertical="center" indent="1"/>
    </xf>
    <xf numFmtId="4" fontId="44" fillId="88" borderId="37"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0" fontId="3" fillId="93" borderId="37" applyNumberFormat="0" applyProtection="0">
      <alignment horizontal="left" vertical="center" indent="1"/>
    </xf>
    <xf numFmtId="4" fontId="44" fillId="101" borderId="37" applyNumberFormat="0" applyProtection="0">
      <alignment horizontal="right" vertical="center"/>
    </xf>
    <xf numFmtId="4" fontId="44" fillId="83" borderId="37" applyNumberFormat="0" applyProtection="0">
      <alignment horizontal="right" vertical="center"/>
    </xf>
    <xf numFmtId="4" fontId="44" fillId="95" borderId="37" applyNumberFormat="0" applyProtection="0">
      <alignment horizontal="right" vertical="center"/>
    </xf>
    <xf numFmtId="4" fontId="124" fillId="85" borderId="37" applyNumberFormat="0" applyProtection="0">
      <alignment vertical="center"/>
    </xf>
    <xf numFmtId="176" fontId="2" fillId="0" borderId="50" applyNumberFormat="0" applyFill="0" applyAlignment="0" applyProtection="0"/>
    <xf numFmtId="176" fontId="142" fillId="0" borderId="50" applyNumberFormat="0" applyFill="0" applyBorder="0" applyAlignment="0" applyProtection="0"/>
    <xf numFmtId="0" fontId="59" fillId="0" borderId="50" applyNumberFormat="0" applyFill="0" applyBorder="0" applyAlignment="0" applyProtection="0"/>
    <xf numFmtId="10" fontId="2" fillId="88" borderId="54" applyNumberFormat="0" applyBorder="0" applyAlignment="0" applyProtection="0"/>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0" fontId="3" fillId="93" borderId="37" applyNumberFormat="0" applyProtection="0">
      <alignment horizontal="left" vertical="center" indent="1"/>
    </xf>
    <xf numFmtId="4" fontId="4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88" borderId="37" applyNumberFormat="0" applyProtection="0">
      <alignmen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133" fillId="104" borderId="37" applyNumberFormat="0" applyProtection="0">
      <alignment horizontal="right" vertical="center"/>
    </xf>
    <xf numFmtId="4" fontId="44" fillId="85" borderId="37" applyNumberFormat="0" applyProtection="0">
      <alignment horizontal="left" vertical="center" indent="1"/>
    </xf>
    <xf numFmtId="0" fontId="130" fillId="107" borderId="58" applyNumberFormat="0" applyProtection="0">
      <alignment horizontal="left" vertical="top" indent="1"/>
    </xf>
    <xf numFmtId="4" fontId="44" fillId="88" borderId="37" applyNumberFormat="0" applyProtection="0">
      <alignment horizontal="left" vertical="center" indent="1"/>
    </xf>
    <xf numFmtId="4" fontId="125" fillId="53" borderId="58" applyNumberFormat="0" applyProtection="0">
      <alignment horizontal="left" vertical="center" wrapText="1" indent="1"/>
    </xf>
    <xf numFmtId="4" fontId="44" fillId="99" borderId="37" applyNumberFormat="0" applyProtection="0">
      <alignment horizontal="right" vertical="center"/>
    </xf>
    <xf numFmtId="4" fontId="44" fillId="40" borderId="37" applyNumberFormat="0" applyProtection="0">
      <alignment horizontal="right" vertical="center"/>
    </xf>
    <xf numFmtId="0" fontId="3" fillId="93" borderId="37" applyNumberFormat="0" applyProtection="0">
      <alignment horizontal="left" vertical="center" indent="1"/>
    </xf>
    <xf numFmtId="4" fontId="44" fillId="88" borderId="37" applyNumberFormat="0" applyProtection="0">
      <alignment horizontal="left" vertical="center" indent="1"/>
    </xf>
    <xf numFmtId="176" fontId="166" fillId="50" borderId="58" applyNumberFormat="0" applyProtection="0">
      <alignment horizontal="right" vertical="center"/>
    </xf>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65" fillId="50" borderId="58" applyNumberFormat="0" applyProtection="0">
      <alignment horizontal="right" vertical="center"/>
    </xf>
    <xf numFmtId="4" fontId="124" fillId="104" borderId="37" applyNumberFormat="0" applyProtection="0">
      <alignment horizontal="right" vertical="center"/>
    </xf>
    <xf numFmtId="4" fontId="128" fillId="109" borderId="58" applyNumberFormat="0" applyProtection="0">
      <alignment horizontal="right" vertical="center"/>
    </xf>
    <xf numFmtId="176" fontId="166" fillId="50" borderId="58" applyNumberFormat="0" applyProtection="0">
      <alignment horizontal="right" vertical="center"/>
    </xf>
    <xf numFmtId="176" fontId="165" fillId="50" borderId="58" applyNumberFormat="0" applyProtection="0">
      <alignment horizontal="right" vertical="center"/>
    </xf>
    <xf numFmtId="0" fontId="3" fillId="93" borderId="37" applyNumberFormat="0" applyProtection="0">
      <alignment horizontal="left" vertical="center" indent="1"/>
    </xf>
    <xf numFmtId="4" fontId="44" fillId="83" borderId="37" applyNumberFormat="0" applyProtection="0">
      <alignment horizontal="right" vertical="center"/>
    </xf>
    <xf numFmtId="4" fontId="44" fillId="98" borderId="37" applyNumberFormat="0" applyProtection="0">
      <alignment horizontal="right" vertical="center"/>
    </xf>
    <xf numFmtId="4" fontId="44" fillId="97" borderId="37" applyNumberFormat="0" applyProtection="0">
      <alignment horizontal="right" vertical="center"/>
    </xf>
    <xf numFmtId="4" fontId="44" fillId="96" borderId="37" applyNumberFormat="0" applyProtection="0">
      <alignment horizontal="right" vertical="center"/>
    </xf>
    <xf numFmtId="4" fontId="44" fillId="95" borderId="37" applyNumberFormat="0" applyProtection="0">
      <alignment horizontal="right" vertical="center"/>
    </xf>
    <xf numFmtId="0" fontId="3" fillId="93" borderId="37" applyNumberFormat="0" applyProtection="0">
      <alignment horizontal="left" vertical="center" indent="1"/>
    </xf>
    <xf numFmtId="39" fontId="106" fillId="57" borderId="56"/>
    <xf numFmtId="176" fontId="57" fillId="0" borderId="50" applyNumberFormat="0" applyFill="0" applyBorder="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68" fillId="80" borderId="51" applyNumberFormat="0" applyAlignment="0" applyProtection="0"/>
    <xf numFmtId="176" fontId="59" fillId="0" borderId="50" applyNumberFormat="0" applyFill="0" applyBorder="0" applyAlignment="0" applyProtection="0"/>
    <xf numFmtId="176" fontId="2" fillId="0" borderId="50" applyNumberFormat="0" applyFill="0" applyAlignment="0" applyProtection="0"/>
    <xf numFmtId="176" fontId="68" fillId="80" borderId="51" applyNumberFormat="0" applyAlignment="0" applyProtection="0"/>
    <xf numFmtId="0" fontId="68" fillId="79" borderId="51" applyNumberFormat="0" applyAlignment="0" applyProtection="0"/>
    <xf numFmtId="176" fontId="102" fillId="52" borderId="51" applyNumberFormat="0" applyAlignment="0" applyProtection="0"/>
    <xf numFmtId="176" fontId="102" fillId="52" borderId="51" applyNumberFormat="0" applyAlignment="0" applyProtection="0"/>
    <xf numFmtId="176" fontId="32" fillId="89" borderId="52" applyNumberFormat="0" applyAlignment="0" applyProtection="0"/>
    <xf numFmtId="176" fontId="32" fillId="89" borderId="52" applyNumberFormat="0" applyAlignment="0" applyProtection="0"/>
    <xf numFmtId="176" fontId="122" fillId="80" borderId="37" applyNumberFormat="0" applyAlignment="0" applyProtection="0"/>
    <xf numFmtId="176" fontId="122" fillId="80" borderId="37" applyNumberFormat="0" applyAlignment="0" applyProtection="0"/>
    <xf numFmtId="176" fontId="128" fillId="50" borderId="58" applyNumberFormat="0" applyProtection="0">
      <alignment horizontal="right" vertical="center"/>
    </xf>
    <xf numFmtId="176" fontId="165" fillId="50" borderId="58" applyNumberFormat="0" applyProtection="0">
      <alignment horizontal="right" vertical="center"/>
    </xf>
    <xf numFmtId="176" fontId="165" fillId="50" borderId="58" applyNumberFormat="0" applyProtection="0">
      <alignment horizontal="right" vertical="center"/>
    </xf>
    <xf numFmtId="176" fontId="125" fillId="112" borderId="58" applyNumberFormat="0" applyProtection="0">
      <alignment horizontal="left" vertical="center" wrapText="1" indent="1"/>
    </xf>
    <xf numFmtId="176" fontId="125" fillId="112" borderId="58" applyNumberFormat="0" applyProtection="0">
      <alignment horizontal="left" vertical="center" wrapText="1" indent="1"/>
    </xf>
    <xf numFmtId="176" fontId="130" fillId="107" borderId="58" applyNumberFormat="0" applyProtection="0">
      <alignment horizontal="left" vertical="top" indent="1"/>
    </xf>
    <xf numFmtId="176" fontId="130" fillId="107" borderId="58" applyNumberFormat="0" applyProtection="0">
      <alignment horizontal="left" vertical="top" indent="1"/>
    </xf>
    <xf numFmtId="176" fontId="166" fillId="50" borderId="58" applyNumberFormat="0" applyProtection="0">
      <alignment horizontal="right" vertical="center"/>
    </xf>
    <xf numFmtId="176" fontId="166" fillId="50" borderId="58" applyNumberFormat="0" applyProtection="0">
      <alignment horizontal="right" vertical="center"/>
    </xf>
    <xf numFmtId="176" fontId="135" fillId="0" borderId="50" applyNumberFormat="0" applyFill="0" applyBorder="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2" fillId="0" borderId="50" applyNumberFormat="0" applyFill="0" applyAlignment="0" applyProtection="0"/>
    <xf numFmtId="176" fontId="2" fillId="0" borderId="50" applyNumberFormat="0" applyFill="0" applyAlignment="0" applyProtection="0"/>
    <xf numFmtId="176" fontId="68" fillId="80" borderId="51" applyNumberFormat="0" applyAlignment="0" applyProtection="0"/>
    <xf numFmtId="176" fontId="68" fillId="80" borderId="51" applyNumberFormat="0" applyAlignment="0" applyProtection="0"/>
    <xf numFmtId="176" fontId="32" fillId="89" borderId="52" applyNumberFormat="0" applyAlignment="0" applyProtection="0"/>
    <xf numFmtId="176" fontId="32" fillId="89" borderId="52" applyNumberFormat="0" applyAlignment="0" applyProtection="0"/>
    <xf numFmtId="176" fontId="102" fillId="52" borderId="51" applyNumberFormat="0" applyAlignment="0" applyProtection="0"/>
    <xf numFmtId="176" fontId="102" fillId="52" borderId="51" applyNumberFormat="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0" fontId="59" fillId="0" borderId="50" applyNumberFormat="0" applyFill="0" applyBorder="0" applyAlignment="0" applyProtection="0"/>
    <xf numFmtId="0" fontId="102" fillId="52" borderId="51" applyNumberFormat="0" applyAlignment="0" applyProtection="0"/>
    <xf numFmtId="176" fontId="102" fillId="52" borderId="51" applyNumberFormat="0" applyAlignment="0" applyProtection="0"/>
    <xf numFmtId="176" fontId="2" fillId="0" borderId="50" applyNumberFormat="0" applyFill="0" applyAlignment="0" applyProtection="0"/>
    <xf numFmtId="0" fontId="3" fillId="106" borderId="37" applyNumberFormat="0" applyProtection="0">
      <alignment horizontal="left" vertical="center" indent="1"/>
    </xf>
    <xf numFmtId="176" fontId="58" fillId="0" borderId="50" applyNumberFormat="0" applyFill="0" applyBorder="0" applyAlignment="0" applyProtection="0"/>
    <xf numFmtId="0" fontId="122" fillId="79" borderId="37" applyNumberFormat="0" applyAlignment="0" applyProtection="0"/>
    <xf numFmtId="0" fontId="3" fillId="93" borderId="37" applyNumberFormat="0" applyProtection="0">
      <alignment horizontal="left" vertical="center" indent="1"/>
    </xf>
    <xf numFmtId="4" fontId="44" fillId="88" borderId="37" applyNumberFormat="0" applyProtection="0">
      <alignment horizontal="left" vertical="center" indent="1"/>
    </xf>
    <xf numFmtId="4" fontId="134" fillId="109" borderId="58" applyNumberFormat="0" applyProtection="0">
      <alignment horizontal="right" vertical="center"/>
    </xf>
    <xf numFmtId="10" fontId="2" fillId="88" borderId="54" applyNumberFormat="0" applyBorder="0" applyAlignment="0" applyProtection="0"/>
    <xf numFmtId="0" fontId="57" fillId="0" borderId="50" applyNumberFormat="0" applyFill="0" applyBorder="0" applyAlignment="0" applyProtection="0"/>
    <xf numFmtId="0" fontId="102" fillId="51" borderId="51" applyNumberFormat="0" applyAlignment="0" applyProtection="0"/>
    <xf numFmtId="4" fontId="124" fillId="85" borderId="37" applyNumberFormat="0" applyProtection="0">
      <alignment vertical="center"/>
    </xf>
    <xf numFmtId="4" fontId="44" fillId="104" borderId="37" applyNumberFormat="0" applyProtection="0">
      <alignment horizontal="left" vertical="center" indent="1"/>
    </xf>
    <xf numFmtId="0" fontId="3" fillId="93" borderId="37" applyNumberFormat="0" applyProtection="0">
      <alignment horizontal="left" vertical="center" indent="1"/>
    </xf>
    <xf numFmtId="176" fontId="57" fillId="0" borderId="50" applyNumberFormat="0" applyFill="0" applyBorder="0" applyAlignment="0" applyProtection="0"/>
    <xf numFmtId="176" fontId="166" fillId="50" borderId="58" applyNumberFormat="0" applyProtection="0">
      <alignment horizontal="right" vertical="center"/>
    </xf>
    <xf numFmtId="4" fontId="44" fillId="104" borderId="55" applyNumberFormat="0" applyProtection="0">
      <alignment horizontal="left" vertical="center" indent="1"/>
    </xf>
    <xf numFmtId="176" fontId="142" fillId="0" borderId="50" applyNumberFormat="0" applyFill="0" applyBorder="0" applyAlignment="0" applyProtection="0"/>
    <xf numFmtId="0" fontId="3" fillId="108" borderId="37" applyNumberFormat="0" applyProtection="0">
      <alignment horizontal="left" vertical="center" indent="1"/>
    </xf>
    <xf numFmtId="0" fontId="142" fillId="0" borderId="50" applyNumberFormat="0" applyFill="0" applyBorder="0" applyAlignment="0" applyProtection="0"/>
    <xf numFmtId="0" fontId="141" fillId="0" borderId="50" applyNumberFormat="0" applyFill="0" applyBorder="0" applyAlignment="0" applyProtection="0"/>
    <xf numFmtId="0" fontId="140" fillId="0" borderId="50" applyNumberFormat="0" applyFill="0" applyBorder="0" applyAlignment="0" applyProtection="0"/>
    <xf numFmtId="0" fontId="135" fillId="0" borderId="50" applyNumberFormat="0" applyFill="0" applyBorder="0" applyAlignment="0" applyProtection="0"/>
    <xf numFmtId="0" fontId="3" fillId="93" borderId="37" applyNumberFormat="0" applyProtection="0">
      <alignment horizontal="left" vertical="center" indent="1"/>
    </xf>
    <xf numFmtId="0" fontId="2" fillId="86" borderId="54"/>
    <xf numFmtId="4" fontId="124" fillId="104" borderId="37" applyNumberFormat="0" applyProtection="0">
      <alignment horizontal="right" vertical="center"/>
    </xf>
    <xf numFmtId="0" fontId="102" fillId="52" borderId="51" applyNumberFormat="0" applyAlignment="0" applyProtection="0"/>
    <xf numFmtId="0" fontId="91" fillId="0" borderId="53">
      <alignment horizontal="left" vertical="center"/>
    </xf>
    <xf numFmtId="0" fontId="2" fillId="84" borderId="54"/>
    <xf numFmtId="4" fontId="124" fillId="104" borderId="37" applyNumberFormat="0" applyProtection="0">
      <alignment horizontal="right" vertical="center"/>
    </xf>
    <xf numFmtId="176" fontId="128" fillId="50" borderId="58" applyNumberFormat="0" applyProtection="0">
      <alignment horizontal="right" vertical="center"/>
    </xf>
    <xf numFmtId="0" fontId="2" fillId="0" borderId="50" applyNumberFormat="0" applyFill="0" applyAlignment="0" applyProtection="0"/>
    <xf numFmtId="0" fontId="59" fillId="0" borderId="50" applyNumberFormat="0" applyFill="0" applyBorder="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0" fontId="3" fillId="93" borderId="37" applyNumberFormat="0" applyProtection="0">
      <alignment horizontal="left" vertical="center" indent="1"/>
    </xf>
    <xf numFmtId="0" fontId="141" fillId="0" borderId="50" applyNumberFormat="0" applyFill="0" applyBorder="0" applyAlignment="0" applyProtection="0"/>
    <xf numFmtId="0" fontId="59" fillId="0" borderId="50" applyNumberFormat="0" applyFill="0" applyBorder="0" applyAlignment="0" applyProtection="0"/>
    <xf numFmtId="4" fontId="125" fillId="53" borderId="58" applyNumberFormat="0" applyProtection="0">
      <alignment horizontal="left" vertical="center" wrapText="1" indent="1"/>
    </xf>
    <xf numFmtId="4" fontId="124" fillId="88" borderId="37" applyNumberFormat="0" applyProtection="0">
      <alignment vertical="center"/>
    </xf>
    <xf numFmtId="0" fontId="141" fillId="0" borderId="50" applyNumberFormat="0" applyFill="0" applyBorder="0" applyAlignment="0" applyProtection="0"/>
    <xf numFmtId="0" fontId="68" fillId="79" borderId="51" applyNumberFormat="0" applyAlignment="0" applyProtection="0"/>
    <xf numFmtId="0" fontId="58" fillId="0" borderId="50" applyNumberFormat="0" applyFill="0" applyBorder="0" applyAlignment="0" applyProtection="0"/>
    <xf numFmtId="0" fontId="3" fillId="93" borderId="37" applyNumberFormat="0" applyProtection="0">
      <alignment horizontal="left" vertical="center" indent="1"/>
    </xf>
    <xf numFmtId="0" fontId="102" fillId="51" borderId="51" applyNumberFormat="0" applyAlignment="0" applyProtection="0"/>
    <xf numFmtId="0" fontId="3" fillId="93" borderId="37" applyNumberFormat="0" applyProtection="0">
      <alignment horizontal="left" vertical="center" indent="1"/>
    </xf>
    <xf numFmtId="0" fontId="102" fillId="51" borderId="51" applyNumberFormat="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176" fontId="102" fillId="52" borderId="51" applyNumberFormat="0" applyAlignment="0" applyProtection="0"/>
    <xf numFmtId="0" fontId="102" fillId="51" borderId="51" applyNumberFormat="0" applyAlignment="0" applyProtection="0"/>
    <xf numFmtId="0" fontId="68" fillId="79" borderId="51" applyNumberFormat="0" applyAlignment="0" applyProtection="0"/>
    <xf numFmtId="0" fontId="190" fillId="52" borderId="51" applyNumberFormat="0" applyAlignment="0" applyProtection="0"/>
    <xf numFmtId="4" fontId="126" fillId="102" borderId="37" applyNumberFormat="0" applyProtection="0">
      <alignment horizontal="left" vertical="center" indent="1"/>
    </xf>
    <xf numFmtId="0" fontId="3" fillId="86" borderId="37" applyNumberFormat="0" applyProtection="0">
      <alignment horizontal="left" vertical="center" indent="1"/>
    </xf>
    <xf numFmtId="4" fontId="44" fillId="85" borderId="37" applyNumberFormat="0" applyProtection="0">
      <alignment horizontal="left" vertical="center" indent="1"/>
    </xf>
    <xf numFmtId="4" fontId="124" fillId="88" borderId="37" applyNumberFormat="0" applyProtection="0">
      <alignment vertical="center"/>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4" fontId="126" fillId="102" borderId="37" applyNumberFormat="0" applyProtection="0">
      <alignment horizontal="left" vertical="center" indent="1"/>
    </xf>
    <xf numFmtId="0" fontId="32" fillId="89" borderId="52" applyNumberFormat="0" applyAlignment="0" applyProtection="0"/>
    <xf numFmtId="4" fontId="44" fillId="104" borderId="37" applyNumberFormat="0" applyProtection="0">
      <alignment horizontal="right" vertical="center"/>
    </xf>
    <xf numFmtId="4" fontId="44" fillId="104" borderId="37" applyNumberFormat="0" applyProtection="0">
      <alignment horizontal="left" vertical="center" indent="1"/>
    </xf>
    <xf numFmtId="0" fontId="3" fillId="86" borderId="37" applyNumberFormat="0" applyProtection="0">
      <alignment horizontal="left" vertical="center" indent="1"/>
    </xf>
    <xf numFmtId="0" fontId="68" fillId="79" borderId="51" applyNumberFormat="0" applyAlignment="0" applyProtection="0"/>
    <xf numFmtId="4" fontId="44" fillId="83" borderId="37" applyNumberFormat="0" applyProtection="0">
      <alignment horizontal="right" vertical="center"/>
    </xf>
    <xf numFmtId="4" fontId="44" fillId="85" borderId="37" applyNumberFormat="0" applyProtection="0">
      <alignment vertical="center"/>
    </xf>
    <xf numFmtId="4" fontId="44" fillId="99" borderId="37" applyNumberFormat="0" applyProtection="0">
      <alignment horizontal="right" vertical="center"/>
    </xf>
    <xf numFmtId="4" fontId="44" fillId="100" borderId="37" applyNumberFormat="0" applyProtection="0">
      <alignment horizontal="right" vertical="center"/>
    </xf>
    <xf numFmtId="4" fontId="126" fillId="102" borderId="37"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4" fontId="44" fillId="88" borderId="37" applyNumberFormat="0" applyProtection="0">
      <alignment vertical="center"/>
    </xf>
    <xf numFmtId="4" fontId="124" fillId="88" borderId="37" applyNumberFormat="0" applyProtection="0">
      <alignment vertical="center"/>
    </xf>
    <xf numFmtId="0" fontId="3" fillId="93" borderId="37" applyNumberFormat="0" applyProtection="0">
      <alignment horizontal="left" vertical="center" indent="1"/>
    </xf>
    <xf numFmtId="4" fontId="44" fillId="8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102" fillId="52" borderId="51" applyNumberFormat="0" applyAlignment="0" applyProtection="0"/>
    <xf numFmtId="4" fontId="44" fillId="104" borderId="37" applyNumberFormat="0" applyProtection="0">
      <alignment horizontal="right" vertical="center"/>
    </xf>
    <xf numFmtId="4" fontId="124" fillId="85" borderId="37" applyNumberFormat="0" applyProtection="0">
      <alignment vertical="center"/>
    </xf>
    <xf numFmtId="4" fontId="128" fillId="109" borderId="58"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4" fontId="44" fillId="83" borderId="37" applyNumberFormat="0" applyProtection="0">
      <alignment horizontal="right" vertical="center"/>
    </xf>
    <xf numFmtId="0" fontId="36" fillId="89" borderId="52" applyNumberFormat="0" applyAlignment="0" applyProtection="0"/>
    <xf numFmtId="0" fontId="3" fillId="92" borderId="52" applyNumberFormat="0" applyFont="0" applyAlignment="0" applyProtection="0"/>
    <xf numFmtId="176" fontId="122" fillId="80" borderId="37" applyNumberFormat="0" applyAlignment="0" applyProtection="0"/>
    <xf numFmtId="0" fontId="3" fillId="108" borderId="37" applyNumberFormat="0" applyProtection="0">
      <alignment horizontal="left" vertical="center" indent="1"/>
    </xf>
    <xf numFmtId="0" fontId="3" fillId="86" borderId="37" applyNumberFormat="0" applyProtection="0">
      <alignment horizontal="left" vertical="center" indent="1"/>
    </xf>
    <xf numFmtId="176" fontId="140" fillId="0" borderId="50" applyNumberFormat="0" applyFill="0" applyBorder="0" applyAlignment="0" applyProtection="0"/>
    <xf numFmtId="176" fontId="135" fillId="0" borderId="50" applyNumberFormat="0" applyFill="0" applyBorder="0" applyAlignment="0" applyProtection="0"/>
    <xf numFmtId="4" fontId="44" fillId="85" borderId="37" applyNumberFormat="0" applyProtection="0">
      <alignment vertical="center"/>
    </xf>
    <xf numFmtId="4" fontId="124" fillId="85" borderId="37" applyNumberFormat="0" applyProtection="0">
      <alignment vertical="center"/>
    </xf>
    <xf numFmtId="0" fontId="3" fillId="93" borderId="37" applyNumberFormat="0" applyProtection="0">
      <alignment horizontal="left" vertical="center" indent="1"/>
    </xf>
    <xf numFmtId="4" fontId="44" fillId="106" borderId="37" applyNumberFormat="0" applyProtection="0">
      <alignment horizontal="left" vertical="center" indent="1"/>
    </xf>
    <xf numFmtId="176" fontId="102" fillId="52" borderId="51" applyNumberFormat="0" applyAlignment="0" applyProtection="0"/>
    <xf numFmtId="4" fontId="44" fillId="106" borderId="37" applyNumberFormat="0" applyProtection="0">
      <alignment horizontal="left" vertical="center" indent="1"/>
    </xf>
    <xf numFmtId="4" fontId="44" fillId="97" borderId="37" applyNumberFormat="0" applyProtection="0">
      <alignment horizontal="right" vertical="center"/>
    </xf>
    <xf numFmtId="4" fontId="44" fillId="96" borderId="37" applyNumberFormat="0" applyProtection="0">
      <alignment horizontal="right" vertical="center"/>
    </xf>
    <xf numFmtId="4" fontId="44" fillId="99" borderId="37" applyNumberFormat="0" applyProtection="0">
      <alignment horizontal="right" vertical="center"/>
    </xf>
    <xf numFmtId="4" fontId="44" fillId="100" borderId="37" applyNumberFormat="0" applyProtection="0">
      <alignment horizontal="right" vertical="center"/>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8" borderId="37" applyNumberFormat="0" applyProtection="0">
      <alignment vertical="center"/>
    </xf>
    <xf numFmtId="0" fontId="3" fillId="86" borderId="37" applyNumberFormat="0" applyProtection="0">
      <alignment horizontal="left" vertical="center" indent="1"/>
    </xf>
    <xf numFmtId="4" fontId="44" fillId="85" borderId="37" applyNumberFormat="0" applyProtection="0">
      <alignment vertical="center"/>
    </xf>
    <xf numFmtId="4" fontId="44" fillId="88"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68" fillId="79" borderId="51" applyNumberFormat="0" applyAlignment="0" applyProtection="0"/>
    <xf numFmtId="4" fontId="124" fillId="88" borderId="37" applyNumberFormat="0" applyProtection="0">
      <alignment vertical="center"/>
    </xf>
    <xf numFmtId="0" fontId="3" fillId="93" borderId="37" applyNumberFormat="0" applyProtection="0">
      <alignment horizontal="left" vertical="center" indent="1"/>
    </xf>
    <xf numFmtId="4" fontId="44" fillId="100" borderId="37" applyNumberFormat="0" applyProtection="0">
      <alignment horizontal="right" vertical="center"/>
    </xf>
    <xf numFmtId="4" fontId="44" fillId="85" borderId="37" applyNumberFormat="0" applyProtection="0">
      <alignment vertical="center"/>
    </xf>
    <xf numFmtId="0" fontId="3" fillId="86" borderId="37" applyNumberFormat="0" applyProtection="0">
      <alignment horizontal="left" vertical="center" indent="1"/>
    </xf>
    <xf numFmtId="4" fontId="44" fillId="104" borderId="37" applyNumberFormat="0" applyProtection="0">
      <alignment horizontal="right" vertical="center"/>
    </xf>
    <xf numFmtId="4" fontId="124" fillId="88" borderId="37" applyNumberFormat="0" applyProtection="0">
      <alignment vertical="center"/>
    </xf>
    <xf numFmtId="39" fontId="106" fillId="57" borderId="56"/>
    <xf numFmtId="0" fontId="102" fillId="51" borderId="51" applyNumberFormat="0" applyAlignment="0" applyProtection="0"/>
    <xf numFmtId="176" fontId="2" fillId="0" borderId="50" applyNumberFormat="0" applyFill="0" applyAlignment="0" applyProtection="0"/>
    <xf numFmtId="0" fontId="36" fillId="92" borderId="52" applyNumberFormat="0" applyFont="0" applyAlignment="0" applyProtection="0"/>
    <xf numFmtId="176" fontId="68" fillId="80" borderId="51" applyNumberFormat="0" applyAlignment="0" applyProtection="0"/>
    <xf numFmtId="0" fontId="68" fillId="79" borderId="51" applyNumberFormat="0" applyAlignment="0" applyProtection="0"/>
    <xf numFmtId="0" fontId="59" fillId="0" borderId="50" applyNumberFormat="0" applyFill="0" applyBorder="0" applyAlignment="0" applyProtection="0"/>
    <xf numFmtId="39" fontId="106" fillId="57" borderId="56"/>
    <xf numFmtId="176" fontId="165" fillId="50" borderId="58" applyNumberFormat="0" applyProtection="0">
      <alignment horizontal="right" vertical="center"/>
    </xf>
    <xf numFmtId="0" fontId="122" fillId="79" borderId="37" applyNumberFormat="0" applyAlignment="0" applyProtection="0"/>
    <xf numFmtId="0" fontId="3" fillId="86" borderId="37" applyNumberFormat="0" applyProtection="0">
      <alignment horizontal="left" vertical="center" indent="1"/>
    </xf>
    <xf numFmtId="0" fontId="3" fillId="108" borderId="37" applyNumberFormat="0" applyProtection="0">
      <alignment horizontal="left" vertical="center" indent="1"/>
    </xf>
    <xf numFmtId="176" fontId="2" fillId="0" borderId="50" applyNumberFormat="0" applyFill="0" applyAlignment="0" applyProtection="0"/>
    <xf numFmtId="0" fontId="32" fillId="89" borderId="52" applyNumberFormat="0" applyAlignment="0" applyProtection="0"/>
    <xf numFmtId="0" fontId="3" fillId="93" borderId="37" applyNumberFormat="0" applyProtection="0">
      <alignment horizontal="left" vertical="center" indent="1"/>
    </xf>
    <xf numFmtId="4" fontId="124" fillId="88" borderId="37" applyNumberFormat="0" applyProtection="0">
      <alignment vertical="center"/>
    </xf>
    <xf numFmtId="0" fontId="3" fillId="106" borderId="37" applyNumberFormat="0" applyProtection="0">
      <alignment horizontal="left" vertical="center" indent="1"/>
    </xf>
    <xf numFmtId="176" fontId="128" fillId="50" borderId="58" applyNumberFormat="0" applyProtection="0">
      <alignment horizontal="right" vertical="center"/>
    </xf>
    <xf numFmtId="4" fontId="124" fillId="85" borderId="37" applyNumberFormat="0" applyProtection="0">
      <alignment vertical="center"/>
    </xf>
    <xf numFmtId="0" fontId="3" fillId="108" borderId="37" applyNumberFormat="0" applyProtection="0">
      <alignment horizontal="left" vertical="center" indent="1"/>
    </xf>
    <xf numFmtId="176" fontId="142" fillId="0" borderId="50" applyNumberFormat="0" applyFill="0" applyBorder="0" applyAlignment="0" applyProtection="0"/>
    <xf numFmtId="4" fontId="44" fillId="101" borderId="37" applyNumberFormat="0" applyProtection="0">
      <alignment horizontal="right" vertical="center"/>
    </xf>
    <xf numFmtId="0" fontId="3" fillId="93" borderId="37" applyNumberFormat="0" applyProtection="0">
      <alignment horizontal="left" vertical="center" indent="1"/>
    </xf>
    <xf numFmtId="4" fontId="44" fillId="85" borderId="37" applyNumberFormat="0" applyProtection="0">
      <alignment horizontal="left" vertical="center" indent="1"/>
    </xf>
    <xf numFmtId="176" fontId="122" fillId="80" borderId="37" applyNumberFormat="0" applyAlignment="0" applyProtection="0"/>
    <xf numFmtId="176" fontId="57" fillId="0" borderId="50" applyNumberFormat="0" applyFill="0" applyBorder="0" applyAlignment="0" applyProtection="0"/>
    <xf numFmtId="0" fontId="3" fillId="92" borderId="52" applyNumberFormat="0" applyFont="0" applyAlignment="0" applyProtection="0"/>
    <xf numFmtId="0" fontId="135" fillId="0" borderId="50" applyNumberFormat="0" applyFill="0" applyBorder="0" applyAlignment="0" applyProtection="0"/>
    <xf numFmtId="0" fontId="189" fillId="80" borderId="51" applyNumberFormat="0" applyAlignment="0" applyProtection="0"/>
    <xf numFmtId="0" fontId="3" fillId="106" borderId="37" applyNumberFormat="0" applyProtection="0">
      <alignment horizontal="left" vertical="center" indent="1"/>
    </xf>
    <xf numFmtId="176" fontId="165" fillId="50" borderId="58" applyNumberFormat="0" applyProtection="0">
      <alignment horizontal="right" vertical="center"/>
    </xf>
    <xf numFmtId="0" fontId="2" fillId="0" borderId="50" applyNumberFormat="0" applyFill="0" applyAlignment="0" applyProtection="0"/>
    <xf numFmtId="176" fontId="130" fillId="107" borderId="58" applyNumberFormat="0" applyProtection="0">
      <alignment horizontal="left" vertical="top" indent="1"/>
    </xf>
    <xf numFmtId="4" fontId="44" fillId="104" borderId="37" applyNumberFormat="0" applyProtection="0">
      <alignment horizontal="right" vertical="center"/>
    </xf>
    <xf numFmtId="4" fontId="134" fillId="109" borderId="58" applyNumberFormat="0" applyProtection="0">
      <alignment horizontal="right" vertical="center"/>
    </xf>
    <xf numFmtId="176" fontId="57" fillId="0" borderId="50" applyNumberFormat="0" applyFill="0" applyBorder="0" applyAlignment="0" applyProtection="0"/>
    <xf numFmtId="176" fontId="58" fillId="0" borderId="50" applyNumberFormat="0" applyFill="0" applyBorder="0" applyAlignment="0" applyProtection="0"/>
    <xf numFmtId="4" fontId="124" fillId="104" borderId="37" applyNumberFormat="0" applyProtection="0">
      <alignment horizontal="right" vertical="center"/>
    </xf>
    <xf numFmtId="176" fontId="125" fillId="112" borderId="58" applyNumberFormat="0" applyProtection="0">
      <alignment horizontal="left" vertical="center" wrapText="1" indent="1"/>
    </xf>
    <xf numFmtId="4" fontId="124" fillId="104" borderId="37" applyNumberFormat="0" applyProtection="0">
      <alignment horizontal="right" vertical="center"/>
    </xf>
    <xf numFmtId="176" fontId="68" fillId="80" borderId="51" applyNumberFormat="0" applyAlignment="0" applyProtection="0"/>
    <xf numFmtId="176" fontId="135" fillId="0" borderId="50" applyNumberFormat="0" applyFill="0" applyBorder="0" applyAlignment="0" applyProtection="0"/>
    <xf numFmtId="4" fontId="128" fillId="109" borderId="58"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176" fontId="128" fillId="50" borderId="58" applyNumberFormat="0" applyProtection="0">
      <alignment horizontal="right" vertical="center"/>
    </xf>
    <xf numFmtId="4" fontId="44" fillId="104" borderId="37" applyNumberFormat="0" applyProtection="0">
      <alignment horizontal="right" vertical="center"/>
    </xf>
    <xf numFmtId="176" fontId="128" fillId="50" borderId="58" applyNumberFormat="0" applyProtection="0">
      <alignment horizontal="right" vertical="center"/>
    </xf>
    <xf numFmtId="176" fontId="59" fillId="0" borderId="50" applyNumberFormat="0" applyFill="0" applyBorder="0" applyAlignment="0" applyProtection="0"/>
    <xf numFmtId="176" fontId="142" fillId="0" borderId="50" applyNumberFormat="0" applyFill="0" applyBorder="0" applyAlignment="0" applyProtection="0"/>
    <xf numFmtId="176" fontId="140" fillId="0" borderId="50" applyNumberFormat="0" applyFill="0" applyBorder="0" applyAlignment="0" applyProtection="0"/>
    <xf numFmtId="4" fontId="133" fillId="104" borderId="37" applyNumberFormat="0" applyProtection="0">
      <alignment horizontal="right" vertical="center"/>
    </xf>
    <xf numFmtId="176" fontId="141" fillId="0" borderId="50" applyNumberFormat="0" applyFill="0" applyBorder="0" applyAlignment="0" applyProtection="0"/>
    <xf numFmtId="0" fontId="36" fillId="92" borderId="52" applyNumberFormat="0" applyFont="0" applyAlignment="0" applyProtection="0"/>
    <xf numFmtId="4" fontId="133" fillId="104" borderId="37" applyNumberFormat="0" applyProtection="0">
      <alignment horizontal="right" vertical="center"/>
    </xf>
    <xf numFmtId="0" fontId="58" fillId="0" borderId="50" applyNumberFormat="0" applyFill="0" applyBorder="0" applyAlignment="0" applyProtection="0"/>
    <xf numFmtId="0" fontId="59" fillId="0" borderId="50" applyNumberFormat="0" applyFill="0" applyBorder="0" applyAlignment="0" applyProtection="0"/>
    <xf numFmtId="176" fontId="2" fillId="0" borderId="50" applyNumberFormat="0" applyFill="0" applyAlignment="0" applyProtection="0"/>
    <xf numFmtId="0" fontId="68" fillId="79" borderId="51" applyNumberFormat="0" applyAlignment="0" applyProtection="0"/>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vertical="center"/>
    </xf>
    <xf numFmtId="0" fontId="58" fillId="0" borderId="50" applyNumberFormat="0" applyFill="0" applyBorder="0" applyAlignment="0" applyProtection="0"/>
    <xf numFmtId="4" fontId="44" fillId="104" borderId="37" applyNumberFormat="0" applyProtection="0">
      <alignment horizontal="right" vertical="center"/>
    </xf>
    <xf numFmtId="4" fontId="125" fillId="53" borderId="58" applyNumberFormat="0" applyProtection="0">
      <alignment horizontal="left" vertical="center" wrapText="1" indent="1"/>
    </xf>
    <xf numFmtId="4" fontId="124" fillId="85" borderId="37" applyNumberFormat="0" applyProtection="0">
      <alignment vertical="center"/>
    </xf>
    <xf numFmtId="0" fontId="140" fillId="0" borderId="50" applyNumberFormat="0" applyFill="0" applyBorder="0" applyAlignment="0" applyProtection="0"/>
    <xf numFmtId="0" fontId="141" fillId="0" borderId="50" applyNumberFormat="0" applyFill="0" applyBorder="0" applyAlignment="0" applyProtection="0"/>
    <xf numFmtId="0" fontId="142" fillId="0" borderId="50" applyNumberFormat="0" applyFill="0" applyBorder="0" applyAlignment="0" applyProtection="0"/>
    <xf numFmtId="0" fontId="190" fillId="52" borderId="51" applyNumberFormat="0" applyAlignment="0" applyProtection="0"/>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2" borderId="52" applyNumberFormat="0" applyFont="0" applyAlignment="0" applyProtection="0"/>
    <xf numFmtId="0" fontId="102" fillId="51" borderId="51" applyNumberFormat="0" applyAlignment="0" applyProtection="0"/>
    <xf numFmtId="39" fontId="106" fillId="57" borderId="56"/>
    <xf numFmtId="39" fontId="106" fillId="57" borderId="56"/>
    <xf numFmtId="39" fontId="106" fillId="57" borderId="56"/>
    <xf numFmtId="4" fontId="44" fillId="98" borderId="37" applyNumberFormat="0" applyProtection="0">
      <alignment horizontal="right" vertical="center"/>
    </xf>
    <xf numFmtId="4" fontId="44" fillId="104" borderId="37"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4" fontId="44" fillId="101" borderId="37" applyNumberFormat="0" applyProtection="0">
      <alignment horizontal="right" vertical="center"/>
    </xf>
    <xf numFmtId="39" fontId="106" fillId="57" borderId="56"/>
    <xf numFmtId="4" fontId="44" fillId="85" borderId="37" applyNumberFormat="0" applyProtection="0">
      <alignment horizontal="left" vertical="center" indent="1"/>
    </xf>
    <xf numFmtId="4" fontId="44" fillId="88"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39" fontId="106" fillId="57" borderId="56"/>
    <xf numFmtId="4" fontId="44" fillId="85"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59" fillId="0" borderId="50" applyNumberFormat="0" applyFill="0" applyBorder="0" applyAlignment="0" applyProtection="0"/>
    <xf numFmtId="0" fontId="102" fillId="51" borderId="51" applyNumberFormat="0" applyAlignment="0" applyProtection="0"/>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0" fontId="3" fillId="93" borderId="37" applyNumberFormat="0" applyProtection="0">
      <alignment horizontal="left" vertical="center" indent="1"/>
    </xf>
    <xf numFmtId="176" fontId="2" fillId="0" borderId="50" applyNumberFormat="0" applyFill="0" applyAlignment="0" applyProtection="0"/>
    <xf numFmtId="176" fontId="125" fillId="112" borderId="58" applyNumberFormat="0" applyProtection="0">
      <alignment horizontal="left" vertical="center" wrapText="1" indent="1"/>
    </xf>
    <xf numFmtId="176" fontId="58" fillId="0" borderId="50" applyNumberFormat="0" applyFill="0" applyBorder="0" applyAlignment="0" applyProtection="0"/>
    <xf numFmtId="176" fontId="59" fillId="0" borderId="50" applyNumberFormat="0" applyFill="0" applyBorder="0" applyAlignment="0" applyProtection="0"/>
    <xf numFmtId="176" fontId="166" fillId="50" borderId="58" applyNumberFormat="0" applyProtection="0">
      <alignment horizontal="right" vertical="center"/>
    </xf>
    <xf numFmtId="176" fontId="32" fillId="89" borderId="52" applyNumberFormat="0" applyAlignment="0" applyProtection="0"/>
    <xf numFmtId="176" fontId="102" fillId="52" borderId="51" applyNumberFormat="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0" fontId="68" fillId="79" borderId="51" applyNumberFormat="0" applyAlignment="0" applyProtection="0"/>
    <xf numFmtId="0" fontId="32" fillId="89" borderId="52" applyNumberFormat="0" applyAlignment="0" applyProtection="0"/>
    <xf numFmtId="0" fontId="57" fillId="0" borderId="50" applyNumberFormat="0" applyFill="0" applyBorder="0" applyAlignment="0" applyProtection="0"/>
    <xf numFmtId="0" fontId="58" fillId="0" borderId="50" applyNumberFormat="0" applyFill="0" applyBorder="0" applyAlignment="0" applyProtection="0"/>
    <xf numFmtId="176" fontId="59" fillId="0" borderId="50" applyNumberFormat="0" applyFill="0" applyBorder="0" applyAlignment="0" applyProtection="0"/>
    <xf numFmtId="0" fontId="68" fillId="79" borderId="51" applyNumberFormat="0" applyAlignment="0" applyProtection="0"/>
    <xf numFmtId="4" fontId="124" fillId="104" borderId="37" applyNumberFormat="0" applyProtection="0">
      <alignment horizontal="right" vertical="center"/>
    </xf>
    <xf numFmtId="4" fontId="44" fillId="10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4" fontId="44" fillId="104" borderId="37" applyNumberFormat="0" applyProtection="0">
      <alignment horizontal="right" vertical="center"/>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vertical="center"/>
    </xf>
    <xf numFmtId="4" fontId="124" fillId="85" borderId="37" applyNumberFormat="0" applyProtection="0">
      <alignment vertical="center"/>
    </xf>
    <xf numFmtId="39" fontId="106" fillId="57" borderId="56"/>
    <xf numFmtId="39" fontId="106" fillId="57" borderId="56"/>
    <xf numFmtId="4" fontId="44" fillId="85" borderId="37" applyNumberFormat="0" applyProtection="0">
      <alignment horizontal="left" vertical="center" indent="1"/>
    </xf>
    <xf numFmtId="4" fontId="44" fillId="83" borderId="37" applyNumberFormat="0" applyProtection="0">
      <alignment horizontal="right" vertical="center"/>
    </xf>
    <xf numFmtId="0" fontId="3" fillId="108" borderId="37" applyNumberFormat="0" applyProtection="0">
      <alignment horizontal="left" vertical="center" indent="1"/>
    </xf>
    <xf numFmtId="4" fontId="44" fillId="104"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7" borderId="37" applyNumberFormat="0" applyProtection="0">
      <alignment horizontal="right" vertical="center"/>
    </xf>
    <xf numFmtId="4" fontId="44" fillId="40" borderId="37" applyNumberFormat="0" applyProtection="0">
      <alignment horizontal="right" vertical="center"/>
    </xf>
    <xf numFmtId="0" fontId="3" fillId="93" borderId="37" applyNumberFormat="0" applyProtection="0">
      <alignment horizontal="left" vertical="center" indent="1"/>
    </xf>
    <xf numFmtId="0" fontId="68" fillId="79" borderId="51" applyNumberFormat="0" applyAlignment="0" applyProtection="0"/>
    <xf numFmtId="0" fontId="2" fillId="0" borderId="50" applyNumberFormat="0" applyFill="0" applyAlignment="0" applyProtection="0"/>
    <xf numFmtId="0" fontId="3" fillId="93"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horizontal="left" vertical="center" indent="1"/>
    </xf>
    <xf numFmtId="176" fontId="57" fillId="0" borderId="50" applyNumberFormat="0" applyFill="0" applyBorder="0" applyAlignment="0" applyProtection="0"/>
    <xf numFmtId="4" fontId="44" fillId="104" borderId="37" applyNumberFormat="0" applyProtection="0">
      <alignment horizontal="right" vertical="center"/>
    </xf>
    <xf numFmtId="4" fontId="44" fillId="85" borderId="37" applyNumberFormat="0" applyProtection="0">
      <alignment vertical="center"/>
    </xf>
    <xf numFmtId="0" fontId="135" fillId="0" borderId="50" applyNumberFormat="0" applyFill="0" applyBorder="0" applyAlignment="0" applyProtection="0"/>
    <xf numFmtId="0" fontId="3" fillId="93" borderId="37" applyNumberFormat="0" applyProtection="0">
      <alignment horizontal="left" vertical="center" indent="1"/>
    </xf>
    <xf numFmtId="4" fontId="44" fillId="85" borderId="37" applyNumberFormat="0" applyProtection="0">
      <alignment horizontal="left" vertical="center" indent="1"/>
    </xf>
    <xf numFmtId="176" fontId="57" fillId="0" borderId="50" applyNumberFormat="0" applyFill="0" applyBorder="0" applyAlignment="0" applyProtection="0"/>
    <xf numFmtId="4" fontId="124" fillId="104" borderId="37" applyNumberFormat="0" applyProtection="0">
      <alignment horizontal="right" vertical="center"/>
    </xf>
    <xf numFmtId="4" fontId="44" fillId="85" borderId="37" applyNumberFormat="0" applyProtection="0">
      <alignment horizontal="left" vertical="center" indent="1"/>
    </xf>
    <xf numFmtId="0" fontId="3" fillId="106" borderId="37" applyNumberFormat="0" applyProtection="0">
      <alignment horizontal="left" vertical="center" indent="1"/>
    </xf>
    <xf numFmtId="4" fontId="44" fillId="85" borderId="37" applyNumberFormat="0" applyProtection="0">
      <alignment horizontal="left" vertical="center" indent="1"/>
    </xf>
    <xf numFmtId="176" fontId="59" fillId="0" borderId="50" applyNumberFormat="0" applyFill="0" applyBorder="0" applyAlignment="0" applyProtection="0"/>
    <xf numFmtId="176" fontId="58" fillId="0" borderId="50" applyNumberFormat="0" applyFill="0" applyBorder="0" applyAlignment="0" applyProtection="0"/>
    <xf numFmtId="0" fontId="59" fillId="0" borderId="50" applyNumberFormat="0" applyFill="0" applyBorder="0" applyAlignment="0" applyProtection="0"/>
    <xf numFmtId="0" fontId="57" fillId="0" borderId="50" applyNumberFormat="0" applyFill="0" applyBorder="0" applyAlignment="0" applyProtection="0"/>
    <xf numFmtId="0" fontId="2" fillId="0" borderId="50" applyNumberFormat="0" applyFill="0" applyAlignment="0" applyProtection="0"/>
    <xf numFmtId="0" fontId="2" fillId="0" borderId="50" applyNumberFormat="0" applyFill="0" applyAlignment="0" applyProtection="0"/>
    <xf numFmtId="176" fontId="59" fillId="0" borderId="50" applyNumberFormat="0" applyFill="0" applyBorder="0" applyAlignment="0" applyProtection="0"/>
    <xf numFmtId="0" fontId="3" fillId="92" borderId="52" applyNumberFormat="0" applyFont="0" applyAlignment="0" applyProtection="0"/>
    <xf numFmtId="0" fontId="3" fillId="92" borderId="52" applyNumberFormat="0" applyFont="0" applyAlignment="0" applyProtection="0"/>
    <xf numFmtId="4" fontId="44" fillId="104" borderId="37" applyNumberFormat="0" applyProtection="0">
      <alignment horizontal="right" vertical="center"/>
    </xf>
    <xf numFmtId="0" fontId="32" fillId="89" borderId="52" applyNumberFormat="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0" fontId="3" fillId="86" borderId="37" applyNumberFormat="0" applyProtection="0">
      <alignment horizontal="left" vertical="center" indent="1"/>
    </xf>
    <xf numFmtId="176" fontId="32" fillId="89" borderId="52" applyNumberFormat="0" applyAlignment="0" applyProtection="0"/>
    <xf numFmtId="176" fontId="141"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68" fillId="80" borderId="51" applyNumberFormat="0" applyAlignment="0" applyProtection="0"/>
    <xf numFmtId="176" fontId="32" fillId="89" borderId="52" applyNumberFormat="0" applyAlignment="0" applyProtection="0"/>
    <xf numFmtId="176" fontId="141" fillId="0" borderId="50" applyNumberFormat="0" applyFill="0" applyBorder="0" applyAlignment="0" applyProtection="0"/>
    <xf numFmtId="176" fontId="135" fillId="0" borderId="50" applyNumberFormat="0" applyFill="0" applyBorder="0" applyAlignment="0" applyProtection="0"/>
    <xf numFmtId="0" fontId="36" fillId="92" borderId="52" applyNumberFormat="0" applyFont="0" applyAlignment="0" applyProtection="0"/>
    <xf numFmtId="176" fontId="135" fillId="0" borderId="50" applyNumberFormat="0" applyFill="0" applyBorder="0" applyAlignment="0" applyProtection="0"/>
    <xf numFmtId="176" fontId="141" fillId="0" borderId="50" applyNumberFormat="0" applyFill="0" applyBorder="0" applyAlignment="0" applyProtection="0"/>
    <xf numFmtId="176" fontId="135" fillId="0" borderId="50" applyNumberFormat="0" applyFill="0" applyBorder="0" applyAlignment="0" applyProtection="0"/>
    <xf numFmtId="176" fontId="68" fillId="80" borderId="51" applyNumberFormat="0" applyAlignment="0" applyProtection="0"/>
    <xf numFmtId="0" fontId="3" fillId="93" borderId="37" applyNumberFormat="0" applyProtection="0">
      <alignment horizontal="left" vertical="center" indent="1"/>
    </xf>
    <xf numFmtId="4" fontId="124" fillId="85" borderId="37" applyNumberFormat="0" applyProtection="0">
      <alignment vertical="center"/>
    </xf>
    <xf numFmtId="39" fontId="106" fillId="57" borderId="56"/>
    <xf numFmtId="4" fontId="44" fillId="85" borderId="37" applyNumberFormat="0" applyProtection="0">
      <alignment horizontal="left" vertical="center" indent="1"/>
    </xf>
    <xf numFmtId="39" fontId="106" fillId="57" borderId="56"/>
    <xf numFmtId="176" fontId="59" fillId="0" borderId="50" applyNumberFormat="0" applyFill="0" applyBorder="0" applyAlignment="0" applyProtection="0"/>
    <xf numFmtId="176" fontId="58" fillId="0" borderId="50" applyNumberFormat="0" applyFill="0" applyBorder="0" applyAlignment="0" applyProtection="0"/>
    <xf numFmtId="176" fontId="122" fillId="80" borderId="37" applyNumberFormat="0" applyAlignment="0" applyProtection="0"/>
    <xf numFmtId="0" fontId="68" fillId="80" borderId="51" applyNumberFormat="0" applyAlignment="0" applyProtection="0"/>
    <xf numFmtId="0" fontId="68" fillId="79" borderId="51" applyNumberFormat="0" applyAlignment="0" applyProtection="0"/>
    <xf numFmtId="39" fontId="106" fillId="57" borderId="56"/>
    <xf numFmtId="0" fontId="3" fillId="93" borderId="37" applyNumberFormat="0" applyProtection="0">
      <alignment horizontal="left" vertical="center" indent="1"/>
    </xf>
    <xf numFmtId="4" fontId="44" fillId="104"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189" fillId="80" borderId="51" applyNumberFormat="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6" borderId="37" applyNumberFormat="0" applyProtection="0">
      <alignment horizontal="left" vertical="center" indent="1"/>
    </xf>
    <xf numFmtId="4" fontId="124" fillId="88" borderId="37" applyNumberFormat="0" applyProtection="0">
      <alignment vertical="center"/>
    </xf>
    <xf numFmtId="0" fontId="3" fillId="93" borderId="37" applyNumberFormat="0" applyProtection="0">
      <alignment horizontal="left" vertical="center" indent="1"/>
    </xf>
    <xf numFmtId="176" fontId="2" fillId="0" borderId="50" applyNumberFormat="0" applyFill="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0" fontId="3" fillId="92" borderId="52" applyNumberFormat="0" applyFont="0" applyAlignment="0" applyProtection="0"/>
    <xf numFmtId="0" fontId="59" fillId="0" borderId="50" applyNumberFormat="0" applyFill="0" applyBorder="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0" fontId="58" fillId="0" borderId="50" applyNumberFormat="0" applyFill="0" applyBorder="0" applyAlignment="0" applyProtection="0"/>
    <xf numFmtId="0" fontId="59" fillId="0" borderId="50" applyNumberFormat="0" applyFill="0" applyBorder="0" applyAlignment="0" applyProtection="0"/>
    <xf numFmtId="0" fontId="2" fillId="0" borderId="50" applyNumberFormat="0" applyFill="0" applyAlignment="0" applyProtection="0"/>
    <xf numFmtId="176" fontId="2" fillId="0" borderId="50" applyNumberFormat="0" applyFill="0" applyAlignment="0" applyProtection="0"/>
    <xf numFmtId="0" fontId="68" fillId="79" borderId="51" applyNumberFormat="0" applyAlignment="0" applyProtection="0"/>
    <xf numFmtId="0" fontId="68" fillId="79" borderId="51" applyNumberFormat="0" applyAlignment="0" applyProtection="0"/>
    <xf numFmtId="0" fontId="68" fillId="80" borderId="51" applyNumberFormat="0" applyAlignment="0" applyProtection="0"/>
    <xf numFmtId="0" fontId="68" fillId="79" borderId="51" applyNumberFormat="0" applyAlignment="0" applyProtection="0"/>
    <xf numFmtId="176" fontId="128" fillId="50" borderId="58" applyNumberFormat="0" applyProtection="0">
      <alignment horizontal="right" vertical="center"/>
    </xf>
    <xf numFmtId="4" fontId="129" fillId="109" borderId="58" applyNumberFormat="0" applyProtection="0">
      <alignment horizontal="right" vertical="center"/>
    </xf>
    <xf numFmtId="4" fontId="44" fillId="85" borderId="37" applyNumberFormat="0" applyProtection="0">
      <alignment vertical="center"/>
    </xf>
    <xf numFmtId="0" fontId="57" fillId="0" borderId="50" applyNumberFormat="0" applyFill="0" applyBorder="0" applyAlignment="0" applyProtection="0"/>
    <xf numFmtId="4" fontId="124" fillId="104" borderId="37" applyNumberFormat="0" applyProtection="0">
      <alignment horizontal="right" vertical="center"/>
    </xf>
    <xf numFmtId="0" fontId="3" fillId="93" borderId="37" applyNumberFormat="0" applyProtection="0">
      <alignment horizontal="left" vertical="center" indent="1"/>
    </xf>
    <xf numFmtId="4" fontId="124" fillId="85" borderId="37" applyNumberFormat="0" applyProtection="0">
      <alignment vertical="center"/>
    </xf>
    <xf numFmtId="176" fontId="165" fillId="50" borderId="58" applyNumberFormat="0" applyProtection="0">
      <alignment horizontal="right" vertical="center"/>
    </xf>
    <xf numFmtId="4" fontId="129" fillId="109" borderId="58" applyNumberFormat="0" applyProtection="0">
      <alignment horizontal="right" vertical="center"/>
    </xf>
    <xf numFmtId="0" fontId="3" fillId="108" borderId="37" applyNumberFormat="0" applyProtection="0">
      <alignment horizontal="left" vertical="center" indent="1"/>
    </xf>
    <xf numFmtId="39" fontId="106" fillId="57" borderId="56"/>
    <xf numFmtId="0" fontId="3" fillId="93" borderId="37" applyNumberFormat="0" applyProtection="0">
      <alignment horizontal="left" vertical="center" indent="1"/>
    </xf>
    <xf numFmtId="4" fontId="124" fillId="104" borderId="37" applyNumberFormat="0" applyProtection="0">
      <alignment horizontal="right" vertical="center"/>
    </xf>
    <xf numFmtId="0" fontId="3" fillId="93" borderId="37" applyNumberFormat="0" applyProtection="0">
      <alignment horizontal="left" vertical="center" indent="1"/>
    </xf>
    <xf numFmtId="39" fontId="106" fillId="57" borderId="56"/>
    <xf numFmtId="4" fontId="133" fillId="104" borderId="37" applyNumberFormat="0" applyProtection="0">
      <alignment horizontal="right" vertical="center"/>
    </xf>
    <xf numFmtId="4" fontId="126" fillId="102" borderId="37" applyNumberFormat="0" applyProtection="0">
      <alignment horizontal="left" vertical="center" indent="1"/>
    </xf>
    <xf numFmtId="4" fontId="124" fillId="85" borderId="37" applyNumberFormat="0" applyProtection="0">
      <alignment vertical="center"/>
    </xf>
    <xf numFmtId="176" fontId="58" fillId="0" borderId="50" applyNumberFormat="0" applyFill="0" applyBorder="0" applyAlignment="0" applyProtection="0"/>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0" fontId="102" fillId="51" borderId="51" applyNumberFormat="0" applyAlignment="0" applyProtection="0"/>
    <xf numFmtId="4" fontId="44" fillId="10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106" borderId="37" applyNumberFormat="0" applyProtection="0">
      <alignment horizontal="left" vertical="center" indent="1"/>
    </xf>
    <xf numFmtId="176" fontId="165" fillId="50" borderId="58" applyNumberFormat="0" applyProtection="0">
      <alignment horizontal="right" vertical="center"/>
    </xf>
    <xf numFmtId="39" fontId="106" fillId="57" borderId="56"/>
    <xf numFmtId="0" fontId="3" fillId="93" borderId="37" applyNumberFormat="0" applyProtection="0">
      <alignment horizontal="left" vertical="center" indent="1"/>
    </xf>
    <xf numFmtId="4" fontId="124" fillId="88" borderId="37" applyNumberFormat="0" applyProtection="0">
      <alignment vertical="center"/>
    </xf>
    <xf numFmtId="4" fontId="44" fillId="85" borderId="37" applyNumberFormat="0" applyProtection="0">
      <alignment horizontal="left" vertical="center" indent="1"/>
    </xf>
    <xf numFmtId="4" fontId="44" fillId="95" borderId="37" applyNumberFormat="0" applyProtection="0">
      <alignment horizontal="right" vertical="center"/>
    </xf>
    <xf numFmtId="0" fontId="3" fillId="93" borderId="37" applyNumberFormat="0" applyProtection="0">
      <alignment horizontal="left" vertical="center" indent="1"/>
    </xf>
    <xf numFmtId="4" fontId="44" fillId="83" borderId="37" applyNumberFormat="0" applyProtection="0">
      <alignment horizontal="right" vertical="center"/>
    </xf>
    <xf numFmtId="4" fontId="44" fillId="98"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44" fillId="104" borderId="37" applyNumberFormat="0" applyProtection="0">
      <alignment horizontal="left" vertical="center" indent="1"/>
    </xf>
    <xf numFmtId="0" fontId="3" fillId="106" borderId="37" applyNumberFormat="0" applyProtection="0">
      <alignment horizontal="left" vertical="center" indent="1"/>
    </xf>
    <xf numFmtId="176" fontId="128" fillId="50" borderId="58" applyNumberFormat="0" applyProtection="0">
      <alignment horizontal="right" vertical="center"/>
    </xf>
    <xf numFmtId="4" fontId="128" fillId="109" borderId="58" applyNumberFormat="0" applyProtection="0">
      <alignment horizontal="right" vertical="center"/>
    </xf>
    <xf numFmtId="176" fontId="165" fillId="50" borderId="58" applyNumberFormat="0" applyProtection="0">
      <alignment horizontal="right" vertical="center"/>
    </xf>
    <xf numFmtId="0" fontId="3" fillId="93" borderId="37" applyNumberFormat="0" applyProtection="0">
      <alignment horizontal="left" vertical="center" indent="1"/>
    </xf>
    <xf numFmtId="4" fontId="125" fillId="53" borderId="58" applyNumberFormat="0" applyProtection="0">
      <alignment horizontal="left" vertical="center" wrapText="1" indent="1"/>
    </xf>
    <xf numFmtId="4" fontId="44" fillId="88" borderId="37" applyNumberFormat="0" applyProtection="0">
      <alignment vertical="center"/>
    </xf>
    <xf numFmtId="0" fontId="3" fillId="93" borderId="37" applyNumberFormat="0" applyProtection="0">
      <alignment horizontal="left" vertical="center" indent="1"/>
    </xf>
    <xf numFmtId="0" fontId="173" fillId="0" borderId="48" applyNumberFormat="0" applyFill="0" applyAlignment="0" applyProtection="0"/>
    <xf numFmtId="4" fontId="44" fillId="88" borderId="37" applyNumberFormat="0" applyProtection="0">
      <alignment horizontal="left" vertical="center" indent="1"/>
    </xf>
    <xf numFmtId="0" fontId="36" fillId="89" borderId="52" applyNumberFormat="0" applyAlignment="0" applyProtection="0"/>
    <xf numFmtId="0" fontId="173" fillId="0" borderId="48" applyNumberFormat="0" applyFill="0" applyAlignment="0" applyProtection="0"/>
    <xf numFmtId="0" fontId="190" fillId="52" borderId="51" applyNumberFormat="0" applyAlignment="0" applyProtection="0"/>
    <xf numFmtId="0" fontId="102" fillId="51" borderId="51" applyNumberFormat="0" applyAlignment="0" applyProtection="0"/>
    <xf numFmtId="0" fontId="102" fillId="51" borderId="51" applyNumberFormat="0" applyAlignment="0" applyProtection="0"/>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39" fontId="106" fillId="57" borderId="56"/>
    <xf numFmtId="176" fontId="130" fillId="107" borderId="58" applyNumberFormat="0" applyProtection="0">
      <alignment horizontal="left" vertical="top" indent="1"/>
    </xf>
    <xf numFmtId="176" fontId="125" fillId="112" borderId="58" applyNumberFormat="0" applyProtection="0">
      <alignment horizontal="left" vertical="center" wrapText="1" indent="1"/>
    </xf>
    <xf numFmtId="176" fontId="166" fillId="50" borderId="58" applyNumberFormat="0" applyProtection="0">
      <alignment horizontal="right" vertical="center"/>
    </xf>
    <xf numFmtId="0" fontId="3" fillId="93"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4" fontId="44" fillId="85" borderId="37" applyNumberFormat="0" applyProtection="0">
      <alignment horizontal="left" vertical="center" indent="1"/>
    </xf>
    <xf numFmtId="0" fontId="3" fillId="106" borderId="37" applyNumberFormat="0" applyProtection="0">
      <alignment horizontal="left" vertical="center" indent="1"/>
    </xf>
    <xf numFmtId="0" fontId="3" fillId="93" borderId="37" applyNumberFormat="0" applyProtection="0">
      <alignment horizontal="left" vertical="center" indent="1"/>
    </xf>
    <xf numFmtId="176" fontId="32" fillId="89" borderId="52" applyNumberFormat="0" applyAlignment="0" applyProtection="0"/>
    <xf numFmtId="0" fontId="102" fillId="51" borderId="51" applyNumberFormat="0" applyAlignment="0" applyProtection="0"/>
    <xf numFmtId="0" fontId="102" fillId="51" borderId="51" applyNumberFormat="0" applyAlignment="0" applyProtection="0"/>
    <xf numFmtId="0" fontId="68" fillId="79" borderId="51" applyNumberFormat="0" applyAlignment="0" applyProtection="0"/>
    <xf numFmtId="0" fontId="68" fillId="80" borderId="51" applyNumberFormat="0" applyAlignment="0" applyProtection="0"/>
    <xf numFmtId="176" fontId="2" fillId="0" borderId="50" applyNumberFormat="0" applyFill="0" applyAlignment="0" applyProtection="0"/>
    <xf numFmtId="0" fontId="2" fillId="0" borderId="50" applyNumberFormat="0" applyFill="0" applyAlignment="0" applyProtection="0"/>
    <xf numFmtId="0" fontId="59" fillId="0" borderId="50" applyNumberFormat="0" applyFill="0" applyBorder="0" applyAlignment="0" applyProtection="0"/>
    <xf numFmtId="0" fontId="32" fillId="89" borderId="52" applyNumberFormat="0" applyAlignment="0" applyProtection="0"/>
    <xf numFmtId="0" fontId="57" fillId="0" borderId="50" applyNumberFormat="0" applyFill="0" applyBorder="0" applyAlignment="0" applyProtection="0"/>
    <xf numFmtId="0" fontId="58" fillId="0" borderId="50" applyNumberFormat="0" applyFill="0" applyBorder="0" applyAlignment="0" applyProtection="0"/>
    <xf numFmtId="176" fontId="135" fillId="0" borderId="50" applyNumberFormat="0" applyFill="0" applyBorder="0" applyAlignment="0" applyProtection="0"/>
    <xf numFmtId="0" fontId="135" fillId="0" borderId="50" applyNumberFormat="0" applyFill="0" applyBorder="0" applyAlignment="0" applyProtection="0"/>
    <xf numFmtId="0" fontId="140" fillId="0" borderId="50" applyNumberFormat="0" applyFill="0" applyBorder="0" applyAlignment="0" applyProtection="0"/>
    <xf numFmtId="0" fontId="190" fillId="52" borderId="51" applyNumberFormat="0" applyAlignment="0" applyProtection="0"/>
    <xf numFmtId="0" fontId="173" fillId="0" borderId="48" applyNumberFormat="0" applyFill="0" applyAlignment="0" applyProtection="0"/>
    <xf numFmtId="39" fontId="106" fillId="57" borderId="56"/>
    <xf numFmtId="4" fontId="44" fillId="104" borderId="37" applyNumberFormat="0" applyProtection="0">
      <alignment horizontal="right" vertical="center"/>
    </xf>
    <xf numFmtId="0" fontId="3" fillId="93" borderId="37" applyNumberFormat="0" applyProtection="0">
      <alignment horizontal="left" vertical="center" indent="1"/>
    </xf>
    <xf numFmtId="4" fontId="124" fillId="85" borderId="37" applyNumberFormat="0" applyProtection="0">
      <alignment vertical="center"/>
    </xf>
    <xf numFmtId="4" fontId="124" fillId="104" borderId="37" applyNumberFormat="0" applyProtection="0">
      <alignment horizontal="right" vertical="center"/>
    </xf>
    <xf numFmtId="176" fontId="102" fillId="52" borderId="51" applyNumberFormat="0" applyAlignment="0" applyProtection="0"/>
    <xf numFmtId="176" fontId="32" fillId="89" borderId="52" applyNumberFormat="0" applyAlignment="0" applyProtection="0"/>
    <xf numFmtId="4" fontId="124" fillId="104" borderId="37" applyNumberFormat="0" applyProtection="0">
      <alignment horizontal="right" vertical="center"/>
    </xf>
    <xf numFmtId="176" fontId="32" fillId="89" borderId="52" applyNumberFormat="0" applyAlignment="0" applyProtection="0"/>
    <xf numFmtId="0" fontId="3" fillId="93" borderId="37" applyNumberFormat="0" applyProtection="0">
      <alignment horizontal="left" vertical="center" indent="1"/>
    </xf>
    <xf numFmtId="0" fontId="3" fillId="86" borderId="37" applyNumberFormat="0" applyProtection="0">
      <alignment horizontal="left" vertical="center" indent="1"/>
    </xf>
    <xf numFmtId="4" fontId="44" fillId="104" borderId="37" applyNumberFormat="0" applyProtection="0">
      <alignment horizontal="right" vertical="center"/>
    </xf>
    <xf numFmtId="4" fontId="124" fillId="85" borderId="37" applyNumberFormat="0" applyProtection="0">
      <alignment vertical="center"/>
    </xf>
    <xf numFmtId="0" fontId="3" fillId="93" borderId="37" applyNumberFormat="0" applyProtection="0">
      <alignment horizontal="left" vertical="center" indent="1"/>
    </xf>
    <xf numFmtId="176" fontId="142" fillId="0" borderId="50" applyNumberFormat="0" applyFill="0" applyBorder="0" applyAlignment="0" applyProtection="0"/>
    <xf numFmtId="0" fontId="3" fillId="93" borderId="37" applyNumberFormat="0" applyProtection="0">
      <alignment horizontal="left" vertical="center" indent="1"/>
    </xf>
    <xf numFmtId="4" fontId="44" fillId="88" borderId="37" applyNumberFormat="0" applyProtection="0">
      <alignment horizontal="left" vertical="center" indent="1"/>
    </xf>
    <xf numFmtId="4" fontId="126" fillId="102"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vertical="center"/>
    </xf>
    <xf numFmtId="0" fontId="3" fillId="106" borderId="37" applyNumberFormat="0" applyProtection="0">
      <alignment horizontal="left" vertical="center" indent="1"/>
    </xf>
    <xf numFmtId="0" fontId="3" fillId="108" borderId="37" applyNumberFormat="0" applyProtection="0">
      <alignment horizontal="left" vertical="center" indent="1"/>
    </xf>
    <xf numFmtId="176" fontId="58" fillId="0" borderId="50" applyNumberFormat="0" applyFill="0" applyBorder="0" applyAlignment="0" applyProtection="0"/>
    <xf numFmtId="0" fontId="122" fillId="79" borderId="37" applyNumberFormat="0" applyAlignment="0" applyProtection="0"/>
    <xf numFmtId="0" fontId="3" fillId="92" borderId="52" applyNumberFormat="0" applyFont="0" applyAlignment="0" applyProtection="0"/>
    <xf numFmtId="0" fontId="3" fillId="92" borderId="52" applyNumberFormat="0" applyFont="0" applyAlignment="0" applyProtection="0"/>
    <xf numFmtId="0" fontId="32" fillId="89" borderId="52" applyNumberFormat="0" applyAlignment="0" applyProtection="0"/>
    <xf numFmtId="0" fontId="36" fillId="92" borderId="52" applyNumberFormat="0" applyFont="0" applyAlignment="0" applyProtection="0"/>
    <xf numFmtId="39" fontId="106" fillId="57" borderId="56"/>
    <xf numFmtId="0" fontId="122" fillId="79" borderId="37" applyNumberFormat="0" applyAlignment="0" applyProtection="0"/>
    <xf numFmtId="0" fontId="122" fillId="79" borderId="37" applyNumberFormat="0" applyAlignment="0" applyProtection="0"/>
    <xf numFmtId="0" fontId="122" fillId="80" borderId="37" applyNumberFormat="0" applyAlignment="0" applyProtection="0"/>
    <xf numFmtId="0" fontId="122" fillId="79" borderId="37" applyNumberFormat="0" applyAlignment="0" applyProtection="0"/>
    <xf numFmtId="0" fontId="3" fillId="106" borderId="37" applyNumberFormat="0" applyProtection="0">
      <alignment horizontal="left" vertical="center" indent="1"/>
    </xf>
    <xf numFmtId="0" fontId="2" fillId="0" borderId="50" applyNumberFormat="0" applyFill="0" applyAlignment="0" applyProtection="0"/>
    <xf numFmtId="0" fontId="3" fillId="92" borderId="52" applyNumberFormat="0" applyFont="0" applyAlignment="0" applyProtection="0"/>
    <xf numFmtId="4" fontId="124" fillId="104" borderId="37" applyNumberFormat="0" applyProtection="0">
      <alignment horizontal="right" vertical="center"/>
    </xf>
    <xf numFmtId="4" fontId="133" fillId="104" borderId="37" applyNumberFormat="0" applyProtection="0">
      <alignment horizontal="right" vertical="center"/>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124" fillId="104" borderId="37" applyNumberFormat="0" applyProtection="0">
      <alignment horizontal="right" vertical="center"/>
    </xf>
    <xf numFmtId="0" fontId="102" fillId="51" borderId="51" applyNumberFormat="0" applyAlignment="0" applyProtection="0"/>
    <xf numFmtId="4" fontId="124" fillId="104" borderId="37" applyNumberFormat="0" applyProtection="0">
      <alignment horizontal="right" vertical="center"/>
    </xf>
    <xf numFmtId="0" fontId="3" fillId="106" borderId="37" applyNumberFormat="0" applyProtection="0">
      <alignment horizontal="left" vertical="center" indent="1"/>
    </xf>
    <xf numFmtId="4" fontId="44" fillId="85" borderId="37" applyNumberFormat="0" applyProtection="0">
      <alignment horizontal="left" vertical="center" indent="1"/>
    </xf>
    <xf numFmtId="4" fontId="44" fillId="97" borderId="37" applyNumberFormat="0" applyProtection="0">
      <alignment horizontal="right" vertical="center"/>
    </xf>
    <xf numFmtId="4" fontId="44" fillId="95" borderId="37" applyNumberFormat="0" applyProtection="0">
      <alignment horizontal="right" vertical="center"/>
    </xf>
    <xf numFmtId="176" fontId="125" fillId="112" borderId="58" applyNumberFormat="0" applyProtection="0">
      <alignment horizontal="left" vertical="center" wrapText="1" indent="1"/>
    </xf>
    <xf numFmtId="176" fontId="130" fillId="107" borderId="58" applyNumberFormat="0" applyProtection="0">
      <alignment horizontal="left" vertical="top" indent="1"/>
    </xf>
    <xf numFmtId="0" fontId="3" fillId="86" borderId="37" applyNumberFormat="0" applyProtection="0">
      <alignment horizontal="left" vertical="center" indent="1"/>
    </xf>
    <xf numFmtId="4" fontId="44" fillId="106"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44" fillId="88" borderId="37" applyNumberFormat="0" applyProtection="0">
      <alignment vertical="center"/>
    </xf>
    <xf numFmtId="4" fontId="133" fillId="104" borderId="37" applyNumberFormat="0" applyProtection="0">
      <alignment horizontal="right" vertical="center"/>
    </xf>
    <xf numFmtId="4" fontId="44" fillId="95" borderId="37" applyNumberFormat="0" applyProtection="0">
      <alignment horizontal="right" vertical="center"/>
    </xf>
    <xf numFmtId="0" fontId="3" fillId="93" borderId="37" applyNumberFormat="0" applyProtection="0">
      <alignment horizontal="left" vertical="center" indent="1"/>
    </xf>
    <xf numFmtId="0" fontId="57" fillId="0" borderId="50" applyNumberFormat="0" applyFill="0" applyBorder="0" applyAlignment="0" applyProtection="0"/>
    <xf numFmtId="176" fontId="57" fillId="0" borderId="50" applyNumberFormat="0" applyFill="0" applyBorder="0" applyAlignment="0" applyProtection="0"/>
    <xf numFmtId="4" fontId="4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12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133" fillId="104" borderId="37" applyNumberFormat="0" applyProtection="0">
      <alignment horizontal="right" vertical="center"/>
    </xf>
    <xf numFmtId="4" fontId="44" fillId="85" borderId="37" applyNumberFormat="0" applyProtection="0">
      <alignment vertical="center"/>
    </xf>
    <xf numFmtId="0" fontId="135" fillId="0" borderId="50" applyNumberFormat="0" applyFill="0" applyBorder="0" applyAlignment="0" applyProtection="0"/>
    <xf numFmtId="0" fontId="173" fillId="0" borderId="48" applyNumberFormat="0" applyFill="0" applyAlignment="0" applyProtection="0"/>
    <xf numFmtId="0" fontId="140" fillId="0" borderId="50" applyNumberFormat="0" applyFill="0" applyBorder="0" applyAlignment="0" applyProtection="0"/>
    <xf numFmtId="0" fontId="141" fillId="0" borderId="50" applyNumberFormat="0" applyFill="0" applyBorder="0" applyAlignment="0" applyProtection="0"/>
    <xf numFmtId="0" fontId="142" fillId="0" borderId="50" applyNumberFormat="0" applyFill="0" applyBorder="0" applyAlignment="0" applyProtection="0"/>
    <xf numFmtId="0" fontId="3" fillId="93" borderId="37" applyNumberFormat="0" applyProtection="0">
      <alignment horizontal="left" vertical="center" indent="1"/>
    </xf>
    <xf numFmtId="4" fontId="44" fillId="85" borderId="37" applyNumberFormat="0" applyProtection="0">
      <alignmen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41" fillId="0" borderId="50" applyNumberFormat="0" applyFill="0" applyBorder="0" applyAlignment="0" applyProtection="0"/>
    <xf numFmtId="0" fontId="36" fillId="92" borderId="52" applyNumberFormat="0" applyFont="0" applyAlignment="0" applyProtection="0"/>
    <xf numFmtId="176" fontId="68" fillId="80" borderId="51" applyNumberFormat="0" applyAlignment="0" applyProtection="0"/>
    <xf numFmtId="0" fontId="3" fillId="86" borderId="37" applyNumberFormat="0" applyProtection="0">
      <alignment horizontal="left" vertical="center" indent="1"/>
    </xf>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4" fontId="44" fillId="85" borderId="37" applyNumberFormat="0" applyProtection="0">
      <alignment horizontal="left" vertical="center" indent="1"/>
    </xf>
    <xf numFmtId="4" fontId="44" fillId="85" borderId="37" applyNumberFormat="0" applyProtection="0">
      <alignment horizontal="left" vertical="center" indent="1"/>
    </xf>
    <xf numFmtId="39" fontId="106" fillId="57" borderId="56"/>
    <xf numFmtId="4" fontId="44" fillId="106" borderId="37" applyNumberFormat="0" applyProtection="0">
      <alignment horizontal="left" vertical="center" indent="1"/>
    </xf>
    <xf numFmtId="176" fontId="130" fillId="107" borderId="58" applyNumberFormat="0" applyProtection="0">
      <alignment horizontal="left" vertical="top" indent="1"/>
    </xf>
    <xf numFmtId="0" fontId="2" fillId="0" borderId="50" applyNumberFormat="0" applyFill="0" applyAlignment="0" applyProtection="0"/>
    <xf numFmtId="176" fontId="57" fillId="0" borderId="50" applyNumberFormat="0" applyFill="0" applyBorder="0" applyAlignment="0" applyProtection="0"/>
    <xf numFmtId="39" fontId="106" fillId="57" borderId="56"/>
    <xf numFmtId="39" fontId="106" fillId="57" borderId="56"/>
    <xf numFmtId="39" fontId="106" fillId="57" borderId="56"/>
    <xf numFmtId="39" fontId="106" fillId="57" borderId="56"/>
    <xf numFmtId="39" fontId="106" fillId="57" borderId="56"/>
    <xf numFmtId="39" fontId="106" fillId="57" borderId="56"/>
    <xf numFmtId="176" fontId="165" fillId="50" borderId="58" applyNumberFormat="0" applyProtection="0">
      <alignment horizontal="right" vertical="center"/>
    </xf>
    <xf numFmtId="176" fontId="128" fillId="50" borderId="58" applyNumberFormat="0" applyProtection="0">
      <alignment horizontal="right" vertical="center"/>
    </xf>
    <xf numFmtId="176" fontId="130" fillId="107" borderId="58" applyNumberFormat="0" applyProtection="0">
      <alignment horizontal="left" vertical="top" indent="1"/>
    </xf>
    <xf numFmtId="176" fontId="125" fillId="112" borderId="58" applyNumberFormat="0" applyProtection="0">
      <alignment horizontal="left" vertical="center" wrapText="1" indent="1"/>
    </xf>
    <xf numFmtId="176" fontId="166" fillId="50" borderId="58" applyNumberFormat="0" applyProtection="0">
      <alignment horizontal="right" vertical="center"/>
    </xf>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68" fillId="80" borderId="51" applyNumberFormat="0" applyAlignment="0" applyProtection="0"/>
    <xf numFmtId="176" fontId="2" fillId="0" borderId="50" applyNumberFormat="0" applyFill="0" applyAlignment="0" applyProtection="0"/>
    <xf numFmtId="176" fontId="32" fillId="89" borderId="52" applyNumberFormat="0" applyAlignment="0" applyProtection="0"/>
    <xf numFmtId="176" fontId="135" fillId="0" borderId="50" applyNumberFormat="0" applyFill="0" applyBorder="0" applyAlignment="0" applyProtection="0"/>
    <xf numFmtId="176" fontId="102" fillId="52" borderId="51" applyNumberFormat="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0" fontId="3" fillId="92" borderId="52" applyNumberFormat="0" applyFont="0" applyAlignment="0" applyProtection="0"/>
    <xf numFmtId="0" fontId="3" fillId="92" borderId="52" applyNumberFormat="0" applyFont="0" applyAlignment="0" applyProtection="0"/>
    <xf numFmtId="176" fontId="57" fillId="0" borderId="50" applyNumberFormat="0" applyFill="0" applyBorder="0" applyAlignment="0" applyProtection="0"/>
    <xf numFmtId="0" fontId="57" fillId="0" borderId="50" applyNumberFormat="0" applyFill="0" applyBorder="0" applyAlignment="0" applyProtection="0"/>
    <xf numFmtId="0" fontId="59" fillId="0" borderId="50" applyNumberFormat="0" applyFill="0" applyBorder="0" applyAlignment="0" applyProtection="0"/>
    <xf numFmtId="176" fontId="58" fillId="0" borderId="50" applyNumberFormat="0" applyFill="0" applyBorder="0" applyAlignment="0" applyProtection="0"/>
    <xf numFmtId="0" fontId="2" fillId="0" borderId="50" applyNumberFormat="0" applyFill="0" applyAlignment="0" applyProtection="0"/>
    <xf numFmtId="0" fontId="2" fillId="0" borderId="50" applyNumberFormat="0" applyFill="0" applyAlignment="0" applyProtection="0"/>
    <xf numFmtId="0" fontId="68" fillId="80" borderId="51" applyNumberFormat="0" applyAlignment="0" applyProtection="0"/>
    <xf numFmtId="0" fontId="68" fillId="79" borderId="51" applyNumberFormat="0" applyAlignment="0" applyProtection="0"/>
    <xf numFmtId="0" fontId="102" fillId="51" borderId="51" applyNumberFormat="0" applyAlignment="0" applyProtection="0"/>
    <xf numFmtId="0" fontId="102" fillId="51" borderId="51" applyNumberFormat="0" applyAlignment="0" applyProtection="0"/>
    <xf numFmtId="4" fontId="44" fillId="96" borderId="37" applyNumberFormat="0" applyProtection="0">
      <alignment horizontal="right" vertical="center"/>
    </xf>
    <xf numFmtId="4" fontId="44" fillId="98"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134" fillId="109" borderId="58" applyNumberFormat="0" applyProtection="0">
      <alignment horizontal="right" vertical="center"/>
    </xf>
    <xf numFmtId="0" fontId="3" fillId="93" borderId="37" applyNumberFormat="0" applyProtection="0">
      <alignment horizontal="left" vertical="center" indent="1"/>
    </xf>
    <xf numFmtId="0" fontId="141" fillId="0" borderId="50" applyNumberFormat="0" applyFill="0" applyBorder="0" applyAlignment="0" applyProtection="0"/>
    <xf numFmtId="176" fontId="140" fillId="0" borderId="50" applyNumberFormat="0" applyFill="0" applyBorder="0" applyAlignment="0" applyProtection="0"/>
    <xf numFmtId="0" fontId="142" fillId="0" borderId="50" applyNumberFormat="0" applyFill="0" applyBorder="0" applyAlignment="0" applyProtection="0"/>
    <xf numFmtId="176" fontId="141" fillId="0" borderId="50" applyNumberFormat="0" applyFill="0" applyBorder="0" applyAlignment="0" applyProtection="0"/>
    <xf numFmtId="0" fontId="68" fillId="79" borderId="51" applyNumberFormat="0" applyAlignment="0" applyProtection="0"/>
    <xf numFmtId="4" fontId="124" fillId="104" borderId="37" applyNumberFormat="0" applyProtection="0">
      <alignment horizontal="right" vertical="center"/>
    </xf>
    <xf numFmtId="0" fontId="102" fillId="51" borderId="51" applyNumberFormat="0" applyAlignment="0" applyProtection="0"/>
    <xf numFmtId="0" fontId="3" fillId="92" borderId="52" applyNumberFormat="0" applyFont="0" applyAlignment="0" applyProtection="0"/>
    <xf numFmtId="0" fontId="3" fillId="92" borderId="52" applyNumberFormat="0" applyFont="0" applyAlignment="0" applyProtection="0"/>
    <xf numFmtId="0" fontId="189" fillId="80" borderId="51" applyNumberFormat="0" applyAlignment="0" applyProtection="0"/>
    <xf numFmtId="0" fontId="36" fillId="89" borderId="52" applyNumberFormat="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39" fontId="106" fillId="57" borderId="56"/>
    <xf numFmtId="176" fontId="135" fillId="0" borderId="50" applyNumberFormat="0" applyFill="0" applyBorder="0" applyAlignment="0" applyProtection="0"/>
    <xf numFmtId="39" fontId="106" fillId="57" borderId="56"/>
    <xf numFmtId="39" fontId="106" fillId="57" borderId="56"/>
    <xf numFmtId="4" fontId="128" fillId="109" borderId="58" applyNumberFormat="0" applyProtection="0">
      <alignment horizontal="right" vertical="center"/>
    </xf>
    <xf numFmtId="0" fontId="3" fillId="106" borderId="37" applyNumberFormat="0" applyProtection="0">
      <alignment horizontal="left" vertical="center" indent="1"/>
    </xf>
    <xf numFmtId="0" fontId="3" fillId="86" borderId="37" applyNumberFormat="0" applyProtection="0">
      <alignment horizontal="left" vertical="center" indent="1"/>
    </xf>
    <xf numFmtId="4" fontId="126" fillId="102" borderId="37" applyNumberFormat="0" applyProtection="0">
      <alignment horizontal="left" vertical="center" indent="1"/>
    </xf>
    <xf numFmtId="4" fontId="44" fillId="104" borderId="37" applyNumberFormat="0" applyProtection="0">
      <alignment horizontal="right" vertical="center"/>
    </xf>
    <xf numFmtId="4" fontId="44" fillId="104" borderId="37" applyNumberFormat="0" applyProtection="0">
      <alignment horizontal="right" vertical="center"/>
    </xf>
    <xf numFmtId="0" fontId="3" fillId="93" borderId="37" applyNumberFormat="0" applyProtection="0">
      <alignment horizontal="left" vertical="center" indent="1"/>
    </xf>
    <xf numFmtId="4" fontId="44" fillId="85" borderId="37" applyNumberFormat="0" applyProtection="0">
      <alignment vertical="center"/>
    </xf>
    <xf numFmtId="4" fontId="4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88" borderId="37" applyNumberFormat="0" applyProtection="0">
      <alignment vertical="center"/>
    </xf>
    <xf numFmtId="4" fontId="124" fillId="88" borderId="37" applyNumberFormat="0" applyProtection="0">
      <alignmen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133" fillId="104" borderId="37" applyNumberFormat="0" applyProtection="0">
      <alignment horizontal="right" vertical="center"/>
    </xf>
    <xf numFmtId="0" fontId="140" fillId="0" borderId="50" applyNumberFormat="0" applyFill="0" applyBorder="0" applyAlignment="0" applyProtection="0"/>
    <xf numFmtId="0" fontId="140" fillId="0" borderId="50" applyNumberFormat="0" applyFill="0" applyBorder="0" applyAlignment="0" applyProtection="0"/>
    <xf numFmtId="176" fontId="57" fillId="0" borderId="50" applyNumberFormat="0" applyFill="0" applyBorder="0" applyAlignment="0" applyProtection="0"/>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0" fontId="58" fillId="0" borderId="50" applyNumberFormat="0" applyFill="0" applyBorder="0" applyAlignment="0" applyProtection="0"/>
    <xf numFmtId="0" fontId="102" fillId="51" borderId="51" applyNumberFormat="0" applyAlignment="0" applyProtection="0"/>
    <xf numFmtId="39" fontId="106" fillId="57" borderId="56"/>
    <xf numFmtId="0" fontId="102" fillId="51" borderId="51" applyNumberFormat="0" applyAlignment="0" applyProtection="0"/>
    <xf numFmtId="0" fontId="141" fillId="0" borderId="50" applyNumberFormat="0" applyFill="0" applyBorder="0" applyAlignment="0" applyProtection="0"/>
    <xf numFmtId="0"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68" fillId="80" borderId="51" applyNumberFormat="0" applyAlignment="0" applyProtection="0"/>
    <xf numFmtId="176" fontId="128" fillId="50" borderId="58" applyNumberFormat="0" applyProtection="0">
      <alignment horizontal="right" vertical="center"/>
    </xf>
    <xf numFmtId="4" fontId="44" fillId="85" borderId="37" applyNumberFormat="0" applyProtection="0">
      <alignment vertical="center"/>
    </xf>
    <xf numFmtId="39" fontId="106" fillId="57" borderId="56"/>
    <xf numFmtId="4" fontId="44" fillId="98" borderId="37" applyNumberFormat="0" applyProtection="0">
      <alignment horizontal="right" vertical="center"/>
    </xf>
    <xf numFmtId="4" fontId="44" fillId="104" borderId="37" applyNumberFormat="0" applyProtection="0">
      <alignment horizontal="right" vertical="center"/>
    </xf>
    <xf numFmtId="0" fontId="3" fillId="92" borderId="52" applyNumberFormat="0" applyFont="0" applyAlignment="0" applyProtection="0"/>
    <xf numFmtId="176" fontId="58" fillId="0" borderId="50" applyNumberFormat="0" applyFill="0" applyBorder="0" applyAlignment="0" applyProtection="0"/>
    <xf numFmtId="0" fontId="3" fillId="108" borderId="37" applyNumberFormat="0" applyProtection="0">
      <alignment horizontal="left" vertical="center" indent="1"/>
    </xf>
    <xf numFmtId="176" fontId="57"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68" fillId="80" borderId="51" applyNumberFormat="0" applyAlignment="0" applyProtection="0"/>
    <xf numFmtId="176" fontId="2" fillId="0" borderId="50" applyNumberFormat="0" applyFill="0" applyAlignment="0" applyProtection="0"/>
    <xf numFmtId="176" fontId="68" fillId="80" borderId="51" applyNumberFormat="0" applyAlignment="0" applyProtection="0"/>
    <xf numFmtId="0" fontId="3" fillId="106" borderId="37" applyNumberFormat="0" applyProtection="0">
      <alignment horizontal="left" vertical="center" indent="1"/>
    </xf>
    <xf numFmtId="4" fontId="44" fillId="106" borderId="37" applyNumberFormat="0" applyProtection="0">
      <alignment horizontal="left" vertical="center" indent="1"/>
    </xf>
    <xf numFmtId="0" fontId="3" fillId="92" borderId="52" applyNumberFormat="0" applyFont="0" applyAlignment="0" applyProtection="0"/>
    <xf numFmtId="176" fontId="68" fillId="80" borderId="51" applyNumberFormat="0" applyAlignment="0" applyProtection="0"/>
    <xf numFmtId="4" fontId="129" fillId="109" borderId="58" applyNumberFormat="0" applyProtection="0">
      <alignment horizontal="right" vertical="center"/>
    </xf>
    <xf numFmtId="0" fontId="68" fillId="79" borderId="51" applyNumberFormat="0" applyAlignment="0" applyProtection="0"/>
    <xf numFmtId="176" fontId="102" fillId="52" borderId="51" applyNumberFormat="0" applyAlignment="0" applyProtection="0"/>
    <xf numFmtId="176" fontId="102" fillId="52" borderId="51" applyNumberFormat="0" applyAlignment="0" applyProtection="0"/>
    <xf numFmtId="4" fontId="44" fillId="104" borderId="37" applyNumberFormat="0" applyProtection="0">
      <alignment horizontal="right" vertical="center"/>
    </xf>
    <xf numFmtId="176" fontId="57" fillId="0" borderId="50" applyNumberFormat="0" applyFill="0" applyBorder="0" applyAlignment="0" applyProtection="0"/>
    <xf numFmtId="0" fontId="135" fillId="0" borderId="50" applyNumberFormat="0" applyFill="0" applyBorder="0" applyAlignment="0" applyProtection="0"/>
    <xf numFmtId="0" fontId="102" fillId="51" borderId="51" applyNumberFormat="0" applyAlignment="0" applyProtection="0"/>
    <xf numFmtId="0" fontId="102" fillId="51" borderId="51" applyNumberFormat="0" applyAlignment="0" applyProtection="0"/>
    <xf numFmtId="0" fontId="68" fillId="79" borderId="51" applyNumberFormat="0" applyAlignment="0" applyProtection="0"/>
    <xf numFmtId="0" fontId="36" fillId="92" borderId="52" applyNumberFormat="0" applyFont="0" applyAlignment="0" applyProtection="0"/>
    <xf numFmtId="0" fontId="57" fillId="0" borderId="50" applyNumberFormat="0" applyFill="0" applyBorder="0" applyAlignment="0" applyProtection="0"/>
    <xf numFmtId="0" fontId="102" fillId="51" borderId="51" applyNumberFormat="0" applyAlignment="0" applyProtection="0"/>
    <xf numFmtId="176" fontId="140" fillId="0" borderId="50" applyNumberFormat="0" applyFill="0" applyBorder="0" applyAlignment="0" applyProtection="0"/>
    <xf numFmtId="4" fontId="124" fillId="85" borderId="37" applyNumberFormat="0" applyProtection="0">
      <alignment vertical="center"/>
    </xf>
    <xf numFmtId="4" fontId="44" fillId="85" borderId="37" applyNumberFormat="0" applyProtection="0">
      <alignment vertical="center"/>
    </xf>
    <xf numFmtId="0" fontId="68" fillId="79" borderId="51" applyNumberFormat="0" applyAlignment="0" applyProtection="0"/>
    <xf numFmtId="176" fontId="32" fillId="89" borderId="52" applyNumberFormat="0" applyAlignment="0" applyProtection="0"/>
    <xf numFmtId="176" fontId="32" fillId="89" borderId="52" applyNumberFormat="0" applyAlignment="0" applyProtection="0"/>
    <xf numFmtId="176" fontId="122" fillId="80" borderId="37" applyNumberFormat="0" applyAlignment="0" applyProtection="0"/>
    <xf numFmtId="176" fontId="122" fillId="80" borderId="37" applyNumberFormat="0" applyAlignment="0" applyProtection="0"/>
    <xf numFmtId="0" fontId="135" fillId="0" borderId="50" applyNumberFormat="0" applyFill="0" applyBorder="0" applyAlignment="0" applyProtection="0"/>
    <xf numFmtId="176" fontId="141" fillId="0" borderId="50" applyNumberFormat="0" applyFill="0" applyBorder="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176" fontId="135"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2" fillId="0" borderId="50" applyNumberFormat="0" applyFill="0" applyAlignment="0" applyProtection="0"/>
    <xf numFmtId="176" fontId="2" fillId="0" borderId="50" applyNumberFormat="0" applyFill="0" applyAlignment="0" applyProtection="0"/>
    <xf numFmtId="176" fontId="68" fillId="80" borderId="51" applyNumberFormat="0" applyAlignment="0" applyProtection="0"/>
    <xf numFmtId="176" fontId="68" fillId="80" borderId="51" applyNumberFormat="0" applyAlignment="0" applyProtection="0"/>
    <xf numFmtId="176" fontId="32" fillId="89" borderId="52" applyNumberFormat="0" applyAlignment="0" applyProtection="0"/>
    <xf numFmtId="176" fontId="32" fillId="89" borderId="52" applyNumberFormat="0" applyAlignment="0" applyProtection="0"/>
    <xf numFmtId="176" fontId="91" fillId="0" borderId="53">
      <alignment horizontal="left" vertical="center"/>
    </xf>
    <xf numFmtId="176" fontId="91" fillId="0" borderId="53">
      <alignment horizontal="left" vertical="center"/>
    </xf>
    <xf numFmtId="176" fontId="102" fillId="52" borderId="51" applyNumberFormat="0" applyAlignment="0" applyProtection="0"/>
    <xf numFmtId="176" fontId="102" fillId="52" borderId="51" applyNumberFormat="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0" fontId="68" fillId="79" borderId="51" applyNumberFormat="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0" fontId="141" fillId="0" borderId="50" applyNumberFormat="0" applyFill="0" applyBorder="0" applyAlignment="0" applyProtection="0"/>
    <xf numFmtId="0" fontId="141" fillId="0" borderId="50" applyNumberFormat="0" applyFill="0" applyBorder="0" applyAlignment="0" applyProtection="0"/>
    <xf numFmtId="0" fontId="140" fillId="0" borderId="50" applyNumberFormat="0" applyFill="0" applyBorder="0" applyAlignment="0" applyProtection="0"/>
    <xf numFmtId="0" fontId="140" fillId="0" borderId="50" applyNumberFormat="0" applyFill="0" applyBorder="0" applyAlignment="0" applyProtection="0"/>
    <xf numFmtId="0" fontId="135" fillId="0" borderId="50" applyNumberFormat="0" applyFill="0" applyBorder="0" applyAlignment="0" applyProtection="0"/>
    <xf numFmtId="0" fontId="135" fillId="0" borderId="50" applyNumberFormat="0" applyFill="0" applyBorder="0" applyAlignment="0" applyProtection="0"/>
    <xf numFmtId="0" fontId="36" fillId="92" borderId="52" applyNumberFormat="0" applyFont="0" applyAlignment="0" applyProtection="0"/>
    <xf numFmtId="0" fontId="32" fillId="89" borderId="52" applyNumberFormat="0" applyAlignment="0" applyProtection="0"/>
    <xf numFmtId="0" fontId="3" fillId="92" borderId="52" applyNumberFormat="0" applyFont="0" applyAlignment="0" applyProtection="0"/>
    <xf numFmtId="0" fontId="3" fillId="92" borderId="52" applyNumberFormat="0" applyFont="0" applyAlignment="0" applyProtection="0"/>
    <xf numFmtId="176" fontId="2" fillId="0" borderId="50" applyNumberFormat="0" applyFill="0" applyAlignment="0" applyProtection="0"/>
    <xf numFmtId="0" fontId="68" fillId="80" borderId="51" applyNumberFormat="0" applyAlignment="0" applyProtection="0"/>
    <xf numFmtId="0" fontId="68" fillId="79" borderId="51" applyNumberFormat="0" applyAlignment="0" applyProtection="0"/>
    <xf numFmtId="0" fontId="3" fillId="92" borderId="52" applyNumberFormat="0" applyFont="0" applyAlignment="0" applyProtection="0"/>
    <xf numFmtId="0" fontId="102" fillId="51" borderId="51" applyNumberFormat="0" applyAlignment="0" applyProtection="0"/>
    <xf numFmtId="0" fontId="102" fillId="51" borderId="51" applyNumberFormat="0" applyAlignment="0" applyProtection="0"/>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4" fontId="134" fillId="109" borderId="58" applyNumberFormat="0" applyProtection="0">
      <alignment horizontal="right" vertical="center"/>
    </xf>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0" fontId="68" fillId="79" borderId="51" applyNumberFormat="0" applyAlignment="0" applyProtection="0"/>
    <xf numFmtId="0" fontId="68" fillId="80" borderId="51" applyNumberFormat="0" applyAlignment="0" applyProtection="0"/>
    <xf numFmtId="0" fontId="68" fillId="79" borderId="51" applyNumberFormat="0" applyAlignment="0" applyProtection="0"/>
    <xf numFmtId="0" fontId="68" fillId="79" borderId="51" applyNumberFormat="0" applyAlignment="0" applyProtection="0"/>
    <xf numFmtId="176" fontId="2" fillId="0" borderId="50" applyNumberFormat="0" applyFill="0" applyAlignment="0" applyProtection="0"/>
    <xf numFmtId="0" fontId="2" fillId="0" borderId="50" applyNumberFormat="0" applyFill="0" applyAlignment="0" applyProtection="0"/>
    <xf numFmtId="0" fontId="2" fillId="0" borderId="50" applyNumberFormat="0" applyFill="0" applyAlignment="0" applyProtection="0"/>
    <xf numFmtId="0" fontId="59" fillId="0" borderId="50" applyNumberFormat="0" applyFill="0" applyBorder="0" applyAlignment="0" applyProtection="0"/>
    <xf numFmtId="0" fontId="59" fillId="0" borderId="50" applyNumberFormat="0" applyFill="0" applyBorder="0" applyAlignment="0" applyProtection="0"/>
    <xf numFmtId="0" fontId="58" fillId="0" borderId="50" applyNumberFormat="0" applyFill="0" applyBorder="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0" fontId="57" fillId="0" borderId="50" applyNumberFormat="0" applyFill="0" applyBorder="0" applyAlignment="0" applyProtection="0"/>
    <xf numFmtId="0" fontId="3" fillId="92" borderId="52" applyNumberFormat="0" applyFont="0" applyAlignment="0" applyProtection="0"/>
    <xf numFmtId="0" fontId="32" fillId="89" borderId="52" applyNumberFormat="0" applyAlignment="0" applyProtection="0"/>
    <xf numFmtId="0" fontId="36" fillId="92" borderId="52" applyNumberFormat="0" applyFont="0" applyAlignment="0" applyProtection="0"/>
    <xf numFmtId="0" fontId="122" fillId="80" borderId="37" applyNumberFormat="0" applyAlignment="0" applyProtection="0"/>
    <xf numFmtId="0" fontId="122" fillId="79" borderId="37" applyNumberFormat="0" applyAlignment="0" applyProtection="0"/>
    <xf numFmtId="4" fontId="4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176" fontId="165" fillId="50" borderId="58"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25" fillId="112" borderId="58" applyNumberFormat="0" applyProtection="0">
      <alignment horizontal="left" vertical="center" wrapText="1"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3" fillId="93" borderId="37" applyNumberFormat="0" applyProtection="0">
      <alignment horizontal="left" vertical="center" indent="1"/>
    </xf>
    <xf numFmtId="0" fontId="130" fillId="107" borderId="58" applyNumberFormat="0" applyProtection="0">
      <alignment horizontal="left" vertical="top" indent="1"/>
    </xf>
    <xf numFmtId="176" fontId="130" fillId="107" borderId="58" applyNumberFormat="0" applyProtection="0">
      <alignment horizontal="left" vertical="top" indent="1"/>
    </xf>
    <xf numFmtId="4" fontId="134" fillId="109" borderId="58" applyNumberFormat="0" applyProtection="0">
      <alignment horizontal="right" vertical="center"/>
    </xf>
    <xf numFmtId="4" fontId="133" fillId="104" borderId="37" applyNumberFormat="0" applyProtection="0">
      <alignment horizontal="right" vertical="center"/>
    </xf>
    <xf numFmtId="4" fontId="133" fillId="104" borderId="37" applyNumberFormat="0" applyProtection="0">
      <alignment horizontal="right" vertical="center"/>
    </xf>
    <xf numFmtId="176" fontId="166" fillId="50" borderId="58"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0" fontId="135" fillId="0" borderId="50" applyNumberFormat="0" applyFill="0" applyBorder="0" applyAlignment="0" applyProtection="0"/>
    <xf numFmtId="0" fontId="135" fillId="0" borderId="50" applyNumberFormat="0" applyFill="0" applyBorder="0" applyAlignment="0" applyProtection="0"/>
    <xf numFmtId="176" fontId="135" fillId="0" borderId="50" applyNumberFormat="0" applyFill="0" applyBorder="0" applyAlignment="0" applyProtection="0"/>
    <xf numFmtId="0" fontId="173" fillId="0" borderId="48" applyNumberFormat="0" applyFill="0" applyAlignment="0" applyProtection="0"/>
    <xf numFmtId="0" fontId="140" fillId="0" borderId="50" applyNumberFormat="0" applyFill="0" applyBorder="0" applyAlignment="0" applyProtection="0"/>
    <xf numFmtId="0" fontId="140" fillId="0" borderId="50" applyNumberFormat="0" applyFill="0" applyBorder="0" applyAlignment="0" applyProtection="0"/>
    <xf numFmtId="176" fontId="140" fillId="0" borderId="50" applyNumberFormat="0" applyFill="0" applyBorder="0" applyAlignment="0" applyProtection="0"/>
    <xf numFmtId="0" fontId="141" fillId="0" borderId="50" applyNumberFormat="0" applyFill="0" applyBorder="0" applyAlignment="0" applyProtection="0"/>
    <xf numFmtId="0" fontId="141" fillId="0" borderId="50" applyNumberFormat="0" applyFill="0" applyBorder="0" applyAlignment="0" applyProtection="0"/>
    <xf numFmtId="176" fontId="141" fillId="0" borderId="50" applyNumberFormat="0" applyFill="0" applyBorder="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176" fontId="142" fillId="0" borderId="50" applyNumberFormat="0" applyFill="0" applyBorder="0" applyAlignment="0" applyProtection="0"/>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0" fontId="102" fillId="51" borderId="51" applyNumberFormat="0" applyAlignment="0" applyProtection="0"/>
    <xf numFmtId="0" fontId="173" fillId="0" borderId="48" applyNumberFormat="0" applyFill="0" applyAlignment="0" applyProtection="0"/>
    <xf numFmtId="0" fontId="3" fillId="92" borderId="52" applyNumberFormat="0" applyFont="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22" fillId="79" borderId="37" applyNumberFormat="0" applyAlignment="0" applyProtection="0"/>
    <xf numFmtId="0" fontId="122" fillId="80" borderId="37" applyNumberFormat="0" applyAlignment="0" applyProtection="0"/>
    <xf numFmtId="0" fontId="36" fillId="92" borderId="52" applyNumberFormat="0" applyFont="0" applyAlignment="0" applyProtection="0"/>
    <xf numFmtId="39" fontId="106" fillId="57" borderId="56"/>
    <xf numFmtId="39" fontId="106" fillId="57" borderId="56"/>
    <xf numFmtId="176" fontId="2" fillId="0" borderId="50" applyNumberFormat="0" applyFill="0" applyAlignment="0" applyProtection="0"/>
    <xf numFmtId="4" fontId="126" fillId="102" borderId="37" applyNumberFormat="0" applyProtection="0">
      <alignment horizontal="left" vertical="center" indent="1"/>
    </xf>
    <xf numFmtId="0" fontId="68" fillId="79" borderId="51" applyNumberFormat="0" applyAlignment="0" applyProtection="0"/>
    <xf numFmtId="0" fontId="102" fillId="51" borderId="51" applyNumberFormat="0" applyAlignment="0" applyProtection="0"/>
    <xf numFmtId="0" fontId="3" fillId="93" borderId="37" applyNumberFormat="0" applyProtection="0">
      <alignment horizontal="left" vertical="center" indent="1"/>
    </xf>
    <xf numFmtId="0" fontId="68" fillId="80" borderId="51" applyNumberFormat="0" applyAlignment="0" applyProtection="0"/>
    <xf numFmtId="4" fontId="44" fillId="99" borderId="37" applyNumberFormat="0" applyProtection="0">
      <alignment horizontal="right" vertical="center"/>
    </xf>
    <xf numFmtId="0" fontId="68" fillId="79" borderId="51" applyNumberFormat="0" applyAlignment="0" applyProtection="0"/>
    <xf numFmtId="0" fontId="102" fillId="51" borderId="51" applyNumberFormat="0" applyAlignment="0" applyProtection="0"/>
    <xf numFmtId="0" fontId="102" fillId="52" borderId="51" applyNumberFormat="0" applyAlignment="0" applyProtection="0"/>
    <xf numFmtId="176" fontId="2" fillId="0" borderId="50" applyNumberFormat="0" applyFill="0" applyAlignment="0" applyProtection="0"/>
    <xf numFmtId="0" fontId="68" fillId="79" borderId="51" applyNumberFormat="0" applyAlignment="0" applyProtection="0"/>
    <xf numFmtId="4" fontId="44" fillId="100" borderId="37" applyNumberFormat="0" applyProtection="0">
      <alignment horizontal="right" vertical="center"/>
    </xf>
    <xf numFmtId="39" fontId="106" fillId="57" borderId="56"/>
    <xf numFmtId="0" fontId="68" fillId="80" borderId="51" applyNumberFormat="0" applyAlignment="0" applyProtection="0"/>
    <xf numFmtId="0" fontId="68" fillId="79" borderId="51" applyNumberFormat="0" applyAlignment="0" applyProtection="0"/>
    <xf numFmtId="0" fontId="58" fillId="0" borderId="50" applyNumberFormat="0" applyFill="0" applyBorder="0" applyAlignment="0" applyProtection="0"/>
    <xf numFmtId="0" fontId="122" fillId="79" borderId="37" applyNumberFormat="0" applyAlignment="0" applyProtection="0"/>
    <xf numFmtId="4" fontId="44" fillId="96"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4" fontId="124" fillId="85" borderId="37" applyNumberFormat="0" applyProtection="0">
      <alignment vertical="center"/>
    </xf>
    <xf numFmtId="0" fontId="140" fillId="0" borderId="50" applyNumberFormat="0" applyFill="0" applyBorder="0" applyAlignment="0" applyProtection="0"/>
    <xf numFmtId="39" fontId="106" fillId="57" borderId="56"/>
    <xf numFmtId="176" fontId="57" fillId="0" borderId="50" applyNumberFormat="0" applyFill="0" applyBorder="0" applyAlignment="0" applyProtection="0"/>
    <xf numFmtId="176" fontId="142" fillId="0" borderId="50" applyNumberFormat="0" applyFill="0" applyBorder="0" applyAlignment="0" applyProtection="0"/>
    <xf numFmtId="0" fontId="140" fillId="0" borderId="50" applyNumberFormat="0" applyFill="0" applyBorder="0" applyAlignment="0" applyProtection="0"/>
    <xf numFmtId="176" fontId="32" fillId="89" borderId="52" applyNumberFormat="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0" fontId="135" fillId="0" borderId="50" applyNumberFormat="0" applyFill="0" applyBorder="0" applyAlignment="0" applyProtection="0"/>
    <xf numFmtId="176" fontId="2" fillId="0" borderId="50" applyNumberFormat="0" applyFill="0" applyAlignment="0" applyProtection="0"/>
    <xf numFmtId="176" fontId="135" fillId="0" borderId="50" applyNumberFormat="0" applyFill="0" applyBorder="0" applyAlignment="0" applyProtection="0"/>
    <xf numFmtId="0" fontId="57" fillId="0" borderId="50" applyNumberFormat="0" applyFill="0" applyBorder="0" applyAlignment="0" applyProtection="0"/>
    <xf numFmtId="0" fontId="3" fillId="93" borderId="37" applyNumberFormat="0" applyProtection="0">
      <alignment horizontal="left" vertical="center" indent="1"/>
    </xf>
    <xf numFmtId="0" fontId="3" fillId="108" borderId="37" applyNumberFormat="0" applyProtection="0">
      <alignment horizontal="left" vertical="center" indent="1"/>
    </xf>
    <xf numFmtId="4" fontId="44" fillId="97" borderId="37" applyNumberFormat="0" applyProtection="0">
      <alignment horizontal="right" vertical="center"/>
    </xf>
    <xf numFmtId="4" fontId="44" fillId="96" borderId="37" applyNumberFormat="0" applyProtection="0">
      <alignment horizontal="right" vertical="center"/>
    </xf>
    <xf numFmtId="4" fontId="44" fillId="104" borderId="37" applyNumberFormat="0" applyProtection="0">
      <alignment horizontal="right" vertical="center"/>
    </xf>
    <xf numFmtId="4" fontId="124" fillId="104" borderId="37" applyNumberFormat="0" applyProtection="0">
      <alignment horizontal="right" vertical="center"/>
    </xf>
    <xf numFmtId="176" fontId="58" fillId="0" borderId="50" applyNumberFormat="0" applyFill="0" applyBorder="0" applyAlignment="0" applyProtection="0"/>
    <xf numFmtId="176" fontId="135" fillId="0" borderId="50" applyNumberFormat="0" applyFill="0" applyBorder="0" applyAlignment="0" applyProtection="0"/>
    <xf numFmtId="176" fontId="142" fillId="0" borderId="50" applyNumberFormat="0" applyFill="0" applyBorder="0" applyAlignment="0" applyProtection="0"/>
    <xf numFmtId="0" fontId="142" fillId="0" borderId="50" applyNumberFormat="0" applyFill="0" applyBorder="0" applyAlignment="0" applyProtection="0"/>
    <xf numFmtId="0" fontId="141" fillId="0" borderId="50" applyNumberFormat="0" applyFill="0" applyBorder="0" applyAlignment="0" applyProtection="0"/>
    <xf numFmtId="0" fontId="58" fillId="0" borderId="50" applyNumberFormat="0" applyFill="0" applyBorder="0" applyAlignment="0" applyProtection="0"/>
    <xf numFmtId="0" fontId="102" fillId="51" borderId="51" applyNumberFormat="0" applyAlignment="0" applyProtection="0"/>
    <xf numFmtId="0" fontId="68" fillId="79" borderId="51" applyNumberFormat="0" applyAlignment="0" applyProtection="0"/>
    <xf numFmtId="0" fontId="3" fillId="93" borderId="37" applyNumberFormat="0" applyProtection="0">
      <alignment horizontal="left" vertical="center" indent="1"/>
    </xf>
    <xf numFmtId="4" fontId="44" fillId="85" borderId="37" applyNumberFormat="0" applyProtection="0">
      <alignment horizontal="left" vertical="center" indent="1"/>
    </xf>
    <xf numFmtId="0" fontId="3" fillId="86" borderId="37" applyNumberFormat="0" applyProtection="0">
      <alignment horizontal="left" vertical="center" indent="1"/>
    </xf>
    <xf numFmtId="4" fontId="44" fillId="88" borderId="37" applyNumberFormat="0" applyProtection="0">
      <alignment horizontal="left" vertical="center" indent="1"/>
    </xf>
    <xf numFmtId="0" fontId="3" fillId="8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176" fontId="128" fillId="50" borderId="58" applyNumberFormat="0" applyProtection="0">
      <alignment horizontal="right" vertical="center"/>
    </xf>
    <xf numFmtId="176" fontId="165" fillId="50" borderId="58" applyNumberFormat="0" applyProtection="0">
      <alignment horizontal="right" vertical="center"/>
    </xf>
    <xf numFmtId="176" fontId="165" fillId="50" borderId="58" applyNumberFormat="0" applyProtection="0">
      <alignment horizontal="right" vertical="center"/>
    </xf>
    <xf numFmtId="176" fontId="125" fillId="112" borderId="58" applyNumberFormat="0" applyProtection="0">
      <alignment horizontal="left" vertical="center" wrapText="1" indent="1"/>
    </xf>
    <xf numFmtId="176" fontId="125" fillId="112" borderId="58" applyNumberFormat="0" applyProtection="0">
      <alignment horizontal="left" vertical="center" wrapText="1" indent="1"/>
    </xf>
    <xf numFmtId="176" fontId="130" fillId="107" borderId="58" applyNumberFormat="0" applyProtection="0">
      <alignment horizontal="left" vertical="top" indent="1"/>
    </xf>
    <xf numFmtId="176" fontId="130" fillId="107" borderId="58" applyNumberFormat="0" applyProtection="0">
      <alignment horizontal="left" vertical="top" indent="1"/>
    </xf>
    <xf numFmtId="176" fontId="166" fillId="50" borderId="58" applyNumberFormat="0" applyProtection="0">
      <alignment horizontal="right" vertical="center"/>
    </xf>
    <xf numFmtId="176" fontId="166" fillId="50" borderId="58" applyNumberFormat="0" applyProtection="0">
      <alignment horizontal="right" vertical="center"/>
    </xf>
    <xf numFmtId="176" fontId="135"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25" fillId="112" borderId="58" applyNumberFormat="0" applyProtection="0">
      <alignment horizontal="left" vertical="center" wrapText="1" indent="1"/>
    </xf>
    <xf numFmtId="0" fontId="3" fillId="108" borderId="37" applyNumberFormat="0" applyProtection="0">
      <alignment horizontal="left" vertical="center" indent="1"/>
    </xf>
    <xf numFmtId="176" fontId="91" fillId="0" borderId="53">
      <alignment horizontal="left" vertical="center"/>
    </xf>
    <xf numFmtId="176" fontId="140" fillId="0" borderId="50" applyNumberFormat="0" applyFill="0" applyBorder="0" applyAlignment="0" applyProtection="0"/>
    <xf numFmtId="176" fontId="125" fillId="112" borderId="58" applyNumberFormat="0" applyProtection="0">
      <alignment horizontal="left" vertical="center" wrapText="1" indent="1"/>
    </xf>
    <xf numFmtId="176" fontId="102" fillId="52" borderId="51" applyNumberFormat="0" applyAlignment="0" applyProtection="0"/>
    <xf numFmtId="176" fontId="102" fillId="52" borderId="51" applyNumberFormat="0" applyAlignment="0" applyProtection="0"/>
    <xf numFmtId="176" fontId="59" fillId="0" borderId="50" applyNumberFormat="0" applyFill="0" applyBorder="0" applyAlignment="0" applyProtection="0"/>
    <xf numFmtId="0" fontId="173" fillId="0" borderId="48" applyNumberFormat="0" applyFill="0" applyAlignment="0" applyProtection="0"/>
    <xf numFmtId="0" fontId="3" fillId="93" borderId="37" applyNumberFormat="0" applyProtection="0">
      <alignment horizontal="left" vertical="center" indent="1"/>
    </xf>
    <xf numFmtId="176" fontId="59" fillId="0" borderId="50" applyNumberFormat="0" applyFill="0" applyBorder="0" applyAlignment="0" applyProtection="0"/>
    <xf numFmtId="0" fontId="3" fillId="93" borderId="37" applyNumberFormat="0" applyProtection="0">
      <alignment horizontal="left" vertical="center" indent="1"/>
    </xf>
    <xf numFmtId="176" fontId="141" fillId="0" borderId="50" applyNumberFormat="0" applyFill="0" applyBorder="0" applyAlignment="0" applyProtection="0"/>
    <xf numFmtId="176" fontId="130" fillId="107" borderId="58" applyNumberFormat="0" applyProtection="0">
      <alignment horizontal="left" vertical="top" indent="1"/>
    </xf>
    <xf numFmtId="176" fontId="122" fillId="80" borderId="37" applyNumberFormat="0" applyAlignment="0" applyProtection="0"/>
    <xf numFmtId="0" fontId="122" fillId="79" borderId="37" applyNumberFormat="0" applyAlignment="0" applyProtection="0"/>
    <xf numFmtId="0" fontId="122" fillId="79" borderId="37" applyNumberFormat="0" applyAlignment="0" applyProtection="0"/>
    <xf numFmtId="0" fontId="122" fillId="80" borderId="37" applyNumberFormat="0" applyAlignment="0" applyProtection="0"/>
    <xf numFmtId="0" fontId="122" fillId="79" borderId="37" applyNumberFormat="0" applyAlignment="0" applyProtection="0"/>
    <xf numFmtId="4" fontId="44" fillId="85" borderId="37" applyNumberFormat="0" applyProtection="0">
      <alignment vertical="center"/>
    </xf>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124" fillId="85" borderId="37" applyNumberFormat="0" applyProtection="0">
      <alignment vertical="center"/>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128" fillId="109" borderId="58" applyNumberFormat="0" applyProtection="0">
      <alignment horizontal="right" vertical="center"/>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9" fillId="109" borderId="58"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176" fontId="165" fillId="50" borderId="58"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4" fontId="125" fillId="53" borderId="58" applyNumberFormat="0" applyProtection="0">
      <alignment horizontal="left" vertical="center" wrapText="1" indent="1"/>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25" fillId="112" borderId="58" applyNumberFormat="0" applyProtection="0">
      <alignment horizontal="left" vertical="center" wrapText="1"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130" fillId="107" borderId="58" applyNumberFormat="0" applyProtection="0">
      <alignment horizontal="left" vertical="top"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130" fillId="107" borderId="58" applyNumberFormat="0" applyProtection="0">
      <alignment horizontal="left" vertical="top" indent="1"/>
    </xf>
    <xf numFmtId="176" fontId="130" fillId="107" borderId="58" applyNumberFormat="0" applyProtection="0">
      <alignment horizontal="left" vertical="top" indent="1"/>
    </xf>
    <xf numFmtId="4" fontId="134" fillId="109" borderId="58" applyNumberFormat="0" applyProtection="0">
      <alignment horizontal="right" vertical="center"/>
    </xf>
    <xf numFmtId="4" fontId="133" fillId="104" borderId="37" applyNumberFormat="0" applyProtection="0">
      <alignment horizontal="right" vertical="center"/>
    </xf>
    <xf numFmtId="4" fontId="133" fillId="104" borderId="37" applyNumberFormat="0" applyProtection="0">
      <alignment horizontal="right" vertical="center"/>
    </xf>
    <xf numFmtId="176" fontId="166" fillId="50" borderId="58"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0" fontId="173" fillId="0" borderId="48" applyNumberFormat="0" applyFill="0" applyAlignment="0" applyProtection="0"/>
    <xf numFmtId="4" fontId="124" fillId="104" borderId="37" applyNumberFormat="0" applyProtection="0">
      <alignment horizontal="right" vertical="center"/>
    </xf>
    <xf numFmtId="4" fontId="44" fillId="106" borderId="37" applyNumberFormat="0" applyProtection="0">
      <alignment horizontal="left" vertical="center" indent="1"/>
    </xf>
    <xf numFmtId="0" fontId="173" fillId="0" borderId="48" applyNumberFormat="0" applyFill="0" applyAlignment="0" applyProtection="0"/>
    <xf numFmtId="4" fontId="124" fillId="85" borderId="37" applyNumberFormat="0" applyProtection="0">
      <alignment vertical="center"/>
    </xf>
    <xf numFmtId="0" fontId="3" fillId="106" borderId="37" applyNumberFormat="0" applyProtection="0">
      <alignment horizontal="left" vertical="center" indent="1"/>
    </xf>
    <xf numFmtId="0" fontId="122" fillId="79" borderId="37" applyNumberFormat="0" applyAlignment="0" applyProtection="0"/>
    <xf numFmtId="0" fontId="185" fillId="0" borderId="48" applyNumberFormat="0" applyFill="0" applyAlignment="0" applyProtection="0"/>
    <xf numFmtId="0" fontId="122" fillId="80" borderId="37" applyNumberFormat="0" applyAlignment="0" applyProtection="0"/>
    <xf numFmtId="4" fontId="44" fillId="85" borderId="37" applyNumberFormat="0" applyProtection="0">
      <alignment vertical="center"/>
    </xf>
    <xf numFmtId="0" fontId="191" fillId="80" borderId="37" applyNumberFormat="0" applyAlignment="0" applyProtection="0"/>
    <xf numFmtId="0" fontId="122" fillId="79" borderId="37" applyNumberFormat="0" applyAlignment="0" applyProtection="0"/>
    <xf numFmtId="4" fontId="44" fillId="104" borderId="37" applyNumberFormat="0" applyProtection="0">
      <alignment horizontal="right" vertical="center"/>
    </xf>
    <xf numFmtId="39" fontId="106" fillId="57" borderId="56"/>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39" fontId="106" fillId="57" borderId="56"/>
    <xf numFmtId="4" fontId="134" fillId="109" borderId="58" applyNumberFormat="0" applyProtection="0">
      <alignment horizontal="right" vertical="center"/>
    </xf>
    <xf numFmtId="4" fontId="125" fillId="53" borderId="58" applyNumberFormat="0" applyProtection="0">
      <alignment horizontal="left" vertical="center" wrapText="1" indent="1"/>
    </xf>
    <xf numFmtId="4" fontId="129" fillId="109" borderId="58" applyNumberFormat="0" applyProtection="0">
      <alignment horizontal="right" vertical="center"/>
    </xf>
    <xf numFmtId="4" fontId="128" fillId="109" borderId="58" applyNumberFormat="0" applyProtection="0">
      <alignment horizontal="right" vertical="center"/>
    </xf>
    <xf numFmtId="39" fontId="106" fillId="57" borderId="56"/>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4" fontId="44" fillId="85" borderId="37" applyNumberFormat="0" applyProtection="0">
      <alignment vertical="center"/>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128" fillId="109" borderId="58" applyNumberFormat="0" applyProtection="0">
      <alignment horizontal="right" vertical="center"/>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9" fillId="109" borderId="58"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176" fontId="165" fillId="50" borderId="58"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4" fontId="125" fillId="53" borderId="58" applyNumberFormat="0" applyProtection="0">
      <alignment horizontal="left" vertical="center" wrapText="1" indent="1"/>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25" fillId="112" borderId="58" applyNumberFormat="0" applyProtection="0">
      <alignment horizontal="left" vertical="center" wrapText="1"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130" fillId="107" borderId="58" applyNumberFormat="0" applyProtection="0">
      <alignment horizontal="left" vertical="top"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130" fillId="107" borderId="58" applyNumberFormat="0" applyProtection="0">
      <alignment horizontal="left" vertical="top" indent="1"/>
    </xf>
    <xf numFmtId="176" fontId="130" fillId="107" borderId="58" applyNumberFormat="0" applyProtection="0">
      <alignment horizontal="left" vertical="top" indent="1"/>
    </xf>
    <xf numFmtId="4" fontId="134" fillId="109" borderId="58" applyNumberFormat="0" applyProtection="0">
      <alignment horizontal="right" vertical="center"/>
    </xf>
    <xf numFmtId="4" fontId="133" fillId="104" borderId="37" applyNumberFormat="0" applyProtection="0">
      <alignment horizontal="right" vertical="center"/>
    </xf>
    <xf numFmtId="4" fontId="133" fillId="104" borderId="37" applyNumberFormat="0" applyProtection="0">
      <alignment horizontal="right" vertical="center"/>
    </xf>
    <xf numFmtId="176" fontId="166" fillId="50" borderId="58"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0" fontId="135" fillId="0" borderId="50" applyNumberFormat="0" applyFill="0" applyBorder="0" applyAlignment="0" applyProtection="0"/>
    <xf numFmtId="0" fontId="135" fillId="0" borderId="50" applyNumberFormat="0" applyFill="0" applyBorder="0" applyAlignment="0" applyProtection="0"/>
    <xf numFmtId="176" fontId="135" fillId="0" borderId="50" applyNumberFormat="0" applyFill="0" applyBorder="0" applyAlignment="0" applyProtection="0"/>
    <xf numFmtId="0" fontId="173" fillId="0" borderId="48" applyNumberFormat="0" applyFill="0" applyAlignment="0" applyProtection="0"/>
    <xf numFmtId="0" fontId="140" fillId="0" borderId="50" applyNumberFormat="0" applyFill="0" applyBorder="0" applyAlignment="0" applyProtection="0"/>
    <xf numFmtId="0" fontId="140" fillId="0" borderId="50" applyNumberFormat="0" applyFill="0" applyBorder="0" applyAlignment="0" applyProtection="0"/>
    <xf numFmtId="176" fontId="140" fillId="0" borderId="50" applyNumberFormat="0" applyFill="0" applyBorder="0" applyAlignment="0" applyProtection="0"/>
    <xf numFmtId="0" fontId="141" fillId="0" borderId="50" applyNumberFormat="0" applyFill="0" applyBorder="0" applyAlignment="0" applyProtection="0"/>
    <xf numFmtId="0" fontId="141" fillId="0" borderId="50" applyNumberFormat="0" applyFill="0" applyBorder="0" applyAlignment="0" applyProtection="0"/>
    <xf numFmtId="176" fontId="141" fillId="0" borderId="50" applyNumberFormat="0" applyFill="0" applyBorder="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176" fontId="142" fillId="0" borderId="50" applyNumberFormat="0" applyFill="0" applyBorder="0" applyAlignment="0" applyProtection="0"/>
    <xf numFmtId="0" fontId="68" fillId="79" borderId="51" applyNumberFormat="0" applyAlignment="0" applyProtection="0"/>
    <xf numFmtId="0" fontId="102" fillId="51" borderId="51" applyNumberFormat="0" applyAlignment="0" applyProtection="0"/>
    <xf numFmtId="0" fontId="173" fillId="0" borderId="48" applyNumberFormat="0" applyFill="0" applyAlignment="0" applyProtection="0"/>
    <xf numFmtId="0" fontId="122" fillId="79" borderId="37" applyNumberFormat="0" applyAlignment="0" applyProtection="0"/>
    <xf numFmtId="0" fontId="3" fillId="92" borderId="52" applyNumberFormat="0" applyFont="0" applyAlignment="0" applyProtection="0"/>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0" fontId="102" fillId="51" borderId="51" applyNumberFormat="0" applyAlignment="0" applyProtection="0"/>
    <xf numFmtId="0" fontId="3" fillId="92" borderId="52" applyNumberFormat="0" applyFont="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4" fontId="44" fillId="104" borderId="37" applyNumberFormat="0" applyProtection="0">
      <alignment horizontal="right" vertical="center"/>
    </xf>
    <xf numFmtId="39" fontId="106" fillId="57" borderId="56"/>
    <xf numFmtId="0" fontId="173" fillId="0" borderId="48" applyNumberFormat="0" applyFill="0" applyAlignment="0" applyProtection="0"/>
    <xf numFmtId="4" fontId="44" fillId="85"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0" fontId="3" fillId="86" borderId="37" applyNumberFormat="0" applyProtection="0">
      <alignment horizontal="left" vertical="center" indent="1"/>
    </xf>
    <xf numFmtId="4" fontId="133" fillId="104" borderId="37" applyNumberFormat="0" applyProtection="0">
      <alignment horizontal="right" vertical="center"/>
    </xf>
    <xf numFmtId="176" fontId="130" fillId="107" borderId="58" applyNumberFormat="0" applyProtection="0">
      <alignment horizontal="left" vertical="top"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176" fontId="125" fillId="112" borderId="58" applyNumberFormat="0" applyProtection="0">
      <alignment horizontal="left" vertical="center" wrapText="1" indent="1"/>
    </xf>
    <xf numFmtId="0" fontId="3" fillId="93" borderId="37" applyNumberFormat="0" applyProtection="0">
      <alignment horizontal="left" vertical="center" indent="1"/>
    </xf>
    <xf numFmtId="176" fontId="165" fillId="50" borderId="58" applyNumberFormat="0" applyProtection="0">
      <alignment horizontal="right" vertical="center"/>
    </xf>
    <xf numFmtId="4" fontId="134" fillId="109" borderId="58" applyNumberFormat="0" applyProtection="0">
      <alignment horizontal="right" vertical="center"/>
    </xf>
    <xf numFmtId="4" fontId="125" fillId="53" borderId="58" applyNumberFormat="0" applyProtection="0">
      <alignment horizontal="left" vertical="center" wrapText="1" indent="1"/>
    </xf>
    <xf numFmtId="4" fontId="129" fillId="109" borderId="58" applyNumberFormat="0" applyProtection="0">
      <alignment horizontal="right" vertical="center"/>
    </xf>
    <xf numFmtId="4" fontId="128" fillId="109" borderId="58" applyNumberFormat="0" applyProtection="0">
      <alignment horizontal="right" vertical="center"/>
    </xf>
    <xf numFmtId="0" fontId="164" fillId="1" borderId="53" applyNumberFormat="0" applyFont="0" applyAlignment="0">
      <alignment horizontal="center"/>
    </xf>
    <xf numFmtId="176" fontId="91" fillId="0" borderId="53">
      <alignment horizontal="left" vertical="center"/>
    </xf>
    <xf numFmtId="176" fontId="91" fillId="0" borderId="53">
      <alignment horizontal="left" vertical="center"/>
    </xf>
    <xf numFmtId="39" fontId="106" fillId="57" borderId="56"/>
    <xf numFmtId="176" fontId="166" fillId="50" borderId="58" applyNumberFormat="0" applyProtection="0">
      <alignment horizontal="right" vertical="center"/>
    </xf>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39" fontId="106" fillId="57" borderId="56"/>
    <xf numFmtId="39" fontId="106" fillId="57" borderId="56"/>
    <xf numFmtId="39" fontId="106" fillId="57" borderId="56"/>
    <xf numFmtId="39" fontId="106" fillId="57" borderId="56"/>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4" fontId="44" fillId="104" borderId="37" applyNumberFormat="0" applyProtection="0">
      <alignment horizontal="right" vertical="center"/>
    </xf>
    <xf numFmtId="0" fontId="3" fillId="93" borderId="37" applyNumberFormat="0" applyProtection="0">
      <alignment horizontal="left" vertical="center" indent="1"/>
    </xf>
    <xf numFmtId="4" fontId="44" fillId="85" borderId="37" applyNumberFormat="0" applyProtection="0">
      <alignment horizontal="left" vertical="center" indent="1"/>
    </xf>
    <xf numFmtId="176" fontId="140" fillId="0" borderId="50" applyNumberFormat="0" applyFill="0" applyBorder="0" applyAlignment="0" applyProtection="0"/>
    <xf numFmtId="0" fontId="68" fillId="79" borderId="51" applyNumberFormat="0" applyAlignment="0" applyProtection="0"/>
    <xf numFmtId="0" fontId="57" fillId="0" borderId="50" applyNumberFormat="0" applyFill="0" applyBorder="0" applyAlignment="0" applyProtection="0"/>
    <xf numFmtId="0" fontId="58" fillId="0" borderId="50" applyNumberFormat="0" applyFill="0" applyBorder="0" applyAlignment="0" applyProtection="0"/>
    <xf numFmtId="0" fontId="122" fillId="79" borderId="37" applyNumberFormat="0" applyAlignment="0" applyProtection="0"/>
    <xf numFmtId="0" fontId="3" fillId="86" borderId="37" applyNumberFormat="0" applyProtection="0">
      <alignment horizontal="left" vertical="center" indent="1"/>
    </xf>
    <xf numFmtId="4" fontId="124" fillId="88" borderId="37" applyNumberFormat="0" applyProtection="0">
      <alignment vertical="center"/>
    </xf>
    <xf numFmtId="4" fontId="44" fillId="95" borderId="37" applyNumberFormat="0" applyProtection="0">
      <alignment horizontal="right" vertical="center"/>
    </xf>
    <xf numFmtId="4" fontId="44" fillId="83"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4" fillId="104" borderId="37"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0" fontId="3" fillId="93" borderId="37" applyNumberFormat="0" applyProtection="0">
      <alignment horizontal="left" vertical="center"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3" fillId="93" borderId="37" applyNumberFormat="0" applyProtection="0">
      <alignment horizontal="left" vertical="center" indent="1"/>
    </xf>
    <xf numFmtId="176" fontId="130" fillId="107" borderId="58" applyNumberFormat="0" applyProtection="0">
      <alignment horizontal="left" vertical="top" indent="1"/>
    </xf>
    <xf numFmtId="4" fontId="133" fillId="104" borderId="37"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176" fontId="135" fillId="0" borderId="50" applyNumberFormat="0" applyFill="0" applyBorder="0" applyAlignment="0" applyProtection="0"/>
    <xf numFmtId="0" fontId="173" fillId="0" borderId="48" applyNumberFormat="0" applyFill="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0" fontId="59" fillId="0" borderId="50" applyNumberFormat="0" applyFill="0" applyBorder="0" applyAlignment="0" applyProtection="0"/>
    <xf numFmtId="0" fontId="130" fillId="107" borderId="58" applyNumberFormat="0" applyProtection="0">
      <alignment horizontal="left" vertical="top" indent="1"/>
    </xf>
    <xf numFmtId="0" fontId="3" fillId="93" borderId="37" applyNumberFormat="0" applyProtection="0">
      <alignment horizontal="left" vertical="center" indent="1"/>
    </xf>
    <xf numFmtId="4" fontId="44" fillId="88" borderId="37"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0" fontId="3" fillId="93" borderId="37" applyNumberFormat="0" applyProtection="0">
      <alignment horizontal="left" vertical="center" indent="1"/>
    </xf>
    <xf numFmtId="4" fontId="44" fillId="101" borderId="37" applyNumberFormat="0" applyProtection="0">
      <alignment horizontal="right" vertical="center"/>
    </xf>
    <xf numFmtId="4" fontId="44" fillId="83" borderId="37" applyNumberFormat="0" applyProtection="0">
      <alignment horizontal="right" vertical="center"/>
    </xf>
    <xf numFmtId="4" fontId="44" fillId="95" borderId="37" applyNumberFormat="0" applyProtection="0">
      <alignment horizontal="right" vertical="center"/>
    </xf>
    <xf numFmtId="4" fontId="124" fillId="85" borderId="37" applyNumberFormat="0" applyProtection="0">
      <alignment vertical="center"/>
    </xf>
    <xf numFmtId="10" fontId="2" fillId="88" borderId="54" applyNumberFormat="0" applyBorder="0" applyAlignment="0" applyProtection="0"/>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4" fontId="4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88" borderId="37" applyNumberFormat="0" applyProtection="0">
      <alignmen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133" fillId="104" borderId="37" applyNumberFormat="0" applyProtection="0">
      <alignment horizontal="right" vertical="center"/>
    </xf>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2" fillId="89" borderId="52" applyNumberFormat="0" applyAlignment="0" applyProtection="0"/>
    <xf numFmtId="0" fontId="36" fillId="92" borderId="52" applyNumberFormat="0" applyFont="0" applyAlignment="0" applyProtection="0"/>
    <xf numFmtId="0" fontId="122" fillId="80" borderId="37" applyNumberFormat="0" applyAlignment="0" applyProtection="0"/>
    <xf numFmtId="0" fontId="122" fillId="79" borderId="37" applyNumberFormat="0" applyAlignment="0" applyProtection="0"/>
    <xf numFmtId="0" fontId="3" fillId="92" borderId="52" applyNumberFormat="0" applyFont="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68" fillId="80" borderId="51" applyNumberFormat="0" applyAlignment="0" applyProtection="0"/>
    <xf numFmtId="176" fontId="59" fillId="0" borderId="50" applyNumberFormat="0" applyFill="0" applyBorder="0" applyAlignment="0" applyProtection="0"/>
    <xf numFmtId="176" fontId="2" fillId="0" borderId="50" applyNumberFormat="0" applyFill="0" applyAlignment="0" applyProtection="0"/>
    <xf numFmtId="176" fontId="68" fillId="80" borderId="51" applyNumberFormat="0" applyAlignment="0" applyProtection="0"/>
    <xf numFmtId="0" fontId="173" fillId="0" borderId="48" applyNumberFormat="0" applyFill="0" applyAlignment="0" applyProtection="0"/>
    <xf numFmtId="176" fontId="102" fillId="52" borderId="51" applyNumberFormat="0" applyAlignment="0" applyProtection="0"/>
    <xf numFmtId="176" fontId="102" fillId="52" borderId="51" applyNumberFormat="0" applyAlignment="0" applyProtection="0"/>
    <xf numFmtId="176" fontId="32" fillId="89" borderId="52" applyNumberFormat="0" applyAlignment="0" applyProtection="0"/>
    <xf numFmtId="176" fontId="32" fillId="89" borderId="52" applyNumberFormat="0" applyAlignment="0" applyProtection="0"/>
    <xf numFmtId="176" fontId="122" fillId="80" borderId="37" applyNumberFormat="0" applyAlignment="0" applyProtection="0"/>
    <xf numFmtId="176" fontId="122" fillId="80" borderId="37" applyNumberFormat="0" applyAlignment="0" applyProtection="0"/>
    <xf numFmtId="176" fontId="128" fillId="50" borderId="58" applyNumberFormat="0" applyProtection="0">
      <alignment horizontal="right" vertical="center"/>
    </xf>
    <xf numFmtId="176" fontId="165" fillId="50" borderId="58" applyNumberFormat="0" applyProtection="0">
      <alignment horizontal="right" vertical="center"/>
    </xf>
    <xf numFmtId="176" fontId="165" fillId="50" borderId="58" applyNumberFormat="0" applyProtection="0">
      <alignment horizontal="right" vertical="center"/>
    </xf>
    <xf numFmtId="176" fontId="125" fillId="112" borderId="58" applyNumberFormat="0" applyProtection="0">
      <alignment horizontal="left" vertical="center" wrapText="1" indent="1"/>
    </xf>
    <xf numFmtId="176" fontId="125" fillId="112" borderId="58" applyNumberFormat="0" applyProtection="0">
      <alignment horizontal="left" vertical="center" wrapText="1" indent="1"/>
    </xf>
    <xf numFmtId="176" fontId="130" fillId="107" borderId="58" applyNumberFormat="0" applyProtection="0">
      <alignment horizontal="left" vertical="top" indent="1"/>
    </xf>
    <xf numFmtId="176" fontId="130" fillId="107" borderId="58" applyNumberFormat="0" applyProtection="0">
      <alignment horizontal="left" vertical="top" indent="1"/>
    </xf>
    <xf numFmtId="176" fontId="166" fillId="50" borderId="58" applyNumberFormat="0" applyProtection="0">
      <alignment horizontal="right" vertical="center"/>
    </xf>
    <xf numFmtId="176" fontId="166" fillId="50" borderId="58" applyNumberFormat="0" applyProtection="0">
      <alignment horizontal="right" vertical="center"/>
    </xf>
    <xf numFmtId="176" fontId="135" fillId="0" borderId="50" applyNumberFormat="0" applyFill="0" applyBorder="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2" fillId="0" borderId="50" applyNumberFormat="0" applyFill="0" applyAlignment="0" applyProtection="0"/>
    <xf numFmtId="176" fontId="2" fillId="0" borderId="50" applyNumberFormat="0" applyFill="0" applyAlignment="0" applyProtection="0"/>
    <xf numFmtId="176" fontId="68" fillId="80" borderId="51" applyNumberFormat="0" applyAlignment="0" applyProtection="0"/>
    <xf numFmtId="176" fontId="68" fillId="80" borderId="51" applyNumberFormat="0" applyAlignment="0" applyProtection="0"/>
    <xf numFmtId="176" fontId="32" fillId="89" borderId="52" applyNumberFormat="0" applyAlignment="0" applyProtection="0"/>
    <xf numFmtId="176" fontId="32" fillId="89" borderId="52" applyNumberFormat="0" applyAlignment="0" applyProtection="0"/>
    <xf numFmtId="176" fontId="102" fillId="52" borderId="51" applyNumberFormat="0" applyAlignment="0" applyProtection="0"/>
    <xf numFmtId="176" fontId="102" fillId="52" borderId="51" applyNumberFormat="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0" fontId="59" fillId="0" borderId="50" applyNumberFormat="0" applyFill="0" applyBorder="0" applyAlignment="0" applyProtection="0"/>
    <xf numFmtId="0" fontId="102" fillId="52" borderId="51" applyNumberFormat="0" applyAlignment="0" applyProtection="0"/>
    <xf numFmtId="176" fontId="102" fillId="52" borderId="51" applyNumberFormat="0" applyAlignment="0" applyProtection="0"/>
    <xf numFmtId="176" fontId="2" fillId="0" borderId="50" applyNumberFormat="0" applyFill="0" applyAlignment="0" applyProtection="0"/>
    <xf numFmtId="0" fontId="3" fillId="106" borderId="37" applyNumberFormat="0" applyProtection="0">
      <alignment horizontal="left" vertical="center" indent="1"/>
    </xf>
    <xf numFmtId="176" fontId="58" fillId="0" borderId="50" applyNumberFormat="0" applyFill="0" applyBorder="0" applyAlignment="0" applyProtection="0"/>
    <xf numFmtId="0" fontId="122" fillId="79" borderId="37" applyNumberFormat="0" applyAlignment="0" applyProtection="0"/>
    <xf numFmtId="0" fontId="3" fillId="93" borderId="37" applyNumberFormat="0" applyProtection="0">
      <alignment horizontal="left" vertical="center" indent="1"/>
    </xf>
    <xf numFmtId="4" fontId="44" fillId="88" borderId="37" applyNumberFormat="0" applyProtection="0">
      <alignment horizontal="left" vertical="center" indent="1"/>
    </xf>
    <xf numFmtId="4" fontId="134" fillId="109" borderId="58" applyNumberFormat="0" applyProtection="0">
      <alignment horizontal="right" vertical="center"/>
    </xf>
    <xf numFmtId="10" fontId="2" fillId="88" borderId="54" applyNumberFormat="0" applyBorder="0" applyAlignment="0" applyProtection="0"/>
    <xf numFmtId="0" fontId="102" fillId="51" borderId="51" applyNumberFormat="0" applyAlignment="0" applyProtection="0"/>
    <xf numFmtId="4" fontId="124" fillId="85" borderId="37" applyNumberFormat="0" applyProtection="0">
      <alignment vertical="center"/>
    </xf>
    <xf numFmtId="4" fontId="44" fillId="104" borderId="37" applyNumberFormat="0" applyProtection="0">
      <alignment horizontal="left" vertical="center" indent="1"/>
    </xf>
    <xf numFmtId="0" fontId="3" fillId="93" borderId="37" applyNumberFormat="0" applyProtection="0">
      <alignment horizontal="left" vertical="center" indent="1"/>
    </xf>
    <xf numFmtId="176" fontId="57" fillId="0" borderId="50" applyNumberFormat="0" applyFill="0" applyBorder="0" applyAlignment="0" applyProtection="0"/>
    <xf numFmtId="176" fontId="166" fillId="50" borderId="58" applyNumberFormat="0" applyProtection="0">
      <alignment horizontal="right" vertical="center"/>
    </xf>
    <xf numFmtId="4" fontId="44" fillId="104" borderId="55" applyNumberFormat="0" applyProtection="0">
      <alignment horizontal="left" vertical="center" indent="1"/>
    </xf>
    <xf numFmtId="176" fontId="142" fillId="0" borderId="50" applyNumberFormat="0" applyFill="0" applyBorder="0" applyAlignment="0" applyProtection="0"/>
    <xf numFmtId="0" fontId="3" fillId="108" borderId="37" applyNumberFormat="0" applyProtection="0">
      <alignment horizontal="left" vertical="center" indent="1"/>
    </xf>
    <xf numFmtId="0" fontId="142" fillId="0" borderId="50" applyNumberFormat="0" applyFill="0" applyBorder="0" applyAlignment="0" applyProtection="0"/>
    <xf numFmtId="0" fontId="141" fillId="0" borderId="50" applyNumberFormat="0" applyFill="0" applyBorder="0" applyAlignment="0" applyProtection="0"/>
    <xf numFmtId="0" fontId="140" fillId="0" borderId="50" applyNumberFormat="0" applyFill="0" applyBorder="0" applyAlignment="0" applyProtection="0"/>
    <xf numFmtId="0" fontId="135" fillId="0" borderId="50" applyNumberFormat="0" applyFill="0" applyBorder="0" applyAlignment="0" applyProtection="0"/>
    <xf numFmtId="0" fontId="3" fillId="93" borderId="37" applyNumberFormat="0" applyProtection="0">
      <alignment horizontal="left" vertical="center" indent="1"/>
    </xf>
    <xf numFmtId="0" fontId="2" fillId="86" borderId="54"/>
    <xf numFmtId="4" fontId="124" fillId="104" borderId="37" applyNumberFormat="0" applyProtection="0">
      <alignment horizontal="right" vertical="center"/>
    </xf>
    <xf numFmtId="0" fontId="102" fillId="52" borderId="51" applyNumberFormat="0" applyAlignment="0" applyProtection="0"/>
    <xf numFmtId="0" fontId="91" fillId="0" borderId="53">
      <alignment horizontal="left" vertical="center"/>
    </xf>
    <xf numFmtId="0" fontId="3" fillId="93" borderId="37" applyNumberFormat="0" applyProtection="0">
      <alignment horizontal="left" vertical="center" indent="1"/>
    </xf>
    <xf numFmtId="0" fontId="2" fillId="84" borderId="54"/>
    <xf numFmtId="4" fontId="124" fillId="104" borderId="37" applyNumberFormat="0" applyProtection="0">
      <alignment horizontal="right" vertical="center"/>
    </xf>
    <xf numFmtId="176" fontId="128" fillId="50" borderId="58" applyNumberFormat="0" applyProtection="0">
      <alignment horizontal="right" vertical="center"/>
    </xf>
    <xf numFmtId="0" fontId="2" fillId="0" borderId="50" applyNumberFormat="0" applyFill="0" applyAlignment="0" applyProtection="0"/>
    <xf numFmtId="0" fontId="59" fillId="0" borderId="50" applyNumberFormat="0" applyFill="0" applyBorder="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0" fontId="3" fillId="93" borderId="37" applyNumberFormat="0" applyProtection="0">
      <alignment horizontal="left" vertical="center" indent="1"/>
    </xf>
    <xf numFmtId="0" fontId="141" fillId="0" borderId="50" applyNumberFormat="0" applyFill="0" applyBorder="0" applyAlignment="0" applyProtection="0"/>
    <xf numFmtId="0" fontId="59" fillId="0" borderId="50" applyNumberFormat="0" applyFill="0" applyBorder="0" applyAlignment="0" applyProtection="0"/>
    <xf numFmtId="4" fontId="125" fillId="53" borderId="58" applyNumberFormat="0" applyProtection="0">
      <alignment horizontal="left" vertical="center" wrapText="1" indent="1"/>
    </xf>
    <xf numFmtId="4" fontId="124" fillId="88" borderId="37" applyNumberFormat="0" applyProtection="0">
      <alignment vertical="center"/>
    </xf>
    <xf numFmtId="0" fontId="141" fillId="0" borderId="50" applyNumberFormat="0" applyFill="0" applyBorder="0" applyAlignment="0" applyProtection="0"/>
    <xf numFmtId="0" fontId="68" fillId="79" borderId="51" applyNumberFormat="0" applyAlignment="0" applyProtection="0"/>
    <xf numFmtId="0" fontId="58" fillId="0" borderId="50" applyNumberFormat="0" applyFill="0" applyBorder="0" applyAlignment="0" applyProtection="0"/>
    <xf numFmtId="0" fontId="3" fillId="93" borderId="37" applyNumberFormat="0" applyProtection="0">
      <alignment horizontal="left" vertical="center" indent="1"/>
    </xf>
    <xf numFmtId="0" fontId="102" fillId="51" borderId="51" applyNumberFormat="0" applyAlignment="0" applyProtection="0"/>
    <xf numFmtId="0" fontId="3" fillId="93" borderId="37" applyNumberFormat="0" applyProtection="0">
      <alignment horizontal="left" vertical="center" indent="1"/>
    </xf>
    <xf numFmtId="0" fontId="102" fillId="51" borderId="51" applyNumberFormat="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176" fontId="102" fillId="52" borderId="51" applyNumberFormat="0" applyAlignment="0" applyProtection="0"/>
    <xf numFmtId="0" fontId="102" fillId="51" borderId="51" applyNumberFormat="0" applyAlignment="0" applyProtection="0"/>
    <xf numFmtId="0" fontId="68" fillId="79" borderId="51" applyNumberFormat="0" applyAlignment="0" applyProtection="0"/>
    <xf numFmtId="4" fontId="126" fillId="102" borderId="37" applyNumberFormat="0" applyProtection="0">
      <alignment horizontal="left" vertical="center" indent="1"/>
    </xf>
    <xf numFmtId="0" fontId="3" fillId="86" borderId="37" applyNumberFormat="0" applyProtection="0">
      <alignment horizontal="left" vertical="center" indent="1"/>
    </xf>
    <xf numFmtId="4" fontId="44" fillId="85" borderId="37" applyNumberFormat="0" applyProtection="0">
      <alignment horizontal="left" vertical="center" indent="1"/>
    </xf>
    <xf numFmtId="4" fontId="124" fillId="88" borderId="37" applyNumberFormat="0" applyProtection="0">
      <alignment vertical="center"/>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0" fontId="32" fillId="89" borderId="52" applyNumberFormat="0" applyAlignment="0" applyProtection="0"/>
    <xf numFmtId="4" fontId="44" fillId="104" borderId="37" applyNumberFormat="0" applyProtection="0">
      <alignment horizontal="right" vertical="center"/>
    </xf>
    <xf numFmtId="4" fontId="44" fillId="104" borderId="37" applyNumberFormat="0" applyProtection="0">
      <alignment horizontal="left" vertical="center" indent="1"/>
    </xf>
    <xf numFmtId="0" fontId="3" fillId="86" borderId="37" applyNumberFormat="0" applyProtection="0">
      <alignment horizontal="left" vertical="center" indent="1"/>
    </xf>
    <xf numFmtId="0" fontId="68" fillId="79" borderId="51" applyNumberFormat="0" applyAlignment="0" applyProtection="0"/>
    <xf numFmtId="4" fontId="44" fillId="83" borderId="37" applyNumberFormat="0" applyProtection="0">
      <alignment horizontal="right" vertical="center"/>
    </xf>
    <xf numFmtId="4" fontId="44" fillId="85" borderId="37" applyNumberFormat="0" applyProtection="0">
      <alignment vertical="center"/>
    </xf>
    <xf numFmtId="4" fontId="44" fillId="99" borderId="37" applyNumberFormat="0" applyProtection="0">
      <alignment horizontal="right" vertical="center"/>
    </xf>
    <xf numFmtId="4" fontId="44" fillId="100" borderId="37" applyNumberFormat="0" applyProtection="0">
      <alignment horizontal="right" vertical="center"/>
    </xf>
    <xf numFmtId="4" fontId="126" fillId="102" borderId="37"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4" fontId="44" fillId="88" borderId="37" applyNumberFormat="0" applyProtection="0">
      <alignment vertical="center"/>
    </xf>
    <xf numFmtId="4" fontId="124" fillId="88" borderId="37" applyNumberFormat="0" applyProtection="0">
      <alignment vertical="center"/>
    </xf>
    <xf numFmtId="0" fontId="3" fillId="93" borderId="37" applyNumberFormat="0" applyProtection="0">
      <alignment horizontal="left" vertical="center" indent="1"/>
    </xf>
    <xf numFmtId="4" fontId="44" fillId="8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102" fillId="52" borderId="51" applyNumberFormat="0" applyAlignment="0" applyProtection="0"/>
    <xf numFmtId="4" fontId="44" fillId="104" borderId="37" applyNumberFormat="0" applyProtection="0">
      <alignment horizontal="right" vertical="center"/>
    </xf>
    <xf numFmtId="4" fontId="124" fillId="85" borderId="37" applyNumberFormat="0" applyProtection="0">
      <alignmen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4" fontId="44" fillId="83" borderId="37" applyNumberFormat="0" applyProtection="0">
      <alignment horizontal="right" vertical="center"/>
    </xf>
    <xf numFmtId="0" fontId="36" fillId="89" borderId="52" applyNumberFormat="0" applyAlignment="0" applyProtection="0"/>
    <xf numFmtId="0" fontId="3" fillId="92" borderId="52" applyNumberFormat="0" applyFont="0" applyAlignment="0" applyProtection="0"/>
    <xf numFmtId="176" fontId="122" fillId="80" borderId="37" applyNumberFormat="0" applyAlignment="0" applyProtection="0"/>
    <xf numFmtId="0" fontId="3" fillId="108" borderId="37" applyNumberFormat="0" applyProtection="0">
      <alignment horizontal="left" vertical="center" indent="1"/>
    </xf>
    <xf numFmtId="0" fontId="3" fillId="86" borderId="37" applyNumberFormat="0" applyProtection="0">
      <alignment horizontal="left" vertical="center" indent="1"/>
    </xf>
    <xf numFmtId="176" fontId="140" fillId="0" borderId="50" applyNumberFormat="0" applyFill="0" applyBorder="0" applyAlignment="0" applyProtection="0"/>
    <xf numFmtId="176" fontId="135" fillId="0" borderId="50" applyNumberFormat="0" applyFill="0" applyBorder="0" applyAlignment="0" applyProtection="0"/>
    <xf numFmtId="4" fontId="44" fillId="85" borderId="37" applyNumberFormat="0" applyProtection="0">
      <alignment vertical="center"/>
    </xf>
    <xf numFmtId="4" fontId="124" fillId="85" borderId="37" applyNumberFormat="0" applyProtection="0">
      <alignment vertical="center"/>
    </xf>
    <xf numFmtId="4" fontId="44" fillId="106" borderId="37" applyNumberFormat="0" applyProtection="0">
      <alignment horizontal="left" vertical="center" indent="1"/>
    </xf>
    <xf numFmtId="176" fontId="102" fillId="52" borderId="51" applyNumberFormat="0" applyAlignment="0" applyProtection="0"/>
    <xf numFmtId="4" fontId="44" fillId="106" borderId="37" applyNumberFormat="0" applyProtection="0">
      <alignment horizontal="left" vertical="center" indent="1"/>
    </xf>
    <xf numFmtId="4" fontId="44" fillId="97" borderId="37" applyNumberFormat="0" applyProtection="0">
      <alignment horizontal="right" vertical="center"/>
    </xf>
    <xf numFmtId="4" fontId="44" fillId="96" borderId="37" applyNumberFormat="0" applyProtection="0">
      <alignment horizontal="right" vertical="center"/>
    </xf>
    <xf numFmtId="4" fontId="44" fillId="99" borderId="37" applyNumberFormat="0" applyProtection="0">
      <alignment horizontal="right" vertical="center"/>
    </xf>
    <xf numFmtId="4" fontId="44" fillId="100" borderId="37" applyNumberFormat="0" applyProtection="0">
      <alignment horizontal="right" vertical="center"/>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8" borderId="37" applyNumberFormat="0" applyProtection="0">
      <alignment vertical="center"/>
    </xf>
    <xf numFmtId="0" fontId="3" fillId="86" borderId="37" applyNumberFormat="0" applyProtection="0">
      <alignment horizontal="left" vertical="center" indent="1"/>
    </xf>
    <xf numFmtId="4" fontId="44" fillId="85" borderId="37" applyNumberFormat="0" applyProtection="0">
      <alignment vertical="center"/>
    </xf>
    <xf numFmtId="4" fontId="44" fillId="88"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68" fillId="79" borderId="51" applyNumberFormat="0" applyAlignment="0" applyProtection="0"/>
    <xf numFmtId="4" fontId="124" fillId="88" borderId="37" applyNumberFormat="0" applyProtection="0">
      <alignment vertical="center"/>
    </xf>
    <xf numFmtId="0" fontId="3" fillId="93" borderId="37" applyNumberFormat="0" applyProtection="0">
      <alignment horizontal="left" vertical="center" indent="1"/>
    </xf>
    <xf numFmtId="4" fontId="44" fillId="100" borderId="37" applyNumberFormat="0" applyProtection="0">
      <alignment horizontal="right" vertical="center"/>
    </xf>
    <xf numFmtId="4" fontId="44" fillId="85" borderId="37" applyNumberFormat="0" applyProtection="0">
      <alignment vertical="center"/>
    </xf>
    <xf numFmtId="0" fontId="3" fillId="86" borderId="37" applyNumberFormat="0" applyProtection="0">
      <alignment horizontal="left" vertical="center" indent="1"/>
    </xf>
    <xf numFmtId="4" fontId="44" fillId="104" borderId="37" applyNumberFormat="0" applyProtection="0">
      <alignment horizontal="right" vertical="center"/>
    </xf>
    <xf numFmtId="4" fontId="124" fillId="88" borderId="37" applyNumberFormat="0" applyProtection="0">
      <alignment vertical="center"/>
    </xf>
    <xf numFmtId="39" fontId="106" fillId="57" borderId="56"/>
    <xf numFmtId="0" fontId="102" fillId="51" borderId="51" applyNumberFormat="0" applyAlignment="0" applyProtection="0"/>
    <xf numFmtId="176" fontId="2" fillId="0" borderId="50" applyNumberFormat="0" applyFill="0" applyAlignment="0" applyProtection="0"/>
    <xf numFmtId="0" fontId="36" fillId="92" borderId="52" applyNumberFormat="0" applyFont="0" applyAlignment="0" applyProtection="0"/>
    <xf numFmtId="176" fontId="68" fillId="80" borderId="51" applyNumberFormat="0" applyAlignment="0" applyProtection="0"/>
    <xf numFmtId="39" fontId="106" fillId="57" borderId="56"/>
    <xf numFmtId="176" fontId="165" fillId="50" borderId="58" applyNumberFormat="0" applyProtection="0">
      <alignment horizontal="right" vertical="center"/>
    </xf>
    <xf numFmtId="0" fontId="122" fillId="79" borderId="37" applyNumberFormat="0" applyAlignment="0" applyProtection="0"/>
    <xf numFmtId="0" fontId="3" fillId="86" borderId="37" applyNumberFormat="0" applyProtection="0">
      <alignment horizontal="left" vertical="center" indent="1"/>
    </xf>
    <xf numFmtId="0" fontId="3" fillId="108" borderId="37" applyNumberFormat="0" applyProtection="0">
      <alignment horizontal="left" vertical="center" indent="1"/>
    </xf>
    <xf numFmtId="176" fontId="2" fillId="0" borderId="50" applyNumberFormat="0" applyFill="0" applyAlignment="0" applyProtection="0"/>
    <xf numFmtId="0" fontId="32" fillId="89" borderId="52" applyNumberFormat="0" applyAlignment="0" applyProtection="0"/>
    <xf numFmtId="0" fontId="3" fillId="93" borderId="37" applyNumberFormat="0" applyProtection="0">
      <alignment horizontal="left" vertical="center" indent="1"/>
    </xf>
    <xf numFmtId="4" fontId="124" fillId="88" borderId="37" applyNumberFormat="0" applyProtection="0">
      <alignment vertical="center"/>
    </xf>
    <xf numFmtId="0" fontId="3" fillId="106" borderId="37" applyNumberFormat="0" applyProtection="0">
      <alignment horizontal="left" vertical="center" indent="1"/>
    </xf>
    <xf numFmtId="176" fontId="128" fillId="50" borderId="58" applyNumberFormat="0" applyProtection="0">
      <alignment horizontal="right" vertical="center"/>
    </xf>
    <xf numFmtId="4" fontId="124" fillId="85" borderId="37" applyNumberFormat="0" applyProtection="0">
      <alignment vertical="center"/>
    </xf>
    <xf numFmtId="0" fontId="3" fillId="108" borderId="37" applyNumberFormat="0" applyProtection="0">
      <alignment horizontal="left" vertical="center" indent="1"/>
    </xf>
    <xf numFmtId="176" fontId="142" fillId="0" borderId="50" applyNumberFormat="0" applyFill="0" applyBorder="0" applyAlignment="0" applyProtection="0"/>
    <xf numFmtId="4" fontId="44" fillId="101" borderId="37" applyNumberFormat="0" applyProtection="0">
      <alignment horizontal="right" vertical="center"/>
    </xf>
    <xf numFmtId="0" fontId="3" fillId="93" borderId="37" applyNumberFormat="0" applyProtection="0">
      <alignment horizontal="left" vertical="center" indent="1"/>
    </xf>
    <xf numFmtId="4" fontId="44" fillId="85" borderId="37" applyNumberFormat="0" applyProtection="0">
      <alignment horizontal="left" vertical="center" indent="1"/>
    </xf>
    <xf numFmtId="176" fontId="122" fillId="80" borderId="37" applyNumberFormat="0" applyAlignment="0" applyProtection="0"/>
    <xf numFmtId="176" fontId="57" fillId="0" borderId="50" applyNumberFormat="0" applyFill="0" applyBorder="0" applyAlignment="0" applyProtection="0"/>
    <xf numFmtId="0" fontId="3" fillId="92" borderId="52" applyNumberFormat="0" applyFont="0" applyAlignment="0" applyProtection="0"/>
    <xf numFmtId="0" fontId="135" fillId="0" borderId="50" applyNumberFormat="0" applyFill="0" applyBorder="0" applyAlignment="0" applyProtection="0"/>
    <xf numFmtId="0" fontId="189" fillId="80" borderId="51" applyNumberFormat="0" applyAlignment="0" applyProtection="0"/>
    <xf numFmtId="0" fontId="3" fillId="106" borderId="37" applyNumberFormat="0" applyProtection="0">
      <alignment horizontal="left" vertical="center" indent="1"/>
    </xf>
    <xf numFmtId="176" fontId="165" fillId="50" borderId="58" applyNumberFormat="0" applyProtection="0">
      <alignment horizontal="right" vertical="center"/>
    </xf>
    <xf numFmtId="0" fontId="2" fillId="0" borderId="50" applyNumberFormat="0" applyFill="0" applyAlignment="0" applyProtection="0"/>
    <xf numFmtId="176" fontId="130" fillId="107" borderId="58" applyNumberFormat="0" applyProtection="0">
      <alignment horizontal="left" vertical="top" indent="1"/>
    </xf>
    <xf numFmtId="4" fontId="44" fillId="104" borderId="37" applyNumberFormat="0" applyProtection="0">
      <alignment horizontal="right" vertical="center"/>
    </xf>
    <xf numFmtId="4" fontId="134" fillId="109" borderId="58" applyNumberFormat="0" applyProtection="0">
      <alignment horizontal="right" vertical="center"/>
    </xf>
    <xf numFmtId="176" fontId="57" fillId="0" borderId="50" applyNumberFormat="0" applyFill="0" applyBorder="0" applyAlignment="0" applyProtection="0"/>
    <xf numFmtId="176" fontId="58" fillId="0" borderId="50" applyNumberFormat="0" applyFill="0" applyBorder="0" applyAlignment="0" applyProtection="0"/>
    <xf numFmtId="4" fontId="124" fillId="104" borderId="37" applyNumberFormat="0" applyProtection="0">
      <alignment horizontal="right" vertical="center"/>
    </xf>
    <xf numFmtId="176" fontId="125" fillId="112" borderId="58" applyNumberFormat="0" applyProtection="0">
      <alignment horizontal="left" vertical="center" wrapText="1" indent="1"/>
    </xf>
    <xf numFmtId="4" fontId="124" fillId="104" borderId="37" applyNumberFormat="0" applyProtection="0">
      <alignment horizontal="right" vertical="center"/>
    </xf>
    <xf numFmtId="176" fontId="68" fillId="80" borderId="51" applyNumberFormat="0" applyAlignment="0" applyProtection="0"/>
    <xf numFmtId="176" fontId="135" fillId="0" borderId="50" applyNumberFormat="0" applyFill="0" applyBorder="0" applyAlignment="0" applyProtection="0"/>
    <xf numFmtId="4" fontId="128" fillId="109" borderId="58"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176" fontId="128" fillId="50" borderId="58" applyNumberFormat="0" applyProtection="0">
      <alignment horizontal="right" vertical="center"/>
    </xf>
    <xf numFmtId="4" fontId="44" fillId="104" borderId="37" applyNumberFormat="0" applyProtection="0">
      <alignment horizontal="right" vertical="center"/>
    </xf>
    <xf numFmtId="176" fontId="128" fillId="50" borderId="58" applyNumberFormat="0" applyProtection="0">
      <alignment horizontal="right" vertical="center"/>
    </xf>
    <xf numFmtId="176" fontId="59" fillId="0" borderId="50" applyNumberFormat="0" applyFill="0" applyBorder="0" applyAlignment="0" applyProtection="0"/>
    <xf numFmtId="176" fontId="142" fillId="0" borderId="50" applyNumberFormat="0" applyFill="0" applyBorder="0" applyAlignment="0" applyProtection="0"/>
    <xf numFmtId="176" fontId="140" fillId="0" borderId="50" applyNumberFormat="0" applyFill="0" applyBorder="0" applyAlignment="0" applyProtection="0"/>
    <xf numFmtId="4" fontId="133" fillId="104" borderId="37" applyNumberFormat="0" applyProtection="0">
      <alignment horizontal="right" vertical="center"/>
    </xf>
    <xf numFmtId="176" fontId="141" fillId="0" borderId="50" applyNumberFormat="0" applyFill="0" applyBorder="0" applyAlignment="0" applyProtection="0"/>
    <xf numFmtId="0" fontId="36" fillId="92" borderId="52" applyNumberFormat="0" applyFont="0" applyAlignment="0" applyProtection="0"/>
    <xf numFmtId="4" fontId="133" fillId="104" borderId="37" applyNumberFormat="0" applyProtection="0">
      <alignment horizontal="right" vertical="center"/>
    </xf>
    <xf numFmtId="0" fontId="58" fillId="0" borderId="50" applyNumberFormat="0" applyFill="0" applyBorder="0" applyAlignment="0" applyProtection="0"/>
    <xf numFmtId="0" fontId="59" fillId="0" borderId="50" applyNumberFormat="0" applyFill="0" applyBorder="0" applyAlignment="0" applyProtection="0"/>
    <xf numFmtId="176" fontId="2" fillId="0" borderId="50" applyNumberFormat="0" applyFill="0" applyAlignment="0" applyProtection="0"/>
    <xf numFmtId="0" fontId="68" fillId="79" borderId="51" applyNumberFormat="0" applyAlignment="0" applyProtection="0"/>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vertical="center"/>
    </xf>
    <xf numFmtId="4" fontId="44" fillId="104" borderId="37" applyNumberFormat="0" applyProtection="0">
      <alignment horizontal="right" vertical="center"/>
    </xf>
    <xf numFmtId="4" fontId="125" fillId="53" borderId="58" applyNumberFormat="0" applyProtection="0">
      <alignment horizontal="left" vertical="center" wrapText="1" indent="1"/>
    </xf>
    <xf numFmtId="4" fontId="124" fillId="85" borderId="37" applyNumberFormat="0" applyProtection="0">
      <alignment vertical="center"/>
    </xf>
    <xf numFmtId="0" fontId="140" fillId="0" borderId="50" applyNumberFormat="0" applyFill="0" applyBorder="0" applyAlignment="0" applyProtection="0"/>
    <xf numFmtId="0" fontId="141" fillId="0" borderId="50" applyNumberFormat="0" applyFill="0" applyBorder="0" applyAlignment="0" applyProtection="0"/>
    <xf numFmtId="0" fontId="142" fillId="0" borderId="50" applyNumberFormat="0" applyFill="0" applyBorder="0" applyAlignment="0" applyProtection="0"/>
    <xf numFmtId="0" fontId="190" fillId="52" borderId="51" applyNumberFormat="0" applyAlignment="0" applyProtection="0"/>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2" borderId="52" applyNumberFormat="0" applyFont="0" applyAlignment="0" applyProtection="0"/>
    <xf numFmtId="0" fontId="102" fillId="51" borderId="51" applyNumberFormat="0" applyAlignment="0" applyProtection="0"/>
    <xf numFmtId="39" fontId="106" fillId="57" borderId="56"/>
    <xf numFmtId="39" fontId="106" fillId="57" borderId="56"/>
    <xf numFmtId="39" fontId="106" fillId="57" borderId="56"/>
    <xf numFmtId="4" fontId="44" fillId="98" borderId="37" applyNumberFormat="0" applyProtection="0">
      <alignment horizontal="right" vertical="center"/>
    </xf>
    <xf numFmtId="4" fontId="44" fillId="104" borderId="37"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4" fontId="44" fillId="101" borderId="37" applyNumberFormat="0" applyProtection="0">
      <alignment horizontal="right" vertical="center"/>
    </xf>
    <xf numFmtId="39" fontId="106" fillId="57" borderId="56"/>
    <xf numFmtId="4" fontId="44" fillId="85" borderId="37" applyNumberFormat="0" applyProtection="0">
      <alignment horizontal="left" vertical="center" indent="1"/>
    </xf>
    <xf numFmtId="4" fontId="44" fillId="88"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39" fontId="106" fillId="57" borderId="56"/>
    <xf numFmtId="4" fontId="44" fillId="85"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59" fillId="0" borderId="50" applyNumberFormat="0" applyFill="0" applyBorder="0" applyAlignment="0" applyProtection="0"/>
    <xf numFmtId="0" fontId="102" fillId="51" borderId="51" applyNumberFormat="0" applyAlignment="0" applyProtection="0"/>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0" fontId="3" fillId="93" borderId="37" applyNumberFormat="0" applyProtection="0">
      <alignment horizontal="left" vertical="center" indent="1"/>
    </xf>
    <xf numFmtId="176" fontId="2" fillId="0" borderId="50" applyNumberFormat="0" applyFill="0" applyAlignment="0" applyProtection="0"/>
    <xf numFmtId="176" fontId="125" fillId="112" borderId="58" applyNumberFormat="0" applyProtection="0">
      <alignment horizontal="left" vertical="center" wrapText="1" indent="1"/>
    </xf>
    <xf numFmtId="176" fontId="58" fillId="0" borderId="50" applyNumberFormat="0" applyFill="0" applyBorder="0" applyAlignment="0" applyProtection="0"/>
    <xf numFmtId="176" fontId="59" fillId="0" borderId="50" applyNumberFormat="0" applyFill="0" applyBorder="0" applyAlignment="0" applyProtection="0"/>
    <xf numFmtId="176" fontId="166" fillId="50" borderId="58" applyNumberFormat="0" applyProtection="0">
      <alignment horizontal="right" vertical="center"/>
    </xf>
    <xf numFmtId="176" fontId="32" fillId="89" borderId="52" applyNumberFormat="0" applyAlignment="0" applyProtection="0"/>
    <xf numFmtId="176" fontId="102" fillId="52" borderId="51" applyNumberFormat="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0" fontId="68" fillId="79" borderId="51" applyNumberFormat="0" applyAlignment="0" applyProtection="0"/>
    <xf numFmtId="0" fontId="32" fillId="89" borderId="52" applyNumberFormat="0" applyAlignment="0" applyProtection="0"/>
    <xf numFmtId="0" fontId="57" fillId="0" borderId="50" applyNumberFormat="0" applyFill="0" applyBorder="0" applyAlignment="0" applyProtection="0"/>
    <xf numFmtId="0" fontId="58" fillId="0" borderId="50" applyNumberFormat="0" applyFill="0" applyBorder="0" applyAlignment="0" applyProtection="0"/>
    <xf numFmtId="176" fontId="59" fillId="0" borderId="50" applyNumberFormat="0" applyFill="0" applyBorder="0" applyAlignment="0" applyProtection="0"/>
    <xf numFmtId="0" fontId="68" fillId="79" borderId="51" applyNumberFormat="0" applyAlignment="0" applyProtection="0"/>
    <xf numFmtId="4" fontId="124" fillId="104" borderId="37" applyNumberFormat="0" applyProtection="0">
      <alignment horizontal="right" vertical="center"/>
    </xf>
    <xf numFmtId="4" fontId="44" fillId="10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4" fontId="44" fillId="104" borderId="37" applyNumberFormat="0" applyProtection="0">
      <alignment horizontal="right" vertical="center"/>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vertical="center"/>
    </xf>
    <xf numFmtId="4" fontId="124" fillId="85" borderId="37" applyNumberFormat="0" applyProtection="0">
      <alignment vertical="center"/>
    </xf>
    <xf numFmtId="39" fontId="106" fillId="57" borderId="56"/>
    <xf numFmtId="39" fontId="106" fillId="57" borderId="56"/>
    <xf numFmtId="4" fontId="44" fillId="85" borderId="37" applyNumberFormat="0" applyProtection="0">
      <alignment horizontal="left" vertical="center" indent="1"/>
    </xf>
    <xf numFmtId="4" fontId="44" fillId="83" borderId="37" applyNumberFormat="0" applyProtection="0">
      <alignment horizontal="right" vertical="center"/>
    </xf>
    <xf numFmtId="0" fontId="3" fillId="108" borderId="37" applyNumberFormat="0" applyProtection="0">
      <alignment horizontal="left" vertical="center" indent="1"/>
    </xf>
    <xf numFmtId="4" fontId="44" fillId="104"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7" borderId="37" applyNumberFormat="0" applyProtection="0">
      <alignment horizontal="right" vertical="center"/>
    </xf>
    <xf numFmtId="4" fontId="44" fillId="40" borderId="37" applyNumberFormat="0" applyProtection="0">
      <alignment horizontal="right" vertical="center"/>
    </xf>
    <xf numFmtId="0" fontId="3" fillId="93" borderId="37" applyNumberFormat="0" applyProtection="0">
      <alignment horizontal="left" vertical="center" indent="1"/>
    </xf>
    <xf numFmtId="0" fontId="68" fillId="79" borderId="51" applyNumberFormat="0" applyAlignment="0" applyProtection="0"/>
    <xf numFmtId="0" fontId="3" fillId="93"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horizontal="left" vertical="center" indent="1"/>
    </xf>
    <xf numFmtId="176" fontId="57" fillId="0" borderId="50" applyNumberFormat="0" applyFill="0" applyBorder="0" applyAlignment="0" applyProtection="0"/>
    <xf numFmtId="4" fontId="44" fillId="104" borderId="37" applyNumberFormat="0" applyProtection="0">
      <alignment horizontal="right" vertical="center"/>
    </xf>
    <xf numFmtId="4" fontId="44" fillId="85" borderId="37" applyNumberFormat="0" applyProtection="0">
      <alignment vertical="center"/>
    </xf>
    <xf numFmtId="0" fontId="135" fillId="0" borderId="50" applyNumberFormat="0" applyFill="0" applyBorder="0" applyAlignment="0" applyProtection="0"/>
    <xf numFmtId="0" fontId="3" fillId="93" borderId="37" applyNumberFormat="0" applyProtection="0">
      <alignment horizontal="left" vertical="center" indent="1"/>
    </xf>
    <xf numFmtId="4" fontId="44" fillId="85" borderId="37" applyNumberFormat="0" applyProtection="0">
      <alignment horizontal="left" vertical="center" indent="1"/>
    </xf>
    <xf numFmtId="176" fontId="57" fillId="0" borderId="50" applyNumberFormat="0" applyFill="0" applyBorder="0" applyAlignment="0" applyProtection="0"/>
    <xf numFmtId="4" fontId="124" fillId="104" borderId="37" applyNumberFormat="0" applyProtection="0">
      <alignment horizontal="right" vertical="center"/>
    </xf>
    <xf numFmtId="4" fontId="44" fillId="85" borderId="37" applyNumberFormat="0" applyProtection="0">
      <alignment horizontal="left" vertical="center" indent="1"/>
    </xf>
    <xf numFmtId="0" fontId="3" fillId="106" borderId="37" applyNumberFormat="0" applyProtection="0">
      <alignment horizontal="left" vertical="center" indent="1"/>
    </xf>
    <xf numFmtId="4" fontId="44" fillId="85" borderId="37" applyNumberFormat="0" applyProtection="0">
      <alignment horizontal="left" vertical="center" indent="1"/>
    </xf>
    <xf numFmtId="176" fontId="59" fillId="0" borderId="50" applyNumberFormat="0" applyFill="0" applyBorder="0" applyAlignment="0" applyProtection="0"/>
    <xf numFmtId="176" fontId="58" fillId="0" borderId="50" applyNumberFormat="0" applyFill="0" applyBorder="0" applyAlignment="0" applyProtection="0"/>
    <xf numFmtId="0" fontId="59" fillId="0" borderId="50" applyNumberFormat="0" applyFill="0" applyBorder="0" applyAlignment="0" applyProtection="0"/>
    <xf numFmtId="0" fontId="57" fillId="0" borderId="50" applyNumberFormat="0" applyFill="0" applyBorder="0" applyAlignment="0" applyProtection="0"/>
    <xf numFmtId="0" fontId="2" fillId="0" borderId="50" applyNumberFormat="0" applyFill="0" applyAlignment="0" applyProtection="0"/>
    <xf numFmtId="0" fontId="2" fillId="0" borderId="50" applyNumberFormat="0" applyFill="0" applyAlignment="0" applyProtection="0"/>
    <xf numFmtId="176" fontId="59" fillId="0" borderId="50" applyNumberFormat="0" applyFill="0" applyBorder="0" applyAlignment="0" applyProtection="0"/>
    <xf numFmtId="0" fontId="3" fillId="92" borderId="52" applyNumberFormat="0" applyFont="0" applyAlignment="0" applyProtection="0"/>
    <xf numFmtId="0" fontId="3" fillId="92" borderId="52" applyNumberFormat="0" applyFont="0" applyAlignment="0" applyProtection="0"/>
    <xf numFmtId="4" fontId="44" fillId="104" borderId="37" applyNumberFormat="0" applyProtection="0">
      <alignment horizontal="right" vertical="center"/>
    </xf>
    <xf numFmtId="0" fontId="32" fillId="89" borderId="52" applyNumberFormat="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0" fontId="3" fillId="86" borderId="37" applyNumberFormat="0" applyProtection="0">
      <alignment horizontal="left" vertical="center" indent="1"/>
    </xf>
    <xf numFmtId="176" fontId="32" fillId="89" borderId="52" applyNumberFormat="0" applyAlignment="0" applyProtection="0"/>
    <xf numFmtId="176" fontId="141"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68" fillId="80" borderId="51" applyNumberFormat="0" applyAlignment="0" applyProtection="0"/>
    <xf numFmtId="176" fontId="32" fillId="89" borderId="52" applyNumberFormat="0" applyAlignment="0" applyProtection="0"/>
    <xf numFmtId="176" fontId="141" fillId="0" borderId="50" applyNumberFormat="0" applyFill="0" applyBorder="0" applyAlignment="0" applyProtection="0"/>
    <xf numFmtId="176" fontId="135" fillId="0" borderId="50" applyNumberFormat="0" applyFill="0" applyBorder="0" applyAlignment="0" applyProtection="0"/>
    <xf numFmtId="0" fontId="36" fillId="92" borderId="52" applyNumberFormat="0" applyFont="0" applyAlignment="0" applyProtection="0"/>
    <xf numFmtId="176" fontId="135" fillId="0" borderId="50" applyNumberFormat="0" applyFill="0" applyBorder="0" applyAlignment="0" applyProtection="0"/>
    <xf numFmtId="176" fontId="141" fillId="0" borderId="50" applyNumberFormat="0" applyFill="0" applyBorder="0" applyAlignment="0" applyProtection="0"/>
    <xf numFmtId="176" fontId="135" fillId="0" borderId="50" applyNumberFormat="0" applyFill="0" applyBorder="0" applyAlignment="0" applyProtection="0"/>
    <xf numFmtId="176" fontId="68" fillId="80" borderId="51" applyNumberFormat="0" applyAlignment="0" applyProtection="0"/>
    <xf numFmtId="0" fontId="3" fillId="93" borderId="37" applyNumberFormat="0" applyProtection="0">
      <alignment horizontal="left" vertical="center" indent="1"/>
    </xf>
    <xf numFmtId="4" fontId="124" fillId="85" borderId="37" applyNumberFormat="0" applyProtection="0">
      <alignment vertical="center"/>
    </xf>
    <xf numFmtId="39" fontId="106" fillId="57" borderId="56"/>
    <xf numFmtId="4" fontId="44" fillId="85" borderId="37" applyNumberFormat="0" applyProtection="0">
      <alignment horizontal="left" vertical="center" indent="1"/>
    </xf>
    <xf numFmtId="39" fontId="106" fillId="57" borderId="56"/>
    <xf numFmtId="176" fontId="59" fillId="0" borderId="50" applyNumberFormat="0" applyFill="0" applyBorder="0" applyAlignment="0" applyProtection="0"/>
    <xf numFmtId="176" fontId="58" fillId="0" borderId="50" applyNumberFormat="0" applyFill="0" applyBorder="0" applyAlignment="0" applyProtection="0"/>
    <xf numFmtId="176" fontId="122" fillId="80" borderId="37" applyNumberFormat="0" applyAlignment="0" applyProtection="0"/>
    <xf numFmtId="0" fontId="68" fillId="80" borderId="51" applyNumberFormat="0" applyAlignment="0" applyProtection="0"/>
    <xf numFmtId="0" fontId="68" fillId="79" borderId="51" applyNumberFormat="0" applyAlignment="0" applyProtection="0"/>
    <xf numFmtId="39" fontId="106" fillId="57" borderId="56"/>
    <xf numFmtId="0" fontId="3" fillId="93" borderId="37" applyNumberFormat="0" applyProtection="0">
      <alignment horizontal="left" vertical="center" indent="1"/>
    </xf>
    <xf numFmtId="4" fontId="44" fillId="104"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189" fillId="80" borderId="51" applyNumberFormat="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6" borderId="37" applyNumberFormat="0" applyProtection="0">
      <alignment horizontal="left" vertical="center" indent="1"/>
    </xf>
    <xf numFmtId="4" fontId="124" fillId="88" borderId="37" applyNumberFormat="0" applyProtection="0">
      <alignment vertical="center"/>
    </xf>
    <xf numFmtId="0" fontId="3" fillId="93" borderId="37" applyNumberFormat="0" applyProtection="0">
      <alignment horizontal="left" vertical="center" indent="1"/>
    </xf>
    <xf numFmtId="176" fontId="2" fillId="0" borderId="50" applyNumberFormat="0" applyFill="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0" fontId="3" fillId="92" borderId="52" applyNumberFormat="0" applyFont="0" applyAlignment="0" applyProtection="0"/>
    <xf numFmtId="0" fontId="59" fillId="0" borderId="50" applyNumberFormat="0" applyFill="0" applyBorder="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0" fontId="58" fillId="0" borderId="50" applyNumberFormat="0" applyFill="0" applyBorder="0" applyAlignment="0" applyProtection="0"/>
    <xf numFmtId="0" fontId="59" fillId="0" borderId="50" applyNumberFormat="0" applyFill="0" applyBorder="0" applyAlignment="0" applyProtection="0"/>
    <xf numFmtId="0" fontId="2" fillId="0" borderId="50" applyNumberFormat="0" applyFill="0" applyAlignment="0" applyProtection="0"/>
    <xf numFmtId="176" fontId="2" fillId="0" borderId="50" applyNumberFormat="0" applyFill="0" applyAlignment="0" applyProtection="0"/>
    <xf numFmtId="0" fontId="68" fillId="79" borderId="51" applyNumberFormat="0" applyAlignment="0" applyProtection="0"/>
    <xf numFmtId="0" fontId="68" fillId="79" borderId="51" applyNumberFormat="0" applyAlignment="0" applyProtection="0"/>
    <xf numFmtId="0" fontId="68" fillId="80" borderId="51" applyNumberFormat="0" applyAlignment="0" applyProtection="0"/>
    <xf numFmtId="0" fontId="68" fillId="79" borderId="51" applyNumberFormat="0" applyAlignment="0" applyProtection="0"/>
    <xf numFmtId="176" fontId="128" fillId="50" borderId="58" applyNumberFormat="0" applyProtection="0">
      <alignment horizontal="right" vertical="center"/>
    </xf>
    <xf numFmtId="4" fontId="129" fillId="109" borderId="58" applyNumberFormat="0" applyProtection="0">
      <alignment horizontal="right" vertical="center"/>
    </xf>
    <xf numFmtId="4" fontId="44" fillId="85" borderId="37" applyNumberFormat="0" applyProtection="0">
      <alignment vertical="center"/>
    </xf>
    <xf numFmtId="0" fontId="57" fillId="0" borderId="50" applyNumberFormat="0" applyFill="0" applyBorder="0" applyAlignment="0" applyProtection="0"/>
    <xf numFmtId="4" fontId="124" fillId="104" borderId="37" applyNumberFormat="0" applyProtection="0">
      <alignment horizontal="right" vertical="center"/>
    </xf>
    <xf numFmtId="0" fontId="3" fillId="93" borderId="37" applyNumberFormat="0" applyProtection="0">
      <alignment horizontal="left" vertical="center" indent="1"/>
    </xf>
    <xf numFmtId="4" fontId="124" fillId="85" borderId="37" applyNumberFormat="0" applyProtection="0">
      <alignment vertical="center"/>
    </xf>
    <xf numFmtId="176" fontId="165" fillId="50" borderId="58" applyNumberFormat="0" applyProtection="0">
      <alignment horizontal="right" vertical="center"/>
    </xf>
    <xf numFmtId="4" fontId="129" fillId="109" borderId="58" applyNumberFormat="0" applyProtection="0">
      <alignment horizontal="right" vertical="center"/>
    </xf>
    <xf numFmtId="0" fontId="3" fillId="108" borderId="37" applyNumberFormat="0" applyProtection="0">
      <alignment horizontal="left" vertical="center" indent="1"/>
    </xf>
    <xf numFmtId="39" fontId="106" fillId="57" borderId="56"/>
    <xf numFmtId="0" fontId="3" fillId="93" borderId="37" applyNumberFormat="0" applyProtection="0">
      <alignment horizontal="left" vertical="center" indent="1"/>
    </xf>
    <xf numFmtId="4" fontId="124" fillId="104" borderId="37" applyNumberFormat="0" applyProtection="0">
      <alignment horizontal="right" vertical="center"/>
    </xf>
    <xf numFmtId="0" fontId="3" fillId="93" borderId="37" applyNumberFormat="0" applyProtection="0">
      <alignment horizontal="left" vertical="center" indent="1"/>
    </xf>
    <xf numFmtId="39" fontId="106" fillId="57" borderId="56"/>
    <xf numFmtId="4" fontId="133" fillId="104" borderId="37" applyNumberFormat="0" applyProtection="0">
      <alignment horizontal="right" vertical="center"/>
    </xf>
    <xf numFmtId="4" fontId="126" fillId="102" borderId="37" applyNumberFormat="0" applyProtection="0">
      <alignment horizontal="left" vertical="center" indent="1"/>
    </xf>
    <xf numFmtId="4" fontId="124" fillId="85" borderId="37" applyNumberFormat="0" applyProtection="0">
      <alignment vertical="center"/>
    </xf>
    <xf numFmtId="176" fontId="58" fillId="0" borderId="50" applyNumberFormat="0" applyFill="0" applyBorder="0" applyAlignment="0" applyProtection="0"/>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0" fontId="102" fillId="51" borderId="51" applyNumberFormat="0" applyAlignment="0" applyProtection="0"/>
    <xf numFmtId="4" fontId="44" fillId="10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106" borderId="37" applyNumberFormat="0" applyProtection="0">
      <alignment horizontal="left" vertical="center" indent="1"/>
    </xf>
    <xf numFmtId="176" fontId="165" fillId="50" borderId="58" applyNumberFormat="0" applyProtection="0">
      <alignment horizontal="right" vertical="center"/>
    </xf>
    <xf numFmtId="39" fontId="106" fillId="57" borderId="56"/>
    <xf numFmtId="0" fontId="3" fillId="93" borderId="37" applyNumberFormat="0" applyProtection="0">
      <alignment horizontal="left" vertical="center" indent="1"/>
    </xf>
    <xf numFmtId="4" fontId="124" fillId="88" borderId="37" applyNumberFormat="0" applyProtection="0">
      <alignment vertical="center"/>
    </xf>
    <xf numFmtId="4" fontId="44" fillId="85" borderId="37" applyNumberFormat="0" applyProtection="0">
      <alignment horizontal="left" vertical="center" indent="1"/>
    </xf>
    <xf numFmtId="4" fontId="44" fillId="95" borderId="37" applyNumberFormat="0" applyProtection="0">
      <alignment horizontal="right" vertical="center"/>
    </xf>
    <xf numFmtId="0" fontId="3" fillId="93" borderId="37" applyNumberFormat="0" applyProtection="0">
      <alignment horizontal="left" vertical="center" indent="1"/>
    </xf>
    <xf numFmtId="4" fontId="44" fillId="83" borderId="37" applyNumberFormat="0" applyProtection="0">
      <alignment horizontal="right" vertical="center"/>
    </xf>
    <xf numFmtId="4" fontId="44" fillId="98"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44" fillId="104" borderId="37" applyNumberFormat="0" applyProtection="0">
      <alignment horizontal="left" vertical="center" indent="1"/>
    </xf>
    <xf numFmtId="0" fontId="3" fillId="106" borderId="37" applyNumberFormat="0" applyProtection="0">
      <alignment horizontal="left" vertical="center" indent="1"/>
    </xf>
    <xf numFmtId="176" fontId="128" fillId="50" borderId="58" applyNumberFormat="0" applyProtection="0">
      <alignment horizontal="right" vertical="center"/>
    </xf>
    <xf numFmtId="4" fontId="128" fillId="109" borderId="58" applyNumberFormat="0" applyProtection="0">
      <alignment horizontal="right" vertical="center"/>
    </xf>
    <xf numFmtId="176" fontId="165" fillId="50" borderId="58" applyNumberFormat="0" applyProtection="0">
      <alignment horizontal="right" vertical="center"/>
    </xf>
    <xf numFmtId="0" fontId="3" fillId="93" borderId="37" applyNumberFormat="0" applyProtection="0">
      <alignment horizontal="left" vertical="center" indent="1"/>
    </xf>
    <xf numFmtId="4" fontId="125" fillId="53" borderId="58" applyNumberFormat="0" applyProtection="0">
      <alignment horizontal="left" vertical="center" wrapText="1" indent="1"/>
    </xf>
    <xf numFmtId="4" fontId="44" fillId="88" borderId="37" applyNumberFormat="0" applyProtection="0">
      <alignment vertical="center"/>
    </xf>
    <xf numFmtId="0" fontId="3" fillId="93" borderId="37" applyNumberFormat="0" applyProtection="0">
      <alignment horizontal="left" vertical="center" indent="1"/>
    </xf>
    <xf numFmtId="0" fontId="173" fillId="0" borderId="48" applyNumberFormat="0" applyFill="0" applyAlignment="0" applyProtection="0"/>
    <xf numFmtId="4" fontId="44" fillId="88" borderId="37" applyNumberFormat="0" applyProtection="0">
      <alignment horizontal="left" vertical="center" indent="1"/>
    </xf>
    <xf numFmtId="0" fontId="36" fillId="89" borderId="52" applyNumberFormat="0" applyAlignment="0" applyProtection="0"/>
    <xf numFmtId="0" fontId="173" fillId="0" borderId="48" applyNumberFormat="0" applyFill="0" applyAlignment="0" applyProtection="0"/>
    <xf numFmtId="0" fontId="190" fillId="52" borderId="51" applyNumberFormat="0" applyAlignment="0" applyProtection="0"/>
    <xf numFmtId="0" fontId="102" fillId="51" borderId="51" applyNumberFormat="0" applyAlignment="0" applyProtection="0"/>
    <xf numFmtId="0" fontId="102" fillId="51" borderId="51" applyNumberFormat="0" applyAlignment="0" applyProtection="0"/>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39" fontId="106" fillId="57" borderId="56"/>
    <xf numFmtId="176" fontId="130" fillId="107" borderId="58" applyNumberFormat="0" applyProtection="0">
      <alignment horizontal="left" vertical="top" indent="1"/>
    </xf>
    <xf numFmtId="176" fontId="125" fillId="112" borderId="58" applyNumberFormat="0" applyProtection="0">
      <alignment horizontal="left" vertical="center" wrapText="1" indent="1"/>
    </xf>
    <xf numFmtId="176" fontId="166" fillId="50" borderId="58" applyNumberFormat="0" applyProtection="0">
      <alignment horizontal="right" vertical="center"/>
    </xf>
    <xf numFmtId="0" fontId="3" fillId="93"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4" fontId="44" fillId="85" borderId="37" applyNumberFormat="0" applyProtection="0">
      <alignment horizontal="left" vertical="center" indent="1"/>
    </xf>
    <xf numFmtId="0" fontId="3" fillId="106" borderId="37" applyNumberFormat="0" applyProtection="0">
      <alignment horizontal="left" vertical="center" indent="1"/>
    </xf>
    <xf numFmtId="0" fontId="3" fillId="93" borderId="37" applyNumberFormat="0" applyProtection="0">
      <alignment horizontal="left" vertical="center" indent="1"/>
    </xf>
    <xf numFmtId="176" fontId="32" fillId="89" borderId="52" applyNumberFormat="0" applyAlignment="0" applyProtection="0"/>
    <xf numFmtId="0" fontId="102" fillId="51" borderId="51" applyNumberFormat="0" applyAlignment="0" applyProtection="0"/>
    <xf numFmtId="0" fontId="102" fillId="51" borderId="51" applyNumberFormat="0" applyAlignment="0" applyProtection="0"/>
    <xf numFmtId="0" fontId="68" fillId="79" borderId="51" applyNumberFormat="0" applyAlignment="0" applyProtection="0"/>
    <xf numFmtId="0" fontId="68" fillId="80" borderId="51" applyNumberFormat="0" applyAlignment="0" applyProtection="0"/>
    <xf numFmtId="176" fontId="2" fillId="0" borderId="50" applyNumberFormat="0" applyFill="0" applyAlignment="0" applyProtection="0"/>
    <xf numFmtId="0" fontId="2" fillId="0" borderId="50" applyNumberFormat="0" applyFill="0" applyAlignment="0" applyProtection="0"/>
    <xf numFmtId="0" fontId="59" fillId="0" borderId="50" applyNumberFormat="0" applyFill="0" applyBorder="0" applyAlignment="0" applyProtection="0"/>
    <xf numFmtId="0" fontId="32" fillId="89" borderId="52" applyNumberFormat="0" applyAlignment="0" applyProtection="0"/>
    <xf numFmtId="0" fontId="57" fillId="0" borderId="50" applyNumberFormat="0" applyFill="0" applyBorder="0" applyAlignment="0" applyProtection="0"/>
    <xf numFmtId="0" fontId="58" fillId="0" borderId="50" applyNumberFormat="0" applyFill="0" applyBorder="0" applyAlignment="0" applyProtection="0"/>
    <xf numFmtId="176" fontId="135" fillId="0" borderId="50" applyNumberFormat="0" applyFill="0" applyBorder="0" applyAlignment="0" applyProtection="0"/>
    <xf numFmtId="0" fontId="135" fillId="0" borderId="50" applyNumberFormat="0" applyFill="0" applyBorder="0" applyAlignment="0" applyProtection="0"/>
    <xf numFmtId="0" fontId="140" fillId="0" borderId="50" applyNumberFormat="0" applyFill="0" applyBorder="0" applyAlignment="0" applyProtection="0"/>
    <xf numFmtId="0" fontId="190" fillId="52" borderId="51" applyNumberFormat="0" applyAlignment="0" applyProtection="0"/>
    <xf numFmtId="0" fontId="173" fillId="0" borderId="48" applyNumberFormat="0" applyFill="0" applyAlignment="0" applyProtection="0"/>
    <xf numFmtId="39" fontId="106" fillId="57" borderId="56"/>
    <xf numFmtId="4" fontId="44" fillId="104" borderId="37" applyNumberFormat="0" applyProtection="0">
      <alignment horizontal="right" vertical="center"/>
    </xf>
    <xf numFmtId="0" fontId="3" fillId="93" borderId="37" applyNumberFormat="0" applyProtection="0">
      <alignment horizontal="left" vertical="center" indent="1"/>
    </xf>
    <xf numFmtId="4" fontId="124" fillId="85" borderId="37" applyNumberFormat="0" applyProtection="0">
      <alignment vertical="center"/>
    </xf>
    <xf numFmtId="4" fontId="124" fillId="104" borderId="37" applyNumberFormat="0" applyProtection="0">
      <alignment horizontal="right" vertical="center"/>
    </xf>
    <xf numFmtId="176" fontId="102" fillId="52" borderId="51" applyNumberFormat="0" applyAlignment="0" applyProtection="0"/>
    <xf numFmtId="176" fontId="32" fillId="89" borderId="52" applyNumberFormat="0" applyAlignment="0" applyProtection="0"/>
    <xf numFmtId="4" fontId="124" fillId="104" borderId="37" applyNumberFormat="0" applyProtection="0">
      <alignment horizontal="right" vertical="center"/>
    </xf>
    <xf numFmtId="176" fontId="32" fillId="89" borderId="52" applyNumberFormat="0" applyAlignment="0" applyProtection="0"/>
    <xf numFmtId="0" fontId="3" fillId="93" borderId="37" applyNumberFormat="0" applyProtection="0">
      <alignment horizontal="left" vertical="center" indent="1"/>
    </xf>
    <xf numFmtId="0" fontId="3" fillId="86" borderId="37" applyNumberFormat="0" applyProtection="0">
      <alignment horizontal="left" vertical="center" indent="1"/>
    </xf>
    <xf numFmtId="4" fontId="44" fillId="104" borderId="37" applyNumberFormat="0" applyProtection="0">
      <alignment horizontal="right" vertical="center"/>
    </xf>
    <xf numFmtId="4" fontId="124" fillId="85" borderId="37" applyNumberFormat="0" applyProtection="0">
      <alignment vertical="center"/>
    </xf>
    <xf numFmtId="0" fontId="3" fillId="93" borderId="37" applyNumberFormat="0" applyProtection="0">
      <alignment horizontal="left" vertical="center" indent="1"/>
    </xf>
    <xf numFmtId="176" fontId="142" fillId="0" borderId="50" applyNumberFormat="0" applyFill="0" applyBorder="0" applyAlignment="0" applyProtection="0"/>
    <xf numFmtId="0" fontId="3" fillId="93" borderId="37" applyNumberFormat="0" applyProtection="0">
      <alignment horizontal="left" vertical="center" indent="1"/>
    </xf>
    <xf numFmtId="4" fontId="44" fillId="88" borderId="37" applyNumberFormat="0" applyProtection="0">
      <alignment horizontal="left" vertical="center" indent="1"/>
    </xf>
    <xf numFmtId="4" fontId="126" fillId="102"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vertical="center"/>
    </xf>
    <xf numFmtId="0" fontId="3" fillId="106" borderId="37" applyNumberFormat="0" applyProtection="0">
      <alignment horizontal="left" vertical="center" indent="1"/>
    </xf>
    <xf numFmtId="0" fontId="3" fillId="108" borderId="37" applyNumberFormat="0" applyProtection="0">
      <alignment horizontal="left" vertical="center" indent="1"/>
    </xf>
    <xf numFmtId="176" fontId="58" fillId="0" borderId="50" applyNumberFormat="0" applyFill="0" applyBorder="0" applyAlignment="0" applyProtection="0"/>
    <xf numFmtId="0" fontId="122" fillId="79" borderId="37" applyNumberFormat="0" applyAlignment="0" applyProtection="0"/>
    <xf numFmtId="0" fontId="3" fillId="92" borderId="52" applyNumberFormat="0" applyFont="0" applyAlignment="0" applyProtection="0"/>
    <xf numFmtId="0" fontId="3" fillId="92" borderId="52" applyNumberFormat="0" applyFont="0" applyAlignment="0" applyProtection="0"/>
    <xf numFmtId="0" fontId="32" fillId="89" borderId="52" applyNumberFormat="0" applyAlignment="0" applyProtection="0"/>
    <xf numFmtId="0" fontId="36" fillId="92" borderId="52" applyNumberFormat="0" applyFont="0" applyAlignment="0" applyProtection="0"/>
    <xf numFmtId="39" fontId="106" fillId="57" borderId="56"/>
    <xf numFmtId="0" fontId="122" fillId="79" borderId="37" applyNumberFormat="0" applyAlignment="0" applyProtection="0"/>
    <xf numFmtId="0" fontId="122" fillId="79" borderId="37" applyNumberFormat="0" applyAlignment="0" applyProtection="0"/>
    <xf numFmtId="0" fontId="122" fillId="80" borderId="37" applyNumberFormat="0" applyAlignment="0" applyProtection="0"/>
    <xf numFmtId="0" fontId="122" fillId="79" borderId="37" applyNumberFormat="0" applyAlignment="0" applyProtection="0"/>
    <xf numFmtId="0" fontId="3" fillId="106" borderId="37" applyNumberFormat="0" applyProtection="0">
      <alignment horizontal="left" vertical="center" indent="1"/>
    </xf>
    <xf numFmtId="0" fontId="2" fillId="0" borderId="50" applyNumberFormat="0" applyFill="0" applyAlignment="0" applyProtection="0"/>
    <xf numFmtId="0" fontId="3" fillId="92" borderId="52" applyNumberFormat="0" applyFont="0" applyAlignment="0" applyProtection="0"/>
    <xf numFmtId="4" fontId="124" fillId="104" borderId="37" applyNumberFormat="0" applyProtection="0">
      <alignment horizontal="right" vertical="center"/>
    </xf>
    <xf numFmtId="4" fontId="133" fillId="104" borderId="37" applyNumberFormat="0" applyProtection="0">
      <alignment horizontal="right" vertical="center"/>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124" fillId="104" borderId="37" applyNumberFormat="0" applyProtection="0">
      <alignment horizontal="right" vertical="center"/>
    </xf>
    <xf numFmtId="4" fontId="124" fillId="104" borderId="37" applyNumberFormat="0" applyProtection="0">
      <alignment horizontal="right" vertical="center"/>
    </xf>
    <xf numFmtId="0" fontId="3" fillId="106" borderId="37" applyNumberFormat="0" applyProtection="0">
      <alignment horizontal="left" vertical="center" indent="1"/>
    </xf>
    <xf numFmtId="4" fontId="44" fillId="85" borderId="37" applyNumberFormat="0" applyProtection="0">
      <alignment horizontal="left" vertical="center" indent="1"/>
    </xf>
    <xf numFmtId="4" fontId="44" fillId="97" borderId="37" applyNumberFormat="0" applyProtection="0">
      <alignment horizontal="right" vertical="center"/>
    </xf>
    <xf numFmtId="4" fontId="44" fillId="95" borderId="37" applyNumberFormat="0" applyProtection="0">
      <alignment horizontal="right" vertical="center"/>
    </xf>
    <xf numFmtId="176" fontId="125" fillId="112" borderId="58" applyNumberFormat="0" applyProtection="0">
      <alignment horizontal="left" vertical="center" wrapText="1" indent="1"/>
    </xf>
    <xf numFmtId="176" fontId="130" fillId="107" borderId="58" applyNumberFormat="0" applyProtection="0">
      <alignment horizontal="left" vertical="top" indent="1"/>
    </xf>
    <xf numFmtId="0" fontId="3" fillId="86" borderId="37" applyNumberFormat="0" applyProtection="0">
      <alignment horizontal="left" vertical="center" indent="1"/>
    </xf>
    <xf numFmtId="4" fontId="44" fillId="106"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44" fillId="88" borderId="37" applyNumberFormat="0" applyProtection="0">
      <alignment vertical="center"/>
    </xf>
    <xf numFmtId="4" fontId="133" fillId="104" borderId="37" applyNumberFormat="0" applyProtection="0">
      <alignment horizontal="right" vertical="center"/>
    </xf>
    <xf numFmtId="4" fontId="44" fillId="95" borderId="37" applyNumberFormat="0" applyProtection="0">
      <alignment horizontal="right" vertical="center"/>
    </xf>
    <xf numFmtId="0" fontId="3" fillId="93" borderId="37" applyNumberFormat="0" applyProtection="0">
      <alignment horizontal="left" vertical="center" indent="1"/>
    </xf>
    <xf numFmtId="0" fontId="57" fillId="0" borderId="50" applyNumberFormat="0" applyFill="0" applyBorder="0" applyAlignment="0" applyProtection="0"/>
    <xf numFmtId="176" fontId="57" fillId="0" borderId="50" applyNumberFormat="0" applyFill="0" applyBorder="0" applyAlignment="0" applyProtection="0"/>
    <xf numFmtId="4" fontId="4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12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133" fillId="104" borderId="37" applyNumberFormat="0" applyProtection="0">
      <alignment horizontal="right" vertical="center"/>
    </xf>
    <xf numFmtId="4" fontId="44" fillId="85" borderId="37" applyNumberFormat="0" applyProtection="0">
      <alignment vertical="center"/>
    </xf>
    <xf numFmtId="0" fontId="135" fillId="0" borderId="50" applyNumberFormat="0" applyFill="0" applyBorder="0" applyAlignment="0" applyProtection="0"/>
    <xf numFmtId="0" fontId="173" fillId="0" borderId="48" applyNumberFormat="0" applyFill="0" applyAlignment="0" applyProtection="0"/>
    <xf numFmtId="0" fontId="140" fillId="0" borderId="50" applyNumberFormat="0" applyFill="0" applyBorder="0" applyAlignment="0" applyProtection="0"/>
    <xf numFmtId="0" fontId="141" fillId="0" borderId="50" applyNumberFormat="0" applyFill="0" applyBorder="0" applyAlignment="0" applyProtection="0"/>
    <xf numFmtId="0" fontId="142" fillId="0" borderId="50" applyNumberFormat="0" applyFill="0" applyBorder="0" applyAlignment="0" applyProtection="0"/>
    <xf numFmtId="0" fontId="3" fillId="93" borderId="37" applyNumberFormat="0" applyProtection="0">
      <alignment horizontal="left" vertical="center" indent="1"/>
    </xf>
    <xf numFmtId="4" fontId="44" fillId="85" borderId="37" applyNumberFormat="0" applyProtection="0">
      <alignmen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41" fillId="0" borderId="50" applyNumberFormat="0" applyFill="0" applyBorder="0" applyAlignment="0" applyProtection="0"/>
    <xf numFmtId="0" fontId="36" fillId="92" borderId="52" applyNumberFormat="0" applyFont="0" applyAlignment="0" applyProtection="0"/>
    <xf numFmtId="176" fontId="68" fillId="80" borderId="51" applyNumberFormat="0" applyAlignment="0" applyProtection="0"/>
    <xf numFmtId="0" fontId="3" fillId="86" borderId="37" applyNumberFormat="0" applyProtection="0">
      <alignment horizontal="left" vertical="center" indent="1"/>
    </xf>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4" fontId="44" fillId="85" borderId="37" applyNumberFormat="0" applyProtection="0">
      <alignment horizontal="left" vertical="center" indent="1"/>
    </xf>
    <xf numFmtId="4" fontId="44" fillId="85" borderId="37" applyNumberFormat="0" applyProtection="0">
      <alignment horizontal="left" vertical="center" indent="1"/>
    </xf>
    <xf numFmtId="39" fontId="106" fillId="57" borderId="56"/>
    <xf numFmtId="4" fontId="44" fillId="106" borderId="37" applyNumberFormat="0" applyProtection="0">
      <alignment horizontal="left" vertical="center" indent="1"/>
    </xf>
    <xf numFmtId="176" fontId="130" fillId="107" borderId="58" applyNumberFormat="0" applyProtection="0">
      <alignment horizontal="left" vertical="top" indent="1"/>
    </xf>
    <xf numFmtId="0" fontId="2" fillId="0" borderId="50" applyNumberFormat="0" applyFill="0" applyAlignment="0" applyProtection="0"/>
    <xf numFmtId="39" fontId="106" fillId="57" borderId="56"/>
    <xf numFmtId="39" fontId="106" fillId="57" borderId="56"/>
    <xf numFmtId="39" fontId="106" fillId="57" borderId="56"/>
    <xf numFmtId="39" fontId="106" fillId="57" borderId="56"/>
    <xf numFmtId="39" fontId="106" fillId="57" borderId="56"/>
    <xf numFmtId="39" fontId="106" fillId="57" borderId="56"/>
    <xf numFmtId="176" fontId="165" fillId="50" borderId="58" applyNumberFormat="0" applyProtection="0">
      <alignment horizontal="right" vertical="center"/>
    </xf>
    <xf numFmtId="176" fontId="128" fillId="50" borderId="58" applyNumberFormat="0" applyProtection="0">
      <alignment horizontal="right" vertical="center"/>
    </xf>
    <xf numFmtId="176" fontId="130" fillId="107" borderId="58" applyNumberFormat="0" applyProtection="0">
      <alignment horizontal="left" vertical="top" indent="1"/>
    </xf>
    <xf numFmtId="176" fontId="125" fillId="112" borderId="58" applyNumberFormat="0" applyProtection="0">
      <alignment horizontal="left" vertical="center" wrapText="1" indent="1"/>
    </xf>
    <xf numFmtId="176" fontId="166" fillId="50" borderId="58" applyNumberFormat="0" applyProtection="0">
      <alignment horizontal="right" vertical="center"/>
    </xf>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68" fillId="80" borderId="51" applyNumberFormat="0" applyAlignment="0" applyProtection="0"/>
    <xf numFmtId="176" fontId="2" fillId="0" borderId="50" applyNumberFormat="0" applyFill="0" applyAlignment="0" applyProtection="0"/>
    <xf numFmtId="176" fontId="32" fillId="89" borderId="52" applyNumberFormat="0" applyAlignment="0" applyProtection="0"/>
    <xf numFmtId="176" fontId="135" fillId="0" borderId="50" applyNumberFormat="0" applyFill="0" applyBorder="0" applyAlignment="0" applyProtection="0"/>
    <xf numFmtId="176" fontId="102" fillId="52" borderId="51" applyNumberFormat="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0" fontId="3" fillId="92" borderId="52" applyNumberFormat="0" applyFont="0" applyAlignment="0" applyProtection="0"/>
    <xf numFmtId="0" fontId="3" fillId="92" borderId="52" applyNumberFormat="0" applyFont="0" applyAlignment="0" applyProtection="0"/>
    <xf numFmtId="176" fontId="57" fillId="0" borderId="50" applyNumberFormat="0" applyFill="0" applyBorder="0" applyAlignment="0" applyProtection="0"/>
    <xf numFmtId="0" fontId="57" fillId="0" borderId="50" applyNumberFormat="0" applyFill="0" applyBorder="0" applyAlignment="0" applyProtection="0"/>
    <xf numFmtId="0" fontId="59" fillId="0" borderId="50" applyNumberFormat="0" applyFill="0" applyBorder="0" applyAlignment="0" applyProtection="0"/>
    <xf numFmtId="176" fontId="58" fillId="0" borderId="50" applyNumberFormat="0" applyFill="0" applyBorder="0" applyAlignment="0" applyProtection="0"/>
    <xf numFmtId="0" fontId="2" fillId="0" borderId="50" applyNumberFormat="0" applyFill="0" applyAlignment="0" applyProtection="0"/>
    <xf numFmtId="0" fontId="2" fillId="0" borderId="50" applyNumberFormat="0" applyFill="0" applyAlignment="0" applyProtection="0"/>
    <xf numFmtId="0" fontId="68" fillId="80" borderId="51" applyNumberFormat="0" applyAlignment="0" applyProtection="0"/>
    <xf numFmtId="0" fontId="68" fillId="79" borderId="51" applyNumberFormat="0" applyAlignment="0" applyProtection="0"/>
    <xf numFmtId="0" fontId="102" fillId="51" borderId="51" applyNumberFormat="0" applyAlignment="0" applyProtection="0"/>
    <xf numFmtId="0" fontId="102" fillId="51" borderId="51" applyNumberFormat="0" applyAlignment="0" applyProtection="0"/>
    <xf numFmtId="4" fontId="44" fillId="96" borderId="37" applyNumberFormat="0" applyProtection="0">
      <alignment horizontal="right" vertical="center"/>
    </xf>
    <xf numFmtId="4" fontId="44" fillId="98"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134" fillId="109" borderId="58" applyNumberFormat="0" applyProtection="0">
      <alignment horizontal="right" vertical="center"/>
    </xf>
    <xf numFmtId="0" fontId="3" fillId="93" borderId="37" applyNumberFormat="0" applyProtection="0">
      <alignment horizontal="left" vertical="center" indent="1"/>
    </xf>
    <xf numFmtId="0" fontId="141" fillId="0" borderId="50" applyNumberFormat="0" applyFill="0" applyBorder="0" applyAlignment="0" applyProtection="0"/>
    <xf numFmtId="176" fontId="140" fillId="0" borderId="50" applyNumberFormat="0" applyFill="0" applyBorder="0" applyAlignment="0" applyProtection="0"/>
    <xf numFmtId="0" fontId="142" fillId="0" borderId="50" applyNumberFormat="0" applyFill="0" applyBorder="0" applyAlignment="0" applyProtection="0"/>
    <xf numFmtId="176" fontId="141" fillId="0" borderId="50" applyNumberFormat="0" applyFill="0" applyBorder="0" applyAlignment="0" applyProtection="0"/>
    <xf numFmtId="0" fontId="68" fillId="79" borderId="51" applyNumberFormat="0" applyAlignment="0" applyProtection="0"/>
    <xf numFmtId="4" fontId="124" fillId="104" borderId="37" applyNumberFormat="0" applyProtection="0">
      <alignment horizontal="right" vertical="center"/>
    </xf>
    <xf numFmtId="0" fontId="102" fillId="51" borderId="51" applyNumberFormat="0" applyAlignment="0" applyProtection="0"/>
    <xf numFmtId="0" fontId="3" fillId="92" borderId="52" applyNumberFormat="0" applyFont="0" applyAlignment="0" applyProtection="0"/>
    <xf numFmtId="0" fontId="3" fillId="92" borderId="52" applyNumberFormat="0" applyFont="0" applyAlignment="0" applyProtection="0"/>
    <xf numFmtId="0" fontId="189" fillId="80" borderId="51" applyNumberFormat="0" applyAlignment="0" applyProtection="0"/>
    <xf numFmtId="0" fontId="36" fillId="89" borderId="52" applyNumberFormat="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39" fontId="106" fillId="57" borderId="56"/>
    <xf numFmtId="176" fontId="135" fillId="0" borderId="50" applyNumberFormat="0" applyFill="0" applyBorder="0" applyAlignment="0" applyProtection="0"/>
    <xf numFmtId="39" fontId="106" fillId="57" borderId="56"/>
    <xf numFmtId="39" fontId="106" fillId="57" borderId="56"/>
    <xf numFmtId="4" fontId="128" fillId="109" borderId="58" applyNumberFormat="0" applyProtection="0">
      <alignment horizontal="right" vertical="center"/>
    </xf>
    <xf numFmtId="0" fontId="3" fillId="106" borderId="37" applyNumberFormat="0" applyProtection="0">
      <alignment horizontal="left" vertical="center" indent="1"/>
    </xf>
    <xf numFmtId="0" fontId="3" fillId="86" borderId="37" applyNumberFormat="0" applyProtection="0">
      <alignment horizontal="left" vertical="center" indent="1"/>
    </xf>
    <xf numFmtId="4" fontId="126" fillId="102" borderId="37" applyNumberFormat="0" applyProtection="0">
      <alignment horizontal="left" vertical="center" indent="1"/>
    </xf>
    <xf numFmtId="4" fontId="44" fillId="104" borderId="37" applyNumberFormat="0" applyProtection="0">
      <alignment horizontal="right" vertical="center"/>
    </xf>
    <xf numFmtId="4" fontId="44" fillId="104" borderId="37" applyNumberFormat="0" applyProtection="0">
      <alignment horizontal="right" vertical="center"/>
    </xf>
    <xf numFmtId="0" fontId="3" fillId="93" borderId="37" applyNumberFormat="0" applyProtection="0">
      <alignment horizontal="left" vertical="center" indent="1"/>
    </xf>
    <xf numFmtId="4" fontId="44" fillId="85" borderId="37" applyNumberFormat="0" applyProtection="0">
      <alignment vertical="center"/>
    </xf>
    <xf numFmtId="4" fontId="4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4" fontId="126" fillId="102"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88" borderId="37" applyNumberFormat="0" applyProtection="0">
      <alignment vertical="center"/>
    </xf>
    <xf numFmtId="4" fontId="124" fillId="88" borderId="37" applyNumberFormat="0" applyProtection="0">
      <alignmen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133" fillId="104" borderId="37" applyNumberFormat="0" applyProtection="0">
      <alignment horizontal="right" vertical="center"/>
    </xf>
    <xf numFmtId="0" fontId="140" fillId="0" borderId="50" applyNumberFormat="0" applyFill="0" applyBorder="0" applyAlignment="0" applyProtection="0"/>
    <xf numFmtId="0" fontId="140" fillId="0" borderId="50" applyNumberFormat="0" applyFill="0" applyBorder="0" applyAlignment="0" applyProtection="0"/>
    <xf numFmtId="176" fontId="57" fillId="0" borderId="50" applyNumberFormat="0" applyFill="0" applyBorder="0" applyAlignment="0" applyProtection="0"/>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0" fontId="58" fillId="0" borderId="50" applyNumberFormat="0" applyFill="0" applyBorder="0" applyAlignment="0" applyProtection="0"/>
    <xf numFmtId="0" fontId="102" fillId="51" borderId="51" applyNumberFormat="0" applyAlignment="0" applyProtection="0"/>
    <xf numFmtId="39" fontId="106" fillId="57" borderId="56"/>
    <xf numFmtId="0" fontId="102" fillId="51" borderId="51" applyNumberFormat="0" applyAlignment="0" applyProtection="0"/>
    <xf numFmtId="0" fontId="141" fillId="0" borderId="50" applyNumberFormat="0" applyFill="0" applyBorder="0" applyAlignment="0" applyProtection="0"/>
    <xf numFmtId="0"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68" fillId="80" borderId="51" applyNumberFormat="0" applyAlignment="0" applyProtection="0"/>
    <xf numFmtId="176" fontId="128" fillId="50" borderId="58" applyNumberFormat="0" applyProtection="0">
      <alignment horizontal="right" vertical="center"/>
    </xf>
    <xf numFmtId="4" fontId="44" fillId="85" borderId="37" applyNumberFormat="0" applyProtection="0">
      <alignment vertical="center"/>
    </xf>
    <xf numFmtId="39" fontId="106" fillId="57" borderId="56"/>
    <xf numFmtId="4" fontId="44" fillId="98" borderId="37" applyNumberFormat="0" applyProtection="0">
      <alignment horizontal="right" vertical="center"/>
    </xf>
    <xf numFmtId="4" fontId="44" fillId="104" borderId="37" applyNumberFormat="0" applyProtection="0">
      <alignment horizontal="right" vertical="center"/>
    </xf>
    <xf numFmtId="0" fontId="3" fillId="92" borderId="52" applyNumberFormat="0" applyFont="0" applyAlignment="0" applyProtection="0"/>
    <xf numFmtId="176" fontId="58" fillId="0" borderId="50" applyNumberFormat="0" applyFill="0" applyBorder="0" applyAlignment="0" applyProtection="0"/>
    <xf numFmtId="0" fontId="3" fillId="108" borderId="37" applyNumberFormat="0" applyProtection="0">
      <alignment horizontal="left" vertical="center" indent="1"/>
    </xf>
    <xf numFmtId="176" fontId="57"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68" fillId="80" borderId="51" applyNumberFormat="0" applyAlignment="0" applyProtection="0"/>
    <xf numFmtId="176" fontId="2" fillId="0" borderId="50" applyNumberFormat="0" applyFill="0" applyAlignment="0" applyProtection="0"/>
    <xf numFmtId="176" fontId="68" fillId="80" borderId="51" applyNumberFormat="0" applyAlignment="0" applyProtection="0"/>
    <xf numFmtId="0" fontId="3" fillId="106" borderId="37" applyNumberFormat="0" applyProtection="0">
      <alignment horizontal="left" vertical="center" indent="1"/>
    </xf>
    <xf numFmtId="4" fontId="44" fillId="106" borderId="37" applyNumberFormat="0" applyProtection="0">
      <alignment horizontal="left" vertical="center" indent="1"/>
    </xf>
    <xf numFmtId="0" fontId="3" fillId="92" borderId="52" applyNumberFormat="0" applyFont="0" applyAlignment="0" applyProtection="0"/>
    <xf numFmtId="176" fontId="68" fillId="80" borderId="51" applyNumberFormat="0" applyAlignment="0" applyProtection="0"/>
    <xf numFmtId="4" fontId="129" fillId="109" borderId="58" applyNumberFormat="0" applyProtection="0">
      <alignment horizontal="right" vertical="center"/>
    </xf>
    <xf numFmtId="176" fontId="102" fillId="52" borderId="51" applyNumberFormat="0" applyAlignment="0" applyProtection="0"/>
    <xf numFmtId="176" fontId="102" fillId="52" borderId="51" applyNumberFormat="0" applyAlignment="0" applyProtection="0"/>
    <xf numFmtId="4" fontId="44" fillId="104" borderId="37" applyNumberFormat="0" applyProtection="0">
      <alignment horizontal="right" vertical="center"/>
    </xf>
    <xf numFmtId="176" fontId="57" fillId="0" borderId="50" applyNumberFormat="0" applyFill="0" applyBorder="0" applyAlignment="0" applyProtection="0"/>
    <xf numFmtId="0" fontId="135" fillId="0" borderId="50" applyNumberFormat="0" applyFill="0" applyBorder="0" applyAlignment="0" applyProtection="0"/>
    <xf numFmtId="0" fontId="102" fillId="51" borderId="51" applyNumberFormat="0" applyAlignment="0" applyProtection="0"/>
    <xf numFmtId="0" fontId="102" fillId="51" borderId="51" applyNumberFormat="0" applyAlignment="0" applyProtection="0"/>
    <xf numFmtId="0" fontId="68" fillId="79" borderId="51" applyNumberFormat="0" applyAlignment="0" applyProtection="0"/>
    <xf numFmtId="0" fontId="36" fillId="92" borderId="52" applyNumberFormat="0" applyFont="0" applyAlignment="0" applyProtection="0"/>
    <xf numFmtId="0" fontId="57" fillId="0" borderId="50" applyNumberFormat="0" applyFill="0" applyBorder="0" applyAlignment="0" applyProtection="0"/>
    <xf numFmtId="0" fontId="102" fillId="51" borderId="51" applyNumberFormat="0" applyAlignment="0" applyProtection="0"/>
    <xf numFmtId="176" fontId="140" fillId="0" borderId="50" applyNumberFormat="0" applyFill="0" applyBorder="0" applyAlignment="0" applyProtection="0"/>
    <xf numFmtId="4" fontId="124" fillId="85" borderId="37" applyNumberFormat="0" applyProtection="0">
      <alignment vertical="center"/>
    </xf>
    <xf numFmtId="4" fontId="44" fillId="85" borderId="37" applyNumberFormat="0" applyProtection="0">
      <alignment vertical="center"/>
    </xf>
    <xf numFmtId="0" fontId="68" fillId="79" borderId="51" applyNumberFormat="0" applyAlignment="0" applyProtection="0"/>
    <xf numFmtId="176" fontId="32" fillId="89" borderId="52" applyNumberFormat="0" applyAlignment="0" applyProtection="0"/>
    <xf numFmtId="176" fontId="32" fillId="89" borderId="52" applyNumberFormat="0" applyAlignment="0" applyProtection="0"/>
    <xf numFmtId="176" fontId="122" fillId="80" borderId="37" applyNumberFormat="0" applyAlignment="0" applyProtection="0"/>
    <xf numFmtId="176" fontId="122" fillId="80" borderId="37" applyNumberFormat="0" applyAlignment="0" applyProtection="0"/>
    <xf numFmtId="0" fontId="135" fillId="0" borderId="50" applyNumberFormat="0" applyFill="0" applyBorder="0" applyAlignment="0" applyProtection="0"/>
    <xf numFmtId="176" fontId="141" fillId="0" borderId="50" applyNumberFormat="0" applyFill="0" applyBorder="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176" fontId="135"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2" fillId="0" borderId="50" applyNumberFormat="0" applyFill="0" applyAlignment="0" applyProtection="0"/>
    <xf numFmtId="176" fontId="2" fillId="0" borderId="50" applyNumberFormat="0" applyFill="0" applyAlignment="0" applyProtection="0"/>
    <xf numFmtId="176" fontId="68" fillId="80" borderId="51" applyNumberFormat="0" applyAlignment="0" applyProtection="0"/>
    <xf numFmtId="176" fontId="68" fillId="80" borderId="51" applyNumberFormat="0" applyAlignment="0" applyProtection="0"/>
    <xf numFmtId="176" fontId="32" fillId="89" borderId="52" applyNumberFormat="0" applyAlignment="0" applyProtection="0"/>
    <xf numFmtId="176" fontId="32" fillId="89" borderId="52" applyNumberFormat="0" applyAlignment="0" applyProtection="0"/>
    <xf numFmtId="176" fontId="91" fillId="0" borderId="53">
      <alignment horizontal="left" vertical="center"/>
    </xf>
    <xf numFmtId="176" fontId="91" fillId="0" borderId="53">
      <alignment horizontal="left" vertical="center"/>
    </xf>
    <xf numFmtId="176" fontId="102" fillId="52" borderId="51" applyNumberFormat="0" applyAlignment="0" applyProtection="0"/>
    <xf numFmtId="176" fontId="102" fillId="52" borderId="51" applyNumberFormat="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0" fontId="68" fillId="79" borderId="51" applyNumberFormat="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0" fontId="141" fillId="0" borderId="50" applyNumberFormat="0" applyFill="0" applyBorder="0" applyAlignment="0" applyProtection="0"/>
    <xf numFmtId="0" fontId="141" fillId="0" borderId="50" applyNumberFormat="0" applyFill="0" applyBorder="0" applyAlignment="0" applyProtection="0"/>
    <xf numFmtId="0" fontId="140" fillId="0" borderId="50" applyNumberFormat="0" applyFill="0" applyBorder="0" applyAlignment="0" applyProtection="0"/>
    <xf numFmtId="0" fontId="140" fillId="0" borderId="50" applyNumberFormat="0" applyFill="0" applyBorder="0" applyAlignment="0" applyProtection="0"/>
    <xf numFmtId="0" fontId="135" fillId="0" borderId="50" applyNumberFormat="0" applyFill="0" applyBorder="0" applyAlignment="0" applyProtection="0"/>
    <xf numFmtId="0" fontId="135" fillId="0" borderId="50" applyNumberFormat="0" applyFill="0" applyBorder="0" applyAlignment="0" applyProtection="0"/>
    <xf numFmtId="0" fontId="36" fillId="92" borderId="52" applyNumberFormat="0" applyFont="0" applyAlignment="0" applyProtection="0"/>
    <xf numFmtId="0" fontId="32" fillId="89" borderId="52" applyNumberFormat="0" applyAlignment="0" applyProtection="0"/>
    <xf numFmtId="0" fontId="3" fillId="92" borderId="52" applyNumberFormat="0" applyFont="0" applyAlignment="0" applyProtection="0"/>
    <xf numFmtId="0" fontId="3" fillId="92" borderId="52" applyNumberFormat="0" applyFont="0" applyAlignment="0" applyProtection="0"/>
    <xf numFmtId="176" fontId="2" fillId="0" borderId="50" applyNumberFormat="0" applyFill="0" applyAlignment="0" applyProtection="0"/>
    <xf numFmtId="0" fontId="68" fillId="80" borderId="51" applyNumberFormat="0" applyAlignment="0" applyProtection="0"/>
    <xf numFmtId="0" fontId="68" fillId="79" borderId="51" applyNumberFormat="0" applyAlignment="0" applyProtection="0"/>
    <xf numFmtId="0" fontId="102" fillId="51" borderId="51" applyNumberFormat="0" applyAlignment="0" applyProtection="0"/>
    <xf numFmtId="0" fontId="102" fillId="51" borderId="51" applyNumberFormat="0" applyAlignment="0" applyProtection="0"/>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0" fontId="68" fillId="79" borderId="51" applyNumberFormat="0" applyAlignment="0" applyProtection="0"/>
    <xf numFmtId="0" fontId="68" fillId="80" borderId="51" applyNumberFormat="0" applyAlignment="0" applyProtection="0"/>
    <xf numFmtId="0" fontId="68" fillId="79" borderId="51" applyNumberFormat="0" applyAlignment="0" applyProtection="0"/>
    <xf numFmtId="0" fontId="68" fillId="79" borderId="51" applyNumberFormat="0" applyAlignment="0" applyProtection="0"/>
    <xf numFmtId="176" fontId="2" fillId="0" borderId="50" applyNumberFormat="0" applyFill="0" applyAlignment="0" applyProtection="0"/>
    <xf numFmtId="0" fontId="2" fillId="0" borderId="50" applyNumberFormat="0" applyFill="0" applyAlignment="0" applyProtection="0"/>
    <xf numFmtId="0" fontId="2" fillId="0" borderId="50" applyNumberFormat="0" applyFill="0" applyAlignment="0" applyProtection="0"/>
    <xf numFmtId="0" fontId="59" fillId="0" borderId="50" applyNumberFormat="0" applyFill="0" applyBorder="0" applyAlignment="0" applyProtection="0"/>
    <xf numFmtId="0" fontId="59" fillId="0" borderId="50" applyNumberFormat="0" applyFill="0" applyBorder="0" applyAlignment="0" applyProtection="0"/>
    <xf numFmtId="0" fontId="58" fillId="0" borderId="50" applyNumberFormat="0" applyFill="0" applyBorder="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0" fontId="57" fillId="0" borderId="50" applyNumberFormat="0" applyFill="0" applyBorder="0" applyAlignment="0" applyProtection="0"/>
    <xf numFmtId="0" fontId="3" fillId="92" borderId="52" applyNumberFormat="0" applyFont="0" applyAlignment="0" applyProtection="0"/>
    <xf numFmtId="0" fontId="32" fillId="89" borderId="52" applyNumberFormat="0" applyAlignment="0" applyProtection="0"/>
    <xf numFmtId="0" fontId="36" fillId="92" borderId="52" applyNumberFormat="0" applyFont="0" applyAlignment="0" applyProtection="0"/>
    <xf numFmtId="0" fontId="122" fillId="80" borderId="37" applyNumberFormat="0" applyAlignment="0" applyProtection="0"/>
    <xf numFmtId="0" fontId="122" fillId="79" borderId="37" applyNumberFormat="0" applyAlignment="0" applyProtection="0"/>
    <xf numFmtId="4" fontId="4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176" fontId="165" fillId="50" borderId="58"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25" fillId="112" borderId="58" applyNumberFormat="0" applyProtection="0">
      <alignment horizontal="left" vertical="center" wrapText="1"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3" fillId="93" borderId="37" applyNumberFormat="0" applyProtection="0">
      <alignment horizontal="left" vertical="center" indent="1"/>
    </xf>
    <xf numFmtId="0" fontId="130" fillId="107" borderId="58" applyNumberFormat="0" applyProtection="0">
      <alignment horizontal="left" vertical="top" indent="1"/>
    </xf>
    <xf numFmtId="176" fontId="130" fillId="107" borderId="58" applyNumberFormat="0" applyProtection="0">
      <alignment horizontal="left" vertical="top" indent="1"/>
    </xf>
    <xf numFmtId="4" fontId="134" fillId="109" borderId="58" applyNumberFormat="0" applyProtection="0">
      <alignment horizontal="right" vertical="center"/>
    </xf>
    <xf numFmtId="4" fontId="133" fillId="104" borderId="37" applyNumberFormat="0" applyProtection="0">
      <alignment horizontal="right" vertical="center"/>
    </xf>
    <xf numFmtId="4" fontId="133" fillId="104" borderId="37" applyNumberFormat="0" applyProtection="0">
      <alignment horizontal="right" vertical="center"/>
    </xf>
    <xf numFmtId="176" fontId="166" fillId="50" borderId="58"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0" fontId="135" fillId="0" borderId="50" applyNumberFormat="0" applyFill="0" applyBorder="0" applyAlignment="0" applyProtection="0"/>
    <xf numFmtId="0" fontId="135" fillId="0" borderId="50" applyNumberFormat="0" applyFill="0" applyBorder="0" applyAlignment="0" applyProtection="0"/>
    <xf numFmtId="176" fontId="135" fillId="0" borderId="50" applyNumberFormat="0" applyFill="0" applyBorder="0" applyAlignment="0" applyProtection="0"/>
    <xf numFmtId="0" fontId="173" fillId="0" borderId="48" applyNumberFormat="0" applyFill="0" applyAlignment="0" applyProtection="0"/>
    <xf numFmtId="0" fontId="140" fillId="0" borderId="50" applyNumberFormat="0" applyFill="0" applyBorder="0" applyAlignment="0" applyProtection="0"/>
    <xf numFmtId="0" fontId="140" fillId="0" borderId="50" applyNumberFormat="0" applyFill="0" applyBorder="0" applyAlignment="0" applyProtection="0"/>
    <xf numFmtId="176" fontId="140" fillId="0" borderId="50" applyNumberFormat="0" applyFill="0" applyBorder="0" applyAlignment="0" applyProtection="0"/>
    <xf numFmtId="0" fontId="141" fillId="0" borderId="50" applyNumberFormat="0" applyFill="0" applyBorder="0" applyAlignment="0" applyProtection="0"/>
    <xf numFmtId="0" fontId="141" fillId="0" borderId="50" applyNumberFormat="0" applyFill="0" applyBorder="0" applyAlignment="0" applyProtection="0"/>
    <xf numFmtId="176" fontId="141" fillId="0" borderId="50" applyNumberFormat="0" applyFill="0" applyBorder="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176" fontId="142" fillId="0" borderId="50" applyNumberFormat="0" applyFill="0" applyBorder="0" applyAlignment="0" applyProtection="0"/>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0" fontId="102" fillId="51" borderId="51" applyNumberFormat="0" applyAlignment="0" applyProtection="0"/>
    <xf numFmtId="0" fontId="173" fillId="0" borderId="48" applyNumberFormat="0" applyFill="0" applyAlignment="0" applyProtection="0"/>
    <xf numFmtId="0" fontId="3" fillId="92" borderId="52" applyNumberFormat="0" applyFont="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39" fontId="106" fillId="57" borderId="56"/>
    <xf numFmtId="176" fontId="2" fillId="0" borderId="50" applyNumberFormat="0" applyFill="0" applyAlignment="0" applyProtection="0"/>
    <xf numFmtId="4" fontId="126" fillId="102" borderId="37" applyNumberFormat="0" applyProtection="0">
      <alignment horizontal="left" vertical="center" indent="1"/>
    </xf>
    <xf numFmtId="0" fontId="68" fillId="79" borderId="51" applyNumberFormat="0" applyAlignment="0" applyProtection="0"/>
    <xf numFmtId="0" fontId="102" fillId="51" borderId="51" applyNumberFormat="0" applyAlignment="0" applyProtection="0"/>
    <xf numFmtId="0" fontId="3" fillId="93" borderId="37" applyNumberFormat="0" applyProtection="0">
      <alignment horizontal="left" vertical="center" indent="1"/>
    </xf>
    <xf numFmtId="0" fontId="68" fillId="80" borderId="51" applyNumberFormat="0" applyAlignment="0" applyProtection="0"/>
    <xf numFmtId="4" fontId="44" fillId="99" borderId="37" applyNumberFormat="0" applyProtection="0">
      <alignment horizontal="right" vertical="center"/>
    </xf>
    <xf numFmtId="0" fontId="68" fillId="79" borderId="51" applyNumberFormat="0" applyAlignment="0" applyProtection="0"/>
    <xf numFmtId="0" fontId="102" fillId="51" borderId="51" applyNumberFormat="0" applyAlignment="0" applyProtection="0"/>
    <xf numFmtId="0" fontId="102" fillId="52" borderId="51" applyNumberFormat="0" applyAlignment="0" applyProtection="0"/>
    <xf numFmtId="176" fontId="2" fillId="0" borderId="50" applyNumberFormat="0" applyFill="0" applyAlignment="0" applyProtection="0"/>
    <xf numFmtId="0" fontId="68" fillId="79" borderId="51" applyNumberFormat="0" applyAlignment="0" applyProtection="0"/>
    <xf numFmtId="4" fontId="44" fillId="100" borderId="37" applyNumberFormat="0" applyProtection="0">
      <alignment horizontal="right" vertical="center"/>
    </xf>
    <xf numFmtId="0" fontId="68" fillId="80" borderId="51" applyNumberFormat="0" applyAlignment="0" applyProtection="0"/>
    <xf numFmtId="0" fontId="68" fillId="79" borderId="51" applyNumberFormat="0" applyAlignment="0" applyProtection="0"/>
    <xf numFmtId="0" fontId="58" fillId="0" borderId="50" applyNumberFormat="0" applyFill="0" applyBorder="0" applyAlignment="0" applyProtection="0"/>
    <xf numFmtId="0" fontId="122" fillId="79" borderId="37" applyNumberFormat="0" applyAlignment="0" applyProtection="0"/>
    <xf numFmtId="4" fontId="44" fillId="96"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4" fontId="124" fillId="85" borderId="37" applyNumberFormat="0" applyProtection="0">
      <alignment vertical="center"/>
    </xf>
    <xf numFmtId="0" fontId="140" fillId="0" borderId="50" applyNumberFormat="0" applyFill="0" applyBorder="0" applyAlignment="0" applyProtection="0"/>
    <xf numFmtId="39" fontId="106" fillId="57" borderId="56"/>
    <xf numFmtId="176" fontId="57" fillId="0" borderId="50" applyNumberFormat="0" applyFill="0" applyBorder="0" applyAlignment="0" applyProtection="0"/>
    <xf numFmtId="176" fontId="142" fillId="0" borderId="50" applyNumberFormat="0" applyFill="0" applyBorder="0" applyAlignment="0" applyProtection="0"/>
    <xf numFmtId="0" fontId="140" fillId="0" borderId="50" applyNumberFormat="0" applyFill="0" applyBorder="0" applyAlignment="0" applyProtection="0"/>
    <xf numFmtId="176" fontId="32" fillId="89" borderId="52" applyNumberFormat="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0" fontId="135" fillId="0" borderId="50" applyNumberFormat="0" applyFill="0" applyBorder="0" applyAlignment="0" applyProtection="0"/>
    <xf numFmtId="176" fontId="2" fillId="0" borderId="50" applyNumberFormat="0" applyFill="0" applyAlignment="0" applyProtection="0"/>
    <xf numFmtId="176" fontId="135" fillId="0" borderId="50" applyNumberFormat="0" applyFill="0" applyBorder="0" applyAlignment="0" applyProtection="0"/>
    <xf numFmtId="0" fontId="57" fillId="0" borderId="50" applyNumberFormat="0" applyFill="0" applyBorder="0" applyAlignment="0" applyProtection="0"/>
    <xf numFmtId="0" fontId="3" fillId="93" borderId="37" applyNumberFormat="0" applyProtection="0">
      <alignment horizontal="left" vertical="center" indent="1"/>
    </xf>
    <xf numFmtId="0" fontId="3" fillId="108" borderId="37" applyNumberFormat="0" applyProtection="0">
      <alignment horizontal="left" vertical="center" indent="1"/>
    </xf>
    <xf numFmtId="4" fontId="44" fillId="97" borderId="37" applyNumberFormat="0" applyProtection="0">
      <alignment horizontal="right" vertical="center"/>
    </xf>
    <xf numFmtId="4" fontId="44" fillId="96" borderId="37" applyNumberFormat="0" applyProtection="0">
      <alignment horizontal="right" vertical="center"/>
    </xf>
    <xf numFmtId="4" fontId="44" fillId="104" borderId="37" applyNumberFormat="0" applyProtection="0">
      <alignment horizontal="right" vertical="center"/>
    </xf>
    <xf numFmtId="4" fontId="124" fillId="104" borderId="37" applyNumberFormat="0" applyProtection="0">
      <alignment horizontal="right" vertical="center"/>
    </xf>
    <xf numFmtId="176" fontId="58" fillId="0" borderId="50" applyNumberFormat="0" applyFill="0" applyBorder="0" applyAlignment="0" applyProtection="0"/>
    <xf numFmtId="176" fontId="135" fillId="0" borderId="50" applyNumberFormat="0" applyFill="0" applyBorder="0" applyAlignment="0" applyProtection="0"/>
    <xf numFmtId="176" fontId="142" fillId="0" borderId="50" applyNumberFormat="0" applyFill="0" applyBorder="0" applyAlignment="0" applyProtection="0"/>
    <xf numFmtId="0" fontId="142" fillId="0" borderId="50" applyNumberFormat="0" applyFill="0" applyBorder="0" applyAlignment="0" applyProtection="0"/>
    <xf numFmtId="0" fontId="141" fillId="0" borderId="50" applyNumberFormat="0" applyFill="0" applyBorder="0" applyAlignment="0" applyProtection="0"/>
    <xf numFmtId="0" fontId="58" fillId="0" borderId="50" applyNumberFormat="0" applyFill="0" applyBorder="0" applyAlignment="0" applyProtection="0"/>
    <xf numFmtId="0" fontId="102" fillId="51" borderId="51" applyNumberFormat="0" applyAlignment="0" applyProtection="0"/>
    <xf numFmtId="0" fontId="68" fillId="79" borderId="51" applyNumberFormat="0" applyAlignment="0" applyProtection="0"/>
    <xf numFmtId="0" fontId="3" fillId="93" borderId="37" applyNumberFormat="0" applyProtection="0">
      <alignment horizontal="left" vertical="center" indent="1"/>
    </xf>
    <xf numFmtId="4" fontId="44" fillId="85" borderId="37" applyNumberFormat="0" applyProtection="0">
      <alignment horizontal="left" vertical="center" indent="1"/>
    </xf>
    <xf numFmtId="0" fontId="3" fillId="86" borderId="37" applyNumberFormat="0" applyProtection="0">
      <alignment horizontal="left" vertical="center" indent="1"/>
    </xf>
    <xf numFmtId="4" fontId="44" fillId="88" borderId="37" applyNumberFormat="0" applyProtection="0">
      <alignment horizontal="left" vertical="center" indent="1"/>
    </xf>
    <xf numFmtId="0" fontId="3" fillId="8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176" fontId="128" fillId="50" borderId="58" applyNumberFormat="0" applyProtection="0">
      <alignment horizontal="right" vertical="center"/>
    </xf>
    <xf numFmtId="176" fontId="165" fillId="50" borderId="58" applyNumberFormat="0" applyProtection="0">
      <alignment horizontal="right" vertical="center"/>
    </xf>
    <xf numFmtId="176" fontId="165" fillId="50" borderId="58" applyNumberFormat="0" applyProtection="0">
      <alignment horizontal="right" vertical="center"/>
    </xf>
    <xf numFmtId="176" fontId="125" fillId="112" borderId="58" applyNumberFormat="0" applyProtection="0">
      <alignment horizontal="left" vertical="center" wrapText="1" indent="1"/>
    </xf>
    <xf numFmtId="176" fontId="125" fillId="112" borderId="58" applyNumberFormat="0" applyProtection="0">
      <alignment horizontal="left" vertical="center" wrapText="1" indent="1"/>
    </xf>
    <xf numFmtId="176" fontId="130" fillId="107" borderId="58" applyNumberFormat="0" applyProtection="0">
      <alignment horizontal="left" vertical="top" indent="1"/>
    </xf>
    <xf numFmtId="176" fontId="130" fillId="107" borderId="58" applyNumberFormat="0" applyProtection="0">
      <alignment horizontal="left" vertical="top" indent="1"/>
    </xf>
    <xf numFmtId="176" fontId="166" fillId="50" borderId="58" applyNumberFormat="0" applyProtection="0">
      <alignment horizontal="right" vertical="center"/>
    </xf>
    <xf numFmtId="176" fontId="166" fillId="50" borderId="58" applyNumberFormat="0" applyProtection="0">
      <alignment horizontal="right" vertical="center"/>
    </xf>
    <xf numFmtId="176" fontId="135"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25" fillId="112" borderId="58" applyNumberFormat="0" applyProtection="0">
      <alignment horizontal="left" vertical="center" wrapText="1" indent="1"/>
    </xf>
    <xf numFmtId="0" fontId="3" fillId="108" borderId="37" applyNumberFormat="0" applyProtection="0">
      <alignment horizontal="left" vertical="center" indent="1"/>
    </xf>
    <xf numFmtId="176" fontId="102" fillId="52" borderId="51" applyNumberFormat="0" applyAlignment="0" applyProtection="0"/>
    <xf numFmtId="176" fontId="102" fillId="52" borderId="51" applyNumberFormat="0" applyAlignment="0" applyProtection="0"/>
    <xf numFmtId="176" fontId="59" fillId="0" borderId="50" applyNumberFormat="0" applyFill="0" applyBorder="0" applyAlignment="0" applyProtection="0"/>
    <xf numFmtId="0" fontId="3" fillId="93" borderId="37" applyNumberFormat="0" applyProtection="0">
      <alignment horizontal="left" vertical="center" indent="1"/>
    </xf>
    <xf numFmtId="176" fontId="141" fillId="0" borderId="50" applyNumberFormat="0" applyFill="0" applyBorder="0" applyAlignment="0" applyProtection="0"/>
    <xf numFmtId="176" fontId="130" fillId="107" borderId="58" applyNumberFormat="0" applyProtection="0">
      <alignment horizontal="left" vertical="top" indent="1"/>
    </xf>
    <xf numFmtId="176" fontId="122" fillId="80" borderId="37" applyNumberFormat="0" applyAlignment="0" applyProtection="0"/>
    <xf numFmtId="0" fontId="122" fillId="79" borderId="37" applyNumberFormat="0" applyAlignment="0" applyProtection="0"/>
    <xf numFmtId="0" fontId="122" fillId="79" borderId="37" applyNumberFormat="0" applyAlignment="0" applyProtection="0"/>
    <xf numFmtId="0" fontId="122" fillId="80" borderId="37" applyNumberFormat="0" applyAlignment="0" applyProtection="0"/>
    <xf numFmtId="0" fontId="122" fillId="79" borderId="37" applyNumberFormat="0" applyAlignment="0" applyProtection="0"/>
    <xf numFmtId="4" fontId="44" fillId="85" borderId="37" applyNumberFormat="0" applyProtection="0">
      <alignment vertical="center"/>
    </xf>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128" fillId="109" borderId="58" applyNumberFormat="0" applyProtection="0">
      <alignment horizontal="right" vertical="center"/>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9" fillId="109" borderId="58"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176" fontId="165" fillId="50" borderId="58"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4" fontId="125" fillId="53" borderId="58" applyNumberFormat="0" applyProtection="0">
      <alignment horizontal="left" vertical="center" wrapText="1" indent="1"/>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25" fillId="112" borderId="58" applyNumberFormat="0" applyProtection="0">
      <alignment horizontal="left" vertical="center" wrapText="1"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130" fillId="107" borderId="58" applyNumberFormat="0" applyProtection="0">
      <alignment horizontal="left" vertical="top"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130" fillId="107" borderId="58" applyNumberFormat="0" applyProtection="0">
      <alignment horizontal="left" vertical="top" indent="1"/>
    </xf>
    <xf numFmtId="176" fontId="130" fillId="107" borderId="58" applyNumberFormat="0" applyProtection="0">
      <alignment horizontal="left" vertical="top" indent="1"/>
    </xf>
    <xf numFmtId="4" fontId="134" fillId="109" borderId="58" applyNumberFormat="0" applyProtection="0">
      <alignment horizontal="right" vertical="center"/>
    </xf>
    <xf numFmtId="4" fontId="133" fillId="104" borderId="37" applyNumberFormat="0" applyProtection="0">
      <alignment horizontal="right" vertical="center"/>
    </xf>
    <xf numFmtId="4" fontId="133" fillId="104" borderId="37" applyNumberFormat="0" applyProtection="0">
      <alignment horizontal="right" vertical="center"/>
    </xf>
    <xf numFmtId="176" fontId="166" fillId="50" borderId="58"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0" fontId="173" fillId="0" borderId="48" applyNumberFormat="0" applyFill="0" applyAlignment="0" applyProtection="0"/>
    <xf numFmtId="4" fontId="124" fillId="104" borderId="37" applyNumberFormat="0" applyProtection="0">
      <alignment horizontal="right" vertical="center"/>
    </xf>
    <xf numFmtId="4" fontId="44" fillId="106" borderId="37" applyNumberFormat="0" applyProtection="0">
      <alignment horizontal="left" vertical="center" indent="1"/>
    </xf>
    <xf numFmtId="0" fontId="173" fillId="0" borderId="48" applyNumberFormat="0" applyFill="0" applyAlignment="0" applyProtection="0"/>
    <xf numFmtId="4" fontId="124" fillId="85" borderId="37" applyNumberFormat="0" applyProtection="0">
      <alignment vertical="center"/>
    </xf>
    <xf numFmtId="0" fontId="3" fillId="106" borderId="37" applyNumberFormat="0" applyProtection="0">
      <alignment horizontal="left" vertical="center" indent="1"/>
    </xf>
    <xf numFmtId="0" fontId="122" fillId="79" borderId="37" applyNumberFormat="0" applyAlignment="0" applyProtection="0"/>
    <xf numFmtId="0" fontId="185" fillId="0" borderId="48" applyNumberFormat="0" applyFill="0" applyAlignment="0" applyProtection="0"/>
    <xf numFmtId="0" fontId="122" fillId="80" borderId="37" applyNumberFormat="0" applyAlignment="0" applyProtection="0"/>
    <xf numFmtId="4" fontId="44" fillId="85" borderId="37" applyNumberFormat="0" applyProtection="0">
      <alignment vertical="center"/>
    </xf>
    <xf numFmtId="0" fontId="191" fillId="80" borderId="37" applyNumberFormat="0" applyAlignment="0" applyProtection="0"/>
    <xf numFmtId="0" fontId="122" fillId="79" borderId="37" applyNumberFormat="0" applyAlignment="0" applyProtection="0"/>
    <xf numFmtId="4" fontId="44" fillId="104" borderId="37" applyNumberFormat="0" applyProtection="0">
      <alignment horizontal="right" vertical="center"/>
    </xf>
    <xf numFmtId="39" fontId="106" fillId="57" borderId="56"/>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39" fontId="106" fillId="57" borderId="56"/>
    <xf numFmtId="4" fontId="134" fillId="109" borderId="58" applyNumberFormat="0" applyProtection="0">
      <alignment horizontal="right" vertical="center"/>
    </xf>
    <xf numFmtId="4" fontId="125" fillId="53" borderId="58" applyNumberFormat="0" applyProtection="0">
      <alignment horizontal="left" vertical="center" wrapText="1" indent="1"/>
    </xf>
    <xf numFmtId="4" fontId="129" fillId="109" borderId="58" applyNumberFormat="0" applyProtection="0">
      <alignment horizontal="right" vertical="center"/>
    </xf>
    <xf numFmtId="4" fontId="128" fillId="109" borderId="58" applyNumberFormat="0" applyProtection="0">
      <alignment horizontal="right" vertical="center"/>
    </xf>
    <xf numFmtId="39" fontId="106" fillId="57" borderId="56"/>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128" fillId="109" borderId="58" applyNumberFormat="0" applyProtection="0">
      <alignment horizontal="right" vertical="center"/>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9" fillId="109" borderId="58"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176" fontId="165" fillId="50" borderId="58"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4" fontId="125" fillId="53" borderId="58" applyNumberFormat="0" applyProtection="0">
      <alignment horizontal="left" vertical="center" wrapText="1" indent="1"/>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25" fillId="112" borderId="58" applyNumberFormat="0" applyProtection="0">
      <alignment horizontal="left" vertical="center" wrapText="1"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130" fillId="107" borderId="58" applyNumberFormat="0" applyProtection="0">
      <alignment horizontal="left" vertical="top"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130" fillId="107" borderId="58" applyNumberFormat="0" applyProtection="0">
      <alignment horizontal="left" vertical="top" indent="1"/>
    </xf>
    <xf numFmtId="176" fontId="130" fillId="107" borderId="58" applyNumberFormat="0" applyProtection="0">
      <alignment horizontal="left" vertical="top" indent="1"/>
    </xf>
    <xf numFmtId="4" fontId="134" fillId="109" borderId="58" applyNumberFormat="0" applyProtection="0">
      <alignment horizontal="right" vertical="center"/>
    </xf>
    <xf numFmtId="4" fontId="133" fillId="104" borderId="37" applyNumberFormat="0" applyProtection="0">
      <alignment horizontal="right" vertical="center"/>
    </xf>
    <xf numFmtId="4" fontId="133" fillId="104" borderId="37" applyNumberFormat="0" applyProtection="0">
      <alignment horizontal="right" vertical="center"/>
    </xf>
    <xf numFmtId="176" fontId="166" fillId="50" borderId="58"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0" fontId="135" fillId="0" borderId="50" applyNumberFormat="0" applyFill="0" applyBorder="0" applyAlignment="0" applyProtection="0"/>
    <xf numFmtId="0" fontId="135" fillId="0" borderId="50" applyNumberFormat="0" applyFill="0" applyBorder="0" applyAlignment="0" applyProtection="0"/>
    <xf numFmtId="176" fontId="135" fillId="0" borderId="50" applyNumberFormat="0" applyFill="0" applyBorder="0" applyAlignment="0" applyProtection="0"/>
    <xf numFmtId="0" fontId="173" fillId="0" borderId="48" applyNumberFormat="0" applyFill="0" applyAlignment="0" applyProtection="0"/>
    <xf numFmtId="0" fontId="140" fillId="0" borderId="50" applyNumberFormat="0" applyFill="0" applyBorder="0" applyAlignment="0" applyProtection="0"/>
    <xf numFmtId="0" fontId="140" fillId="0" borderId="50" applyNumberFormat="0" applyFill="0" applyBorder="0" applyAlignment="0" applyProtection="0"/>
    <xf numFmtId="176" fontId="140" fillId="0" borderId="50" applyNumberFormat="0" applyFill="0" applyBorder="0" applyAlignment="0" applyProtection="0"/>
    <xf numFmtId="0" fontId="141" fillId="0" borderId="50" applyNumberFormat="0" applyFill="0" applyBorder="0" applyAlignment="0" applyProtection="0"/>
    <xf numFmtId="0" fontId="141" fillId="0" borderId="50" applyNumberFormat="0" applyFill="0" applyBorder="0" applyAlignment="0" applyProtection="0"/>
    <xf numFmtId="176" fontId="141" fillId="0" borderId="50" applyNumberFormat="0" applyFill="0" applyBorder="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176" fontId="142" fillId="0" borderId="50" applyNumberFormat="0" applyFill="0" applyBorder="0" applyAlignment="0" applyProtection="0"/>
    <xf numFmtId="0" fontId="68" fillId="79" borderId="51" applyNumberFormat="0" applyAlignment="0" applyProtection="0"/>
    <xf numFmtId="0" fontId="102" fillId="51" borderId="51" applyNumberFormat="0" applyAlignment="0" applyProtection="0"/>
    <xf numFmtId="0" fontId="173" fillId="0" borderId="48" applyNumberFormat="0" applyFill="0" applyAlignment="0" applyProtection="0"/>
    <xf numFmtId="0" fontId="122" fillId="79" borderId="37" applyNumberFormat="0" applyAlignment="0" applyProtection="0"/>
    <xf numFmtId="0" fontId="3" fillId="92" borderId="52" applyNumberFormat="0" applyFont="0" applyAlignment="0" applyProtection="0"/>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0" fontId="102" fillId="51" borderId="51" applyNumberFormat="0" applyAlignment="0" applyProtection="0"/>
    <xf numFmtId="0" fontId="3" fillId="92" borderId="52" applyNumberFormat="0" applyFont="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4" fontId="44" fillId="104" borderId="37" applyNumberFormat="0" applyProtection="0">
      <alignment horizontal="right" vertical="center"/>
    </xf>
    <xf numFmtId="39" fontId="106" fillId="57" borderId="56"/>
    <xf numFmtId="0" fontId="173" fillId="0" borderId="48" applyNumberFormat="0" applyFill="0" applyAlignment="0" applyProtection="0"/>
    <xf numFmtId="4" fontId="44" fillId="85"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0" fontId="3" fillId="86" borderId="37" applyNumberFormat="0" applyProtection="0">
      <alignment horizontal="left" vertical="center" indent="1"/>
    </xf>
    <xf numFmtId="4" fontId="133" fillId="104" borderId="37" applyNumberFormat="0" applyProtection="0">
      <alignment horizontal="right" vertical="center"/>
    </xf>
    <xf numFmtId="176" fontId="130" fillId="107" borderId="58" applyNumberFormat="0" applyProtection="0">
      <alignment horizontal="left" vertical="top"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176" fontId="125" fillId="112" borderId="58" applyNumberFormat="0" applyProtection="0">
      <alignment horizontal="left" vertical="center" wrapText="1" indent="1"/>
    </xf>
    <xf numFmtId="0" fontId="3" fillId="93" borderId="37" applyNumberFormat="0" applyProtection="0">
      <alignment horizontal="left" vertical="center" indent="1"/>
    </xf>
    <xf numFmtId="176" fontId="165" fillId="50" borderId="58" applyNumberFormat="0" applyProtection="0">
      <alignment horizontal="right" vertical="center"/>
    </xf>
    <xf numFmtId="4" fontId="134" fillId="109" borderId="58" applyNumberFormat="0" applyProtection="0">
      <alignment horizontal="right" vertical="center"/>
    </xf>
    <xf numFmtId="4" fontId="125" fillId="53" borderId="58" applyNumberFormat="0" applyProtection="0">
      <alignment horizontal="left" vertical="center" wrapText="1" indent="1"/>
    </xf>
    <xf numFmtId="4" fontId="129" fillId="109" borderId="58" applyNumberFormat="0" applyProtection="0">
      <alignment horizontal="right" vertical="center"/>
    </xf>
    <xf numFmtId="4" fontId="128" fillId="109" borderId="58" applyNumberFormat="0" applyProtection="0">
      <alignment horizontal="right" vertical="center"/>
    </xf>
    <xf numFmtId="0" fontId="164" fillId="1" borderId="53" applyNumberFormat="0" applyFont="0" applyAlignment="0">
      <alignment horizontal="center"/>
    </xf>
    <xf numFmtId="176" fontId="91" fillId="0" borderId="53">
      <alignment horizontal="left" vertical="center"/>
    </xf>
    <xf numFmtId="176" fontId="91" fillId="0" borderId="53">
      <alignment horizontal="left" vertical="center"/>
    </xf>
    <xf numFmtId="4" fontId="133" fillId="104" borderId="37" applyNumberFormat="0" applyProtection="0">
      <alignment horizontal="right" vertical="center"/>
    </xf>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39" fontId="106" fillId="57" borderId="56"/>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4" fontId="44" fillId="106" borderId="37" applyNumberFormat="0" applyProtection="0">
      <alignment horizontal="left" vertical="center" indent="1"/>
    </xf>
    <xf numFmtId="4" fontId="44" fillId="104"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4" fontId="44" fillId="101" borderId="37" applyNumberFormat="0" applyProtection="0">
      <alignment horizontal="righ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vertical="center"/>
    </xf>
    <xf numFmtId="0" fontId="102" fillId="51" borderId="51" applyNumberFormat="0" applyAlignment="0" applyProtection="0"/>
    <xf numFmtId="0" fontId="102" fillId="51" borderId="51" applyNumberFormat="0" applyAlignment="0" applyProtection="0"/>
    <xf numFmtId="0" fontId="102" fillId="52" borderId="51" applyNumberFormat="0" applyAlignment="0" applyProtection="0"/>
    <xf numFmtId="0" fontId="102" fillId="51" borderId="51" applyNumberFormat="0" applyAlignment="0" applyProtection="0"/>
    <xf numFmtId="176" fontId="102" fillId="52" borderId="51" applyNumberFormat="0" applyAlignment="0" applyProtection="0"/>
    <xf numFmtId="0" fontId="58" fillId="0" borderId="50" applyNumberFormat="0" applyFill="0" applyBorder="0" applyAlignment="0" applyProtection="0"/>
    <xf numFmtId="0" fontId="2" fillId="0" borderId="50" applyNumberFormat="0" applyFill="0" applyAlignment="0" applyProtection="0"/>
    <xf numFmtId="0" fontId="135" fillId="0" borderId="50" applyNumberFormat="0" applyFill="0" applyBorder="0" applyAlignment="0" applyProtection="0"/>
    <xf numFmtId="0" fontId="141" fillId="0" borderId="50" applyNumberFormat="0" applyFill="0" applyBorder="0" applyAlignment="0" applyProtection="0"/>
    <xf numFmtId="176" fontId="68" fillId="80" borderId="51" applyNumberFormat="0" applyAlignment="0" applyProtection="0"/>
    <xf numFmtId="176" fontId="59" fillId="0" borderId="50" applyNumberFormat="0" applyFill="0" applyBorder="0" applyAlignment="0" applyProtection="0"/>
    <xf numFmtId="176" fontId="2" fillId="0" borderId="50" applyNumberFormat="0" applyFill="0" applyAlignment="0" applyProtection="0"/>
    <xf numFmtId="176" fontId="2" fillId="0" borderId="50" applyNumberFormat="0" applyFill="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4" fontId="44" fillId="104" borderId="37" applyNumberFormat="0" applyProtection="0">
      <alignment horizontal="right" vertical="center"/>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4" fillId="104" borderId="37"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0" fontId="3" fillId="93" borderId="37" applyNumberFormat="0" applyProtection="0">
      <alignment horizontal="left" vertical="center"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3" fillId="93" borderId="37" applyNumberFormat="0" applyProtection="0">
      <alignment horizontal="left" vertical="center" indent="1"/>
    </xf>
    <xf numFmtId="176" fontId="130" fillId="107" borderId="58" applyNumberFormat="0" applyProtection="0">
      <alignment horizontal="left" vertical="top" indent="1"/>
    </xf>
    <xf numFmtId="4" fontId="133" fillId="104" borderId="37"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176" fontId="135" fillId="0" borderId="50" applyNumberFormat="0" applyFill="0" applyBorder="0" applyAlignment="0" applyProtection="0"/>
    <xf numFmtId="0" fontId="173" fillId="0" borderId="48" applyNumberFormat="0" applyFill="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02" fillId="52" borderId="51" applyNumberFormat="0" applyAlignment="0" applyProtection="0"/>
    <xf numFmtId="0" fontId="57"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32" fillId="89" borderId="52" applyNumberFormat="0" applyAlignment="0" applyProtection="0"/>
    <xf numFmtId="0" fontId="140" fillId="0" borderId="50" applyNumberFormat="0" applyFill="0" applyBorder="0" applyAlignment="0" applyProtection="0"/>
    <xf numFmtId="176" fontId="68" fillId="80" borderId="51" applyNumberFormat="0" applyAlignment="0" applyProtection="0"/>
    <xf numFmtId="176" fontId="57" fillId="0" borderId="50" applyNumberFormat="0" applyFill="0" applyBorder="0" applyAlignment="0" applyProtection="0"/>
    <xf numFmtId="176" fontId="59" fillId="0" borderId="50" applyNumberFormat="0" applyFill="0" applyBorder="0" applyAlignment="0" applyProtection="0"/>
    <xf numFmtId="176" fontId="58" fillId="0" borderId="50" applyNumberFormat="0" applyFill="0" applyBorder="0" applyAlignment="0" applyProtection="0"/>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4" fontId="4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88" borderId="37" applyNumberFormat="0" applyProtection="0">
      <alignmen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133" fillId="104" borderId="37" applyNumberFormat="0" applyProtection="0">
      <alignment horizontal="right" vertical="center"/>
    </xf>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57" fillId="0" borderId="50" applyNumberFormat="0" applyFill="0" applyBorder="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68" fillId="80" borderId="51" applyNumberFormat="0" applyAlignment="0" applyProtection="0"/>
    <xf numFmtId="176" fontId="59" fillId="0" borderId="50" applyNumberFormat="0" applyFill="0" applyBorder="0" applyAlignment="0" applyProtection="0"/>
    <xf numFmtId="176" fontId="2" fillId="0" borderId="50" applyNumberFormat="0" applyFill="0" applyAlignment="0" applyProtection="0"/>
    <xf numFmtId="176" fontId="68" fillId="80" borderId="51" applyNumberFormat="0" applyAlignment="0" applyProtection="0"/>
    <xf numFmtId="176" fontId="102" fillId="52" borderId="51" applyNumberFormat="0" applyAlignment="0" applyProtection="0"/>
    <xf numFmtId="176" fontId="102" fillId="52" borderId="51" applyNumberFormat="0" applyAlignment="0" applyProtection="0"/>
    <xf numFmtId="176" fontId="32" fillId="89" borderId="52" applyNumberFormat="0" applyAlignment="0" applyProtection="0"/>
    <xf numFmtId="176" fontId="32" fillId="89" borderId="52" applyNumberFormat="0" applyAlignment="0" applyProtection="0"/>
    <xf numFmtId="176" fontId="122" fillId="80" borderId="37" applyNumberFormat="0" applyAlignment="0" applyProtection="0"/>
    <xf numFmtId="176" fontId="122" fillId="80" borderId="37" applyNumberFormat="0" applyAlignment="0" applyProtection="0"/>
    <xf numFmtId="176" fontId="128" fillId="50" borderId="58" applyNumberFormat="0" applyProtection="0">
      <alignment horizontal="right" vertical="center"/>
    </xf>
    <xf numFmtId="176" fontId="165" fillId="50" borderId="58" applyNumberFormat="0" applyProtection="0">
      <alignment horizontal="right" vertical="center"/>
    </xf>
    <xf numFmtId="176" fontId="165" fillId="50" borderId="58" applyNumberFormat="0" applyProtection="0">
      <alignment horizontal="right" vertical="center"/>
    </xf>
    <xf numFmtId="176" fontId="125" fillId="112" borderId="58" applyNumberFormat="0" applyProtection="0">
      <alignment horizontal="left" vertical="center" wrapText="1" indent="1"/>
    </xf>
    <xf numFmtId="176" fontId="125" fillId="112" borderId="58" applyNumberFormat="0" applyProtection="0">
      <alignment horizontal="left" vertical="center" wrapText="1" indent="1"/>
    </xf>
    <xf numFmtId="176" fontId="130" fillId="107" borderId="58" applyNumberFormat="0" applyProtection="0">
      <alignment horizontal="left" vertical="top" indent="1"/>
    </xf>
    <xf numFmtId="176" fontId="130" fillId="107" borderId="58" applyNumberFormat="0" applyProtection="0">
      <alignment horizontal="left" vertical="top" indent="1"/>
    </xf>
    <xf numFmtId="176" fontId="166" fillId="50" borderId="58" applyNumberFormat="0" applyProtection="0">
      <alignment horizontal="right" vertical="center"/>
    </xf>
    <xf numFmtId="176" fontId="166" fillId="50" borderId="58" applyNumberFormat="0" applyProtection="0">
      <alignment horizontal="right" vertical="center"/>
    </xf>
    <xf numFmtId="176" fontId="135" fillId="0" borderId="50" applyNumberFormat="0" applyFill="0" applyBorder="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2" fillId="0" borderId="50" applyNumberFormat="0" applyFill="0" applyAlignment="0" applyProtection="0"/>
    <xf numFmtId="176" fontId="2" fillId="0" borderId="50" applyNumberFormat="0" applyFill="0" applyAlignment="0" applyProtection="0"/>
    <xf numFmtId="176" fontId="68" fillId="80" borderId="51" applyNumberFormat="0" applyAlignment="0" applyProtection="0"/>
    <xf numFmtId="176" fontId="68" fillId="80" borderId="51" applyNumberFormat="0" applyAlignment="0" applyProtection="0"/>
    <xf numFmtId="176" fontId="32" fillId="89" borderId="52" applyNumberFormat="0" applyAlignment="0" applyProtection="0"/>
    <xf numFmtId="176" fontId="32" fillId="89" borderId="52" applyNumberFormat="0" applyAlignment="0" applyProtection="0"/>
    <xf numFmtId="176" fontId="102" fillId="52" borderId="51" applyNumberFormat="0" applyAlignment="0" applyProtection="0"/>
    <xf numFmtId="176" fontId="102" fillId="52" borderId="51" applyNumberFormat="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0" fontId="59" fillId="0" borderId="50" applyNumberFormat="0" applyFill="0" applyBorder="0" applyAlignment="0" applyProtection="0"/>
    <xf numFmtId="0" fontId="102" fillId="52" borderId="51" applyNumberFormat="0" applyAlignment="0" applyProtection="0"/>
    <xf numFmtId="176" fontId="102" fillId="52" borderId="51" applyNumberFormat="0" applyAlignment="0" applyProtection="0"/>
    <xf numFmtId="176" fontId="2" fillId="0" borderId="50" applyNumberFormat="0" applyFill="0" applyAlignment="0" applyProtection="0"/>
    <xf numFmtId="0" fontId="3" fillId="106" borderId="37" applyNumberFormat="0" applyProtection="0">
      <alignment horizontal="left" vertical="center" indent="1"/>
    </xf>
    <xf numFmtId="176" fontId="58" fillId="0" borderId="50" applyNumberFormat="0" applyFill="0" applyBorder="0" applyAlignment="0" applyProtection="0"/>
    <xf numFmtId="0" fontId="122" fillId="79" borderId="37" applyNumberFormat="0" applyAlignment="0" applyProtection="0"/>
    <xf numFmtId="0" fontId="3" fillId="93" borderId="37" applyNumberFormat="0" applyProtection="0">
      <alignment horizontal="left" vertical="center" indent="1"/>
    </xf>
    <xf numFmtId="4" fontId="44" fillId="88" borderId="37" applyNumberFormat="0" applyProtection="0">
      <alignment horizontal="left" vertical="center" indent="1"/>
    </xf>
    <xf numFmtId="4" fontId="134" fillId="109" borderId="58" applyNumberFormat="0" applyProtection="0">
      <alignment horizontal="right" vertical="center"/>
    </xf>
    <xf numFmtId="10" fontId="2" fillId="88" borderId="54" applyNumberFormat="0" applyBorder="0" applyAlignment="0" applyProtection="0"/>
    <xf numFmtId="0" fontId="102" fillId="51" borderId="51" applyNumberFormat="0" applyAlignment="0" applyProtection="0"/>
    <xf numFmtId="4" fontId="124" fillId="85" borderId="37" applyNumberFormat="0" applyProtection="0">
      <alignment vertical="center"/>
    </xf>
    <xf numFmtId="4" fontId="44" fillId="104" borderId="37" applyNumberFormat="0" applyProtection="0">
      <alignment horizontal="left" vertical="center" indent="1"/>
    </xf>
    <xf numFmtId="0" fontId="3" fillId="93" borderId="37" applyNumberFormat="0" applyProtection="0">
      <alignment horizontal="left" vertical="center" indent="1"/>
    </xf>
    <xf numFmtId="176" fontId="57" fillId="0" borderId="50" applyNumberFormat="0" applyFill="0" applyBorder="0" applyAlignment="0" applyProtection="0"/>
    <xf numFmtId="176" fontId="166" fillId="50" borderId="58" applyNumberFormat="0" applyProtection="0">
      <alignment horizontal="right" vertical="center"/>
    </xf>
    <xf numFmtId="4" fontId="44" fillId="104" borderId="55" applyNumberFormat="0" applyProtection="0">
      <alignment horizontal="left" vertical="center" indent="1"/>
    </xf>
    <xf numFmtId="176" fontId="142" fillId="0" borderId="50" applyNumberFormat="0" applyFill="0" applyBorder="0" applyAlignment="0" applyProtection="0"/>
    <xf numFmtId="0" fontId="3" fillId="108" borderId="37" applyNumberFormat="0" applyProtection="0">
      <alignment horizontal="left" vertical="center" indent="1"/>
    </xf>
    <xf numFmtId="0" fontId="142" fillId="0" borderId="50" applyNumberFormat="0" applyFill="0" applyBorder="0" applyAlignment="0" applyProtection="0"/>
    <xf numFmtId="0" fontId="141" fillId="0" borderId="50" applyNumberFormat="0" applyFill="0" applyBorder="0" applyAlignment="0" applyProtection="0"/>
    <xf numFmtId="0" fontId="140" fillId="0" borderId="50" applyNumberFormat="0" applyFill="0" applyBorder="0" applyAlignment="0" applyProtection="0"/>
    <xf numFmtId="0" fontId="135" fillId="0" borderId="50" applyNumberFormat="0" applyFill="0" applyBorder="0" applyAlignment="0" applyProtection="0"/>
    <xf numFmtId="0" fontId="3" fillId="93" borderId="37" applyNumberFormat="0" applyProtection="0">
      <alignment horizontal="left" vertical="center" indent="1"/>
    </xf>
    <xf numFmtId="0" fontId="2" fillId="86" borderId="54"/>
    <xf numFmtId="4" fontId="124" fillId="104" borderId="37" applyNumberFormat="0" applyProtection="0">
      <alignment horizontal="right" vertical="center"/>
    </xf>
    <xf numFmtId="0" fontId="102" fillId="52" borderId="51" applyNumberFormat="0" applyAlignment="0" applyProtection="0"/>
    <xf numFmtId="0" fontId="91" fillId="0" borderId="53">
      <alignment horizontal="left" vertical="center"/>
    </xf>
    <xf numFmtId="0" fontId="2" fillId="84" borderId="54"/>
    <xf numFmtId="4" fontId="124" fillId="104" borderId="37" applyNumberFormat="0" applyProtection="0">
      <alignment horizontal="right" vertical="center"/>
    </xf>
    <xf numFmtId="176" fontId="128" fillId="50" borderId="58" applyNumberFormat="0" applyProtection="0">
      <alignment horizontal="right" vertical="center"/>
    </xf>
    <xf numFmtId="0" fontId="2" fillId="0" borderId="50" applyNumberFormat="0" applyFill="0" applyAlignment="0" applyProtection="0"/>
    <xf numFmtId="0" fontId="59" fillId="0" borderId="50" applyNumberFormat="0" applyFill="0" applyBorder="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0" fontId="3" fillId="93" borderId="37" applyNumberFormat="0" applyProtection="0">
      <alignment horizontal="left" vertical="center" indent="1"/>
    </xf>
    <xf numFmtId="0" fontId="141" fillId="0" borderId="50" applyNumberFormat="0" applyFill="0" applyBorder="0" applyAlignment="0" applyProtection="0"/>
    <xf numFmtId="0" fontId="59" fillId="0" borderId="50" applyNumberFormat="0" applyFill="0" applyBorder="0" applyAlignment="0" applyProtection="0"/>
    <xf numFmtId="4" fontId="125" fillId="53" borderId="58" applyNumberFormat="0" applyProtection="0">
      <alignment horizontal="left" vertical="center" wrapText="1" indent="1"/>
    </xf>
    <xf numFmtId="4" fontId="124" fillId="88" borderId="37" applyNumberFormat="0" applyProtection="0">
      <alignment vertical="center"/>
    </xf>
    <xf numFmtId="0" fontId="141" fillId="0" borderId="50" applyNumberFormat="0" applyFill="0" applyBorder="0" applyAlignment="0" applyProtection="0"/>
    <xf numFmtId="0" fontId="68" fillId="79" borderId="51" applyNumberFormat="0" applyAlignment="0" applyProtection="0"/>
    <xf numFmtId="0" fontId="58" fillId="0" borderId="50" applyNumberFormat="0" applyFill="0" applyBorder="0" applyAlignment="0" applyProtection="0"/>
    <xf numFmtId="0" fontId="3" fillId="93" borderId="37" applyNumberFormat="0" applyProtection="0">
      <alignment horizontal="left" vertical="center" indent="1"/>
    </xf>
    <xf numFmtId="0" fontId="102" fillId="51" borderId="51" applyNumberFormat="0" applyAlignment="0" applyProtection="0"/>
    <xf numFmtId="0" fontId="3" fillId="93" borderId="37" applyNumberFormat="0" applyProtection="0">
      <alignment horizontal="left" vertical="center" indent="1"/>
    </xf>
    <xf numFmtId="0" fontId="102" fillId="51" borderId="51" applyNumberFormat="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176" fontId="102" fillId="52" borderId="51" applyNumberFormat="0" applyAlignment="0" applyProtection="0"/>
    <xf numFmtId="0" fontId="102" fillId="51" borderId="51" applyNumberFormat="0" applyAlignment="0" applyProtection="0"/>
    <xf numFmtId="0" fontId="68" fillId="79" borderId="51" applyNumberFormat="0" applyAlignment="0" applyProtection="0"/>
    <xf numFmtId="4" fontId="126" fillId="102" borderId="37" applyNumberFormat="0" applyProtection="0">
      <alignment horizontal="left" vertical="center" indent="1"/>
    </xf>
    <xf numFmtId="0" fontId="3" fillId="86" borderId="37" applyNumberFormat="0" applyProtection="0">
      <alignment horizontal="left" vertical="center" indent="1"/>
    </xf>
    <xf numFmtId="4" fontId="44" fillId="85" borderId="37" applyNumberFormat="0" applyProtection="0">
      <alignment horizontal="left" vertical="center" indent="1"/>
    </xf>
    <xf numFmtId="4" fontId="124" fillId="88" borderId="37" applyNumberFormat="0" applyProtection="0">
      <alignment vertical="center"/>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0" fontId="32" fillId="89" borderId="52" applyNumberFormat="0" applyAlignment="0" applyProtection="0"/>
    <xf numFmtId="4" fontId="44" fillId="104" borderId="37" applyNumberFormat="0" applyProtection="0">
      <alignment horizontal="right" vertical="center"/>
    </xf>
    <xf numFmtId="4" fontId="44" fillId="104" borderId="37" applyNumberFormat="0" applyProtection="0">
      <alignment horizontal="left" vertical="center" indent="1"/>
    </xf>
    <xf numFmtId="0" fontId="3" fillId="86" borderId="37" applyNumberFormat="0" applyProtection="0">
      <alignment horizontal="left" vertical="center" indent="1"/>
    </xf>
    <xf numFmtId="0" fontId="68" fillId="79" borderId="51" applyNumberFormat="0" applyAlignment="0" applyProtection="0"/>
    <xf numFmtId="4" fontId="44" fillId="83" borderId="37" applyNumberFormat="0" applyProtection="0">
      <alignment horizontal="right" vertical="center"/>
    </xf>
    <xf numFmtId="4" fontId="44" fillId="85" borderId="37" applyNumberFormat="0" applyProtection="0">
      <alignment vertical="center"/>
    </xf>
    <xf numFmtId="4" fontId="44" fillId="99" borderId="37" applyNumberFormat="0" applyProtection="0">
      <alignment horizontal="right" vertical="center"/>
    </xf>
    <xf numFmtId="4" fontId="44" fillId="100" borderId="37" applyNumberFormat="0" applyProtection="0">
      <alignment horizontal="right" vertical="center"/>
    </xf>
    <xf numFmtId="4" fontId="126" fillId="102" borderId="37"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4" fontId="44" fillId="88" borderId="37" applyNumberFormat="0" applyProtection="0">
      <alignment vertical="center"/>
    </xf>
    <xf numFmtId="4" fontId="124" fillId="88" borderId="37" applyNumberFormat="0" applyProtection="0">
      <alignment vertical="center"/>
    </xf>
    <xf numFmtId="0" fontId="3" fillId="93" borderId="37" applyNumberFormat="0" applyProtection="0">
      <alignment horizontal="left" vertical="center" indent="1"/>
    </xf>
    <xf numFmtId="4" fontId="44" fillId="8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102" fillId="52" borderId="51" applyNumberFormat="0" applyAlignment="0" applyProtection="0"/>
    <xf numFmtId="4" fontId="44" fillId="104" borderId="37" applyNumberFormat="0" applyProtection="0">
      <alignment horizontal="right" vertical="center"/>
    </xf>
    <xf numFmtId="4" fontId="124" fillId="85" borderId="37" applyNumberFormat="0" applyProtection="0">
      <alignmen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4" fontId="44" fillId="83" borderId="37" applyNumberFormat="0" applyProtection="0">
      <alignment horizontal="right" vertical="center"/>
    </xf>
    <xf numFmtId="0" fontId="36" fillId="89" borderId="52" applyNumberFormat="0" applyAlignment="0" applyProtection="0"/>
    <xf numFmtId="0" fontId="3" fillId="92" borderId="52" applyNumberFormat="0" applyFont="0" applyAlignment="0" applyProtection="0"/>
    <xf numFmtId="176" fontId="122" fillId="80" borderId="37" applyNumberFormat="0" applyAlignment="0" applyProtection="0"/>
    <xf numFmtId="0" fontId="3" fillId="108" borderId="37" applyNumberFormat="0" applyProtection="0">
      <alignment horizontal="left" vertical="center" indent="1"/>
    </xf>
    <xf numFmtId="0" fontId="3" fillId="86" borderId="37" applyNumberFormat="0" applyProtection="0">
      <alignment horizontal="left" vertical="center" indent="1"/>
    </xf>
    <xf numFmtId="176" fontId="140" fillId="0" borderId="50" applyNumberFormat="0" applyFill="0" applyBorder="0" applyAlignment="0" applyProtection="0"/>
    <xf numFmtId="176" fontId="135" fillId="0" borderId="50" applyNumberFormat="0" applyFill="0" applyBorder="0" applyAlignment="0" applyProtection="0"/>
    <xf numFmtId="4" fontId="44" fillId="85" borderId="37" applyNumberFormat="0" applyProtection="0">
      <alignment vertical="center"/>
    </xf>
    <xf numFmtId="4" fontId="124" fillId="85" borderId="37" applyNumberFormat="0" applyProtection="0">
      <alignment vertical="center"/>
    </xf>
    <xf numFmtId="4" fontId="44" fillId="106" borderId="37" applyNumberFormat="0" applyProtection="0">
      <alignment horizontal="left" vertical="center" indent="1"/>
    </xf>
    <xf numFmtId="176" fontId="102" fillId="52" borderId="51" applyNumberFormat="0" applyAlignment="0" applyProtection="0"/>
    <xf numFmtId="4" fontId="44" fillId="106" borderId="37" applyNumberFormat="0" applyProtection="0">
      <alignment horizontal="left" vertical="center" indent="1"/>
    </xf>
    <xf numFmtId="4" fontId="44" fillId="97" borderId="37" applyNumberFormat="0" applyProtection="0">
      <alignment horizontal="right" vertical="center"/>
    </xf>
    <xf numFmtId="4" fontId="44" fillId="96" borderId="37" applyNumberFormat="0" applyProtection="0">
      <alignment horizontal="right" vertical="center"/>
    </xf>
    <xf numFmtId="4" fontId="44" fillId="99" borderId="37" applyNumberFormat="0" applyProtection="0">
      <alignment horizontal="right" vertical="center"/>
    </xf>
    <xf numFmtId="4" fontId="44" fillId="100" borderId="37" applyNumberFormat="0" applyProtection="0">
      <alignment horizontal="right" vertical="center"/>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8" borderId="37" applyNumberFormat="0" applyProtection="0">
      <alignment vertical="center"/>
    </xf>
    <xf numFmtId="0" fontId="3" fillId="86" borderId="37" applyNumberFormat="0" applyProtection="0">
      <alignment horizontal="left" vertical="center" indent="1"/>
    </xf>
    <xf numFmtId="4" fontId="44" fillId="85" borderId="37" applyNumberFormat="0" applyProtection="0">
      <alignment vertical="center"/>
    </xf>
    <xf numFmtId="4" fontId="44" fillId="88"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68" fillId="79" borderId="51" applyNumberFormat="0" applyAlignment="0" applyProtection="0"/>
    <xf numFmtId="4" fontId="124" fillId="88" borderId="37" applyNumberFormat="0" applyProtection="0">
      <alignment vertical="center"/>
    </xf>
    <xf numFmtId="0" fontId="3" fillId="93" borderId="37" applyNumberFormat="0" applyProtection="0">
      <alignment horizontal="left" vertical="center" indent="1"/>
    </xf>
    <xf numFmtId="4" fontId="44" fillId="100" borderId="37" applyNumberFormat="0" applyProtection="0">
      <alignment horizontal="right" vertical="center"/>
    </xf>
    <xf numFmtId="4" fontId="44" fillId="85" borderId="37" applyNumberFormat="0" applyProtection="0">
      <alignment vertical="center"/>
    </xf>
    <xf numFmtId="0" fontId="3" fillId="86" borderId="37" applyNumberFormat="0" applyProtection="0">
      <alignment horizontal="left" vertical="center" indent="1"/>
    </xf>
    <xf numFmtId="4" fontId="44" fillId="104" borderId="37" applyNumberFormat="0" applyProtection="0">
      <alignment horizontal="right" vertical="center"/>
    </xf>
    <xf numFmtId="4" fontId="124" fillId="88" borderId="37" applyNumberFormat="0" applyProtection="0">
      <alignment vertical="center"/>
    </xf>
    <xf numFmtId="39" fontId="106" fillId="57" borderId="56"/>
    <xf numFmtId="0" fontId="102" fillId="51" borderId="51" applyNumberFormat="0" applyAlignment="0" applyProtection="0"/>
    <xf numFmtId="176" fontId="2" fillId="0" borderId="50" applyNumberFormat="0" applyFill="0" applyAlignment="0" applyProtection="0"/>
    <xf numFmtId="0" fontId="36" fillId="92" borderId="52" applyNumberFormat="0" applyFont="0" applyAlignment="0" applyProtection="0"/>
    <xf numFmtId="176" fontId="68" fillId="80" borderId="51" applyNumberFormat="0" applyAlignment="0" applyProtection="0"/>
    <xf numFmtId="39" fontId="106" fillId="57" borderId="56"/>
    <xf numFmtId="176" fontId="165" fillId="50" borderId="58" applyNumberFormat="0" applyProtection="0">
      <alignment horizontal="right" vertical="center"/>
    </xf>
    <xf numFmtId="0" fontId="122" fillId="79" borderId="37" applyNumberFormat="0" applyAlignment="0" applyProtection="0"/>
    <xf numFmtId="0" fontId="3" fillId="86" borderId="37" applyNumberFormat="0" applyProtection="0">
      <alignment horizontal="left" vertical="center" indent="1"/>
    </xf>
    <xf numFmtId="0" fontId="3" fillId="108" borderId="37" applyNumberFormat="0" applyProtection="0">
      <alignment horizontal="left" vertical="center" indent="1"/>
    </xf>
    <xf numFmtId="176" fontId="2" fillId="0" borderId="50" applyNumberFormat="0" applyFill="0" applyAlignment="0" applyProtection="0"/>
    <xf numFmtId="0" fontId="32" fillId="89" borderId="52" applyNumberFormat="0" applyAlignment="0" applyProtection="0"/>
    <xf numFmtId="0" fontId="3" fillId="93" borderId="37" applyNumberFormat="0" applyProtection="0">
      <alignment horizontal="left" vertical="center" indent="1"/>
    </xf>
    <xf numFmtId="4" fontId="124" fillId="88" borderId="37" applyNumberFormat="0" applyProtection="0">
      <alignment vertical="center"/>
    </xf>
    <xf numFmtId="0" fontId="3" fillId="106" borderId="37" applyNumberFormat="0" applyProtection="0">
      <alignment horizontal="left" vertical="center" indent="1"/>
    </xf>
    <xf numFmtId="176" fontId="128" fillId="50" borderId="58" applyNumberFormat="0" applyProtection="0">
      <alignment horizontal="right" vertical="center"/>
    </xf>
    <xf numFmtId="4" fontId="124" fillId="85" borderId="37" applyNumberFormat="0" applyProtection="0">
      <alignment vertical="center"/>
    </xf>
    <xf numFmtId="0" fontId="3" fillId="108" borderId="37" applyNumberFormat="0" applyProtection="0">
      <alignment horizontal="left" vertical="center" indent="1"/>
    </xf>
    <xf numFmtId="176" fontId="142" fillId="0" borderId="50" applyNumberFormat="0" applyFill="0" applyBorder="0" applyAlignment="0" applyProtection="0"/>
    <xf numFmtId="4" fontId="44" fillId="101" borderId="37" applyNumberFormat="0" applyProtection="0">
      <alignment horizontal="right" vertical="center"/>
    </xf>
    <xf numFmtId="0" fontId="3" fillId="93" borderId="37" applyNumberFormat="0" applyProtection="0">
      <alignment horizontal="left" vertical="center" indent="1"/>
    </xf>
    <xf numFmtId="4" fontId="44" fillId="85" borderId="37" applyNumberFormat="0" applyProtection="0">
      <alignment horizontal="left" vertical="center" indent="1"/>
    </xf>
    <xf numFmtId="176" fontId="122" fillId="80" borderId="37" applyNumberFormat="0" applyAlignment="0" applyProtection="0"/>
    <xf numFmtId="176" fontId="57" fillId="0" borderId="50" applyNumberFormat="0" applyFill="0" applyBorder="0" applyAlignment="0" applyProtection="0"/>
    <xf numFmtId="0" fontId="3" fillId="92" borderId="52" applyNumberFormat="0" applyFont="0" applyAlignment="0" applyProtection="0"/>
    <xf numFmtId="0" fontId="135" fillId="0" borderId="50" applyNumberFormat="0" applyFill="0" applyBorder="0" applyAlignment="0" applyProtection="0"/>
    <xf numFmtId="0" fontId="189" fillId="80" borderId="51" applyNumberFormat="0" applyAlignment="0" applyProtection="0"/>
    <xf numFmtId="0" fontId="3" fillId="106" borderId="37" applyNumberFormat="0" applyProtection="0">
      <alignment horizontal="left" vertical="center" indent="1"/>
    </xf>
    <xf numFmtId="176" fontId="165" fillId="50" borderId="58" applyNumberFormat="0" applyProtection="0">
      <alignment horizontal="right" vertical="center"/>
    </xf>
    <xf numFmtId="0" fontId="2" fillId="0" borderId="50" applyNumberFormat="0" applyFill="0" applyAlignment="0" applyProtection="0"/>
    <xf numFmtId="176" fontId="130" fillId="107" borderId="58" applyNumberFormat="0" applyProtection="0">
      <alignment horizontal="left" vertical="top" indent="1"/>
    </xf>
    <xf numFmtId="4" fontId="44" fillId="104" borderId="37" applyNumberFormat="0" applyProtection="0">
      <alignment horizontal="right" vertical="center"/>
    </xf>
    <xf numFmtId="4" fontId="134" fillId="109" borderId="58" applyNumberFormat="0" applyProtection="0">
      <alignment horizontal="right" vertical="center"/>
    </xf>
    <xf numFmtId="176" fontId="57" fillId="0" borderId="50" applyNumberFormat="0" applyFill="0" applyBorder="0" applyAlignment="0" applyProtection="0"/>
    <xf numFmtId="176" fontId="58" fillId="0" borderId="50" applyNumberFormat="0" applyFill="0" applyBorder="0" applyAlignment="0" applyProtection="0"/>
    <xf numFmtId="4" fontId="124" fillId="104" borderId="37" applyNumberFormat="0" applyProtection="0">
      <alignment horizontal="right" vertical="center"/>
    </xf>
    <xf numFmtId="176" fontId="125" fillId="112" borderId="58" applyNumberFormat="0" applyProtection="0">
      <alignment horizontal="left" vertical="center" wrapText="1" indent="1"/>
    </xf>
    <xf numFmtId="4" fontId="124" fillId="104" borderId="37" applyNumberFormat="0" applyProtection="0">
      <alignment horizontal="right" vertical="center"/>
    </xf>
    <xf numFmtId="176" fontId="68" fillId="80" borderId="51" applyNumberFormat="0" applyAlignment="0" applyProtection="0"/>
    <xf numFmtId="176" fontId="135" fillId="0" borderId="50" applyNumberFormat="0" applyFill="0" applyBorder="0" applyAlignment="0" applyProtection="0"/>
    <xf numFmtId="4" fontId="128" fillId="109" borderId="58"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176" fontId="128" fillId="50" borderId="58" applyNumberFormat="0" applyProtection="0">
      <alignment horizontal="right" vertical="center"/>
    </xf>
    <xf numFmtId="4" fontId="44" fillId="104" borderId="37" applyNumberFormat="0" applyProtection="0">
      <alignment horizontal="right" vertical="center"/>
    </xf>
    <xf numFmtId="176" fontId="128" fillId="50" borderId="58" applyNumberFormat="0" applyProtection="0">
      <alignment horizontal="right" vertical="center"/>
    </xf>
    <xf numFmtId="176" fontId="59" fillId="0" borderId="50" applyNumberFormat="0" applyFill="0" applyBorder="0" applyAlignment="0" applyProtection="0"/>
    <xf numFmtId="176" fontId="142" fillId="0" borderId="50" applyNumberFormat="0" applyFill="0" applyBorder="0" applyAlignment="0" applyProtection="0"/>
    <xf numFmtId="176" fontId="140" fillId="0" borderId="50" applyNumberFormat="0" applyFill="0" applyBorder="0" applyAlignment="0" applyProtection="0"/>
    <xf numFmtId="4" fontId="133" fillId="104" borderId="37" applyNumberFormat="0" applyProtection="0">
      <alignment horizontal="right" vertical="center"/>
    </xf>
    <xf numFmtId="176" fontId="141" fillId="0" borderId="50" applyNumberFormat="0" applyFill="0" applyBorder="0" applyAlignment="0" applyProtection="0"/>
    <xf numFmtId="0" fontId="36" fillId="92" borderId="52" applyNumberFormat="0" applyFont="0" applyAlignment="0" applyProtection="0"/>
    <xf numFmtId="4" fontId="133" fillId="104" borderId="37" applyNumberFormat="0" applyProtection="0">
      <alignment horizontal="right" vertical="center"/>
    </xf>
    <xf numFmtId="0" fontId="58" fillId="0" borderId="50" applyNumberFormat="0" applyFill="0" applyBorder="0" applyAlignment="0" applyProtection="0"/>
    <xf numFmtId="0" fontId="59" fillId="0" borderId="50" applyNumberFormat="0" applyFill="0" applyBorder="0" applyAlignment="0" applyProtection="0"/>
    <xf numFmtId="176" fontId="2" fillId="0" borderId="50" applyNumberFormat="0" applyFill="0" applyAlignment="0" applyProtection="0"/>
    <xf numFmtId="0" fontId="68" fillId="79" borderId="51" applyNumberFormat="0" applyAlignment="0" applyProtection="0"/>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vertical="center"/>
    </xf>
    <xf numFmtId="4" fontId="44" fillId="104" borderId="37" applyNumberFormat="0" applyProtection="0">
      <alignment horizontal="right" vertical="center"/>
    </xf>
    <xf numFmtId="4" fontId="125" fillId="53" borderId="58" applyNumberFormat="0" applyProtection="0">
      <alignment horizontal="left" vertical="center" wrapText="1" indent="1"/>
    </xf>
    <xf numFmtId="4" fontId="124" fillId="85" borderId="37" applyNumberFormat="0" applyProtection="0">
      <alignment vertical="center"/>
    </xf>
    <xf numFmtId="0" fontId="140" fillId="0" borderId="50" applyNumberFormat="0" applyFill="0" applyBorder="0" applyAlignment="0" applyProtection="0"/>
    <xf numFmtId="0" fontId="141" fillId="0" borderId="50" applyNumberFormat="0" applyFill="0" applyBorder="0" applyAlignment="0" applyProtection="0"/>
    <xf numFmtId="0" fontId="142" fillId="0" borderId="50" applyNumberFormat="0" applyFill="0" applyBorder="0" applyAlignment="0" applyProtection="0"/>
    <xf numFmtId="0" fontId="190" fillId="52" borderId="51" applyNumberFormat="0" applyAlignment="0" applyProtection="0"/>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2" borderId="52" applyNumberFormat="0" applyFont="0" applyAlignment="0" applyProtection="0"/>
    <xf numFmtId="0" fontId="102" fillId="51" borderId="51" applyNumberFormat="0" applyAlignment="0" applyProtection="0"/>
    <xf numFmtId="39" fontId="106" fillId="57" borderId="56"/>
    <xf numFmtId="39" fontId="106" fillId="57" borderId="56"/>
    <xf numFmtId="39" fontId="106" fillId="57" borderId="56"/>
    <xf numFmtId="4" fontId="44" fillId="98" borderId="37" applyNumberFormat="0" applyProtection="0">
      <alignment horizontal="right" vertical="center"/>
    </xf>
    <xf numFmtId="4" fontId="44" fillId="104" borderId="37" applyNumberFormat="0" applyProtection="0">
      <alignment horizontal="left" vertical="center" indent="1"/>
    </xf>
    <xf numFmtId="0" fontId="3" fillId="93" borderId="37" applyNumberFormat="0" applyProtection="0">
      <alignment horizontal="left" vertical="center" indent="1"/>
    </xf>
    <xf numFmtId="0" fontId="3" fillId="108" borderId="37" applyNumberFormat="0" applyProtection="0">
      <alignment horizontal="left" vertical="center" indent="1"/>
    </xf>
    <xf numFmtId="4" fontId="44" fillId="101" borderId="37" applyNumberFormat="0" applyProtection="0">
      <alignment horizontal="right" vertical="center"/>
    </xf>
    <xf numFmtId="39" fontId="106" fillId="57" borderId="56"/>
    <xf numFmtId="4" fontId="44" fillId="85" borderId="37" applyNumberFormat="0" applyProtection="0">
      <alignment horizontal="left" vertical="center" indent="1"/>
    </xf>
    <xf numFmtId="4" fontId="44" fillId="88"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39" fontId="106" fillId="57" borderId="56"/>
    <xf numFmtId="4" fontId="44" fillId="85"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59" fillId="0" borderId="50" applyNumberFormat="0" applyFill="0" applyBorder="0" applyAlignment="0" applyProtection="0"/>
    <xf numFmtId="0" fontId="102" fillId="51" borderId="51" applyNumberFormat="0" applyAlignment="0" applyProtection="0"/>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0" fontId="3" fillId="93" borderId="37" applyNumberFormat="0" applyProtection="0">
      <alignment horizontal="left" vertical="center" indent="1"/>
    </xf>
    <xf numFmtId="176" fontId="2" fillId="0" borderId="50" applyNumberFormat="0" applyFill="0" applyAlignment="0" applyProtection="0"/>
    <xf numFmtId="176" fontId="125" fillId="112" borderId="58" applyNumberFormat="0" applyProtection="0">
      <alignment horizontal="left" vertical="center" wrapText="1" indent="1"/>
    </xf>
    <xf numFmtId="176" fontId="58" fillId="0" borderId="50" applyNumberFormat="0" applyFill="0" applyBorder="0" applyAlignment="0" applyProtection="0"/>
    <xf numFmtId="176" fontId="59" fillId="0" borderId="50" applyNumberFormat="0" applyFill="0" applyBorder="0" applyAlignment="0" applyProtection="0"/>
    <xf numFmtId="176" fontId="166" fillId="50" borderId="58" applyNumberFormat="0" applyProtection="0">
      <alignment horizontal="right" vertical="center"/>
    </xf>
    <xf numFmtId="176" fontId="32" fillId="89" borderId="52" applyNumberFormat="0" applyAlignment="0" applyProtection="0"/>
    <xf numFmtId="176" fontId="102" fillId="52" borderId="51" applyNumberFormat="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0" fontId="68" fillId="79" borderId="51" applyNumberFormat="0" applyAlignment="0" applyProtection="0"/>
    <xf numFmtId="0" fontId="32" fillId="89" borderId="52" applyNumberFormat="0" applyAlignment="0" applyProtection="0"/>
    <xf numFmtId="0" fontId="57" fillId="0" borderId="50" applyNumberFormat="0" applyFill="0" applyBorder="0" applyAlignment="0" applyProtection="0"/>
    <xf numFmtId="0" fontId="58" fillId="0" borderId="50" applyNumberFormat="0" applyFill="0" applyBorder="0" applyAlignment="0" applyProtection="0"/>
    <xf numFmtId="176" fontId="59" fillId="0" borderId="50" applyNumberFormat="0" applyFill="0" applyBorder="0" applyAlignment="0" applyProtection="0"/>
    <xf numFmtId="0" fontId="68" fillId="79" borderId="51" applyNumberFormat="0" applyAlignment="0" applyProtection="0"/>
    <xf numFmtId="4" fontId="124" fillId="104" borderId="37" applyNumberFormat="0" applyProtection="0">
      <alignment horizontal="right" vertical="center"/>
    </xf>
    <xf numFmtId="4" fontId="44" fillId="10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4" fontId="44" fillId="104" borderId="37" applyNumberFormat="0" applyProtection="0">
      <alignment horizontal="right" vertical="center"/>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vertical="center"/>
    </xf>
    <xf numFmtId="4" fontId="124" fillId="85" borderId="37" applyNumberFormat="0" applyProtection="0">
      <alignment vertical="center"/>
    </xf>
    <xf numFmtId="39" fontId="106" fillId="57" borderId="56"/>
    <xf numFmtId="39" fontId="106" fillId="57" borderId="56"/>
    <xf numFmtId="4" fontId="44" fillId="85" borderId="37" applyNumberFormat="0" applyProtection="0">
      <alignment horizontal="left" vertical="center" indent="1"/>
    </xf>
    <xf numFmtId="4" fontId="44" fillId="83" borderId="37" applyNumberFormat="0" applyProtection="0">
      <alignment horizontal="right" vertical="center"/>
    </xf>
    <xf numFmtId="0" fontId="3" fillId="108" borderId="37" applyNumberFormat="0" applyProtection="0">
      <alignment horizontal="left" vertical="center" indent="1"/>
    </xf>
    <xf numFmtId="4" fontId="44" fillId="104"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7" borderId="37" applyNumberFormat="0" applyProtection="0">
      <alignment horizontal="right" vertical="center"/>
    </xf>
    <xf numFmtId="4" fontId="44" fillId="40" borderId="37" applyNumberFormat="0" applyProtection="0">
      <alignment horizontal="right" vertical="center"/>
    </xf>
    <xf numFmtId="0" fontId="3" fillId="93" borderId="37" applyNumberFormat="0" applyProtection="0">
      <alignment horizontal="left" vertical="center" indent="1"/>
    </xf>
    <xf numFmtId="0" fontId="68" fillId="79" borderId="51" applyNumberFormat="0" applyAlignment="0" applyProtection="0"/>
    <xf numFmtId="0" fontId="3" fillId="93"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horizontal="left" vertical="center" indent="1"/>
    </xf>
    <xf numFmtId="176" fontId="57" fillId="0" borderId="50" applyNumberFormat="0" applyFill="0" applyBorder="0" applyAlignment="0" applyProtection="0"/>
    <xf numFmtId="4" fontId="44" fillId="104" borderId="37" applyNumberFormat="0" applyProtection="0">
      <alignment horizontal="right" vertical="center"/>
    </xf>
    <xf numFmtId="4" fontId="44" fillId="85" borderId="37" applyNumberFormat="0" applyProtection="0">
      <alignment vertical="center"/>
    </xf>
    <xf numFmtId="0" fontId="135" fillId="0" borderId="50" applyNumberFormat="0" applyFill="0" applyBorder="0" applyAlignment="0" applyProtection="0"/>
    <xf numFmtId="0" fontId="3" fillId="93" borderId="37" applyNumberFormat="0" applyProtection="0">
      <alignment horizontal="left" vertical="center" indent="1"/>
    </xf>
    <xf numFmtId="4" fontId="44" fillId="85" borderId="37" applyNumberFormat="0" applyProtection="0">
      <alignment horizontal="left" vertical="center" indent="1"/>
    </xf>
    <xf numFmtId="176" fontId="57" fillId="0" borderId="50" applyNumberFormat="0" applyFill="0" applyBorder="0" applyAlignment="0" applyProtection="0"/>
    <xf numFmtId="4" fontId="124" fillId="104" borderId="37" applyNumberFormat="0" applyProtection="0">
      <alignment horizontal="right" vertical="center"/>
    </xf>
    <xf numFmtId="4" fontId="44" fillId="85" borderId="37" applyNumberFormat="0" applyProtection="0">
      <alignment horizontal="left" vertical="center" indent="1"/>
    </xf>
    <xf numFmtId="0" fontId="3" fillId="106" borderId="37" applyNumberFormat="0" applyProtection="0">
      <alignment horizontal="left" vertical="center" indent="1"/>
    </xf>
    <xf numFmtId="4" fontId="44" fillId="85" borderId="37" applyNumberFormat="0" applyProtection="0">
      <alignment horizontal="left" vertical="center" indent="1"/>
    </xf>
    <xf numFmtId="176" fontId="59" fillId="0" borderId="50" applyNumberFormat="0" applyFill="0" applyBorder="0" applyAlignment="0" applyProtection="0"/>
    <xf numFmtId="176" fontId="58" fillId="0" borderId="50" applyNumberFormat="0" applyFill="0" applyBorder="0" applyAlignment="0" applyProtection="0"/>
    <xf numFmtId="0" fontId="59" fillId="0" borderId="50" applyNumberFormat="0" applyFill="0" applyBorder="0" applyAlignment="0" applyProtection="0"/>
    <xf numFmtId="0" fontId="57" fillId="0" borderId="50" applyNumberFormat="0" applyFill="0" applyBorder="0" applyAlignment="0" applyProtection="0"/>
    <xf numFmtId="0" fontId="2" fillId="0" borderId="50" applyNumberFormat="0" applyFill="0" applyAlignment="0" applyProtection="0"/>
    <xf numFmtId="0" fontId="2" fillId="0" borderId="50" applyNumberFormat="0" applyFill="0" applyAlignment="0" applyProtection="0"/>
    <xf numFmtId="176" fontId="59" fillId="0" borderId="50" applyNumberFormat="0" applyFill="0" applyBorder="0" applyAlignment="0" applyProtection="0"/>
    <xf numFmtId="0" fontId="3" fillId="92" borderId="52" applyNumberFormat="0" applyFont="0" applyAlignment="0" applyProtection="0"/>
    <xf numFmtId="0" fontId="3" fillId="92" borderId="52" applyNumberFormat="0" applyFont="0" applyAlignment="0" applyProtection="0"/>
    <xf numFmtId="4" fontId="44" fillId="104" borderId="37" applyNumberFormat="0" applyProtection="0">
      <alignment horizontal="right" vertical="center"/>
    </xf>
    <xf numFmtId="0" fontId="32" fillId="89" borderId="52" applyNumberFormat="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0" fontId="3" fillId="86" borderId="37" applyNumberFormat="0" applyProtection="0">
      <alignment horizontal="left" vertical="center" indent="1"/>
    </xf>
    <xf numFmtId="176" fontId="32" fillId="89" borderId="52" applyNumberFormat="0" applyAlignment="0" applyProtection="0"/>
    <xf numFmtId="176" fontId="141"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68" fillId="80" borderId="51" applyNumberFormat="0" applyAlignment="0" applyProtection="0"/>
    <xf numFmtId="176" fontId="32" fillId="89" borderId="52" applyNumberFormat="0" applyAlignment="0" applyProtection="0"/>
    <xf numFmtId="176" fontId="141" fillId="0" borderId="50" applyNumberFormat="0" applyFill="0" applyBorder="0" applyAlignment="0" applyProtection="0"/>
    <xf numFmtId="176" fontId="135" fillId="0" borderId="50" applyNumberFormat="0" applyFill="0" applyBorder="0" applyAlignment="0" applyProtection="0"/>
    <xf numFmtId="0" fontId="36" fillId="92" borderId="52" applyNumberFormat="0" applyFont="0" applyAlignment="0" applyProtection="0"/>
    <xf numFmtId="176" fontId="135" fillId="0" borderId="50" applyNumberFormat="0" applyFill="0" applyBorder="0" applyAlignment="0" applyProtection="0"/>
    <xf numFmtId="176" fontId="141" fillId="0" borderId="50" applyNumberFormat="0" applyFill="0" applyBorder="0" applyAlignment="0" applyProtection="0"/>
    <xf numFmtId="176" fontId="135" fillId="0" borderId="50" applyNumberFormat="0" applyFill="0" applyBorder="0" applyAlignment="0" applyProtection="0"/>
    <xf numFmtId="176" fontId="68" fillId="80" borderId="51" applyNumberFormat="0" applyAlignment="0" applyProtection="0"/>
    <xf numFmtId="0" fontId="3" fillId="93" borderId="37" applyNumberFormat="0" applyProtection="0">
      <alignment horizontal="left" vertical="center" indent="1"/>
    </xf>
    <xf numFmtId="4" fontId="124" fillId="85" borderId="37" applyNumberFormat="0" applyProtection="0">
      <alignment vertical="center"/>
    </xf>
    <xf numFmtId="39" fontId="106" fillId="57" borderId="56"/>
    <xf numFmtId="4" fontId="44" fillId="85" borderId="37" applyNumberFormat="0" applyProtection="0">
      <alignment horizontal="left" vertical="center" indent="1"/>
    </xf>
    <xf numFmtId="39" fontId="106" fillId="57" borderId="56"/>
    <xf numFmtId="176" fontId="59" fillId="0" borderId="50" applyNumberFormat="0" applyFill="0" applyBorder="0" applyAlignment="0" applyProtection="0"/>
    <xf numFmtId="176" fontId="58" fillId="0" borderId="50" applyNumberFormat="0" applyFill="0" applyBorder="0" applyAlignment="0" applyProtection="0"/>
    <xf numFmtId="176" fontId="122" fillId="80" borderId="37" applyNumberFormat="0" applyAlignment="0" applyProtection="0"/>
    <xf numFmtId="0" fontId="68" fillId="80" borderId="51" applyNumberFormat="0" applyAlignment="0" applyProtection="0"/>
    <xf numFmtId="0" fontId="68" fillId="79" borderId="51" applyNumberFormat="0" applyAlignment="0" applyProtection="0"/>
    <xf numFmtId="39" fontId="106" fillId="57" borderId="56"/>
    <xf numFmtId="0" fontId="3" fillId="93" borderId="37" applyNumberFormat="0" applyProtection="0">
      <alignment horizontal="left" vertical="center" indent="1"/>
    </xf>
    <xf numFmtId="4" fontId="44" fillId="104"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189" fillId="80" borderId="51" applyNumberFormat="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6" borderId="37" applyNumberFormat="0" applyProtection="0">
      <alignment horizontal="left" vertical="center" indent="1"/>
    </xf>
    <xf numFmtId="4" fontId="124" fillId="88" borderId="37" applyNumberFormat="0" applyProtection="0">
      <alignment vertical="center"/>
    </xf>
    <xf numFmtId="0" fontId="3" fillId="93" borderId="37" applyNumberFormat="0" applyProtection="0">
      <alignment horizontal="left" vertical="center" indent="1"/>
    </xf>
    <xf numFmtId="176" fontId="2" fillId="0" borderId="50" applyNumberFormat="0" applyFill="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0" fontId="3" fillId="92" borderId="52" applyNumberFormat="0" applyFont="0" applyAlignment="0" applyProtection="0"/>
    <xf numFmtId="0" fontId="59" fillId="0" borderId="50" applyNumberFormat="0" applyFill="0" applyBorder="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0" fontId="58" fillId="0" borderId="50" applyNumberFormat="0" applyFill="0" applyBorder="0" applyAlignment="0" applyProtection="0"/>
    <xf numFmtId="0" fontId="59" fillId="0" borderId="50" applyNumberFormat="0" applyFill="0" applyBorder="0" applyAlignment="0" applyProtection="0"/>
    <xf numFmtId="0" fontId="2" fillId="0" borderId="50" applyNumberFormat="0" applyFill="0" applyAlignment="0" applyProtection="0"/>
    <xf numFmtId="176" fontId="2" fillId="0" borderId="50" applyNumberFormat="0" applyFill="0" applyAlignment="0" applyProtection="0"/>
    <xf numFmtId="0" fontId="68" fillId="79" borderId="51" applyNumberFormat="0" applyAlignment="0" applyProtection="0"/>
    <xf numFmtId="0" fontId="68" fillId="79" borderId="51" applyNumberFormat="0" applyAlignment="0" applyProtection="0"/>
    <xf numFmtId="0" fontId="68" fillId="80" borderId="51" applyNumberFormat="0" applyAlignment="0" applyProtection="0"/>
    <xf numFmtId="0" fontId="68" fillId="79" borderId="51" applyNumberFormat="0" applyAlignment="0" applyProtection="0"/>
    <xf numFmtId="176" fontId="128" fillId="50" borderId="58" applyNumberFormat="0" applyProtection="0">
      <alignment horizontal="right" vertical="center"/>
    </xf>
    <xf numFmtId="4" fontId="129" fillId="109" borderId="58" applyNumberFormat="0" applyProtection="0">
      <alignment horizontal="right" vertical="center"/>
    </xf>
    <xf numFmtId="4" fontId="44" fillId="85" borderId="37" applyNumberFormat="0" applyProtection="0">
      <alignment vertical="center"/>
    </xf>
    <xf numFmtId="0" fontId="57" fillId="0" borderId="50" applyNumberFormat="0" applyFill="0" applyBorder="0" applyAlignment="0" applyProtection="0"/>
    <xf numFmtId="4" fontId="124" fillId="104" borderId="37" applyNumberFormat="0" applyProtection="0">
      <alignment horizontal="right" vertical="center"/>
    </xf>
    <xf numFmtId="0" fontId="3" fillId="93" borderId="37" applyNumberFormat="0" applyProtection="0">
      <alignment horizontal="left" vertical="center" indent="1"/>
    </xf>
    <xf numFmtId="4" fontId="124" fillId="85" borderId="37" applyNumberFormat="0" applyProtection="0">
      <alignment vertical="center"/>
    </xf>
    <xf numFmtId="176" fontId="165" fillId="50" borderId="58" applyNumberFormat="0" applyProtection="0">
      <alignment horizontal="right" vertical="center"/>
    </xf>
    <xf numFmtId="4" fontId="129" fillId="109" borderId="58" applyNumberFormat="0" applyProtection="0">
      <alignment horizontal="right" vertical="center"/>
    </xf>
    <xf numFmtId="0" fontId="3" fillId="108" borderId="37" applyNumberFormat="0" applyProtection="0">
      <alignment horizontal="left" vertical="center" indent="1"/>
    </xf>
    <xf numFmtId="39" fontId="106" fillId="57" borderId="56"/>
    <xf numFmtId="0" fontId="3" fillId="93" borderId="37" applyNumberFormat="0" applyProtection="0">
      <alignment horizontal="left" vertical="center" indent="1"/>
    </xf>
    <xf numFmtId="4" fontId="124" fillId="104" borderId="37" applyNumberFormat="0" applyProtection="0">
      <alignment horizontal="right" vertical="center"/>
    </xf>
    <xf numFmtId="0" fontId="3" fillId="93" borderId="37" applyNumberFormat="0" applyProtection="0">
      <alignment horizontal="left" vertical="center" indent="1"/>
    </xf>
    <xf numFmtId="39" fontId="106" fillId="57" borderId="56"/>
    <xf numFmtId="4" fontId="133" fillId="104" borderId="37" applyNumberFormat="0" applyProtection="0">
      <alignment horizontal="right" vertical="center"/>
    </xf>
    <xf numFmtId="4" fontId="126" fillId="102" borderId="37" applyNumberFormat="0" applyProtection="0">
      <alignment horizontal="left" vertical="center" indent="1"/>
    </xf>
    <xf numFmtId="4" fontId="124" fillId="85" borderId="37" applyNumberFormat="0" applyProtection="0">
      <alignment vertical="center"/>
    </xf>
    <xf numFmtId="176" fontId="58" fillId="0" borderId="50" applyNumberFormat="0" applyFill="0" applyBorder="0" applyAlignment="0" applyProtection="0"/>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0" fontId="102" fillId="51" borderId="51" applyNumberFormat="0" applyAlignment="0" applyProtection="0"/>
    <xf numFmtId="4" fontId="44" fillId="10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106" borderId="37" applyNumberFormat="0" applyProtection="0">
      <alignment horizontal="left" vertical="center" indent="1"/>
    </xf>
    <xf numFmtId="176" fontId="165" fillId="50" borderId="58" applyNumberFormat="0" applyProtection="0">
      <alignment horizontal="right" vertical="center"/>
    </xf>
    <xf numFmtId="39" fontId="106" fillId="57" borderId="56"/>
    <xf numFmtId="0" fontId="3" fillId="93" borderId="37" applyNumberFormat="0" applyProtection="0">
      <alignment horizontal="left" vertical="center" indent="1"/>
    </xf>
    <xf numFmtId="4" fontId="124" fillId="88" borderId="37" applyNumberFormat="0" applyProtection="0">
      <alignment vertical="center"/>
    </xf>
    <xf numFmtId="4" fontId="44" fillId="85" borderId="37" applyNumberFormat="0" applyProtection="0">
      <alignment horizontal="left" vertical="center" indent="1"/>
    </xf>
    <xf numFmtId="4" fontId="44" fillId="95" borderId="37" applyNumberFormat="0" applyProtection="0">
      <alignment horizontal="right" vertical="center"/>
    </xf>
    <xf numFmtId="0" fontId="3" fillId="93" borderId="37" applyNumberFormat="0" applyProtection="0">
      <alignment horizontal="left" vertical="center" indent="1"/>
    </xf>
    <xf numFmtId="4" fontId="44" fillId="83" borderId="37" applyNumberFormat="0" applyProtection="0">
      <alignment horizontal="right" vertical="center"/>
    </xf>
    <xf numFmtId="4" fontId="44" fillId="98"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44" fillId="104" borderId="37" applyNumberFormat="0" applyProtection="0">
      <alignment horizontal="left" vertical="center" indent="1"/>
    </xf>
    <xf numFmtId="0" fontId="3" fillId="106" borderId="37" applyNumberFormat="0" applyProtection="0">
      <alignment horizontal="left" vertical="center" indent="1"/>
    </xf>
    <xf numFmtId="176" fontId="128" fillId="50" borderId="58" applyNumberFormat="0" applyProtection="0">
      <alignment horizontal="right" vertical="center"/>
    </xf>
    <xf numFmtId="4" fontId="128" fillId="109" borderId="58" applyNumberFormat="0" applyProtection="0">
      <alignment horizontal="right" vertical="center"/>
    </xf>
    <xf numFmtId="176" fontId="165" fillId="50" borderId="58" applyNumberFormat="0" applyProtection="0">
      <alignment horizontal="right" vertical="center"/>
    </xf>
    <xf numFmtId="0" fontId="3" fillId="93" borderId="37" applyNumberFormat="0" applyProtection="0">
      <alignment horizontal="left" vertical="center" indent="1"/>
    </xf>
    <xf numFmtId="4" fontId="125" fillId="53" borderId="58" applyNumberFormat="0" applyProtection="0">
      <alignment horizontal="left" vertical="center" wrapText="1" indent="1"/>
    </xf>
    <xf numFmtId="4" fontId="44" fillId="88" borderId="37" applyNumberFormat="0" applyProtection="0">
      <alignment vertical="center"/>
    </xf>
    <xf numFmtId="0" fontId="3" fillId="93" borderId="37" applyNumberFormat="0" applyProtection="0">
      <alignment horizontal="left" vertical="center" indent="1"/>
    </xf>
    <xf numFmtId="0" fontId="173" fillId="0" borderId="48" applyNumberFormat="0" applyFill="0" applyAlignment="0" applyProtection="0"/>
    <xf numFmtId="4" fontId="44" fillId="88" borderId="37" applyNumberFormat="0" applyProtection="0">
      <alignment horizontal="left" vertical="center" indent="1"/>
    </xf>
    <xf numFmtId="0" fontId="36" fillId="89" borderId="52" applyNumberFormat="0" applyAlignment="0" applyProtection="0"/>
    <xf numFmtId="0" fontId="173" fillId="0" borderId="48" applyNumberFormat="0" applyFill="0" applyAlignment="0" applyProtection="0"/>
    <xf numFmtId="0" fontId="190" fillId="52" borderId="51" applyNumberFormat="0" applyAlignment="0" applyProtection="0"/>
    <xf numFmtId="0" fontId="102" fillId="51" borderId="51" applyNumberFormat="0" applyAlignment="0" applyProtection="0"/>
    <xf numFmtId="0" fontId="102" fillId="51" borderId="51" applyNumberFormat="0" applyAlignment="0" applyProtection="0"/>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39" fontId="106" fillId="57" borderId="56"/>
    <xf numFmtId="176" fontId="130" fillId="107" borderId="58" applyNumberFormat="0" applyProtection="0">
      <alignment horizontal="left" vertical="top" indent="1"/>
    </xf>
    <xf numFmtId="176" fontId="125" fillId="112" borderId="58" applyNumberFormat="0" applyProtection="0">
      <alignment horizontal="left" vertical="center" wrapText="1" indent="1"/>
    </xf>
    <xf numFmtId="176" fontId="166" fillId="50" borderId="58" applyNumberFormat="0" applyProtection="0">
      <alignment horizontal="right" vertical="center"/>
    </xf>
    <xf numFmtId="0" fontId="3" fillId="93"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4" fontId="44" fillId="85" borderId="37" applyNumberFormat="0" applyProtection="0">
      <alignment horizontal="left" vertical="center" indent="1"/>
    </xf>
    <xf numFmtId="0" fontId="3" fillId="106" borderId="37" applyNumberFormat="0" applyProtection="0">
      <alignment horizontal="left" vertical="center" indent="1"/>
    </xf>
    <xf numFmtId="0" fontId="3" fillId="93" borderId="37" applyNumberFormat="0" applyProtection="0">
      <alignment horizontal="left" vertical="center" indent="1"/>
    </xf>
    <xf numFmtId="176" fontId="32" fillId="89" borderId="52" applyNumberFormat="0" applyAlignment="0" applyProtection="0"/>
    <xf numFmtId="0" fontId="102" fillId="51" borderId="51" applyNumberFormat="0" applyAlignment="0" applyProtection="0"/>
    <xf numFmtId="0" fontId="102" fillId="51" borderId="51" applyNumberFormat="0" applyAlignment="0" applyProtection="0"/>
    <xf numFmtId="0" fontId="68" fillId="79" borderId="51" applyNumberFormat="0" applyAlignment="0" applyProtection="0"/>
    <xf numFmtId="0" fontId="68" fillId="80" borderId="51" applyNumberFormat="0" applyAlignment="0" applyProtection="0"/>
    <xf numFmtId="176" fontId="2" fillId="0" borderId="50" applyNumberFormat="0" applyFill="0" applyAlignment="0" applyProtection="0"/>
    <xf numFmtId="0" fontId="2" fillId="0" borderId="50" applyNumberFormat="0" applyFill="0" applyAlignment="0" applyProtection="0"/>
    <xf numFmtId="0" fontId="59" fillId="0" borderId="50" applyNumberFormat="0" applyFill="0" applyBorder="0" applyAlignment="0" applyProtection="0"/>
    <xf numFmtId="0" fontId="32" fillId="89" borderId="52" applyNumberFormat="0" applyAlignment="0" applyProtection="0"/>
    <xf numFmtId="0" fontId="57" fillId="0" borderId="50" applyNumberFormat="0" applyFill="0" applyBorder="0" applyAlignment="0" applyProtection="0"/>
    <xf numFmtId="0" fontId="58" fillId="0" borderId="50" applyNumberFormat="0" applyFill="0" applyBorder="0" applyAlignment="0" applyProtection="0"/>
    <xf numFmtId="176" fontId="135" fillId="0" borderId="50" applyNumberFormat="0" applyFill="0" applyBorder="0" applyAlignment="0" applyProtection="0"/>
    <xf numFmtId="0" fontId="135" fillId="0" borderId="50" applyNumberFormat="0" applyFill="0" applyBorder="0" applyAlignment="0" applyProtection="0"/>
    <xf numFmtId="0" fontId="140" fillId="0" borderId="50" applyNumberFormat="0" applyFill="0" applyBorder="0" applyAlignment="0" applyProtection="0"/>
    <xf numFmtId="0" fontId="190" fillId="52" borderId="51" applyNumberFormat="0" applyAlignment="0" applyProtection="0"/>
    <xf numFmtId="0" fontId="173" fillId="0" borderId="48" applyNumberFormat="0" applyFill="0" applyAlignment="0" applyProtection="0"/>
    <xf numFmtId="39" fontId="106" fillId="57" borderId="56"/>
    <xf numFmtId="4" fontId="44" fillId="104" borderId="37" applyNumberFormat="0" applyProtection="0">
      <alignment horizontal="right" vertical="center"/>
    </xf>
    <xf numFmtId="0" fontId="3" fillId="93" borderId="37" applyNumberFormat="0" applyProtection="0">
      <alignment horizontal="left" vertical="center" indent="1"/>
    </xf>
    <xf numFmtId="4" fontId="124" fillId="85" borderId="37" applyNumberFormat="0" applyProtection="0">
      <alignment vertical="center"/>
    </xf>
    <xf numFmtId="4" fontId="124" fillId="104" borderId="37" applyNumberFormat="0" applyProtection="0">
      <alignment horizontal="right" vertical="center"/>
    </xf>
    <xf numFmtId="176" fontId="102" fillId="52" borderId="51" applyNumberFormat="0" applyAlignment="0" applyProtection="0"/>
    <xf numFmtId="176" fontId="32" fillId="89" borderId="52" applyNumberFormat="0" applyAlignment="0" applyProtection="0"/>
    <xf numFmtId="4" fontId="124" fillId="104" borderId="37" applyNumberFormat="0" applyProtection="0">
      <alignment horizontal="right" vertical="center"/>
    </xf>
    <xf numFmtId="176" fontId="32" fillId="89" borderId="52" applyNumberFormat="0" applyAlignment="0" applyProtection="0"/>
    <xf numFmtId="0" fontId="3" fillId="93" borderId="37" applyNumberFormat="0" applyProtection="0">
      <alignment horizontal="left" vertical="center" indent="1"/>
    </xf>
    <xf numFmtId="0" fontId="3" fillId="86" borderId="37" applyNumberFormat="0" applyProtection="0">
      <alignment horizontal="left" vertical="center" indent="1"/>
    </xf>
    <xf numFmtId="4" fontId="44" fillId="104" borderId="37" applyNumberFormat="0" applyProtection="0">
      <alignment horizontal="right" vertical="center"/>
    </xf>
    <xf numFmtId="4" fontId="124" fillId="85" borderId="37" applyNumberFormat="0" applyProtection="0">
      <alignment vertical="center"/>
    </xf>
    <xf numFmtId="0" fontId="3" fillId="93" borderId="37" applyNumberFormat="0" applyProtection="0">
      <alignment horizontal="left" vertical="center" indent="1"/>
    </xf>
    <xf numFmtId="176" fontId="142" fillId="0" borderId="50" applyNumberFormat="0" applyFill="0" applyBorder="0" applyAlignment="0" applyProtection="0"/>
    <xf numFmtId="0" fontId="3" fillId="93" borderId="37" applyNumberFormat="0" applyProtection="0">
      <alignment horizontal="left" vertical="center" indent="1"/>
    </xf>
    <xf numFmtId="4" fontId="44" fillId="88" borderId="37" applyNumberFormat="0" applyProtection="0">
      <alignment horizontal="left" vertical="center" indent="1"/>
    </xf>
    <xf numFmtId="4" fontId="126" fillId="102" borderId="37" applyNumberFormat="0" applyProtection="0">
      <alignment horizontal="left" vertical="center" indent="1"/>
    </xf>
    <xf numFmtId="4" fontId="44" fillId="85" borderId="37" applyNumberFormat="0" applyProtection="0">
      <alignment horizontal="left" vertical="center" indent="1"/>
    </xf>
    <xf numFmtId="4" fontId="124" fillId="85" borderId="37" applyNumberFormat="0" applyProtection="0">
      <alignment vertical="center"/>
    </xf>
    <xf numFmtId="4" fontId="44" fillId="85" borderId="37" applyNumberFormat="0" applyProtection="0">
      <alignment vertical="center"/>
    </xf>
    <xf numFmtId="0" fontId="3" fillId="106" borderId="37" applyNumberFormat="0" applyProtection="0">
      <alignment horizontal="left" vertical="center" indent="1"/>
    </xf>
    <xf numFmtId="0" fontId="3" fillId="108" borderId="37" applyNumberFormat="0" applyProtection="0">
      <alignment horizontal="left" vertical="center" indent="1"/>
    </xf>
    <xf numFmtId="176" fontId="58" fillId="0" borderId="50" applyNumberFormat="0" applyFill="0" applyBorder="0" applyAlignment="0" applyProtection="0"/>
    <xf numFmtId="0" fontId="122" fillId="79" borderId="37" applyNumberFormat="0" applyAlignment="0" applyProtection="0"/>
    <xf numFmtId="0" fontId="3" fillId="92" borderId="52" applyNumberFormat="0" applyFont="0" applyAlignment="0" applyProtection="0"/>
    <xf numFmtId="0" fontId="3" fillId="92" borderId="52" applyNumberFormat="0" applyFont="0" applyAlignment="0" applyProtection="0"/>
    <xf numFmtId="0" fontId="32" fillId="89" borderId="52" applyNumberFormat="0" applyAlignment="0" applyProtection="0"/>
    <xf numFmtId="0" fontId="36" fillId="92" borderId="52" applyNumberFormat="0" applyFont="0" applyAlignment="0" applyProtection="0"/>
    <xf numFmtId="39" fontId="106" fillId="57" borderId="56"/>
    <xf numFmtId="0" fontId="122" fillId="79" borderId="37" applyNumberFormat="0" applyAlignment="0" applyProtection="0"/>
    <xf numFmtId="0" fontId="122" fillId="79" borderId="37" applyNumberFormat="0" applyAlignment="0" applyProtection="0"/>
    <xf numFmtId="0" fontId="122" fillId="80" borderId="37" applyNumberFormat="0" applyAlignment="0" applyProtection="0"/>
    <xf numFmtId="0" fontId="122" fillId="79" borderId="37" applyNumberFormat="0" applyAlignment="0" applyProtection="0"/>
    <xf numFmtId="0" fontId="3" fillId="106" borderId="37" applyNumberFormat="0" applyProtection="0">
      <alignment horizontal="left" vertical="center" indent="1"/>
    </xf>
    <xf numFmtId="0" fontId="2" fillId="0" borderId="50" applyNumberFormat="0" applyFill="0" applyAlignment="0" applyProtection="0"/>
    <xf numFmtId="0" fontId="3" fillId="92" borderId="52" applyNumberFormat="0" applyFont="0" applyAlignment="0" applyProtection="0"/>
    <xf numFmtId="4" fontId="124" fillId="104" borderId="37" applyNumberFormat="0" applyProtection="0">
      <alignment horizontal="right" vertical="center"/>
    </xf>
    <xf numFmtId="4" fontId="133" fillId="104" borderId="37" applyNumberFormat="0" applyProtection="0">
      <alignment horizontal="right" vertical="center"/>
    </xf>
    <xf numFmtId="4" fontId="44" fillId="85"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4" fontId="124" fillId="104" borderId="37" applyNumberFormat="0" applyProtection="0">
      <alignment horizontal="right" vertical="center"/>
    </xf>
    <xf numFmtId="4" fontId="124" fillId="104" borderId="37" applyNumberFormat="0" applyProtection="0">
      <alignment horizontal="right" vertical="center"/>
    </xf>
    <xf numFmtId="0" fontId="3" fillId="106" borderId="37" applyNumberFormat="0" applyProtection="0">
      <alignment horizontal="left" vertical="center" indent="1"/>
    </xf>
    <xf numFmtId="4" fontId="44" fillId="85" borderId="37" applyNumberFormat="0" applyProtection="0">
      <alignment horizontal="left" vertical="center" indent="1"/>
    </xf>
    <xf numFmtId="4" fontId="44" fillId="97" borderId="37" applyNumberFormat="0" applyProtection="0">
      <alignment horizontal="right" vertical="center"/>
    </xf>
    <xf numFmtId="4" fontId="44" fillId="95" borderId="37" applyNumberFormat="0" applyProtection="0">
      <alignment horizontal="right" vertical="center"/>
    </xf>
    <xf numFmtId="176" fontId="125" fillId="112" borderId="58" applyNumberFormat="0" applyProtection="0">
      <alignment horizontal="left" vertical="center" wrapText="1" indent="1"/>
    </xf>
    <xf numFmtId="176" fontId="130" fillId="107" borderId="58" applyNumberFormat="0" applyProtection="0">
      <alignment horizontal="left" vertical="top" indent="1"/>
    </xf>
    <xf numFmtId="0" fontId="3" fillId="86" borderId="37" applyNumberFormat="0" applyProtection="0">
      <alignment horizontal="left" vertical="center" indent="1"/>
    </xf>
    <xf numFmtId="4" fontId="44" fillId="106"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44" fillId="88" borderId="37" applyNumberFormat="0" applyProtection="0">
      <alignment vertical="center"/>
    </xf>
    <xf numFmtId="4" fontId="133" fillId="104" borderId="37" applyNumberFormat="0" applyProtection="0">
      <alignment horizontal="right" vertical="center"/>
    </xf>
    <xf numFmtId="4" fontId="44" fillId="95" borderId="37" applyNumberFormat="0" applyProtection="0">
      <alignment horizontal="right" vertical="center"/>
    </xf>
    <xf numFmtId="0" fontId="3" fillId="93" borderId="37" applyNumberFormat="0" applyProtection="0">
      <alignment horizontal="left" vertical="center" indent="1"/>
    </xf>
    <xf numFmtId="0" fontId="57" fillId="0" borderId="50" applyNumberFormat="0" applyFill="0" applyBorder="0" applyAlignment="0" applyProtection="0"/>
    <xf numFmtId="176" fontId="57" fillId="0" borderId="50" applyNumberFormat="0" applyFill="0" applyBorder="0" applyAlignment="0" applyProtection="0"/>
    <xf numFmtId="4" fontId="4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12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133" fillId="104" borderId="37" applyNumberFormat="0" applyProtection="0">
      <alignment horizontal="right" vertical="center"/>
    </xf>
    <xf numFmtId="4" fontId="44" fillId="85" borderId="37" applyNumberFormat="0" applyProtection="0">
      <alignment vertical="center"/>
    </xf>
    <xf numFmtId="0" fontId="135" fillId="0" borderId="50" applyNumberFormat="0" applyFill="0" applyBorder="0" applyAlignment="0" applyProtection="0"/>
    <xf numFmtId="0" fontId="173" fillId="0" borderId="48" applyNumberFormat="0" applyFill="0" applyAlignment="0" applyProtection="0"/>
    <xf numFmtId="0" fontId="140" fillId="0" borderId="50" applyNumberFormat="0" applyFill="0" applyBorder="0" applyAlignment="0" applyProtection="0"/>
    <xf numFmtId="0" fontId="141" fillId="0" borderId="50" applyNumberFormat="0" applyFill="0" applyBorder="0" applyAlignment="0" applyProtection="0"/>
    <xf numFmtId="0" fontId="142" fillId="0" borderId="50" applyNumberFormat="0" applyFill="0" applyBorder="0" applyAlignment="0" applyProtection="0"/>
    <xf numFmtId="0" fontId="3" fillId="93" borderId="37" applyNumberFormat="0" applyProtection="0">
      <alignment horizontal="left" vertical="center" indent="1"/>
    </xf>
    <xf numFmtId="4" fontId="44" fillId="85" borderId="37" applyNumberFormat="0" applyProtection="0">
      <alignmen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41" fillId="0" borderId="50" applyNumberFormat="0" applyFill="0" applyBorder="0" applyAlignment="0" applyProtection="0"/>
    <xf numFmtId="0" fontId="36" fillId="92" borderId="52" applyNumberFormat="0" applyFont="0" applyAlignment="0" applyProtection="0"/>
    <xf numFmtId="176" fontId="68" fillId="80" borderId="51" applyNumberFormat="0" applyAlignment="0" applyProtection="0"/>
    <xf numFmtId="0" fontId="3" fillId="86" borderId="37" applyNumberFormat="0" applyProtection="0">
      <alignment horizontal="left" vertical="center" indent="1"/>
    </xf>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4" fontId="44" fillId="85" borderId="37" applyNumberFormat="0" applyProtection="0">
      <alignment horizontal="left" vertical="center" indent="1"/>
    </xf>
    <xf numFmtId="4" fontId="44" fillId="85" borderId="37" applyNumberFormat="0" applyProtection="0">
      <alignment horizontal="left" vertical="center" indent="1"/>
    </xf>
    <xf numFmtId="39" fontId="106" fillId="57" borderId="56"/>
    <xf numFmtId="4" fontId="44" fillId="106" borderId="37" applyNumberFormat="0" applyProtection="0">
      <alignment horizontal="left" vertical="center" indent="1"/>
    </xf>
    <xf numFmtId="176" fontId="130" fillId="107" borderId="58" applyNumberFormat="0" applyProtection="0">
      <alignment horizontal="left" vertical="top" indent="1"/>
    </xf>
    <xf numFmtId="0" fontId="2" fillId="0" borderId="50" applyNumberFormat="0" applyFill="0" applyAlignment="0" applyProtection="0"/>
    <xf numFmtId="39" fontId="106" fillId="57" borderId="56"/>
    <xf numFmtId="39" fontId="106" fillId="57" borderId="56"/>
    <xf numFmtId="39" fontId="106" fillId="57" borderId="56"/>
    <xf numFmtId="39" fontId="106" fillId="57" borderId="56"/>
    <xf numFmtId="39" fontId="106" fillId="57" borderId="56"/>
    <xf numFmtId="39" fontId="106" fillId="57" borderId="56"/>
    <xf numFmtId="176" fontId="165" fillId="50" borderId="58" applyNumberFormat="0" applyProtection="0">
      <alignment horizontal="right" vertical="center"/>
    </xf>
    <xf numFmtId="176" fontId="128" fillId="50" borderId="58" applyNumberFormat="0" applyProtection="0">
      <alignment horizontal="right" vertical="center"/>
    </xf>
    <xf numFmtId="176" fontId="130" fillId="107" borderId="58" applyNumberFormat="0" applyProtection="0">
      <alignment horizontal="left" vertical="top" indent="1"/>
    </xf>
    <xf numFmtId="176" fontId="125" fillId="112" borderId="58" applyNumberFormat="0" applyProtection="0">
      <alignment horizontal="left" vertical="center" wrapText="1" indent="1"/>
    </xf>
    <xf numFmtId="176" fontId="166" fillId="50" borderId="58" applyNumberFormat="0" applyProtection="0">
      <alignment horizontal="right" vertical="center"/>
    </xf>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68" fillId="80" borderId="51" applyNumberFormat="0" applyAlignment="0" applyProtection="0"/>
    <xf numFmtId="176" fontId="2" fillId="0" borderId="50" applyNumberFormat="0" applyFill="0" applyAlignment="0" applyProtection="0"/>
    <xf numFmtId="176" fontId="32" fillId="89" borderId="52" applyNumberFormat="0" applyAlignment="0" applyProtection="0"/>
    <xf numFmtId="176" fontId="135" fillId="0" borderId="50" applyNumberFormat="0" applyFill="0" applyBorder="0" applyAlignment="0" applyProtection="0"/>
    <xf numFmtId="176" fontId="102" fillId="52" borderId="51" applyNumberFormat="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0" fontId="3" fillId="92" borderId="52" applyNumberFormat="0" applyFont="0" applyAlignment="0" applyProtection="0"/>
    <xf numFmtId="0" fontId="3" fillId="92" borderId="52" applyNumberFormat="0" applyFont="0" applyAlignment="0" applyProtection="0"/>
    <xf numFmtId="176" fontId="57" fillId="0" borderId="50" applyNumberFormat="0" applyFill="0" applyBorder="0" applyAlignment="0" applyProtection="0"/>
    <xf numFmtId="0" fontId="57" fillId="0" borderId="50" applyNumberFormat="0" applyFill="0" applyBorder="0" applyAlignment="0" applyProtection="0"/>
    <xf numFmtId="0" fontId="59" fillId="0" borderId="50" applyNumberFormat="0" applyFill="0" applyBorder="0" applyAlignment="0" applyProtection="0"/>
    <xf numFmtId="176" fontId="58" fillId="0" borderId="50" applyNumberFormat="0" applyFill="0" applyBorder="0" applyAlignment="0" applyProtection="0"/>
    <xf numFmtId="0" fontId="2" fillId="0" borderId="50" applyNumberFormat="0" applyFill="0" applyAlignment="0" applyProtection="0"/>
    <xf numFmtId="0" fontId="2" fillId="0" borderId="50" applyNumberFormat="0" applyFill="0" applyAlignment="0" applyProtection="0"/>
    <xf numFmtId="0" fontId="68" fillId="80" borderId="51" applyNumberFormat="0" applyAlignment="0" applyProtection="0"/>
    <xf numFmtId="0" fontId="68" fillId="79" borderId="51" applyNumberFormat="0" applyAlignment="0" applyProtection="0"/>
    <xf numFmtId="0" fontId="102" fillId="51" borderId="51" applyNumberFormat="0" applyAlignment="0" applyProtection="0"/>
    <xf numFmtId="0" fontId="102" fillId="51" borderId="51" applyNumberFormat="0" applyAlignment="0" applyProtection="0"/>
    <xf numFmtId="4" fontId="44" fillId="96" borderId="37" applyNumberFormat="0" applyProtection="0">
      <alignment horizontal="right" vertical="center"/>
    </xf>
    <xf numFmtId="4" fontId="44" fillId="98"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134" fillId="109" borderId="58" applyNumberFormat="0" applyProtection="0">
      <alignment horizontal="right" vertical="center"/>
    </xf>
    <xf numFmtId="0" fontId="3" fillId="93" borderId="37" applyNumberFormat="0" applyProtection="0">
      <alignment horizontal="left" vertical="center" indent="1"/>
    </xf>
    <xf numFmtId="0" fontId="141" fillId="0" borderId="50" applyNumberFormat="0" applyFill="0" applyBorder="0" applyAlignment="0" applyProtection="0"/>
    <xf numFmtId="176" fontId="140" fillId="0" borderId="50" applyNumberFormat="0" applyFill="0" applyBorder="0" applyAlignment="0" applyProtection="0"/>
    <xf numFmtId="0" fontId="142" fillId="0" borderId="50" applyNumberFormat="0" applyFill="0" applyBorder="0" applyAlignment="0" applyProtection="0"/>
    <xf numFmtId="176" fontId="141" fillId="0" borderId="50" applyNumberFormat="0" applyFill="0" applyBorder="0" applyAlignment="0" applyProtection="0"/>
    <xf numFmtId="0" fontId="68" fillId="79" borderId="51" applyNumberFormat="0" applyAlignment="0" applyProtection="0"/>
    <xf numFmtId="4" fontId="124" fillId="104" borderId="37" applyNumberFormat="0" applyProtection="0">
      <alignment horizontal="right" vertical="center"/>
    </xf>
    <xf numFmtId="0" fontId="102" fillId="51" borderId="51" applyNumberFormat="0" applyAlignment="0" applyProtection="0"/>
    <xf numFmtId="0" fontId="3" fillId="92" borderId="52" applyNumberFormat="0" applyFont="0" applyAlignment="0" applyProtection="0"/>
    <xf numFmtId="0" fontId="3" fillId="92" borderId="52" applyNumberFormat="0" applyFont="0" applyAlignment="0" applyProtection="0"/>
    <xf numFmtId="0" fontId="189" fillId="80" borderId="51" applyNumberFormat="0" applyAlignment="0" applyProtection="0"/>
    <xf numFmtId="0" fontId="36" fillId="89" borderId="52" applyNumberFormat="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39" fontId="106" fillId="57" borderId="56"/>
    <xf numFmtId="176" fontId="135" fillId="0" borderId="50" applyNumberFormat="0" applyFill="0" applyBorder="0" applyAlignment="0" applyProtection="0"/>
    <xf numFmtId="39" fontId="106" fillId="57" borderId="56"/>
    <xf numFmtId="39" fontId="106" fillId="57" borderId="56"/>
    <xf numFmtId="4" fontId="128" fillId="109" borderId="58" applyNumberFormat="0" applyProtection="0">
      <alignment horizontal="right" vertical="center"/>
    </xf>
    <xf numFmtId="0" fontId="3" fillId="106" borderId="37" applyNumberFormat="0" applyProtection="0">
      <alignment horizontal="left" vertical="center" indent="1"/>
    </xf>
    <xf numFmtId="0" fontId="3" fillId="86" borderId="37" applyNumberFormat="0" applyProtection="0">
      <alignment horizontal="left" vertical="center" indent="1"/>
    </xf>
    <xf numFmtId="4" fontId="126" fillId="102" borderId="37" applyNumberFormat="0" applyProtection="0">
      <alignment horizontal="left" vertical="center" indent="1"/>
    </xf>
    <xf numFmtId="4" fontId="44" fillId="104" borderId="37" applyNumberFormat="0" applyProtection="0">
      <alignment horizontal="right" vertical="center"/>
    </xf>
    <xf numFmtId="4" fontId="44" fillId="104" borderId="37" applyNumberFormat="0" applyProtection="0">
      <alignment horizontal="right" vertical="center"/>
    </xf>
    <xf numFmtId="0" fontId="3" fillId="93" borderId="37" applyNumberFormat="0" applyProtection="0">
      <alignment horizontal="left" vertical="center" indent="1"/>
    </xf>
    <xf numFmtId="4" fontId="44" fillId="85" borderId="37" applyNumberFormat="0" applyProtection="0">
      <alignment vertical="center"/>
    </xf>
    <xf numFmtId="4" fontId="4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4" fontId="126" fillId="102"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88" borderId="37" applyNumberFormat="0" applyProtection="0">
      <alignment vertical="center"/>
    </xf>
    <xf numFmtId="4" fontId="124" fillId="88" borderId="37" applyNumberFormat="0" applyProtection="0">
      <alignmen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4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4" fontId="133" fillId="104" borderId="37" applyNumberFormat="0" applyProtection="0">
      <alignment horizontal="right" vertical="center"/>
    </xf>
    <xf numFmtId="0" fontId="140" fillId="0" borderId="50" applyNumberFormat="0" applyFill="0" applyBorder="0" applyAlignment="0" applyProtection="0"/>
    <xf numFmtId="0" fontId="140" fillId="0" borderId="50" applyNumberFormat="0" applyFill="0" applyBorder="0" applyAlignment="0" applyProtection="0"/>
    <xf numFmtId="176" fontId="57" fillId="0" borderId="50" applyNumberFormat="0" applyFill="0" applyBorder="0" applyAlignment="0" applyProtection="0"/>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33" fillId="104" borderId="37" applyNumberFormat="0" applyProtection="0">
      <alignment horizontal="right" vertical="center"/>
    </xf>
    <xf numFmtId="0" fontId="58" fillId="0" borderId="50" applyNumberFormat="0" applyFill="0" applyBorder="0" applyAlignment="0" applyProtection="0"/>
    <xf numFmtId="0" fontId="102" fillId="51" borderId="51" applyNumberFormat="0" applyAlignment="0" applyProtection="0"/>
    <xf numFmtId="39" fontId="106" fillId="57" borderId="56"/>
    <xf numFmtId="0" fontId="102" fillId="51" borderId="51" applyNumberFormat="0" applyAlignment="0" applyProtection="0"/>
    <xf numFmtId="0" fontId="141" fillId="0" borderId="50" applyNumberFormat="0" applyFill="0" applyBorder="0" applyAlignment="0" applyProtection="0"/>
    <xf numFmtId="0"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68" fillId="80" borderId="51" applyNumberFormat="0" applyAlignment="0" applyProtection="0"/>
    <xf numFmtId="176" fontId="128" fillId="50" borderId="58" applyNumberFormat="0" applyProtection="0">
      <alignment horizontal="right" vertical="center"/>
    </xf>
    <xf numFmtId="4" fontId="44" fillId="85" borderId="37" applyNumberFormat="0" applyProtection="0">
      <alignment vertical="center"/>
    </xf>
    <xf numFmtId="39" fontId="106" fillId="57" borderId="56"/>
    <xf numFmtId="4" fontId="44" fillId="98" borderId="37" applyNumberFormat="0" applyProtection="0">
      <alignment horizontal="right" vertical="center"/>
    </xf>
    <xf numFmtId="4" fontId="44" fillId="104" borderId="37" applyNumberFormat="0" applyProtection="0">
      <alignment horizontal="right" vertical="center"/>
    </xf>
    <xf numFmtId="0" fontId="3" fillId="92" borderId="52" applyNumberFormat="0" applyFont="0" applyAlignment="0" applyProtection="0"/>
    <xf numFmtId="176" fontId="58" fillId="0" borderId="50" applyNumberFormat="0" applyFill="0" applyBorder="0" applyAlignment="0" applyProtection="0"/>
    <xf numFmtId="0" fontId="3" fillId="108" borderId="37" applyNumberFormat="0" applyProtection="0">
      <alignment horizontal="left" vertical="center" indent="1"/>
    </xf>
    <xf numFmtId="176" fontId="57"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68" fillId="80" borderId="51" applyNumberFormat="0" applyAlignment="0" applyProtection="0"/>
    <xf numFmtId="176" fontId="2" fillId="0" borderId="50" applyNumberFormat="0" applyFill="0" applyAlignment="0" applyProtection="0"/>
    <xf numFmtId="176" fontId="68" fillId="80" borderId="51" applyNumberFormat="0" applyAlignment="0" applyProtection="0"/>
    <xf numFmtId="0" fontId="3" fillId="106" borderId="37" applyNumberFormat="0" applyProtection="0">
      <alignment horizontal="left" vertical="center" indent="1"/>
    </xf>
    <xf numFmtId="4" fontId="44" fillId="106" borderId="37" applyNumberFormat="0" applyProtection="0">
      <alignment horizontal="left" vertical="center" indent="1"/>
    </xf>
    <xf numFmtId="0" fontId="3" fillId="92" borderId="52" applyNumberFormat="0" applyFont="0" applyAlignment="0" applyProtection="0"/>
    <xf numFmtId="176" fontId="68" fillId="80" borderId="51" applyNumberFormat="0" applyAlignment="0" applyProtection="0"/>
    <xf numFmtId="4" fontId="129" fillId="109" borderId="58" applyNumberFormat="0" applyProtection="0">
      <alignment horizontal="right" vertical="center"/>
    </xf>
    <xf numFmtId="176" fontId="102" fillId="52" borderId="51" applyNumberFormat="0" applyAlignment="0" applyProtection="0"/>
    <xf numFmtId="176" fontId="102" fillId="52" borderId="51" applyNumberFormat="0" applyAlignment="0" applyProtection="0"/>
    <xf numFmtId="4" fontId="44" fillId="104" borderId="37" applyNumberFormat="0" applyProtection="0">
      <alignment horizontal="right" vertical="center"/>
    </xf>
    <xf numFmtId="176" fontId="57" fillId="0" borderId="50" applyNumberFormat="0" applyFill="0" applyBorder="0" applyAlignment="0" applyProtection="0"/>
    <xf numFmtId="0" fontId="135" fillId="0" borderId="50" applyNumberFormat="0" applyFill="0" applyBorder="0" applyAlignment="0" applyProtection="0"/>
    <xf numFmtId="0" fontId="102" fillId="51" borderId="51" applyNumberFormat="0" applyAlignment="0" applyProtection="0"/>
    <xf numFmtId="0" fontId="102" fillId="51" borderId="51" applyNumberFormat="0" applyAlignment="0" applyProtection="0"/>
    <xf numFmtId="0" fontId="68" fillId="79" borderId="51" applyNumberFormat="0" applyAlignment="0" applyProtection="0"/>
    <xf numFmtId="0" fontId="36" fillId="92" borderId="52" applyNumberFormat="0" applyFont="0" applyAlignment="0" applyProtection="0"/>
    <xf numFmtId="0" fontId="57" fillId="0" borderId="50" applyNumberFormat="0" applyFill="0" applyBorder="0" applyAlignment="0" applyProtection="0"/>
    <xf numFmtId="0" fontId="102" fillId="51" borderId="51" applyNumberFormat="0" applyAlignment="0" applyProtection="0"/>
    <xf numFmtId="176" fontId="140" fillId="0" borderId="50" applyNumberFormat="0" applyFill="0" applyBorder="0" applyAlignment="0" applyProtection="0"/>
    <xf numFmtId="4" fontId="124" fillId="85" borderId="37" applyNumberFormat="0" applyProtection="0">
      <alignment vertical="center"/>
    </xf>
    <xf numFmtId="4" fontId="44" fillId="85" borderId="37" applyNumberFormat="0" applyProtection="0">
      <alignment vertical="center"/>
    </xf>
    <xf numFmtId="0" fontId="68" fillId="79" borderId="51" applyNumberFormat="0" applyAlignment="0" applyProtection="0"/>
    <xf numFmtId="176" fontId="32" fillId="89" borderId="52" applyNumberFormat="0" applyAlignment="0" applyProtection="0"/>
    <xf numFmtId="176" fontId="32" fillId="89" borderId="52" applyNumberFormat="0" applyAlignment="0" applyProtection="0"/>
    <xf numFmtId="176" fontId="122" fillId="80" borderId="37" applyNumberFormat="0" applyAlignment="0" applyProtection="0"/>
    <xf numFmtId="176" fontId="122" fillId="80" borderId="37" applyNumberFormat="0" applyAlignment="0" applyProtection="0"/>
    <xf numFmtId="0" fontId="135" fillId="0" borderId="50" applyNumberFormat="0" applyFill="0" applyBorder="0" applyAlignment="0" applyProtection="0"/>
    <xf numFmtId="176" fontId="141" fillId="0" borderId="50" applyNumberFormat="0" applyFill="0" applyBorder="0" applyAlignment="0" applyProtection="0"/>
    <xf numFmtId="0" fontId="3" fillId="93" borderId="37" applyNumberFormat="0" applyProtection="0">
      <alignment horizontal="left" vertical="center" indent="1"/>
    </xf>
    <xf numFmtId="0" fontId="3" fillId="93" borderId="37" applyNumberFormat="0" applyProtection="0">
      <alignment horizontal="left" vertical="center" indent="1"/>
    </xf>
    <xf numFmtId="176" fontId="135"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59" fillId="0" borderId="50" applyNumberFormat="0" applyFill="0" applyBorder="0" applyAlignment="0" applyProtection="0"/>
    <xf numFmtId="176" fontId="2" fillId="0" borderId="50" applyNumberFormat="0" applyFill="0" applyAlignment="0" applyProtection="0"/>
    <xf numFmtId="176" fontId="2" fillId="0" borderId="50" applyNumberFormat="0" applyFill="0" applyAlignment="0" applyProtection="0"/>
    <xf numFmtId="176" fontId="68" fillId="80" borderId="51" applyNumberFormat="0" applyAlignment="0" applyProtection="0"/>
    <xf numFmtId="176" fontId="68" fillId="80" borderId="51" applyNumberFormat="0" applyAlignment="0" applyProtection="0"/>
    <xf numFmtId="176" fontId="32" fillId="89" borderId="52" applyNumberFormat="0" applyAlignment="0" applyProtection="0"/>
    <xf numFmtId="176" fontId="32" fillId="89" borderId="52" applyNumberFormat="0" applyAlignment="0" applyProtection="0"/>
    <xf numFmtId="176" fontId="91" fillId="0" borderId="53">
      <alignment horizontal="left" vertical="center"/>
    </xf>
    <xf numFmtId="176" fontId="91" fillId="0" borderId="53">
      <alignment horizontal="left" vertical="center"/>
    </xf>
    <xf numFmtId="176" fontId="102" fillId="52" borderId="51" applyNumberFormat="0" applyAlignment="0" applyProtection="0"/>
    <xf numFmtId="176" fontId="102" fillId="52" borderId="51" applyNumberFormat="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35"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176" fontId="142" fillId="0" borderId="50" applyNumberFormat="0" applyFill="0" applyBorder="0" applyAlignment="0" applyProtection="0"/>
    <xf numFmtId="0" fontId="68" fillId="79" borderId="51" applyNumberFormat="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0" fontId="141" fillId="0" borderId="50" applyNumberFormat="0" applyFill="0" applyBorder="0" applyAlignment="0" applyProtection="0"/>
    <xf numFmtId="0" fontId="141" fillId="0" borderId="50" applyNumberFormat="0" applyFill="0" applyBorder="0" applyAlignment="0" applyProtection="0"/>
    <xf numFmtId="0" fontId="140" fillId="0" borderId="50" applyNumberFormat="0" applyFill="0" applyBorder="0" applyAlignment="0" applyProtection="0"/>
    <xf numFmtId="0" fontId="140" fillId="0" borderId="50" applyNumberFormat="0" applyFill="0" applyBorder="0" applyAlignment="0" applyProtection="0"/>
    <xf numFmtId="0" fontId="135" fillId="0" borderId="50" applyNumberFormat="0" applyFill="0" applyBorder="0" applyAlignment="0" applyProtection="0"/>
    <xf numFmtId="0" fontId="135" fillId="0" borderId="50" applyNumberFormat="0" applyFill="0" applyBorder="0" applyAlignment="0" applyProtection="0"/>
    <xf numFmtId="0" fontId="36" fillId="92" borderId="52" applyNumberFormat="0" applyFont="0" applyAlignment="0" applyProtection="0"/>
    <xf numFmtId="0" fontId="32" fillId="89" borderId="52" applyNumberFormat="0" applyAlignment="0" applyProtection="0"/>
    <xf numFmtId="0" fontId="3" fillId="92" borderId="52" applyNumberFormat="0" applyFont="0" applyAlignment="0" applyProtection="0"/>
    <xf numFmtId="0" fontId="3" fillId="92" borderId="52" applyNumberFormat="0" applyFont="0" applyAlignment="0" applyProtection="0"/>
    <xf numFmtId="176" fontId="2" fillId="0" borderId="50" applyNumberFormat="0" applyFill="0" applyAlignment="0" applyProtection="0"/>
    <xf numFmtId="0" fontId="68" fillId="80" borderId="51" applyNumberFormat="0" applyAlignment="0" applyProtection="0"/>
    <xf numFmtId="0" fontId="68" fillId="79" borderId="51" applyNumberFormat="0" applyAlignment="0" applyProtection="0"/>
    <xf numFmtId="0" fontId="102" fillId="51" borderId="51" applyNumberFormat="0" applyAlignment="0" applyProtection="0"/>
    <xf numFmtId="0" fontId="102" fillId="51" borderId="51" applyNumberFormat="0" applyAlignment="0" applyProtection="0"/>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0" fontId="102" fillId="52" borderId="51" applyNumberFormat="0" applyAlignment="0" applyProtection="0"/>
    <xf numFmtId="0" fontId="102" fillId="51" borderId="51" applyNumberFormat="0" applyAlignment="0" applyProtection="0"/>
    <xf numFmtId="0" fontId="102" fillId="51" borderId="51" applyNumberFormat="0" applyAlignment="0" applyProtection="0"/>
    <xf numFmtId="0" fontId="68" fillId="79" borderId="51" applyNumberFormat="0" applyAlignment="0" applyProtection="0"/>
    <xf numFmtId="0" fontId="68" fillId="80" borderId="51" applyNumberFormat="0" applyAlignment="0" applyProtection="0"/>
    <xf numFmtId="0" fontId="68" fillId="79" borderId="51" applyNumberFormat="0" applyAlignment="0" applyProtection="0"/>
    <xf numFmtId="0" fontId="68" fillId="79" borderId="51" applyNumberFormat="0" applyAlignment="0" applyProtection="0"/>
    <xf numFmtId="176" fontId="2" fillId="0" borderId="50" applyNumberFormat="0" applyFill="0" applyAlignment="0" applyProtection="0"/>
    <xf numFmtId="0" fontId="2" fillId="0" borderId="50" applyNumberFormat="0" applyFill="0" applyAlignment="0" applyProtection="0"/>
    <xf numFmtId="0" fontId="2" fillId="0" borderId="50" applyNumberFormat="0" applyFill="0" applyAlignment="0" applyProtection="0"/>
    <xf numFmtId="0" fontId="59" fillId="0" borderId="50" applyNumberFormat="0" applyFill="0" applyBorder="0" applyAlignment="0" applyProtection="0"/>
    <xf numFmtId="0" fontId="59" fillId="0" borderId="50" applyNumberFormat="0" applyFill="0" applyBorder="0" applyAlignment="0" applyProtection="0"/>
    <xf numFmtId="0" fontId="58" fillId="0" borderId="50" applyNumberFormat="0" applyFill="0" applyBorder="0" applyAlignment="0" applyProtection="0"/>
    <xf numFmtId="0" fontId="58" fillId="0" borderId="50" applyNumberFormat="0" applyFill="0" applyBorder="0" applyAlignment="0" applyProtection="0"/>
    <xf numFmtId="0" fontId="57" fillId="0" borderId="50" applyNumberFormat="0" applyFill="0" applyBorder="0" applyAlignment="0" applyProtection="0"/>
    <xf numFmtId="0" fontId="57" fillId="0" borderId="50" applyNumberFormat="0" applyFill="0" applyBorder="0" applyAlignment="0" applyProtection="0"/>
    <xf numFmtId="0" fontId="3" fillId="92" borderId="52" applyNumberFormat="0" applyFont="0" applyAlignment="0" applyProtection="0"/>
    <xf numFmtId="0" fontId="32" fillId="89" borderId="52" applyNumberFormat="0" applyAlignment="0" applyProtection="0"/>
    <xf numFmtId="0" fontId="36" fillId="92" borderId="52" applyNumberFormat="0" applyFont="0" applyAlignment="0" applyProtection="0"/>
    <xf numFmtId="0" fontId="122" fillId="80" borderId="37" applyNumberFormat="0" applyAlignment="0" applyProtection="0"/>
    <xf numFmtId="0" fontId="122" fillId="79" borderId="37" applyNumberFormat="0" applyAlignment="0" applyProtection="0"/>
    <xf numFmtId="4" fontId="4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176" fontId="165" fillId="50" borderId="58"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25" fillId="112" borderId="58" applyNumberFormat="0" applyProtection="0">
      <alignment horizontal="left" vertical="center" wrapText="1"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3" fillId="93" borderId="37" applyNumberFormat="0" applyProtection="0">
      <alignment horizontal="left" vertical="center" indent="1"/>
    </xf>
    <xf numFmtId="0" fontId="130" fillId="107" borderId="58" applyNumberFormat="0" applyProtection="0">
      <alignment horizontal="left" vertical="top" indent="1"/>
    </xf>
    <xf numFmtId="176" fontId="130" fillId="107" borderId="58" applyNumberFormat="0" applyProtection="0">
      <alignment horizontal="left" vertical="top" indent="1"/>
    </xf>
    <xf numFmtId="4" fontId="134" fillId="109" borderId="58" applyNumberFormat="0" applyProtection="0">
      <alignment horizontal="right" vertical="center"/>
    </xf>
    <xf numFmtId="4" fontId="133" fillId="104" borderId="37" applyNumberFormat="0" applyProtection="0">
      <alignment horizontal="right" vertical="center"/>
    </xf>
    <xf numFmtId="4" fontId="133" fillId="104" borderId="37" applyNumberFormat="0" applyProtection="0">
      <alignment horizontal="right" vertical="center"/>
    </xf>
    <xf numFmtId="176" fontId="166" fillId="50" borderId="58"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0" fontId="135" fillId="0" borderId="50" applyNumberFormat="0" applyFill="0" applyBorder="0" applyAlignment="0" applyProtection="0"/>
    <xf numFmtId="0" fontId="135" fillId="0" borderId="50" applyNumberFormat="0" applyFill="0" applyBorder="0" applyAlignment="0" applyProtection="0"/>
    <xf numFmtId="176" fontId="135" fillId="0" borderId="50" applyNumberFormat="0" applyFill="0" applyBorder="0" applyAlignment="0" applyProtection="0"/>
    <xf numFmtId="0" fontId="173" fillId="0" borderId="48" applyNumberFormat="0" applyFill="0" applyAlignment="0" applyProtection="0"/>
    <xf numFmtId="0" fontId="140" fillId="0" borderId="50" applyNumberFormat="0" applyFill="0" applyBorder="0" applyAlignment="0" applyProtection="0"/>
    <xf numFmtId="0" fontId="140" fillId="0" borderId="50" applyNumberFormat="0" applyFill="0" applyBorder="0" applyAlignment="0" applyProtection="0"/>
    <xf numFmtId="176" fontId="140" fillId="0" borderId="50" applyNumberFormat="0" applyFill="0" applyBorder="0" applyAlignment="0" applyProtection="0"/>
    <xf numFmtId="0" fontId="141" fillId="0" borderId="50" applyNumberFormat="0" applyFill="0" applyBorder="0" applyAlignment="0" applyProtection="0"/>
    <xf numFmtId="0" fontId="141" fillId="0" borderId="50" applyNumberFormat="0" applyFill="0" applyBorder="0" applyAlignment="0" applyProtection="0"/>
    <xf numFmtId="176" fontId="141" fillId="0" borderId="50" applyNumberFormat="0" applyFill="0" applyBorder="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176" fontId="142" fillId="0" borderId="50" applyNumberFormat="0" applyFill="0" applyBorder="0" applyAlignment="0" applyProtection="0"/>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0" fontId="102" fillId="51" borderId="51" applyNumberFormat="0" applyAlignment="0" applyProtection="0"/>
    <xf numFmtId="0" fontId="173" fillId="0" borderId="48" applyNumberFormat="0" applyFill="0" applyAlignment="0" applyProtection="0"/>
    <xf numFmtId="0" fontId="3" fillId="92" borderId="52" applyNumberFormat="0" applyFont="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39" fontId="106" fillId="57" borderId="56"/>
    <xf numFmtId="176" fontId="2" fillId="0" borderId="50" applyNumberFormat="0" applyFill="0" applyAlignment="0" applyProtection="0"/>
    <xf numFmtId="4" fontId="126" fillId="102" borderId="37" applyNumberFormat="0" applyProtection="0">
      <alignment horizontal="left" vertical="center" indent="1"/>
    </xf>
    <xf numFmtId="0" fontId="68" fillId="79" borderId="51" applyNumberFormat="0" applyAlignment="0" applyProtection="0"/>
    <xf numFmtId="0" fontId="102" fillId="51" borderId="51" applyNumberFormat="0" applyAlignment="0" applyProtection="0"/>
    <xf numFmtId="0" fontId="3" fillId="93" borderId="37" applyNumberFormat="0" applyProtection="0">
      <alignment horizontal="left" vertical="center" indent="1"/>
    </xf>
    <xf numFmtId="0" fontId="68" fillId="80" borderId="51" applyNumberFormat="0" applyAlignment="0" applyProtection="0"/>
    <xf numFmtId="4" fontId="44" fillId="99" borderId="37" applyNumberFormat="0" applyProtection="0">
      <alignment horizontal="right" vertical="center"/>
    </xf>
    <xf numFmtId="0" fontId="68" fillId="79" borderId="51" applyNumberFormat="0" applyAlignment="0" applyProtection="0"/>
    <xf numFmtId="0" fontId="102" fillId="51" borderId="51" applyNumberFormat="0" applyAlignment="0" applyProtection="0"/>
    <xf numFmtId="0" fontId="102" fillId="52" borderId="51" applyNumberFormat="0" applyAlignment="0" applyProtection="0"/>
    <xf numFmtId="176" fontId="2" fillId="0" borderId="50" applyNumberFormat="0" applyFill="0" applyAlignment="0" applyProtection="0"/>
    <xf numFmtId="0" fontId="68" fillId="79" borderId="51" applyNumberFormat="0" applyAlignment="0" applyProtection="0"/>
    <xf numFmtId="4" fontId="44" fillId="100" borderId="37" applyNumberFormat="0" applyProtection="0">
      <alignment horizontal="right" vertical="center"/>
    </xf>
    <xf numFmtId="0" fontId="68" fillId="80" borderId="51" applyNumberFormat="0" applyAlignment="0" applyProtection="0"/>
    <xf numFmtId="0" fontId="68" fillId="79" borderId="51" applyNumberFormat="0" applyAlignment="0" applyProtection="0"/>
    <xf numFmtId="0" fontId="58" fillId="0" borderId="50" applyNumberFormat="0" applyFill="0" applyBorder="0" applyAlignment="0" applyProtection="0"/>
    <xf numFmtId="0" fontId="122" fillId="79" borderId="37" applyNumberFormat="0" applyAlignment="0" applyProtection="0"/>
    <xf numFmtId="4" fontId="44" fillId="96"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6" fillId="102" borderId="37" applyNumberFormat="0" applyProtection="0">
      <alignment horizontal="left" vertical="center" indent="1"/>
    </xf>
    <xf numFmtId="4" fontId="124" fillId="85" borderId="37" applyNumberFormat="0" applyProtection="0">
      <alignment vertical="center"/>
    </xf>
    <xf numFmtId="0" fontId="140" fillId="0" borderId="50" applyNumberFormat="0" applyFill="0" applyBorder="0" applyAlignment="0" applyProtection="0"/>
    <xf numFmtId="39" fontId="106" fillId="57" borderId="56"/>
    <xf numFmtId="176" fontId="57" fillId="0" borderId="50" applyNumberFormat="0" applyFill="0" applyBorder="0" applyAlignment="0" applyProtection="0"/>
    <xf numFmtId="176" fontId="142" fillId="0" borderId="50" applyNumberFormat="0" applyFill="0" applyBorder="0" applyAlignment="0" applyProtection="0"/>
    <xf numFmtId="0" fontId="140" fillId="0" borderId="50" applyNumberFormat="0" applyFill="0" applyBorder="0" applyAlignment="0" applyProtection="0"/>
    <xf numFmtId="176" fontId="32" fillId="89" borderId="52" applyNumberFormat="0" applyAlignment="0" applyProtection="0"/>
    <xf numFmtId="176" fontId="57" fillId="0" borderId="50" applyNumberFormat="0" applyFill="0" applyBorder="0" applyAlignment="0" applyProtection="0"/>
    <xf numFmtId="176" fontId="58" fillId="0" borderId="50" applyNumberFormat="0" applyFill="0" applyBorder="0" applyAlignment="0" applyProtection="0"/>
    <xf numFmtId="176" fontId="59" fillId="0" borderId="50" applyNumberFormat="0" applyFill="0" applyBorder="0" applyAlignment="0" applyProtection="0"/>
    <xf numFmtId="0" fontId="135" fillId="0" borderId="50" applyNumberFormat="0" applyFill="0" applyBorder="0" applyAlignment="0" applyProtection="0"/>
    <xf numFmtId="176" fontId="2" fillId="0" borderId="50" applyNumberFormat="0" applyFill="0" applyAlignment="0" applyProtection="0"/>
    <xf numFmtId="176" fontId="135" fillId="0" borderId="50" applyNumberFormat="0" applyFill="0" applyBorder="0" applyAlignment="0" applyProtection="0"/>
    <xf numFmtId="0" fontId="57" fillId="0" borderId="50" applyNumberFormat="0" applyFill="0" applyBorder="0" applyAlignment="0" applyProtection="0"/>
    <xf numFmtId="0" fontId="3" fillId="93" borderId="37" applyNumberFormat="0" applyProtection="0">
      <alignment horizontal="left" vertical="center" indent="1"/>
    </xf>
    <xf numFmtId="0" fontId="3" fillId="108" borderId="37" applyNumberFormat="0" applyProtection="0">
      <alignment horizontal="left" vertical="center" indent="1"/>
    </xf>
    <xf numFmtId="4" fontId="44" fillId="97" borderId="37" applyNumberFormat="0" applyProtection="0">
      <alignment horizontal="right" vertical="center"/>
    </xf>
    <xf numFmtId="4" fontId="44" fillId="96" borderId="37" applyNumberFormat="0" applyProtection="0">
      <alignment horizontal="right" vertical="center"/>
    </xf>
    <xf numFmtId="4" fontId="44" fillId="104" borderId="37" applyNumberFormat="0" applyProtection="0">
      <alignment horizontal="right" vertical="center"/>
    </xf>
    <xf numFmtId="4" fontId="124" fillId="104" borderId="37" applyNumberFormat="0" applyProtection="0">
      <alignment horizontal="right" vertical="center"/>
    </xf>
    <xf numFmtId="176" fontId="58" fillId="0" borderId="50" applyNumberFormat="0" applyFill="0" applyBorder="0" applyAlignment="0" applyProtection="0"/>
    <xf numFmtId="176" fontId="135" fillId="0" borderId="50" applyNumberFormat="0" applyFill="0" applyBorder="0" applyAlignment="0" applyProtection="0"/>
    <xf numFmtId="176" fontId="142" fillId="0" borderId="50" applyNumberFormat="0" applyFill="0" applyBorder="0" applyAlignment="0" applyProtection="0"/>
    <xf numFmtId="0" fontId="142" fillId="0" borderId="50" applyNumberFormat="0" applyFill="0" applyBorder="0" applyAlignment="0" applyProtection="0"/>
    <xf numFmtId="0" fontId="141" fillId="0" borderId="50" applyNumberFormat="0" applyFill="0" applyBorder="0" applyAlignment="0" applyProtection="0"/>
    <xf numFmtId="0" fontId="58" fillId="0" borderId="50" applyNumberFormat="0" applyFill="0" applyBorder="0" applyAlignment="0" applyProtection="0"/>
    <xf numFmtId="0" fontId="102" fillId="51" borderId="51" applyNumberFormat="0" applyAlignment="0" applyProtection="0"/>
    <xf numFmtId="0" fontId="68" fillId="79" borderId="51" applyNumberFormat="0" applyAlignment="0" applyProtection="0"/>
    <xf numFmtId="0" fontId="3" fillId="93" borderId="37" applyNumberFormat="0" applyProtection="0">
      <alignment horizontal="left" vertical="center" indent="1"/>
    </xf>
    <xf numFmtId="4" fontId="44" fillId="85" borderId="37" applyNumberFormat="0" applyProtection="0">
      <alignment horizontal="left" vertical="center" indent="1"/>
    </xf>
    <xf numFmtId="0" fontId="3" fillId="86" borderId="37" applyNumberFormat="0" applyProtection="0">
      <alignment horizontal="left" vertical="center" indent="1"/>
    </xf>
    <xf numFmtId="4" fontId="44" fillId="88" borderId="37" applyNumberFormat="0" applyProtection="0">
      <alignment horizontal="left" vertical="center" indent="1"/>
    </xf>
    <xf numFmtId="0" fontId="3" fillId="8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176" fontId="128" fillId="50" borderId="58" applyNumberFormat="0" applyProtection="0">
      <alignment horizontal="right" vertical="center"/>
    </xf>
    <xf numFmtId="176" fontId="165" fillId="50" borderId="58" applyNumberFormat="0" applyProtection="0">
      <alignment horizontal="right" vertical="center"/>
    </xf>
    <xf numFmtId="176" fontId="165" fillId="50" borderId="58" applyNumberFormat="0" applyProtection="0">
      <alignment horizontal="right" vertical="center"/>
    </xf>
    <xf numFmtId="176" fontId="125" fillId="112" borderId="58" applyNumberFormat="0" applyProtection="0">
      <alignment horizontal="left" vertical="center" wrapText="1" indent="1"/>
    </xf>
    <xf numFmtId="176" fontId="125" fillId="112" borderId="58" applyNumberFormat="0" applyProtection="0">
      <alignment horizontal="left" vertical="center" wrapText="1" indent="1"/>
    </xf>
    <xf numFmtId="176" fontId="130" fillId="107" borderId="58" applyNumberFormat="0" applyProtection="0">
      <alignment horizontal="left" vertical="top" indent="1"/>
    </xf>
    <xf numFmtId="176" fontId="130" fillId="107" borderId="58" applyNumberFormat="0" applyProtection="0">
      <alignment horizontal="left" vertical="top" indent="1"/>
    </xf>
    <xf numFmtId="176" fontId="166" fillId="50" borderId="58" applyNumberFormat="0" applyProtection="0">
      <alignment horizontal="right" vertical="center"/>
    </xf>
    <xf numFmtId="176" fontId="166" fillId="50" borderId="58" applyNumberFormat="0" applyProtection="0">
      <alignment horizontal="right" vertical="center"/>
    </xf>
    <xf numFmtId="176" fontId="135" fillId="0" borderId="50" applyNumberFormat="0" applyFill="0" applyBorder="0" applyAlignment="0" applyProtection="0"/>
    <xf numFmtId="176" fontId="140" fillId="0" borderId="50" applyNumberFormat="0" applyFill="0" applyBorder="0" applyAlignment="0" applyProtection="0"/>
    <xf numFmtId="176" fontId="141" fillId="0" borderId="50" applyNumberFormat="0" applyFill="0" applyBorder="0" applyAlignment="0" applyProtection="0"/>
    <xf numFmtId="176" fontId="142" fillId="0" borderId="50" applyNumberFormat="0" applyFill="0" applyBorder="0" applyAlignment="0" applyProtection="0"/>
    <xf numFmtId="176" fontId="125" fillId="112" borderId="58" applyNumberFormat="0" applyProtection="0">
      <alignment horizontal="left" vertical="center" wrapText="1" indent="1"/>
    </xf>
    <xf numFmtId="0" fontId="3" fillId="108" borderId="37" applyNumberFormat="0" applyProtection="0">
      <alignment horizontal="left" vertical="center" indent="1"/>
    </xf>
    <xf numFmtId="176" fontId="102" fillId="52" borderId="51" applyNumberFormat="0" applyAlignment="0" applyProtection="0"/>
    <xf numFmtId="176" fontId="102" fillId="52" borderId="51" applyNumberFormat="0" applyAlignment="0" applyProtection="0"/>
    <xf numFmtId="176" fontId="59" fillId="0" borderId="50" applyNumberFormat="0" applyFill="0" applyBorder="0" applyAlignment="0" applyProtection="0"/>
    <xf numFmtId="0" fontId="3" fillId="93" borderId="37" applyNumberFormat="0" applyProtection="0">
      <alignment horizontal="left" vertical="center" indent="1"/>
    </xf>
    <xf numFmtId="176" fontId="141" fillId="0" borderId="50" applyNumberFormat="0" applyFill="0" applyBorder="0" applyAlignment="0" applyProtection="0"/>
    <xf numFmtId="176" fontId="130" fillId="107" borderId="58" applyNumberFormat="0" applyProtection="0">
      <alignment horizontal="left" vertical="top" indent="1"/>
    </xf>
    <xf numFmtId="176" fontId="122" fillId="80" borderId="37" applyNumberFormat="0" applyAlignment="0" applyProtection="0"/>
    <xf numFmtId="0" fontId="122" fillId="79" borderId="37" applyNumberFormat="0" applyAlignment="0" applyProtection="0"/>
    <xf numFmtId="0" fontId="122" fillId="79" borderId="37" applyNumberFormat="0" applyAlignment="0" applyProtection="0"/>
    <xf numFmtId="0" fontId="122" fillId="80" borderId="37" applyNumberFormat="0" applyAlignment="0" applyProtection="0"/>
    <xf numFmtId="0" fontId="122" fillId="79" borderId="37" applyNumberFormat="0" applyAlignment="0" applyProtection="0"/>
    <xf numFmtId="4" fontId="44" fillId="85" borderId="37" applyNumberFormat="0" applyProtection="0">
      <alignment vertical="center"/>
    </xf>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128" fillId="109" borderId="58" applyNumberFormat="0" applyProtection="0">
      <alignment horizontal="right" vertical="center"/>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9" fillId="109" borderId="58"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176" fontId="165" fillId="50" borderId="58"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4" fontId="125" fillId="53" borderId="58" applyNumberFormat="0" applyProtection="0">
      <alignment horizontal="left" vertical="center" wrapText="1" indent="1"/>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25" fillId="112" borderId="58" applyNumberFormat="0" applyProtection="0">
      <alignment horizontal="left" vertical="center" wrapText="1"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130" fillId="107" borderId="58" applyNumberFormat="0" applyProtection="0">
      <alignment horizontal="left" vertical="top"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130" fillId="107" borderId="58" applyNumberFormat="0" applyProtection="0">
      <alignment horizontal="left" vertical="top" indent="1"/>
    </xf>
    <xf numFmtId="176" fontId="130" fillId="107" borderId="58" applyNumberFormat="0" applyProtection="0">
      <alignment horizontal="left" vertical="top" indent="1"/>
    </xf>
    <xf numFmtId="4" fontId="134" fillId="109" borderId="58" applyNumberFormat="0" applyProtection="0">
      <alignment horizontal="right" vertical="center"/>
    </xf>
    <xf numFmtId="4" fontId="133" fillId="104" borderId="37" applyNumberFormat="0" applyProtection="0">
      <alignment horizontal="right" vertical="center"/>
    </xf>
    <xf numFmtId="4" fontId="133" fillId="104" borderId="37" applyNumberFormat="0" applyProtection="0">
      <alignment horizontal="right" vertical="center"/>
    </xf>
    <xf numFmtId="176" fontId="166" fillId="50" borderId="58"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0" fontId="173" fillId="0" borderId="48" applyNumberFormat="0" applyFill="0" applyAlignment="0" applyProtection="0"/>
    <xf numFmtId="4" fontId="124" fillId="104" borderId="37" applyNumberFormat="0" applyProtection="0">
      <alignment horizontal="right" vertical="center"/>
    </xf>
    <xf numFmtId="4" fontId="44" fillId="106" borderId="37" applyNumberFormat="0" applyProtection="0">
      <alignment horizontal="left" vertical="center" indent="1"/>
    </xf>
    <xf numFmtId="0" fontId="173" fillId="0" borderId="48" applyNumberFormat="0" applyFill="0" applyAlignment="0" applyProtection="0"/>
    <xf numFmtId="4" fontId="124" fillId="85" borderId="37" applyNumberFormat="0" applyProtection="0">
      <alignment vertical="center"/>
    </xf>
    <xf numFmtId="0" fontId="3" fillId="106" borderId="37" applyNumberFormat="0" applyProtection="0">
      <alignment horizontal="left" vertical="center" indent="1"/>
    </xf>
    <xf numFmtId="0" fontId="122" fillId="79" borderId="37" applyNumberFormat="0" applyAlignment="0" applyProtection="0"/>
    <xf numFmtId="0" fontId="185" fillId="0" borderId="48" applyNumberFormat="0" applyFill="0" applyAlignment="0" applyProtection="0"/>
    <xf numFmtId="0" fontId="122" fillId="80" borderId="37" applyNumberFormat="0" applyAlignment="0" applyProtection="0"/>
    <xf numFmtId="4" fontId="44" fillId="85" borderId="37" applyNumberFormat="0" applyProtection="0">
      <alignment vertical="center"/>
    </xf>
    <xf numFmtId="0" fontId="191" fillId="80" borderId="37" applyNumberFormat="0" applyAlignment="0" applyProtection="0"/>
    <xf numFmtId="0" fontId="122" fillId="79" borderId="37" applyNumberFormat="0" applyAlignment="0" applyProtection="0"/>
    <xf numFmtId="4" fontId="44" fillId="104" borderId="37" applyNumberFormat="0" applyProtection="0">
      <alignment horizontal="right" vertical="center"/>
    </xf>
    <xf numFmtId="39" fontId="106" fillId="57" borderId="56"/>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39" fontId="106" fillId="57" borderId="56"/>
    <xf numFmtId="4" fontId="134" fillId="109" borderId="58" applyNumberFormat="0" applyProtection="0">
      <alignment horizontal="right" vertical="center"/>
    </xf>
    <xf numFmtId="4" fontId="125" fillId="53" borderId="58" applyNumberFormat="0" applyProtection="0">
      <alignment horizontal="left" vertical="center" wrapText="1" indent="1"/>
    </xf>
    <xf numFmtId="4" fontId="129" fillId="109" borderId="58" applyNumberFormat="0" applyProtection="0">
      <alignment horizontal="right" vertical="center"/>
    </xf>
    <xf numFmtId="4" fontId="128" fillId="109" borderId="58" applyNumberFormat="0" applyProtection="0">
      <alignment horizontal="right" vertical="center"/>
    </xf>
    <xf numFmtId="39" fontId="106" fillId="57" borderId="56"/>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95" borderId="37" applyNumberFormat="0" applyProtection="0">
      <alignment horizontal="right" vertical="center"/>
    </xf>
    <xf numFmtId="4" fontId="44" fillId="95" borderId="37" applyNumberFormat="0" applyProtection="0">
      <alignment horizontal="right" vertical="center"/>
    </xf>
    <xf numFmtId="4" fontId="44" fillId="96" borderId="37" applyNumberFormat="0" applyProtection="0">
      <alignment horizontal="right" vertical="center"/>
    </xf>
    <xf numFmtId="4" fontId="44" fillId="96" borderId="37" applyNumberFormat="0" applyProtection="0">
      <alignment horizontal="right" vertical="center"/>
    </xf>
    <xf numFmtId="4" fontId="44" fillId="97" borderId="37" applyNumberFormat="0" applyProtection="0">
      <alignment horizontal="right" vertical="center"/>
    </xf>
    <xf numFmtId="4" fontId="44" fillId="97" borderId="37" applyNumberFormat="0" applyProtection="0">
      <alignment horizontal="right" vertical="center"/>
    </xf>
    <xf numFmtId="4" fontId="44" fillId="98" borderId="37" applyNumberFormat="0" applyProtection="0">
      <alignment horizontal="right" vertical="center"/>
    </xf>
    <xf numFmtId="4" fontId="44" fillId="98" borderId="37" applyNumberFormat="0" applyProtection="0">
      <alignment horizontal="right" vertical="center"/>
    </xf>
    <xf numFmtId="4" fontId="44" fillId="83" borderId="37" applyNumberFormat="0" applyProtection="0">
      <alignment horizontal="right" vertical="center"/>
    </xf>
    <xf numFmtId="4" fontId="44" fillId="83" borderId="37" applyNumberFormat="0" applyProtection="0">
      <alignment horizontal="right" vertical="center"/>
    </xf>
    <xf numFmtId="4" fontId="44" fillId="99" borderId="37" applyNumberFormat="0" applyProtection="0">
      <alignment horizontal="right" vertical="center"/>
    </xf>
    <xf numFmtId="4" fontId="44" fillId="99" borderId="37" applyNumberFormat="0" applyProtection="0">
      <alignment horizontal="right" vertical="center"/>
    </xf>
    <xf numFmtId="4" fontId="44" fillId="40" borderId="37" applyNumberFormat="0" applyProtection="0">
      <alignment horizontal="right" vertical="center"/>
    </xf>
    <xf numFmtId="4" fontId="44" fillId="40" borderId="37" applyNumberFormat="0" applyProtection="0">
      <alignment horizontal="right" vertical="center"/>
    </xf>
    <xf numFmtId="4" fontId="44" fillId="100" borderId="37" applyNumberFormat="0" applyProtection="0">
      <alignment horizontal="right" vertical="center"/>
    </xf>
    <xf numFmtId="4" fontId="44" fillId="100" borderId="37" applyNumberFormat="0" applyProtection="0">
      <alignment horizontal="right" vertical="center"/>
    </xf>
    <xf numFmtId="4" fontId="44" fillId="101" borderId="37" applyNumberFormat="0" applyProtection="0">
      <alignment horizontal="right" vertical="center"/>
    </xf>
    <xf numFmtId="4" fontId="44" fillId="101" borderId="37" applyNumberFormat="0" applyProtection="0">
      <alignment horizontal="right" vertical="center"/>
    </xf>
    <xf numFmtId="4" fontId="126" fillId="102" borderId="37" applyNumberFormat="0" applyProtection="0">
      <alignment horizontal="left" vertical="center" indent="1"/>
    </xf>
    <xf numFmtId="4" fontId="126" fillId="102"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left" vertical="center" indent="1"/>
    </xf>
    <xf numFmtId="4" fontId="44" fillId="104" borderId="37" applyNumberFormat="0" applyProtection="0">
      <alignment horizontal="left" vertical="center" indent="1"/>
    </xf>
    <xf numFmtId="4" fontId="44" fillId="106" borderId="37" applyNumberFormat="0" applyProtection="0">
      <alignment horizontal="left" vertical="center" indent="1"/>
    </xf>
    <xf numFmtId="4" fontId="44" fillId="106" borderId="37" applyNumberFormat="0" applyProtection="0">
      <alignment horizontal="left" vertical="center" indent="1"/>
    </xf>
    <xf numFmtId="0" fontId="3" fillId="106" borderId="37" applyNumberFormat="0" applyProtection="0">
      <alignment horizontal="left" vertical="center" indent="1"/>
    </xf>
    <xf numFmtId="0" fontId="3" fillId="106" borderId="37" applyNumberFormat="0" applyProtection="0">
      <alignment horizontal="left" vertical="center" indent="1"/>
    </xf>
    <xf numFmtId="0" fontId="3" fillId="108" borderId="37" applyNumberFormat="0" applyProtection="0">
      <alignment horizontal="left" vertical="center" indent="1"/>
    </xf>
    <xf numFmtId="0" fontId="3" fillId="108" borderId="37" applyNumberFormat="0" applyProtection="0">
      <alignment horizontal="left" vertical="center" indent="1"/>
    </xf>
    <xf numFmtId="0" fontId="3" fillId="86"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88" borderId="37" applyNumberFormat="0" applyProtection="0">
      <alignment vertical="center"/>
    </xf>
    <xf numFmtId="4" fontId="44" fillId="88" borderId="37" applyNumberFormat="0" applyProtection="0">
      <alignment vertical="center"/>
    </xf>
    <xf numFmtId="4" fontId="124" fillId="88" borderId="37" applyNumberFormat="0" applyProtection="0">
      <alignment vertical="center"/>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44" fillId="88" borderId="37" applyNumberFormat="0" applyProtection="0">
      <alignment horizontal="left" vertical="center" indent="1"/>
    </xf>
    <xf numFmtId="4" fontId="128" fillId="109" borderId="58" applyNumberFormat="0" applyProtection="0">
      <alignment horizontal="right" vertical="center"/>
    </xf>
    <xf numFmtId="176" fontId="128" fillId="50" borderId="58" applyNumberFormat="0" applyProtection="0">
      <alignment horizontal="right" vertical="center"/>
    </xf>
    <xf numFmtId="4" fontId="128" fillId="109" borderId="58" applyNumberFormat="0" applyProtection="0">
      <alignment horizontal="right" vertical="center"/>
    </xf>
    <xf numFmtId="176" fontId="128" fillId="50" borderId="58" applyNumberFormat="0" applyProtection="0">
      <alignment horizontal="right" vertical="center"/>
    </xf>
    <xf numFmtId="4" fontId="129" fillId="109" borderId="58" applyNumberFormat="0" applyProtection="0">
      <alignment horizontal="right" vertical="center"/>
    </xf>
    <xf numFmtId="4" fontId="124" fillId="104" borderId="37" applyNumberFormat="0" applyProtection="0">
      <alignment horizontal="right" vertical="center"/>
    </xf>
    <xf numFmtId="4" fontId="124" fillId="104" borderId="37" applyNumberFormat="0" applyProtection="0">
      <alignment horizontal="right" vertical="center"/>
    </xf>
    <xf numFmtId="176" fontId="165" fillId="50" borderId="58" applyNumberFormat="0" applyProtection="0">
      <alignment horizontal="right" vertical="center"/>
    </xf>
    <xf numFmtId="4" fontId="129" fillId="109" borderId="58" applyNumberFormat="0" applyProtection="0">
      <alignment horizontal="right" vertical="center"/>
    </xf>
    <xf numFmtId="176" fontId="165" fillId="50" borderId="58" applyNumberFormat="0" applyProtection="0">
      <alignment horizontal="right" vertical="center"/>
    </xf>
    <xf numFmtId="4" fontId="125" fillId="53" borderId="58" applyNumberFormat="0" applyProtection="0">
      <alignment horizontal="left" vertical="center" wrapText="1" indent="1"/>
    </xf>
    <xf numFmtId="0" fontId="3" fillId="93" borderId="37" applyNumberFormat="0" applyProtection="0">
      <alignment horizontal="left" vertical="center" indent="1"/>
    </xf>
    <xf numFmtId="0" fontId="3" fillId="93" borderId="37" applyNumberFormat="0" applyProtection="0">
      <alignment horizontal="left" vertical="center" indent="1"/>
    </xf>
    <xf numFmtId="176" fontId="125" fillId="112" borderId="58" applyNumberFormat="0" applyProtection="0">
      <alignment horizontal="left" vertical="center" wrapText="1" indent="1"/>
    </xf>
    <xf numFmtId="4" fontId="125" fillId="53" borderId="58" applyNumberFormat="0" applyProtection="0">
      <alignment horizontal="left" vertical="center" wrapText="1" indent="1"/>
    </xf>
    <xf numFmtId="176" fontId="125" fillId="112" borderId="58" applyNumberFormat="0" applyProtection="0">
      <alignment horizontal="left" vertical="center" wrapText="1" indent="1"/>
    </xf>
    <xf numFmtId="0" fontId="130" fillId="107" borderId="58" applyNumberFormat="0" applyProtection="0">
      <alignment horizontal="left" vertical="top" indent="1"/>
    </xf>
    <xf numFmtId="0" fontId="3" fillId="93" borderId="37" applyNumberFormat="0" applyProtection="0">
      <alignment horizontal="left" vertical="center" indent="1"/>
    </xf>
    <xf numFmtId="0" fontId="3" fillId="93" borderId="37" applyNumberFormat="0" applyProtection="0">
      <alignment horizontal="left" vertical="center" indent="1"/>
    </xf>
    <xf numFmtId="0" fontId="130" fillId="107" borderId="58" applyNumberFormat="0" applyProtection="0">
      <alignment horizontal="left" vertical="top" indent="1"/>
    </xf>
    <xf numFmtId="176" fontId="130" fillId="107" borderId="58" applyNumberFormat="0" applyProtection="0">
      <alignment horizontal="left" vertical="top" indent="1"/>
    </xf>
    <xf numFmtId="4" fontId="134" fillId="109" borderId="58" applyNumberFormat="0" applyProtection="0">
      <alignment horizontal="right" vertical="center"/>
    </xf>
    <xf numFmtId="4" fontId="133" fillId="104" borderId="37" applyNumberFormat="0" applyProtection="0">
      <alignment horizontal="right" vertical="center"/>
    </xf>
    <xf numFmtId="4" fontId="133" fillId="104" borderId="37" applyNumberFormat="0" applyProtection="0">
      <alignment horizontal="right" vertical="center"/>
    </xf>
    <xf numFmtId="176" fontId="166" fillId="50" borderId="58" applyNumberFormat="0" applyProtection="0">
      <alignment horizontal="right" vertical="center"/>
    </xf>
    <xf numFmtId="4" fontId="134" fillId="109" borderId="58" applyNumberFormat="0" applyProtection="0">
      <alignment horizontal="right" vertical="center"/>
    </xf>
    <xf numFmtId="176" fontId="166" fillId="50" borderId="58" applyNumberFormat="0" applyProtection="0">
      <alignment horizontal="right" vertical="center"/>
    </xf>
    <xf numFmtId="0" fontId="135" fillId="0" borderId="50" applyNumberFormat="0" applyFill="0" applyBorder="0" applyAlignment="0" applyProtection="0"/>
    <xf numFmtId="0" fontId="135" fillId="0" borderId="50" applyNumberFormat="0" applyFill="0" applyBorder="0" applyAlignment="0" applyProtection="0"/>
    <xf numFmtId="176" fontId="135" fillId="0" borderId="50" applyNumberFormat="0" applyFill="0" applyBorder="0" applyAlignment="0" applyProtection="0"/>
    <xf numFmtId="0" fontId="173" fillId="0" borderId="48" applyNumberFormat="0" applyFill="0" applyAlignment="0" applyProtection="0"/>
    <xf numFmtId="0" fontId="140" fillId="0" borderId="50" applyNumberFormat="0" applyFill="0" applyBorder="0" applyAlignment="0" applyProtection="0"/>
    <xf numFmtId="0" fontId="140" fillId="0" borderId="50" applyNumberFormat="0" applyFill="0" applyBorder="0" applyAlignment="0" applyProtection="0"/>
    <xf numFmtId="176" fontId="140" fillId="0" borderId="50" applyNumberFormat="0" applyFill="0" applyBorder="0" applyAlignment="0" applyProtection="0"/>
    <xf numFmtId="0" fontId="141" fillId="0" borderId="50" applyNumberFormat="0" applyFill="0" applyBorder="0" applyAlignment="0" applyProtection="0"/>
    <xf numFmtId="0" fontId="141" fillId="0" borderId="50" applyNumberFormat="0" applyFill="0" applyBorder="0" applyAlignment="0" applyProtection="0"/>
    <xf numFmtId="176" fontId="141" fillId="0" borderId="50" applyNumberFormat="0" applyFill="0" applyBorder="0" applyAlignment="0" applyProtection="0"/>
    <xf numFmtId="0" fontId="142" fillId="0" borderId="50" applyNumberFormat="0" applyFill="0" applyBorder="0" applyAlignment="0" applyProtection="0"/>
    <xf numFmtId="0" fontId="142" fillId="0" borderId="50" applyNumberFormat="0" applyFill="0" applyBorder="0" applyAlignment="0" applyProtection="0"/>
    <xf numFmtId="176" fontId="142" fillId="0" borderId="50" applyNumberFormat="0" applyFill="0" applyBorder="0" applyAlignment="0" applyProtection="0"/>
    <xf numFmtId="0" fontId="68" fillId="79" borderId="51" applyNumberFormat="0" applyAlignment="0" applyProtection="0"/>
    <xf numFmtId="0" fontId="102" fillId="51" borderId="51" applyNumberFormat="0" applyAlignment="0" applyProtection="0"/>
    <xf numFmtId="0" fontId="173" fillId="0" borderId="48" applyNumberFormat="0" applyFill="0" applyAlignment="0" applyProtection="0"/>
    <xf numFmtId="0" fontId="122" fillId="79" borderId="37" applyNumberFormat="0" applyAlignment="0" applyProtection="0"/>
    <xf numFmtId="0" fontId="3" fillId="92" borderId="52" applyNumberFormat="0" applyFont="0" applyAlignment="0" applyProtection="0"/>
    <xf numFmtId="0" fontId="185" fillId="0" borderId="48" applyNumberFormat="0" applyFill="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0" fontId="191" fillId="80" borderId="37" applyNumberFormat="0" applyAlignment="0" applyProtection="0"/>
    <xf numFmtId="0" fontId="102" fillId="51" borderId="51" applyNumberFormat="0" applyAlignment="0" applyProtection="0"/>
    <xf numFmtId="0" fontId="3" fillId="92" borderId="52" applyNumberFormat="0" applyFont="0" applyAlignment="0" applyProtection="0"/>
    <xf numFmtId="0" fontId="36" fillId="89" borderId="52" applyNumberFormat="0" applyAlignment="0" applyProtection="0"/>
    <xf numFmtId="0" fontId="189" fillId="80" borderId="51" applyNumberFormat="0" applyAlignment="0" applyProtection="0"/>
    <xf numFmtId="0" fontId="190" fillId="52" borderId="51" applyNumberFormat="0" applyAlignment="0" applyProtection="0"/>
    <xf numFmtId="4" fontId="44" fillId="104" borderId="37" applyNumberFormat="0" applyProtection="0">
      <alignment horizontal="right" vertical="center"/>
    </xf>
    <xf numFmtId="39" fontId="106" fillId="57" borderId="56"/>
    <xf numFmtId="0" fontId="173" fillId="0" borderId="48" applyNumberFormat="0" applyFill="0" applyAlignment="0" applyProtection="0"/>
    <xf numFmtId="4" fontId="44" fillId="85" borderId="37" applyNumberFormat="0" applyProtection="0">
      <alignment horizontal="left" vertical="center" indent="1"/>
    </xf>
    <xf numFmtId="0" fontId="3" fillId="93" borderId="37" applyNumberFormat="0" applyProtection="0">
      <alignment horizontal="left" vertical="center" indent="1"/>
    </xf>
    <xf numFmtId="4" fontId="44" fillId="85" borderId="37" applyNumberFormat="0" applyProtection="0">
      <alignment horizontal="left" vertical="center" indent="1"/>
    </xf>
    <xf numFmtId="0" fontId="3" fillId="86" borderId="37" applyNumberFormat="0" applyProtection="0">
      <alignment horizontal="left" vertical="center" indent="1"/>
    </xf>
    <xf numFmtId="4" fontId="133" fillId="104" borderId="37" applyNumberFormat="0" applyProtection="0">
      <alignment horizontal="right" vertical="center"/>
    </xf>
    <xf numFmtId="176" fontId="130" fillId="107" borderId="58" applyNumberFormat="0" applyProtection="0">
      <alignment horizontal="left" vertical="top" indent="1"/>
    </xf>
    <xf numFmtId="0" fontId="3" fillId="93" borderId="37" applyNumberFormat="0" applyProtection="0">
      <alignment horizontal="left" vertical="center" indent="1"/>
    </xf>
    <xf numFmtId="0" fontId="3" fillId="93" borderId="37" applyNumberFormat="0" applyProtection="0">
      <alignment horizontal="left" vertical="center" indent="1"/>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176" fontId="125" fillId="112" borderId="58" applyNumberFormat="0" applyProtection="0">
      <alignment horizontal="left" vertical="center" wrapText="1" indent="1"/>
    </xf>
    <xf numFmtId="0" fontId="3" fillId="93" borderId="37" applyNumberFormat="0" applyProtection="0">
      <alignment horizontal="left" vertical="center" indent="1"/>
    </xf>
    <xf numFmtId="176" fontId="165" fillId="50" borderId="58" applyNumberFormat="0" applyProtection="0">
      <alignment horizontal="right" vertical="center"/>
    </xf>
    <xf numFmtId="4" fontId="134" fillId="109" borderId="58" applyNumberFormat="0" applyProtection="0">
      <alignment horizontal="right" vertical="center"/>
    </xf>
    <xf numFmtId="4" fontId="125" fillId="53" borderId="58" applyNumberFormat="0" applyProtection="0">
      <alignment horizontal="left" vertical="center" wrapText="1" indent="1"/>
    </xf>
    <xf numFmtId="4" fontId="129" fillId="109" borderId="58" applyNumberFormat="0" applyProtection="0">
      <alignment horizontal="right" vertical="center"/>
    </xf>
    <xf numFmtId="4" fontId="128" fillId="109" borderId="58" applyNumberFormat="0" applyProtection="0">
      <alignment horizontal="right" vertical="center"/>
    </xf>
    <xf numFmtId="0" fontId="164" fillId="1" borderId="53" applyNumberFormat="0" applyFont="0" applyAlignment="0">
      <alignment horizontal="center"/>
    </xf>
    <xf numFmtId="176" fontId="91" fillId="0" borderId="53">
      <alignment horizontal="left" vertical="center"/>
    </xf>
    <xf numFmtId="176" fontId="91" fillId="0" borderId="53">
      <alignment horizontal="left" vertical="center"/>
    </xf>
    <xf numFmtId="4" fontId="44" fillId="85" borderId="37" applyNumberFormat="0" applyProtection="0">
      <alignment vertical="center"/>
    </xf>
    <xf numFmtId="4" fontId="124" fillId="85" borderId="37" applyNumberFormat="0" applyProtection="0">
      <alignment vertical="center"/>
    </xf>
    <xf numFmtId="4" fontId="44" fillId="85" borderId="37" applyNumberFormat="0" applyProtection="0">
      <alignment horizontal="left" vertical="center" indent="1"/>
    </xf>
    <xf numFmtId="4" fontId="44" fillId="85" borderId="37" applyNumberFormat="0" applyProtection="0">
      <alignment horizontal="left" vertical="center" indent="1"/>
    </xf>
    <xf numFmtId="0" fontId="3" fillId="93" borderId="37" applyNumberFormat="0" applyProtection="0">
      <alignment horizontal="left" vertical="center" indent="1"/>
    </xf>
    <xf numFmtId="0" fontId="3" fillId="86" borderId="37" applyNumberFormat="0" applyProtection="0">
      <alignment horizontal="left" vertical="center" indent="1"/>
    </xf>
    <xf numFmtId="0" fontId="3" fillId="93" borderId="37" applyNumberFormat="0" applyProtection="0">
      <alignment horizontal="left" vertical="center" indent="1"/>
    </xf>
    <xf numFmtId="4" fontId="44" fillId="104" borderId="37" applyNumberFormat="0" applyProtection="0">
      <alignment horizontal="right" vertical="center"/>
    </xf>
    <xf numFmtId="4" fontId="124" fillId="104" borderId="37" applyNumberFormat="0" applyProtection="0">
      <alignment horizontal="right" vertical="center"/>
    </xf>
    <xf numFmtId="0" fontId="3" fillId="93" borderId="37" applyNumberFormat="0" applyProtection="0">
      <alignment horizontal="left" vertical="center" indent="1"/>
    </xf>
    <xf numFmtId="0" fontId="3" fillId="93" borderId="37" applyNumberFormat="0" applyProtection="0">
      <alignment horizontal="left" vertical="center" indent="1"/>
    </xf>
    <xf numFmtId="39" fontId="106" fillId="57" borderId="56"/>
    <xf numFmtId="0" fontId="3" fillId="0" borderId="0"/>
    <xf numFmtId="0" fontId="116" fillId="0" borderId="0"/>
    <xf numFmtId="0" fontId="4" fillId="0" borderId="0"/>
    <xf numFmtId="43" fontId="4" fillId="0" borderId="0" applyFont="0" applyFill="0" applyBorder="0" applyAlignment="0" applyProtection="0"/>
    <xf numFmtId="9" fontId="3" fillId="0" borderId="0" applyFont="0" applyFill="0" applyBorder="0" applyAlignment="0" applyProtection="0"/>
  </cellStyleXfs>
  <cellXfs count="344">
    <xf numFmtId="0" fontId="0" fillId="0" borderId="0" xfId="0"/>
    <xf numFmtId="0" fontId="25" fillId="0" borderId="0" xfId="0" applyFont="1" applyAlignment="1">
      <alignment horizontal="left"/>
    </xf>
    <xf numFmtId="0" fontId="25" fillId="0" borderId="0" xfId="0" applyFont="1" applyAlignment="1">
      <alignment horizontal="center"/>
    </xf>
    <xf numFmtId="0" fontId="20" fillId="0" borderId="0" xfId="0" applyFont="1" applyAlignment="1">
      <alignment horizontal="center"/>
    </xf>
    <xf numFmtId="0" fontId="0" fillId="0" borderId="0" xfId="0" applyAlignment="1">
      <alignment horizontal="center"/>
    </xf>
    <xf numFmtId="0" fontId="26" fillId="0" borderId="0" xfId="0" applyFont="1" applyAlignment="1">
      <alignment horizontal="left"/>
    </xf>
    <xf numFmtId="0" fontId="26" fillId="0" borderId="0" xfId="0" applyFont="1" applyAlignment="1">
      <alignment horizontal="center"/>
    </xf>
    <xf numFmtId="14" fontId="26" fillId="0" borderId="0" xfId="0" applyNumberFormat="1" applyFont="1" applyAlignment="1">
      <alignment horizontal="center"/>
    </xf>
    <xf numFmtId="0" fontId="27" fillId="0" borderId="0" xfId="0" applyFont="1" applyAlignment="1">
      <alignment horizontal="center"/>
    </xf>
    <xf numFmtId="14" fontId="0" fillId="0" borderId="0" xfId="0" applyNumberFormat="1" applyAlignment="1">
      <alignment horizontal="center"/>
    </xf>
    <xf numFmtId="0" fontId="197" fillId="4" borderId="0" xfId="0" applyFont="1" applyFill="1"/>
    <xf numFmtId="0" fontId="199" fillId="0" borderId="0" xfId="3" applyNumberFormat="1" applyFont="1" applyAlignment="1">
      <alignment horizontal="left" wrapText="1" indent="1"/>
    </xf>
    <xf numFmtId="171" fontId="200" fillId="0" borderId="0" xfId="1" applyNumberFormat="1" applyFont="1" applyFill="1" applyBorder="1" applyAlignment="1">
      <alignment horizontal="right" vertical="center"/>
    </xf>
    <xf numFmtId="171" fontId="199" fillId="0" borderId="0" xfId="1" applyNumberFormat="1" applyFont="1" applyFill="1" applyBorder="1" applyAlignment="1">
      <alignment horizontal="right" vertical="center"/>
    </xf>
    <xf numFmtId="0" fontId="201" fillId="2" borderId="0" xfId="0" applyFont="1" applyFill="1"/>
    <xf numFmtId="0" fontId="204" fillId="0" borderId="0" xfId="0" applyFont="1"/>
    <xf numFmtId="0" fontId="198" fillId="5" borderId="0" xfId="0" applyFont="1" applyFill="1"/>
    <xf numFmtId="0" fontId="204" fillId="5" borderId="0" xfId="0" applyFont="1" applyFill="1"/>
    <xf numFmtId="0" fontId="214" fillId="5" borderId="0" xfId="13" applyFont="1" applyFill="1"/>
    <xf numFmtId="0" fontId="204" fillId="5" borderId="0" xfId="0" applyFont="1" applyFill="1" applyAlignment="1">
      <alignment horizontal="center"/>
    </xf>
    <xf numFmtId="0" fontId="204" fillId="39" borderId="18" xfId="0" applyFont="1" applyFill="1" applyBorder="1" applyAlignment="1">
      <alignment horizontal="center"/>
    </xf>
    <xf numFmtId="0" fontId="204" fillId="38" borderId="0" xfId="0" applyFont="1" applyFill="1" applyAlignment="1">
      <alignment horizontal="right"/>
    </xf>
    <xf numFmtId="165" fontId="204" fillId="5" borderId="0" xfId="2" applyNumberFormat="1" applyFont="1" applyFill="1" applyAlignment="1">
      <alignment horizontal="center"/>
    </xf>
    <xf numFmtId="3" fontId="204" fillId="5" borderId="0" xfId="2" applyNumberFormat="1" applyFont="1" applyFill="1" applyAlignment="1">
      <alignment horizontal="center"/>
    </xf>
    <xf numFmtId="4" fontId="204" fillId="5" borderId="0" xfId="2" applyNumberFormat="1" applyFont="1" applyFill="1" applyAlignment="1">
      <alignment horizontal="center"/>
    </xf>
    <xf numFmtId="9" fontId="204" fillId="5" borderId="0" xfId="2" applyFont="1" applyFill="1" applyAlignment="1">
      <alignment horizontal="center"/>
    </xf>
    <xf numFmtId="0" fontId="215" fillId="2" borderId="0" xfId="0" applyFont="1" applyFill="1"/>
    <xf numFmtId="0" fontId="216" fillId="4" borderId="0" xfId="0" applyFont="1" applyFill="1"/>
    <xf numFmtId="0" fontId="216" fillId="4" borderId="0" xfId="0" applyFont="1" applyFill="1" applyAlignment="1">
      <alignment horizontal="right"/>
    </xf>
    <xf numFmtId="0" fontId="216" fillId="4" borderId="0" xfId="0" applyFont="1" applyFill="1" applyAlignment="1">
      <alignment horizontal="center"/>
    </xf>
    <xf numFmtId="0" fontId="216" fillId="0" borderId="0" xfId="0" applyFont="1"/>
    <xf numFmtId="17" fontId="217" fillId="4" borderId="0" xfId="0" applyNumberFormat="1" applyFont="1" applyFill="1" applyAlignment="1">
      <alignment horizontal="right"/>
    </xf>
    <xf numFmtId="17" fontId="218" fillId="4" borderId="0" xfId="0" applyNumberFormat="1" applyFont="1" applyFill="1" applyAlignment="1">
      <alignment horizontal="right"/>
    </xf>
    <xf numFmtId="0" fontId="218" fillId="0" borderId="0" xfId="3" applyNumberFormat="1" applyFont="1" applyAlignment="1">
      <alignment horizontal="left" wrapText="1"/>
    </xf>
    <xf numFmtId="171" fontId="218" fillId="0" borderId="0" xfId="1" applyNumberFormat="1" applyFont="1" applyFill="1" applyBorder="1" applyAlignment="1">
      <alignment horizontal="right" vertical="center"/>
    </xf>
    <xf numFmtId="0" fontId="216" fillId="0" borderId="0" xfId="0" applyFont="1" applyAlignment="1">
      <alignment horizontal="right"/>
    </xf>
    <xf numFmtId="164" fontId="216" fillId="0" borderId="0" xfId="0" applyNumberFormat="1" applyFont="1"/>
    <xf numFmtId="164" fontId="216" fillId="0" borderId="0" xfId="1" applyNumberFormat="1" applyFont="1" applyFill="1" applyBorder="1"/>
    <xf numFmtId="165" fontId="199" fillId="0" borderId="0" xfId="2" applyNumberFormat="1" applyFont="1" applyFill="1" applyBorder="1" applyAlignment="1">
      <alignment horizontal="right" vertical="center"/>
    </xf>
    <xf numFmtId="164" fontId="204" fillId="0" borderId="0" xfId="0" applyNumberFormat="1" applyFont="1"/>
    <xf numFmtId="164" fontId="204" fillId="0" borderId="0" xfId="1" applyNumberFormat="1" applyFont="1" applyFill="1" applyBorder="1"/>
    <xf numFmtId="0" fontId="199" fillId="0" borderId="0" xfId="3" applyNumberFormat="1" applyFont="1" applyAlignment="1">
      <alignment horizontal="left" wrapText="1"/>
    </xf>
    <xf numFmtId="165" fontId="199" fillId="0" borderId="0" xfId="2" applyNumberFormat="1" applyFont="1"/>
    <xf numFmtId="165" fontId="204" fillId="0" borderId="0" xfId="2" applyNumberFormat="1" applyFont="1"/>
    <xf numFmtId="0" fontId="199" fillId="0" borderId="1" xfId="3" applyNumberFormat="1" applyFont="1" applyBorder="1" applyAlignment="1">
      <alignment horizontal="left" wrapText="1"/>
    </xf>
    <xf numFmtId="171" fontId="200" fillId="0" borderId="1" xfId="1" applyNumberFormat="1" applyFont="1" applyFill="1" applyBorder="1" applyAlignment="1">
      <alignment horizontal="right" vertical="center"/>
    </xf>
    <xf numFmtId="43" fontId="204" fillId="0" borderId="0" xfId="0" applyNumberFormat="1" applyFont="1"/>
    <xf numFmtId="171" fontId="217" fillId="0" borderId="0" xfId="1" applyNumberFormat="1" applyFont="1" applyFill="1" applyBorder="1" applyAlignment="1">
      <alignment horizontal="right" vertical="center"/>
    </xf>
    <xf numFmtId="164" fontId="199" fillId="0" borderId="0" xfId="1" applyNumberFormat="1" applyFont="1" applyFill="1" applyBorder="1" applyAlignment="1">
      <alignment horizontal="right" vertical="center"/>
    </xf>
    <xf numFmtId="173" fontId="199" fillId="0" borderId="0" xfId="1" applyNumberFormat="1" applyFont="1" applyFill="1" applyBorder="1" applyAlignment="1">
      <alignment horizontal="right" vertical="center"/>
    </xf>
    <xf numFmtId="0" fontId="204" fillId="38" borderId="0" xfId="0" applyFont="1" applyFill="1"/>
    <xf numFmtId="165" fontId="218" fillId="0" borderId="0" xfId="2" applyNumberFormat="1" applyFont="1" applyFill="1" applyBorder="1" applyAlignment="1">
      <alignment horizontal="right" vertical="center"/>
    </xf>
    <xf numFmtId="171" fontId="199" fillId="37" borderId="1" xfId="1" applyNumberFormat="1" applyFont="1" applyFill="1" applyBorder="1" applyAlignment="1">
      <alignment horizontal="right" vertical="center"/>
    </xf>
    <xf numFmtId="171" fontId="199" fillId="37" borderId="0" xfId="1" applyNumberFormat="1" applyFont="1" applyFill="1" applyBorder="1" applyAlignment="1">
      <alignment horizontal="right" vertical="center"/>
    </xf>
    <xf numFmtId="0" fontId="218" fillId="0" borderId="60" xfId="3" applyNumberFormat="1" applyFont="1" applyBorder="1" applyAlignment="1">
      <alignment horizontal="left" wrapText="1"/>
    </xf>
    <xf numFmtId="171" fontId="218" fillId="0" borderId="60" xfId="1" applyNumberFormat="1" applyFont="1" applyFill="1" applyBorder="1" applyAlignment="1">
      <alignment horizontal="right" vertical="center"/>
    </xf>
    <xf numFmtId="171" fontId="217" fillId="0" borderId="60" xfId="1" applyNumberFormat="1" applyFont="1" applyFill="1" applyBorder="1" applyAlignment="1">
      <alignment horizontal="right" vertical="center"/>
    </xf>
    <xf numFmtId="171" fontId="199" fillId="0" borderId="1" xfId="1" applyNumberFormat="1" applyFont="1" applyFill="1" applyBorder="1" applyAlignment="1">
      <alignment horizontal="right" vertical="center"/>
    </xf>
    <xf numFmtId="0" fontId="219" fillId="2" borderId="0" xfId="0" applyFont="1" applyFill="1"/>
    <xf numFmtId="0" fontId="219" fillId="2" borderId="0" xfId="0" applyFont="1" applyFill="1" applyAlignment="1">
      <alignment horizontal="right"/>
    </xf>
    <xf numFmtId="0" fontId="219" fillId="2" borderId="0" xfId="0" applyFont="1" applyFill="1" applyAlignment="1">
      <alignment horizontal="center"/>
    </xf>
    <xf numFmtId="0" fontId="219" fillId="0" borderId="0" xfId="0" applyFont="1"/>
    <xf numFmtId="170" fontId="199" fillId="0" borderId="0" xfId="9" applyNumberFormat="1" applyFont="1" applyBorder="1" applyAlignment="1">
      <alignment horizontal="left"/>
    </xf>
    <xf numFmtId="170" fontId="220" fillId="0" borderId="0" xfId="9" applyNumberFormat="1" applyFont="1" applyFill="1" applyBorder="1" applyAlignment="1">
      <alignment horizontal="left"/>
    </xf>
    <xf numFmtId="165" fontId="220" fillId="0" borderId="0" xfId="2" applyNumberFormat="1" applyFont="1" applyFill="1" applyBorder="1" applyAlignment="1">
      <alignment horizontal="right" vertical="center"/>
    </xf>
    <xf numFmtId="165" fontId="221" fillId="0" borderId="0" xfId="2" applyNumberFormat="1" applyFont="1" applyFill="1" applyBorder="1" applyAlignment="1">
      <alignment horizontal="right" vertical="center"/>
    </xf>
    <xf numFmtId="164" fontId="222" fillId="0" borderId="0" xfId="0" applyNumberFormat="1" applyFont="1"/>
    <xf numFmtId="0" fontId="223" fillId="0" borderId="0" xfId="0" applyFont="1"/>
    <xf numFmtId="0" fontId="222" fillId="0" borderId="0" xfId="0" applyFont="1"/>
    <xf numFmtId="164" fontId="222" fillId="0" borderId="0" xfId="1" applyNumberFormat="1" applyFont="1" applyFill="1" applyBorder="1"/>
    <xf numFmtId="0" fontId="204" fillId="0" borderId="1" xfId="0" applyFont="1" applyBorder="1"/>
    <xf numFmtId="0" fontId="204" fillId="0" borderId="1" xfId="0" applyFont="1" applyBorder="1" applyAlignment="1">
      <alignment horizontal="right"/>
    </xf>
    <xf numFmtId="43" fontId="216" fillId="0" borderId="0" xfId="0" applyNumberFormat="1" applyFont="1"/>
    <xf numFmtId="171" fontId="218" fillId="0" borderId="0" xfId="0" applyNumberFormat="1" applyFont="1"/>
    <xf numFmtId="165" fontId="220" fillId="0" borderId="19" xfId="2" applyNumberFormat="1" applyFont="1" applyFill="1" applyBorder="1" applyAlignment="1">
      <alignment horizontal="right" vertical="center"/>
    </xf>
    <xf numFmtId="165" fontId="220" fillId="0" borderId="20" xfId="2" applyNumberFormat="1" applyFont="1" applyFill="1" applyBorder="1" applyAlignment="1">
      <alignment horizontal="right" vertical="center"/>
    </xf>
    <xf numFmtId="165" fontId="221" fillId="0" borderId="20" xfId="2" applyNumberFormat="1" applyFont="1" applyFill="1" applyBorder="1" applyAlignment="1">
      <alignment horizontal="right" vertical="center"/>
    </xf>
    <xf numFmtId="165" fontId="220" fillId="0" borderId="0" xfId="2" applyNumberFormat="1" applyFont="1" applyFill="1" applyBorder="1" applyAlignment="1">
      <alignment horizontal="center" vertical="center"/>
    </xf>
    <xf numFmtId="170" fontId="199" fillId="0" borderId="0" xfId="9" applyNumberFormat="1" applyFont="1" applyFill="1" applyBorder="1" applyAlignment="1">
      <alignment horizontal="left"/>
    </xf>
    <xf numFmtId="164" fontId="220" fillId="0" borderId="0" xfId="1" applyNumberFormat="1" applyFont="1" applyFill="1" applyBorder="1" applyAlignment="1">
      <alignment horizontal="right" vertical="center"/>
    </xf>
    <xf numFmtId="0" fontId="204" fillId="4" borderId="0" xfId="0" applyFont="1" applyFill="1"/>
    <xf numFmtId="170" fontId="220" fillId="0" borderId="1" xfId="9" applyNumberFormat="1" applyFont="1" applyFill="1" applyBorder="1" applyAlignment="1">
      <alignment horizontal="left"/>
    </xf>
    <xf numFmtId="164" fontId="220" fillId="0" borderId="1" xfId="1" applyNumberFormat="1" applyFont="1" applyFill="1" applyBorder="1" applyAlignment="1">
      <alignment horizontal="right" vertical="center"/>
    </xf>
    <xf numFmtId="170" fontId="218" fillId="0" borderId="0" xfId="9" applyNumberFormat="1" applyFont="1" applyFill="1" applyBorder="1" applyAlignment="1">
      <alignment horizontal="left"/>
    </xf>
    <xf numFmtId="164" fontId="217" fillId="0" borderId="0" xfId="1" applyNumberFormat="1" applyFont="1" applyFill="1" applyBorder="1" applyAlignment="1">
      <alignment horizontal="right" vertical="center"/>
    </xf>
    <xf numFmtId="165" fontId="200" fillId="0" borderId="0" xfId="2" applyNumberFormat="1" applyFont="1" applyFill="1" applyBorder="1" applyAlignment="1">
      <alignment horizontal="right" vertical="center"/>
    </xf>
    <xf numFmtId="165" fontId="216" fillId="0" borderId="0" xfId="2" applyNumberFormat="1" applyFont="1"/>
    <xf numFmtId="165" fontId="222" fillId="0" borderId="0" xfId="2" applyNumberFormat="1" applyFont="1"/>
    <xf numFmtId="0" fontId="222" fillId="38" borderId="0" xfId="0" applyFont="1" applyFill="1"/>
    <xf numFmtId="165" fontId="216" fillId="0" borderId="0" xfId="2" applyNumberFormat="1" applyFont="1" applyFill="1" applyBorder="1"/>
    <xf numFmtId="0" fontId="199" fillId="0" borderId="0" xfId="3" applyNumberFormat="1" applyFont="1" applyAlignment="1">
      <alignment horizontal="left"/>
    </xf>
    <xf numFmtId="171" fontId="200" fillId="0" borderId="0" xfId="1" applyNumberFormat="1" applyFont="1" applyFill="1" applyBorder="1" applyAlignment="1">
      <alignment horizontal="right"/>
    </xf>
    <xf numFmtId="171" fontId="199" fillId="0" borderId="0" xfId="1" applyNumberFormat="1" applyFont="1" applyFill="1" applyBorder="1" applyAlignment="1">
      <alignment horizontal="right"/>
    </xf>
    <xf numFmtId="165" fontId="204" fillId="0" borderId="0" xfId="2" applyNumberFormat="1" applyFont="1" applyFill="1" applyBorder="1"/>
    <xf numFmtId="0" fontId="218" fillId="0" borderId="60" xfId="3" applyNumberFormat="1" applyFont="1" applyBorder="1" applyAlignment="1">
      <alignment horizontal="left"/>
    </xf>
    <xf numFmtId="171" fontId="217" fillId="0" borderId="60" xfId="1" applyNumberFormat="1" applyFont="1" applyFill="1" applyBorder="1" applyAlignment="1">
      <alignment horizontal="right"/>
    </xf>
    <xf numFmtId="0" fontId="218" fillId="0" borderId="1" xfId="3" applyNumberFormat="1" applyFont="1" applyBorder="1" applyAlignment="1">
      <alignment horizontal="left"/>
    </xf>
    <xf numFmtId="203" fontId="200" fillId="0" borderId="1" xfId="1" applyNumberFormat="1" applyFont="1" applyFill="1" applyBorder="1" applyAlignment="1">
      <alignment horizontal="right" vertical="center"/>
    </xf>
    <xf numFmtId="0" fontId="218" fillId="0" borderId="0" xfId="3" applyNumberFormat="1" applyFont="1" applyAlignment="1">
      <alignment horizontal="left"/>
    </xf>
    <xf numFmtId="164" fontId="199" fillId="0" borderId="0" xfId="0" applyNumberFormat="1" applyFont="1"/>
    <xf numFmtId="171" fontId="216" fillId="0" borderId="0" xfId="1" applyNumberFormat="1" applyFont="1" applyFill="1" applyBorder="1" applyAlignment="1">
      <alignment horizontal="right"/>
    </xf>
    <xf numFmtId="9" fontId="216" fillId="0" borderId="0" xfId="1" applyNumberFormat="1" applyFont="1" applyFill="1" applyBorder="1" applyAlignment="1">
      <alignment horizontal="right"/>
    </xf>
    <xf numFmtId="203" fontId="200" fillId="0" borderId="0" xfId="1" applyNumberFormat="1" applyFont="1" applyFill="1" applyBorder="1" applyAlignment="1">
      <alignment horizontal="right" vertical="center"/>
    </xf>
    <xf numFmtId="164" fontId="200" fillId="0" borderId="0" xfId="0" applyNumberFormat="1" applyFont="1" applyAlignment="1">
      <alignment horizontal="right"/>
    </xf>
    <xf numFmtId="170" fontId="199" fillId="0" borderId="0" xfId="7" applyNumberFormat="1" applyFont="1" applyAlignment="1">
      <alignment horizontal="left" indent="3"/>
    </xf>
    <xf numFmtId="169" fontId="199" fillId="0" borderId="0" xfId="8" applyFont="1" applyFill="1" applyBorder="1" applyAlignment="1">
      <alignment horizontal="right" vertical="center"/>
    </xf>
    <xf numFmtId="0" fontId="204" fillId="0" borderId="0" xfId="0" applyFont="1" applyAlignment="1">
      <alignment horizontal="right"/>
    </xf>
    <xf numFmtId="171" fontId="218" fillId="0" borderId="0" xfId="0" applyNumberFormat="1" applyFont="1" applyAlignment="1">
      <alignment horizontal="right"/>
    </xf>
    <xf numFmtId="164" fontId="204" fillId="0" borderId="0" xfId="1" applyNumberFormat="1" applyFont="1" applyAlignment="1">
      <alignment horizontal="right"/>
    </xf>
    <xf numFmtId="165" fontId="204" fillId="0" borderId="0" xfId="2" applyNumberFormat="1" applyFont="1" applyAlignment="1">
      <alignment horizontal="right"/>
    </xf>
    <xf numFmtId="165" fontId="199" fillId="0" borderId="0" xfId="2" applyNumberFormat="1" applyFont="1" applyAlignment="1">
      <alignment horizontal="right"/>
    </xf>
    <xf numFmtId="165" fontId="199" fillId="0" borderId="0" xfId="2" applyNumberFormat="1" applyFont="1" applyBorder="1" applyAlignment="1">
      <alignment horizontal="right"/>
    </xf>
    <xf numFmtId="164" fontId="204" fillId="0" borderId="0" xfId="0" applyNumberFormat="1" applyFont="1" applyAlignment="1">
      <alignment horizontal="right"/>
    </xf>
    <xf numFmtId="0" fontId="204" fillId="0" borderId="0" xfId="0" applyFont="1" applyAlignment="1">
      <alignment horizontal="left" indent="1"/>
    </xf>
    <xf numFmtId="164" fontId="216" fillId="0" borderId="0" xfId="0" applyNumberFormat="1" applyFont="1" applyAlignment="1">
      <alignment horizontal="right"/>
    </xf>
    <xf numFmtId="165" fontId="216" fillId="0" borderId="0" xfId="2" applyNumberFormat="1" applyFont="1" applyAlignment="1">
      <alignment horizontal="right"/>
    </xf>
    <xf numFmtId="165" fontId="218" fillId="0" borderId="0" xfId="2" applyNumberFormat="1" applyFont="1" applyAlignment="1">
      <alignment horizontal="right"/>
    </xf>
    <xf numFmtId="165" fontId="218" fillId="0" borderId="13" xfId="2" applyNumberFormat="1" applyFont="1" applyBorder="1" applyAlignment="1">
      <alignment horizontal="right"/>
    </xf>
    <xf numFmtId="165" fontId="218" fillId="0" borderId="14" xfId="2" applyNumberFormat="1" applyFont="1" applyBorder="1" applyAlignment="1">
      <alignment horizontal="right"/>
    </xf>
    <xf numFmtId="165" fontId="217" fillId="0" borderId="14" xfId="2" applyNumberFormat="1" applyFont="1" applyBorder="1" applyAlignment="1">
      <alignment horizontal="right"/>
    </xf>
    <xf numFmtId="165" fontId="199" fillId="0" borderId="15" xfId="2" applyNumberFormat="1" applyFont="1" applyBorder="1" applyAlignment="1">
      <alignment horizontal="right"/>
    </xf>
    <xf numFmtId="165" fontId="199" fillId="0" borderId="16" xfId="2" applyNumberFormat="1" applyFont="1" applyBorder="1" applyAlignment="1">
      <alignment horizontal="right"/>
    </xf>
    <xf numFmtId="165" fontId="200" fillId="0" borderId="16" xfId="2" applyNumberFormat="1" applyFont="1" applyBorder="1" applyAlignment="1">
      <alignment horizontal="right"/>
    </xf>
    <xf numFmtId="165" fontId="200" fillId="0" borderId="0" xfId="2" applyNumberFormat="1" applyFont="1" applyBorder="1" applyAlignment="1">
      <alignment horizontal="right"/>
    </xf>
    <xf numFmtId="165" fontId="218" fillId="0" borderId="11" xfId="2" applyNumberFormat="1" applyFont="1" applyBorder="1" applyAlignment="1">
      <alignment horizontal="right"/>
    </xf>
    <xf numFmtId="165" fontId="218" fillId="0" borderId="12" xfId="2" applyNumberFormat="1" applyFont="1" applyBorder="1" applyAlignment="1">
      <alignment horizontal="right"/>
    </xf>
    <xf numFmtId="165" fontId="217" fillId="0" borderId="12" xfId="2" applyNumberFormat="1" applyFont="1" applyBorder="1" applyAlignment="1">
      <alignment horizontal="right"/>
    </xf>
    <xf numFmtId="9" fontId="199" fillId="0" borderId="0" xfId="2" applyFont="1" applyBorder="1" applyAlignment="1">
      <alignment horizontal="right"/>
    </xf>
    <xf numFmtId="165" fontId="224" fillId="0" borderId="0" xfId="2" applyNumberFormat="1" applyFont="1" applyBorder="1" applyAlignment="1">
      <alignment horizontal="right"/>
    </xf>
    <xf numFmtId="165" fontId="204" fillId="0" borderId="0" xfId="0" applyNumberFormat="1" applyFont="1"/>
    <xf numFmtId="165" fontId="204" fillId="0" borderId="0" xfId="2" applyNumberFormat="1" applyFont="1" applyBorder="1" applyAlignment="1">
      <alignment horizontal="right"/>
    </xf>
    <xf numFmtId="165" fontId="225" fillId="0" borderId="0" xfId="2" applyNumberFormat="1" applyFont="1" applyBorder="1" applyAlignment="1">
      <alignment horizontal="right"/>
    </xf>
    <xf numFmtId="165" fontId="204" fillId="0" borderId="0" xfId="0" applyNumberFormat="1" applyFont="1" applyAlignment="1">
      <alignment horizontal="right"/>
    </xf>
    <xf numFmtId="165" fontId="199" fillId="37" borderId="0" xfId="2" applyNumberFormat="1" applyFont="1" applyFill="1" applyAlignment="1">
      <alignment horizontal="right"/>
    </xf>
    <xf numFmtId="165" fontId="199" fillId="37" borderId="0" xfId="2" applyNumberFormat="1" applyFont="1" applyFill="1" applyBorder="1" applyAlignment="1">
      <alignment horizontal="right"/>
    </xf>
    <xf numFmtId="165" fontId="200" fillId="37" borderId="0" xfId="2" applyNumberFormat="1" applyFont="1" applyFill="1" applyBorder="1" applyAlignment="1">
      <alignment horizontal="right"/>
    </xf>
    <xf numFmtId="165" fontId="226" fillId="0" borderId="0" xfId="2" applyNumberFormat="1" applyFont="1" applyBorder="1" applyAlignment="1">
      <alignment horizontal="right"/>
    </xf>
    <xf numFmtId="165" fontId="199" fillId="0" borderId="21" xfId="2" applyNumberFormat="1" applyFont="1" applyBorder="1" applyAlignment="1">
      <alignment horizontal="right"/>
    </xf>
    <xf numFmtId="165" fontId="199" fillId="0" borderId="22" xfId="2" applyNumberFormat="1" applyFont="1" applyBorder="1" applyAlignment="1">
      <alignment horizontal="right"/>
    </xf>
    <xf numFmtId="165" fontId="200" fillId="0" borderId="22" xfId="2" applyNumberFormat="1" applyFont="1" applyBorder="1" applyAlignment="1">
      <alignment horizontal="right"/>
    </xf>
    <xf numFmtId="165" fontId="199" fillId="0" borderId="23" xfId="2" applyNumberFormat="1" applyFont="1" applyBorder="1" applyAlignment="1">
      <alignment horizontal="right"/>
    </xf>
    <xf numFmtId="165" fontId="199" fillId="0" borderId="1" xfId="2" applyNumberFormat="1" applyFont="1" applyBorder="1" applyAlignment="1">
      <alignment horizontal="right"/>
    </xf>
    <xf numFmtId="165" fontId="200" fillId="0" borderId="1" xfId="2" applyNumberFormat="1" applyFont="1" applyBorder="1" applyAlignment="1">
      <alignment horizontal="right"/>
    </xf>
    <xf numFmtId="0" fontId="204" fillId="0" borderId="0" xfId="0" applyFont="1" applyAlignment="1">
      <alignment horizontal="center"/>
    </xf>
    <xf numFmtId="164" fontId="199" fillId="0" borderId="0" xfId="0" applyNumberFormat="1" applyFont="1" applyAlignment="1">
      <alignment horizontal="center"/>
    </xf>
    <xf numFmtId="0" fontId="199" fillId="0" borderId="0" xfId="0" applyFont="1" applyAlignment="1">
      <alignment horizontal="center"/>
    </xf>
    <xf numFmtId="165" fontId="200" fillId="0" borderId="0" xfId="2" applyNumberFormat="1" applyFont="1" applyBorder="1" applyAlignment="1">
      <alignment horizontal="center"/>
    </xf>
    <xf numFmtId="165" fontId="199" fillId="0" borderId="0" xfId="2" applyNumberFormat="1" applyFont="1" applyBorder="1" applyAlignment="1">
      <alignment horizontal="center"/>
    </xf>
    <xf numFmtId="0" fontId="200" fillId="0" borderId="0" xfId="0" applyFont="1" applyAlignment="1">
      <alignment horizontal="center"/>
    </xf>
    <xf numFmtId="0" fontId="219" fillId="5" borderId="0" xfId="0" applyFont="1" applyFill="1"/>
    <xf numFmtId="0" fontId="204" fillId="5" borderId="0" xfId="0" quotePrefix="1" applyFont="1" applyFill="1"/>
    <xf numFmtId="0" fontId="204" fillId="5" borderId="0" xfId="0" applyFont="1" applyFill="1" applyAlignment="1">
      <alignment horizontal="left"/>
    </xf>
    <xf numFmtId="0" fontId="204" fillId="38" borderId="18" xfId="0" applyFont="1" applyFill="1" applyBorder="1" applyAlignment="1">
      <alignment horizontal="center"/>
    </xf>
    <xf numFmtId="0" fontId="227" fillId="5" borderId="0" xfId="13" applyFont="1" applyFill="1"/>
    <xf numFmtId="0" fontId="199" fillId="5" borderId="0" xfId="0" applyFont="1" applyFill="1"/>
    <xf numFmtId="164" fontId="200" fillId="0" borderId="0" xfId="1" applyNumberFormat="1" applyFont="1" applyAlignment="1">
      <alignment horizontal="right"/>
    </xf>
    <xf numFmtId="164" fontId="200" fillId="0" borderId="0" xfId="1" applyNumberFormat="1" applyFont="1" applyBorder="1" applyAlignment="1">
      <alignment horizontal="right"/>
    </xf>
    <xf numFmtId="164" fontId="199" fillId="0" borderId="0" xfId="1" applyNumberFormat="1" applyFont="1" applyBorder="1"/>
    <xf numFmtId="164" fontId="199" fillId="0" borderId="0" xfId="1" applyNumberFormat="1" applyFont="1" applyFill="1" applyBorder="1"/>
    <xf numFmtId="165" fontId="199" fillId="0" borderId="0" xfId="2" applyNumberFormat="1" applyFont="1" applyBorder="1"/>
    <xf numFmtId="164" fontId="199" fillId="0" borderId="0" xfId="1" applyNumberFormat="1" applyFont="1" applyAlignment="1">
      <alignment horizontal="right"/>
    </xf>
    <xf numFmtId="164" fontId="199" fillId="0" borderId="0" xfId="1" applyNumberFormat="1" applyFont="1" applyBorder="1" applyAlignment="1">
      <alignment horizontal="right"/>
    </xf>
    <xf numFmtId="166" fontId="199" fillId="0" borderId="0" xfId="1" applyNumberFormat="1" applyFont="1" applyAlignment="1">
      <alignment horizontal="right"/>
    </xf>
    <xf numFmtId="166" fontId="199" fillId="0" borderId="0" xfId="1" applyNumberFormat="1" applyFont="1" applyBorder="1" applyAlignment="1">
      <alignment horizontal="right"/>
    </xf>
    <xf numFmtId="166" fontId="199" fillId="0" borderId="0" xfId="1" applyNumberFormat="1" applyFont="1" applyBorder="1"/>
    <xf numFmtId="166" fontId="199" fillId="0" borderId="0" xfId="1" applyNumberFormat="1" applyFont="1" applyFill="1" applyBorder="1"/>
    <xf numFmtId="165" fontId="200" fillId="0" borderId="0" xfId="2" applyNumberFormat="1" applyFont="1" applyAlignment="1">
      <alignment horizontal="right"/>
    </xf>
    <xf numFmtId="165" fontId="199" fillId="0" borderId="0" xfId="2" applyNumberFormat="1" applyFont="1" applyFill="1" applyBorder="1"/>
    <xf numFmtId="43" fontId="200" fillId="0" borderId="0" xfId="1" applyFont="1" applyBorder="1" applyAlignment="1">
      <alignment horizontal="right"/>
    </xf>
    <xf numFmtId="43" fontId="200" fillId="0" borderId="13" xfId="1" applyFont="1" applyBorder="1" applyAlignment="1">
      <alignment horizontal="right"/>
    </xf>
    <xf numFmtId="43" fontId="200" fillId="0" borderId="14" xfId="1" applyFont="1" applyBorder="1" applyAlignment="1">
      <alignment horizontal="right"/>
    </xf>
    <xf numFmtId="43" fontId="200" fillId="0" borderId="17" xfId="1" applyFont="1" applyBorder="1" applyAlignment="1">
      <alignment horizontal="right"/>
    </xf>
    <xf numFmtId="43" fontId="200" fillId="0" borderId="15" xfId="1" applyFont="1" applyBorder="1" applyAlignment="1">
      <alignment horizontal="right"/>
    </xf>
    <xf numFmtId="43" fontId="200" fillId="0" borderId="16" xfId="1" applyFont="1" applyBorder="1" applyAlignment="1">
      <alignment horizontal="right"/>
    </xf>
    <xf numFmtId="164" fontId="199" fillId="37" borderId="0" xfId="1" applyNumberFormat="1" applyFont="1" applyFill="1" applyBorder="1" applyAlignment="1">
      <alignment horizontal="right"/>
    </xf>
    <xf numFmtId="164" fontId="200" fillId="0" borderId="11" xfId="1" applyNumberFormat="1" applyFont="1" applyBorder="1" applyAlignment="1">
      <alignment horizontal="right"/>
    </xf>
    <xf numFmtId="164" fontId="200" fillId="0" borderId="12" xfId="1" applyNumberFormat="1" applyFont="1" applyBorder="1" applyAlignment="1">
      <alignment horizontal="right"/>
    </xf>
    <xf numFmtId="43" fontId="200" fillId="0" borderId="0" xfId="1" applyFont="1" applyAlignment="1">
      <alignment horizontal="right"/>
    </xf>
    <xf numFmtId="43" fontId="199" fillId="37" borderId="0" xfId="1" applyFont="1" applyFill="1" applyBorder="1" applyAlignment="1">
      <alignment horizontal="right"/>
    </xf>
    <xf numFmtId="164" fontId="199" fillId="0" borderId="0" xfId="2" applyNumberFormat="1" applyFont="1" applyBorder="1" applyAlignment="1">
      <alignment horizontal="right"/>
    </xf>
    <xf numFmtId="167" fontId="200" fillId="0" borderId="0" xfId="1" applyNumberFormat="1" applyFont="1" applyAlignment="1">
      <alignment horizontal="right"/>
    </xf>
    <xf numFmtId="167" fontId="200" fillId="0" borderId="0" xfId="1" applyNumberFormat="1" applyFont="1" applyBorder="1" applyAlignment="1">
      <alignment horizontal="right"/>
    </xf>
    <xf numFmtId="167" fontId="200" fillId="0" borderId="11" xfId="1" applyNumberFormat="1" applyFont="1" applyBorder="1" applyAlignment="1">
      <alignment horizontal="right"/>
    </xf>
    <xf numFmtId="167" fontId="200" fillId="0" borderId="12" xfId="1" applyNumberFormat="1" applyFont="1" applyBorder="1" applyAlignment="1">
      <alignment horizontal="right"/>
    </xf>
    <xf numFmtId="167" fontId="199" fillId="0" borderId="12" xfId="1" applyNumberFormat="1" applyFont="1" applyBorder="1" applyAlignment="1">
      <alignment horizontal="right"/>
    </xf>
    <xf numFmtId="167" fontId="199" fillId="0" borderId="0" xfId="1" applyNumberFormat="1" applyFont="1" applyAlignment="1">
      <alignment horizontal="right"/>
    </xf>
    <xf numFmtId="167" fontId="199" fillId="0" borderId="0" xfId="1" applyNumberFormat="1" applyFont="1" applyBorder="1" applyAlignment="1">
      <alignment horizontal="right"/>
    </xf>
    <xf numFmtId="164" fontId="219" fillId="2" borderId="0" xfId="0" applyNumberFormat="1" applyFont="1" applyFill="1" applyAlignment="1">
      <alignment horizontal="right"/>
    </xf>
    <xf numFmtId="164" fontId="219" fillId="2" borderId="0" xfId="0" applyNumberFormat="1" applyFont="1" applyFill="1"/>
    <xf numFmtId="164" fontId="204" fillId="0" borderId="0" xfId="1" applyNumberFormat="1" applyFont="1"/>
    <xf numFmtId="164" fontId="204" fillId="0" borderId="0" xfId="1" applyNumberFormat="1" applyFont="1" applyBorder="1" applyAlignment="1">
      <alignment horizontal="right"/>
    </xf>
    <xf numFmtId="164" fontId="199" fillId="0" borderId="11" xfId="1" applyNumberFormat="1" applyFont="1" applyBorder="1" applyAlignment="1">
      <alignment horizontal="right"/>
    </xf>
    <xf numFmtId="164" fontId="199" fillId="0" borderId="12" xfId="1" applyNumberFormat="1" applyFont="1" applyBorder="1" applyAlignment="1">
      <alignment horizontal="right"/>
    </xf>
    <xf numFmtId="166" fontId="204" fillId="0" borderId="0" xfId="1" applyNumberFormat="1" applyFont="1" applyBorder="1" applyAlignment="1">
      <alignment horizontal="right"/>
    </xf>
    <xf numFmtId="165" fontId="199" fillId="0" borderId="11" xfId="2" applyNumberFormat="1" applyFont="1" applyBorder="1" applyAlignment="1">
      <alignment horizontal="right"/>
    </xf>
    <xf numFmtId="165" fontId="199" fillId="0" borderId="12" xfId="2" applyNumberFormat="1" applyFont="1" applyBorder="1" applyAlignment="1">
      <alignment horizontal="right"/>
    </xf>
    <xf numFmtId="165" fontId="222" fillId="0" borderId="0" xfId="2" applyNumberFormat="1" applyFont="1" applyAlignment="1">
      <alignment horizontal="right"/>
    </xf>
    <xf numFmtId="165" fontId="222" fillId="0" borderId="0" xfId="2" applyNumberFormat="1" applyFont="1" applyBorder="1" applyAlignment="1">
      <alignment horizontal="right"/>
    </xf>
    <xf numFmtId="166" fontId="199" fillId="37" borderId="0" xfId="1" applyNumberFormat="1" applyFont="1" applyFill="1" applyBorder="1" applyAlignment="1">
      <alignment horizontal="right"/>
    </xf>
    <xf numFmtId="164" fontId="199" fillId="0" borderId="0" xfId="0" applyNumberFormat="1" applyFont="1" applyAlignment="1">
      <alignment horizontal="right"/>
    </xf>
    <xf numFmtId="164" fontId="199" fillId="0" borderId="11" xfId="0" applyNumberFormat="1" applyFont="1" applyBorder="1" applyAlignment="1">
      <alignment horizontal="right"/>
    </xf>
    <xf numFmtId="164" fontId="199" fillId="0" borderId="12" xfId="0" applyNumberFormat="1" applyFont="1" applyBorder="1" applyAlignment="1">
      <alignment horizontal="right"/>
    </xf>
    <xf numFmtId="0" fontId="218" fillId="4" borderId="0" xfId="0" applyFont="1" applyFill="1" applyAlignment="1">
      <alignment horizontal="right"/>
    </xf>
    <xf numFmtId="170" fontId="199" fillId="0" borderId="0" xfId="10" applyNumberFormat="1" applyFont="1"/>
    <xf numFmtId="170" fontId="199" fillId="0" borderId="0" xfId="8" applyNumberFormat="1" applyFont="1" applyFill="1" applyBorder="1" applyAlignment="1">
      <alignment horizontal="right" vertical="center"/>
    </xf>
    <xf numFmtId="164" fontId="200" fillId="0" borderId="0" xfId="1" applyNumberFormat="1" applyFont="1" applyFill="1" applyAlignment="1">
      <alignment horizontal="right"/>
    </xf>
    <xf numFmtId="164" fontId="199" fillId="0" borderId="0" xfId="1" applyNumberFormat="1" applyFont="1" applyFill="1" applyAlignment="1">
      <alignment horizontal="right"/>
    </xf>
    <xf numFmtId="164" fontId="200" fillId="0" borderId="0" xfId="1" applyNumberFormat="1" applyFont="1" applyFill="1" applyBorder="1" applyAlignment="1">
      <alignment horizontal="right"/>
    </xf>
    <xf numFmtId="164" fontId="199" fillId="0" borderId="0" xfId="1" applyNumberFormat="1" applyFont="1" applyFill="1" applyBorder="1" applyAlignment="1">
      <alignment horizontal="right"/>
    </xf>
    <xf numFmtId="164" fontId="204" fillId="0" borderId="0" xfId="1" applyNumberFormat="1" applyFont="1" applyFill="1"/>
    <xf numFmtId="0" fontId="218" fillId="0" borderId="0" xfId="0" applyFont="1" applyAlignment="1">
      <alignment vertical="center"/>
    </xf>
    <xf numFmtId="0" fontId="218" fillId="0" borderId="0" xfId="4" quotePrefix="1" applyFont="1" applyAlignment="1">
      <alignment horizontal="right" vertical="center"/>
    </xf>
    <xf numFmtId="0" fontId="218" fillId="0" borderId="0" xfId="4" quotePrefix="1" applyFont="1" applyAlignment="1">
      <alignment horizontal="center" vertical="center"/>
    </xf>
    <xf numFmtId="0" fontId="218" fillId="0" borderId="0" xfId="4" applyFont="1" applyAlignment="1">
      <alignment horizontal="center" vertical="center"/>
    </xf>
    <xf numFmtId="43" fontId="204" fillId="0" borderId="0" xfId="2" applyNumberFormat="1" applyFont="1"/>
    <xf numFmtId="0" fontId="218" fillId="0" borderId="0" xfId="0" applyFont="1"/>
    <xf numFmtId="170" fontId="204" fillId="0" borderId="0" xfId="0" applyNumberFormat="1" applyFont="1" applyAlignment="1">
      <alignment horizontal="right"/>
    </xf>
    <xf numFmtId="166" fontId="204" fillId="0" borderId="0" xfId="1" applyNumberFormat="1" applyFont="1" applyFill="1" applyAlignment="1">
      <alignment horizontal="right"/>
    </xf>
    <xf numFmtId="166" fontId="200" fillId="0" borderId="0" xfId="1" applyNumberFormat="1" applyFont="1" applyFill="1" applyAlignment="1">
      <alignment horizontal="right"/>
    </xf>
    <xf numFmtId="166" fontId="200" fillId="0" borderId="0" xfId="1" applyNumberFormat="1" applyFont="1" applyFill="1" applyBorder="1" applyAlignment="1">
      <alignment horizontal="right"/>
    </xf>
    <xf numFmtId="166" fontId="204" fillId="0" borderId="0" xfId="1" applyNumberFormat="1" applyFont="1" applyFill="1"/>
    <xf numFmtId="166" fontId="204" fillId="0" borderId="0" xfId="1" applyNumberFormat="1" applyFont="1" applyFill="1" applyBorder="1"/>
    <xf numFmtId="170" fontId="204" fillId="0" borderId="0" xfId="0" applyNumberFormat="1" applyFont="1"/>
    <xf numFmtId="165" fontId="199" fillId="0" borderId="0" xfId="2" applyNumberFormat="1" applyFont="1" applyFill="1" applyAlignment="1">
      <alignment horizontal="right"/>
    </xf>
    <xf numFmtId="165" fontId="199" fillId="0" borderId="0" xfId="2" applyNumberFormat="1" applyFont="1" applyFill="1" applyBorder="1" applyAlignment="1">
      <alignment horizontal="right"/>
    </xf>
    <xf numFmtId="165" fontId="199" fillId="0" borderId="11" xfId="2" applyNumberFormat="1" applyFont="1" applyFill="1" applyBorder="1" applyAlignment="1">
      <alignment horizontal="right"/>
    </xf>
    <xf numFmtId="165" fontId="199" fillId="0" borderId="12" xfId="2" applyNumberFormat="1" applyFont="1" applyFill="1" applyBorder="1" applyAlignment="1">
      <alignment horizontal="right"/>
    </xf>
    <xf numFmtId="165" fontId="204" fillId="0" borderId="0" xfId="2" applyNumberFormat="1" applyFont="1" applyFill="1"/>
    <xf numFmtId="165" fontId="204" fillId="0" borderId="0" xfId="2" applyNumberFormat="1" applyFont="1" applyFill="1" applyAlignment="1">
      <alignment horizontal="right"/>
    </xf>
    <xf numFmtId="0" fontId="228" fillId="0" borderId="0" xfId="0" applyFont="1"/>
    <xf numFmtId="0" fontId="219" fillId="0" borderId="0" xfId="0" applyFont="1" applyAlignment="1">
      <alignment horizontal="center"/>
    </xf>
    <xf numFmtId="172" fontId="204" fillId="0" borderId="0" xfId="1" applyNumberFormat="1" applyFont="1" applyFill="1" applyAlignment="1">
      <alignment horizontal="center"/>
    </xf>
    <xf numFmtId="172" fontId="204" fillId="0" borderId="0" xfId="1" applyNumberFormat="1" applyFont="1" applyFill="1" applyBorder="1" applyAlignment="1">
      <alignment horizontal="center"/>
    </xf>
    <xf numFmtId="172" fontId="204" fillId="0" borderId="0" xfId="0" applyNumberFormat="1" applyFont="1" applyAlignment="1">
      <alignment horizontal="center"/>
    </xf>
    <xf numFmtId="0" fontId="214" fillId="0" borderId="0" xfId="13" applyFont="1" applyAlignment="1">
      <alignment vertical="center"/>
    </xf>
    <xf numFmtId="0" fontId="229" fillId="5" borderId="0" xfId="0" applyFont="1" applyFill="1"/>
    <xf numFmtId="0" fontId="202" fillId="5" borderId="0" xfId="0" applyFont="1" applyFill="1"/>
    <xf numFmtId="0" fontId="204" fillId="0" borderId="0" xfId="0" applyFont="1" applyAlignment="1">
      <alignment vertical="center"/>
    </xf>
    <xf numFmtId="0" fontId="230" fillId="5" borderId="0" xfId="0" applyFont="1" applyFill="1"/>
    <xf numFmtId="0" fontId="198" fillId="3" borderId="0" xfId="0" applyFont="1" applyFill="1"/>
    <xf numFmtId="0" fontId="231" fillId="114" borderId="0" xfId="44199" applyFont="1" applyFill="1" applyAlignment="1">
      <alignment vertical="center"/>
    </xf>
    <xf numFmtId="0" fontId="232" fillId="114" borderId="0" xfId="44199" applyFont="1" applyFill="1"/>
    <xf numFmtId="0" fontId="233" fillId="114" borderId="0" xfId="44199" applyFont="1" applyFill="1"/>
    <xf numFmtId="0" fontId="203" fillId="114" borderId="0" xfId="15" applyFont="1" applyFill="1"/>
    <xf numFmtId="0" fontId="203" fillId="114" borderId="0" xfId="44200" applyFont="1" applyFill="1"/>
    <xf numFmtId="0" fontId="232" fillId="114" borderId="0" xfId="15" applyFont="1" applyFill="1"/>
    <xf numFmtId="0" fontId="234" fillId="114" borderId="0" xfId="44198" applyFont="1" applyFill="1" applyAlignment="1">
      <alignment vertical="top"/>
    </xf>
    <xf numFmtId="0" fontId="235" fillId="114" borderId="0" xfId="15" applyFont="1" applyFill="1" applyAlignment="1">
      <alignment horizontal="right"/>
    </xf>
    <xf numFmtId="0" fontId="203" fillId="5" borderId="0" xfId="44200" applyFont="1" applyFill="1"/>
    <xf numFmtId="0" fontId="203" fillId="0" borderId="0" xfId="44200" applyFont="1"/>
    <xf numFmtId="0" fontId="206" fillId="5" borderId="59" xfId="15" applyFont="1" applyFill="1" applyBorder="1"/>
    <xf numFmtId="0" fontId="207" fillId="5" borderId="0" xfId="15" applyFont="1" applyFill="1"/>
    <xf numFmtId="202" fontId="207" fillId="5" borderId="0" xfId="15" applyNumberFormat="1" applyFont="1" applyFill="1"/>
    <xf numFmtId="0" fontId="208" fillId="5" borderId="0" xfId="15" applyFont="1" applyFill="1"/>
    <xf numFmtId="2" fontId="207" fillId="5" borderId="0" xfId="15" applyNumberFormat="1" applyFont="1" applyFill="1"/>
    <xf numFmtId="0" fontId="203" fillId="5" borderId="0" xfId="15" applyFont="1" applyFill="1" applyAlignment="1">
      <alignment vertical="center"/>
    </xf>
    <xf numFmtId="0" fontId="203" fillId="5" borderId="0" xfId="15" applyFont="1" applyFill="1" applyAlignment="1">
      <alignment vertical="center" wrapText="1"/>
    </xf>
    <xf numFmtId="0" fontId="209" fillId="5" borderId="0" xfId="15" quotePrefix="1" applyFont="1" applyFill="1"/>
    <xf numFmtId="0" fontId="209" fillId="5" borderId="0" xfId="15" applyFont="1" applyFill="1"/>
    <xf numFmtId="164" fontId="209" fillId="5" borderId="0" xfId="44201" applyNumberFormat="1" applyFont="1" applyFill="1"/>
    <xf numFmtId="165" fontId="209" fillId="5" borderId="0" xfId="15" applyNumberFormat="1" applyFont="1" applyFill="1"/>
    <xf numFmtId="164" fontId="207" fillId="5" borderId="0" xfId="44201" applyNumberFormat="1" applyFont="1" applyFill="1"/>
    <xf numFmtId="164" fontId="210" fillId="5" borderId="0" xfId="44201" applyNumberFormat="1" applyFont="1" applyFill="1"/>
    <xf numFmtId="0" fontId="211" fillId="5" borderId="0" xfId="44200" applyFont="1" applyFill="1"/>
    <xf numFmtId="164" fontId="203" fillId="5" borderId="0" xfId="44201" applyNumberFormat="1" applyFont="1" applyFill="1"/>
    <xf numFmtId="165" fontId="209" fillId="5" borderId="0" xfId="44202" applyNumberFormat="1" applyFont="1" applyFill="1"/>
    <xf numFmtId="0" fontId="212" fillId="5" borderId="0" xfId="44200" applyFont="1" applyFill="1"/>
    <xf numFmtId="164" fontId="210" fillId="5" borderId="0" xfId="44201" applyNumberFormat="1" applyFont="1" applyFill="1" applyAlignment="1">
      <alignment horizontal="right"/>
    </xf>
    <xf numFmtId="165" fontId="209" fillId="5" borderId="0" xfId="44201" applyNumberFormat="1" applyFont="1" applyFill="1" applyAlignment="1">
      <alignment horizontal="right"/>
    </xf>
    <xf numFmtId="0" fontId="203" fillId="5" borderId="0" xfId="15" applyFont="1" applyFill="1"/>
    <xf numFmtId="0" fontId="213" fillId="5" borderId="0" xfId="15" applyFont="1" applyFill="1"/>
    <xf numFmtId="0" fontId="203" fillId="5" borderId="0" xfId="15" applyFont="1" applyFill="1" applyAlignment="1">
      <alignment horizontal="right"/>
    </xf>
    <xf numFmtId="1" fontId="207" fillId="5" borderId="0" xfId="15" applyNumberFormat="1" applyFont="1" applyFill="1"/>
    <xf numFmtId="0" fontId="210" fillId="5" borderId="0" xfId="15" applyFont="1" applyFill="1"/>
    <xf numFmtId="0" fontId="205" fillId="5" borderId="0" xfId="15" applyFont="1" applyFill="1"/>
    <xf numFmtId="166" fontId="209" fillId="5" borderId="0" xfId="44201" applyNumberFormat="1" applyFont="1" applyFill="1"/>
    <xf numFmtId="164" fontId="236" fillId="0" borderId="0" xfId="0" applyNumberFormat="1" applyFont="1"/>
    <xf numFmtId="164" fontId="237" fillId="0" borderId="0" xfId="0" applyNumberFormat="1" applyFont="1"/>
    <xf numFmtId="165" fontId="218" fillId="0" borderId="0" xfId="2" applyNumberFormat="1" applyFont="1" applyBorder="1"/>
    <xf numFmtId="165" fontId="217" fillId="0" borderId="0" xfId="2" applyNumberFormat="1" applyFont="1" applyBorder="1" applyAlignment="1">
      <alignment horizontal="right"/>
    </xf>
    <xf numFmtId="164" fontId="218" fillId="0" borderId="0" xfId="1" applyNumberFormat="1" applyFont="1" applyBorder="1"/>
    <xf numFmtId="17" fontId="204" fillId="0" borderId="0" xfId="0" applyNumberFormat="1" applyFont="1"/>
    <xf numFmtId="165" fontId="204" fillId="0" borderId="0" xfId="2" applyNumberFormat="1" applyFont="1" applyAlignment="1"/>
    <xf numFmtId="0" fontId="0" fillId="5" borderId="0" xfId="0" applyFill="1"/>
    <xf numFmtId="0" fontId="239" fillId="2" borderId="0" xfId="0" applyFont="1" applyFill="1" applyAlignment="1">
      <alignment horizontal="left"/>
    </xf>
    <xf numFmtId="0" fontId="239" fillId="2" borderId="0" xfId="0" applyFont="1" applyFill="1" applyAlignment="1">
      <alignment horizontal="center"/>
    </xf>
    <xf numFmtId="0" fontId="239" fillId="2" borderId="0" xfId="0" applyFont="1" applyFill="1" applyAlignment="1">
      <alignment horizontal="center" wrapText="1"/>
    </xf>
    <xf numFmtId="0" fontId="26" fillId="5" borderId="0" xfId="0" applyFont="1" applyFill="1"/>
    <xf numFmtId="0" fontId="25" fillId="115" borderId="0" xfId="0" applyFont="1" applyFill="1"/>
    <xf numFmtId="0" fontId="26" fillId="115" borderId="0" xfId="0" applyFont="1" applyFill="1"/>
    <xf numFmtId="0" fontId="26" fillId="115" borderId="0" xfId="0" applyFont="1" applyFill="1" applyAlignment="1">
      <alignment wrapText="1"/>
    </xf>
    <xf numFmtId="0" fontId="25" fillId="115" borderId="0" xfId="0" applyFont="1" applyFill="1" applyAlignment="1">
      <alignment wrapText="1"/>
    </xf>
    <xf numFmtId="204" fontId="4" fillId="5" borderId="0" xfId="0" applyNumberFormat="1" applyFont="1" applyFill="1" applyAlignment="1">
      <alignment horizontal="center"/>
    </xf>
    <xf numFmtId="204" fontId="4" fillId="5" borderId="0" xfId="0" applyNumberFormat="1" applyFont="1" applyFill="1" applyAlignment="1">
      <alignment horizontal="center" wrapText="1"/>
    </xf>
    <xf numFmtId="0" fontId="0" fillId="5" borderId="0" xfId="0" applyFill="1" applyAlignment="1">
      <alignment wrapText="1"/>
    </xf>
    <xf numFmtId="204" fontId="26" fillId="5" borderId="0" xfId="0" applyNumberFormat="1" applyFont="1" applyFill="1"/>
    <xf numFmtId="0" fontId="20" fillId="5" borderId="0" xfId="0" applyFont="1" applyFill="1"/>
    <xf numFmtId="204" fontId="0" fillId="5" borderId="0" xfId="0" applyNumberFormat="1" applyFill="1"/>
    <xf numFmtId="0" fontId="20" fillId="5" borderId="60" xfId="0" applyFont="1" applyFill="1" applyBorder="1"/>
    <xf numFmtId="204" fontId="20" fillId="5" borderId="60" xfId="0" applyNumberFormat="1" applyFont="1" applyFill="1" applyBorder="1"/>
    <xf numFmtId="204" fontId="20" fillId="5" borderId="0" xfId="0" applyNumberFormat="1" applyFont="1" applyFill="1"/>
    <xf numFmtId="204" fontId="0" fillId="5" borderId="0" xfId="0" applyNumberFormat="1" applyFill="1" applyAlignment="1">
      <alignment wrapText="1"/>
    </xf>
    <xf numFmtId="0" fontId="20" fillId="115" borderId="0" xfId="0" applyFont="1" applyFill="1"/>
    <xf numFmtId="204" fontId="0" fillId="115" borderId="0" xfId="0" applyNumberFormat="1" applyFill="1"/>
    <xf numFmtId="204" fontId="0" fillId="115" borderId="0" xfId="0" applyNumberFormat="1" applyFill="1" applyAlignment="1">
      <alignment wrapText="1"/>
    </xf>
    <xf numFmtId="0" fontId="20" fillId="115" borderId="0" xfId="0" applyFont="1" applyFill="1" applyAlignment="1">
      <alignment wrapText="1"/>
    </xf>
    <xf numFmtId="0" fontId="20" fillId="5" borderId="0" xfId="0" applyFont="1" applyFill="1" applyAlignment="1">
      <alignment wrapText="1"/>
    </xf>
    <xf numFmtId="0" fontId="0" fillId="115" borderId="0" xfId="0" applyFill="1"/>
    <xf numFmtId="0" fontId="0" fillId="115" borderId="0" xfId="0" applyFill="1" applyAlignment="1">
      <alignment wrapText="1"/>
    </xf>
    <xf numFmtId="165" fontId="0" fillId="5" borderId="0" xfId="2" applyNumberFormat="1" applyFont="1" applyFill="1"/>
    <xf numFmtId="165" fontId="20" fillId="5" borderId="0" xfId="2" applyNumberFormat="1" applyFont="1" applyFill="1"/>
    <xf numFmtId="0" fontId="0" fillId="5" borderId="0" xfId="0" applyFill="1" applyAlignment="1">
      <alignment horizontal="left" indent="1"/>
    </xf>
    <xf numFmtId="0" fontId="0" fillId="5" borderId="0" xfId="0" applyFill="1" applyAlignment="1">
      <alignment horizontal="left" wrapText="1"/>
    </xf>
    <xf numFmtId="204" fontId="4" fillId="5" borderId="60" xfId="0" applyNumberFormat="1" applyFont="1" applyFill="1" applyBorder="1" applyAlignment="1">
      <alignment horizontal="center"/>
    </xf>
    <xf numFmtId="165" fontId="0" fillId="5" borderId="0" xfId="0" applyNumberFormat="1" applyFill="1"/>
    <xf numFmtId="17" fontId="239" fillId="2" borderId="0" xfId="0" applyNumberFormat="1" applyFont="1" applyFill="1" applyAlignment="1">
      <alignment horizontal="left"/>
    </xf>
    <xf numFmtId="43" fontId="0" fillId="5" borderId="0" xfId="0" applyNumberFormat="1" applyFill="1"/>
    <xf numFmtId="171" fontId="204" fillId="0" borderId="0" xfId="0" applyNumberFormat="1" applyFont="1" applyAlignment="1">
      <alignment horizontal="center"/>
    </xf>
    <xf numFmtId="171" fontId="216" fillId="0" borderId="0" xfId="0" applyNumberFormat="1" applyFont="1" applyAlignment="1">
      <alignment horizontal="center"/>
    </xf>
    <xf numFmtId="165" fontId="219" fillId="0" borderId="0" xfId="2" applyNumberFormat="1" applyFont="1"/>
    <xf numFmtId="165" fontId="204" fillId="0" borderId="0" xfId="2" applyNumberFormat="1" applyFont="1" applyBorder="1"/>
    <xf numFmtId="165" fontId="218" fillId="0" borderId="0" xfId="2" applyNumberFormat="1" applyFont="1" applyAlignment="1">
      <alignment horizontal="left"/>
    </xf>
    <xf numFmtId="165" fontId="218" fillId="0" borderId="0" xfId="2" applyNumberFormat="1" applyFont="1" applyFill="1" applyBorder="1" applyAlignment="1">
      <alignment horizontal="right"/>
    </xf>
    <xf numFmtId="171" fontId="240" fillId="0" borderId="0" xfId="1" applyNumberFormat="1" applyFont="1" applyFill="1" applyBorder="1" applyAlignment="1">
      <alignment horizontal="right" vertical="center"/>
    </xf>
    <xf numFmtId="9" fontId="200" fillId="0" borderId="0" xfId="0" applyNumberFormat="1" applyFont="1"/>
    <xf numFmtId="10" fontId="200" fillId="0" borderId="0" xfId="0" applyNumberFormat="1" applyFont="1"/>
    <xf numFmtId="0" fontId="224" fillId="0" borderId="0" xfId="0" applyFont="1"/>
    <xf numFmtId="165" fontId="200" fillId="0" borderId="0" xfId="2" applyNumberFormat="1" applyFont="1"/>
    <xf numFmtId="14" fontId="204" fillId="0" borderId="0" xfId="0" applyNumberFormat="1" applyFont="1"/>
    <xf numFmtId="0" fontId="204" fillId="0" borderId="60" xfId="0" applyFont="1" applyBorder="1"/>
    <xf numFmtId="164" fontId="199" fillId="0" borderId="60" xfId="1" applyNumberFormat="1" applyFont="1" applyBorder="1" applyAlignment="1">
      <alignment horizontal="right"/>
    </xf>
    <xf numFmtId="164" fontId="200" fillId="0" borderId="60" xfId="1" applyNumberFormat="1" applyFont="1" applyBorder="1" applyAlignment="1">
      <alignment horizontal="right"/>
    </xf>
    <xf numFmtId="164" fontId="199" fillId="0" borderId="1" xfId="1" applyNumberFormat="1" applyFont="1" applyBorder="1" applyAlignment="1">
      <alignment horizontal="right"/>
    </xf>
    <xf numFmtId="164" fontId="200" fillId="0" borderId="1" xfId="1" applyNumberFormat="1" applyFont="1" applyBorder="1" applyAlignment="1">
      <alignment horizontal="right"/>
    </xf>
    <xf numFmtId="171" fontId="216" fillId="0" borderId="0" xfId="0" applyNumberFormat="1" applyFont="1"/>
    <xf numFmtId="0" fontId="196" fillId="5" borderId="0" xfId="0" applyFont="1" applyFill="1" applyAlignment="1">
      <alignment horizontal="left" vertical="top" wrapText="1"/>
    </xf>
    <xf numFmtId="0" fontId="197" fillId="5" borderId="0" xfId="0" applyFont="1" applyFill="1" applyAlignment="1">
      <alignment horizontal="left" vertical="top" wrapText="1"/>
    </xf>
    <xf numFmtId="165" fontId="218" fillId="0" borderId="0" xfId="2" applyNumberFormat="1" applyFont="1" applyBorder="1" applyAlignment="1">
      <alignment horizontal="right"/>
    </xf>
    <xf numFmtId="164" fontId="200" fillId="115" borderId="60" xfId="1" applyNumberFormat="1" applyFont="1" applyFill="1" applyBorder="1" applyAlignment="1">
      <alignment horizontal="right"/>
    </xf>
    <xf numFmtId="164" fontId="200" fillId="115" borderId="0" xfId="1" applyNumberFormat="1" applyFont="1" applyFill="1" applyBorder="1" applyAlignment="1">
      <alignment horizontal="right"/>
    </xf>
    <xf numFmtId="165" fontId="240" fillId="0" borderId="0" xfId="2" applyNumberFormat="1" applyFont="1" applyBorder="1" applyAlignment="1">
      <alignment horizontal="right"/>
    </xf>
    <xf numFmtId="165" fontId="216" fillId="0" borderId="0" xfId="0" applyNumberFormat="1" applyFont="1"/>
    <xf numFmtId="165" fontId="216" fillId="0" borderId="0" xfId="2" applyNumberFormat="1" applyFont="1" applyBorder="1" applyAlignment="1">
      <alignment horizontal="right"/>
    </xf>
    <xf numFmtId="165" fontId="243" fillId="0" borderId="0" xfId="2" applyNumberFormat="1" applyFont="1" applyBorder="1" applyAlignment="1">
      <alignment horizontal="right"/>
    </xf>
  </cellXfs>
  <cellStyles count="44203">
    <cellStyle name="_x000a_386grabber=M" xfId="67" xr:uid="{00000000-0005-0000-0000-000000000000}"/>
    <cellStyle name="_x000a_386grabber=M 2" xfId="68" xr:uid="{00000000-0005-0000-0000-000001000000}"/>
    <cellStyle name="_x000a_386grabber=M 2 2" xfId="69" xr:uid="{00000000-0005-0000-0000-000002000000}"/>
    <cellStyle name="_x000a_386grabber=M 2 2 2" xfId="70" xr:uid="{00000000-0005-0000-0000-000003000000}"/>
    <cellStyle name="_x000a_386grabber=M 2 3" xfId="71" xr:uid="{00000000-0005-0000-0000-000004000000}"/>
    <cellStyle name="_x000a_386grabber=M 2 4" xfId="6028" xr:uid="{00000000-0005-0000-0000-000005000000}"/>
    <cellStyle name="_x000a_386grabber=M 3" xfId="63" xr:uid="{00000000-0005-0000-0000-000006000000}"/>
    <cellStyle name="_x000a_386grabber=M 3 2" xfId="72" xr:uid="{00000000-0005-0000-0000-000007000000}"/>
    <cellStyle name="_x000a_386grabber=M 3 3" xfId="73" xr:uid="{00000000-0005-0000-0000-000008000000}"/>
    <cellStyle name="_x000a_386grabber=M 3 4" xfId="74" xr:uid="{00000000-0005-0000-0000-000009000000}"/>
    <cellStyle name="_x000a_386grabber=M 3 5" xfId="6062" xr:uid="{00000000-0005-0000-0000-00000A000000}"/>
    <cellStyle name="_x000a_386grabber=M 4" xfId="75" xr:uid="{00000000-0005-0000-0000-00000B000000}"/>
    <cellStyle name="_x000a_386grabber=M 4 2" xfId="76" xr:uid="{00000000-0005-0000-0000-00000C000000}"/>
    <cellStyle name="_x000a_386grabber=M 4 3" xfId="6029" xr:uid="{00000000-0005-0000-0000-00000D000000}"/>
    <cellStyle name="_x000a_386grabber=M 5" xfId="77" xr:uid="{00000000-0005-0000-0000-00000E000000}"/>
    <cellStyle name="_x000a_386grabber=M 6" xfId="78" xr:uid="{00000000-0005-0000-0000-00000F000000}"/>
    <cellStyle name="_x000a_386grabber=M 7" xfId="6027" xr:uid="{00000000-0005-0000-0000-000010000000}"/>
    <cellStyle name="_x000a_386grabber=M 8" xfId="20599" xr:uid="{00000000-0005-0000-0000-000011000000}"/>
    <cellStyle name="_x000a_386grabber=M_ACC_Excom_01_2011 (Final)" xfId="79" xr:uid="{00000000-0005-0000-0000-000012000000}"/>
    <cellStyle name="_x000a_shell=progma" xfId="80" xr:uid="{00000000-0005-0000-0000-000013000000}"/>
    <cellStyle name="_x000a_shell=progma 2" xfId="81" xr:uid="{00000000-0005-0000-0000-000014000000}"/>
    <cellStyle name="_x000d__x000a_JournalTemplate=C:\COMFO\CTALK\JOURSTD.TPL_x000d__x000a_LbStateAddress=3 3 0 251 1 89 2 311_x000d__x000a_LbStateJou" xfId="82" xr:uid="{00000000-0005-0000-0000-000015000000}"/>
    <cellStyle name="_x000d__x000a_JournalTemplate=C:\COMFO\CTALK\JOURSTD.TPL_x000d__x000a_LbStateAddress=3 3 0 251 1 89 2 311_x000d__x000a_LbStateJou 2" xfId="83" xr:uid="{00000000-0005-0000-0000-000016000000}"/>
    <cellStyle name="_x000d__x000a_JournalTemplate=C:\COMFO\CTALK\JOURSTD.TPL_x000d__x000a_LbStateAddress=3 3 0 251 1 89 2 311_x000d__x000a_LbStateJou 3" xfId="84" xr:uid="{00000000-0005-0000-0000-000017000000}"/>
    <cellStyle name="_x000d__x000a_JournalTemplate=C:\COMFO\CTALK\JOURSTD.TPL_x000d__x000a_LbStateAddress=3 3 0 251 1 89 2 311_x000d__x000a_LbStateJou 4" xfId="85" xr:uid="{00000000-0005-0000-0000-000018000000}"/>
    <cellStyle name="_x000d__x000a_JournalTemplate=C:\COMFO\CTALK\JOURSTD.TPL_x000d__x000a_LbStateAddress=3 3 0 251 1 89 2 311_x000d__x000a_LbStateJou_ACC Budget 2010 (cost reduction) (Final) vesion ก่อนปรับ CFO" xfId="86" xr:uid="{00000000-0005-0000-0000-000019000000}"/>
    <cellStyle name="_x000d_386grabber=M" xfId="87" xr:uid="{00000000-0005-0000-0000-00001A000000}"/>
    <cellStyle name="_x000d_386grabber=M 2" xfId="88" xr:uid="{00000000-0005-0000-0000-00001B000000}"/>
    <cellStyle name="_x000d_386grabber=M 2 2" xfId="6031" xr:uid="{00000000-0005-0000-0000-00001C000000}"/>
    <cellStyle name="_x000d_386grabber=M 3" xfId="6030" xr:uid="{00000000-0005-0000-0000-00001D000000}"/>
    <cellStyle name="_x000d_386grabber=M_Eim_Test_SBN Financial Model_2010 Revise Revenue 2(16-10-09)" xfId="89" xr:uid="{00000000-0005-0000-0000-00001E000000}"/>
    <cellStyle name="%" xfId="14" xr:uid="{00000000-0005-0000-0000-00001F000000}"/>
    <cellStyle name="% 2" xfId="91" xr:uid="{00000000-0005-0000-0000-000020000000}"/>
    <cellStyle name="% 2 2" xfId="92" xr:uid="{00000000-0005-0000-0000-000021000000}"/>
    <cellStyle name="% 2 2 2" xfId="6032" xr:uid="{00000000-0005-0000-0000-000022000000}"/>
    <cellStyle name="% 2 3" xfId="15" xr:uid="{00000000-0005-0000-0000-000023000000}"/>
    <cellStyle name="% 2 3 2" xfId="93" xr:uid="{00000000-0005-0000-0000-000024000000}"/>
    <cellStyle name="% 3" xfId="94" xr:uid="{00000000-0005-0000-0000-000025000000}"/>
    <cellStyle name="% 3 2" xfId="95" xr:uid="{00000000-0005-0000-0000-000026000000}"/>
    <cellStyle name="% 3 3" xfId="6033" xr:uid="{00000000-0005-0000-0000-000027000000}"/>
    <cellStyle name="% 4" xfId="96" xr:uid="{00000000-0005-0000-0000-000028000000}"/>
    <cellStyle name="% 5" xfId="90" xr:uid="{00000000-0005-0000-0000-000029000000}"/>
    <cellStyle name="%_01" xfId="97" xr:uid="{00000000-0005-0000-0000-00002A000000}"/>
    <cellStyle name="%_01_10.corp" xfId="98" xr:uid="{00000000-0005-0000-0000-00002B000000}"/>
    <cellStyle name="%_01_1160124" xfId="99" xr:uid="{00000000-0005-0000-0000-00002C000000}"/>
    <cellStyle name="%_01_11corp" xfId="100" xr:uid="{00000000-0005-0000-0000-00002D000000}"/>
    <cellStyle name="%_01_APP" xfId="101" xr:uid="{00000000-0005-0000-0000-00002E000000}"/>
    <cellStyle name="%_01_ccc" xfId="102" xr:uid="{00000000-0005-0000-0000-00002F000000}"/>
    <cellStyle name="%_01_Mpay" xfId="103" xr:uid="{00000000-0005-0000-0000-000030000000}"/>
    <cellStyle name="%_01_Other income 0411" xfId="104" xr:uid="{00000000-0005-0000-0000-000031000000}"/>
    <cellStyle name="%_01_Other income 1210" xfId="105" xr:uid="{00000000-0005-0000-0000-000032000000}"/>
    <cellStyle name="%_10.corp" xfId="106" xr:uid="{00000000-0005-0000-0000-000033000000}"/>
    <cellStyle name="%_10.corp_1" xfId="107" xr:uid="{00000000-0005-0000-0000-000034000000}"/>
    <cellStyle name="%_1160112_unearned &amp; Disc_Scratch card_09_new" xfId="108" xr:uid="{00000000-0005-0000-0000-000035000000}"/>
    <cellStyle name="%_1160112_unearned &amp; Disc_Scratch card_2009" xfId="109" xr:uid="{00000000-0005-0000-0000-000036000000}"/>
    <cellStyle name="%_1160124" xfId="110" xr:uid="{00000000-0005-0000-0000-000037000000}"/>
    <cellStyle name="%_1160124_1" xfId="111" xr:uid="{00000000-0005-0000-0000-000038000000}"/>
    <cellStyle name="%_1160124_unearned _Bulk_2009" xfId="112" xr:uid="{00000000-0005-0000-0000-000039000000}"/>
    <cellStyle name="%_1160124_unearned _Bulk_2009_10.corp" xfId="113" xr:uid="{00000000-0005-0000-0000-00003A000000}"/>
    <cellStyle name="%_1160124_unearned _Bulk_2009_10.corp_1" xfId="114" xr:uid="{00000000-0005-0000-0000-00003B000000}"/>
    <cellStyle name="%_1160124_unearned _Bulk_2009_10.corp_1_20remain Promotion" xfId="115" xr:uid="{00000000-0005-0000-0000-00003C000000}"/>
    <cellStyle name="%_1160124_unearned _Bulk_2009_10.corp_1_J05924-2011" xfId="116" xr:uid="{00000000-0005-0000-0000-00003D000000}"/>
    <cellStyle name="%_1160124_unearned _Bulk_2009_10.corp_10.corp" xfId="117" xr:uid="{00000000-0005-0000-0000-00003E000000}"/>
    <cellStyle name="%_1160124_unearned _Bulk_2009_10.corp_10.corp_1" xfId="118" xr:uid="{00000000-0005-0000-0000-00003F000000}"/>
    <cellStyle name="%_1160124_unearned _Bulk_2009_10.corp_10.corp_20remain Promotion" xfId="119" xr:uid="{00000000-0005-0000-0000-000040000000}"/>
    <cellStyle name="%_1160124_unearned _Bulk_2009_10.corp_10.corp_J05924-2011" xfId="120" xr:uid="{00000000-0005-0000-0000-000041000000}"/>
    <cellStyle name="%_1160124_unearned _Bulk_2009_10.corp_1160124" xfId="121" xr:uid="{00000000-0005-0000-0000-000042000000}"/>
    <cellStyle name="%_1160124_unearned _Bulk_2009_10.corp_11corp" xfId="122" xr:uid="{00000000-0005-0000-0000-000043000000}"/>
    <cellStyle name="%_1160124_unearned _Bulk_2009_10.corp_11corp_1" xfId="123" xr:uid="{00000000-0005-0000-0000-000044000000}"/>
    <cellStyle name="%_1160124_unearned _Bulk_2009_10.corp_11corp_20remain Promotion" xfId="124" xr:uid="{00000000-0005-0000-0000-000045000000}"/>
    <cellStyle name="%_1160124_unearned _Bulk_2009_10.corp_11corp_J05924-2011" xfId="125" xr:uid="{00000000-0005-0000-0000-000046000000}"/>
    <cellStyle name="%_1160124_unearned _Bulk_2009_10.corp_19Closing Unearned Act." xfId="126" xr:uid="{00000000-0005-0000-0000-000047000000}"/>
    <cellStyle name="%_1160124_unearned _Bulk_2009_10.corp_2" xfId="127" xr:uid="{00000000-0005-0000-0000-000048000000}"/>
    <cellStyle name="%_1160124_unearned _Bulk_2009_10.corp_20remain Promotion" xfId="128" xr:uid="{00000000-0005-0000-0000-000049000000}"/>
    <cellStyle name="%_1160124_unearned _Bulk_2009_10.corp_J05924-2011" xfId="129" xr:uid="{00000000-0005-0000-0000-00004A000000}"/>
    <cellStyle name="%_1160124_unearned _Bulk_2009_1160124" xfId="130" xr:uid="{00000000-0005-0000-0000-00004B000000}"/>
    <cellStyle name="%_1160124_unearned _Bulk_2009_11corp" xfId="131" xr:uid="{00000000-0005-0000-0000-00004C000000}"/>
    <cellStyle name="%_1160124_unearned _Bulk_2009_11corp_1" xfId="132" xr:uid="{00000000-0005-0000-0000-00004D000000}"/>
    <cellStyle name="%_1160124_unearned _Bulk_2009_11corp_1_20remain Promotion" xfId="133" xr:uid="{00000000-0005-0000-0000-00004E000000}"/>
    <cellStyle name="%_1160124_unearned _Bulk_2009_11corp_1_J05924-2011" xfId="134" xr:uid="{00000000-0005-0000-0000-00004F000000}"/>
    <cellStyle name="%_1160124_unearned _Bulk_2009_11corp_10.corp" xfId="135" xr:uid="{00000000-0005-0000-0000-000050000000}"/>
    <cellStyle name="%_1160124_unearned _Bulk_2009_11corp_10.corp_1" xfId="136" xr:uid="{00000000-0005-0000-0000-000051000000}"/>
    <cellStyle name="%_1160124_unearned _Bulk_2009_11corp_10.corp_20remain Promotion" xfId="137" xr:uid="{00000000-0005-0000-0000-000052000000}"/>
    <cellStyle name="%_1160124_unearned _Bulk_2009_11corp_10.corp_J05924-2011" xfId="138" xr:uid="{00000000-0005-0000-0000-000053000000}"/>
    <cellStyle name="%_1160124_unearned _Bulk_2009_11corp_1160124" xfId="139" xr:uid="{00000000-0005-0000-0000-000054000000}"/>
    <cellStyle name="%_1160124_unearned _Bulk_2009_11corp_11corp" xfId="140" xr:uid="{00000000-0005-0000-0000-000055000000}"/>
    <cellStyle name="%_1160124_unearned _Bulk_2009_11corp_11corp_1" xfId="141" xr:uid="{00000000-0005-0000-0000-000056000000}"/>
    <cellStyle name="%_1160124_unearned _Bulk_2009_11corp_11corp_20remain Promotion" xfId="142" xr:uid="{00000000-0005-0000-0000-000057000000}"/>
    <cellStyle name="%_1160124_unearned _Bulk_2009_11corp_11corp_J05924-2011" xfId="143" xr:uid="{00000000-0005-0000-0000-000058000000}"/>
    <cellStyle name="%_1160124_unearned _Bulk_2009_11corp_19Closing Unearned Act." xfId="144" xr:uid="{00000000-0005-0000-0000-000059000000}"/>
    <cellStyle name="%_1160124_unearned _Bulk_2009_11corp_2" xfId="145" xr:uid="{00000000-0005-0000-0000-00005A000000}"/>
    <cellStyle name="%_1160124_unearned _Bulk_2009_11corp_20remain Promotion" xfId="146" xr:uid="{00000000-0005-0000-0000-00005B000000}"/>
    <cellStyle name="%_1160124_unearned _Bulk_2009_11corp_J05924-2011" xfId="147" xr:uid="{00000000-0005-0000-0000-00005C000000}"/>
    <cellStyle name="%_1160124_unearned _Bulk_2009_19Closing Unearned Act." xfId="148" xr:uid="{00000000-0005-0000-0000-00005D000000}"/>
    <cellStyle name="%_1160124_unearned _Bulk_2009_20remain Promotion" xfId="149" xr:uid="{00000000-0005-0000-0000-00005E000000}"/>
    <cellStyle name="%_1160124_unearned _Bulk_2009_APP" xfId="150" xr:uid="{00000000-0005-0000-0000-00005F000000}"/>
    <cellStyle name="%_1160124_unearned _Bulk_2009_Bulk report" xfId="151" xr:uid="{00000000-0005-0000-0000-000060000000}"/>
    <cellStyle name="%_1160124_unearned _Bulk_2009_ccc" xfId="152" xr:uid="{00000000-0005-0000-0000-000061000000}"/>
    <cellStyle name="%_1160124_unearned _Bulk_2009_J05924-2010" xfId="153" xr:uid="{00000000-0005-0000-0000-000062000000}"/>
    <cellStyle name="%_1160124_unearned _Bulk_2009_J05924-2011" xfId="154" xr:uid="{00000000-0005-0000-0000-000063000000}"/>
    <cellStyle name="%_1160124_unearned _Bulk_2009_J06924-2010" xfId="155" xr:uid="{00000000-0005-0000-0000-000064000000}"/>
    <cellStyle name="%_1160124_unearned _Bulk_2009_J07924-2010" xfId="156" xr:uid="{00000000-0005-0000-0000-000065000000}"/>
    <cellStyle name="%_1160124_unearned _Bulk_2009_J08924-2010" xfId="157" xr:uid="{00000000-0005-0000-0000-000066000000}"/>
    <cellStyle name="%_1160124_unearned _Bulk_2009_Mpay" xfId="158" xr:uid="{00000000-0005-0000-0000-000067000000}"/>
    <cellStyle name="%_11corp" xfId="159" xr:uid="{00000000-0005-0000-0000-000068000000}"/>
    <cellStyle name="%_11corp_1" xfId="160" xr:uid="{00000000-0005-0000-0000-000069000000}"/>
    <cellStyle name="%_2010EV Result Analysis Cal EV_Dec-10 Excom_Bonus excl SpecialBonus" xfId="161" xr:uid="{00000000-0005-0000-0000-00006A000000}"/>
    <cellStyle name="%_3SC" xfId="162" xr:uid="{00000000-0005-0000-0000-00006B000000}"/>
    <cellStyle name="%_ACC Leasing 05_2010" xfId="163" xr:uid="{00000000-0005-0000-0000-00006C000000}"/>
    <cellStyle name="%_ACC ภงด 50_2552" xfId="164" xr:uid="{00000000-0005-0000-0000-00006D000000}"/>
    <cellStyle name="%_ACC_Excom_03_2010(final)" xfId="165" xr:uid="{00000000-0005-0000-0000-00006E000000}"/>
    <cellStyle name="%_Actual_SBN_2009_08_Version 3(100909)-EIM Slide update" xfId="166" xr:uid="{00000000-0005-0000-0000-00006F000000}"/>
    <cellStyle name="%_Actual_SBN_2009_08_Version 3(100909)-EIM Slide update 2" xfId="167" xr:uid="{00000000-0005-0000-0000-000070000000}"/>
    <cellStyle name="%_AIS" xfId="168" xr:uid="{00000000-0005-0000-0000-000071000000}"/>
    <cellStyle name="%_AO-Detail support-SBN" xfId="169" xr:uid="{00000000-0005-0000-0000-000072000000}"/>
    <cellStyle name="%_AO-Detail support-SBN 2" xfId="170" xr:uid="{00000000-0005-0000-0000-000073000000}"/>
    <cellStyle name="%_Bulk MP" xfId="171" xr:uid="{00000000-0005-0000-0000-000074000000}"/>
    <cellStyle name="%_Bulk report" xfId="172" xr:uid="{00000000-0005-0000-0000-000075000000}"/>
    <cellStyle name="%_Bulk report_1" xfId="173" xr:uid="{00000000-0005-0000-0000-000076000000}"/>
    <cellStyle name="%_Bulk report_10.corp" xfId="174" xr:uid="{00000000-0005-0000-0000-000077000000}"/>
    <cellStyle name="%_Bulk report_1160124" xfId="175" xr:uid="{00000000-0005-0000-0000-000078000000}"/>
    <cellStyle name="%_Bulk report_11corp" xfId="176" xr:uid="{00000000-0005-0000-0000-000079000000}"/>
    <cellStyle name="%_Bulk report_2" xfId="177" xr:uid="{00000000-0005-0000-0000-00007A000000}"/>
    <cellStyle name="%_Bulk report_APP" xfId="178" xr:uid="{00000000-0005-0000-0000-00007B000000}"/>
    <cellStyle name="%_Bulk report_ccc" xfId="179" xr:uid="{00000000-0005-0000-0000-00007C000000}"/>
    <cellStyle name="%_Bulk report_Mpay" xfId="180" xr:uid="{00000000-0005-0000-0000-00007D000000}"/>
    <cellStyle name="%_Bulk report_Other income 0411" xfId="181" xr:uid="{00000000-0005-0000-0000-00007E000000}"/>
    <cellStyle name="%_Bulk report_Other income 1210" xfId="182" xr:uid="{00000000-0005-0000-0000-00007F000000}"/>
    <cellStyle name="%_Changed CAPEX" xfId="183" xr:uid="{00000000-0005-0000-0000-000080000000}"/>
    <cellStyle name="%_Changed CAPEX 2" xfId="184" xr:uid="{00000000-0005-0000-0000-000081000000}"/>
    <cellStyle name="%_Collection Expense_CLMD 2011 (SBN) 21 10 10_ปรับค่าคอมมิสชั่น" xfId="185" xr:uid="{00000000-0005-0000-0000-000082000000}"/>
    <cellStyle name="%_Content" xfId="186" xr:uid="{00000000-0005-0000-0000-000083000000}"/>
    <cellStyle name="%_Data from Cubics" xfId="187" xr:uid="{00000000-0005-0000-0000-000084000000}"/>
    <cellStyle name="%_EDS Revenue Report (2011-05)" xfId="188" xr:uid="{00000000-0005-0000-0000-000085000000}"/>
    <cellStyle name="%_EDS Revenue Report (2011-05) 2" xfId="6034" xr:uid="{00000000-0005-0000-0000-000086000000}"/>
    <cellStyle name="%_EIM_Actual_SBN_2009_09_Version II (121009)" xfId="189" xr:uid="{00000000-0005-0000-0000-000087000000}"/>
    <cellStyle name="%_EIM_Actual_SBN_2009_09_Version II (121009) 2" xfId="190" xr:uid="{00000000-0005-0000-0000-000088000000}"/>
    <cellStyle name="%_Excom_AIS_08_2009 format" xfId="20598" xr:uid="{00000000-0005-0000-0000-000089000000}"/>
    <cellStyle name="%_FAX(FXL)_FS_2010_AUG (PREEXCOM)" xfId="191" xr:uid="{00000000-0005-0000-0000-00008A000000}"/>
    <cellStyle name="%_FS_SBN Jan'11 16.02.11" xfId="192" xr:uid="{00000000-0005-0000-0000-00008B000000}"/>
    <cellStyle name="%_J01924-2010" xfId="193" xr:uid="{00000000-0005-0000-0000-00008C000000}"/>
    <cellStyle name="%_J01924-2010_10.corp" xfId="194" xr:uid="{00000000-0005-0000-0000-00008D000000}"/>
    <cellStyle name="%_J01924-2010_1160124" xfId="195" xr:uid="{00000000-0005-0000-0000-00008E000000}"/>
    <cellStyle name="%_J01924-2010_11corp" xfId="196" xr:uid="{00000000-0005-0000-0000-00008F000000}"/>
    <cellStyle name="%_J01924-2010_APP" xfId="197" xr:uid="{00000000-0005-0000-0000-000090000000}"/>
    <cellStyle name="%_J01924-2010_ccc" xfId="198" xr:uid="{00000000-0005-0000-0000-000091000000}"/>
    <cellStyle name="%_J01924-2010_Mpay" xfId="199" xr:uid="{00000000-0005-0000-0000-000092000000}"/>
    <cellStyle name="%_J01924-2010_Other income 0411" xfId="200" xr:uid="{00000000-0005-0000-0000-000093000000}"/>
    <cellStyle name="%_J01924-2010_Other income 1210" xfId="201" xr:uid="{00000000-0005-0000-0000-000094000000}"/>
    <cellStyle name="%_J05924-2010" xfId="202" xr:uid="{00000000-0005-0000-0000-000095000000}"/>
    <cellStyle name="%_J06924-2010" xfId="203" xr:uid="{00000000-0005-0000-0000-000096000000}"/>
    <cellStyle name="%_J07924-2009" xfId="204" xr:uid="{00000000-0005-0000-0000-000097000000}"/>
    <cellStyle name="%_J07924-2009_10.corp" xfId="205" xr:uid="{00000000-0005-0000-0000-000098000000}"/>
    <cellStyle name="%_J07924-2009_1160124" xfId="206" xr:uid="{00000000-0005-0000-0000-000099000000}"/>
    <cellStyle name="%_J07924-2009_11corp" xfId="207" xr:uid="{00000000-0005-0000-0000-00009A000000}"/>
    <cellStyle name="%_J07924-2009_APP" xfId="208" xr:uid="{00000000-0005-0000-0000-00009B000000}"/>
    <cellStyle name="%_J07924-2009_ccc" xfId="209" xr:uid="{00000000-0005-0000-0000-00009C000000}"/>
    <cellStyle name="%_J07924-2009_Mpay" xfId="210" xr:uid="{00000000-0005-0000-0000-00009D000000}"/>
    <cellStyle name="%_J07924-2009_Other income 0411" xfId="211" xr:uid="{00000000-0005-0000-0000-00009E000000}"/>
    <cellStyle name="%_J07924-2009_Other income 1210" xfId="212" xr:uid="{00000000-0005-0000-0000-00009F000000}"/>
    <cellStyle name="%_J07924-2010" xfId="213" xr:uid="{00000000-0005-0000-0000-0000A0000000}"/>
    <cellStyle name="%_J08924-2010" xfId="214" xr:uid="{00000000-0005-0000-0000-0000A1000000}"/>
    <cellStyle name="%_Mobile-SBN" xfId="215" xr:uid="{00000000-0005-0000-0000-0000A2000000}"/>
    <cellStyle name="%_Mpay" xfId="216" xr:uid="{00000000-0005-0000-0000-0000A3000000}"/>
    <cellStyle name="%_Original Budget_SBN Budget 2009_v.2_Nov 17_rev1_Final" xfId="217" xr:uid="{00000000-0005-0000-0000-0000A4000000}"/>
    <cellStyle name="%_Original Budget_SBN Budget 2009_v.2_Nov 17_rev1_Final 2" xfId="218" xr:uid="{00000000-0005-0000-0000-0000A5000000}"/>
    <cellStyle name="%_Other income 0110" xfId="219" xr:uid="{00000000-0005-0000-0000-0000A6000000}"/>
    <cellStyle name="%_Other income 0210" xfId="220" xr:uid="{00000000-0005-0000-0000-0000A7000000}"/>
    <cellStyle name="%_Other income 0310" xfId="221" xr:uid="{00000000-0005-0000-0000-0000A8000000}"/>
    <cellStyle name="%_Other income 0409" xfId="222" xr:uid="{00000000-0005-0000-0000-0000A9000000}"/>
    <cellStyle name="%_Other income 0409_10.corp" xfId="223" xr:uid="{00000000-0005-0000-0000-0000AA000000}"/>
    <cellStyle name="%_Other income 0409_10.corp_1" xfId="224" xr:uid="{00000000-0005-0000-0000-0000AB000000}"/>
    <cellStyle name="%_Other income 0409_10.corp_1_20remain Promotion" xfId="225" xr:uid="{00000000-0005-0000-0000-0000AC000000}"/>
    <cellStyle name="%_Other income 0409_10.corp_1_J05924-2011" xfId="226" xr:uid="{00000000-0005-0000-0000-0000AD000000}"/>
    <cellStyle name="%_Other income 0409_10.corp_10.corp" xfId="227" xr:uid="{00000000-0005-0000-0000-0000AE000000}"/>
    <cellStyle name="%_Other income 0409_10.corp_10.corp_1" xfId="228" xr:uid="{00000000-0005-0000-0000-0000AF000000}"/>
    <cellStyle name="%_Other income 0409_10.corp_10.corp_20remain Promotion" xfId="229" xr:uid="{00000000-0005-0000-0000-0000B0000000}"/>
    <cellStyle name="%_Other income 0409_10.corp_10.corp_J05924-2011" xfId="230" xr:uid="{00000000-0005-0000-0000-0000B1000000}"/>
    <cellStyle name="%_Other income 0409_10.corp_1160124" xfId="231" xr:uid="{00000000-0005-0000-0000-0000B2000000}"/>
    <cellStyle name="%_Other income 0409_10.corp_11corp" xfId="232" xr:uid="{00000000-0005-0000-0000-0000B3000000}"/>
    <cellStyle name="%_Other income 0409_10.corp_11corp_1" xfId="233" xr:uid="{00000000-0005-0000-0000-0000B4000000}"/>
    <cellStyle name="%_Other income 0409_10.corp_11corp_20remain Promotion" xfId="234" xr:uid="{00000000-0005-0000-0000-0000B5000000}"/>
    <cellStyle name="%_Other income 0409_10.corp_11corp_J05924-2011" xfId="235" xr:uid="{00000000-0005-0000-0000-0000B6000000}"/>
    <cellStyle name="%_Other income 0409_10.corp_19Closing Unearned Act." xfId="236" xr:uid="{00000000-0005-0000-0000-0000B7000000}"/>
    <cellStyle name="%_Other income 0409_10.corp_2" xfId="237" xr:uid="{00000000-0005-0000-0000-0000B8000000}"/>
    <cellStyle name="%_Other income 0409_10.corp_20remain Promotion" xfId="238" xr:uid="{00000000-0005-0000-0000-0000B9000000}"/>
    <cellStyle name="%_Other income 0409_10.corp_J05924-2011" xfId="239" xr:uid="{00000000-0005-0000-0000-0000BA000000}"/>
    <cellStyle name="%_Other income 0409_1160124" xfId="240" xr:uid="{00000000-0005-0000-0000-0000BB000000}"/>
    <cellStyle name="%_Other income 0409_11corp" xfId="241" xr:uid="{00000000-0005-0000-0000-0000BC000000}"/>
    <cellStyle name="%_Other income 0409_11corp_1" xfId="242" xr:uid="{00000000-0005-0000-0000-0000BD000000}"/>
    <cellStyle name="%_Other income 0409_11corp_1_20remain Promotion" xfId="243" xr:uid="{00000000-0005-0000-0000-0000BE000000}"/>
    <cellStyle name="%_Other income 0409_11corp_1_J05924-2011" xfId="244" xr:uid="{00000000-0005-0000-0000-0000BF000000}"/>
    <cellStyle name="%_Other income 0409_11corp_10.corp" xfId="245" xr:uid="{00000000-0005-0000-0000-0000C0000000}"/>
    <cellStyle name="%_Other income 0409_11corp_10.corp_1" xfId="246" xr:uid="{00000000-0005-0000-0000-0000C1000000}"/>
    <cellStyle name="%_Other income 0409_11corp_10.corp_20remain Promotion" xfId="247" xr:uid="{00000000-0005-0000-0000-0000C2000000}"/>
    <cellStyle name="%_Other income 0409_11corp_10.corp_J05924-2011" xfId="248" xr:uid="{00000000-0005-0000-0000-0000C3000000}"/>
    <cellStyle name="%_Other income 0409_11corp_1160124" xfId="249" xr:uid="{00000000-0005-0000-0000-0000C4000000}"/>
    <cellStyle name="%_Other income 0409_11corp_11corp" xfId="250" xr:uid="{00000000-0005-0000-0000-0000C5000000}"/>
    <cellStyle name="%_Other income 0409_11corp_11corp_1" xfId="251" xr:uid="{00000000-0005-0000-0000-0000C6000000}"/>
    <cellStyle name="%_Other income 0409_11corp_11corp_20remain Promotion" xfId="252" xr:uid="{00000000-0005-0000-0000-0000C7000000}"/>
    <cellStyle name="%_Other income 0409_11corp_11corp_J05924-2011" xfId="253" xr:uid="{00000000-0005-0000-0000-0000C8000000}"/>
    <cellStyle name="%_Other income 0409_11corp_19Closing Unearned Act." xfId="254" xr:uid="{00000000-0005-0000-0000-0000C9000000}"/>
    <cellStyle name="%_Other income 0409_11corp_2" xfId="255" xr:uid="{00000000-0005-0000-0000-0000CA000000}"/>
    <cellStyle name="%_Other income 0409_11corp_20remain Promotion" xfId="256" xr:uid="{00000000-0005-0000-0000-0000CB000000}"/>
    <cellStyle name="%_Other income 0409_11corp_J05924-2011" xfId="257" xr:uid="{00000000-0005-0000-0000-0000CC000000}"/>
    <cellStyle name="%_Other income 0409_19Closing Unearned Act." xfId="258" xr:uid="{00000000-0005-0000-0000-0000CD000000}"/>
    <cellStyle name="%_Other income 0409_20remain Promotion" xfId="259" xr:uid="{00000000-0005-0000-0000-0000CE000000}"/>
    <cellStyle name="%_Other income 0409_APP" xfId="260" xr:uid="{00000000-0005-0000-0000-0000CF000000}"/>
    <cellStyle name="%_Other income 0409_Bulk report" xfId="261" xr:uid="{00000000-0005-0000-0000-0000D0000000}"/>
    <cellStyle name="%_Other income 0409_Bulk report_1" xfId="262" xr:uid="{00000000-0005-0000-0000-0000D1000000}"/>
    <cellStyle name="%_Other income 0409_Bulk report_1_10.corp" xfId="263" xr:uid="{00000000-0005-0000-0000-0000D2000000}"/>
    <cellStyle name="%_Other income 0409_Bulk report_1_11corp" xfId="264" xr:uid="{00000000-0005-0000-0000-0000D3000000}"/>
    <cellStyle name="%_Other income 0409_Bulk report_1_19Closing Unearned Act." xfId="265" xr:uid="{00000000-0005-0000-0000-0000D4000000}"/>
    <cellStyle name="%_Other income 0409_Bulk report_1_20remain Promotion" xfId="266" xr:uid="{00000000-0005-0000-0000-0000D5000000}"/>
    <cellStyle name="%_Other income 0409_Bulk report_1_Bulk report" xfId="267" xr:uid="{00000000-0005-0000-0000-0000D6000000}"/>
    <cellStyle name="%_Other income 0409_Bulk report_1_J05924-2011" xfId="268" xr:uid="{00000000-0005-0000-0000-0000D7000000}"/>
    <cellStyle name="%_Other income 0409_ccc" xfId="269" xr:uid="{00000000-0005-0000-0000-0000D8000000}"/>
    <cellStyle name="%_Other income 0409_J05924-2010" xfId="270" xr:uid="{00000000-0005-0000-0000-0000D9000000}"/>
    <cellStyle name="%_Other income 0409_J05924-2011" xfId="271" xr:uid="{00000000-0005-0000-0000-0000DA000000}"/>
    <cellStyle name="%_Other income 0409_J06924-2010" xfId="272" xr:uid="{00000000-0005-0000-0000-0000DB000000}"/>
    <cellStyle name="%_Other income 0409_J07924-2010" xfId="273" xr:uid="{00000000-0005-0000-0000-0000DC000000}"/>
    <cellStyle name="%_Other income 0409_J08924-2010" xfId="274" xr:uid="{00000000-0005-0000-0000-0000DD000000}"/>
    <cellStyle name="%_Other income 0409_Mpay" xfId="275" xr:uid="{00000000-0005-0000-0000-0000DE000000}"/>
    <cellStyle name="%_Other income 0410" xfId="276" xr:uid="{00000000-0005-0000-0000-0000DF000000}"/>
    <cellStyle name="%_Other income 0509" xfId="277" xr:uid="{00000000-0005-0000-0000-0000E0000000}"/>
    <cellStyle name="%_Other income 0510" xfId="278" xr:uid="{00000000-0005-0000-0000-0000E1000000}"/>
    <cellStyle name="%_Other income 0610" xfId="279" xr:uid="{00000000-0005-0000-0000-0000E2000000}"/>
    <cellStyle name="%_Other income 0710" xfId="280" xr:uid="{00000000-0005-0000-0000-0000E3000000}"/>
    <cellStyle name="%_Other income 0809" xfId="281" xr:uid="{00000000-0005-0000-0000-0000E4000000}"/>
    <cellStyle name="%_Other income 0810" xfId="282" xr:uid="{00000000-0005-0000-0000-0000E5000000}"/>
    <cellStyle name="%_Other income 0910" xfId="283" xr:uid="{00000000-0005-0000-0000-0000E6000000}"/>
    <cellStyle name="%_Other income 1010" xfId="284" xr:uid="{00000000-0005-0000-0000-0000E7000000}"/>
    <cellStyle name="%_Other income 1109" xfId="285" xr:uid="{00000000-0005-0000-0000-0000E8000000}"/>
    <cellStyle name="%_Other income 1110" xfId="286" xr:uid="{00000000-0005-0000-0000-0000E9000000}"/>
    <cellStyle name="%_Other income 1209" xfId="287" xr:uid="{00000000-0005-0000-0000-0000EA000000}"/>
    <cellStyle name="%_PL _Ex com" xfId="288" xr:uid="{00000000-0005-0000-0000-0000EB000000}"/>
    <cellStyle name="%_PL _Ex com 2" xfId="289" xr:uid="{00000000-0005-0000-0000-0000EC000000}"/>
    <cellStyle name="%_Reconcile Bonus Y2009 - ACC" xfId="290" xr:uid="{00000000-0005-0000-0000-0000ED000000}"/>
    <cellStyle name="%_Sale scratch" xfId="291" xr:uid="{00000000-0005-0000-0000-0000EE000000}"/>
    <cellStyle name="%_SBN" xfId="292" xr:uid="{00000000-0005-0000-0000-0000EF000000}"/>
    <cellStyle name="%_SBN CF_Sep'09_Actual_Update" xfId="293" xr:uid="{00000000-0005-0000-0000-0000F0000000}"/>
    <cellStyle name="%_SBN CF_Sep'09_Actual_Update 2" xfId="294" xr:uid="{00000000-0005-0000-0000-0000F1000000}"/>
    <cellStyle name="%_SBN Financial Model_2009_5+7_rev" xfId="295" xr:uid="{00000000-0005-0000-0000-0000F2000000}"/>
    <cellStyle name="%_SBN Financial Model_2009_5+7_rev 2" xfId="296" xr:uid="{00000000-0005-0000-0000-0000F3000000}"/>
    <cellStyle name="%_SBN_2009_05" xfId="297" xr:uid="{00000000-0005-0000-0000-0000F4000000}"/>
    <cellStyle name="%_SBN_2009_05 2" xfId="298" xr:uid="{00000000-0005-0000-0000-0000F5000000}"/>
    <cellStyle name="%_SBN_2009_06" xfId="299" xr:uid="{00000000-0005-0000-0000-0000F6000000}"/>
    <cellStyle name="%_SBN_2009_06 2" xfId="300" xr:uid="{00000000-0005-0000-0000-0000F7000000}"/>
    <cellStyle name="%_SBN_Lead Q1_2009" xfId="301" xr:uid="{00000000-0005-0000-0000-0000F8000000}"/>
    <cellStyle name="%_SBN_Lead Q1_2009 2" xfId="302" xr:uid="{00000000-0005-0000-0000-0000F9000000}"/>
    <cellStyle name="%_Support_Collection Expense_CLMD 2011" xfId="303" xr:uid="{00000000-0005-0000-0000-0000FA000000}"/>
    <cellStyle name="???? ???? ??????????" xfId="304" xr:uid="{00000000-0005-0000-0000-0000FB000000}"/>
    <cellStyle name="???? [0]_NEGS" xfId="305" xr:uid="{00000000-0005-0000-0000-0000FC000000}"/>
    <cellStyle name="??????????" xfId="306" xr:uid="{00000000-0005-0000-0000-0000FD000000}"/>
    <cellStyle name="????_NEGS" xfId="307" xr:uid="{00000000-0005-0000-0000-0000FE000000}"/>
    <cellStyle name="^rmal - Style1" xfId="308" xr:uid="{00000000-0005-0000-0000-0000FF000000}"/>
    <cellStyle name="^rmal_base1_1" xfId="309" xr:uid="{00000000-0005-0000-0000-000000010000}"/>
    <cellStyle name="_$Revenue Buddy forecast yr 2011_Oct-29-10 V 9-Step C (Revised3)" xfId="310" xr:uid="{00000000-0005-0000-0000-000001010000}"/>
    <cellStyle name="_$Revenue Buddy forecast yr 2011_Oct-29-10 V 9-Step C (Revised3)_2011 ADC_Exec Perf Report" xfId="311" xr:uid="{00000000-0005-0000-0000-000002010000}"/>
    <cellStyle name="_$Revenue Buddy forecast yr 2011_Oct-29-10 V 9-Step C (Revised3)_2012 ADC_Exec Perf Report_Jan 2012" xfId="312" xr:uid="{00000000-0005-0000-0000-000003010000}"/>
    <cellStyle name="_$Revenue Buddy forecast yr 2011_Oct-29-10 V 9-Step C (Revised3)_Outsource 012012" xfId="313" xr:uid="{00000000-0005-0000-0000-000004010000}"/>
    <cellStyle name="_$Revenue Buddy forecast yr 2011_Oct-29-10 V 9-Step C (Revised3)_Outsource 112011" xfId="314" xr:uid="{00000000-0005-0000-0000-000005010000}"/>
    <cellStyle name="_$Revenue Buddy forecast yr 2011_Oct-29-10 V 9-Step C (Revised3)_Outsource 122011 เรียกเก็บจริง" xfId="315" xr:uid="{00000000-0005-0000-0000-000006010000}"/>
    <cellStyle name="_2009 ADC STATEMENT" xfId="316" xr:uid="{00000000-0005-0000-0000-000007010000}"/>
    <cellStyle name="_2009 ADC STATEMENT_$Template budget (Buddy) 2011" xfId="317" xr:uid="{00000000-0005-0000-0000-000008010000}"/>
    <cellStyle name="_2009 ADC STATEMENT_$Template budget 2011_Revise" xfId="318" xr:uid="{00000000-0005-0000-0000-000009010000}"/>
    <cellStyle name="_2009 ADC STATEMENT_$Template budget 2011_Revise_2011 ADC_Exec Perf Report" xfId="319" xr:uid="{00000000-0005-0000-0000-00000A010000}"/>
    <cellStyle name="_2009 ADC STATEMENT_$Template budget 2011_Revise_2012 ADC_Exec Perf Report_Jan 2012" xfId="320" xr:uid="{00000000-0005-0000-0000-00000B010000}"/>
    <cellStyle name="_2009 ADC STATEMENT_$Template budget 2011_Revise_Outsource 012012" xfId="321" xr:uid="{00000000-0005-0000-0000-00000C010000}"/>
    <cellStyle name="_2009 ADC STATEMENT_$Template budget 2011_Revise_Outsource 112011" xfId="322" xr:uid="{00000000-0005-0000-0000-00000D010000}"/>
    <cellStyle name="_2009 ADC STATEMENT_$Template budget 2011_Revise_Outsource 122011 เรียกเก็บจริง" xfId="323" xr:uid="{00000000-0005-0000-0000-00000E010000}"/>
    <cellStyle name="_2009 ADC STATEMENT_2010 ADC Rolling forecast 6+6 (10-7-10).1" xfId="324" xr:uid="{00000000-0005-0000-0000-00000F010000}"/>
    <cellStyle name="_2009 ADC STATEMENT_2010 ADC Rolling forecast 6+6 (10-7-10).1_2011 ADC_Exec Perf Report" xfId="325" xr:uid="{00000000-0005-0000-0000-000010010000}"/>
    <cellStyle name="_2009 ADC STATEMENT_2010 ADC Rolling forecast 6+6 (10-7-10).1_2012 ADC_Exec Perf Report_Jan 2012" xfId="326" xr:uid="{00000000-0005-0000-0000-000011010000}"/>
    <cellStyle name="_2009 ADC STATEMENT_2010 ADC Rolling forecast 6+6 (10-7-10).1_Outsource 012012" xfId="327" xr:uid="{00000000-0005-0000-0000-000012010000}"/>
    <cellStyle name="_2009 ADC STATEMENT_2010 ADC Rolling forecast 6+6 (10-7-10).1_Outsource 112011" xfId="328" xr:uid="{00000000-0005-0000-0000-000013010000}"/>
    <cellStyle name="_2009 ADC STATEMENT_2010 ADC Rolling forecast 6+6 (10-7-10).1_Outsource 122011 เรียกเก็บจริง" xfId="329" xr:uid="{00000000-0005-0000-0000-000014010000}"/>
    <cellStyle name="_2009 ADC STATEMENT_2010-Cash Flow09" xfId="330" xr:uid="{00000000-0005-0000-0000-000015010000}"/>
    <cellStyle name="_2009 ADC STATEMENT_2010-Cash Flow09_2011 ADC_Exec Perf Report" xfId="331" xr:uid="{00000000-0005-0000-0000-000016010000}"/>
    <cellStyle name="_2009 ADC STATEMENT_2010-Cash Flow09_2012 ADC_Exec Perf Report_Jan 2012" xfId="332" xr:uid="{00000000-0005-0000-0000-000017010000}"/>
    <cellStyle name="_2009 ADC STATEMENT_2010-Cash Flow09_Outsource 012012" xfId="333" xr:uid="{00000000-0005-0000-0000-000018010000}"/>
    <cellStyle name="_2009 ADC STATEMENT_2010-Cash Flow09_Outsource 112011" xfId="334" xr:uid="{00000000-0005-0000-0000-000019010000}"/>
    <cellStyle name="_2009 ADC STATEMENT_2010-Cash Flow09_Outsource 122011 เรียกเก็บจริง" xfId="335" xr:uid="{00000000-0005-0000-0000-00001A010000}"/>
    <cellStyle name="_2009 ADC STATEMENT_Inventory" xfId="336" xr:uid="{00000000-0005-0000-0000-00001B010000}"/>
    <cellStyle name="_2009 ADC STATEMENT_Inventory_2011 ADC_Exec Perf Report" xfId="337" xr:uid="{00000000-0005-0000-0000-00001C010000}"/>
    <cellStyle name="_2009 ADC STATEMENT_Inventory_2012 ADC_Exec Perf Report_Jan 2012" xfId="338" xr:uid="{00000000-0005-0000-0000-00001D010000}"/>
    <cellStyle name="_2009 ADC STATEMENT_Inventory_Outsource 012012" xfId="339" xr:uid="{00000000-0005-0000-0000-00001E010000}"/>
    <cellStyle name="_2009 ADC STATEMENT_Inventory_Outsource 112011" xfId="340" xr:uid="{00000000-0005-0000-0000-00001F010000}"/>
    <cellStyle name="_2009 ADC STATEMENT_Inventory_Outsource 122011 เรียกเก็บจริง" xfId="341" xr:uid="{00000000-0005-0000-0000-000020010000}"/>
    <cellStyle name="_2009 ADC STATEMENT_Template budget 2011_12100" xfId="342" xr:uid="{00000000-0005-0000-0000-000021010000}"/>
    <cellStyle name="_2009 ADC STATEMENT_Template budget 2011_12100_2011 ADC_Exec Perf Report" xfId="343" xr:uid="{00000000-0005-0000-0000-000022010000}"/>
    <cellStyle name="_2009 ADC STATEMENT_Template budget 2011_12100_2012 ADC_Exec Perf Report_Jan 2012" xfId="344" xr:uid="{00000000-0005-0000-0000-000023010000}"/>
    <cellStyle name="_2009 ADC STATEMENT_Template budget 2011_12100_Outsource 012012" xfId="345" xr:uid="{00000000-0005-0000-0000-000024010000}"/>
    <cellStyle name="_2009 ADC STATEMENT_Template budget 2011_12100_Outsource 112011" xfId="346" xr:uid="{00000000-0005-0000-0000-000025010000}"/>
    <cellStyle name="_2009 ADC STATEMENT_Template budget 2011_12100_Outsource 122011 เรียกเก็บจริง" xfId="347" xr:uid="{00000000-0005-0000-0000-000026010000}"/>
    <cellStyle name="_2011 ADC_Exec Perf Report 122011(from MKT)" xfId="348" xr:uid="{00000000-0005-0000-0000-000027010000}"/>
    <cellStyle name="_2011 ADC_Exec Perf Report_Jul 2011" xfId="349" xr:uid="{00000000-0005-0000-0000-000028010000}"/>
    <cellStyle name="_ACC_Budget 2011 (15_11_10)_Excom1210 (2)" xfId="350" xr:uid="{00000000-0005-0000-0000-000029010000}"/>
    <cellStyle name="_ACC_Budget 2011 (Final)" xfId="351" xr:uid="{00000000-0005-0000-0000-00002A010000}"/>
    <cellStyle name="_ACC_Excom_01_2011 (Final)" xfId="352" xr:uid="{00000000-0005-0000-0000-00002B010000}"/>
    <cellStyle name="_ADC Budget 2009 (12-12-08)" xfId="353" xr:uid="{00000000-0005-0000-0000-00002C010000}"/>
    <cellStyle name="_ADC_BUDGET2009_GL &amp; SG&amp;A_ENG+IDC" xfId="354" xr:uid="{00000000-0005-0000-0000-00002D010000}"/>
    <cellStyle name="_AIN report_2008" xfId="355" xr:uid="{00000000-0005-0000-0000-00002E010000}"/>
    <cellStyle name="_AIN report_2008 2" xfId="6035" xr:uid="{00000000-0005-0000-0000-00002F010000}"/>
    <cellStyle name="_Book1 (2)" xfId="356" xr:uid="{00000000-0005-0000-0000-000030010000}"/>
    <cellStyle name="_Book1 (3)" xfId="357" xr:uid="{00000000-0005-0000-0000-000031010000}"/>
    <cellStyle name="_Book2" xfId="358" xr:uid="{00000000-0005-0000-0000-000032010000}"/>
    <cellStyle name="_Budget SBN-- 2011 (2)" xfId="359" xr:uid="{00000000-0005-0000-0000-000033010000}"/>
    <cellStyle name="_Budget SBN-- 2011 (3)" xfId="360" xr:uid="{00000000-0005-0000-0000-000034010000}"/>
    <cellStyle name="_Budget-2009-Eng_Appule" xfId="361" xr:uid="{00000000-0005-0000-0000-000035010000}"/>
    <cellStyle name="_Budget-2009-FIN_BBB" xfId="362" xr:uid="{00000000-0005-0000-0000-000036010000}"/>
    <cellStyle name="_Budget-2009-FIN_Corp" xfId="363" xr:uid="{00000000-0005-0000-0000-000037010000}"/>
    <cellStyle name="_Budget-2009-MD" xfId="364" xr:uid="{00000000-0005-0000-0000-000038010000}"/>
    <cellStyle name="_Budget-2009-MRK&amp;OP_BBe" xfId="365" xr:uid="{00000000-0005-0000-0000-000039010000}"/>
    <cellStyle name="_Budget-2009-MRK&amp;OP_Corp" xfId="366" xr:uid="{00000000-0005-0000-0000-00003A010000}"/>
    <cellStyle name="_Compare CSLoxinfo  Cost Price 13072007 Final" xfId="367" xr:uid="{00000000-0005-0000-0000-00003B010000}"/>
    <cellStyle name="_Compare CSLoxinfo  Cost Price 13072007 Final 2" xfId="368" xr:uid="{00000000-0005-0000-0000-00003C010000}"/>
    <cellStyle name="_Compare CSLoxinfo  Cost Price 13072007 Final 2 2" xfId="6061" xr:uid="{00000000-0005-0000-0000-00003D010000}"/>
    <cellStyle name="_Compare CSLoxinfo  Cost Price 13072007 Final 3" xfId="6036" xr:uid="{00000000-0005-0000-0000-00003E010000}"/>
    <cellStyle name="_Compare CSLoxinfo Cost Price.Master.20070723" xfId="369" xr:uid="{00000000-0005-0000-0000-00003F010000}"/>
    <cellStyle name="_Compare CSLoxinfo Cost Price.Master.20070723 2" xfId="370" xr:uid="{00000000-0005-0000-0000-000040010000}"/>
    <cellStyle name="_Compare CSLoxinfo Cost Price.Master.20070723 2 2" xfId="6020" xr:uid="{00000000-0005-0000-0000-000041010000}"/>
    <cellStyle name="_Compare CSLoxinfo Cost Price.Master.20070723 3" xfId="6037" xr:uid="{00000000-0005-0000-0000-000042010000}"/>
    <cellStyle name="_Compare%ROI_2010" xfId="371" xr:uid="{00000000-0005-0000-0000-000043010000}"/>
    <cellStyle name="_Copy of EBITDA by BU_FCST5+7 _YTD aug09" xfId="372" xr:uid="{00000000-0005-0000-0000-000044010000}"/>
    <cellStyle name="_Copy of MW SRAXX Spare part Oct 08" xfId="373" xr:uid="{00000000-0005-0000-0000-000045010000}"/>
    <cellStyle name="_Copy of MW SRAXX Spare part Oct 08 2" xfId="374" xr:uid="{00000000-0005-0000-0000-000046010000}"/>
    <cellStyle name="_Cost Management 2010 template" xfId="375" xr:uid="{00000000-0005-0000-0000-000047010000}"/>
    <cellStyle name="_Data Network_Send" xfId="376" xr:uid="{00000000-0005-0000-0000-000048010000}"/>
    <cellStyle name="_detail" xfId="377" xr:uid="{00000000-0005-0000-0000-000049010000}"/>
    <cellStyle name="_FAX(FXL)_FS_2010_AUG (PREEXCOM)" xfId="378" xr:uid="{00000000-0005-0000-0000-00004A010000}"/>
    <cellStyle name="_GL" xfId="379" xr:uid="{00000000-0005-0000-0000-00004B010000}"/>
    <cellStyle name="_Improve Action Node Reliability Sum" xfId="380" xr:uid="{00000000-0005-0000-0000-00004C010000}"/>
    <cellStyle name="_KPI All" xfId="381" xr:uid="{00000000-0005-0000-0000-00004D010000}"/>
    <cellStyle name="_KPI All_pym" xfId="382" xr:uid="{00000000-0005-0000-0000-00004E010000}"/>
    <cellStyle name="_KPI Recurring On Progress_Apr" xfId="383" xr:uid="{00000000-0005-0000-0000-00004F010000}"/>
    <cellStyle name="_KPI Recurring On Progress_Apr_pym" xfId="384" xr:uid="{00000000-0005-0000-0000-000050010000}"/>
    <cellStyle name="_Master SBN Financial Model_2009_5+7_rev" xfId="385" xr:uid="{00000000-0005-0000-0000-000051010000}"/>
    <cellStyle name="_Opex2009" xfId="386" xr:uid="{00000000-0005-0000-0000-000052010000}"/>
    <cellStyle name="_PL_EDS new allocation" xfId="387" xr:uid="{00000000-0005-0000-0000-000053010000}"/>
    <cellStyle name="_Plan DP for asset buget 2010" xfId="388" xr:uid="{00000000-0005-0000-0000-000054010000}"/>
    <cellStyle name="_Reduct SGA 2009" xfId="389" xr:uid="{00000000-0005-0000-0000-000055010000}"/>
    <cellStyle name="_Regional OPEX 2009 (2) (3)" xfId="390" xr:uid="{00000000-0005-0000-0000-000056010000}"/>
    <cellStyle name="_Report Region South - February 2009 " xfId="391" xr:uid="{00000000-0005-0000-0000-000057010000}"/>
    <cellStyle name="_Revenue by Region ย่อย (Jan-Mar10)++" xfId="392" xr:uid="{00000000-0005-0000-0000-000058010000}"/>
    <cellStyle name="_Revenue by Region ย่อย (Jan-Mar10)++ 2" xfId="6066" xr:uid="{00000000-0005-0000-0000-000059010000}"/>
    <cellStyle name="_Revenue_Revise SBN 2010 PLAN (16-10-09) v1" xfId="393" xr:uid="{00000000-0005-0000-0000-00005A010000}"/>
    <cellStyle name="_ROS_KPI_Update 29.04.09" xfId="394" xr:uid="{00000000-0005-0000-0000-00005B010000}"/>
    <cellStyle name="_ROS_Update 01.04.09" xfId="395" xr:uid="{00000000-0005-0000-0000-00005C010000}"/>
    <cellStyle name="_ROS_Update 14.01.09" xfId="396" xr:uid="{00000000-0005-0000-0000-00005D010000}"/>
    <cellStyle name="_SBN 3 Years Plan (Edit-2) (2)" xfId="397" xr:uid="{00000000-0005-0000-0000-00005E010000}"/>
    <cellStyle name="_SBN CAPEX PO Outstanding as of May 09" xfId="398" xr:uid="{00000000-0005-0000-0000-00005F010000}"/>
    <cellStyle name="_SBN Financial Model_2009_5+7_rev" xfId="399" xr:uid="{00000000-0005-0000-0000-000060010000}"/>
    <cellStyle name="_SBN-ENG" xfId="400" xr:uid="{00000000-0005-0000-0000-000061010000}"/>
    <cellStyle name="_SG&amp;A_BY COST CENTER" xfId="401" xr:uid="{00000000-0005-0000-0000-000062010000}"/>
    <cellStyle name="_SGA  2009  " xfId="402" xr:uid="{00000000-0005-0000-0000-000063010000}"/>
    <cellStyle name="_SLIMS_Check3" xfId="403" xr:uid="{00000000-0005-0000-0000-000064010000}"/>
    <cellStyle name="_Summary by CC" xfId="404" xr:uid="{00000000-0005-0000-0000-000065010000}"/>
    <cellStyle name="_TO-S COST 062008 HF'08" xfId="405" xr:uid="{00000000-0005-0000-0000-000066010000}"/>
    <cellStyle name="_TO-S COST 2009_v1" xfId="406" xr:uid="{00000000-0005-0000-0000-000067010000}"/>
    <cellStyle name="_TO-S COST 2009_v5" xfId="407" xr:uid="{00000000-0005-0000-0000-000068010000}"/>
    <cellStyle name="_TPO for Template for CAPEX 2010_TRMaster_Rev3" xfId="408" xr:uid="{00000000-0005-0000-0000-000069010000}"/>
    <cellStyle name="_Update 07 01 2009 Sum SGA  2009  by Cost Center ROS -จากAAM-S ส่งให้แต่ละ CC" xfId="409" xr:uid="{00000000-0005-0000-0000-00006A010000}"/>
    <cellStyle name="_Worksheet in cost from LM" xfId="410" xr:uid="{00000000-0005-0000-0000-00006B010000}"/>
    <cellStyle name="_ข้อมูล V look up ทำ File" xfId="411" xr:uid="{00000000-0005-0000-0000-00006C010000}"/>
    <cellStyle name="_ข้อมูล V look up ทำ File 2" xfId="6025" xr:uid="{00000000-0005-0000-0000-00006D010000}"/>
    <cellStyle name="ÊÝ [0.00]_P_BOQ" xfId="412" xr:uid="{00000000-0005-0000-0000-00006E010000}"/>
    <cellStyle name="ÊÝ_P_BOQ" xfId="413" xr:uid="{00000000-0005-0000-0000-00006F010000}"/>
    <cellStyle name="W_P_BOQ" xfId="414" xr:uid="{00000000-0005-0000-0000-000070010000}"/>
    <cellStyle name="0,0_x000d__x000a_NA_x000d__x000a_" xfId="415" xr:uid="{00000000-0005-0000-0000-000071010000}"/>
    <cellStyle name="0,0_x000d__x000a_NA_x000d__x000a_ 10" xfId="416" xr:uid="{00000000-0005-0000-0000-000072010000}"/>
    <cellStyle name="0,0_x000d__x000a_NA_x000d__x000a_ 11" xfId="417" xr:uid="{00000000-0005-0000-0000-000073010000}"/>
    <cellStyle name="0,0_x000d__x000a_NA_x000d__x000a_ 2" xfId="418" xr:uid="{00000000-0005-0000-0000-000074010000}"/>
    <cellStyle name="0,0_x000d__x000a_NA_x000d__x000a_ 2 2" xfId="419" xr:uid="{00000000-0005-0000-0000-000075010000}"/>
    <cellStyle name="0,0_x000d__x000a_NA_x000d__x000a_ 2 2 2" xfId="420" xr:uid="{00000000-0005-0000-0000-000076010000}"/>
    <cellStyle name="0,0_x000d__x000a_NA_x000d__x000a_ 2 2 3" xfId="421" xr:uid="{00000000-0005-0000-0000-000077010000}"/>
    <cellStyle name="0,0_x000d__x000a_NA_x000d__x000a_ 2 2_Fail in 2 Apr 09" xfId="422" xr:uid="{00000000-0005-0000-0000-000078010000}"/>
    <cellStyle name="0,0_x000d__x000a_NA_x000d__x000a_ 3" xfId="423" xr:uid="{00000000-0005-0000-0000-000079010000}"/>
    <cellStyle name="0,0_x000d__x000a_NA_x000d__x000a_ 3 2" xfId="424" xr:uid="{00000000-0005-0000-0000-00007A010000}"/>
    <cellStyle name="0,0_x000d__x000a_NA_x000d__x000a_ 3 2 2" xfId="425" xr:uid="{00000000-0005-0000-0000-00007B010000}"/>
    <cellStyle name="0,0_x000d__x000a_NA_x000d__x000a_ 3 2 2 2" xfId="426" xr:uid="{00000000-0005-0000-0000-00007C010000}"/>
    <cellStyle name="0,0_x000d__x000a_NA_x000d__x000a_ 3 2 2 2 2" xfId="427" xr:uid="{00000000-0005-0000-0000-00007D010000}"/>
    <cellStyle name="0,0_x000d__x000a_NA_x000d__x000a_ 3 2 2 2 2 2" xfId="428" xr:uid="{00000000-0005-0000-0000-00007E010000}"/>
    <cellStyle name="0,0_x000d__x000a_NA_x000d__x000a_ 3 2 2 3" xfId="429" xr:uid="{00000000-0005-0000-0000-00007F010000}"/>
    <cellStyle name="0,0_x000d__x000a_NA_x000d__x000a_ 3 2 2 3 2" xfId="430" xr:uid="{00000000-0005-0000-0000-000080010000}"/>
    <cellStyle name="0,0_x000d__x000a_NA_x000d__x000a_ 3 2 2 4" xfId="431" xr:uid="{00000000-0005-0000-0000-000081010000}"/>
    <cellStyle name="0,0_x000d__x000a_NA_x000d__x000a_ 3 2 2_Fail in 2 Apr 09" xfId="432" xr:uid="{00000000-0005-0000-0000-000082010000}"/>
    <cellStyle name="0,0_x000d__x000a_NA_x000d__x000a_ 3 2 3" xfId="433" xr:uid="{00000000-0005-0000-0000-000083010000}"/>
    <cellStyle name="0,0_x000d__x000a_NA_x000d__x000a_ 3 2 3 2" xfId="434" xr:uid="{00000000-0005-0000-0000-000084010000}"/>
    <cellStyle name="0,0_x000d__x000a_NA_x000d__x000a_ 3 2 3 3" xfId="435" xr:uid="{00000000-0005-0000-0000-000085010000}"/>
    <cellStyle name="0,0_x000d__x000a_NA_x000d__x000a_ 3 2 3_Fail in 2 Apr 09" xfId="436" xr:uid="{00000000-0005-0000-0000-000086010000}"/>
    <cellStyle name="0,0_x000d__x000a_NA_x000d__x000a_ 3 3" xfId="437" xr:uid="{00000000-0005-0000-0000-000087010000}"/>
    <cellStyle name="0,0_x000d__x000a_NA_x000d__x000a_ 3 3 2" xfId="438" xr:uid="{00000000-0005-0000-0000-000088010000}"/>
    <cellStyle name="0,0_x000d__x000a_NA_x000d__x000a_ 3 3 2 2" xfId="439" xr:uid="{00000000-0005-0000-0000-000089010000}"/>
    <cellStyle name="0,0_x000d__x000a_NA_x000d__x000a_ 3 4" xfId="440" xr:uid="{00000000-0005-0000-0000-00008A010000}"/>
    <cellStyle name="0,0_x000d__x000a_NA_x000d__x000a_ 3 4 2" xfId="441" xr:uid="{00000000-0005-0000-0000-00008B010000}"/>
    <cellStyle name="0,0_x000d__x000a_NA_x000d__x000a_ 3_2008-10-16 trunk down" xfId="442" xr:uid="{00000000-0005-0000-0000-00008C010000}"/>
    <cellStyle name="0,0_x000d__x000a_NA_x000d__x000a_ 4" xfId="443" xr:uid="{00000000-0005-0000-0000-00008D010000}"/>
    <cellStyle name="0,0_x000d__x000a_NA_x000d__x000a_ 4 2" xfId="444" xr:uid="{00000000-0005-0000-0000-00008E010000}"/>
    <cellStyle name="0,0_x000d__x000a_NA_x000d__x000a_ 5" xfId="445" xr:uid="{00000000-0005-0000-0000-00008F010000}"/>
    <cellStyle name="0,0_x000d__x000a_NA_x000d__x000a_ 5 2" xfId="446" xr:uid="{00000000-0005-0000-0000-000090010000}"/>
    <cellStyle name="0,0_x000d__x000a_NA_x000d__x000a_ 6" xfId="447" xr:uid="{00000000-0005-0000-0000-000091010000}"/>
    <cellStyle name="0,0_x000d__x000a_NA_x000d__x000a_ 6 2" xfId="448" xr:uid="{00000000-0005-0000-0000-000092010000}"/>
    <cellStyle name="0,0_x000d__x000a_NA_x000d__x000a_ 6 2 2" xfId="449" xr:uid="{00000000-0005-0000-0000-000093010000}"/>
    <cellStyle name="0,0_x000d__x000a_NA_x000d__x000a_ 6 2 2 2" xfId="450" xr:uid="{00000000-0005-0000-0000-000094010000}"/>
    <cellStyle name="0,0_x000d__x000a_NA_x000d__x000a_ 6 3" xfId="451" xr:uid="{00000000-0005-0000-0000-000095010000}"/>
    <cellStyle name="0,0_x000d__x000a_NA_x000d__x000a_ 6 3 2" xfId="452" xr:uid="{00000000-0005-0000-0000-000096010000}"/>
    <cellStyle name="0,0_x000d__x000a_NA_x000d__x000a_ 6 4" xfId="453" xr:uid="{00000000-0005-0000-0000-000097010000}"/>
    <cellStyle name="0,0_x000d__x000a_NA_x000d__x000a_ 6_Fail in 2 Apr 09" xfId="454" xr:uid="{00000000-0005-0000-0000-000098010000}"/>
    <cellStyle name="0,0_x000d__x000a_NA_x000d__x000a_ 7" xfId="455" xr:uid="{00000000-0005-0000-0000-000099010000}"/>
    <cellStyle name="0,0_x000d__x000a_NA_x000d__x000a_ 7 2" xfId="456" xr:uid="{00000000-0005-0000-0000-00009A010000}"/>
    <cellStyle name="0,0_x000d__x000a_NA_x000d__x000a_ 7 3" xfId="457" xr:uid="{00000000-0005-0000-0000-00009B010000}"/>
    <cellStyle name="0,0_x000d__x000a_NA_x000d__x000a_ 7 4" xfId="458" xr:uid="{00000000-0005-0000-0000-00009C010000}"/>
    <cellStyle name="0,0_x000d__x000a_NA_x000d__x000a_ 7_Fail in 2 Apr 09" xfId="459" xr:uid="{00000000-0005-0000-0000-00009D010000}"/>
    <cellStyle name="0,0_x000d__x000a_NA_x000d__x000a_ 8" xfId="460" xr:uid="{00000000-0005-0000-0000-00009E010000}"/>
    <cellStyle name="0,0_x000d__x000a_NA_x000d__x000a_ 9" xfId="461" xr:uid="{00000000-0005-0000-0000-00009F010000}"/>
    <cellStyle name="0,0_x000d__x000a_NA_x000d__x000a__2008-10-16 trunk down" xfId="462" xr:uid="{00000000-0005-0000-0000-0000A0010000}"/>
    <cellStyle name="20% - Accent1" xfId="35" builtinId="30" customBuiltin="1"/>
    <cellStyle name="20% - Accent1 2" xfId="463" xr:uid="{00000000-0005-0000-0000-0000A2010000}"/>
    <cellStyle name="20% - Accent1 2 2" xfId="464" xr:uid="{00000000-0005-0000-0000-0000A3010000}"/>
    <cellStyle name="20% - Accent1 2 3" xfId="465" xr:uid="{00000000-0005-0000-0000-0000A4010000}"/>
    <cellStyle name="20% - Accent1 2 4" xfId="466" xr:uid="{00000000-0005-0000-0000-0000A5010000}"/>
    <cellStyle name="20% - Accent1 2 5" xfId="6038" xr:uid="{00000000-0005-0000-0000-0000A6010000}"/>
    <cellStyle name="20% - Accent1 3" xfId="467" xr:uid="{00000000-0005-0000-0000-0000A7010000}"/>
    <cellStyle name="20% - Accent1 4" xfId="5197" xr:uid="{00000000-0005-0000-0000-0000A8010000}"/>
    <cellStyle name="20% - Accent2" xfId="39" builtinId="34" customBuiltin="1"/>
    <cellStyle name="20% - Accent2 2" xfId="468" xr:uid="{00000000-0005-0000-0000-0000AA010000}"/>
    <cellStyle name="20% - Accent2 2 2" xfId="469" xr:uid="{00000000-0005-0000-0000-0000AB010000}"/>
    <cellStyle name="20% - Accent2 2 3" xfId="470" xr:uid="{00000000-0005-0000-0000-0000AC010000}"/>
    <cellStyle name="20% - Accent2 2 4" xfId="471" xr:uid="{00000000-0005-0000-0000-0000AD010000}"/>
    <cellStyle name="20% - Accent2 2 5" xfId="6022" xr:uid="{00000000-0005-0000-0000-0000AE010000}"/>
    <cellStyle name="20% - Accent2 3" xfId="472" xr:uid="{00000000-0005-0000-0000-0000AF010000}"/>
    <cellStyle name="20% - Accent2 4" xfId="5201" xr:uid="{00000000-0005-0000-0000-0000B0010000}"/>
    <cellStyle name="20% - Accent3" xfId="43" builtinId="38" customBuiltin="1"/>
    <cellStyle name="20% - Accent3 2" xfId="473" xr:uid="{00000000-0005-0000-0000-0000B2010000}"/>
    <cellStyle name="20% - Accent3 2 2" xfId="474" xr:uid="{00000000-0005-0000-0000-0000B3010000}"/>
    <cellStyle name="20% - Accent3 2 2 2" xfId="6039" xr:uid="{00000000-0005-0000-0000-0000B4010000}"/>
    <cellStyle name="20% - Accent3 2 3" xfId="475" xr:uid="{00000000-0005-0000-0000-0000B5010000}"/>
    <cellStyle name="20% - Accent3 2 4" xfId="476" xr:uid="{00000000-0005-0000-0000-0000B6010000}"/>
    <cellStyle name="20% - Accent3 2_BP2012 Key Driver-AMP 120106-v4" xfId="477" xr:uid="{00000000-0005-0000-0000-0000B7010000}"/>
    <cellStyle name="20% - Accent3 3" xfId="478" xr:uid="{00000000-0005-0000-0000-0000B8010000}"/>
    <cellStyle name="20% - Accent3 3 2" xfId="6041" xr:uid="{00000000-0005-0000-0000-0000B9010000}"/>
    <cellStyle name="20% - Accent3 4" xfId="5205" xr:uid="{00000000-0005-0000-0000-0000BA010000}"/>
    <cellStyle name="20% - Accent4" xfId="47" builtinId="42" customBuiltin="1"/>
    <cellStyle name="20% - Accent4 2" xfId="479" xr:uid="{00000000-0005-0000-0000-0000BC010000}"/>
    <cellStyle name="20% - Accent4 2 2" xfId="480" xr:uid="{00000000-0005-0000-0000-0000BD010000}"/>
    <cellStyle name="20% - Accent4 2 3" xfId="481" xr:uid="{00000000-0005-0000-0000-0000BE010000}"/>
    <cellStyle name="20% - Accent4 2 4" xfId="482" xr:uid="{00000000-0005-0000-0000-0000BF010000}"/>
    <cellStyle name="20% - Accent4 2 5" xfId="6055" xr:uid="{00000000-0005-0000-0000-0000C0010000}"/>
    <cellStyle name="20% - Accent4 3" xfId="483" xr:uid="{00000000-0005-0000-0000-0000C1010000}"/>
    <cellStyle name="20% - Accent4 4" xfId="5209" xr:uid="{00000000-0005-0000-0000-0000C2010000}"/>
    <cellStyle name="20% - Accent5" xfId="51" builtinId="46" customBuiltin="1"/>
    <cellStyle name="20% - Accent5 2" xfId="484" xr:uid="{00000000-0005-0000-0000-0000C4010000}"/>
    <cellStyle name="20% - Accent5 2 2" xfId="485" xr:uid="{00000000-0005-0000-0000-0000C5010000}"/>
    <cellStyle name="20% - Accent5 2 3" xfId="486" xr:uid="{00000000-0005-0000-0000-0000C6010000}"/>
    <cellStyle name="20% - Accent5 2 4" xfId="487" xr:uid="{00000000-0005-0000-0000-0000C7010000}"/>
    <cellStyle name="20% - Accent5 2 5" xfId="6056" xr:uid="{00000000-0005-0000-0000-0000C8010000}"/>
    <cellStyle name="20% - Accent5 3" xfId="488" xr:uid="{00000000-0005-0000-0000-0000C9010000}"/>
    <cellStyle name="20% - Accent5 4" xfId="5213" xr:uid="{00000000-0005-0000-0000-0000CA010000}"/>
    <cellStyle name="20% - Accent6" xfId="55" builtinId="50" customBuiltin="1"/>
    <cellStyle name="20% - Accent6 2" xfId="489" xr:uid="{00000000-0005-0000-0000-0000CC010000}"/>
    <cellStyle name="20% - Accent6 2 2" xfId="490" xr:uid="{00000000-0005-0000-0000-0000CD010000}"/>
    <cellStyle name="20% - Accent6 2 3" xfId="491" xr:uid="{00000000-0005-0000-0000-0000CE010000}"/>
    <cellStyle name="20% - Accent6 2 4" xfId="492" xr:uid="{00000000-0005-0000-0000-0000CF010000}"/>
    <cellStyle name="20% - Accent6 2 5" xfId="6058" xr:uid="{00000000-0005-0000-0000-0000D0010000}"/>
    <cellStyle name="20% - Accent6 3" xfId="493" xr:uid="{00000000-0005-0000-0000-0000D1010000}"/>
    <cellStyle name="20% - Accent6 4" xfId="5217" xr:uid="{00000000-0005-0000-0000-0000D2010000}"/>
    <cellStyle name="20% - ส่วนที่ถูกเน้น1" xfId="7267" xr:uid="{00000000-0005-0000-0000-0000D3010000}"/>
    <cellStyle name="20% - ส่วนที่ถูกเน้น2" xfId="7268" xr:uid="{00000000-0005-0000-0000-0000D4010000}"/>
    <cellStyle name="20% - ส่วนที่ถูกเน้น3" xfId="7269" xr:uid="{00000000-0005-0000-0000-0000D5010000}"/>
    <cellStyle name="20% - ส่วนที่ถูกเน้น4" xfId="7270" xr:uid="{00000000-0005-0000-0000-0000D6010000}"/>
    <cellStyle name="20% - ส่วนที่ถูกเน้น5" xfId="7271" xr:uid="{00000000-0005-0000-0000-0000D7010000}"/>
    <cellStyle name="20% - ส่วนที่ถูกเน้น6" xfId="7272" xr:uid="{00000000-0005-0000-0000-0000D8010000}"/>
    <cellStyle name="20% - 强调文字颜色 1" xfId="494" xr:uid="{00000000-0005-0000-0000-0000D9010000}"/>
    <cellStyle name="20% - 强调文字颜色 2" xfId="495" xr:uid="{00000000-0005-0000-0000-0000DA010000}"/>
    <cellStyle name="20% - 强调文字颜色 3" xfId="496" xr:uid="{00000000-0005-0000-0000-0000DB010000}"/>
    <cellStyle name="20% - 强调文字颜色 4" xfId="497" xr:uid="{00000000-0005-0000-0000-0000DC010000}"/>
    <cellStyle name="20% - 强调文字颜色 5" xfId="498" xr:uid="{00000000-0005-0000-0000-0000DD010000}"/>
    <cellStyle name="20% - 强调文字颜色 6" xfId="499" xr:uid="{00000000-0005-0000-0000-0000DE010000}"/>
    <cellStyle name="40% - Accent1" xfId="36" builtinId="31" customBuiltin="1"/>
    <cellStyle name="40% - Accent1 2" xfId="500" xr:uid="{00000000-0005-0000-0000-0000E0010000}"/>
    <cellStyle name="40% - Accent1 2 2" xfId="501" xr:uid="{00000000-0005-0000-0000-0000E1010000}"/>
    <cellStyle name="40% - Accent1 2 3" xfId="502" xr:uid="{00000000-0005-0000-0000-0000E2010000}"/>
    <cellStyle name="40% - Accent1 2 4" xfId="503" xr:uid="{00000000-0005-0000-0000-0000E3010000}"/>
    <cellStyle name="40% - Accent1 2 5" xfId="6059" xr:uid="{00000000-0005-0000-0000-0000E4010000}"/>
    <cellStyle name="40% - Accent1 3" xfId="504" xr:uid="{00000000-0005-0000-0000-0000E5010000}"/>
    <cellStyle name="40% - Accent1 4" xfId="5198" xr:uid="{00000000-0005-0000-0000-0000E6010000}"/>
    <cellStyle name="40% - Accent2" xfId="40" builtinId="35" customBuiltin="1"/>
    <cellStyle name="40% - Accent2 2" xfId="505" xr:uid="{00000000-0005-0000-0000-0000E8010000}"/>
    <cellStyle name="40% - Accent2 2 2" xfId="506" xr:uid="{00000000-0005-0000-0000-0000E9010000}"/>
    <cellStyle name="40% - Accent2 2 3" xfId="507" xr:uid="{00000000-0005-0000-0000-0000EA010000}"/>
    <cellStyle name="40% - Accent2 2 4" xfId="508" xr:uid="{00000000-0005-0000-0000-0000EB010000}"/>
    <cellStyle name="40% - Accent2 2 5" xfId="6042" xr:uid="{00000000-0005-0000-0000-0000EC010000}"/>
    <cellStyle name="40% - Accent2 3" xfId="509" xr:uid="{00000000-0005-0000-0000-0000ED010000}"/>
    <cellStyle name="40% - Accent2 4" xfId="5202" xr:uid="{00000000-0005-0000-0000-0000EE010000}"/>
    <cellStyle name="40% - Accent3" xfId="44" builtinId="39" customBuiltin="1"/>
    <cellStyle name="40% - Accent3 2" xfId="510" xr:uid="{00000000-0005-0000-0000-0000F0010000}"/>
    <cellStyle name="40% - Accent3 2 2" xfId="511" xr:uid="{00000000-0005-0000-0000-0000F1010000}"/>
    <cellStyle name="40% - Accent3 2 3" xfId="512" xr:uid="{00000000-0005-0000-0000-0000F2010000}"/>
    <cellStyle name="40% - Accent3 2 4" xfId="513" xr:uid="{00000000-0005-0000-0000-0000F3010000}"/>
    <cellStyle name="40% - Accent3 2 5" xfId="6067" xr:uid="{00000000-0005-0000-0000-0000F4010000}"/>
    <cellStyle name="40% - Accent3 3" xfId="514" xr:uid="{00000000-0005-0000-0000-0000F5010000}"/>
    <cellStyle name="40% - Accent3 4" xfId="5206" xr:uid="{00000000-0005-0000-0000-0000F6010000}"/>
    <cellStyle name="40% - Accent4" xfId="48" builtinId="43" customBuiltin="1"/>
    <cellStyle name="40% - Accent4 2" xfId="515" xr:uid="{00000000-0005-0000-0000-0000F8010000}"/>
    <cellStyle name="40% - Accent4 2 2" xfId="516" xr:uid="{00000000-0005-0000-0000-0000F9010000}"/>
    <cellStyle name="40% - Accent4 2 3" xfId="517" xr:uid="{00000000-0005-0000-0000-0000FA010000}"/>
    <cellStyle name="40% - Accent4 2 4" xfId="518" xr:uid="{00000000-0005-0000-0000-0000FB010000}"/>
    <cellStyle name="40% - Accent4 2 5" xfId="6068" xr:uid="{00000000-0005-0000-0000-0000FC010000}"/>
    <cellStyle name="40% - Accent4 3" xfId="519" xr:uid="{00000000-0005-0000-0000-0000FD010000}"/>
    <cellStyle name="40% - Accent4 4" xfId="5210" xr:uid="{00000000-0005-0000-0000-0000FE010000}"/>
    <cellStyle name="40% - Accent5" xfId="52" builtinId="47" customBuiltin="1"/>
    <cellStyle name="40% - Accent5 2" xfId="520" xr:uid="{00000000-0005-0000-0000-000000020000}"/>
    <cellStyle name="40% - Accent5 2 2" xfId="521" xr:uid="{00000000-0005-0000-0000-000001020000}"/>
    <cellStyle name="40% - Accent5 2 3" xfId="522" xr:uid="{00000000-0005-0000-0000-000002020000}"/>
    <cellStyle name="40% - Accent5 2 4" xfId="523" xr:uid="{00000000-0005-0000-0000-000003020000}"/>
    <cellStyle name="40% - Accent5 2 5" xfId="6072" xr:uid="{00000000-0005-0000-0000-000004020000}"/>
    <cellStyle name="40% - Accent5 3" xfId="524" xr:uid="{00000000-0005-0000-0000-000005020000}"/>
    <cellStyle name="40% - Accent5 4" xfId="5214" xr:uid="{00000000-0005-0000-0000-000006020000}"/>
    <cellStyle name="40% - Accent6" xfId="56" builtinId="51" customBuiltin="1"/>
    <cellStyle name="40% - Accent6 2" xfId="525" xr:uid="{00000000-0005-0000-0000-000008020000}"/>
    <cellStyle name="40% - Accent6 2 2" xfId="526" xr:uid="{00000000-0005-0000-0000-000009020000}"/>
    <cellStyle name="40% - Accent6 2 3" xfId="527" xr:uid="{00000000-0005-0000-0000-00000A020000}"/>
    <cellStyle name="40% - Accent6 2 4" xfId="528" xr:uid="{00000000-0005-0000-0000-00000B020000}"/>
    <cellStyle name="40% - Accent6 2 5" xfId="6069" xr:uid="{00000000-0005-0000-0000-00000C020000}"/>
    <cellStyle name="40% - Accent6 3" xfId="529" xr:uid="{00000000-0005-0000-0000-00000D020000}"/>
    <cellStyle name="40% - Accent6 4" xfId="5218" xr:uid="{00000000-0005-0000-0000-00000E020000}"/>
    <cellStyle name="40% - ส่วนที่ถูกเน้น1" xfId="7273" xr:uid="{00000000-0005-0000-0000-00000F020000}"/>
    <cellStyle name="40% - ส่วนที่ถูกเน้น2" xfId="7274" xr:uid="{00000000-0005-0000-0000-000010020000}"/>
    <cellStyle name="40% - ส่วนที่ถูกเน้น3" xfId="7275" xr:uid="{00000000-0005-0000-0000-000011020000}"/>
    <cellStyle name="40% - ส่วนที่ถูกเน้น4" xfId="7276" xr:uid="{00000000-0005-0000-0000-000012020000}"/>
    <cellStyle name="40% - ส่วนที่ถูกเน้น5" xfId="7277" xr:uid="{00000000-0005-0000-0000-000013020000}"/>
    <cellStyle name="40% - ส่วนที่ถูกเน้น6" xfId="7278" xr:uid="{00000000-0005-0000-0000-000014020000}"/>
    <cellStyle name="40% - 强调文字颜色 1" xfId="530" xr:uid="{00000000-0005-0000-0000-000015020000}"/>
    <cellStyle name="40% - 强调文字颜色 2" xfId="531" xr:uid="{00000000-0005-0000-0000-000016020000}"/>
    <cellStyle name="40% - 强调文字颜色 3" xfId="532" xr:uid="{00000000-0005-0000-0000-000017020000}"/>
    <cellStyle name="40% - 强调文字颜色 4" xfId="533" xr:uid="{00000000-0005-0000-0000-000018020000}"/>
    <cellStyle name="40% - 强调文字颜色 5" xfId="534" xr:uid="{00000000-0005-0000-0000-000019020000}"/>
    <cellStyle name="40% - 强调文字颜色 6" xfId="535" xr:uid="{00000000-0005-0000-0000-00001A020000}"/>
    <cellStyle name="60% - Accent1" xfId="37" builtinId="32" customBuiltin="1"/>
    <cellStyle name="60% - Accent1 2" xfId="536" xr:uid="{00000000-0005-0000-0000-00001C020000}"/>
    <cellStyle name="60% - Accent1 2 2" xfId="537" xr:uid="{00000000-0005-0000-0000-00001D020000}"/>
    <cellStyle name="60% - Accent1 2 3" xfId="538" xr:uid="{00000000-0005-0000-0000-00001E020000}"/>
    <cellStyle name="60% - Accent1 2 4" xfId="539" xr:uid="{00000000-0005-0000-0000-00001F020000}"/>
    <cellStyle name="60% - Accent1 2 5" xfId="6070" xr:uid="{00000000-0005-0000-0000-000020020000}"/>
    <cellStyle name="60% - Accent1 3" xfId="540" xr:uid="{00000000-0005-0000-0000-000021020000}"/>
    <cellStyle name="60% - Accent1 4" xfId="5199" xr:uid="{00000000-0005-0000-0000-000022020000}"/>
    <cellStyle name="60% - Accent2" xfId="41" builtinId="36" customBuiltin="1"/>
    <cellStyle name="60% - Accent2 2" xfId="541" xr:uid="{00000000-0005-0000-0000-000024020000}"/>
    <cellStyle name="60% - Accent2 2 2" xfId="542" xr:uid="{00000000-0005-0000-0000-000025020000}"/>
    <cellStyle name="60% - Accent2 2 3" xfId="543" xr:uid="{00000000-0005-0000-0000-000026020000}"/>
    <cellStyle name="60% - Accent2 2 4" xfId="544" xr:uid="{00000000-0005-0000-0000-000027020000}"/>
    <cellStyle name="60% - Accent2 2 5" xfId="6076" xr:uid="{00000000-0005-0000-0000-000028020000}"/>
    <cellStyle name="60% - Accent2 3" xfId="545" xr:uid="{00000000-0005-0000-0000-000029020000}"/>
    <cellStyle name="60% - Accent2 4" xfId="5203" xr:uid="{00000000-0005-0000-0000-00002A020000}"/>
    <cellStyle name="60% - Accent3" xfId="45" builtinId="40" customBuiltin="1"/>
    <cellStyle name="60% - Accent3 2" xfId="546" xr:uid="{00000000-0005-0000-0000-00002C020000}"/>
    <cellStyle name="60% - Accent3 2 2" xfId="547" xr:uid="{00000000-0005-0000-0000-00002D020000}"/>
    <cellStyle name="60% - Accent3 2 3" xfId="548" xr:uid="{00000000-0005-0000-0000-00002E020000}"/>
    <cellStyle name="60% - Accent3 2 4" xfId="549" xr:uid="{00000000-0005-0000-0000-00002F020000}"/>
    <cellStyle name="60% - Accent3 2 5" xfId="6075" xr:uid="{00000000-0005-0000-0000-000030020000}"/>
    <cellStyle name="60% - Accent3 3" xfId="550" xr:uid="{00000000-0005-0000-0000-000031020000}"/>
    <cellStyle name="60% - Accent3 4" xfId="5207" xr:uid="{00000000-0005-0000-0000-000032020000}"/>
    <cellStyle name="60% - Accent4" xfId="49" builtinId="44" customBuiltin="1"/>
    <cellStyle name="60% - Accent4 2" xfId="551" xr:uid="{00000000-0005-0000-0000-000034020000}"/>
    <cellStyle name="60% - Accent4 2 2" xfId="552" xr:uid="{00000000-0005-0000-0000-000035020000}"/>
    <cellStyle name="60% - Accent4 2 3" xfId="553" xr:uid="{00000000-0005-0000-0000-000036020000}"/>
    <cellStyle name="60% - Accent4 2 4" xfId="554" xr:uid="{00000000-0005-0000-0000-000037020000}"/>
    <cellStyle name="60% - Accent4 2 5" xfId="6074" xr:uid="{00000000-0005-0000-0000-000038020000}"/>
    <cellStyle name="60% - Accent4 3" xfId="555" xr:uid="{00000000-0005-0000-0000-000039020000}"/>
    <cellStyle name="60% - Accent4 4" xfId="5211" xr:uid="{00000000-0005-0000-0000-00003A020000}"/>
    <cellStyle name="60% - Accent5" xfId="53" builtinId="48" customBuiltin="1"/>
    <cellStyle name="60% - Accent5 2" xfId="556" xr:uid="{00000000-0005-0000-0000-00003C020000}"/>
    <cellStyle name="60% - Accent5 2 2" xfId="557" xr:uid="{00000000-0005-0000-0000-00003D020000}"/>
    <cellStyle name="60% - Accent5 2 3" xfId="558" xr:uid="{00000000-0005-0000-0000-00003E020000}"/>
    <cellStyle name="60% - Accent5 2 4" xfId="559" xr:uid="{00000000-0005-0000-0000-00003F020000}"/>
    <cellStyle name="60% - Accent5 2 5" xfId="6073" xr:uid="{00000000-0005-0000-0000-000040020000}"/>
    <cellStyle name="60% - Accent5 3" xfId="560" xr:uid="{00000000-0005-0000-0000-000041020000}"/>
    <cellStyle name="60% - Accent5 4" xfId="5215" xr:uid="{00000000-0005-0000-0000-000042020000}"/>
    <cellStyle name="60% - Accent6" xfId="57" builtinId="52" customBuiltin="1"/>
    <cellStyle name="60% - Accent6 2" xfId="561" xr:uid="{00000000-0005-0000-0000-000044020000}"/>
    <cellStyle name="60% - Accent6 2 2" xfId="562" xr:uid="{00000000-0005-0000-0000-000045020000}"/>
    <cellStyle name="60% - Accent6 2 3" xfId="563" xr:uid="{00000000-0005-0000-0000-000046020000}"/>
    <cellStyle name="60% - Accent6 2 4" xfId="564" xr:uid="{00000000-0005-0000-0000-000047020000}"/>
    <cellStyle name="60% - Accent6 2 5" xfId="6043" xr:uid="{00000000-0005-0000-0000-000048020000}"/>
    <cellStyle name="60% - Accent6 3" xfId="565" xr:uid="{00000000-0005-0000-0000-000049020000}"/>
    <cellStyle name="60% - Accent6 4" xfId="5219" xr:uid="{00000000-0005-0000-0000-00004A020000}"/>
    <cellStyle name="60% - ส่วนที่ถูกเน้น1" xfId="7279" xr:uid="{00000000-0005-0000-0000-00004B020000}"/>
    <cellStyle name="60% - ส่วนที่ถูกเน้น2" xfId="7280" xr:uid="{00000000-0005-0000-0000-00004C020000}"/>
    <cellStyle name="60% - ส่วนที่ถูกเน้น3" xfId="7281" xr:uid="{00000000-0005-0000-0000-00004D020000}"/>
    <cellStyle name="60% - ส่วนที่ถูกเน้น4" xfId="7282" xr:uid="{00000000-0005-0000-0000-00004E020000}"/>
    <cellStyle name="60% - ส่วนที่ถูกเน้น5" xfId="7283" xr:uid="{00000000-0005-0000-0000-00004F020000}"/>
    <cellStyle name="60% - ส่วนที่ถูกเน้น6" xfId="7284" xr:uid="{00000000-0005-0000-0000-000050020000}"/>
    <cellStyle name="60% - 强调文字颜色 1" xfId="566" xr:uid="{00000000-0005-0000-0000-000051020000}"/>
    <cellStyle name="60% - 强调文字颜色 2" xfId="567" xr:uid="{00000000-0005-0000-0000-000052020000}"/>
    <cellStyle name="60% - 强调文字颜色 3" xfId="568" xr:uid="{00000000-0005-0000-0000-000053020000}"/>
    <cellStyle name="60% - 强调文字颜色 4" xfId="569" xr:uid="{00000000-0005-0000-0000-000054020000}"/>
    <cellStyle name="60% - 强调文字颜色 5" xfId="570" xr:uid="{00000000-0005-0000-0000-000055020000}"/>
    <cellStyle name="60% - 强调文字颜色 6" xfId="571" xr:uid="{00000000-0005-0000-0000-000056020000}"/>
    <cellStyle name="Accent1" xfId="34" builtinId="29" customBuiltin="1"/>
    <cellStyle name="Accent1 2" xfId="572" xr:uid="{00000000-0005-0000-0000-000058020000}"/>
    <cellStyle name="Accent1 2 2" xfId="573" xr:uid="{00000000-0005-0000-0000-000059020000}"/>
    <cellStyle name="Accent1 2 3" xfId="574" xr:uid="{00000000-0005-0000-0000-00005A020000}"/>
    <cellStyle name="Accent1 2 4" xfId="575" xr:uid="{00000000-0005-0000-0000-00005B020000}"/>
    <cellStyle name="Accent1 2 5" xfId="6023" xr:uid="{00000000-0005-0000-0000-00005C020000}"/>
    <cellStyle name="Accent1 3" xfId="576" xr:uid="{00000000-0005-0000-0000-00005D020000}"/>
    <cellStyle name="Accent1 4" xfId="5196" xr:uid="{00000000-0005-0000-0000-00005E020000}"/>
    <cellStyle name="Accent2" xfId="38" builtinId="33" customBuiltin="1"/>
    <cellStyle name="Accent2 2" xfId="577" xr:uid="{00000000-0005-0000-0000-000060020000}"/>
    <cellStyle name="Accent2 2 2" xfId="578" xr:uid="{00000000-0005-0000-0000-000061020000}"/>
    <cellStyle name="Accent2 2 3" xfId="579" xr:uid="{00000000-0005-0000-0000-000062020000}"/>
    <cellStyle name="Accent2 2 4" xfId="580" xr:uid="{00000000-0005-0000-0000-000063020000}"/>
    <cellStyle name="Accent2 2 5" xfId="6060" xr:uid="{00000000-0005-0000-0000-000064020000}"/>
    <cellStyle name="Accent2 3" xfId="581" xr:uid="{00000000-0005-0000-0000-000065020000}"/>
    <cellStyle name="Accent2 4" xfId="5200" xr:uid="{00000000-0005-0000-0000-000066020000}"/>
    <cellStyle name="Accent3" xfId="42" builtinId="37" customBuiltin="1"/>
    <cellStyle name="Accent3 2" xfId="582" xr:uid="{00000000-0005-0000-0000-000068020000}"/>
    <cellStyle name="Accent3 2 2" xfId="583" xr:uid="{00000000-0005-0000-0000-000069020000}"/>
    <cellStyle name="Accent3 2 3" xfId="584" xr:uid="{00000000-0005-0000-0000-00006A020000}"/>
    <cellStyle name="Accent3 2 4" xfId="585" xr:uid="{00000000-0005-0000-0000-00006B020000}"/>
    <cellStyle name="Accent3 2 5" xfId="6024" xr:uid="{00000000-0005-0000-0000-00006C020000}"/>
    <cellStyle name="Accent3 3" xfId="586" xr:uid="{00000000-0005-0000-0000-00006D020000}"/>
    <cellStyle name="Accent3 4" xfId="5204" xr:uid="{00000000-0005-0000-0000-00006E020000}"/>
    <cellStyle name="Accent4" xfId="46" builtinId="41" customBuiltin="1"/>
    <cellStyle name="Accent4 2" xfId="587" xr:uid="{00000000-0005-0000-0000-000070020000}"/>
    <cellStyle name="Accent4 2 2" xfId="588" xr:uid="{00000000-0005-0000-0000-000071020000}"/>
    <cellStyle name="Accent4 2 3" xfId="589" xr:uid="{00000000-0005-0000-0000-000072020000}"/>
    <cellStyle name="Accent4 2 4" xfId="590" xr:uid="{00000000-0005-0000-0000-000073020000}"/>
    <cellStyle name="Accent4 2 5" xfId="6026" xr:uid="{00000000-0005-0000-0000-000074020000}"/>
    <cellStyle name="Accent4 3" xfId="591" xr:uid="{00000000-0005-0000-0000-000075020000}"/>
    <cellStyle name="Accent4 4" xfId="5208" xr:uid="{00000000-0005-0000-0000-000076020000}"/>
    <cellStyle name="Accent5" xfId="50" builtinId="45" customBuiltin="1"/>
    <cellStyle name="Accent5 2" xfId="592" xr:uid="{00000000-0005-0000-0000-000078020000}"/>
    <cellStyle name="Accent5 2 2" xfId="593" xr:uid="{00000000-0005-0000-0000-000079020000}"/>
    <cellStyle name="Accent5 2 3" xfId="594" xr:uid="{00000000-0005-0000-0000-00007A020000}"/>
    <cellStyle name="Accent5 2 4" xfId="595" xr:uid="{00000000-0005-0000-0000-00007B020000}"/>
    <cellStyle name="Accent5 2 5" xfId="6044" xr:uid="{00000000-0005-0000-0000-00007C020000}"/>
    <cellStyle name="Accent5 3" xfId="596" xr:uid="{00000000-0005-0000-0000-00007D020000}"/>
    <cellStyle name="Accent5 4" xfId="5212" xr:uid="{00000000-0005-0000-0000-00007E020000}"/>
    <cellStyle name="Accent6" xfId="54" builtinId="49" customBuiltin="1"/>
    <cellStyle name="Accent6 2" xfId="597" xr:uid="{00000000-0005-0000-0000-000080020000}"/>
    <cellStyle name="Accent6 2 2" xfId="598" xr:uid="{00000000-0005-0000-0000-000081020000}"/>
    <cellStyle name="Accent6 2 3" xfId="599" xr:uid="{00000000-0005-0000-0000-000082020000}"/>
    <cellStyle name="Accent6 2 4" xfId="600" xr:uid="{00000000-0005-0000-0000-000083020000}"/>
    <cellStyle name="Accent6 2 5" xfId="6065" xr:uid="{00000000-0005-0000-0000-000084020000}"/>
    <cellStyle name="Accent6 3" xfId="601" xr:uid="{00000000-0005-0000-0000-000085020000}"/>
    <cellStyle name="Accent6 4" xfId="5216" xr:uid="{00000000-0005-0000-0000-000086020000}"/>
    <cellStyle name="args.style" xfId="602" xr:uid="{00000000-0005-0000-0000-000087020000}"/>
    <cellStyle name="Arial6Bold" xfId="603" xr:uid="{00000000-0005-0000-0000-000088020000}"/>
    <cellStyle name="Arial6Bold 10" xfId="13010" xr:uid="{00000000-0005-0000-0000-000089020000}"/>
    <cellStyle name="Arial6Bold 10 2" xfId="24579" xr:uid="{00000000-0005-0000-0000-00008A020000}"/>
    <cellStyle name="Arial6Bold 10 3" xfId="35870" xr:uid="{00000000-0005-0000-0000-00008B020000}"/>
    <cellStyle name="Arial6Bold 11" xfId="12581" xr:uid="{00000000-0005-0000-0000-00008C020000}"/>
    <cellStyle name="Arial6Bold 11 2" xfId="24151" xr:uid="{00000000-0005-0000-0000-00008D020000}"/>
    <cellStyle name="Arial6Bold 11 3" xfId="35482" xr:uid="{00000000-0005-0000-0000-00008E020000}"/>
    <cellStyle name="Arial6Bold 12" xfId="20676" xr:uid="{00000000-0005-0000-0000-00008F020000}"/>
    <cellStyle name="Arial6Bold 12 2" xfId="32160" xr:uid="{00000000-0005-0000-0000-000090020000}"/>
    <cellStyle name="Arial6Bold 12 3" xfId="42761" xr:uid="{00000000-0005-0000-0000-000091020000}"/>
    <cellStyle name="Arial6Bold 13" xfId="20670" xr:uid="{00000000-0005-0000-0000-000092020000}"/>
    <cellStyle name="Arial6Bold 13 2" xfId="32154" xr:uid="{00000000-0005-0000-0000-000093020000}"/>
    <cellStyle name="Arial6Bold 13 3" xfId="42755" xr:uid="{00000000-0005-0000-0000-000094020000}"/>
    <cellStyle name="Arial6Bold 14" xfId="10550" xr:uid="{00000000-0005-0000-0000-000095020000}"/>
    <cellStyle name="Arial6Bold 2" xfId="604" xr:uid="{00000000-0005-0000-0000-000096020000}"/>
    <cellStyle name="Arial6Bold 2 10" xfId="15389" xr:uid="{00000000-0005-0000-0000-000097020000}"/>
    <cellStyle name="Arial6Bold 2 10 2" xfId="26943" xr:uid="{00000000-0005-0000-0000-000098020000}"/>
    <cellStyle name="Arial6Bold 2 10 3" xfId="37965" xr:uid="{00000000-0005-0000-0000-000099020000}"/>
    <cellStyle name="Arial6Bold 2 11" xfId="12673" xr:uid="{00000000-0005-0000-0000-00009A020000}"/>
    <cellStyle name="Arial6Bold 2 11 2" xfId="24243" xr:uid="{00000000-0005-0000-0000-00009B020000}"/>
    <cellStyle name="Arial6Bold 2 11 3" xfId="35574" xr:uid="{00000000-0005-0000-0000-00009C020000}"/>
    <cellStyle name="Arial6Bold 2 12" xfId="20597" xr:uid="{00000000-0005-0000-0000-00009D020000}"/>
    <cellStyle name="Arial6Bold 2 12 2" xfId="32084" xr:uid="{00000000-0005-0000-0000-00009E020000}"/>
    <cellStyle name="Arial6Bold 2 12 3" xfId="42695" xr:uid="{00000000-0005-0000-0000-00009F020000}"/>
    <cellStyle name="Arial6Bold 2 13" xfId="8661" xr:uid="{00000000-0005-0000-0000-0000A0020000}"/>
    <cellStyle name="Arial6Bold 2 2" xfId="605" xr:uid="{00000000-0005-0000-0000-0000A1020000}"/>
    <cellStyle name="Arial6Bold 2 2 10" xfId="8179" xr:uid="{00000000-0005-0000-0000-0000A2020000}"/>
    <cellStyle name="Arial6Bold 2 2 2" xfId="6242" xr:uid="{00000000-0005-0000-0000-0000A3020000}"/>
    <cellStyle name="Arial6Bold 2 2 2 10" xfId="9013" xr:uid="{00000000-0005-0000-0000-0000A4020000}"/>
    <cellStyle name="Arial6Bold 2 2 2 11" xfId="8562" xr:uid="{00000000-0005-0000-0000-0000A5020000}"/>
    <cellStyle name="Arial6Bold 2 2 2 12" xfId="8721" xr:uid="{00000000-0005-0000-0000-0000A6020000}"/>
    <cellStyle name="Arial6Bold 2 2 2 2" xfId="7208" xr:uid="{00000000-0005-0000-0000-0000A7020000}"/>
    <cellStyle name="Arial6Bold 2 2 2 2 2" xfId="16489" xr:uid="{00000000-0005-0000-0000-0000A8020000}"/>
    <cellStyle name="Arial6Bold 2 2 2 2 2 2" xfId="28043" xr:uid="{00000000-0005-0000-0000-0000A9020000}"/>
    <cellStyle name="Arial6Bold 2 2 2 2 2 3" xfId="38946" xr:uid="{00000000-0005-0000-0000-0000AA020000}"/>
    <cellStyle name="Arial6Bold 2 2 2 2 3" xfId="18338" xr:uid="{00000000-0005-0000-0000-0000AB020000}"/>
    <cellStyle name="Arial6Bold 2 2 2 2 3 2" xfId="29826" xr:uid="{00000000-0005-0000-0000-0000AC020000}"/>
    <cellStyle name="Arial6Bold 2 2 2 2 3 3" xfId="40627" xr:uid="{00000000-0005-0000-0000-0000AD020000}"/>
    <cellStyle name="Arial6Bold 2 2 2 2 4" xfId="20008" xr:uid="{00000000-0005-0000-0000-0000AE020000}"/>
    <cellStyle name="Arial6Bold 2 2 2 2 4 2" xfId="31496" xr:uid="{00000000-0005-0000-0000-0000AF020000}"/>
    <cellStyle name="Arial6Bold 2 2 2 2 4 3" xfId="42170" xr:uid="{00000000-0005-0000-0000-0000B0020000}"/>
    <cellStyle name="Arial6Bold 2 2 2 2 5" xfId="21742" xr:uid="{00000000-0005-0000-0000-0000B1020000}"/>
    <cellStyle name="Arial6Bold 2 2 2 2 5 2" xfId="33223" xr:uid="{00000000-0005-0000-0000-0000B2020000}"/>
    <cellStyle name="Arial6Bold 2 2 2 2 5 3" xfId="43709" xr:uid="{00000000-0005-0000-0000-0000B3020000}"/>
    <cellStyle name="Arial6Bold 2 2 2 2 6" xfId="11911" xr:uid="{00000000-0005-0000-0000-0000B4020000}"/>
    <cellStyle name="Arial6Bold 2 2 2 2 7" xfId="23566" xr:uid="{00000000-0005-0000-0000-0000B5020000}"/>
    <cellStyle name="Arial6Bold 2 2 2 2 8" xfId="34903" xr:uid="{00000000-0005-0000-0000-0000B6020000}"/>
    <cellStyle name="Arial6Bold 2 2 2 3" xfId="6466" xr:uid="{00000000-0005-0000-0000-0000B7020000}"/>
    <cellStyle name="Arial6Bold 2 2 2 3 2" xfId="15747" xr:uid="{00000000-0005-0000-0000-0000B8020000}"/>
    <cellStyle name="Arial6Bold 2 2 2 3 2 2" xfId="27301" xr:uid="{00000000-0005-0000-0000-0000B9020000}"/>
    <cellStyle name="Arial6Bold 2 2 2 3 2 3" xfId="38286" xr:uid="{00000000-0005-0000-0000-0000BA020000}"/>
    <cellStyle name="Arial6Bold 2 2 2 3 3" xfId="17670" xr:uid="{00000000-0005-0000-0000-0000BB020000}"/>
    <cellStyle name="Arial6Bold 2 2 2 3 3 2" xfId="29158" xr:uid="{00000000-0005-0000-0000-0000BC020000}"/>
    <cellStyle name="Arial6Bold 2 2 2 3 3 3" xfId="39961" xr:uid="{00000000-0005-0000-0000-0000BD020000}"/>
    <cellStyle name="Arial6Bold 2 2 2 3 4" xfId="19266" xr:uid="{00000000-0005-0000-0000-0000BE020000}"/>
    <cellStyle name="Arial6Bold 2 2 2 3 4 2" xfId="30754" xr:uid="{00000000-0005-0000-0000-0000BF020000}"/>
    <cellStyle name="Arial6Bold 2 2 2 3 4 3" xfId="41510" xr:uid="{00000000-0005-0000-0000-0000C0020000}"/>
    <cellStyle name="Arial6Bold 2 2 2 3 5" xfId="21000" xr:uid="{00000000-0005-0000-0000-0000C1020000}"/>
    <cellStyle name="Arial6Bold 2 2 2 3 5 2" xfId="32481" xr:uid="{00000000-0005-0000-0000-0000C2020000}"/>
    <cellStyle name="Arial6Bold 2 2 2 3 5 3" xfId="43049" xr:uid="{00000000-0005-0000-0000-0000C3020000}"/>
    <cellStyle name="Arial6Bold 2 2 2 3 6" xfId="11169" xr:uid="{00000000-0005-0000-0000-0000C4020000}"/>
    <cellStyle name="Arial6Bold 2 2 2 3 7" xfId="22824" xr:uid="{00000000-0005-0000-0000-0000C5020000}"/>
    <cellStyle name="Arial6Bold 2 2 2 3 8" xfId="34161" xr:uid="{00000000-0005-0000-0000-0000C6020000}"/>
    <cellStyle name="Arial6Bold 2 2 2 4" xfId="6296" xr:uid="{00000000-0005-0000-0000-0000C7020000}"/>
    <cellStyle name="Arial6Bold 2 2 2 4 2" xfId="15577" xr:uid="{00000000-0005-0000-0000-0000C8020000}"/>
    <cellStyle name="Arial6Bold 2 2 2 4 2 2" xfId="27131" xr:uid="{00000000-0005-0000-0000-0000C9020000}"/>
    <cellStyle name="Arial6Bold 2 2 2 4 2 3" xfId="38140" xr:uid="{00000000-0005-0000-0000-0000CA020000}"/>
    <cellStyle name="Arial6Bold 2 2 2 4 3" xfId="17519" xr:uid="{00000000-0005-0000-0000-0000CB020000}"/>
    <cellStyle name="Arial6Bold 2 2 2 4 3 2" xfId="29007" xr:uid="{00000000-0005-0000-0000-0000CC020000}"/>
    <cellStyle name="Arial6Bold 2 2 2 4 3 3" xfId="39810" xr:uid="{00000000-0005-0000-0000-0000CD020000}"/>
    <cellStyle name="Arial6Bold 2 2 2 4 4" xfId="19096" xr:uid="{00000000-0005-0000-0000-0000CE020000}"/>
    <cellStyle name="Arial6Bold 2 2 2 4 4 2" xfId="30584" xr:uid="{00000000-0005-0000-0000-0000CF020000}"/>
    <cellStyle name="Arial6Bold 2 2 2 4 4 3" xfId="41364" xr:uid="{00000000-0005-0000-0000-0000D0020000}"/>
    <cellStyle name="Arial6Bold 2 2 2 4 5" xfId="20830" xr:uid="{00000000-0005-0000-0000-0000D1020000}"/>
    <cellStyle name="Arial6Bold 2 2 2 4 5 2" xfId="32312" xr:uid="{00000000-0005-0000-0000-0000D2020000}"/>
    <cellStyle name="Arial6Bold 2 2 2 4 5 3" xfId="42904" xr:uid="{00000000-0005-0000-0000-0000D3020000}"/>
    <cellStyle name="Arial6Bold 2 2 2 4 6" xfId="11002" xr:uid="{00000000-0005-0000-0000-0000D4020000}"/>
    <cellStyle name="Arial6Bold 2 2 2 4 7" xfId="22655" xr:uid="{00000000-0005-0000-0000-0000D5020000}"/>
    <cellStyle name="Arial6Bold 2 2 2 4 8" xfId="33996" xr:uid="{00000000-0005-0000-0000-0000D6020000}"/>
    <cellStyle name="Arial6Bold 2 2 2 5" xfId="10948" xr:uid="{00000000-0005-0000-0000-0000D7020000}"/>
    <cellStyle name="Arial6Bold 2 2 2 5 2" xfId="15523" xr:uid="{00000000-0005-0000-0000-0000D8020000}"/>
    <cellStyle name="Arial6Bold 2 2 2 5 2 2" xfId="27077" xr:uid="{00000000-0005-0000-0000-0000D9020000}"/>
    <cellStyle name="Arial6Bold 2 2 2 5 2 3" xfId="38091" xr:uid="{00000000-0005-0000-0000-0000DA020000}"/>
    <cellStyle name="Arial6Bold 2 2 2 5 3" xfId="17469" xr:uid="{00000000-0005-0000-0000-0000DB020000}"/>
    <cellStyle name="Arial6Bold 2 2 2 5 3 2" xfId="28957" xr:uid="{00000000-0005-0000-0000-0000DC020000}"/>
    <cellStyle name="Arial6Bold 2 2 2 5 3 3" xfId="39760" xr:uid="{00000000-0005-0000-0000-0000DD020000}"/>
    <cellStyle name="Arial6Bold 2 2 2 5 4" xfId="19042" xr:uid="{00000000-0005-0000-0000-0000DE020000}"/>
    <cellStyle name="Arial6Bold 2 2 2 5 4 2" xfId="30530" xr:uid="{00000000-0005-0000-0000-0000DF020000}"/>
    <cellStyle name="Arial6Bold 2 2 2 5 4 3" xfId="41315" xr:uid="{00000000-0005-0000-0000-0000E0020000}"/>
    <cellStyle name="Arial6Bold 2 2 2 5 5" xfId="20776" xr:uid="{00000000-0005-0000-0000-0000E1020000}"/>
    <cellStyle name="Arial6Bold 2 2 2 5 5 2" xfId="32258" xr:uid="{00000000-0005-0000-0000-0000E2020000}"/>
    <cellStyle name="Arial6Bold 2 2 2 5 5 3" xfId="42855" xr:uid="{00000000-0005-0000-0000-0000E3020000}"/>
    <cellStyle name="Arial6Bold 2 2 2 5 6" xfId="22601" xr:uid="{00000000-0005-0000-0000-0000E4020000}"/>
    <cellStyle name="Arial6Bold 2 2 2 5 7" xfId="33943" xr:uid="{00000000-0005-0000-0000-0000E5020000}"/>
    <cellStyle name="Arial6Bold 2 2 2 6" xfId="14096" xr:uid="{00000000-0005-0000-0000-0000E6020000}"/>
    <cellStyle name="Arial6Bold 2 2 2 6 2" xfId="25660" xr:uid="{00000000-0005-0000-0000-0000E7020000}"/>
    <cellStyle name="Arial6Bold 2 2 2 6 3" xfId="36850" xr:uid="{00000000-0005-0000-0000-0000E8020000}"/>
    <cellStyle name="Arial6Bold 2 2 2 7" xfId="12835" xr:uid="{00000000-0005-0000-0000-0000E9020000}"/>
    <cellStyle name="Arial6Bold 2 2 2 7 2" xfId="24405" xr:uid="{00000000-0005-0000-0000-0000EA020000}"/>
    <cellStyle name="Arial6Bold 2 2 2 7 3" xfId="35723" xr:uid="{00000000-0005-0000-0000-0000EB020000}"/>
    <cellStyle name="Arial6Bold 2 2 2 8" xfId="14398" xr:uid="{00000000-0005-0000-0000-0000EC020000}"/>
    <cellStyle name="Arial6Bold 2 2 2 8 2" xfId="25962" xr:uid="{00000000-0005-0000-0000-0000ED020000}"/>
    <cellStyle name="Arial6Bold 2 2 2 8 3" xfId="37108" xr:uid="{00000000-0005-0000-0000-0000EE020000}"/>
    <cellStyle name="Arial6Bold 2 2 2 9" xfId="13188" xr:uid="{00000000-0005-0000-0000-0000EF020000}"/>
    <cellStyle name="Arial6Bold 2 2 2 9 2" xfId="24756" xr:uid="{00000000-0005-0000-0000-0000F0020000}"/>
    <cellStyle name="Arial6Bold 2 2 2 9 3" xfId="36040" xr:uid="{00000000-0005-0000-0000-0000F1020000}"/>
    <cellStyle name="Arial6Bold 2 2 3" xfId="6046" xr:uid="{00000000-0005-0000-0000-0000F2020000}"/>
    <cellStyle name="Arial6Bold 2 2 3 2" xfId="15484" xr:uid="{00000000-0005-0000-0000-0000F3020000}"/>
    <cellStyle name="Arial6Bold 2 2 3 2 2" xfId="27038" xr:uid="{00000000-0005-0000-0000-0000F4020000}"/>
    <cellStyle name="Arial6Bold 2 2 3 2 3" xfId="38056" xr:uid="{00000000-0005-0000-0000-0000F5020000}"/>
    <cellStyle name="Arial6Bold 2 2 3 3" xfId="17435" xr:uid="{00000000-0005-0000-0000-0000F6020000}"/>
    <cellStyle name="Arial6Bold 2 2 3 3 2" xfId="28923" xr:uid="{00000000-0005-0000-0000-0000F7020000}"/>
    <cellStyle name="Arial6Bold 2 2 3 3 3" xfId="39726" xr:uid="{00000000-0005-0000-0000-0000F8020000}"/>
    <cellStyle name="Arial6Bold 2 2 3 4" xfId="19004" xr:uid="{00000000-0005-0000-0000-0000F9020000}"/>
    <cellStyle name="Arial6Bold 2 2 3 4 2" xfId="30492" xr:uid="{00000000-0005-0000-0000-0000FA020000}"/>
    <cellStyle name="Arial6Bold 2 2 3 4 3" xfId="41281" xr:uid="{00000000-0005-0000-0000-0000FB020000}"/>
    <cellStyle name="Arial6Bold 2 2 3 5" xfId="20738" xr:uid="{00000000-0005-0000-0000-0000FC020000}"/>
    <cellStyle name="Arial6Bold 2 2 3 5 2" xfId="32221" xr:uid="{00000000-0005-0000-0000-0000FD020000}"/>
    <cellStyle name="Arial6Bold 2 2 3 5 3" xfId="42822" xr:uid="{00000000-0005-0000-0000-0000FE020000}"/>
    <cellStyle name="Arial6Bold 2 2 3 6" xfId="10905" xr:uid="{00000000-0005-0000-0000-0000FF020000}"/>
    <cellStyle name="Arial6Bold 2 2 3 7" xfId="22564" xr:uid="{00000000-0005-0000-0000-000000030000}"/>
    <cellStyle name="Arial6Bold 2 2 3 8" xfId="33906" xr:uid="{00000000-0005-0000-0000-000001030000}"/>
    <cellStyle name="Arial6Bold 2 2 4" xfId="9345" xr:uid="{00000000-0005-0000-0000-000002030000}"/>
    <cellStyle name="Arial6Bold 2 2 4 2" xfId="14444" xr:uid="{00000000-0005-0000-0000-000003030000}"/>
    <cellStyle name="Arial6Bold 2 2 4 2 2" xfId="26008" xr:uid="{00000000-0005-0000-0000-000004030000}"/>
    <cellStyle name="Arial6Bold 2 2 4 2 3" xfId="37152" xr:uid="{00000000-0005-0000-0000-000005030000}"/>
    <cellStyle name="Arial6Bold 2 2 4 3" xfId="14516" xr:uid="{00000000-0005-0000-0000-000006030000}"/>
    <cellStyle name="Arial6Bold 2 2 4 3 2" xfId="26080" xr:uid="{00000000-0005-0000-0000-000007030000}"/>
    <cellStyle name="Arial6Bold 2 2 4 3 3" xfId="37223" xr:uid="{00000000-0005-0000-0000-000008030000}"/>
    <cellStyle name="Arial6Bold 2 2 4 4" xfId="17514" xr:uid="{00000000-0005-0000-0000-000009030000}"/>
    <cellStyle name="Arial6Bold 2 2 4 4 2" xfId="29002" xr:uid="{00000000-0005-0000-0000-00000A030000}"/>
    <cellStyle name="Arial6Bold 2 2 4 4 3" xfId="39805" xr:uid="{00000000-0005-0000-0000-00000B030000}"/>
    <cellStyle name="Arial6Bold 2 2 4 5" xfId="13981" xr:uid="{00000000-0005-0000-0000-00000C030000}"/>
    <cellStyle name="Arial6Bold 2 2 4 5 2" xfId="25545" xr:uid="{00000000-0005-0000-0000-00000D030000}"/>
    <cellStyle name="Arial6Bold 2 2 4 5 3" xfId="36748" xr:uid="{00000000-0005-0000-0000-00000E030000}"/>
    <cellStyle name="Arial6Bold 2 2 4 6" xfId="8307" xr:uid="{00000000-0005-0000-0000-00000F030000}"/>
    <cellStyle name="Arial6Bold 2 2 4 7" xfId="22442" xr:uid="{00000000-0005-0000-0000-000010030000}"/>
    <cellStyle name="Arial6Bold 2 2 5" xfId="14020" xr:uid="{00000000-0005-0000-0000-000011030000}"/>
    <cellStyle name="Arial6Bold 2 2 5 2" xfId="25584" xr:uid="{00000000-0005-0000-0000-000012030000}"/>
    <cellStyle name="Arial6Bold 2 2 5 3" xfId="36784" xr:uid="{00000000-0005-0000-0000-000013030000}"/>
    <cellStyle name="Arial6Bold 2 2 6" xfId="12879" xr:uid="{00000000-0005-0000-0000-000014030000}"/>
    <cellStyle name="Arial6Bold 2 2 6 2" xfId="24449" xr:uid="{00000000-0005-0000-0000-000015030000}"/>
    <cellStyle name="Arial6Bold 2 2 6 3" xfId="35764" xr:uid="{00000000-0005-0000-0000-000016030000}"/>
    <cellStyle name="Arial6Bold 2 2 7" xfId="13865" xr:uid="{00000000-0005-0000-0000-000017030000}"/>
    <cellStyle name="Arial6Bold 2 2 7 2" xfId="25429" xr:uid="{00000000-0005-0000-0000-000018030000}"/>
    <cellStyle name="Arial6Bold 2 2 7 3" xfId="36641" xr:uid="{00000000-0005-0000-0000-000019030000}"/>
    <cellStyle name="Arial6Bold 2 2 8" xfId="12676" xr:uid="{00000000-0005-0000-0000-00001A030000}"/>
    <cellStyle name="Arial6Bold 2 2 8 2" xfId="24246" xr:uid="{00000000-0005-0000-0000-00001B030000}"/>
    <cellStyle name="Arial6Bold 2 2 8 3" xfId="35577" xr:uid="{00000000-0005-0000-0000-00001C030000}"/>
    <cellStyle name="Arial6Bold 2 2 9" xfId="20596" xr:uid="{00000000-0005-0000-0000-00001D030000}"/>
    <cellStyle name="Arial6Bold 2 2 9 2" xfId="32083" xr:uid="{00000000-0005-0000-0000-00001E030000}"/>
    <cellStyle name="Arial6Bold 2 2 9 3" xfId="42694" xr:uid="{00000000-0005-0000-0000-00001F030000}"/>
    <cellStyle name="Arial6Bold 2 3" xfId="6045" xr:uid="{00000000-0005-0000-0000-000020030000}"/>
    <cellStyle name="Arial6Bold 2 3 10" xfId="15382" xr:uid="{00000000-0005-0000-0000-000021030000}"/>
    <cellStyle name="Arial6Bold 2 3 10 2" xfId="26936" xr:uid="{00000000-0005-0000-0000-000022030000}"/>
    <cellStyle name="Arial6Bold 2 3 10 3" xfId="37958" xr:uid="{00000000-0005-0000-0000-000023030000}"/>
    <cellStyle name="Arial6Bold 2 3 11" xfId="8582" xr:uid="{00000000-0005-0000-0000-000024030000}"/>
    <cellStyle name="Arial6Bold 2 3 2" xfId="7164" xr:uid="{00000000-0005-0000-0000-000025030000}"/>
    <cellStyle name="Arial6Bold 2 3 2 2" xfId="16445" xr:uid="{00000000-0005-0000-0000-000026030000}"/>
    <cellStyle name="Arial6Bold 2 3 2 2 2" xfId="27999" xr:uid="{00000000-0005-0000-0000-000027030000}"/>
    <cellStyle name="Arial6Bold 2 3 2 2 3" xfId="38906" xr:uid="{00000000-0005-0000-0000-000028030000}"/>
    <cellStyle name="Arial6Bold 2 3 2 3" xfId="18297" xr:uid="{00000000-0005-0000-0000-000029030000}"/>
    <cellStyle name="Arial6Bold 2 3 2 3 2" xfId="29785" xr:uid="{00000000-0005-0000-0000-00002A030000}"/>
    <cellStyle name="Arial6Bold 2 3 2 3 3" xfId="40586" xr:uid="{00000000-0005-0000-0000-00002B030000}"/>
    <cellStyle name="Arial6Bold 2 3 2 4" xfId="19964" xr:uid="{00000000-0005-0000-0000-00002C030000}"/>
    <cellStyle name="Arial6Bold 2 3 2 4 2" xfId="31452" xr:uid="{00000000-0005-0000-0000-00002D030000}"/>
    <cellStyle name="Arial6Bold 2 3 2 4 3" xfId="42130" xr:uid="{00000000-0005-0000-0000-00002E030000}"/>
    <cellStyle name="Arial6Bold 2 3 2 5" xfId="21698" xr:uid="{00000000-0005-0000-0000-00002F030000}"/>
    <cellStyle name="Arial6Bold 2 3 2 5 2" xfId="33179" xr:uid="{00000000-0005-0000-0000-000030030000}"/>
    <cellStyle name="Arial6Bold 2 3 2 5 3" xfId="43669" xr:uid="{00000000-0005-0000-0000-000031030000}"/>
    <cellStyle name="Arial6Bold 2 3 2 6" xfId="11867" xr:uid="{00000000-0005-0000-0000-000032030000}"/>
    <cellStyle name="Arial6Bold 2 3 2 7" xfId="23522" xr:uid="{00000000-0005-0000-0000-000033030000}"/>
    <cellStyle name="Arial6Bold 2 3 2 8" xfId="34859" xr:uid="{00000000-0005-0000-0000-000034030000}"/>
    <cellStyle name="Arial6Bold 2 3 3" xfId="7762" xr:uid="{00000000-0005-0000-0000-000035030000}"/>
    <cellStyle name="Arial6Bold 2 3 3 2" xfId="16747" xr:uid="{00000000-0005-0000-0000-000036030000}"/>
    <cellStyle name="Arial6Bold 2 3 3 2 2" xfId="28301" xr:uid="{00000000-0005-0000-0000-000037030000}"/>
    <cellStyle name="Arial6Bold 2 3 3 2 3" xfId="39170" xr:uid="{00000000-0005-0000-0000-000038030000}"/>
    <cellStyle name="Arial6Bold 2 3 3 3" xfId="18545" xr:uid="{00000000-0005-0000-0000-000039030000}"/>
    <cellStyle name="Arial6Bold 2 3 3 3 2" xfId="30033" xr:uid="{00000000-0005-0000-0000-00003A030000}"/>
    <cellStyle name="Arial6Bold 2 3 3 3 3" xfId="40831" xr:uid="{00000000-0005-0000-0000-00003B030000}"/>
    <cellStyle name="Arial6Bold 2 3 3 4" xfId="20234" xr:uid="{00000000-0005-0000-0000-00003C030000}"/>
    <cellStyle name="Arial6Bold 2 3 3 4 2" xfId="31722" xr:uid="{00000000-0005-0000-0000-00003D030000}"/>
    <cellStyle name="Arial6Bold 2 3 3 4 3" xfId="42366" xr:uid="{00000000-0005-0000-0000-00003E030000}"/>
    <cellStyle name="Arial6Bold 2 3 3 5" xfId="21968" xr:uid="{00000000-0005-0000-0000-00003F030000}"/>
    <cellStyle name="Arial6Bold 2 3 3 5 2" xfId="33449" xr:uid="{00000000-0005-0000-0000-000040030000}"/>
    <cellStyle name="Arial6Bold 2 3 3 5 3" xfId="43905" xr:uid="{00000000-0005-0000-0000-000041030000}"/>
    <cellStyle name="Arial6Bold 2 3 3 6" xfId="12213" xr:uid="{00000000-0005-0000-0000-000042030000}"/>
    <cellStyle name="Arial6Bold 2 3 3 7" xfId="23792" xr:uid="{00000000-0005-0000-0000-000043030000}"/>
    <cellStyle name="Arial6Bold 2 3 3 8" xfId="35127" xr:uid="{00000000-0005-0000-0000-000044030000}"/>
    <cellStyle name="Arial6Bold 2 3 4" xfId="7131" xr:uid="{00000000-0005-0000-0000-000045030000}"/>
    <cellStyle name="Arial6Bold 2 3 4 2" xfId="16412" xr:uid="{00000000-0005-0000-0000-000046030000}"/>
    <cellStyle name="Arial6Bold 2 3 4 2 2" xfId="27966" xr:uid="{00000000-0005-0000-0000-000047030000}"/>
    <cellStyle name="Arial6Bold 2 3 4 2 3" xfId="38876" xr:uid="{00000000-0005-0000-0000-000048030000}"/>
    <cellStyle name="Arial6Bold 2 3 4 3" xfId="18267" xr:uid="{00000000-0005-0000-0000-000049030000}"/>
    <cellStyle name="Arial6Bold 2 3 4 3 2" xfId="29755" xr:uid="{00000000-0005-0000-0000-00004A030000}"/>
    <cellStyle name="Arial6Bold 2 3 4 3 3" xfId="40556" xr:uid="{00000000-0005-0000-0000-00004B030000}"/>
    <cellStyle name="Arial6Bold 2 3 4 4" xfId="19931" xr:uid="{00000000-0005-0000-0000-00004C030000}"/>
    <cellStyle name="Arial6Bold 2 3 4 4 2" xfId="31419" xr:uid="{00000000-0005-0000-0000-00004D030000}"/>
    <cellStyle name="Arial6Bold 2 3 4 4 3" xfId="42100" xr:uid="{00000000-0005-0000-0000-00004E030000}"/>
    <cellStyle name="Arial6Bold 2 3 4 5" xfId="21665" xr:uid="{00000000-0005-0000-0000-00004F030000}"/>
    <cellStyle name="Arial6Bold 2 3 4 5 2" xfId="33146" xr:uid="{00000000-0005-0000-0000-000050030000}"/>
    <cellStyle name="Arial6Bold 2 3 4 5 3" xfId="43639" xr:uid="{00000000-0005-0000-0000-000051030000}"/>
    <cellStyle name="Arial6Bold 2 3 4 6" xfId="11834" xr:uid="{00000000-0005-0000-0000-000052030000}"/>
    <cellStyle name="Arial6Bold 2 3 4 7" xfId="23489" xr:uid="{00000000-0005-0000-0000-000053030000}"/>
    <cellStyle name="Arial6Bold 2 3 4 8" xfId="34826" xr:uid="{00000000-0005-0000-0000-000054030000}"/>
    <cellStyle name="Arial6Bold 2 3 5" xfId="6896" xr:uid="{00000000-0005-0000-0000-000055030000}"/>
    <cellStyle name="Arial6Bold 2 3 5 2" xfId="16177" xr:uid="{00000000-0005-0000-0000-000056030000}"/>
    <cellStyle name="Arial6Bold 2 3 5 2 2" xfId="27731" xr:uid="{00000000-0005-0000-0000-000057030000}"/>
    <cellStyle name="Arial6Bold 2 3 5 2 3" xfId="38664" xr:uid="{00000000-0005-0000-0000-000058030000}"/>
    <cellStyle name="Arial6Bold 2 3 5 3" xfId="18052" xr:uid="{00000000-0005-0000-0000-000059030000}"/>
    <cellStyle name="Arial6Bold 2 3 5 3 2" xfId="29540" xr:uid="{00000000-0005-0000-0000-00005A030000}"/>
    <cellStyle name="Arial6Bold 2 3 5 3 3" xfId="40342" xr:uid="{00000000-0005-0000-0000-00005B030000}"/>
    <cellStyle name="Arial6Bold 2 3 5 4" xfId="19696" xr:uid="{00000000-0005-0000-0000-00005C030000}"/>
    <cellStyle name="Arial6Bold 2 3 5 4 2" xfId="31184" xr:uid="{00000000-0005-0000-0000-00005D030000}"/>
    <cellStyle name="Arial6Bold 2 3 5 4 3" xfId="41888" xr:uid="{00000000-0005-0000-0000-00005E030000}"/>
    <cellStyle name="Arial6Bold 2 3 5 5" xfId="21430" xr:uid="{00000000-0005-0000-0000-00005F030000}"/>
    <cellStyle name="Arial6Bold 2 3 5 5 2" xfId="32911" xr:uid="{00000000-0005-0000-0000-000060030000}"/>
    <cellStyle name="Arial6Bold 2 3 5 5 3" xfId="43427" xr:uid="{00000000-0005-0000-0000-000061030000}"/>
    <cellStyle name="Arial6Bold 2 3 5 6" xfId="11599" xr:uid="{00000000-0005-0000-0000-000062030000}"/>
    <cellStyle name="Arial6Bold 2 3 5 7" xfId="23254" xr:uid="{00000000-0005-0000-0000-000063030000}"/>
    <cellStyle name="Arial6Bold 2 3 5 8" xfId="34591" xr:uid="{00000000-0005-0000-0000-000064030000}"/>
    <cellStyle name="Arial6Bold 2 3 6" xfId="10904" xr:uid="{00000000-0005-0000-0000-000065030000}"/>
    <cellStyle name="Arial6Bold 2 3 6 2" xfId="15483" xr:uid="{00000000-0005-0000-0000-000066030000}"/>
    <cellStyle name="Arial6Bold 2 3 6 2 2" xfId="27037" xr:uid="{00000000-0005-0000-0000-000067030000}"/>
    <cellStyle name="Arial6Bold 2 3 6 2 3" xfId="38055" xr:uid="{00000000-0005-0000-0000-000068030000}"/>
    <cellStyle name="Arial6Bold 2 3 6 3" xfId="17434" xr:uid="{00000000-0005-0000-0000-000069030000}"/>
    <cellStyle name="Arial6Bold 2 3 6 3 2" xfId="28922" xr:uid="{00000000-0005-0000-0000-00006A030000}"/>
    <cellStyle name="Arial6Bold 2 3 6 3 3" xfId="39725" xr:uid="{00000000-0005-0000-0000-00006B030000}"/>
    <cellStyle name="Arial6Bold 2 3 6 4" xfId="19003" xr:uid="{00000000-0005-0000-0000-00006C030000}"/>
    <cellStyle name="Arial6Bold 2 3 6 4 2" xfId="30491" xr:uid="{00000000-0005-0000-0000-00006D030000}"/>
    <cellStyle name="Arial6Bold 2 3 6 4 3" xfId="41280" xr:uid="{00000000-0005-0000-0000-00006E030000}"/>
    <cellStyle name="Arial6Bold 2 3 6 5" xfId="20737" xr:uid="{00000000-0005-0000-0000-00006F030000}"/>
    <cellStyle name="Arial6Bold 2 3 6 5 2" xfId="32220" xr:uid="{00000000-0005-0000-0000-000070030000}"/>
    <cellStyle name="Arial6Bold 2 3 6 5 3" xfId="42821" xr:uid="{00000000-0005-0000-0000-000071030000}"/>
    <cellStyle name="Arial6Bold 2 3 6 6" xfId="22563" xr:uid="{00000000-0005-0000-0000-000072030000}"/>
    <cellStyle name="Arial6Bold 2 3 6 7" xfId="33905" xr:uid="{00000000-0005-0000-0000-000073030000}"/>
    <cellStyle name="Arial6Bold 2 3 7" xfId="14019" xr:uid="{00000000-0005-0000-0000-000074030000}"/>
    <cellStyle name="Arial6Bold 2 3 7 2" xfId="25583" xr:uid="{00000000-0005-0000-0000-000075030000}"/>
    <cellStyle name="Arial6Bold 2 3 7 3" xfId="36783" xr:uid="{00000000-0005-0000-0000-000076030000}"/>
    <cellStyle name="Arial6Bold 2 3 8" xfId="13085" xr:uid="{00000000-0005-0000-0000-000077030000}"/>
    <cellStyle name="Arial6Bold 2 3 8 2" xfId="24654" xr:uid="{00000000-0005-0000-0000-000078030000}"/>
    <cellStyle name="Arial6Bold 2 3 8 3" xfId="35942" xr:uid="{00000000-0005-0000-0000-000079030000}"/>
    <cellStyle name="Arial6Bold 2 3 9" xfId="14723" xr:uid="{00000000-0005-0000-0000-00007A030000}"/>
    <cellStyle name="Arial6Bold 2 3 9 2" xfId="26282" xr:uid="{00000000-0005-0000-0000-00007B030000}"/>
    <cellStyle name="Arial6Bold 2 3 9 3" xfId="37380" xr:uid="{00000000-0005-0000-0000-00007C030000}"/>
    <cellStyle name="Arial6Bold 2 4" xfId="6241" xr:uid="{00000000-0005-0000-0000-00007D030000}"/>
    <cellStyle name="Arial6Bold 2 4 10" xfId="9012" xr:uid="{00000000-0005-0000-0000-00007E030000}"/>
    <cellStyle name="Arial6Bold 2 4 11" xfId="8157" xr:uid="{00000000-0005-0000-0000-00007F030000}"/>
    <cellStyle name="Arial6Bold 2 4 12" xfId="8359" xr:uid="{00000000-0005-0000-0000-000080030000}"/>
    <cellStyle name="Arial6Bold 2 4 2" xfId="7207" xr:uid="{00000000-0005-0000-0000-000081030000}"/>
    <cellStyle name="Arial6Bold 2 4 2 2" xfId="16488" xr:uid="{00000000-0005-0000-0000-000082030000}"/>
    <cellStyle name="Arial6Bold 2 4 2 2 2" xfId="28042" xr:uid="{00000000-0005-0000-0000-000083030000}"/>
    <cellStyle name="Arial6Bold 2 4 2 2 3" xfId="38945" xr:uid="{00000000-0005-0000-0000-000084030000}"/>
    <cellStyle name="Arial6Bold 2 4 2 3" xfId="18337" xr:uid="{00000000-0005-0000-0000-000085030000}"/>
    <cellStyle name="Arial6Bold 2 4 2 3 2" xfId="29825" xr:uid="{00000000-0005-0000-0000-000086030000}"/>
    <cellStyle name="Arial6Bold 2 4 2 3 3" xfId="40626" xr:uid="{00000000-0005-0000-0000-000087030000}"/>
    <cellStyle name="Arial6Bold 2 4 2 4" xfId="20007" xr:uid="{00000000-0005-0000-0000-000088030000}"/>
    <cellStyle name="Arial6Bold 2 4 2 4 2" xfId="31495" xr:uid="{00000000-0005-0000-0000-000089030000}"/>
    <cellStyle name="Arial6Bold 2 4 2 4 3" xfId="42169" xr:uid="{00000000-0005-0000-0000-00008A030000}"/>
    <cellStyle name="Arial6Bold 2 4 2 5" xfId="21741" xr:uid="{00000000-0005-0000-0000-00008B030000}"/>
    <cellStyle name="Arial6Bold 2 4 2 5 2" xfId="33222" xr:uid="{00000000-0005-0000-0000-00008C030000}"/>
    <cellStyle name="Arial6Bold 2 4 2 5 3" xfId="43708" xr:uid="{00000000-0005-0000-0000-00008D030000}"/>
    <cellStyle name="Arial6Bold 2 4 2 6" xfId="11910" xr:uid="{00000000-0005-0000-0000-00008E030000}"/>
    <cellStyle name="Arial6Bold 2 4 2 7" xfId="23565" xr:uid="{00000000-0005-0000-0000-00008F030000}"/>
    <cellStyle name="Arial6Bold 2 4 2 8" xfId="34902" xr:uid="{00000000-0005-0000-0000-000090030000}"/>
    <cellStyle name="Arial6Bold 2 4 3" xfId="7181" xr:uid="{00000000-0005-0000-0000-000091030000}"/>
    <cellStyle name="Arial6Bold 2 4 3 2" xfId="16462" xr:uid="{00000000-0005-0000-0000-000092030000}"/>
    <cellStyle name="Arial6Bold 2 4 3 2 2" xfId="28016" xr:uid="{00000000-0005-0000-0000-000093030000}"/>
    <cellStyle name="Arial6Bold 2 4 3 2 3" xfId="38920" xr:uid="{00000000-0005-0000-0000-000094030000}"/>
    <cellStyle name="Arial6Bold 2 4 3 3" xfId="18312" xr:uid="{00000000-0005-0000-0000-000095030000}"/>
    <cellStyle name="Arial6Bold 2 4 3 3 2" xfId="29800" xr:uid="{00000000-0005-0000-0000-000096030000}"/>
    <cellStyle name="Arial6Bold 2 4 3 3 3" xfId="40601" xr:uid="{00000000-0005-0000-0000-000097030000}"/>
    <cellStyle name="Arial6Bold 2 4 3 4" xfId="19981" xr:uid="{00000000-0005-0000-0000-000098030000}"/>
    <cellStyle name="Arial6Bold 2 4 3 4 2" xfId="31469" xr:uid="{00000000-0005-0000-0000-000099030000}"/>
    <cellStyle name="Arial6Bold 2 4 3 4 3" xfId="42144" xr:uid="{00000000-0005-0000-0000-00009A030000}"/>
    <cellStyle name="Arial6Bold 2 4 3 5" xfId="21715" xr:uid="{00000000-0005-0000-0000-00009B030000}"/>
    <cellStyle name="Arial6Bold 2 4 3 5 2" xfId="33196" xr:uid="{00000000-0005-0000-0000-00009C030000}"/>
    <cellStyle name="Arial6Bold 2 4 3 5 3" xfId="43683" xr:uid="{00000000-0005-0000-0000-00009D030000}"/>
    <cellStyle name="Arial6Bold 2 4 3 6" xfId="11884" xr:uid="{00000000-0005-0000-0000-00009E030000}"/>
    <cellStyle name="Arial6Bold 2 4 3 7" xfId="23539" xr:uid="{00000000-0005-0000-0000-00009F030000}"/>
    <cellStyle name="Arial6Bold 2 4 3 8" xfId="34876" xr:uid="{00000000-0005-0000-0000-0000A0030000}"/>
    <cellStyle name="Arial6Bold 2 4 4" xfId="7048" xr:uid="{00000000-0005-0000-0000-0000A1030000}"/>
    <cellStyle name="Arial6Bold 2 4 4 2" xfId="16329" xr:uid="{00000000-0005-0000-0000-0000A2030000}"/>
    <cellStyle name="Arial6Bold 2 4 4 2 2" xfId="27883" xr:uid="{00000000-0005-0000-0000-0000A3030000}"/>
    <cellStyle name="Arial6Bold 2 4 4 2 3" xfId="38799" xr:uid="{00000000-0005-0000-0000-0000A4030000}"/>
    <cellStyle name="Arial6Bold 2 4 4 3" xfId="18189" xr:uid="{00000000-0005-0000-0000-0000A5030000}"/>
    <cellStyle name="Arial6Bold 2 4 4 3 2" xfId="29677" xr:uid="{00000000-0005-0000-0000-0000A6030000}"/>
    <cellStyle name="Arial6Bold 2 4 4 3 3" xfId="40478" xr:uid="{00000000-0005-0000-0000-0000A7030000}"/>
    <cellStyle name="Arial6Bold 2 4 4 4" xfId="19848" xr:uid="{00000000-0005-0000-0000-0000A8030000}"/>
    <cellStyle name="Arial6Bold 2 4 4 4 2" xfId="31336" xr:uid="{00000000-0005-0000-0000-0000A9030000}"/>
    <cellStyle name="Arial6Bold 2 4 4 4 3" xfId="42023" xr:uid="{00000000-0005-0000-0000-0000AA030000}"/>
    <cellStyle name="Arial6Bold 2 4 4 5" xfId="21582" xr:uid="{00000000-0005-0000-0000-0000AB030000}"/>
    <cellStyle name="Arial6Bold 2 4 4 5 2" xfId="33063" xr:uid="{00000000-0005-0000-0000-0000AC030000}"/>
    <cellStyle name="Arial6Bold 2 4 4 5 3" xfId="43562" xr:uid="{00000000-0005-0000-0000-0000AD030000}"/>
    <cellStyle name="Arial6Bold 2 4 4 6" xfId="11751" xr:uid="{00000000-0005-0000-0000-0000AE030000}"/>
    <cellStyle name="Arial6Bold 2 4 4 7" xfId="23406" xr:uid="{00000000-0005-0000-0000-0000AF030000}"/>
    <cellStyle name="Arial6Bold 2 4 4 8" xfId="34743" xr:uid="{00000000-0005-0000-0000-0000B0030000}"/>
    <cellStyle name="Arial6Bold 2 4 5" xfId="10947" xr:uid="{00000000-0005-0000-0000-0000B1030000}"/>
    <cellStyle name="Arial6Bold 2 4 5 2" xfId="15522" xr:uid="{00000000-0005-0000-0000-0000B2030000}"/>
    <cellStyle name="Arial6Bold 2 4 5 2 2" xfId="27076" xr:uid="{00000000-0005-0000-0000-0000B3030000}"/>
    <cellStyle name="Arial6Bold 2 4 5 2 3" xfId="38090" xr:uid="{00000000-0005-0000-0000-0000B4030000}"/>
    <cellStyle name="Arial6Bold 2 4 5 3" xfId="17468" xr:uid="{00000000-0005-0000-0000-0000B5030000}"/>
    <cellStyle name="Arial6Bold 2 4 5 3 2" xfId="28956" xr:uid="{00000000-0005-0000-0000-0000B6030000}"/>
    <cellStyle name="Arial6Bold 2 4 5 3 3" xfId="39759" xr:uid="{00000000-0005-0000-0000-0000B7030000}"/>
    <cellStyle name="Arial6Bold 2 4 5 4" xfId="19041" xr:uid="{00000000-0005-0000-0000-0000B8030000}"/>
    <cellStyle name="Arial6Bold 2 4 5 4 2" xfId="30529" xr:uid="{00000000-0005-0000-0000-0000B9030000}"/>
    <cellStyle name="Arial6Bold 2 4 5 4 3" xfId="41314" xr:uid="{00000000-0005-0000-0000-0000BA030000}"/>
    <cellStyle name="Arial6Bold 2 4 5 5" xfId="20775" xr:uid="{00000000-0005-0000-0000-0000BB030000}"/>
    <cellStyle name="Arial6Bold 2 4 5 5 2" xfId="32257" xr:uid="{00000000-0005-0000-0000-0000BC030000}"/>
    <cellStyle name="Arial6Bold 2 4 5 5 3" xfId="42854" xr:uid="{00000000-0005-0000-0000-0000BD030000}"/>
    <cellStyle name="Arial6Bold 2 4 5 6" xfId="22600" xr:uid="{00000000-0005-0000-0000-0000BE030000}"/>
    <cellStyle name="Arial6Bold 2 4 5 7" xfId="33942" xr:uid="{00000000-0005-0000-0000-0000BF030000}"/>
    <cellStyle name="Arial6Bold 2 4 6" xfId="14095" xr:uid="{00000000-0005-0000-0000-0000C0030000}"/>
    <cellStyle name="Arial6Bold 2 4 6 2" xfId="25659" xr:uid="{00000000-0005-0000-0000-0000C1030000}"/>
    <cellStyle name="Arial6Bold 2 4 6 3" xfId="36849" xr:uid="{00000000-0005-0000-0000-0000C2030000}"/>
    <cellStyle name="Arial6Bold 2 4 7" xfId="13031" xr:uid="{00000000-0005-0000-0000-0000C3030000}"/>
    <cellStyle name="Arial6Bold 2 4 7 2" xfId="24600" xr:uid="{00000000-0005-0000-0000-0000C4030000}"/>
    <cellStyle name="Arial6Bold 2 4 7 3" xfId="35889" xr:uid="{00000000-0005-0000-0000-0000C5030000}"/>
    <cellStyle name="Arial6Bold 2 4 8" xfId="16688" xr:uid="{00000000-0005-0000-0000-0000C6030000}"/>
    <cellStyle name="Arial6Bold 2 4 8 2" xfId="28242" xr:uid="{00000000-0005-0000-0000-0000C7030000}"/>
    <cellStyle name="Arial6Bold 2 4 8 3" xfId="39122" xr:uid="{00000000-0005-0000-0000-0000C8030000}"/>
    <cellStyle name="Arial6Bold 2 4 9" xfId="15031" xr:uid="{00000000-0005-0000-0000-0000C9030000}"/>
    <cellStyle name="Arial6Bold 2 4 9 2" xfId="26589" xr:uid="{00000000-0005-0000-0000-0000CA030000}"/>
    <cellStyle name="Arial6Bold 2 4 9 3" xfId="37639" xr:uid="{00000000-0005-0000-0000-0000CB030000}"/>
    <cellStyle name="Arial6Bold 2 5" xfId="7286" xr:uid="{00000000-0005-0000-0000-0000CC030000}"/>
    <cellStyle name="Arial6Bold 2 5 10" xfId="10302" xr:uid="{00000000-0005-0000-0000-0000CD030000}"/>
    <cellStyle name="Arial6Bold 2 5 2" xfId="7022" xr:uid="{00000000-0005-0000-0000-0000CE030000}"/>
    <cellStyle name="Arial6Bold 2 5 2 2" xfId="16303" xr:uid="{00000000-0005-0000-0000-0000CF030000}"/>
    <cellStyle name="Arial6Bold 2 5 2 2 2" xfId="27857" xr:uid="{00000000-0005-0000-0000-0000D0030000}"/>
    <cellStyle name="Arial6Bold 2 5 2 2 3" xfId="38773" xr:uid="{00000000-0005-0000-0000-0000D1030000}"/>
    <cellStyle name="Arial6Bold 2 5 2 3" xfId="18163" xr:uid="{00000000-0005-0000-0000-0000D2030000}"/>
    <cellStyle name="Arial6Bold 2 5 2 3 2" xfId="29651" xr:uid="{00000000-0005-0000-0000-0000D3030000}"/>
    <cellStyle name="Arial6Bold 2 5 2 3 3" xfId="40452" xr:uid="{00000000-0005-0000-0000-0000D4030000}"/>
    <cellStyle name="Arial6Bold 2 5 2 4" xfId="19822" xr:uid="{00000000-0005-0000-0000-0000D5030000}"/>
    <cellStyle name="Arial6Bold 2 5 2 4 2" xfId="31310" xr:uid="{00000000-0005-0000-0000-0000D6030000}"/>
    <cellStyle name="Arial6Bold 2 5 2 4 3" xfId="41997" xr:uid="{00000000-0005-0000-0000-0000D7030000}"/>
    <cellStyle name="Arial6Bold 2 5 2 5" xfId="21556" xr:uid="{00000000-0005-0000-0000-0000D8030000}"/>
    <cellStyle name="Arial6Bold 2 5 2 5 2" xfId="33037" xr:uid="{00000000-0005-0000-0000-0000D9030000}"/>
    <cellStyle name="Arial6Bold 2 5 2 5 3" xfId="43536" xr:uid="{00000000-0005-0000-0000-0000DA030000}"/>
    <cellStyle name="Arial6Bold 2 5 2 6" xfId="11725" xr:uid="{00000000-0005-0000-0000-0000DB030000}"/>
    <cellStyle name="Arial6Bold 2 5 2 7" xfId="23380" xr:uid="{00000000-0005-0000-0000-0000DC030000}"/>
    <cellStyle name="Arial6Bold 2 5 2 8" xfId="34717" xr:uid="{00000000-0005-0000-0000-0000DD030000}"/>
    <cellStyle name="Arial6Bold 2 5 3" xfId="6895" xr:uid="{00000000-0005-0000-0000-0000DE030000}"/>
    <cellStyle name="Arial6Bold 2 5 3 2" xfId="16176" xr:uid="{00000000-0005-0000-0000-0000DF030000}"/>
    <cellStyle name="Arial6Bold 2 5 3 2 2" xfId="27730" xr:uid="{00000000-0005-0000-0000-0000E0030000}"/>
    <cellStyle name="Arial6Bold 2 5 3 2 3" xfId="38663" xr:uid="{00000000-0005-0000-0000-0000E1030000}"/>
    <cellStyle name="Arial6Bold 2 5 3 3" xfId="18051" xr:uid="{00000000-0005-0000-0000-0000E2030000}"/>
    <cellStyle name="Arial6Bold 2 5 3 3 2" xfId="29539" xr:uid="{00000000-0005-0000-0000-0000E3030000}"/>
    <cellStyle name="Arial6Bold 2 5 3 3 3" xfId="40341" xr:uid="{00000000-0005-0000-0000-0000E4030000}"/>
    <cellStyle name="Arial6Bold 2 5 3 4" xfId="19695" xr:uid="{00000000-0005-0000-0000-0000E5030000}"/>
    <cellStyle name="Arial6Bold 2 5 3 4 2" xfId="31183" xr:uid="{00000000-0005-0000-0000-0000E6030000}"/>
    <cellStyle name="Arial6Bold 2 5 3 4 3" xfId="41887" xr:uid="{00000000-0005-0000-0000-0000E7030000}"/>
    <cellStyle name="Arial6Bold 2 5 3 5" xfId="21429" xr:uid="{00000000-0005-0000-0000-0000E8030000}"/>
    <cellStyle name="Arial6Bold 2 5 3 5 2" xfId="32910" xr:uid="{00000000-0005-0000-0000-0000E9030000}"/>
    <cellStyle name="Arial6Bold 2 5 3 5 3" xfId="43426" xr:uid="{00000000-0005-0000-0000-0000EA030000}"/>
    <cellStyle name="Arial6Bold 2 5 3 6" xfId="11598" xr:uid="{00000000-0005-0000-0000-0000EB030000}"/>
    <cellStyle name="Arial6Bold 2 5 3 7" xfId="23253" xr:uid="{00000000-0005-0000-0000-0000EC030000}"/>
    <cellStyle name="Arial6Bold 2 5 3 8" xfId="34590" xr:uid="{00000000-0005-0000-0000-0000ED030000}"/>
    <cellStyle name="Arial6Bold 2 5 4" xfId="14157" xr:uid="{00000000-0005-0000-0000-0000EE030000}"/>
    <cellStyle name="Arial6Bold 2 5 4 2" xfId="25721" xr:uid="{00000000-0005-0000-0000-0000EF030000}"/>
    <cellStyle name="Arial6Bold 2 5 4 3" xfId="36901" xr:uid="{00000000-0005-0000-0000-0000F0030000}"/>
    <cellStyle name="Arial6Bold 2 5 5" xfId="12576" xr:uid="{00000000-0005-0000-0000-0000F1030000}"/>
    <cellStyle name="Arial6Bold 2 5 5 2" xfId="24146" xr:uid="{00000000-0005-0000-0000-0000F2030000}"/>
    <cellStyle name="Arial6Bold 2 5 5 3" xfId="35477" xr:uid="{00000000-0005-0000-0000-0000F3030000}"/>
    <cellStyle name="Arial6Bold 2 5 6" xfId="15065" xr:uid="{00000000-0005-0000-0000-0000F4030000}"/>
    <cellStyle name="Arial6Bold 2 5 6 2" xfId="26623" xr:uid="{00000000-0005-0000-0000-0000F5030000}"/>
    <cellStyle name="Arial6Bold 2 5 6 3" xfId="37671" xr:uid="{00000000-0005-0000-0000-0000F6030000}"/>
    <cellStyle name="Arial6Bold 2 5 7" xfId="13516" xr:uid="{00000000-0005-0000-0000-0000F7030000}"/>
    <cellStyle name="Arial6Bold 2 5 7 2" xfId="25080" xr:uid="{00000000-0005-0000-0000-0000F8030000}"/>
    <cellStyle name="Arial6Bold 2 5 7 3" xfId="36338" xr:uid="{00000000-0005-0000-0000-0000F9030000}"/>
    <cellStyle name="Arial6Bold 2 5 8" xfId="9073" xr:uid="{00000000-0005-0000-0000-0000FA030000}"/>
    <cellStyle name="Arial6Bold 2 5 9" xfId="9292" xr:uid="{00000000-0005-0000-0000-0000FB030000}"/>
    <cellStyle name="Arial6Bold 2 6" xfId="7337" xr:uid="{00000000-0005-0000-0000-0000FC030000}"/>
    <cellStyle name="Arial6Bold 2 6 10" xfId="8950" xr:uid="{00000000-0005-0000-0000-0000FD030000}"/>
    <cellStyle name="Arial6Bold 2 6 11" xfId="10461" xr:uid="{00000000-0005-0000-0000-0000FE030000}"/>
    <cellStyle name="Arial6Bold 2 6 2" xfId="6820" xr:uid="{00000000-0005-0000-0000-0000FF030000}"/>
    <cellStyle name="Arial6Bold 2 6 2 2" xfId="16101" xr:uid="{00000000-0005-0000-0000-000000040000}"/>
    <cellStyle name="Arial6Bold 2 6 2 2 2" xfId="27655" xr:uid="{00000000-0005-0000-0000-000001040000}"/>
    <cellStyle name="Arial6Bold 2 6 2 2 3" xfId="38598" xr:uid="{00000000-0005-0000-0000-000002040000}"/>
    <cellStyle name="Arial6Bold 2 6 2 3" xfId="17985" xr:uid="{00000000-0005-0000-0000-000003040000}"/>
    <cellStyle name="Arial6Bold 2 6 2 3 2" xfId="29473" xr:uid="{00000000-0005-0000-0000-000004040000}"/>
    <cellStyle name="Arial6Bold 2 6 2 3 3" xfId="40275" xr:uid="{00000000-0005-0000-0000-000005040000}"/>
    <cellStyle name="Arial6Bold 2 6 2 4" xfId="19620" xr:uid="{00000000-0005-0000-0000-000006040000}"/>
    <cellStyle name="Arial6Bold 2 6 2 4 2" xfId="31108" xr:uid="{00000000-0005-0000-0000-000007040000}"/>
    <cellStyle name="Arial6Bold 2 6 2 4 3" xfId="41822" xr:uid="{00000000-0005-0000-0000-000008040000}"/>
    <cellStyle name="Arial6Bold 2 6 2 5" xfId="21354" xr:uid="{00000000-0005-0000-0000-000009040000}"/>
    <cellStyle name="Arial6Bold 2 6 2 5 2" xfId="32835" xr:uid="{00000000-0005-0000-0000-00000A040000}"/>
    <cellStyle name="Arial6Bold 2 6 2 5 3" xfId="43361" xr:uid="{00000000-0005-0000-0000-00000B040000}"/>
    <cellStyle name="Arial6Bold 2 6 2 6" xfId="11523" xr:uid="{00000000-0005-0000-0000-00000C040000}"/>
    <cellStyle name="Arial6Bold 2 6 2 7" xfId="23178" xr:uid="{00000000-0005-0000-0000-00000D040000}"/>
    <cellStyle name="Arial6Bold 2 6 2 8" xfId="34515" xr:uid="{00000000-0005-0000-0000-00000E040000}"/>
    <cellStyle name="Arial6Bold 2 6 3" xfId="7768" xr:uid="{00000000-0005-0000-0000-00000F040000}"/>
    <cellStyle name="Arial6Bold 2 6 3 2" xfId="16753" xr:uid="{00000000-0005-0000-0000-000010040000}"/>
    <cellStyle name="Arial6Bold 2 6 3 2 2" xfId="28307" xr:uid="{00000000-0005-0000-0000-000011040000}"/>
    <cellStyle name="Arial6Bold 2 6 3 2 3" xfId="39176" xr:uid="{00000000-0005-0000-0000-000012040000}"/>
    <cellStyle name="Arial6Bold 2 6 3 3" xfId="18551" xr:uid="{00000000-0005-0000-0000-000013040000}"/>
    <cellStyle name="Arial6Bold 2 6 3 3 2" xfId="30039" xr:uid="{00000000-0005-0000-0000-000014040000}"/>
    <cellStyle name="Arial6Bold 2 6 3 3 3" xfId="40837" xr:uid="{00000000-0005-0000-0000-000015040000}"/>
    <cellStyle name="Arial6Bold 2 6 3 4" xfId="20240" xr:uid="{00000000-0005-0000-0000-000016040000}"/>
    <cellStyle name="Arial6Bold 2 6 3 4 2" xfId="31728" xr:uid="{00000000-0005-0000-0000-000017040000}"/>
    <cellStyle name="Arial6Bold 2 6 3 4 3" xfId="42372" xr:uid="{00000000-0005-0000-0000-000018040000}"/>
    <cellStyle name="Arial6Bold 2 6 3 5" xfId="21974" xr:uid="{00000000-0005-0000-0000-000019040000}"/>
    <cellStyle name="Arial6Bold 2 6 3 5 2" xfId="33455" xr:uid="{00000000-0005-0000-0000-00001A040000}"/>
    <cellStyle name="Arial6Bold 2 6 3 5 3" xfId="43911" xr:uid="{00000000-0005-0000-0000-00001B040000}"/>
    <cellStyle name="Arial6Bold 2 6 3 6" xfId="12219" xr:uid="{00000000-0005-0000-0000-00001C040000}"/>
    <cellStyle name="Arial6Bold 2 6 3 7" xfId="23798" xr:uid="{00000000-0005-0000-0000-00001D040000}"/>
    <cellStyle name="Arial6Bold 2 6 3 8" xfId="35133" xr:uid="{00000000-0005-0000-0000-00001E040000}"/>
    <cellStyle name="Arial6Bold 2 6 4" xfId="11998" xr:uid="{00000000-0005-0000-0000-00001F040000}"/>
    <cellStyle name="Arial6Bold 2 6 4 2" xfId="16578" xr:uid="{00000000-0005-0000-0000-000020040000}"/>
    <cellStyle name="Arial6Bold 2 6 4 2 2" xfId="28132" xr:uid="{00000000-0005-0000-0000-000021040000}"/>
    <cellStyle name="Arial6Bold 2 6 4 2 3" xfId="39017" xr:uid="{00000000-0005-0000-0000-000022040000}"/>
    <cellStyle name="Arial6Bold 2 6 4 3" xfId="18412" xr:uid="{00000000-0005-0000-0000-000023040000}"/>
    <cellStyle name="Arial6Bold 2 6 4 3 2" xfId="29900" xr:uid="{00000000-0005-0000-0000-000024040000}"/>
    <cellStyle name="Arial6Bold 2 6 4 3 3" xfId="40700" xr:uid="{00000000-0005-0000-0000-000025040000}"/>
    <cellStyle name="Arial6Bold 2 6 4 4" xfId="20097" xr:uid="{00000000-0005-0000-0000-000026040000}"/>
    <cellStyle name="Arial6Bold 2 6 4 4 2" xfId="31585" xr:uid="{00000000-0005-0000-0000-000027040000}"/>
    <cellStyle name="Arial6Bold 2 6 4 4 3" xfId="42241" xr:uid="{00000000-0005-0000-0000-000028040000}"/>
    <cellStyle name="Arial6Bold 2 6 4 5" xfId="21831" xr:uid="{00000000-0005-0000-0000-000029040000}"/>
    <cellStyle name="Arial6Bold 2 6 4 5 2" xfId="33312" xr:uid="{00000000-0005-0000-0000-00002A040000}"/>
    <cellStyle name="Arial6Bold 2 6 4 5 3" xfId="43780" xr:uid="{00000000-0005-0000-0000-00002B040000}"/>
    <cellStyle name="Arial6Bold 2 6 4 6" xfId="23655" xr:uid="{00000000-0005-0000-0000-00002C040000}"/>
    <cellStyle name="Arial6Bold 2 6 4 7" xfId="34990" xr:uid="{00000000-0005-0000-0000-00002D040000}"/>
    <cellStyle name="Arial6Bold 2 6 5" xfId="14208" xr:uid="{00000000-0005-0000-0000-00002E040000}"/>
    <cellStyle name="Arial6Bold 2 6 5 2" xfId="25772" xr:uid="{00000000-0005-0000-0000-00002F040000}"/>
    <cellStyle name="Arial6Bold 2 6 5 3" xfId="36937" xr:uid="{00000000-0005-0000-0000-000030040000}"/>
    <cellStyle name="Arial6Bold 2 6 6" xfId="13444" xr:uid="{00000000-0005-0000-0000-000031040000}"/>
    <cellStyle name="Arial6Bold 2 6 6 2" xfId="25010" xr:uid="{00000000-0005-0000-0000-000032040000}"/>
    <cellStyle name="Arial6Bold 2 6 6 3" xfId="36271" xr:uid="{00000000-0005-0000-0000-000033040000}"/>
    <cellStyle name="Arial6Bold 2 6 7" xfId="15283" xr:uid="{00000000-0005-0000-0000-000034040000}"/>
    <cellStyle name="Arial6Bold 2 6 7 2" xfId="26838" xr:uid="{00000000-0005-0000-0000-000035040000}"/>
    <cellStyle name="Arial6Bold 2 6 7 3" xfId="37869" xr:uid="{00000000-0005-0000-0000-000036040000}"/>
    <cellStyle name="Arial6Bold 2 6 8" xfId="14732" xr:uid="{00000000-0005-0000-0000-000037040000}"/>
    <cellStyle name="Arial6Bold 2 6 8 2" xfId="26291" xr:uid="{00000000-0005-0000-0000-000038040000}"/>
    <cellStyle name="Arial6Bold 2 6 8 3" xfId="37387" xr:uid="{00000000-0005-0000-0000-000039040000}"/>
    <cellStyle name="Arial6Bold 2 6 9" xfId="9121" xr:uid="{00000000-0005-0000-0000-00003A040000}"/>
    <cellStyle name="Arial6Bold 2 7" xfId="6714" xr:uid="{00000000-0005-0000-0000-00003B040000}"/>
    <cellStyle name="Arial6Bold 2 7 2" xfId="15995" xr:uid="{00000000-0005-0000-0000-00003C040000}"/>
    <cellStyle name="Arial6Bold 2 7 2 2" xfId="27549" xr:uid="{00000000-0005-0000-0000-00003D040000}"/>
    <cellStyle name="Arial6Bold 2 7 2 3" xfId="38510" xr:uid="{00000000-0005-0000-0000-00003E040000}"/>
    <cellStyle name="Arial6Bold 2 7 3" xfId="17896" xr:uid="{00000000-0005-0000-0000-00003F040000}"/>
    <cellStyle name="Arial6Bold 2 7 3 2" xfId="29384" xr:uid="{00000000-0005-0000-0000-000040040000}"/>
    <cellStyle name="Arial6Bold 2 7 3 3" xfId="40187" xr:uid="{00000000-0005-0000-0000-000041040000}"/>
    <cellStyle name="Arial6Bold 2 7 4" xfId="19514" xr:uid="{00000000-0005-0000-0000-000042040000}"/>
    <cellStyle name="Arial6Bold 2 7 4 2" xfId="31002" xr:uid="{00000000-0005-0000-0000-000043040000}"/>
    <cellStyle name="Arial6Bold 2 7 4 3" xfId="41734" xr:uid="{00000000-0005-0000-0000-000044040000}"/>
    <cellStyle name="Arial6Bold 2 7 5" xfId="21248" xr:uid="{00000000-0005-0000-0000-000045040000}"/>
    <cellStyle name="Arial6Bold 2 7 5 2" xfId="32729" xr:uid="{00000000-0005-0000-0000-000046040000}"/>
    <cellStyle name="Arial6Bold 2 7 5 3" xfId="43273" xr:uid="{00000000-0005-0000-0000-000047040000}"/>
    <cellStyle name="Arial6Bold 2 7 6" xfId="11417" xr:uid="{00000000-0005-0000-0000-000048040000}"/>
    <cellStyle name="Arial6Bold 2 7 7" xfId="23072" xr:uid="{00000000-0005-0000-0000-000049040000}"/>
    <cellStyle name="Arial6Bold 2 7 8" xfId="34409" xr:uid="{00000000-0005-0000-0000-00004A040000}"/>
    <cellStyle name="Arial6Bold 2 8" xfId="13309" xr:uid="{00000000-0005-0000-0000-00004B040000}"/>
    <cellStyle name="Arial6Bold 2 8 2" xfId="24877" xr:uid="{00000000-0005-0000-0000-00004C040000}"/>
    <cellStyle name="Arial6Bold 2 8 3" xfId="36152" xr:uid="{00000000-0005-0000-0000-00004D040000}"/>
    <cellStyle name="Arial6Bold 2 9" xfId="13573" xr:uid="{00000000-0005-0000-0000-00004E040000}"/>
    <cellStyle name="Arial6Bold 2 9 2" xfId="25137" xr:uid="{00000000-0005-0000-0000-00004F040000}"/>
    <cellStyle name="Arial6Bold 2 9 3" xfId="36384" xr:uid="{00000000-0005-0000-0000-000050040000}"/>
    <cellStyle name="Arial6Bold 3" xfId="606" xr:uid="{00000000-0005-0000-0000-000051040000}"/>
    <cellStyle name="Arial6Bold 3 2" xfId="607" xr:uid="{00000000-0005-0000-0000-000052040000}"/>
    <cellStyle name="Arial6Bold 3 2 10" xfId="15138" xr:uid="{00000000-0005-0000-0000-000053040000}"/>
    <cellStyle name="Arial6Bold 3 2 10 2" xfId="26696" xr:uid="{00000000-0005-0000-0000-000054040000}"/>
    <cellStyle name="Arial6Bold 3 2 10 3" xfId="37737" xr:uid="{00000000-0005-0000-0000-000055040000}"/>
    <cellStyle name="Arial6Bold 3 2 11" xfId="9014" xr:uid="{00000000-0005-0000-0000-000056040000}"/>
    <cellStyle name="Arial6Bold 3 2 12" xfId="8164" xr:uid="{00000000-0005-0000-0000-000057040000}"/>
    <cellStyle name="Arial6Bold 3 2 13" xfId="10772" xr:uid="{00000000-0005-0000-0000-000058040000}"/>
    <cellStyle name="Arial6Bold 3 2 2" xfId="6243" xr:uid="{00000000-0005-0000-0000-000059040000}"/>
    <cellStyle name="Arial6Bold 3 2 2 2" xfId="15524" xr:uid="{00000000-0005-0000-0000-00005A040000}"/>
    <cellStyle name="Arial6Bold 3 2 2 2 2" xfId="27078" xr:uid="{00000000-0005-0000-0000-00005B040000}"/>
    <cellStyle name="Arial6Bold 3 2 2 2 3" xfId="38092" xr:uid="{00000000-0005-0000-0000-00005C040000}"/>
    <cellStyle name="Arial6Bold 3 2 2 3" xfId="17470" xr:uid="{00000000-0005-0000-0000-00005D040000}"/>
    <cellStyle name="Arial6Bold 3 2 2 3 2" xfId="28958" xr:uid="{00000000-0005-0000-0000-00005E040000}"/>
    <cellStyle name="Arial6Bold 3 2 2 3 3" xfId="39761" xr:uid="{00000000-0005-0000-0000-00005F040000}"/>
    <cellStyle name="Arial6Bold 3 2 2 4" xfId="19043" xr:uid="{00000000-0005-0000-0000-000060040000}"/>
    <cellStyle name="Arial6Bold 3 2 2 4 2" xfId="30531" xr:uid="{00000000-0005-0000-0000-000061040000}"/>
    <cellStyle name="Arial6Bold 3 2 2 4 3" xfId="41316" xr:uid="{00000000-0005-0000-0000-000062040000}"/>
    <cellStyle name="Arial6Bold 3 2 2 5" xfId="20777" xr:uid="{00000000-0005-0000-0000-000063040000}"/>
    <cellStyle name="Arial6Bold 3 2 2 5 2" xfId="32259" xr:uid="{00000000-0005-0000-0000-000064040000}"/>
    <cellStyle name="Arial6Bold 3 2 2 5 3" xfId="42856" xr:uid="{00000000-0005-0000-0000-000065040000}"/>
    <cellStyle name="Arial6Bold 3 2 2 6" xfId="10949" xr:uid="{00000000-0005-0000-0000-000066040000}"/>
    <cellStyle name="Arial6Bold 3 2 2 7" xfId="22602" xr:uid="{00000000-0005-0000-0000-000067040000}"/>
    <cellStyle name="Arial6Bold 3 2 2 8" xfId="33944" xr:uid="{00000000-0005-0000-0000-000068040000}"/>
    <cellStyle name="Arial6Bold 3 2 3" xfId="7209" xr:uid="{00000000-0005-0000-0000-000069040000}"/>
    <cellStyle name="Arial6Bold 3 2 3 2" xfId="16490" xr:uid="{00000000-0005-0000-0000-00006A040000}"/>
    <cellStyle name="Arial6Bold 3 2 3 2 2" xfId="28044" xr:uid="{00000000-0005-0000-0000-00006B040000}"/>
    <cellStyle name="Arial6Bold 3 2 3 2 3" xfId="38947" xr:uid="{00000000-0005-0000-0000-00006C040000}"/>
    <cellStyle name="Arial6Bold 3 2 3 3" xfId="18339" xr:uid="{00000000-0005-0000-0000-00006D040000}"/>
    <cellStyle name="Arial6Bold 3 2 3 3 2" xfId="29827" xr:uid="{00000000-0005-0000-0000-00006E040000}"/>
    <cellStyle name="Arial6Bold 3 2 3 3 3" xfId="40628" xr:uid="{00000000-0005-0000-0000-00006F040000}"/>
    <cellStyle name="Arial6Bold 3 2 3 4" xfId="20009" xr:uid="{00000000-0005-0000-0000-000070040000}"/>
    <cellStyle name="Arial6Bold 3 2 3 4 2" xfId="31497" xr:uid="{00000000-0005-0000-0000-000071040000}"/>
    <cellStyle name="Arial6Bold 3 2 3 4 3" xfId="42171" xr:uid="{00000000-0005-0000-0000-000072040000}"/>
    <cellStyle name="Arial6Bold 3 2 3 5" xfId="21743" xr:uid="{00000000-0005-0000-0000-000073040000}"/>
    <cellStyle name="Arial6Bold 3 2 3 5 2" xfId="33224" xr:uid="{00000000-0005-0000-0000-000074040000}"/>
    <cellStyle name="Arial6Bold 3 2 3 5 3" xfId="43710" xr:uid="{00000000-0005-0000-0000-000075040000}"/>
    <cellStyle name="Arial6Bold 3 2 3 6" xfId="11912" xr:uid="{00000000-0005-0000-0000-000076040000}"/>
    <cellStyle name="Arial6Bold 3 2 3 7" xfId="23567" xr:uid="{00000000-0005-0000-0000-000077040000}"/>
    <cellStyle name="Arial6Bold 3 2 3 8" xfId="34904" xr:uid="{00000000-0005-0000-0000-000078040000}"/>
    <cellStyle name="Arial6Bold 3 2 4" xfId="7758" xr:uid="{00000000-0005-0000-0000-000079040000}"/>
    <cellStyle name="Arial6Bold 3 2 4 2" xfId="16743" xr:uid="{00000000-0005-0000-0000-00007A040000}"/>
    <cellStyle name="Arial6Bold 3 2 4 2 2" xfId="28297" xr:uid="{00000000-0005-0000-0000-00007B040000}"/>
    <cellStyle name="Arial6Bold 3 2 4 2 3" xfId="39166" xr:uid="{00000000-0005-0000-0000-00007C040000}"/>
    <cellStyle name="Arial6Bold 3 2 4 3" xfId="18541" xr:uid="{00000000-0005-0000-0000-00007D040000}"/>
    <cellStyle name="Arial6Bold 3 2 4 3 2" xfId="30029" xr:uid="{00000000-0005-0000-0000-00007E040000}"/>
    <cellStyle name="Arial6Bold 3 2 4 3 3" xfId="40827" xr:uid="{00000000-0005-0000-0000-00007F040000}"/>
    <cellStyle name="Arial6Bold 3 2 4 4" xfId="20230" xr:uid="{00000000-0005-0000-0000-000080040000}"/>
    <cellStyle name="Arial6Bold 3 2 4 4 2" xfId="31718" xr:uid="{00000000-0005-0000-0000-000081040000}"/>
    <cellStyle name="Arial6Bold 3 2 4 4 3" xfId="42362" xr:uid="{00000000-0005-0000-0000-000082040000}"/>
    <cellStyle name="Arial6Bold 3 2 4 5" xfId="21964" xr:uid="{00000000-0005-0000-0000-000083040000}"/>
    <cellStyle name="Arial6Bold 3 2 4 5 2" xfId="33445" xr:uid="{00000000-0005-0000-0000-000084040000}"/>
    <cellStyle name="Arial6Bold 3 2 4 5 3" xfId="43901" xr:uid="{00000000-0005-0000-0000-000085040000}"/>
    <cellStyle name="Arial6Bold 3 2 4 6" xfId="12209" xr:uid="{00000000-0005-0000-0000-000086040000}"/>
    <cellStyle name="Arial6Bold 3 2 4 7" xfId="23788" xr:uid="{00000000-0005-0000-0000-000087040000}"/>
    <cellStyle name="Arial6Bold 3 2 4 8" xfId="35123" xr:uid="{00000000-0005-0000-0000-000088040000}"/>
    <cellStyle name="Arial6Bold 3 2 5" xfId="6647" xr:uid="{00000000-0005-0000-0000-000089040000}"/>
    <cellStyle name="Arial6Bold 3 2 5 2" xfId="15928" xr:uid="{00000000-0005-0000-0000-00008A040000}"/>
    <cellStyle name="Arial6Bold 3 2 5 2 2" xfId="27482" xr:uid="{00000000-0005-0000-0000-00008B040000}"/>
    <cellStyle name="Arial6Bold 3 2 5 2 3" xfId="38447" xr:uid="{00000000-0005-0000-0000-00008C040000}"/>
    <cellStyle name="Arial6Bold 3 2 5 3" xfId="17833" xr:uid="{00000000-0005-0000-0000-00008D040000}"/>
    <cellStyle name="Arial6Bold 3 2 5 3 2" xfId="29321" xr:uid="{00000000-0005-0000-0000-00008E040000}"/>
    <cellStyle name="Arial6Bold 3 2 5 3 3" xfId="40124" xr:uid="{00000000-0005-0000-0000-00008F040000}"/>
    <cellStyle name="Arial6Bold 3 2 5 4" xfId="19447" xr:uid="{00000000-0005-0000-0000-000090040000}"/>
    <cellStyle name="Arial6Bold 3 2 5 4 2" xfId="30935" xr:uid="{00000000-0005-0000-0000-000091040000}"/>
    <cellStyle name="Arial6Bold 3 2 5 4 3" xfId="41671" xr:uid="{00000000-0005-0000-0000-000092040000}"/>
    <cellStyle name="Arial6Bold 3 2 5 5" xfId="21181" xr:uid="{00000000-0005-0000-0000-000093040000}"/>
    <cellStyle name="Arial6Bold 3 2 5 5 2" xfId="32662" xr:uid="{00000000-0005-0000-0000-000094040000}"/>
    <cellStyle name="Arial6Bold 3 2 5 5 3" xfId="43210" xr:uid="{00000000-0005-0000-0000-000095040000}"/>
    <cellStyle name="Arial6Bold 3 2 5 6" xfId="11350" xr:uid="{00000000-0005-0000-0000-000096040000}"/>
    <cellStyle name="Arial6Bold 3 2 5 7" xfId="23005" xr:uid="{00000000-0005-0000-0000-000097040000}"/>
    <cellStyle name="Arial6Bold 3 2 5 8" xfId="34342" xr:uid="{00000000-0005-0000-0000-000098040000}"/>
    <cellStyle name="Arial6Bold 3 2 6" xfId="9346" xr:uid="{00000000-0005-0000-0000-000099040000}"/>
    <cellStyle name="Arial6Bold 3 2 6 2" xfId="14445" xr:uid="{00000000-0005-0000-0000-00009A040000}"/>
    <cellStyle name="Arial6Bold 3 2 6 2 2" xfId="26009" xr:uid="{00000000-0005-0000-0000-00009B040000}"/>
    <cellStyle name="Arial6Bold 3 2 6 2 3" xfId="37153" xr:uid="{00000000-0005-0000-0000-00009C040000}"/>
    <cellStyle name="Arial6Bold 3 2 6 3" xfId="14514" xr:uid="{00000000-0005-0000-0000-00009D040000}"/>
    <cellStyle name="Arial6Bold 3 2 6 3 2" xfId="26078" xr:uid="{00000000-0005-0000-0000-00009E040000}"/>
    <cellStyle name="Arial6Bold 3 2 6 3 3" xfId="37221" xr:uid="{00000000-0005-0000-0000-00009F040000}"/>
    <cellStyle name="Arial6Bold 3 2 6 4" xfId="18131" xr:uid="{00000000-0005-0000-0000-0000A0040000}"/>
    <cellStyle name="Arial6Bold 3 2 6 4 2" xfId="29619" xr:uid="{00000000-0005-0000-0000-0000A1040000}"/>
    <cellStyle name="Arial6Bold 3 2 6 4 3" xfId="40420" xr:uid="{00000000-0005-0000-0000-0000A2040000}"/>
    <cellStyle name="Arial6Bold 3 2 6 5" xfId="12675" xr:uid="{00000000-0005-0000-0000-0000A3040000}"/>
    <cellStyle name="Arial6Bold 3 2 6 5 2" xfId="24245" xr:uid="{00000000-0005-0000-0000-0000A4040000}"/>
    <cellStyle name="Arial6Bold 3 2 6 5 3" xfId="35576" xr:uid="{00000000-0005-0000-0000-0000A5040000}"/>
    <cellStyle name="Arial6Bold 3 2 6 6" xfId="8310" xr:uid="{00000000-0005-0000-0000-0000A6040000}"/>
    <cellStyle name="Arial6Bold 3 2 6 7" xfId="8241" xr:uid="{00000000-0005-0000-0000-0000A7040000}"/>
    <cellStyle name="Arial6Bold 3 2 7" xfId="14097" xr:uid="{00000000-0005-0000-0000-0000A8040000}"/>
    <cellStyle name="Arial6Bold 3 2 7 2" xfId="25661" xr:uid="{00000000-0005-0000-0000-0000A9040000}"/>
    <cellStyle name="Arial6Bold 3 2 7 3" xfId="36851" xr:uid="{00000000-0005-0000-0000-0000AA040000}"/>
    <cellStyle name="Arial6Bold 3 2 8" xfId="12764" xr:uid="{00000000-0005-0000-0000-0000AB040000}"/>
    <cellStyle name="Arial6Bold 3 2 8 2" xfId="24334" xr:uid="{00000000-0005-0000-0000-0000AC040000}"/>
    <cellStyle name="Arial6Bold 3 2 8 3" xfId="35656" xr:uid="{00000000-0005-0000-0000-0000AD040000}"/>
    <cellStyle name="Arial6Bold 3 2 9" xfId="16699" xr:uid="{00000000-0005-0000-0000-0000AE040000}"/>
    <cellStyle name="Arial6Bold 3 2 9 2" xfId="28253" xr:uid="{00000000-0005-0000-0000-0000AF040000}"/>
    <cellStyle name="Arial6Bold 3 2 9 3" xfId="39131" xr:uid="{00000000-0005-0000-0000-0000B0040000}"/>
    <cellStyle name="Arial6Bold 3 3" xfId="7287" xr:uid="{00000000-0005-0000-0000-0000B1040000}"/>
    <cellStyle name="Arial6Bold 3 3 10" xfId="8102" xr:uid="{00000000-0005-0000-0000-0000B2040000}"/>
    <cellStyle name="Arial6Bold 3 3 2" xfId="7021" xr:uid="{00000000-0005-0000-0000-0000B3040000}"/>
    <cellStyle name="Arial6Bold 3 3 2 2" xfId="16302" xr:uid="{00000000-0005-0000-0000-0000B4040000}"/>
    <cellStyle name="Arial6Bold 3 3 2 2 2" xfId="27856" xr:uid="{00000000-0005-0000-0000-0000B5040000}"/>
    <cellStyle name="Arial6Bold 3 3 2 2 3" xfId="38772" xr:uid="{00000000-0005-0000-0000-0000B6040000}"/>
    <cellStyle name="Arial6Bold 3 3 2 3" xfId="18162" xr:uid="{00000000-0005-0000-0000-0000B7040000}"/>
    <cellStyle name="Arial6Bold 3 3 2 3 2" xfId="29650" xr:uid="{00000000-0005-0000-0000-0000B8040000}"/>
    <cellStyle name="Arial6Bold 3 3 2 3 3" xfId="40451" xr:uid="{00000000-0005-0000-0000-0000B9040000}"/>
    <cellStyle name="Arial6Bold 3 3 2 4" xfId="19821" xr:uid="{00000000-0005-0000-0000-0000BA040000}"/>
    <cellStyle name="Arial6Bold 3 3 2 4 2" xfId="31309" xr:uid="{00000000-0005-0000-0000-0000BB040000}"/>
    <cellStyle name="Arial6Bold 3 3 2 4 3" xfId="41996" xr:uid="{00000000-0005-0000-0000-0000BC040000}"/>
    <cellStyle name="Arial6Bold 3 3 2 5" xfId="21555" xr:uid="{00000000-0005-0000-0000-0000BD040000}"/>
    <cellStyle name="Arial6Bold 3 3 2 5 2" xfId="33036" xr:uid="{00000000-0005-0000-0000-0000BE040000}"/>
    <cellStyle name="Arial6Bold 3 3 2 5 3" xfId="43535" xr:uid="{00000000-0005-0000-0000-0000BF040000}"/>
    <cellStyle name="Arial6Bold 3 3 2 6" xfId="11724" xr:uid="{00000000-0005-0000-0000-0000C0040000}"/>
    <cellStyle name="Arial6Bold 3 3 2 7" xfId="23379" xr:uid="{00000000-0005-0000-0000-0000C1040000}"/>
    <cellStyle name="Arial6Bold 3 3 2 8" xfId="34716" xr:uid="{00000000-0005-0000-0000-0000C2040000}"/>
    <cellStyle name="Arial6Bold 3 3 3" xfId="6641" xr:uid="{00000000-0005-0000-0000-0000C3040000}"/>
    <cellStyle name="Arial6Bold 3 3 3 2" xfId="15922" xr:uid="{00000000-0005-0000-0000-0000C4040000}"/>
    <cellStyle name="Arial6Bold 3 3 3 2 2" xfId="27476" xr:uid="{00000000-0005-0000-0000-0000C5040000}"/>
    <cellStyle name="Arial6Bold 3 3 3 2 3" xfId="38441" xr:uid="{00000000-0005-0000-0000-0000C6040000}"/>
    <cellStyle name="Arial6Bold 3 3 3 3" xfId="17827" xr:uid="{00000000-0005-0000-0000-0000C7040000}"/>
    <cellStyle name="Arial6Bold 3 3 3 3 2" xfId="29315" xr:uid="{00000000-0005-0000-0000-0000C8040000}"/>
    <cellStyle name="Arial6Bold 3 3 3 3 3" xfId="40118" xr:uid="{00000000-0005-0000-0000-0000C9040000}"/>
    <cellStyle name="Arial6Bold 3 3 3 4" xfId="19441" xr:uid="{00000000-0005-0000-0000-0000CA040000}"/>
    <cellStyle name="Arial6Bold 3 3 3 4 2" xfId="30929" xr:uid="{00000000-0005-0000-0000-0000CB040000}"/>
    <cellStyle name="Arial6Bold 3 3 3 4 3" xfId="41665" xr:uid="{00000000-0005-0000-0000-0000CC040000}"/>
    <cellStyle name="Arial6Bold 3 3 3 5" xfId="21175" xr:uid="{00000000-0005-0000-0000-0000CD040000}"/>
    <cellStyle name="Arial6Bold 3 3 3 5 2" xfId="32656" xr:uid="{00000000-0005-0000-0000-0000CE040000}"/>
    <cellStyle name="Arial6Bold 3 3 3 5 3" xfId="43204" xr:uid="{00000000-0005-0000-0000-0000CF040000}"/>
    <cellStyle name="Arial6Bold 3 3 3 6" xfId="11344" xr:uid="{00000000-0005-0000-0000-0000D0040000}"/>
    <cellStyle name="Arial6Bold 3 3 3 7" xfId="22999" xr:uid="{00000000-0005-0000-0000-0000D1040000}"/>
    <cellStyle name="Arial6Bold 3 3 3 8" xfId="34336" xr:uid="{00000000-0005-0000-0000-0000D2040000}"/>
    <cellStyle name="Arial6Bold 3 3 4" xfId="14158" xr:uid="{00000000-0005-0000-0000-0000D3040000}"/>
    <cellStyle name="Arial6Bold 3 3 4 2" xfId="25722" xr:uid="{00000000-0005-0000-0000-0000D4040000}"/>
    <cellStyle name="Arial6Bold 3 3 4 3" xfId="36902" xr:uid="{00000000-0005-0000-0000-0000D5040000}"/>
    <cellStyle name="Arial6Bold 3 3 5" xfId="12890" xr:uid="{00000000-0005-0000-0000-0000D6040000}"/>
    <cellStyle name="Arial6Bold 3 3 5 2" xfId="24460" xr:uid="{00000000-0005-0000-0000-0000D7040000}"/>
    <cellStyle name="Arial6Bold 3 3 5 3" xfId="35775" xr:uid="{00000000-0005-0000-0000-0000D8040000}"/>
    <cellStyle name="Arial6Bold 3 3 6" xfId="14827" xr:uid="{00000000-0005-0000-0000-0000D9040000}"/>
    <cellStyle name="Arial6Bold 3 3 6 2" xfId="26386" xr:uid="{00000000-0005-0000-0000-0000DA040000}"/>
    <cellStyle name="Arial6Bold 3 3 6 3" xfId="37472" xr:uid="{00000000-0005-0000-0000-0000DB040000}"/>
    <cellStyle name="Arial6Bold 3 3 7" xfId="14772" xr:uid="{00000000-0005-0000-0000-0000DC040000}"/>
    <cellStyle name="Arial6Bold 3 3 7 2" xfId="26331" xr:uid="{00000000-0005-0000-0000-0000DD040000}"/>
    <cellStyle name="Arial6Bold 3 3 7 3" xfId="37424" xr:uid="{00000000-0005-0000-0000-0000DE040000}"/>
    <cellStyle name="Arial6Bold 3 3 8" xfId="9074" xr:uid="{00000000-0005-0000-0000-0000DF040000}"/>
    <cellStyle name="Arial6Bold 3 3 9" xfId="8553" xr:uid="{00000000-0005-0000-0000-0000E0040000}"/>
    <cellStyle name="Arial6Bold 3 4" xfId="13310" xr:uid="{00000000-0005-0000-0000-0000E1040000}"/>
    <cellStyle name="Arial6Bold 3 4 2" xfId="24878" xr:uid="{00000000-0005-0000-0000-0000E2040000}"/>
    <cellStyle name="Arial6Bold 3 4 3" xfId="36153" xr:uid="{00000000-0005-0000-0000-0000E3040000}"/>
    <cellStyle name="Arial6Bold 3 5" xfId="12683" xr:uid="{00000000-0005-0000-0000-0000E4040000}"/>
    <cellStyle name="Arial6Bold 3 5 2" xfId="24253" xr:uid="{00000000-0005-0000-0000-0000E5040000}"/>
    <cellStyle name="Arial6Bold 3 5 3" xfId="35584" xr:uid="{00000000-0005-0000-0000-0000E6040000}"/>
    <cellStyle name="Arial6Bold 3 6" xfId="13335" xr:uid="{00000000-0005-0000-0000-0000E7040000}"/>
    <cellStyle name="Arial6Bold 3 6 2" xfId="24903" xr:uid="{00000000-0005-0000-0000-0000E8040000}"/>
    <cellStyle name="Arial6Bold 3 6 3" xfId="36176" xr:uid="{00000000-0005-0000-0000-0000E9040000}"/>
    <cellStyle name="Arial6Bold 3 7" xfId="14983" xr:uid="{00000000-0005-0000-0000-0000EA040000}"/>
    <cellStyle name="Arial6Bold 3 7 2" xfId="26541" xr:uid="{00000000-0005-0000-0000-0000EB040000}"/>
    <cellStyle name="Arial6Bold 3 7 3" xfId="37598" xr:uid="{00000000-0005-0000-0000-0000EC040000}"/>
    <cellStyle name="Arial6Bold 3 8" xfId="20595" xr:uid="{00000000-0005-0000-0000-0000ED040000}"/>
    <cellStyle name="Arial6Bold 3 8 2" xfId="32082" xr:uid="{00000000-0005-0000-0000-0000EE040000}"/>
    <cellStyle name="Arial6Bold 3 8 3" xfId="42693" xr:uid="{00000000-0005-0000-0000-0000EF040000}"/>
    <cellStyle name="Arial6Bold 3 9" xfId="8263" xr:uid="{00000000-0005-0000-0000-0000F0040000}"/>
    <cellStyle name="Arial6Bold 4" xfId="608" xr:uid="{00000000-0005-0000-0000-0000F1040000}"/>
    <cellStyle name="Arial6Bold 4 10" xfId="15374" xr:uid="{00000000-0005-0000-0000-0000F2040000}"/>
    <cellStyle name="Arial6Bold 4 10 2" xfId="26928" xr:uid="{00000000-0005-0000-0000-0000F3040000}"/>
    <cellStyle name="Arial6Bold 4 10 3" xfId="37950" xr:uid="{00000000-0005-0000-0000-0000F4040000}"/>
    <cellStyle name="Arial6Bold 4 11" xfId="9011" xr:uid="{00000000-0005-0000-0000-0000F5040000}"/>
    <cellStyle name="Arial6Bold 4 12" xfId="8563" xr:uid="{00000000-0005-0000-0000-0000F6040000}"/>
    <cellStyle name="Arial6Bold 4 13" xfId="8360" xr:uid="{00000000-0005-0000-0000-0000F7040000}"/>
    <cellStyle name="Arial6Bold 4 2" xfId="6240" xr:uid="{00000000-0005-0000-0000-0000F8040000}"/>
    <cellStyle name="Arial6Bold 4 2 2" xfId="15521" xr:uid="{00000000-0005-0000-0000-0000F9040000}"/>
    <cellStyle name="Arial6Bold 4 2 2 2" xfId="27075" xr:uid="{00000000-0005-0000-0000-0000FA040000}"/>
    <cellStyle name="Arial6Bold 4 2 2 3" xfId="38089" xr:uid="{00000000-0005-0000-0000-0000FB040000}"/>
    <cellStyle name="Arial6Bold 4 2 3" xfId="17467" xr:uid="{00000000-0005-0000-0000-0000FC040000}"/>
    <cellStyle name="Arial6Bold 4 2 3 2" xfId="28955" xr:uid="{00000000-0005-0000-0000-0000FD040000}"/>
    <cellStyle name="Arial6Bold 4 2 3 3" xfId="39758" xr:uid="{00000000-0005-0000-0000-0000FE040000}"/>
    <cellStyle name="Arial6Bold 4 2 4" xfId="19040" xr:uid="{00000000-0005-0000-0000-0000FF040000}"/>
    <cellStyle name="Arial6Bold 4 2 4 2" xfId="30528" xr:uid="{00000000-0005-0000-0000-000000050000}"/>
    <cellStyle name="Arial6Bold 4 2 4 3" xfId="41313" xr:uid="{00000000-0005-0000-0000-000001050000}"/>
    <cellStyle name="Arial6Bold 4 2 5" xfId="20774" xr:uid="{00000000-0005-0000-0000-000002050000}"/>
    <cellStyle name="Arial6Bold 4 2 5 2" xfId="32256" xr:uid="{00000000-0005-0000-0000-000003050000}"/>
    <cellStyle name="Arial6Bold 4 2 5 3" xfId="42853" xr:uid="{00000000-0005-0000-0000-000004050000}"/>
    <cellStyle name="Arial6Bold 4 2 6" xfId="10946" xr:uid="{00000000-0005-0000-0000-000005050000}"/>
    <cellStyle name="Arial6Bold 4 2 7" xfId="22599" xr:uid="{00000000-0005-0000-0000-000006050000}"/>
    <cellStyle name="Arial6Bold 4 2 8" xfId="33941" xr:uid="{00000000-0005-0000-0000-000007050000}"/>
    <cellStyle name="Arial6Bold 4 3" xfId="7206" xr:uid="{00000000-0005-0000-0000-000008050000}"/>
    <cellStyle name="Arial6Bold 4 3 2" xfId="16487" xr:uid="{00000000-0005-0000-0000-000009050000}"/>
    <cellStyle name="Arial6Bold 4 3 2 2" xfId="28041" xr:uid="{00000000-0005-0000-0000-00000A050000}"/>
    <cellStyle name="Arial6Bold 4 3 2 3" xfId="38944" xr:uid="{00000000-0005-0000-0000-00000B050000}"/>
    <cellStyle name="Arial6Bold 4 3 3" xfId="18336" xr:uid="{00000000-0005-0000-0000-00000C050000}"/>
    <cellStyle name="Arial6Bold 4 3 3 2" xfId="29824" xr:uid="{00000000-0005-0000-0000-00000D050000}"/>
    <cellStyle name="Arial6Bold 4 3 3 3" xfId="40625" xr:uid="{00000000-0005-0000-0000-00000E050000}"/>
    <cellStyle name="Arial6Bold 4 3 4" xfId="20006" xr:uid="{00000000-0005-0000-0000-00000F050000}"/>
    <cellStyle name="Arial6Bold 4 3 4 2" xfId="31494" xr:uid="{00000000-0005-0000-0000-000010050000}"/>
    <cellStyle name="Arial6Bold 4 3 4 3" xfId="42168" xr:uid="{00000000-0005-0000-0000-000011050000}"/>
    <cellStyle name="Arial6Bold 4 3 5" xfId="21740" xr:uid="{00000000-0005-0000-0000-000012050000}"/>
    <cellStyle name="Arial6Bold 4 3 5 2" xfId="33221" xr:uid="{00000000-0005-0000-0000-000013050000}"/>
    <cellStyle name="Arial6Bold 4 3 5 3" xfId="43707" xr:uid="{00000000-0005-0000-0000-000014050000}"/>
    <cellStyle name="Arial6Bold 4 3 6" xfId="11909" xr:uid="{00000000-0005-0000-0000-000015050000}"/>
    <cellStyle name="Arial6Bold 4 3 7" xfId="23564" xr:uid="{00000000-0005-0000-0000-000016050000}"/>
    <cellStyle name="Arial6Bold 4 3 8" xfId="34901" xr:uid="{00000000-0005-0000-0000-000017050000}"/>
    <cellStyle name="Arial6Bold 4 4" xfId="6456" xr:uid="{00000000-0005-0000-0000-000018050000}"/>
    <cellStyle name="Arial6Bold 4 4 2" xfId="15737" xr:uid="{00000000-0005-0000-0000-000019050000}"/>
    <cellStyle name="Arial6Bold 4 4 2 2" xfId="27291" xr:uid="{00000000-0005-0000-0000-00001A050000}"/>
    <cellStyle name="Arial6Bold 4 4 2 3" xfId="38276" xr:uid="{00000000-0005-0000-0000-00001B050000}"/>
    <cellStyle name="Arial6Bold 4 4 3" xfId="17660" xr:uid="{00000000-0005-0000-0000-00001C050000}"/>
    <cellStyle name="Arial6Bold 4 4 3 2" xfId="29148" xr:uid="{00000000-0005-0000-0000-00001D050000}"/>
    <cellStyle name="Arial6Bold 4 4 3 3" xfId="39951" xr:uid="{00000000-0005-0000-0000-00001E050000}"/>
    <cellStyle name="Arial6Bold 4 4 4" xfId="19256" xr:uid="{00000000-0005-0000-0000-00001F050000}"/>
    <cellStyle name="Arial6Bold 4 4 4 2" xfId="30744" xr:uid="{00000000-0005-0000-0000-000020050000}"/>
    <cellStyle name="Arial6Bold 4 4 4 3" xfId="41500" xr:uid="{00000000-0005-0000-0000-000021050000}"/>
    <cellStyle name="Arial6Bold 4 4 5" xfId="20990" xr:uid="{00000000-0005-0000-0000-000022050000}"/>
    <cellStyle name="Arial6Bold 4 4 5 2" xfId="32471" xr:uid="{00000000-0005-0000-0000-000023050000}"/>
    <cellStyle name="Arial6Bold 4 4 5 3" xfId="43039" xr:uid="{00000000-0005-0000-0000-000024050000}"/>
    <cellStyle name="Arial6Bold 4 4 6" xfId="11159" xr:uid="{00000000-0005-0000-0000-000025050000}"/>
    <cellStyle name="Arial6Bold 4 4 7" xfId="22814" xr:uid="{00000000-0005-0000-0000-000026050000}"/>
    <cellStyle name="Arial6Bold 4 4 8" xfId="34151" xr:uid="{00000000-0005-0000-0000-000027050000}"/>
    <cellStyle name="Arial6Bold 4 5" xfId="7049" xr:uid="{00000000-0005-0000-0000-000028050000}"/>
    <cellStyle name="Arial6Bold 4 5 2" xfId="16330" xr:uid="{00000000-0005-0000-0000-000029050000}"/>
    <cellStyle name="Arial6Bold 4 5 2 2" xfId="27884" xr:uid="{00000000-0005-0000-0000-00002A050000}"/>
    <cellStyle name="Arial6Bold 4 5 2 3" xfId="38800" xr:uid="{00000000-0005-0000-0000-00002B050000}"/>
    <cellStyle name="Arial6Bold 4 5 3" xfId="18190" xr:uid="{00000000-0005-0000-0000-00002C050000}"/>
    <cellStyle name="Arial6Bold 4 5 3 2" xfId="29678" xr:uid="{00000000-0005-0000-0000-00002D050000}"/>
    <cellStyle name="Arial6Bold 4 5 3 3" xfId="40479" xr:uid="{00000000-0005-0000-0000-00002E050000}"/>
    <cellStyle name="Arial6Bold 4 5 4" xfId="19849" xr:uid="{00000000-0005-0000-0000-00002F050000}"/>
    <cellStyle name="Arial6Bold 4 5 4 2" xfId="31337" xr:uid="{00000000-0005-0000-0000-000030050000}"/>
    <cellStyle name="Arial6Bold 4 5 4 3" xfId="42024" xr:uid="{00000000-0005-0000-0000-000031050000}"/>
    <cellStyle name="Arial6Bold 4 5 5" xfId="21583" xr:uid="{00000000-0005-0000-0000-000032050000}"/>
    <cellStyle name="Arial6Bold 4 5 5 2" xfId="33064" xr:uid="{00000000-0005-0000-0000-000033050000}"/>
    <cellStyle name="Arial6Bold 4 5 5 3" xfId="43563" xr:uid="{00000000-0005-0000-0000-000034050000}"/>
    <cellStyle name="Arial6Bold 4 5 6" xfId="11752" xr:uid="{00000000-0005-0000-0000-000035050000}"/>
    <cellStyle name="Arial6Bold 4 5 7" xfId="23407" xr:uid="{00000000-0005-0000-0000-000036050000}"/>
    <cellStyle name="Arial6Bold 4 5 8" xfId="34744" xr:uid="{00000000-0005-0000-0000-000037050000}"/>
    <cellStyle name="Arial6Bold 4 6" xfId="9347" xr:uid="{00000000-0005-0000-0000-000038050000}"/>
    <cellStyle name="Arial6Bold 4 6 2" xfId="14446" xr:uid="{00000000-0005-0000-0000-000039050000}"/>
    <cellStyle name="Arial6Bold 4 6 2 2" xfId="26010" xr:uid="{00000000-0005-0000-0000-00003A050000}"/>
    <cellStyle name="Arial6Bold 4 6 2 3" xfId="37154" xr:uid="{00000000-0005-0000-0000-00003B050000}"/>
    <cellStyle name="Arial6Bold 4 6 3" xfId="15239" xr:uid="{00000000-0005-0000-0000-00003C050000}"/>
    <cellStyle name="Arial6Bold 4 6 3 2" xfId="26796" xr:uid="{00000000-0005-0000-0000-00003D050000}"/>
    <cellStyle name="Arial6Bold 4 6 3 3" xfId="37829" xr:uid="{00000000-0005-0000-0000-00003E050000}"/>
    <cellStyle name="Arial6Bold 4 6 4" xfId="13977" xr:uid="{00000000-0005-0000-0000-00003F050000}"/>
    <cellStyle name="Arial6Bold 4 6 4 2" xfId="25541" xr:uid="{00000000-0005-0000-0000-000040050000}"/>
    <cellStyle name="Arial6Bold 4 6 4 3" xfId="36744" xr:uid="{00000000-0005-0000-0000-000041050000}"/>
    <cellStyle name="Arial6Bold 4 6 5" xfId="18870" xr:uid="{00000000-0005-0000-0000-000042050000}"/>
    <cellStyle name="Arial6Bold 4 6 5 2" xfId="30358" xr:uid="{00000000-0005-0000-0000-000043050000}"/>
    <cellStyle name="Arial6Bold 4 6 5 3" xfId="41152" xr:uid="{00000000-0005-0000-0000-000044050000}"/>
    <cellStyle name="Arial6Bold 4 6 6" xfId="8306" xr:uid="{00000000-0005-0000-0000-000045050000}"/>
    <cellStyle name="Arial6Bold 4 6 7" xfId="8923" xr:uid="{00000000-0005-0000-0000-000046050000}"/>
    <cellStyle name="Arial6Bold 4 7" xfId="14094" xr:uid="{00000000-0005-0000-0000-000047050000}"/>
    <cellStyle name="Arial6Bold 4 7 2" xfId="25658" xr:uid="{00000000-0005-0000-0000-000048050000}"/>
    <cellStyle name="Arial6Bold 4 7 3" xfId="36848" xr:uid="{00000000-0005-0000-0000-000049050000}"/>
    <cellStyle name="Arial6Bold 4 8" xfId="12766" xr:uid="{00000000-0005-0000-0000-00004A050000}"/>
    <cellStyle name="Arial6Bold 4 8 2" xfId="24336" xr:uid="{00000000-0005-0000-0000-00004B050000}"/>
    <cellStyle name="Arial6Bold 4 8 3" xfId="35658" xr:uid="{00000000-0005-0000-0000-00004C050000}"/>
    <cellStyle name="Arial6Bold 4 9" xfId="13081" xr:uid="{00000000-0005-0000-0000-00004D050000}"/>
    <cellStyle name="Arial6Bold 4 9 2" xfId="24650" xr:uid="{00000000-0005-0000-0000-00004E050000}"/>
    <cellStyle name="Arial6Bold 4 9 3" xfId="35938" xr:uid="{00000000-0005-0000-0000-00004F050000}"/>
    <cellStyle name="Arial6Bold 5" xfId="7285" xr:uid="{00000000-0005-0000-0000-000050050000}"/>
    <cellStyle name="Arial6Bold 5 10" xfId="9254" xr:uid="{00000000-0005-0000-0000-000051050000}"/>
    <cellStyle name="Arial6Bold 5 2" xfId="6604" xr:uid="{00000000-0005-0000-0000-000052050000}"/>
    <cellStyle name="Arial6Bold 5 2 2" xfId="15885" xr:uid="{00000000-0005-0000-0000-000053050000}"/>
    <cellStyle name="Arial6Bold 5 2 2 2" xfId="27439" xr:uid="{00000000-0005-0000-0000-000054050000}"/>
    <cellStyle name="Arial6Bold 5 2 2 3" xfId="38408" xr:uid="{00000000-0005-0000-0000-000055050000}"/>
    <cellStyle name="Arial6Bold 5 2 3" xfId="17793" xr:uid="{00000000-0005-0000-0000-000056050000}"/>
    <cellStyle name="Arial6Bold 5 2 3 2" xfId="29281" xr:uid="{00000000-0005-0000-0000-000057050000}"/>
    <cellStyle name="Arial6Bold 5 2 3 3" xfId="40084" xr:uid="{00000000-0005-0000-0000-000058050000}"/>
    <cellStyle name="Arial6Bold 5 2 4" xfId="19404" xr:uid="{00000000-0005-0000-0000-000059050000}"/>
    <cellStyle name="Arial6Bold 5 2 4 2" xfId="30892" xr:uid="{00000000-0005-0000-0000-00005A050000}"/>
    <cellStyle name="Arial6Bold 5 2 4 3" xfId="41632" xr:uid="{00000000-0005-0000-0000-00005B050000}"/>
    <cellStyle name="Arial6Bold 5 2 5" xfId="21138" xr:uid="{00000000-0005-0000-0000-00005C050000}"/>
    <cellStyle name="Arial6Bold 5 2 5 2" xfId="32619" xr:uid="{00000000-0005-0000-0000-00005D050000}"/>
    <cellStyle name="Arial6Bold 5 2 5 3" xfId="43171" xr:uid="{00000000-0005-0000-0000-00005E050000}"/>
    <cellStyle name="Arial6Bold 5 2 6" xfId="11307" xr:uid="{00000000-0005-0000-0000-00005F050000}"/>
    <cellStyle name="Arial6Bold 5 2 7" xfId="22962" xr:uid="{00000000-0005-0000-0000-000060050000}"/>
    <cellStyle name="Arial6Bold 5 2 8" xfId="34299" xr:uid="{00000000-0005-0000-0000-000061050000}"/>
    <cellStyle name="Arial6Bold 5 3" xfId="6655" xr:uid="{00000000-0005-0000-0000-000062050000}"/>
    <cellStyle name="Arial6Bold 5 3 2" xfId="15936" xr:uid="{00000000-0005-0000-0000-000063050000}"/>
    <cellStyle name="Arial6Bold 5 3 2 2" xfId="27490" xr:uid="{00000000-0005-0000-0000-000064050000}"/>
    <cellStyle name="Arial6Bold 5 3 2 3" xfId="38455" xr:uid="{00000000-0005-0000-0000-000065050000}"/>
    <cellStyle name="Arial6Bold 5 3 3" xfId="17841" xr:uid="{00000000-0005-0000-0000-000066050000}"/>
    <cellStyle name="Arial6Bold 5 3 3 2" xfId="29329" xr:uid="{00000000-0005-0000-0000-000067050000}"/>
    <cellStyle name="Arial6Bold 5 3 3 3" xfId="40132" xr:uid="{00000000-0005-0000-0000-000068050000}"/>
    <cellStyle name="Arial6Bold 5 3 4" xfId="19455" xr:uid="{00000000-0005-0000-0000-000069050000}"/>
    <cellStyle name="Arial6Bold 5 3 4 2" xfId="30943" xr:uid="{00000000-0005-0000-0000-00006A050000}"/>
    <cellStyle name="Arial6Bold 5 3 4 3" xfId="41679" xr:uid="{00000000-0005-0000-0000-00006B050000}"/>
    <cellStyle name="Arial6Bold 5 3 5" xfId="21189" xr:uid="{00000000-0005-0000-0000-00006C050000}"/>
    <cellStyle name="Arial6Bold 5 3 5 2" xfId="32670" xr:uid="{00000000-0005-0000-0000-00006D050000}"/>
    <cellStyle name="Arial6Bold 5 3 5 3" xfId="43218" xr:uid="{00000000-0005-0000-0000-00006E050000}"/>
    <cellStyle name="Arial6Bold 5 3 6" xfId="11358" xr:uid="{00000000-0005-0000-0000-00006F050000}"/>
    <cellStyle name="Arial6Bold 5 3 7" xfId="23013" xr:uid="{00000000-0005-0000-0000-000070050000}"/>
    <cellStyle name="Arial6Bold 5 3 8" xfId="34350" xr:uid="{00000000-0005-0000-0000-000071050000}"/>
    <cellStyle name="Arial6Bold 5 4" xfId="14156" xr:uid="{00000000-0005-0000-0000-000072050000}"/>
    <cellStyle name="Arial6Bold 5 4 2" xfId="25720" xr:uid="{00000000-0005-0000-0000-000073050000}"/>
    <cellStyle name="Arial6Bold 5 4 3" xfId="36900" xr:uid="{00000000-0005-0000-0000-000074050000}"/>
    <cellStyle name="Arial6Bold 5 5" xfId="13469" xr:uid="{00000000-0005-0000-0000-000075050000}"/>
    <cellStyle name="Arial6Bold 5 5 2" xfId="25035" xr:uid="{00000000-0005-0000-0000-000076050000}"/>
    <cellStyle name="Arial6Bold 5 5 3" xfId="36294" xr:uid="{00000000-0005-0000-0000-000077050000}"/>
    <cellStyle name="Arial6Bold 5 6" xfId="13593" xr:uid="{00000000-0005-0000-0000-000078050000}"/>
    <cellStyle name="Arial6Bold 5 6 2" xfId="25157" xr:uid="{00000000-0005-0000-0000-000079050000}"/>
    <cellStyle name="Arial6Bold 5 6 3" xfId="36402" xr:uid="{00000000-0005-0000-0000-00007A050000}"/>
    <cellStyle name="Arial6Bold 5 7" xfId="13202" xr:uid="{00000000-0005-0000-0000-00007B050000}"/>
    <cellStyle name="Arial6Bold 5 7 2" xfId="24770" xr:uid="{00000000-0005-0000-0000-00007C050000}"/>
    <cellStyle name="Arial6Bold 5 7 3" xfId="36053" xr:uid="{00000000-0005-0000-0000-00007D050000}"/>
    <cellStyle name="Arial6Bold 5 8" xfId="9072" xr:uid="{00000000-0005-0000-0000-00007E050000}"/>
    <cellStyle name="Arial6Bold 5 9" xfId="9289" xr:uid="{00000000-0005-0000-0000-00007F050000}"/>
    <cellStyle name="Arial6Bold 6" xfId="7338" xr:uid="{00000000-0005-0000-0000-000080050000}"/>
    <cellStyle name="Arial6Bold 6 10" xfId="8949" xr:uid="{00000000-0005-0000-0000-000081050000}"/>
    <cellStyle name="Arial6Bold 6 11" xfId="9262" xr:uid="{00000000-0005-0000-0000-000082050000}"/>
    <cellStyle name="Arial6Bold 6 2" xfId="7187" xr:uid="{00000000-0005-0000-0000-000083050000}"/>
    <cellStyle name="Arial6Bold 6 2 2" xfId="16468" xr:uid="{00000000-0005-0000-0000-000084050000}"/>
    <cellStyle name="Arial6Bold 6 2 2 2" xfId="28022" xr:uid="{00000000-0005-0000-0000-000085050000}"/>
    <cellStyle name="Arial6Bold 6 2 2 3" xfId="38926" xr:uid="{00000000-0005-0000-0000-000086050000}"/>
    <cellStyle name="Arial6Bold 6 2 3" xfId="18318" xr:uid="{00000000-0005-0000-0000-000087050000}"/>
    <cellStyle name="Arial6Bold 6 2 3 2" xfId="29806" xr:uid="{00000000-0005-0000-0000-000088050000}"/>
    <cellStyle name="Arial6Bold 6 2 3 3" xfId="40607" xr:uid="{00000000-0005-0000-0000-000089050000}"/>
    <cellStyle name="Arial6Bold 6 2 4" xfId="19987" xr:uid="{00000000-0005-0000-0000-00008A050000}"/>
    <cellStyle name="Arial6Bold 6 2 4 2" xfId="31475" xr:uid="{00000000-0005-0000-0000-00008B050000}"/>
    <cellStyle name="Arial6Bold 6 2 4 3" xfId="42150" xr:uid="{00000000-0005-0000-0000-00008C050000}"/>
    <cellStyle name="Arial6Bold 6 2 5" xfId="21721" xr:uid="{00000000-0005-0000-0000-00008D050000}"/>
    <cellStyle name="Arial6Bold 6 2 5 2" xfId="33202" xr:uid="{00000000-0005-0000-0000-00008E050000}"/>
    <cellStyle name="Arial6Bold 6 2 5 3" xfId="43689" xr:uid="{00000000-0005-0000-0000-00008F050000}"/>
    <cellStyle name="Arial6Bold 6 2 6" xfId="11890" xr:uid="{00000000-0005-0000-0000-000090050000}"/>
    <cellStyle name="Arial6Bold 6 2 7" xfId="23545" xr:uid="{00000000-0005-0000-0000-000091050000}"/>
    <cellStyle name="Arial6Bold 6 2 8" xfId="34882" xr:uid="{00000000-0005-0000-0000-000092050000}"/>
    <cellStyle name="Arial6Bold 6 3" xfId="6729" xr:uid="{00000000-0005-0000-0000-000093050000}"/>
    <cellStyle name="Arial6Bold 6 3 2" xfId="16010" xr:uid="{00000000-0005-0000-0000-000094050000}"/>
    <cellStyle name="Arial6Bold 6 3 2 2" xfId="27564" xr:uid="{00000000-0005-0000-0000-000095050000}"/>
    <cellStyle name="Arial6Bold 6 3 2 3" xfId="38522" xr:uid="{00000000-0005-0000-0000-000096050000}"/>
    <cellStyle name="Arial6Bold 6 3 3" xfId="17909" xr:uid="{00000000-0005-0000-0000-000097050000}"/>
    <cellStyle name="Arial6Bold 6 3 3 2" xfId="29397" xr:uid="{00000000-0005-0000-0000-000098050000}"/>
    <cellStyle name="Arial6Bold 6 3 3 3" xfId="40199" xr:uid="{00000000-0005-0000-0000-000099050000}"/>
    <cellStyle name="Arial6Bold 6 3 4" xfId="19529" xr:uid="{00000000-0005-0000-0000-00009A050000}"/>
    <cellStyle name="Arial6Bold 6 3 4 2" xfId="31017" xr:uid="{00000000-0005-0000-0000-00009B050000}"/>
    <cellStyle name="Arial6Bold 6 3 4 3" xfId="41746" xr:uid="{00000000-0005-0000-0000-00009C050000}"/>
    <cellStyle name="Arial6Bold 6 3 5" xfId="21263" xr:uid="{00000000-0005-0000-0000-00009D050000}"/>
    <cellStyle name="Arial6Bold 6 3 5 2" xfId="32744" xr:uid="{00000000-0005-0000-0000-00009E050000}"/>
    <cellStyle name="Arial6Bold 6 3 5 3" xfId="43285" xr:uid="{00000000-0005-0000-0000-00009F050000}"/>
    <cellStyle name="Arial6Bold 6 3 6" xfId="11432" xr:uid="{00000000-0005-0000-0000-0000A0050000}"/>
    <cellStyle name="Arial6Bold 6 3 7" xfId="23087" xr:uid="{00000000-0005-0000-0000-0000A1050000}"/>
    <cellStyle name="Arial6Bold 6 3 8" xfId="34424" xr:uid="{00000000-0005-0000-0000-0000A2050000}"/>
    <cellStyle name="Arial6Bold 6 4" xfId="11999" xr:uid="{00000000-0005-0000-0000-0000A3050000}"/>
    <cellStyle name="Arial6Bold 6 4 2" xfId="16579" xr:uid="{00000000-0005-0000-0000-0000A4050000}"/>
    <cellStyle name="Arial6Bold 6 4 2 2" xfId="28133" xr:uid="{00000000-0005-0000-0000-0000A5050000}"/>
    <cellStyle name="Arial6Bold 6 4 2 3" xfId="39018" xr:uid="{00000000-0005-0000-0000-0000A6050000}"/>
    <cellStyle name="Arial6Bold 6 4 3" xfId="18413" xr:uid="{00000000-0005-0000-0000-0000A7050000}"/>
    <cellStyle name="Arial6Bold 6 4 3 2" xfId="29901" xr:uid="{00000000-0005-0000-0000-0000A8050000}"/>
    <cellStyle name="Arial6Bold 6 4 3 3" xfId="40701" xr:uid="{00000000-0005-0000-0000-0000A9050000}"/>
    <cellStyle name="Arial6Bold 6 4 4" xfId="20098" xr:uid="{00000000-0005-0000-0000-0000AA050000}"/>
    <cellStyle name="Arial6Bold 6 4 4 2" xfId="31586" xr:uid="{00000000-0005-0000-0000-0000AB050000}"/>
    <cellStyle name="Arial6Bold 6 4 4 3" xfId="42242" xr:uid="{00000000-0005-0000-0000-0000AC050000}"/>
    <cellStyle name="Arial6Bold 6 4 5" xfId="21832" xr:uid="{00000000-0005-0000-0000-0000AD050000}"/>
    <cellStyle name="Arial6Bold 6 4 5 2" xfId="33313" xr:uid="{00000000-0005-0000-0000-0000AE050000}"/>
    <cellStyle name="Arial6Bold 6 4 5 3" xfId="43781" xr:uid="{00000000-0005-0000-0000-0000AF050000}"/>
    <cellStyle name="Arial6Bold 6 4 6" xfId="23656" xr:uid="{00000000-0005-0000-0000-0000B0050000}"/>
    <cellStyle name="Arial6Bold 6 4 7" xfId="34991" xr:uid="{00000000-0005-0000-0000-0000B1050000}"/>
    <cellStyle name="Arial6Bold 6 5" xfId="14209" xr:uid="{00000000-0005-0000-0000-0000B2050000}"/>
    <cellStyle name="Arial6Bold 6 5 2" xfId="25773" xr:uid="{00000000-0005-0000-0000-0000B3050000}"/>
    <cellStyle name="Arial6Bold 6 5 3" xfId="36938" xr:uid="{00000000-0005-0000-0000-0000B4050000}"/>
    <cellStyle name="Arial6Bold 6 6" xfId="13443" xr:uid="{00000000-0005-0000-0000-0000B5050000}"/>
    <cellStyle name="Arial6Bold 6 6 2" xfId="25009" xr:uid="{00000000-0005-0000-0000-0000B6050000}"/>
    <cellStyle name="Arial6Bold 6 6 3" xfId="36270" xr:uid="{00000000-0005-0000-0000-0000B7050000}"/>
    <cellStyle name="Arial6Bold 6 7" xfId="15078" xr:uid="{00000000-0005-0000-0000-0000B8050000}"/>
    <cellStyle name="Arial6Bold 6 7 2" xfId="26636" xr:uid="{00000000-0005-0000-0000-0000B9050000}"/>
    <cellStyle name="Arial6Bold 6 7 3" xfId="37681" xr:uid="{00000000-0005-0000-0000-0000BA050000}"/>
    <cellStyle name="Arial6Bold 6 8" xfId="15020" xr:uid="{00000000-0005-0000-0000-0000BB050000}"/>
    <cellStyle name="Arial6Bold 6 8 2" xfId="26578" xr:uid="{00000000-0005-0000-0000-0000BC050000}"/>
    <cellStyle name="Arial6Bold 6 8 3" xfId="37629" xr:uid="{00000000-0005-0000-0000-0000BD050000}"/>
    <cellStyle name="Arial6Bold 6 9" xfId="9122" xr:uid="{00000000-0005-0000-0000-0000BE050000}"/>
    <cellStyle name="Arial6Bold 7" xfId="6319" xr:uid="{00000000-0005-0000-0000-0000BF050000}"/>
    <cellStyle name="Arial6Bold 7 2" xfId="15600" xr:uid="{00000000-0005-0000-0000-0000C0050000}"/>
    <cellStyle name="Arial6Bold 7 2 2" xfId="27154" xr:uid="{00000000-0005-0000-0000-0000C1050000}"/>
    <cellStyle name="Arial6Bold 7 2 3" xfId="38161" xr:uid="{00000000-0005-0000-0000-0000C2050000}"/>
    <cellStyle name="Arial6Bold 7 3" xfId="17539" xr:uid="{00000000-0005-0000-0000-0000C3050000}"/>
    <cellStyle name="Arial6Bold 7 3 2" xfId="29027" xr:uid="{00000000-0005-0000-0000-0000C4050000}"/>
    <cellStyle name="Arial6Bold 7 3 3" xfId="39830" xr:uid="{00000000-0005-0000-0000-0000C5050000}"/>
    <cellStyle name="Arial6Bold 7 4" xfId="19119" xr:uid="{00000000-0005-0000-0000-0000C6050000}"/>
    <cellStyle name="Arial6Bold 7 4 2" xfId="30607" xr:uid="{00000000-0005-0000-0000-0000C7050000}"/>
    <cellStyle name="Arial6Bold 7 4 3" xfId="41385" xr:uid="{00000000-0005-0000-0000-0000C8050000}"/>
    <cellStyle name="Arial6Bold 7 5" xfId="20853" xr:uid="{00000000-0005-0000-0000-0000C9050000}"/>
    <cellStyle name="Arial6Bold 7 5 2" xfId="32334" xr:uid="{00000000-0005-0000-0000-0000CA050000}"/>
    <cellStyle name="Arial6Bold 7 5 3" xfId="42924" xr:uid="{00000000-0005-0000-0000-0000CB050000}"/>
    <cellStyle name="Arial6Bold 7 6" xfId="11022" xr:uid="{00000000-0005-0000-0000-0000CC050000}"/>
    <cellStyle name="Arial6Bold 7 7" xfId="22677" xr:uid="{00000000-0005-0000-0000-0000CD050000}"/>
    <cellStyle name="Arial6Bold 7 8" xfId="34014" xr:uid="{00000000-0005-0000-0000-0000CE050000}"/>
    <cellStyle name="Arial6Bold 8" xfId="12651" xr:uid="{00000000-0005-0000-0000-0000CF050000}"/>
    <cellStyle name="Arial6Bold 8 2" xfId="24221" xr:uid="{00000000-0005-0000-0000-0000D0050000}"/>
    <cellStyle name="Arial6Bold 8 3" xfId="35552" xr:uid="{00000000-0005-0000-0000-0000D1050000}"/>
    <cellStyle name="Arial6Bold 9" xfId="13708" xr:uid="{00000000-0005-0000-0000-0000D2050000}"/>
    <cellStyle name="Arial6Bold 9 2" xfId="25272" xr:uid="{00000000-0005-0000-0000-0000D3050000}"/>
    <cellStyle name="Arial6Bold 9 3" xfId="36502" xr:uid="{00000000-0005-0000-0000-0000D4050000}"/>
    <cellStyle name="Arial8Bold" xfId="609" xr:uid="{00000000-0005-0000-0000-0000D5050000}"/>
    <cellStyle name="Arial8Bold 10" xfId="17175" xr:uid="{00000000-0005-0000-0000-0000D6050000}"/>
    <cellStyle name="Arial8Bold 10 2" xfId="28663" xr:uid="{00000000-0005-0000-0000-0000D7050000}"/>
    <cellStyle name="Arial8Bold 10 3" xfId="39482" xr:uid="{00000000-0005-0000-0000-0000D8050000}"/>
    <cellStyle name="Arial8Bold 11" xfId="15261" xr:uid="{00000000-0005-0000-0000-0000D9050000}"/>
    <cellStyle name="Arial8Bold 11 2" xfId="26816" xr:uid="{00000000-0005-0000-0000-0000DA050000}"/>
    <cellStyle name="Arial8Bold 11 3" xfId="37848" xr:uid="{00000000-0005-0000-0000-0000DB050000}"/>
    <cellStyle name="Arial8Bold 12" xfId="20591" xr:uid="{00000000-0005-0000-0000-0000DC050000}"/>
    <cellStyle name="Arial8Bold 12 2" xfId="32078" xr:uid="{00000000-0005-0000-0000-0000DD050000}"/>
    <cellStyle name="Arial8Bold 12 3" xfId="42689" xr:uid="{00000000-0005-0000-0000-0000DE050000}"/>
    <cellStyle name="Arial8Bold 13" xfId="20583" xr:uid="{00000000-0005-0000-0000-0000DF050000}"/>
    <cellStyle name="Arial8Bold 13 2" xfId="32070" xr:uid="{00000000-0005-0000-0000-0000E0050000}"/>
    <cellStyle name="Arial8Bold 13 3" xfId="42681" xr:uid="{00000000-0005-0000-0000-0000E1050000}"/>
    <cellStyle name="Arial8Bold 14" xfId="10773" xr:uid="{00000000-0005-0000-0000-0000E2050000}"/>
    <cellStyle name="Arial8Bold 2" xfId="610" xr:uid="{00000000-0005-0000-0000-0000E3050000}"/>
    <cellStyle name="Arial8Bold 2 10" xfId="17260" xr:uid="{00000000-0005-0000-0000-0000E4050000}"/>
    <cellStyle name="Arial8Bold 2 10 2" xfId="28748" xr:uid="{00000000-0005-0000-0000-0000E5050000}"/>
    <cellStyle name="Arial8Bold 2 10 3" xfId="39556" xr:uid="{00000000-0005-0000-0000-0000E6050000}"/>
    <cellStyle name="Arial8Bold 2 11" xfId="13270" xr:uid="{00000000-0005-0000-0000-0000E7050000}"/>
    <cellStyle name="Arial8Bold 2 11 2" xfId="24838" xr:uid="{00000000-0005-0000-0000-0000E8050000}"/>
    <cellStyle name="Arial8Bold 2 11 3" xfId="36116" xr:uid="{00000000-0005-0000-0000-0000E9050000}"/>
    <cellStyle name="Arial8Bold 2 12" xfId="20678" xr:uid="{00000000-0005-0000-0000-0000EA050000}"/>
    <cellStyle name="Arial8Bold 2 12 2" xfId="32162" xr:uid="{00000000-0005-0000-0000-0000EB050000}"/>
    <cellStyle name="Arial8Bold 2 12 3" xfId="42763" xr:uid="{00000000-0005-0000-0000-0000EC050000}"/>
    <cellStyle name="Arial8Bold 2 13" xfId="8215" xr:uid="{00000000-0005-0000-0000-0000ED050000}"/>
    <cellStyle name="Arial8Bold 2 2" xfId="611" xr:uid="{00000000-0005-0000-0000-0000EE050000}"/>
    <cellStyle name="Arial8Bold 2 2 10" xfId="8580" xr:uid="{00000000-0005-0000-0000-0000EF050000}"/>
    <cellStyle name="Arial8Bold 2 2 2" xfId="6246" xr:uid="{00000000-0005-0000-0000-0000F0050000}"/>
    <cellStyle name="Arial8Bold 2 2 2 10" xfId="9017" xr:uid="{00000000-0005-0000-0000-0000F1050000}"/>
    <cellStyle name="Arial8Bold 2 2 2 11" xfId="9340" xr:uid="{00000000-0005-0000-0000-0000F2050000}"/>
    <cellStyle name="Arial8Bold 2 2 2 12" xfId="8953" xr:uid="{00000000-0005-0000-0000-0000F3050000}"/>
    <cellStyle name="Arial8Bold 2 2 2 2" xfId="7212" xr:uid="{00000000-0005-0000-0000-0000F4050000}"/>
    <cellStyle name="Arial8Bold 2 2 2 2 2" xfId="16493" xr:uid="{00000000-0005-0000-0000-0000F5050000}"/>
    <cellStyle name="Arial8Bold 2 2 2 2 2 2" xfId="28047" xr:uid="{00000000-0005-0000-0000-0000F6050000}"/>
    <cellStyle name="Arial8Bold 2 2 2 2 2 3" xfId="38950" xr:uid="{00000000-0005-0000-0000-0000F7050000}"/>
    <cellStyle name="Arial8Bold 2 2 2 2 3" xfId="18342" xr:uid="{00000000-0005-0000-0000-0000F8050000}"/>
    <cellStyle name="Arial8Bold 2 2 2 2 3 2" xfId="29830" xr:uid="{00000000-0005-0000-0000-0000F9050000}"/>
    <cellStyle name="Arial8Bold 2 2 2 2 3 3" xfId="40631" xr:uid="{00000000-0005-0000-0000-0000FA050000}"/>
    <cellStyle name="Arial8Bold 2 2 2 2 4" xfId="20012" xr:uid="{00000000-0005-0000-0000-0000FB050000}"/>
    <cellStyle name="Arial8Bold 2 2 2 2 4 2" xfId="31500" xr:uid="{00000000-0005-0000-0000-0000FC050000}"/>
    <cellStyle name="Arial8Bold 2 2 2 2 4 3" xfId="42174" xr:uid="{00000000-0005-0000-0000-0000FD050000}"/>
    <cellStyle name="Arial8Bold 2 2 2 2 5" xfId="21746" xr:uid="{00000000-0005-0000-0000-0000FE050000}"/>
    <cellStyle name="Arial8Bold 2 2 2 2 5 2" xfId="33227" xr:uid="{00000000-0005-0000-0000-0000FF050000}"/>
    <cellStyle name="Arial8Bold 2 2 2 2 5 3" xfId="43713" xr:uid="{00000000-0005-0000-0000-000000060000}"/>
    <cellStyle name="Arial8Bold 2 2 2 2 6" xfId="11915" xr:uid="{00000000-0005-0000-0000-000001060000}"/>
    <cellStyle name="Arial8Bold 2 2 2 2 7" xfId="23570" xr:uid="{00000000-0005-0000-0000-000002060000}"/>
    <cellStyle name="Arial8Bold 2 2 2 2 8" xfId="34907" xr:uid="{00000000-0005-0000-0000-000003060000}"/>
    <cellStyle name="Arial8Bold 2 2 2 3" xfId="7001" xr:uid="{00000000-0005-0000-0000-000004060000}"/>
    <cellStyle name="Arial8Bold 2 2 2 3 2" xfId="16282" xr:uid="{00000000-0005-0000-0000-000005060000}"/>
    <cellStyle name="Arial8Bold 2 2 2 3 2 2" xfId="27836" xr:uid="{00000000-0005-0000-0000-000006060000}"/>
    <cellStyle name="Arial8Bold 2 2 2 3 2 3" xfId="38753" xr:uid="{00000000-0005-0000-0000-000007060000}"/>
    <cellStyle name="Arial8Bold 2 2 2 3 3" xfId="18143" xr:uid="{00000000-0005-0000-0000-000008060000}"/>
    <cellStyle name="Arial8Bold 2 2 2 3 3 2" xfId="29631" xr:uid="{00000000-0005-0000-0000-000009060000}"/>
    <cellStyle name="Arial8Bold 2 2 2 3 3 3" xfId="40432" xr:uid="{00000000-0005-0000-0000-00000A060000}"/>
    <cellStyle name="Arial8Bold 2 2 2 3 4" xfId="19801" xr:uid="{00000000-0005-0000-0000-00000B060000}"/>
    <cellStyle name="Arial8Bold 2 2 2 3 4 2" xfId="31289" xr:uid="{00000000-0005-0000-0000-00000C060000}"/>
    <cellStyle name="Arial8Bold 2 2 2 3 4 3" xfId="41977" xr:uid="{00000000-0005-0000-0000-00000D060000}"/>
    <cellStyle name="Arial8Bold 2 2 2 3 5" xfId="21535" xr:uid="{00000000-0005-0000-0000-00000E060000}"/>
    <cellStyle name="Arial8Bold 2 2 2 3 5 2" xfId="33016" xr:uid="{00000000-0005-0000-0000-00000F060000}"/>
    <cellStyle name="Arial8Bold 2 2 2 3 5 3" xfId="43516" xr:uid="{00000000-0005-0000-0000-000010060000}"/>
    <cellStyle name="Arial8Bold 2 2 2 3 6" xfId="11704" xr:uid="{00000000-0005-0000-0000-000011060000}"/>
    <cellStyle name="Arial8Bold 2 2 2 3 7" xfId="23359" xr:uid="{00000000-0005-0000-0000-000012060000}"/>
    <cellStyle name="Arial8Bold 2 2 2 3 8" xfId="34696" xr:uid="{00000000-0005-0000-0000-000013060000}"/>
    <cellStyle name="Arial8Bold 2 2 2 4" xfId="7775" xr:uid="{00000000-0005-0000-0000-000014060000}"/>
    <cellStyle name="Arial8Bold 2 2 2 4 2" xfId="16760" xr:uid="{00000000-0005-0000-0000-000015060000}"/>
    <cellStyle name="Arial8Bold 2 2 2 4 2 2" xfId="28314" xr:uid="{00000000-0005-0000-0000-000016060000}"/>
    <cellStyle name="Arial8Bold 2 2 2 4 2 3" xfId="39183" xr:uid="{00000000-0005-0000-0000-000017060000}"/>
    <cellStyle name="Arial8Bold 2 2 2 4 3" xfId="18558" xr:uid="{00000000-0005-0000-0000-000018060000}"/>
    <cellStyle name="Arial8Bold 2 2 2 4 3 2" xfId="30046" xr:uid="{00000000-0005-0000-0000-000019060000}"/>
    <cellStyle name="Arial8Bold 2 2 2 4 3 3" xfId="40844" xr:uid="{00000000-0005-0000-0000-00001A060000}"/>
    <cellStyle name="Arial8Bold 2 2 2 4 4" xfId="20247" xr:uid="{00000000-0005-0000-0000-00001B060000}"/>
    <cellStyle name="Arial8Bold 2 2 2 4 4 2" xfId="31735" xr:uid="{00000000-0005-0000-0000-00001C060000}"/>
    <cellStyle name="Arial8Bold 2 2 2 4 4 3" xfId="42379" xr:uid="{00000000-0005-0000-0000-00001D060000}"/>
    <cellStyle name="Arial8Bold 2 2 2 4 5" xfId="21981" xr:uid="{00000000-0005-0000-0000-00001E060000}"/>
    <cellStyle name="Arial8Bold 2 2 2 4 5 2" xfId="33462" xr:uid="{00000000-0005-0000-0000-00001F060000}"/>
    <cellStyle name="Arial8Bold 2 2 2 4 5 3" xfId="43918" xr:uid="{00000000-0005-0000-0000-000020060000}"/>
    <cellStyle name="Arial8Bold 2 2 2 4 6" xfId="12226" xr:uid="{00000000-0005-0000-0000-000021060000}"/>
    <cellStyle name="Arial8Bold 2 2 2 4 7" xfId="23805" xr:uid="{00000000-0005-0000-0000-000022060000}"/>
    <cellStyle name="Arial8Bold 2 2 2 4 8" xfId="35140" xr:uid="{00000000-0005-0000-0000-000023060000}"/>
    <cellStyle name="Arial8Bold 2 2 2 5" xfId="10952" xr:uid="{00000000-0005-0000-0000-000024060000}"/>
    <cellStyle name="Arial8Bold 2 2 2 5 2" xfId="15527" xr:uid="{00000000-0005-0000-0000-000025060000}"/>
    <cellStyle name="Arial8Bold 2 2 2 5 2 2" xfId="27081" xr:uid="{00000000-0005-0000-0000-000026060000}"/>
    <cellStyle name="Arial8Bold 2 2 2 5 2 3" xfId="38095" xr:uid="{00000000-0005-0000-0000-000027060000}"/>
    <cellStyle name="Arial8Bold 2 2 2 5 3" xfId="17473" xr:uid="{00000000-0005-0000-0000-000028060000}"/>
    <cellStyle name="Arial8Bold 2 2 2 5 3 2" xfId="28961" xr:uid="{00000000-0005-0000-0000-000029060000}"/>
    <cellStyle name="Arial8Bold 2 2 2 5 3 3" xfId="39764" xr:uid="{00000000-0005-0000-0000-00002A060000}"/>
    <cellStyle name="Arial8Bold 2 2 2 5 4" xfId="19046" xr:uid="{00000000-0005-0000-0000-00002B060000}"/>
    <cellStyle name="Arial8Bold 2 2 2 5 4 2" xfId="30534" xr:uid="{00000000-0005-0000-0000-00002C060000}"/>
    <cellStyle name="Arial8Bold 2 2 2 5 4 3" xfId="41319" xr:uid="{00000000-0005-0000-0000-00002D060000}"/>
    <cellStyle name="Arial8Bold 2 2 2 5 5" xfId="20780" xr:uid="{00000000-0005-0000-0000-00002E060000}"/>
    <cellStyle name="Arial8Bold 2 2 2 5 5 2" xfId="32262" xr:uid="{00000000-0005-0000-0000-00002F060000}"/>
    <cellStyle name="Arial8Bold 2 2 2 5 5 3" xfId="42859" xr:uid="{00000000-0005-0000-0000-000030060000}"/>
    <cellStyle name="Arial8Bold 2 2 2 5 6" xfId="22605" xr:uid="{00000000-0005-0000-0000-000031060000}"/>
    <cellStyle name="Arial8Bold 2 2 2 5 7" xfId="33947" xr:uid="{00000000-0005-0000-0000-000032060000}"/>
    <cellStyle name="Arial8Bold 2 2 2 6" xfId="14100" xr:uid="{00000000-0005-0000-0000-000033060000}"/>
    <cellStyle name="Arial8Bold 2 2 2 6 2" xfId="25664" xr:uid="{00000000-0005-0000-0000-000034060000}"/>
    <cellStyle name="Arial8Bold 2 2 2 6 3" xfId="36854" xr:uid="{00000000-0005-0000-0000-000035060000}"/>
    <cellStyle name="Arial8Bold 2 2 2 7" xfId="12762" xr:uid="{00000000-0005-0000-0000-000036060000}"/>
    <cellStyle name="Arial8Bold 2 2 2 7 2" xfId="24332" xr:uid="{00000000-0005-0000-0000-000037060000}"/>
    <cellStyle name="Arial8Bold 2 2 2 7 3" xfId="35654" xr:uid="{00000000-0005-0000-0000-000038060000}"/>
    <cellStyle name="Arial8Bold 2 2 2 8" xfId="14991" xr:uid="{00000000-0005-0000-0000-000039060000}"/>
    <cellStyle name="Arial8Bold 2 2 2 8 2" xfId="26549" xr:uid="{00000000-0005-0000-0000-00003A060000}"/>
    <cellStyle name="Arial8Bold 2 2 2 8 3" xfId="37605" xr:uid="{00000000-0005-0000-0000-00003B060000}"/>
    <cellStyle name="Arial8Bold 2 2 2 9" xfId="15351" xr:uid="{00000000-0005-0000-0000-00003C060000}"/>
    <cellStyle name="Arial8Bold 2 2 2 9 2" xfId="26906" xr:uid="{00000000-0005-0000-0000-00003D060000}"/>
    <cellStyle name="Arial8Bold 2 2 2 9 3" xfId="37930" xr:uid="{00000000-0005-0000-0000-00003E060000}"/>
    <cellStyle name="Arial8Bold 2 2 3" xfId="6049" xr:uid="{00000000-0005-0000-0000-00003F060000}"/>
    <cellStyle name="Arial8Bold 2 2 3 2" xfId="15486" xr:uid="{00000000-0005-0000-0000-000040060000}"/>
    <cellStyle name="Arial8Bold 2 2 3 2 2" xfId="27040" xr:uid="{00000000-0005-0000-0000-000041060000}"/>
    <cellStyle name="Arial8Bold 2 2 3 2 3" xfId="38058" xr:uid="{00000000-0005-0000-0000-000042060000}"/>
    <cellStyle name="Arial8Bold 2 2 3 3" xfId="17437" xr:uid="{00000000-0005-0000-0000-000043060000}"/>
    <cellStyle name="Arial8Bold 2 2 3 3 2" xfId="28925" xr:uid="{00000000-0005-0000-0000-000044060000}"/>
    <cellStyle name="Arial8Bold 2 2 3 3 3" xfId="39728" xr:uid="{00000000-0005-0000-0000-000045060000}"/>
    <cellStyle name="Arial8Bold 2 2 3 4" xfId="19006" xr:uid="{00000000-0005-0000-0000-000046060000}"/>
    <cellStyle name="Arial8Bold 2 2 3 4 2" xfId="30494" xr:uid="{00000000-0005-0000-0000-000047060000}"/>
    <cellStyle name="Arial8Bold 2 2 3 4 3" xfId="41283" xr:uid="{00000000-0005-0000-0000-000048060000}"/>
    <cellStyle name="Arial8Bold 2 2 3 5" xfId="20740" xr:uid="{00000000-0005-0000-0000-000049060000}"/>
    <cellStyle name="Arial8Bold 2 2 3 5 2" xfId="32223" xr:uid="{00000000-0005-0000-0000-00004A060000}"/>
    <cellStyle name="Arial8Bold 2 2 3 5 3" xfId="42824" xr:uid="{00000000-0005-0000-0000-00004B060000}"/>
    <cellStyle name="Arial8Bold 2 2 3 6" xfId="10907" xr:uid="{00000000-0005-0000-0000-00004C060000}"/>
    <cellStyle name="Arial8Bold 2 2 3 7" xfId="22566" xr:uid="{00000000-0005-0000-0000-00004D060000}"/>
    <cellStyle name="Arial8Bold 2 2 3 8" xfId="33908" xr:uid="{00000000-0005-0000-0000-00004E060000}"/>
    <cellStyle name="Arial8Bold 2 2 4" xfId="9348" xr:uid="{00000000-0005-0000-0000-00004F060000}"/>
    <cellStyle name="Arial8Bold 2 2 4 2" xfId="14447" xr:uid="{00000000-0005-0000-0000-000050060000}"/>
    <cellStyle name="Arial8Bold 2 2 4 2 2" xfId="26011" xr:uid="{00000000-0005-0000-0000-000051060000}"/>
    <cellStyle name="Arial8Bold 2 2 4 2 3" xfId="37155" xr:uid="{00000000-0005-0000-0000-000052060000}"/>
    <cellStyle name="Arial8Bold 2 2 4 3" xfId="14515" xr:uid="{00000000-0005-0000-0000-000053060000}"/>
    <cellStyle name="Arial8Bold 2 2 4 3 2" xfId="26079" xr:uid="{00000000-0005-0000-0000-000054060000}"/>
    <cellStyle name="Arial8Bold 2 2 4 3 3" xfId="37222" xr:uid="{00000000-0005-0000-0000-000055060000}"/>
    <cellStyle name="Arial8Bold 2 2 4 4" xfId="14727" xr:uid="{00000000-0005-0000-0000-000056060000}"/>
    <cellStyle name="Arial8Bold 2 2 4 4 2" xfId="26286" xr:uid="{00000000-0005-0000-0000-000057060000}"/>
    <cellStyle name="Arial8Bold 2 2 4 4 3" xfId="37383" xr:uid="{00000000-0005-0000-0000-000058060000}"/>
    <cellStyle name="Arial8Bold 2 2 4 5" xfId="12703" xr:uid="{00000000-0005-0000-0000-000059060000}"/>
    <cellStyle name="Arial8Bold 2 2 4 5 2" xfId="24273" xr:uid="{00000000-0005-0000-0000-00005A060000}"/>
    <cellStyle name="Arial8Bold 2 2 4 5 3" xfId="35604" xr:uid="{00000000-0005-0000-0000-00005B060000}"/>
    <cellStyle name="Arial8Bold 2 2 4 6" xfId="8525" xr:uid="{00000000-0005-0000-0000-00005C060000}"/>
    <cellStyle name="Arial8Bold 2 2 4 7" xfId="8725" xr:uid="{00000000-0005-0000-0000-00005D060000}"/>
    <cellStyle name="Arial8Bold 2 2 5" xfId="14022" xr:uid="{00000000-0005-0000-0000-00005E060000}"/>
    <cellStyle name="Arial8Bold 2 2 5 2" xfId="25586" xr:uid="{00000000-0005-0000-0000-00005F060000}"/>
    <cellStyle name="Arial8Bold 2 2 5 3" xfId="36786" xr:uid="{00000000-0005-0000-0000-000060060000}"/>
    <cellStyle name="Arial8Bold 2 2 6" xfId="13084" xr:uid="{00000000-0005-0000-0000-000061060000}"/>
    <cellStyle name="Arial8Bold 2 2 6 2" xfId="24653" xr:uid="{00000000-0005-0000-0000-000062060000}"/>
    <cellStyle name="Arial8Bold 2 2 6 3" xfId="35941" xr:uid="{00000000-0005-0000-0000-000063060000}"/>
    <cellStyle name="Arial8Bold 2 2 7" xfId="13349" xr:uid="{00000000-0005-0000-0000-000064060000}"/>
    <cellStyle name="Arial8Bold 2 2 7 2" xfId="24917" xr:uid="{00000000-0005-0000-0000-000065060000}"/>
    <cellStyle name="Arial8Bold 2 2 7 3" xfId="36190" xr:uid="{00000000-0005-0000-0000-000066060000}"/>
    <cellStyle name="Arial8Bold 2 2 8" xfId="13331" xr:uid="{00000000-0005-0000-0000-000067060000}"/>
    <cellStyle name="Arial8Bold 2 2 8 2" xfId="24899" xr:uid="{00000000-0005-0000-0000-000068060000}"/>
    <cellStyle name="Arial8Bold 2 2 8 3" xfId="36172" xr:uid="{00000000-0005-0000-0000-000069060000}"/>
    <cellStyle name="Arial8Bold 2 2 9" xfId="20594" xr:uid="{00000000-0005-0000-0000-00006A060000}"/>
    <cellStyle name="Arial8Bold 2 2 9 2" xfId="32081" xr:uid="{00000000-0005-0000-0000-00006B060000}"/>
    <cellStyle name="Arial8Bold 2 2 9 3" xfId="42692" xr:uid="{00000000-0005-0000-0000-00006C060000}"/>
    <cellStyle name="Arial8Bold 2 3" xfId="6047" xr:uid="{00000000-0005-0000-0000-00006D060000}"/>
    <cellStyle name="Arial8Bold 2 3 10" xfId="14703" xr:uid="{00000000-0005-0000-0000-00006E060000}"/>
    <cellStyle name="Arial8Bold 2 3 10 2" xfId="26264" xr:uid="{00000000-0005-0000-0000-00006F060000}"/>
    <cellStyle name="Arial8Bold 2 3 10 3" xfId="37365" xr:uid="{00000000-0005-0000-0000-000070060000}"/>
    <cellStyle name="Arial8Bold 2 3 11" xfId="10679" xr:uid="{00000000-0005-0000-0000-000071060000}"/>
    <cellStyle name="Arial8Bold 2 3 2" xfId="7165" xr:uid="{00000000-0005-0000-0000-000072060000}"/>
    <cellStyle name="Arial8Bold 2 3 2 2" xfId="16446" xr:uid="{00000000-0005-0000-0000-000073060000}"/>
    <cellStyle name="Arial8Bold 2 3 2 2 2" xfId="28000" xr:uid="{00000000-0005-0000-0000-000074060000}"/>
    <cellStyle name="Arial8Bold 2 3 2 2 3" xfId="38907" xr:uid="{00000000-0005-0000-0000-000075060000}"/>
    <cellStyle name="Arial8Bold 2 3 2 3" xfId="18298" xr:uid="{00000000-0005-0000-0000-000076060000}"/>
    <cellStyle name="Arial8Bold 2 3 2 3 2" xfId="29786" xr:uid="{00000000-0005-0000-0000-000077060000}"/>
    <cellStyle name="Arial8Bold 2 3 2 3 3" xfId="40587" xr:uid="{00000000-0005-0000-0000-000078060000}"/>
    <cellStyle name="Arial8Bold 2 3 2 4" xfId="19965" xr:uid="{00000000-0005-0000-0000-000079060000}"/>
    <cellStyle name="Arial8Bold 2 3 2 4 2" xfId="31453" xr:uid="{00000000-0005-0000-0000-00007A060000}"/>
    <cellStyle name="Arial8Bold 2 3 2 4 3" xfId="42131" xr:uid="{00000000-0005-0000-0000-00007B060000}"/>
    <cellStyle name="Arial8Bold 2 3 2 5" xfId="21699" xr:uid="{00000000-0005-0000-0000-00007C060000}"/>
    <cellStyle name="Arial8Bold 2 3 2 5 2" xfId="33180" xr:uid="{00000000-0005-0000-0000-00007D060000}"/>
    <cellStyle name="Arial8Bold 2 3 2 5 3" xfId="43670" xr:uid="{00000000-0005-0000-0000-00007E060000}"/>
    <cellStyle name="Arial8Bold 2 3 2 6" xfId="11868" xr:uid="{00000000-0005-0000-0000-00007F060000}"/>
    <cellStyle name="Arial8Bold 2 3 2 7" xfId="23523" xr:uid="{00000000-0005-0000-0000-000080060000}"/>
    <cellStyle name="Arial8Bold 2 3 2 8" xfId="34860" xr:uid="{00000000-0005-0000-0000-000081060000}"/>
    <cellStyle name="Arial8Bold 2 3 3" xfId="7763" xr:uid="{00000000-0005-0000-0000-000082060000}"/>
    <cellStyle name="Arial8Bold 2 3 3 2" xfId="16748" xr:uid="{00000000-0005-0000-0000-000083060000}"/>
    <cellStyle name="Arial8Bold 2 3 3 2 2" xfId="28302" xr:uid="{00000000-0005-0000-0000-000084060000}"/>
    <cellStyle name="Arial8Bold 2 3 3 2 3" xfId="39171" xr:uid="{00000000-0005-0000-0000-000085060000}"/>
    <cellStyle name="Arial8Bold 2 3 3 3" xfId="18546" xr:uid="{00000000-0005-0000-0000-000086060000}"/>
    <cellStyle name="Arial8Bold 2 3 3 3 2" xfId="30034" xr:uid="{00000000-0005-0000-0000-000087060000}"/>
    <cellStyle name="Arial8Bold 2 3 3 3 3" xfId="40832" xr:uid="{00000000-0005-0000-0000-000088060000}"/>
    <cellStyle name="Arial8Bold 2 3 3 4" xfId="20235" xr:uid="{00000000-0005-0000-0000-000089060000}"/>
    <cellStyle name="Arial8Bold 2 3 3 4 2" xfId="31723" xr:uid="{00000000-0005-0000-0000-00008A060000}"/>
    <cellStyle name="Arial8Bold 2 3 3 4 3" xfId="42367" xr:uid="{00000000-0005-0000-0000-00008B060000}"/>
    <cellStyle name="Arial8Bold 2 3 3 5" xfId="21969" xr:uid="{00000000-0005-0000-0000-00008C060000}"/>
    <cellStyle name="Arial8Bold 2 3 3 5 2" xfId="33450" xr:uid="{00000000-0005-0000-0000-00008D060000}"/>
    <cellStyle name="Arial8Bold 2 3 3 5 3" xfId="43906" xr:uid="{00000000-0005-0000-0000-00008E060000}"/>
    <cellStyle name="Arial8Bold 2 3 3 6" xfId="12214" xr:uid="{00000000-0005-0000-0000-00008F060000}"/>
    <cellStyle name="Arial8Bold 2 3 3 7" xfId="23793" xr:uid="{00000000-0005-0000-0000-000090060000}"/>
    <cellStyle name="Arial8Bold 2 3 3 8" xfId="35128" xr:uid="{00000000-0005-0000-0000-000091060000}"/>
    <cellStyle name="Arial8Bold 2 3 4" xfId="6686" xr:uid="{00000000-0005-0000-0000-000092060000}"/>
    <cellStyle name="Arial8Bold 2 3 4 2" xfId="15967" xr:uid="{00000000-0005-0000-0000-000093060000}"/>
    <cellStyle name="Arial8Bold 2 3 4 2 2" xfId="27521" xr:uid="{00000000-0005-0000-0000-000094060000}"/>
    <cellStyle name="Arial8Bold 2 3 4 2 3" xfId="38485" xr:uid="{00000000-0005-0000-0000-000095060000}"/>
    <cellStyle name="Arial8Bold 2 3 4 3" xfId="17871" xr:uid="{00000000-0005-0000-0000-000096060000}"/>
    <cellStyle name="Arial8Bold 2 3 4 3 2" xfId="29359" xr:uid="{00000000-0005-0000-0000-000097060000}"/>
    <cellStyle name="Arial8Bold 2 3 4 3 3" xfId="40162" xr:uid="{00000000-0005-0000-0000-000098060000}"/>
    <cellStyle name="Arial8Bold 2 3 4 4" xfId="19486" xr:uid="{00000000-0005-0000-0000-000099060000}"/>
    <cellStyle name="Arial8Bold 2 3 4 4 2" xfId="30974" xr:uid="{00000000-0005-0000-0000-00009A060000}"/>
    <cellStyle name="Arial8Bold 2 3 4 4 3" xfId="41709" xr:uid="{00000000-0005-0000-0000-00009B060000}"/>
    <cellStyle name="Arial8Bold 2 3 4 5" xfId="21220" xr:uid="{00000000-0005-0000-0000-00009C060000}"/>
    <cellStyle name="Arial8Bold 2 3 4 5 2" xfId="32701" xr:uid="{00000000-0005-0000-0000-00009D060000}"/>
    <cellStyle name="Arial8Bold 2 3 4 5 3" xfId="43248" xr:uid="{00000000-0005-0000-0000-00009E060000}"/>
    <cellStyle name="Arial8Bold 2 3 4 6" xfId="11389" xr:uid="{00000000-0005-0000-0000-00009F060000}"/>
    <cellStyle name="Arial8Bold 2 3 4 7" xfId="23044" xr:uid="{00000000-0005-0000-0000-0000A0060000}"/>
    <cellStyle name="Arial8Bold 2 3 4 8" xfId="34381" xr:uid="{00000000-0005-0000-0000-0000A1060000}"/>
    <cellStyle name="Arial8Bold 2 3 5" xfId="7162" xr:uid="{00000000-0005-0000-0000-0000A2060000}"/>
    <cellStyle name="Arial8Bold 2 3 5 2" xfId="16443" xr:uid="{00000000-0005-0000-0000-0000A3060000}"/>
    <cellStyle name="Arial8Bold 2 3 5 2 2" xfId="27997" xr:uid="{00000000-0005-0000-0000-0000A4060000}"/>
    <cellStyle name="Arial8Bold 2 3 5 2 3" xfId="38904" xr:uid="{00000000-0005-0000-0000-0000A5060000}"/>
    <cellStyle name="Arial8Bold 2 3 5 3" xfId="18295" xr:uid="{00000000-0005-0000-0000-0000A6060000}"/>
    <cellStyle name="Arial8Bold 2 3 5 3 2" xfId="29783" xr:uid="{00000000-0005-0000-0000-0000A7060000}"/>
    <cellStyle name="Arial8Bold 2 3 5 3 3" xfId="40584" xr:uid="{00000000-0005-0000-0000-0000A8060000}"/>
    <cellStyle name="Arial8Bold 2 3 5 4" xfId="19962" xr:uid="{00000000-0005-0000-0000-0000A9060000}"/>
    <cellStyle name="Arial8Bold 2 3 5 4 2" xfId="31450" xr:uid="{00000000-0005-0000-0000-0000AA060000}"/>
    <cellStyle name="Arial8Bold 2 3 5 4 3" xfId="42128" xr:uid="{00000000-0005-0000-0000-0000AB060000}"/>
    <cellStyle name="Arial8Bold 2 3 5 5" xfId="21696" xr:uid="{00000000-0005-0000-0000-0000AC060000}"/>
    <cellStyle name="Arial8Bold 2 3 5 5 2" xfId="33177" xr:uid="{00000000-0005-0000-0000-0000AD060000}"/>
    <cellStyle name="Arial8Bold 2 3 5 5 3" xfId="43667" xr:uid="{00000000-0005-0000-0000-0000AE060000}"/>
    <cellStyle name="Arial8Bold 2 3 5 6" xfId="11865" xr:uid="{00000000-0005-0000-0000-0000AF060000}"/>
    <cellStyle name="Arial8Bold 2 3 5 7" xfId="23520" xr:uid="{00000000-0005-0000-0000-0000B0060000}"/>
    <cellStyle name="Arial8Bold 2 3 5 8" xfId="34857" xr:uid="{00000000-0005-0000-0000-0000B1060000}"/>
    <cellStyle name="Arial8Bold 2 3 6" xfId="10906" xr:uid="{00000000-0005-0000-0000-0000B2060000}"/>
    <cellStyle name="Arial8Bold 2 3 6 2" xfId="15485" xr:uid="{00000000-0005-0000-0000-0000B3060000}"/>
    <cellStyle name="Arial8Bold 2 3 6 2 2" xfId="27039" xr:uid="{00000000-0005-0000-0000-0000B4060000}"/>
    <cellStyle name="Arial8Bold 2 3 6 2 3" xfId="38057" xr:uid="{00000000-0005-0000-0000-0000B5060000}"/>
    <cellStyle name="Arial8Bold 2 3 6 3" xfId="17436" xr:uid="{00000000-0005-0000-0000-0000B6060000}"/>
    <cellStyle name="Arial8Bold 2 3 6 3 2" xfId="28924" xr:uid="{00000000-0005-0000-0000-0000B7060000}"/>
    <cellStyle name="Arial8Bold 2 3 6 3 3" xfId="39727" xr:uid="{00000000-0005-0000-0000-0000B8060000}"/>
    <cellStyle name="Arial8Bold 2 3 6 4" xfId="19005" xr:uid="{00000000-0005-0000-0000-0000B9060000}"/>
    <cellStyle name="Arial8Bold 2 3 6 4 2" xfId="30493" xr:uid="{00000000-0005-0000-0000-0000BA060000}"/>
    <cellStyle name="Arial8Bold 2 3 6 4 3" xfId="41282" xr:uid="{00000000-0005-0000-0000-0000BB060000}"/>
    <cellStyle name="Arial8Bold 2 3 6 5" xfId="20739" xr:uid="{00000000-0005-0000-0000-0000BC060000}"/>
    <cellStyle name="Arial8Bold 2 3 6 5 2" xfId="32222" xr:uid="{00000000-0005-0000-0000-0000BD060000}"/>
    <cellStyle name="Arial8Bold 2 3 6 5 3" xfId="42823" xr:uid="{00000000-0005-0000-0000-0000BE060000}"/>
    <cellStyle name="Arial8Bold 2 3 6 6" xfId="22565" xr:uid="{00000000-0005-0000-0000-0000BF060000}"/>
    <cellStyle name="Arial8Bold 2 3 6 7" xfId="33907" xr:uid="{00000000-0005-0000-0000-0000C0060000}"/>
    <cellStyle name="Arial8Bold 2 3 7" xfId="14021" xr:uid="{00000000-0005-0000-0000-0000C1060000}"/>
    <cellStyle name="Arial8Bold 2 3 7 2" xfId="25585" xr:uid="{00000000-0005-0000-0000-0000C2060000}"/>
    <cellStyle name="Arial8Bold 2 3 7 3" xfId="36785" xr:uid="{00000000-0005-0000-0000-0000C3060000}"/>
    <cellStyle name="Arial8Bold 2 3 8" xfId="13086" xr:uid="{00000000-0005-0000-0000-0000C4060000}"/>
    <cellStyle name="Arial8Bold 2 3 8 2" xfId="24655" xr:uid="{00000000-0005-0000-0000-0000C5060000}"/>
    <cellStyle name="Arial8Bold 2 3 8 3" xfId="35943" xr:uid="{00000000-0005-0000-0000-0000C6060000}"/>
    <cellStyle name="Arial8Bold 2 3 9" xfId="12682" xr:uid="{00000000-0005-0000-0000-0000C7060000}"/>
    <cellStyle name="Arial8Bold 2 3 9 2" xfId="24252" xr:uid="{00000000-0005-0000-0000-0000C8060000}"/>
    <cellStyle name="Arial8Bold 2 3 9 3" xfId="35583" xr:uid="{00000000-0005-0000-0000-0000C9060000}"/>
    <cellStyle name="Arial8Bold 2 4" xfId="6245" xr:uid="{00000000-0005-0000-0000-0000CA060000}"/>
    <cellStyle name="Arial8Bold 2 4 10" xfId="9016" xr:uid="{00000000-0005-0000-0000-0000CB060000}"/>
    <cellStyle name="Arial8Bold 2 4 11" xfId="8155" xr:uid="{00000000-0005-0000-0000-0000CC060000}"/>
    <cellStyle name="Arial8Bold 2 4 12" xfId="8833" xr:uid="{00000000-0005-0000-0000-0000CD060000}"/>
    <cellStyle name="Arial8Bold 2 4 2" xfId="7211" xr:uid="{00000000-0005-0000-0000-0000CE060000}"/>
    <cellStyle name="Arial8Bold 2 4 2 2" xfId="16492" xr:uid="{00000000-0005-0000-0000-0000CF060000}"/>
    <cellStyle name="Arial8Bold 2 4 2 2 2" xfId="28046" xr:uid="{00000000-0005-0000-0000-0000D0060000}"/>
    <cellStyle name="Arial8Bold 2 4 2 2 3" xfId="38949" xr:uid="{00000000-0005-0000-0000-0000D1060000}"/>
    <cellStyle name="Arial8Bold 2 4 2 3" xfId="18341" xr:uid="{00000000-0005-0000-0000-0000D2060000}"/>
    <cellStyle name="Arial8Bold 2 4 2 3 2" xfId="29829" xr:uid="{00000000-0005-0000-0000-0000D3060000}"/>
    <cellStyle name="Arial8Bold 2 4 2 3 3" xfId="40630" xr:uid="{00000000-0005-0000-0000-0000D4060000}"/>
    <cellStyle name="Arial8Bold 2 4 2 4" xfId="20011" xr:uid="{00000000-0005-0000-0000-0000D5060000}"/>
    <cellStyle name="Arial8Bold 2 4 2 4 2" xfId="31499" xr:uid="{00000000-0005-0000-0000-0000D6060000}"/>
    <cellStyle name="Arial8Bold 2 4 2 4 3" xfId="42173" xr:uid="{00000000-0005-0000-0000-0000D7060000}"/>
    <cellStyle name="Arial8Bold 2 4 2 5" xfId="21745" xr:uid="{00000000-0005-0000-0000-0000D8060000}"/>
    <cellStyle name="Arial8Bold 2 4 2 5 2" xfId="33226" xr:uid="{00000000-0005-0000-0000-0000D9060000}"/>
    <cellStyle name="Arial8Bold 2 4 2 5 3" xfId="43712" xr:uid="{00000000-0005-0000-0000-0000DA060000}"/>
    <cellStyle name="Arial8Bold 2 4 2 6" xfId="11914" xr:uid="{00000000-0005-0000-0000-0000DB060000}"/>
    <cellStyle name="Arial8Bold 2 4 2 7" xfId="23569" xr:uid="{00000000-0005-0000-0000-0000DC060000}"/>
    <cellStyle name="Arial8Bold 2 4 2 8" xfId="34906" xr:uid="{00000000-0005-0000-0000-0000DD060000}"/>
    <cellStyle name="Arial8Bold 2 4 3" xfId="7002" xr:uid="{00000000-0005-0000-0000-0000DE060000}"/>
    <cellStyle name="Arial8Bold 2 4 3 2" xfId="16283" xr:uid="{00000000-0005-0000-0000-0000DF060000}"/>
    <cellStyle name="Arial8Bold 2 4 3 2 2" xfId="27837" xr:uid="{00000000-0005-0000-0000-0000E0060000}"/>
    <cellStyle name="Arial8Bold 2 4 3 2 3" xfId="38754" xr:uid="{00000000-0005-0000-0000-0000E1060000}"/>
    <cellStyle name="Arial8Bold 2 4 3 3" xfId="18144" xr:uid="{00000000-0005-0000-0000-0000E2060000}"/>
    <cellStyle name="Arial8Bold 2 4 3 3 2" xfId="29632" xr:uid="{00000000-0005-0000-0000-0000E3060000}"/>
    <cellStyle name="Arial8Bold 2 4 3 3 3" xfId="40433" xr:uid="{00000000-0005-0000-0000-0000E4060000}"/>
    <cellStyle name="Arial8Bold 2 4 3 4" xfId="19802" xr:uid="{00000000-0005-0000-0000-0000E5060000}"/>
    <cellStyle name="Arial8Bold 2 4 3 4 2" xfId="31290" xr:uid="{00000000-0005-0000-0000-0000E6060000}"/>
    <cellStyle name="Arial8Bold 2 4 3 4 3" xfId="41978" xr:uid="{00000000-0005-0000-0000-0000E7060000}"/>
    <cellStyle name="Arial8Bold 2 4 3 5" xfId="21536" xr:uid="{00000000-0005-0000-0000-0000E8060000}"/>
    <cellStyle name="Arial8Bold 2 4 3 5 2" xfId="33017" xr:uid="{00000000-0005-0000-0000-0000E9060000}"/>
    <cellStyle name="Arial8Bold 2 4 3 5 3" xfId="43517" xr:uid="{00000000-0005-0000-0000-0000EA060000}"/>
    <cellStyle name="Arial8Bold 2 4 3 6" xfId="11705" xr:uid="{00000000-0005-0000-0000-0000EB060000}"/>
    <cellStyle name="Arial8Bold 2 4 3 7" xfId="23360" xr:uid="{00000000-0005-0000-0000-0000EC060000}"/>
    <cellStyle name="Arial8Bold 2 4 3 8" xfId="34697" xr:uid="{00000000-0005-0000-0000-0000ED060000}"/>
    <cellStyle name="Arial8Bold 2 4 4" xfId="6746" xr:uid="{00000000-0005-0000-0000-0000EE060000}"/>
    <cellStyle name="Arial8Bold 2 4 4 2" xfId="16027" xr:uid="{00000000-0005-0000-0000-0000EF060000}"/>
    <cellStyle name="Arial8Bold 2 4 4 2 2" xfId="27581" xr:uid="{00000000-0005-0000-0000-0000F0060000}"/>
    <cellStyle name="Arial8Bold 2 4 4 2 3" xfId="38537" xr:uid="{00000000-0005-0000-0000-0000F1060000}"/>
    <cellStyle name="Arial8Bold 2 4 4 3" xfId="17924" xr:uid="{00000000-0005-0000-0000-0000F2060000}"/>
    <cellStyle name="Arial8Bold 2 4 4 3 2" xfId="29412" xr:uid="{00000000-0005-0000-0000-0000F3060000}"/>
    <cellStyle name="Arial8Bold 2 4 4 3 3" xfId="40214" xr:uid="{00000000-0005-0000-0000-0000F4060000}"/>
    <cellStyle name="Arial8Bold 2 4 4 4" xfId="19546" xr:uid="{00000000-0005-0000-0000-0000F5060000}"/>
    <cellStyle name="Arial8Bold 2 4 4 4 2" xfId="31034" xr:uid="{00000000-0005-0000-0000-0000F6060000}"/>
    <cellStyle name="Arial8Bold 2 4 4 4 3" xfId="41761" xr:uid="{00000000-0005-0000-0000-0000F7060000}"/>
    <cellStyle name="Arial8Bold 2 4 4 5" xfId="21280" xr:uid="{00000000-0005-0000-0000-0000F8060000}"/>
    <cellStyle name="Arial8Bold 2 4 4 5 2" xfId="32761" xr:uid="{00000000-0005-0000-0000-0000F9060000}"/>
    <cellStyle name="Arial8Bold 2 4 4 5 3" xfId="43300" xr:uid="{00000000-0005-0000-0000-0000FA060000}"/>
    <cellStyle name="Arial8Bold 2 4 4 6" xfId="11449" xr:uid="{00000000-0005-0000-0000-0000FB060000}"/>
    <cellStyle name="Arial8Bold 2 4 4 7" xfId="23104" xr:uid="{00000000-0005-0000-0000-0000FC060000}"/>
    <cellStyle name="Arial8Bold 2 4 4 8" xfId="34441" xr:uid="{00000000-0005-0000-0000-0000FD060000}"/>
    <cellStyle name="Arial8Bold 2 4 5" xfId="10951" xr:uid="{00000000-0005-0000-0000-0000FE060000}"/>
    <cellStyle name="Arial8Bold 2 4 5 2" xfId="15526" xr:uid="{00000000-0005-0000-0000-0000FF060000}"/>
    <cellStyle name="Arial8Bold 2 4 5 2 2" xfId="27080" xr:uid="{00000000-0005-0000-0000-000000070000}"/>
    <cellStyle name="Arial8Bold 2 4 5 2 3" xfId="38094" xr:uid="{00000000-0005-0000-0000-000001070000}"/>
    <cellStyle name="Arial8Bold 2 4 5 3" xfId="17472" xr:uid="{00000000-0005-0000-0000-000002070000}"/>
    <cellStyle name="Arial8Bold 2 4 5 3 2" xfId="28960" xr:uid="{00000000-0005-0000-0000-000003070000}"/>
    <cellStyle name="Arial8Bold 2 4 5 3 3" xfId="39763" xr:uid="{00000000-0005-0000-0000-000004070000}"/>
    <cellStyle name="Arial8Bold 2 4 5 4" xfId="19045" xr:uid="{00000000-0005-0000-0000-000005070000}"/>
    <cellStyle name="Arial8Bold 2 4 5 4 2" xfId="30533" xr:uid="{00000000-0005-0000-0000-000006070000}"/>
    <cellStyle name="Arial8Bold 2 4 5 4 3" xfId="41318" xr:uid="{00000000-0005-0000-0000-000007070000}"/>
    <cellStyle name="Arial8Bold 2 4 5 5" xfId="20779" xr:uid="{00000000-0005-0000-0000-000008070000}"/>
    <cellStyle name="Arial8Bold 2 4 5 5 2" xfId="32261" xr:uid="{00000000-0005-0000-0000-000009070000}"/>
    <cellStyle name="Arial8Bold 2 4 5 5 3" xfId="42858" xr:uid="{00000000-0005-0000-0000-00000A070000}"/>
    <cellStyle name="Arial8Bold 2 4 5 6" xfId="22604" xr:uid="{00000000-0005-0000-0000-00000B070000}"/>
    <cellStyle name="Arial8Bold 2 4 5 7" xfId="33946" xr:uid="{00000000-0005-0000-0000-00000C070000}"/>
    <cellStyle name="Arial8Bold 2 4 6" xfId="14099" xr:uid="{00000000-0005-0000-0000-00000D070000}"/>
    <cellStyle name="Arial8Bold 2 4 6 2" xfId="25663" xr:uid="{00000000-0005-0000-0000-00000E070000}"/>
    <cellStyle name="Arial8Bold 2 4 6 3" xfId="36853" xr:uid="{00000000-0005-0000-0000-00000F070000}"/>
    <cellStyle name="Arial8Bold 2 4 7" xfId="12833" xr:uid="{00000000-0005-0000-0000-000010070000}"/>
    <cellStyle name="Arial8Bold 2 4 7 2" xfId="24403" xr:uid="{00000000-0005-0000-0000-000011070000}"/>
    <cellStyle name="Arial8Bold 2 4 7 3" xfId="35721" xr:uid="{00000000-0005-0000-0000-000012070000}"/>
    <cellStyle name="Arial8Bold 2 4 8" xfId="14403" xr:uid="{00000000-0005-0000-0000-000013070000}"/>
    <cellStyle name="Arial8Bold 2 4 8 2" xfId="25967" xr:uid="{00000000-0005-0000-0000-000014070000}"/>
    <cellStyle name="Arial8Bold 2 4 8 3" xfId="37112" xr:uid="{00000000-0005-0000-0000-000015070000}"/>
    <cellStyle name="Arial8Bold 2 4 9" xfId="17328" xr:uid="{00000000-0005-0000-0000-000016070000}"/>
    <cellStyle name="Arial8Bold 2 4 9 2" xfId="28816" xr:uid="{00000000-0005-0000-0000-000017070000}"/>
    <cellStyle name="Arial8Bold 2 4 9 3" xfId="39620" xr:uid="{00000000-0005-0000-0000-000018070000}"/>
    <cellStyle name="Arial8Bold 2 5" xfId="7289" xr:uid="{00000000-0005-0000-0000-000019070000}"/>
    <cellStyle name="Arial8Bold 2 5 10" xfId="8104" xr:uid="{00000000-0005-0000-0000-00001A070000}"/>
    <cellStyle name="Arial8Bold 2 5 2" xfId="6605" xr:uid="{00000000-0005-0000-0000-00001B070000}"/>
    <cellStyle name="Arial8Bold 2 5 2 2" xfId="15886" xr:uid="{00000000-0005-0000-0000-00001C070000}"/>
    <cellStyle name="Arial8Bold 2 5 2 2 2" xfId="27440" xr:uid="{00000000-0005-0000-0000-00001D070000}"/>
    <cellStyle name="Arial8Bold 2 5 2 2 3" xfId="38409" xr:uid="{00000000-0005-0000-0000-00001E070000}"/>
    <cellStyle name="Arial8Bold 2 5 2 3" xfId="17794" xr:uid="{00000000-0005-0000-0000-00001F070000}"/>
    <cellStyle name="Arial8Bold 2 5 2 3 2" xfId="29282" xr:uid="{00000000-0005-0000-0000-000020070000}"/>
    <cellStyle name="Arial8Bold 2 5 2 3 3" xfId="40085" xr:uid="{00000000-0005-0000-0000-000021070000}"/>
    <cellStyle name="Arial8Bold 2 5 2 4" xfId="19405" xr:uid="{00000000-0005-0000-0000-000022070000}"/>
    <cellStyle name="Arial8Bold 2 5 2 4 2" xfId="30893" xr:uid="{00000000-0005-0000-0000-000023070000}"/>
    <cellStyle name="Arial8Bold 2 5 2 4 3" xfId="41633" xr:uid="{00000000-0005-0000-0000-000024070000}"/>
    <cellStyle name="Arial8Bold 2 5 2 5" xfId="21139" xr:uid="{00000000-0005-0000-0000-000025070000}"/>
    <cellStyle name="Arial8Bold 2 5 2 5 2" xfId="32620" xr:uid="{00000000-0005-0000-0000-000026070000}"/>
    <cellStyle name="Arial8Bold 2 5 2 5 3" xfId="43172" xr:uid="{00000000-0005-0000-0000-000027070000}"/>
    <cellStyle name="Arial8Bold 2 5 2 6" xfId="11308" xr:uid="{00000000-0005-0000-0000-000028070000}"/>
    <cellStyle name="Arial8Bold 2 5 2 7" xfId="22963" xr:uid="{00000000-0005-0000-0000-000029070000}"/>
    <cellStyle name="Arial8Bold 2 5 2 8" xfId="34300" xr:uid="{00000000-0005-0000-0000-00002A070000}"/>
    <cellStyle name="Arial8Bold 2 5 3" xfId="7781" xr:uid="{00000000-0005-0000-0000-00002B070000}"/>
    <cellStyle name="Arial8Bold 2 5 3 2" xfId="16766" xr:uid="{00000000-0005-0000-0000-00002C070000}"/>
    <cellStyle name="Arial8Bold 2 5 3 2 2" xfId="28320" xr:uid="{00000000-0005-0000-0000-00002D070000}"/>
    <cellStyle name="Arial8Bold 2 5 3 2 3" xfId="39188" xr:uid="{00000000-0005-0000-0000-00002E070000}"/>
    <cellStyle name="Arial8Bold 2 5 3 3" xfId="18563" xr:uid="{00000000-0005-0000-0000-00002F070000}"/>
    <cellStyle name="Arial8Bold 2 5 3 3 2" xfId="30051" xr:uid="{00000000-0005-0000-0000-000030070000}"/>
    <cellStyle name="Arial8Bold 2 5 3 3 3" xfId="40849" xr:uid="{00000000-0005-0000-0000-000031070000}"/>
    <cellStyle name="Arial8Bold 2 5 3 4" xfId="20253" xr:uid="{00000000-0005-0000-0000-000032070000}"/>
    <cellStyle name="Arial8Bold 2 5 3 4 2" xfId="31741" xr:uid="{00000000-0005-0000-0000-000033070000}"/>
    <cellStyle name="Arial8Bold 2 5 3 4 3" xfId="42384" xr:uid="{00000000-0005-0000-0000-000034070000}"/>
    <cellStyle name="Arial8Bold 2 5 3 5" xfId="21987" xr:uid="{00000000-0005-0000-0000-000035070000}"/>
    <cellStyle name="Arial8Bold 2 5 3 5 2" xfId="33468" xr:uid="{00000000-0005-0000-0000-000036070000}"/>
    <cellStyle name="Arial8Bold 2 5 3 5 3" xfId="43923" xr:uid="{00000000-0005-0000-0000-000037070000}"/>
    <cellStyle name="Arial8Bold 2 5 3 6" xfId="12232" xr:uid="{00000000-0005-0000-0000-000038070000}"/>
    <cellStyle name="Arial8Bold 2 5 3 7" xfId="23811" xr:uid="{00000000-0005-0000-0000-000039070000}"/>
    <cellStyle name="Arial8Bold 2 5 3 8" xfId="35146" xr:uid="{00000000-0005-0000-0000-00003A070000}"/>
    <cellStyle name="Arial8Bold 2 5 4" xfId="14160" xr:uid="{00000000-0005-0000-0000-00003B070000}"/>
    <cellStyle name="Arial8Bold 2 5 4 2" xfId="25724" xr:uid="{00000000-0005-0000-0000-00003C070000}"/>
    <cellStyle name="Arial8Bold 2 5 4 3" xfId="36904" xr:uid="{00000000-0005-0000-0000-00003D070000}"/>
    <cellStyle name="Arial8Bold 2 5 5" xfId="14642" xr:uid="{00000000-0005-0000-0000-00003E070000}"/>
    <cellStyle name="Arial8Bold 2 5 5 2" xfId="26203" xr:uid="{00000000-0005-0000-0000-00003F070000}"/>
    <cellStyle name="Arial8Bold 2 5 5 3" xfId="37306" xr:uid="{00000000-0005-0000-0000-000040070000}"/>
    <cellStyle name="Arial8Bold 2 5 6" xfId="15282" xr:uid="{00000000-0005-0000-0000-000041070000}"/>
    <cellStyle name="Arial8Bold 2 5 6 2" xfId="26837" xr:uid="{00000000-0005-0000-0000-000042070000}"/>
    <cellStyle name="Arial8Bold 2 5 6 3" xfId="37868" xr:uid="{00000000-0005-0000-0000-000043070000}"/>
    <cellStyle name="Arial8Bold 2 5 7" xfId="17334" xr:uid="{00000000-0005-0000-0000-000044070000}"/>
    <cellStyle name="Arial8Bold 2 5 7 2" xfId="28822" xr:uid="{00000000-0005-0000-0000-000045070000}"/>
    <cellStyle name="Arial8Bold 2 5 7 3" xfId="39626" xr:uid="{00000000-0005-0000-0000-000046070000}"/>
    <cellStyle name="Arial8Bold 2 5 8" xfId="9076" xr:uid="{00000000-0005-0000-0000-000047070000}"/>
    <cellStyle name="Arial8Bold 2 5 9" xfId="9288" xr:uid="{00000000-0005-0000-0000-000048070000}"/>
    <cellStyle name="Arial8Bold 2 6" xfId="7335" xr:uid="{00000000-0005-0000-0000-000049070000}"/>
    <cellStyle name="Arial8Bold 2 6 10" xfId="8549" xr:uid="{00000000-0005-0000-0000-00004A070000}"/>
    <cellStyle name="Arial8Bold 2 6 11" xfId="9266" xr:uid="{00000000-0005-0000-0000-00004B070000}"/>
    <cellStyle name="Arial8Bold 2 6 2" xfId="6328" xr:uid="{00000000-0005-0000-0000-00004C070000}"/>
    <cellStyle name="Arial8Bold 2 6 2 2" xfId="15609" xr:uid="{00000000-0005-0000-0000-00004D070000}"/>
    <cellStyle name="Arial8Bold 2 6 2 2 2" xfId="27163" xr:uid="{00000000-0005-0000-0000-00004E070000}"/>
    <cellStyle name="Arial8Bold 2 6 2 2 3" xfId="38169" xr:uid="{00000000-0005-0000-0000-00004F070000}"/>
    <cellStyle name="Arial8Bold 2 6 2 3" xfId="17547" xr:uid="{00000000-0005-0000-0000-000050070000}"/>
    <cellStyle name="Arial8Bold 2 6 2 3 2" xfId="29035" xr:uid="{00000000-0005-0000-0000-000051070000}"/>
    <cellStyle name="Arial8Bold 2 6 2 3 3" xfId="39838" xr:uid="{00000000-0005-0000-0000-000052070000}"/>
    <cellStyle name="Arial8Bold 2 6 2 4" xfId="19128" xr:uid="{00000000-0005-0000-0000-000053070000}"/>
    <cellStyle name="Arial8Bold 2 6 2 4 2" xfId="30616" xr:uid="{00000000-0005-0000-0000-000054070000}"/>
    <cellStyle name="Arial8Bold 2 6 2 4 3" xfId="41393" xr:uid="{00000000-0005-0000-0000-000055070000}"/>
    <cellStyle name="Arial8Bold 2 6 2 5" xfId="20862" xr:uid="{00000000-0005-0000-0000-000056070000}"/>
    <cellStyle name="Arial8Bold 2 6 2 5 2" xfId="32343" xr:uid="{00000000-0005-0000-0000-000057070000}"/>
    <cellStyle name="Arial8Bold 2 6 2 5 3" xfId="42932" xr:uid="{00000000-0005-0000-0000-000058070000}"/>
    <cellStyle name="Arial8Bold 2 6 2 6" xfId="11031" xr:uid="{00000000-0005-0000-0000-000059070000}"/>
    <cellStyle name="Arial8Bold 2 6 2 7" xfId="22686" xr:uid="{00000000-0005-0000-0000-00005A070000}"/>
    <cellStyle name="Arial8Bold 2 6 2 8" xfId="34023" xr:uid="{00000000-0005-0000-0000-00005B070000}"/>
    <cellStyle name="Arial8Bold 2 6 3" xfId="7749" xr:uid="{00000000-0005-0000-0000-00005C070000}"/>
    <cellStyle name="Arial8Bold 2 6 3 2" xfId="16734" xr:uid="{00000000-0005-0000-0000-00005D070000}"/>
    <cellStyle name="Arial8Bold 2 6 3 2 2" xfId="28288" xr:uid="{00000000-0005-0000-0000-00005E070000}"/>
    <cellStyle name="Arial8Bold 2 6 3 2 3" xfId="39157" xr:uid="{00000000-0005-0000-0000-00005F070000}"/>
    <cellStyle name="Arial8Bold 2 6 3 3" xfId="18532" xr:uid="{00000000-0005-0000-0000-000060070000}"/>
    <cellStyle name="Arial8Bold 2 6 3 3 2" xfId="30020" xr:uid="{00000000-0005-0000-0000-000061070000}"/>
    <cellStyle name="Arial8Bold 2 6 3 3 3" xfId="40818" xr:uid="{00000000-0005-0000-0000-000062070000}"/>
    <cellStyle name="Arial8Bold 2 6 3 4" xfId="20221" xr:uid="{00000000-0005-0000-0000-000063070000}"/>
    <cellStyle name="Arial8Bold 2 6 3 4 2" xfId="31709" xr:uid="{00000000-0005-0000-0000-000064070000}"/>
    <cellStyle name="Arial8Bold 2 6 3 4 3" xfId="42353" xr:uid="{00000000-0005-0000-0000-000065070000}"/>
    <cellStyle name="Arial8Bold 2 6 3 5" xfId="21955" xr:uid="{00000000-0005-0000-0000-000066070000}"/>
    <cellStyle name="Arial8Bold 2 6 3 5 2" xfId="33436" xr:uid="{00000000-0005-0000-0000-000067070000}"/>
    <cellStyle name="Arial8Bold 2 6 3 5 3" xfId="43892" xr:uid="{00000000-0005-0000-0000-000068070000}"/>
    <cellStyle name="Arial8Bold 2 6 3 6" xfId="12200" xr:uid="{00000000-0005-0000-0000-000069070000}"/>
    <cellStyle name="Arial8Bold 2 6 3 7" xfId="23779" xr:uid="{00000000-0005-0000-0000-00006A070000}"/>
    <cellStyle name="Arial8Bold 2 6 3 8" xfId="35114" xr:uid="{00000000-0005-0000-0000-00006B070000}"/>
    <cellStyle name="Arial8Bold 2 6 4" xfId="11996" xr:uid="{00000000-0005-0000-0000-00006C070000}"/>
    <cellStyle name="Arial8Bold 2 6 4 2" xfId="16576" xr:uid="{00000000-0005-0000-0000-00006D070000}"/>
    <cellStyle name="Arial8Bold 2 6 4 2 2" xfId="28130" xr:uid="{00000000-0005-0000-0000-00006E070000}"/>
    <cellStyle name="Arial8Bold 2 6 4 2 3" xfId="39015" xr:uid="{00000000-0005-0000-0000-00006F070000}"/>
    <cellStyle name="Arial8Bold 2 6 4 3" xfId="18410" xr:uid="{00000000-0005-0000-0000-000070070000}"/>
    <cellStyle name="Arial8Bold 2 6 4 3 2" xfId="29898" xr:uid="{00000000-0005-0000-0000-000071070000}"/>
    <cellStyle name="Arial8Bold 2 6 4 3 3" xfId="40698" xr:uid="{00000000-0005-0000-0000-000072070000}"/>
    <cellStyle name="Arial8Bold 2 6 4 4" xfId="20095" xr:uid="{00000000-0005-0000-0000-000073070000}"/>
    <cellStyle name="Arial8Bold 2 6 4 4 2" xfId="31583" xr:uid="{00000000-0005-0000-0000-000074070000}"/>
    <cellStyle name="Arial8Bold 2 6 4 4 3" xfId="42239" xr:uid="{00000000-0005-0000-0000-000075070000}"/>
    <cellStyle name="Arial8Bold 2 6 4 5" xfId="21829" xr:uid="{00000000-0005-0000-0000-000076070000}"/>
    <cellStyle name="Arial8Bold 2 6 4 5 2" xfId="33310" xr:uid="{00000000-0005-0000-0000-000077070000}"/>
    <cellStyle name="Arial8Bold 2 6 4 5 3" xfId="43778" xr:uid="{00000000-0005-0000-0000-000078070000}"/>
    <cellStyle name="Arial8Bold 2 6 4 6" xfId="23653" xr:uid="{00000000-0005-0000-0000-000079070000}"/>
    <cellStyle name="Arial8Bold 2 6 4 7" xfId="34988" xr:uid="{00000000-0005-0000-0000-00007A070000}"/>
    <cellStyle name="Arial8Bold 2 6 5" xfId="14206" xr:uid="{00000000-0005-0000-0000-00007B070000}"/>
    <cellStyle name="Arial8Bold 2 6 5 2" xfId="25770" xr:uid="{00000000-0005-0000-0000-00007C070000}"/>
    <cellStyle name="Arial8Bold 2 6 5 3" xfId="36935" xr:uid="{00000000-0005-0000-0000-00007D070000}"/>
    <cellStyle name="Arial8Bold 2 6 6" xfId="13446" xr:uid="{00000000-0005-0000-0000-00007E070000}"/>
    <cellStyle name="Arial8Bold 2 6 6 2" xfId="25012" xr:uid="{00000000-0005-0000-0000-00007F070000}"/>
    <cellStyle name="Arial8Bold 2 6 6 3" xfId="36273" xr:uid="{00000000-0005-0000-0000-000080070000}"/>
    <cellStyle name="Arial8Bold 2 6 7" xfId="15076" xr:uid="{00000000-0005-0000-0000-000081070000}"/>
    <cellStyle name="Arial8Bold 2 6 7 2" xfId="26634" xr:uid="{00000000-0005-0000-0000-000082070000}"/>
    <cellStyle name="Arial8Bold 2 6 7 3" xfId="37679" xr:uid="{00000000-0005-0000-0000-000083070000}"/>
    <cellStyle name="Arial8Bold 2 6 8" xfId="17200" xr:uid="{00000000-0005-0000-0000-000084070000}"/>
    <cellStyle name="Arial8Bold 2 6 8 2" xfId="28688" xr:uid="{00000000-0005-0000-0000-000085070000}"/>
    <cellStyle name="Arial8Bold 2 6 8 3" xfId="39507" xr:uid="{00000000-0005-0000-0000-000086070000}"/>
    <cellStyle name="Arial8Bold 2 6 9" xfId="9119" xr:uid="{00000000-0005-0000-0000-000087070000}"/>
    <cellStyle name="Arial8Bold 2 7" xfId="6715" xr:uid="{00000000-0005-0000-0000-000088070000}"/>
    <cellStyle name="Arial8Bold 2 7 2" xfId="15996" xr:uid="{00000000-0005-0000-0000-000089070000}"/>
    <cellStyle name="Arial8Bold 2 7 2 2" xfId="27550" xr:uid="{00000000-0005-0000-0000-00008A070000}"/>
    <cellStyle name="Arial8Bold 2 7 2 3" xfId="38511" xr:uid="{00000000-0005-0000-0000-00008B070000}"/>
    <cellStyle name="Arial8Bold 2 7 3" xfId="17897" xr:uid="{00000000-0005-0000-0000-00008C070000}"/>
    <cellStyle name="Arial8Bold 2 7 3 2" xfId="29385" xr:uid="{00000000-0005-0000-0000-00008D070000}"/>
    <cellStyle name="Arial8Bold 2 7 3 3" xfId="40188" xr:uid="{00000000-0005-0000-0000-00008E070000}"/>
    <cellStyle name="Arial8Bold 2 7 4" xfId="19515" xr:uid="{00000000-0005-0000-0000-00008F070000}"/>
    <cellStyle name="Arial8Bold 2 7 4 2" xfId="31003" xr:uid="{00000000-0005-0000-0000-000090070000}"/>
    <cellStyle name="Arial8Bold 2 7 4 3" xfId="41735" xr:uid="{00000000-0005-0000-0000-000091070000}"/>
    <cellStyle name="Arial8Bold 2 7 5" xfId="21249" xr:uid="{00000000-0005-0000-0000-000092070000}"/>
    <cellStyle name="Arial8Bold 2 7 5 2" xfId="32730" xr:uid="{00000000-0005-0000-0000-000093070000}"/>
    <cellStyle name="Arial8Bold 2 7 5 3" xfId="43274" xr:uid="{00000000-0005-0000-0000-000094070000}"/>
    <cellStyle name="Arial8Bold 2 7 6" xfId="11418" xr:uid="{00000000-0005-0000-0000-000095070000}"/>
    <cellStyle name="Arial8Bold 2 7 7" xfId="23073" xr:uid="{00000000-0005-0000-0000-000096070000}"/>
    <cellStyle name="Arial8Bold 2 7 8" xfId="34410" xr:uid="{00000000-0005-0000-0000-000097070000}"/>
    <cellStyle name="Arial8Bold 2 8" xfId="13311" xr:uid="{00000000-0005-0000-0000-000098070000}"/>
    <cellStyle name="Arial8Bold 2 8 2" xfId="24879" xr:uid="{00000000-0005-0000-0000-000099070000}"/>
    <cellStyle name="Arial8Bold 2 8 3" xfId="36154" xr:uid="{00000000-0005-0000-0000-00009A070000}"/>
    <cellStyle name="Arial8Bold 2 9" xfId="12877" xr:uid="{00000000-0005-0000-0000-00009B070000}"/>
    <cellStyle name="Arial8Bold 2 9 2" xfId="24447" xr:uid="{00000000-0005-0000-0000-00009C070000}"/>
    <cellStyle name="Arial8Bold 2 9 3" xfId="35762" xr:uid="{00000000-0005-0000-0000-00009D070000}"/>
    <cellStyle name="Arial8Bold 3" xfId="612" xr:uid="{00000000-0005-0000-0000-00009E070000}"/>
    <cellStyle name="Arial8Bold 3 2" xfId="613" xr:uid="{00000000-0005-0000-0000-00009F070000}"/>
    <cellStyle name="Arial8Bold 3 2 10" xfId="13211" xr:uid="{00000000-0005-0000-0000-0000A0070000}"/>
    <cellStyle name="Arial8Bold 3 2 10 2" xfId="24779" xr:uid="{00000000-0005-0000-0000-0000A1070000}"/>
    <cellStyle name="Arial8Bold 3 2 10 3" xfId="36060" xr:uid="{00000000-0005-0000-0000-0000A2070000}"/>
    <cellStyle name="Arial8Bold 3 2 11" xfId="9018" xr:uid="{00000000-0005-0000-0000-0000A3070000}"/>
    <cellStyle name="Arial8Bold 3 2 12" xfId="9339" xr:uid="{00000000-0005-0000-0000-0000A4070000}"/>
    <cellStyle name="Arial8Bold 3 2 13" xfId="10267" xr:uid="{00000000-0005-0000-0000-0000A5070000}"/>
    <cellStyle name="Arial8Bold 3 2 2" xfId="6247" xr:uid="{00000000-0005-0000-0000-0000A6070000}"/>
    <cellStyle name="Arial8Bold 3 2 2 2" xfId="15528" xr:uid="{00000000-0005-0000-0000-0000A7070000}"/>
    <cellStyle name="Arial8Bold 3 2 2 2 2" xfId="27082" xr:uid="{00000000-0005-0000-0000-0000A8070000}"/>
    <cellStyle name="Arial8Bold 3 2 2 2 3" xfId="38096" xr:uid="{00000000-0005-0000-0000-0000A9070000}"/>
    <cellStyle name="Arial8Bold 3 2 2 3" xfId="17474" xr:uid="{00000000-0005-0000-0000-0000AA070000}"/>
    <cellStyle name="Arial8Bold 3 2 2 3 2" xfId="28962" xr:uid="{00000000-0005-0000-0000-0000AB070000}"/>
    <cellStyle name="Arial8Bold 3 2 2 3 3" xfId="39765" xr:uid="{00000000-0005-0000-0000-0000AC070000}"/>
    <cellStyle name="Arial8Bold 3 2 2 4" xfId="19047" xr:uid="{00000000-0005-0000-0000-0000AD070000}"/>
    <cellStyle name="Arial8Bold 3 2 2 4 2" xfId="30535" xr:uid="{00000000-0005-0000-0000-0000AE070000}"/>
    <cellStyle name="Arial8Bold 3 2 2 4 3" xfId="41320" xr:uid="{00000000-0005-0000-0000-0000AF070000}"/>
    <cellStyle name="Arial8Bold 3 2 2 5" xfId="20781" xr:uid="{00000000-0005-0000-0000-0000B0070000}"/>
    <cellStyle name="Arial8Bold 3 2 2 5 2" xfId="32263" xr:uid="{00000000-0005-0000-0000-0000B1070000}"/>
    <cellStyle name="Arial8Bold 3 2 2 5 3" xfId="42860" xr:uid="{00000000-0005-0000-0000-0000B2070000}"/>
    <cellStyle name="Arial8Bold 3 2 2 6" xfId="10953" xr:uid="{00000000-0005-0000-0000-0000B3070000}"/>
    <cellStyle name="Arial8Bold 3 2 2 7" xfId="22606" xr:uid="{00000000-0005-0000-0000-0000B4070000}"/>
    <cellStyle name="Arial8Bold 3 2 2 8" xfId="33948" xr:uid="{00000000-0005-0000-0000-0000B5070000}"/>
    <cellStyle name="Arial8Bold 3 2 3" xfId="7213" xr:uid="{00000000-0005-0000-0000-0000B6070000}"/>
    <cellStyle name="Arial8Bold 3 2 3 2" xfId="16494" xr:uid="{00000000-0005-0000-0000-0000B7070000}"/>
    <cellStyle name="Arial8Bold 3 2 3 2 2" xfId="28048" xr:uid="{00000000-0005-0000-0000-0000B8070000}"/>
    <cellStyle name="Arial8Bold 3 2 3 2 3" xfId="38951" xr:uid="{00000000-0005-0000-0000-0000B9070000}"/>
    <cellStyle name="Arial8Bold 3 2 3 3" xfId="18343" xr:uid="{00000000-0005-0000-0000-0000BA070000}"/>
    <cellStyle name="Arial8Bold 3 2 3 3 2" xfId="29831" xr:uid="{00000000-0005-0000-0000-0000BB070000}"/>
    <cellStyle name="Arial8Bold 3 2 3 3 3" xfId="40632" xr:uid="{00000000-0005-0000-0000-0000BC070000}"/>
    <cellStyle name="Arial8Bold 3 2 3 4" xfId="20013" xr:uid="{00000000-0005-0000-0000-0000BD070000}"/>
    <cellStyle name="Arial8Bold 3 2 3 4 2" xfId="31501" xr:uid="{00000000-0005-0000-0000-0000BE070000}"/>
    <cellStyle name="Arial8Bold 3 2 3 4 3" xfId="42175" xr:uid="{00000000-0005-0000-0000-0000BF070000}"/>
    <cellStyle name="Arial8Bold 3 2 3 5" xfId="21747" xr:uid="{00000000-0005-0000-0000-0000C0070000}"/>
    <cellStyle name="Arial8Bold 3 2 3 5 2" xfId="33228" xr:uid="{00000000-0005-0000-0000-0000C1070000}"/>
    <cellStyle name="Arial8Bold 3 2 3 5 3" xfId="43714" xr:uid="{00000000-0005-0000-0000-0000C2070000}"/>
    <cellStyle name="Arial8Bold 3 2 3 6" xfId="11916" xr:uid="{00000000-0005-0000-0000-0000C3070000}"/>
    <cellStyle name="Arial8Bold 3 2 3 7" xfId="23571" xr:uid="{00000000-0005-0000-0000-0000C4070000}"/>
    <cellStyle name="Arial8Bold 3 2 3 8" xfId="34908" xr:uid="{00000000-0005-0000-0000-0000C5070000}"/>
    <cellStyle name="Arial8Bold 3 2 4" xfId="6467" xr:uid="{00000000-0005-0000-0000-0000C6070000}"/>
    <cellStyle name="Arial8Bold 3 2 4 2" xfId="15748" xr:uid="{00000000-0005-0000-0000-0000C7070000}"/>
    <cellStyle name="Arial8Bold 3 2 4 2 2" xfId="27302" xr:uid="{00000000-0005-0000-0000-0000C8070000}"/>
    <cellStyle name="Arial8Bold 3 2 4 2 3" xfId="38287" xr:uid="{00000000-0005-0000-0000-0000C9070000}"/>
    <cellStyle name="Arial8Bold 3 2 4 3" xfId="17671" xr:uid="{00000000-0005-0000-0000-0000CA070000}"/>
    <cellStyle name="Arial8Bold 3 2 4 3 2" xfId="29159" xr:uid="{00000000-0005-0000-0000-0000CB070000}"/>
    <cellStyle name="Arial8Bold 3 2 4 3 3" xfId="39962" xr:uid="{00000000-0005-0000-0000-0000CC070000}"/>
    <cellStyle name="Arial8Bold 3 2 4 4" xfId="19267" xr:uid="{00000000-0005-0000-0000-0000CD070000}"/>
    <cellStyle name="Arial8Bold 3 2 4 4 2" xfId="30755" xr:uid="{00000000-0005-0000-0000-0000CE070000}"/>
    <cellStyle name="Arial8Bold 3 2 4 4 3" xfId="41511" xr:uid="{00000000-0005-0000-0000-0000CF070000}"/>
    <cellStyle name="Arial8Bold 3 2 4 5" xfId="21001" xr:uid="{00000000-0005-0000-0000-0000D0070000}"/>
    <cellStyle name="Arial8Bold 3 2 4 5 2" xfId="32482" xr:uid="{00000000-0005-0000-0000-0000D1070000}"/>
    <cellStyle name="Arial8Bold 3 2 4 5 3" xfId="43050" xr:uid="{00000000-0005-0000-0000-0000D2070000}"/>
    <cellStyle name="Arial8Bold 3 2 4 6" xfId="11170" xr:uid="{00000000-0005-0000-0000-0000D3070000}"/>
    <cellStyle name="Arial8Bold 3 2 4 7" xfId="22825" xr:uid="{00000000-0005-0000-0000-0000D4070000}"/>
    <cellStyle name="Arial8Bold 3 2 4 8" xfId="34162" xr:uid="{00000000-0005-0000-0000-0000D5070000}"/>
    <cellStyle name="Arial8Bold 3 2 5" xfId="6284" xr:uid="{00000000-0005-0000-0000-0000D6070000}"/>
    <cellStyle name="Arial8Bold 3 2 5 2" xfId="15565" xr:uid="{00000000-0005-0000-0000-0000D7070000}"/>
    <cellStyle name="Arial8Bold 3 2 5 2 2" xfId="27119" xr:uid="{00000000-0005-0000-0000-0000D8070000}"/>
    <cellStyle name="Arial8Bold 3 2 5 2 3" xfId="38130" xr:uid="{00000000-0005-0000-0000-0000D9070000}"/>
    <cellStyle name="Arial8Bold 3 2 5 3" xfId="17508" xr:uid="{00000000-0005-0000-0000-0000DA070000}"/>
    <cellStyle name="Arial8Bold 3 2 5 3 2" xfId="28996" xr:uid="{00000000-0005-0000-0000-0000DB070000}"/>
    <cellStyle name="Arial8Bold 3 2 5 3 3" xfId="39799" xr:uid="{00000000-0005-0000-0000-0000DC070000}"/>
    <cellStyle name="Arial8Bold 3 2 5 4" xfId="19084" xr:uid="{00000000-0005-0000-0000-0000DD070000}"/>
    <cellStyle name="Arial8Bold 3 2 5 4 2" xfId="30572" xr:uid="{00000000-0005-0000-0000-0000DE070000}"/>
    <cellStyle name="Arial8Bold 3 2 5 4 3" xfId="41354" xr:uid="{00000000-0005-0000-0000-0000DF070000}"/>
    <cellStyle name="Arial8Bold 3 2 5 5" xfId="20818" xr:uid="{00000000-0005-0000-0000-0000E0070000}"/>
    <cellStyle name="Arial8Bold 3 2 5 5 2" xfId="32300" xr:uid="{00000000-0005-0000-0000-0000E1070000}"/>
    <cellStyle name="Arial8Bold 3 2 5 5 3" xfId="42894" xr:uid="{00000000-0005-0000-0000-0000E2070000}"/>
    <cellStyle name="Arial8Bold 3 2 5 6" xfId="10990" xr:uid="{00000000-0005-0000-0000-0000E3070000}"/>
    <cellStyle name="Arial8Bold 3 2 5 7" xfId="22643" xr:uid="{00000000-0005-0000-0000-0000E4070000}"/>
    <cellStyle name="Arial8Bold 3 2 5 8" xfId="33985" xr:uid="{00000000-0005-0000-0000-0000E5070000}"/>
    <cellStyle name="Arial8Bold 3 2 6" xfId="9349" xr:uid="{00000000-0005-0000-0000-0000E6070000}"/>
    <cellStyle name="Arial8Bold 3 2 6 2" xfId="14448" xr:uid="{00000000-0005-0000-0000-0000E7070000}"/>
    <cellStyle name="Arial8Bold 3 2 6 2 2" xfId="26012" xr:uid="{00000000-0005-0000-0000-0000E8070000}"/>
    <cellStyle name="Arial8Bold 3 2 6 2 3" xfId="37156" xr:uid="{00000000-0005-0000-0000-0000E9070000}"/>
    <cellStyle name="Arial8Bold 3 2 6 3" xfId="13373" xr:uid="{00000000-0005-0000-0000-0000EA070000}"/>
    <cellStyle name="Arial8Bold 3 2 6 3 2" xfId="24941" xr:uid="{00000000-0005-0000-0000-0000EB070000}"/>
    <cellStyle name="Arial8Bold 3 2 6 3 3" xfId="36210" xr:uid="{00000000-0005-0000-0000-0000EC070000}"/>
    <cellStyle name="Arial8Bold 3 2 6 4" xfId="12674" xr:uid="{00000000-0005-0000-0000-0000ED070000}"/>
    <cellStyle name="Arial8Bold 3 2 6 4 2" xfId="24244" xr:uid="{00000000-0005-0000-0000-0000EE070000}"/>
    <cellStyle name="Arial8Bold 3 2 6 4 3" xfId="35575" xr:uid="{00000000-0005-0000-0000-0000EF070000}"/>
    <cellStyle name="Arial8Bold 3 2 6 5" xfId="14009" xr:uid="{00000000-0005-0000-0000-0000F0070000}"/>
    <cellStyle name="Arial8Bold 3 2 6 5 2" xfId="25573" xr:uid="{00000000-0005-0000-0000-0000F1070000}"/>
    <cellStyle name="Arial8Bold 3 2 6 5 3" xfId="36773" xr:uid="{00000000-0005-0000-0000-0000F2070000}"/>
    <cellStyle name="Arial8Bold 3 2 6 6" xfId="10663" xr:uid="{00000000-0005-0000-0000-0000F3070000}"/>
    <cellStyle name="Arial8Bold 3 2 6 7" xfId="8244" xr:uid="{00000000-0005-0000-0000-0000F4070000}"/>
    <cellStyle name="Arial8Bold 3 2 7" xfId="14101" xr:uid="{00000000-0005-0000-0000-0000F5070000}"/>
    <cellStyle name="Arial8Bold 3 2 7 2" xfId="25665" xr:uid="{00000000-0005-0000-0000-0000F6070000}"/>
    <cellStyle name="Arial8Bold 3 2 7 3" xfId="36855" xr:uid="{00000000-0005-0000-0000-0000F7070000}"/>
    <cellStyle name="Arial8Bold 3 2 8" xfId="13029" xr:uid="{00000000-0005-0000-0000-0000F8070000}"/>
    <cellStyle name="Arial8Bold 3 2 8 2" xfId="24598" xr:uid="{00000000-0005-0000-0000-0000F9070000}"/>
    <cellStyle name="Arial8Bold 3 2 8 3" xfId="35887" xr:uid="{00000000-0005-0000-0000-0000FA070000}"/>
    <cellStyle name="Arial8Bold 3 2 9" xfId="13717" xr:uid="{00000000-0005-0000-0000-0000FB070000}"/>
    <cellStyle name="Arial8Bold 3 2 9 2" xfId="25281" xr:uid="{00000000-0005-0000-0000-0000FC070000}"/>
    <cellStyle name="Arial8Bold 3 2 9 3" xfId="36511" xr:uid="{00000000-0005-0000-0000-0000FD070000}"/>
    <cellStyle name="Arial8Bold 3 3" xfId="7290" xr:uid="{00000000-0005-0000-0000-0000FE070000}"/>
    <cellStyle name="Arial8Bold 3 3 10" xfId="9002" xr:uid="{00000000-0005-0000-0000-0000FF070000}"/>
    <cellStyle name="Arial8Bold 3 3 2" xfId="7024" xr:uid="{00000000-0005-0000-0000-000000080000}"/>
    <cellStyle name="Arial8Bold 3 3 2 2" xfId="16305" xr:uid="{00000000-0005-0000-0000-000001080000}"/>
    <cellStyle name="Arial8Bold 3 3 2 2 2" xfId="27859" xr:uid="{00000000-0005-0000-0000-000002080000}"/>
    <cellStyle name="Arial8Bold 3 3 2 2 3" xfId="38775" xr:uid="{00000000-0005-0000-0000-000003080000}"/>
    <cellStyle name="Arial8Bold 3 3 2 3" xfId="18165" xr:uid="{00000000-0005-0000-0000-000004080000}"/>
    <cellStyle name="Arial8Bold 3 3 2 3 2" xfId="29653" xr:uid="{00000000-0005-0000-0000-000005080000}"/>
    <cellStyle name="Arial8Bold 3 3 2 3 3" xfId="40454" xr:uid="{00000000-0005-0000-0000-000006080000}"/>
    <cellStyle name="Arial8Bold 3 3 2 4" xfId="19824" xr:uid="{00000000-0005-0000-0000-000007080000}"/>
    <cellStyle name="Arial8Bold 3 3 2 4 2" xfId="31312" xr:uid="{00000000-0005-0000-0000-000008080000}"/>
    <cellStyle name="Arial8Bold 3 3 2 4 3" xfId="41999" xr:uid="{00000000-0005-0000-0000-000009080000}"/>
    <cellStyle name="Arial8Bold 3 3 2 5" xfId="21558" xr:uid="{00000000-0005-0000-0000-00000A080000}"/>
    <cellStyle name="Arial8Bold 3 3 2 5 2" xfId="33039" xr:uid="{00000000-0005-0000-0000-00000B080000}"/>
    <cellStyle name="Arial8Bold 3 3 2 5 3" xfId="43538" xr:uid="{00000000-0005-0000-0000-00000C080000}"/>
    <cellStyle name="Arial8Bold 3 3 2 6" xfId="11727" xr:uid="{00000000-0005-0000-0000-00000D080000}"/>
    <cellStyle name="Arial8Bold 3 3 2 7" xfId="23382" xr:uid="{00000000-0005-0000-0000-00000E080000}"/>
    <cellStyle name="Arial8Bold 3 3 2 8" xfId="34719" xr:uid="{00000000-0005-0000-0000-00000F080000}"/>
    <cellStyle name="Arial8Bold 3 3 3" xfId="6653" xr:uid="{00000000-0005-0000-0000-000010080000}"/>
    <cellStyle name="Arial8Bold 3 3 3 2" xfId="15934" xr:uid="{00000000-0005-0000-0000-000011080000}"/>
    <cellStyle name="Arial8Bold 3 3 3 2 2" xfId="27488" xr:uid="{00000000-0005-0000-0000-000012080000}"/>
    <cellStyle name="Arial8Bold 3 3 3 2 3" xfId="38453" xr:uid="{00000000-0005-0000-0000-000013080000}"/>
    <cellStyle name="Arial8Bold 3 3 3 3" xfId="17839" xr:uid="{00000000-0005-0000-0000-000014080000}"/>
    <cellStyle name="Arial8Bold 3 3 3 3 2" xfId="29327" xr:uid="{00000000-0005-0000-0000-000015080000}"/>
    <cellStyle name="Arial8Bold 3 3 3 3 3" xfId="40130" xr:uid="{00000000-0005-0000-0000-000016080000}"/>
    <cellStyle name="Arial8Bold 3 3 3 4" xfId="19453" xr:uid="{00000000-0005-0000-0000-000017080000}"/>
    <cellStyle name="Arial8Bold 3 3 3 4 2" xfId="30941" xr:uid="{00000000-0005-0000-0000-000018080000}"/>
    <cellStyle name="Arial8Bold 3 3 3 4 3" xfId="41677" xr:uid="{00000000-0005-0000-0000-000019080000}"/>
    <cellStyle name="Arial8Bold 3 3 3 5" xfId="21187" xr:uid="{00000000-0005-0000-0000-00001A080000}"/>
    <cellStyle name="Arial8Bold 3 3 3 5 2" xfId="32668" xr:uid="{00000000-0005-0000-0000-00001B080000}"/>
    <cellStyle name="Arial8Bold 3 3 3 5 3" xfId="43216" xr:uid="{00000000-0005-0000-0000-00001C080000}"/>
    <cellStyle name="Arial8Bold 3 3 3 6" xfId="11356" xr:uid="{00000000-0005-0000-0000-00001D080000}"/>
    <cellStyle name="Arial8Bold 3 3 3 7" xfId="23011" xr:uid="{00000000-0005-0000-0000-00001E080000}"/>
    <cellStyle name="Arial8Bold 3 3 3 8" xfId="34348" xr:uid="{00000000-0005-0000-0000-00001F080000}"/>
    <cellStyle name="Arial8Bold 3 3 4" xfId="14161" xr:uid="{00000000-0005-0000-0000-000020080000}"/>
    <cellStyle name="Arial8Bold 3 3 4 2" xfId="25725" xr:uid="{00000000-0005-0000-0000-000021080000}"/>
    <cellStyle name="Arial8Bold 3 3 4 3" xfId="36905" xr:uid="{00000000-0005-0000-0000-000022080000}"/>
    <cellStyle name="Arial8Bold 3 3 5" xfId="13787" xr:uid="{00000000-0005-0000-0000-000023080000}"/>
    <cellStyle name="Arial8Bold 3 3 5 2" xfId="25351" xr:uid="{00000000-0005-0000-0000-000024080000}"/>
    <cellStyle name="Arial8Bold 3 3 5 3" xfId="36576" xr:uid="{00000000-0005-0000-0000-000025080000}"/>
    <cellStyle name="Arial8Bold 3 3 6" xfId="15067" xr:uid="{00000000-0005-0000-0000-000026080000}"/>
    <cellStyle name="Arial8Bold 3 3 6 2" xfId="26625" xr:uid="{00000000-0005-0000-0000-000027080000}"/>
    <cellStyle name="Arial8Bold 3 3 6 3" xfId="37673" xr:uid="{00000000-0005-0000-0000-000028080000}"/>
    <cellStyle name="Arial8Bold 3 3 7" xfId="13169" xr:uid="{00000000-0005-0000-0000-000029080000}"/>
    <cellStyle name="Arial8Bold 3 3 7 2" xfId="24737" xr:uid="{00000000-0005-0000-0000-00002A080000}"/>
    <cellStyle name="Arial8Bold 3 3 7 3" xfId="36025" xr:uid="{00000000-0005-0000-0000-00002B080000}"/>
    <cellStyle name="Arial8Bold 3 3 8" xfId="9077" xr:uid="{00000000-0005-0000-0000-00002C080000}"/>
    <cellStyle name="Arial8Bold 3 3 9" xfId="9296" xr:uid="{00000000-0005-0000-0000-00002D080000}"/>
    <cellStyle name="Arial8Bold 3 4" xfId="13312" xr:uid="{00000000-0005-0000-0000-00002E080000}"/>
    <cellStyle name="Arial8Bold 3 4 2" xfId="24880" xr:uid="{00000000-0005-0000-0000-00002F080000}"/>
    <cellStyle name="Arial8Bold 3 4 3" xfId="36155" xr:uid="{00000000-0005-0000-0000-000030080000}"/>
    <cellStyle name="Arial8Bold 3 5" xfId="12870" xr:uid="{00000000-0005-0000-0000-000031080000}"/>
    <cellStyle name="Arial8Bold 3 5 2" xfId="24440" xr:uid="{00000000-0005-0000-0000-000032080000}"/>
    <cellStyle name="Arial8Bold 3 5 3" xfId="35755" xr:uid="{00000000-0005-0000-0000-000033080000}"/>
    <cellStyle name="Arial8Bold 3 6" xfId="13336" xr:uid="{00000000-0005-0000-0000-000034080000}"/>
    <cellStyle name="Arial8Bold 3 6 2" xfId="24904" xr:uid="{00000000-0005-0000-0000-000035080000}"/>
    <cellStyle name="Arial8Bold 3 6 3" xfId="36177" xr:uid="{00000000-0005-0000-0000-000036080000}"/>
    <cellStyle name="Arial8Bold 3 7" xfId="14012" xr:uid="{00000000-0005-0000-0000-000037080000}"/>
    <cellStyle name="Arial8Bold 3 7 2" xfId="25576" xr:uid="{00000000-0005-0000-0000-000038080000}"/>
    <cellStyle name="Arial8Bold 3 7 3" xfId="36776" xr:uid="{00000000-0005-0000-0000-000039080000}"/>
    <cellStyle name="Arial8Bold 3 8" xfId="20593" xr:uid="{00000000-0005-0000-0000-00003A080000}"/>
    <cellStyle name="Arial8Bold 3 8 2" xfId="32080" xr:uid="{00000000-0005-0000-0000-00003B080000}"/>
    <cellStyle name="Arial8Bold 3 8 3" xfId="42691" xr:uid="{00000000-0005-0000-0000-00003C080000}"/>
    <cellStyle name="Arial8Bold 3 9" xfId="8177" xr:uid="{00000000-0005-0000-0000-00003D080000}"/>
    <cellStyle name="Arial8Bold 4" xfId="614" xr:uid="{00000000-0005-0000-0000-00003E080000}"/>
    <cellStyle name="Arial8Bold 4 10" xfId="13212" xr:uid="{00000000-0005-0000-0000-00003F080000}"/>
    <cellStyle name="Arial8Bold 4 10 2" xfId="24780" xr:uid="{00000000-0005-0000-0000-000040080000}"/>
    <cellStyle name="Arial8Bold 4 10 3" xfId="36061" xr:uid="{00000000-0005-0000-0000-000041080000}"/>
    <cellStyle name="Arial8Bold 4 11" xfId="9015" xr:uid="{00000000-0005-0000-0000-000042080000}"/>
    <cellStyle name="Arial8Bold 4 12" xfId="8561" xr:uid="{00000000-0005-0000-0000-000043080000}"/>
    <cellStyle name="Arial8Bold 4 13" xfId="8951" xr:uid="{00000000-0005-0000-0000-000044080000}"/>
    <cellStyle name="Arial8Bold 4 2" xfId="6244" xr:uid="{00000000-0005-0000-0000-000045080000}"/>
    <cellStyle name="Arial8Bold 4 2 2" xfId="15525" xr:uid="{00000000-0005-0000-0000-000046080000}"/>
    <cellStyle name="Arial8Bold 4 2 2 2" xfId="27079" xr:uid="{00000000-0005-0000-0000-000047080000}"/>
    <cellStyle name="Arial8Bold 4 2 2 3" xfId="38093" xr:uid="{00000000-0005-0000-0000-000048080000}"/>
    <cellStyle name="Arial8Bold 4 2 3" xfId="17471" xr:uid="{00000000-0005-0000-0000-000049080000}"/>
    <cellStyle name="Arial8Bold 4 2 3 2" xfId="28959" xr:uid="{00000000-0005-0000-0000-00004A080000}"/>
    <cellStyle name="Arial8Bold 4 2 3 3" xfId="39762" xr:uid="{00000000-0005-0000-0000-00004B080000}"/>
    <cellStyle name="Arial8Bold 4 2 4" xfId="19044" xr:uid="{00000000-0005-0000-0000-00004C080000}"/>
    <cellStyle name="Arial8Bold 4 2 4 2" xfId="30532" xr:uid="{00000000-0005-0000-0000-00004D080000}"/>
    <cellStyle name="Arial8Bold 4 2 4 3" xfId="41317" xr:uid="{00000000-0005-0000-0000-00004E080000}"/>
    <cellStyle name="Arial8Bold 4 2 5" xfId="20778" xr:uid="{00000000-0005-0000-0000-00004F080000}"/>
    <cellStyle name="Arial8Bold 4 2 5 2" xfId="32260" xr:uid="{00000000-0005-0000-0000-000050080000}"/>
    <cellStyle name="Arial8Bold 4 2 5 3" xfId="42857" xr:uid="{00000000-0005-0000-0000-000051080000}"/>
    <cellStyle name="Arial8Bold 4 2 6" xfId="10950" xr:uid="{00000000-0005-0000-0000-000052080000}"/>
    <cellStyle name="Arial8Bold 4 2 7" xfId="22603" xr:uid="{00000000-0005-0000-0000-000053080000}"/>
    <cellStyle name="Arial8Bold 4 2 8" xfId="33945" xr:uid="{00000000-0005-0000-0000-000054080000}"/>
    <cellStyle name="Arial8Bold 4 3" xfId="7210" xr:uid="{00000000-0005-0000-0000-000055080000}"/>
    <cellStyle name="Arial8Bold 4 3 2" xfId="16491" xr:uid="{00000000-0005-0000-0000-000056080000}"/>
    <cellStyle name="Arial8Bold 4 3 2 2" xfId="28045" xr:uid="{00000000-0005-0000-0000-000057080000}"/>
    <cellStyle name="Arial8Bold 4 3 2 3" xfId="38948" xr:uid="{00000000-0005-0000-0000-000058080000}"/>
    <cellStyle name="Arial8Bold 4 3 3" xfId="18340" xr:uid="{00000000-0005-0000-0000-000059080000}"/>
    <cellStyle name="Arial8Bold 4 3 3 2" xfId="29828" xr:uid="{00000000-0005-0000-0000-00005A080000}"/>
    <cellStyle name="Arial8Bold 4 3 3 3" xfId="40629" xr:uid="{00000000-0005-0000-0000-00005B080000}"/>
    <cellStyle name="Arial8Bold 4 3 4" xfId="20010" xr:uid="{00000000-0005-0000-0000-00005C080000}"/>
    <cellStyle name="Arial8Bold 4 3 4 2" xfId="31498" xr:uid="{00000000-0005-0000-0000-00005D080000}"/>
    <cellStyle name="Arial8Bold 4 3 4 3" xfId="42172" xr:uid="{00000000-0005-0000-0000-00005E080000}"/>
    <cellStyle name="Arial8Bold 4 3 5" xfId="21744" xr:uid="{00000000-0005-0000-0000-00005F080000}"/>
    <cellStyle name="Arial8Bold 4 3 5 2" xfId="33225" xr:uid="{00000000-0005-0000-0000-000060080000}"/>
    <cellStyle name="Arial8Bold 4 3 5 3" xfId="43711" xr:uid="{00000000-0005-0000-0000-000061080000}"/>
    <cellStyle name="Arial8Bold 4 3 6" xfId="11913" xr:uid="{00000000-0005-0000-0000-000062080000}"/>
    <cellStyle name="Arial8Bold 4 3 7" xfId="23568" xr:uid="{00000000-0005-0000-0000-000063080000}"/>
    <cellStyle name="Arial8Bold 4 3 8" xfId="34905" xr:uid="{00000000-0005-0000-0000-000064080000}"/>
    <cellStyle name="Arial8Bold 4 4" xfId="6593" xr:uid="{00000000-0005-0000-0000-000065080000}"/>
    <cellStyle name="Arial8Bold 4 4 2" xfId="15874" xr:uid="{00000000-0005-0000-0000-000066080000}"/>
    <cellStyle name="Arial8Bold 4 4 2 2" xfId="27428" xr:uid="{00000000-0005-0000-0000-000067080000}"/>
    <cellStyle name="Arial8Bold 4 4 2 3" xfId="38397" xr:uid="{00000000-0005-0000-0000-000068080000}"/>
    <cellStyle name="Arial8Bold 4 4 3" xfId="17782" xr:uid="{00000000-0005-0000-0000-000069080000}"/>
    <cellStyle name="Arial8Bold 4 4 3 2" xfId="29270" xr:uid="{00000000-0005-0000-0000-00006A080000}"/>
    <cellStyle name="Arial8Bold 4 4 3 3" xfId="40073" xr:uid="{00000000-0005-0000-0000-00006B080000}"/>
    <cellStyle name="Arial8Bold 4 4 4" xfId="19393" xr:uid="{00000000-0005-0000-0000-00006C080000}"/>
    <cellStyle name="Arial8Bold 4 4 4 2" xfId="30881" xr:uid="{00000000-0005-0000-0000-00006D080000}"/>
    <cellStyle name="Arial8Bold 4 4 4 3" xfId="41621" xr:uid="{00000000-0005-0000-0000-00006E080000}"/>
    <cellStyle name="Arial8Bold 4 4 5" xfId="21127" xr:uid="{00000000-0005-0000-0000-00006F080000}"/>
    <cellStyle name="Arial8Bold 4 4 5 2" xfId="32608" xr:uid="{00000000-0005-0000-0000-000070080000}"/>
    <cellStyle name="Arial8Bold 4 4 5 3" xfId="43160" xr:uid="{00000000-0005-0000-0000-000071080000}"/>
    <cellStyle name="Arial8Bold 4 4 6" xfId="11296" xr:uid="{00000000-0005-0000-0000-000072080000}"/>
    <cellStyle name="Arial8Bold 4 4 7" xfId="22951" xr:uid="{00000000-0005-0000-0000-000073080000}"/>
    <cellStyle name="Arial8Bold 4 4 8" xfId="34288" xr:uid="{00000000-0005-0000-0000-000074080000}"/>
    <cellStyle name="Arial8Bold 4 5" xfId="6854" xr:uid="{00000000-0005-0000-0000-000075080000}"/>
    <cellStyle name="Arial8Bold 4 5 2" xfId="16135" xr:uid="{00000000-0005-0000-0000-000076080000}"/>
    <cellStyle name="Arial8Bold 4 5 2 2" xfId="27689" xr:uid="{00000000-0005-0000-0000-000077080000}"/>
    <cellStyle name="Arial8Bold 4 5 2 3" xfId="38628" xr:uid="{00000000-0005-0000-0000-000078080000}"/>
    <cellStyle name="Arial8Bold 4 5 3" xfId="18015" xr:uid="{00000000-0005-0000-0000-000079080000}"/>
    <cellStyle name="Arial8Bold 4 5 3 2" xfId="29503" xr:uid="{00000000-0005-0000-0000-00007A080000}"/>
    <cellStyle name="Arial8Bold 4 5 3 3" xfId="40305" xr:uid="{00000000-0005-0000-0000-00007B080000}"/>
    <cellStyle name="Arial8Bold 4 5 4" xfId="19654" xr:uid="{00000000-0005-0000-0000-00007C080000}"/>
    <cellStyle name="Arial8Bold 4 5 4 2" xfId="31142" xr:uid="{00000000-0005-0000-0000-00007D080000}"/>
    <cellStyle name="Arial8Bold 4 5 4 3" xfId="41852" xr:uid="{00000000-0005-0000-0000-00007E080000}"/>
    <cellStyle name="Arial8Bold 4 5 5" xfId="21388" xr:uid="{00000000-0005-0000-0000-00007F080000}"/>
    <cellStyle name="Arial8Bold 4 5 5 2" xfId="32869" xr:uid="{00000000-0005-0000-0000-000080080000}"/>
    <cellStyle name="Arial8Bold 4 5 5 3" xfId="43391" xr:uid="{00000000-0005-0000-0000-000081080000}"/>
    <cellStyle name="Arial8Bold 4 5 6" xfId="11557" xr:uid="{00000000-0005-0000-0000-000082080000}"/>
    <cellStyle name="Arial8Bold 4 5 7" xfId="23212" xr:uid="{00000000-0005-0000-0000-000083080000}"/>
    <cellStyle name="Arial8Bold 4 5 8" xfId="34549" xr:uid="{00000000-0005-0000-0000-000084080000}"/>
    <cellStyle name="Arial8Bold 4 6" xfId="9350" xr:uid="{00000000-0005-0000-0000-000085080000}"/>
    <cellStyle name="Arial8Bold 4 6 2" xfId="14449" xr:uid="{00000000-0005-0000-0000-000086080000}"/>
    <cellStyle name="Arial8Bold 4 6 2 2" xfId="26013" xr:uid="{00000000-0005-0000-0000-000087080000}"/>
    <cellStyle name="Arial8Bold 4 6 2 3" xfId="37157" xr:uid="{00000000-0005-0000-0000-000088080000}"/>
    <cellStyle name="Arial8Bold 4 6 3" xfId="14510" xr:uid="{00000000-0005-0000-0000-000089080000}"/>
    <cellStyle name="Arial8Bold 4 6 3 2" xfId="26074" xr:uid="{00000000-0005-0000-0000-00008A080000}"/>
    <cellStyle name="Arial8Bold 4 6 3 3" xfId="37217" xr:uid="{00000000-0005-0000-0000-00008B080000}"/>
    <cellStyle name="Arial8Bold 4 6 4" xfId="17707" xr:uid="{00000000-0005-0000-0000-00008C080000}"/>
    <cellStyle name="Arial8Bold 4 6 4 2" xfId="29195" xr:uid="{00000000-0005-0000-0000-00008D080000}"/>
    <cellStyle name="Arial8Bold 4 6 4 3" xfId="39998" xr:uid="{00000000-0005-0000-0000-00008E080000}"/>
    <cellStyle name="Arial8Bold 4 6 5" xfId="18871" xr:uid="{00000000-0005-0000-0000-00008F080000}"/>
    <cellStyle name="Arial8Bold 4 6 5 2" xfId="30359" xr:uid="{00000000-0005-0000-0000-000090080000}"/>
    <cellStyle name="Arial8Bold 4 6 5 3" xfId="41153" xr:uid="{00000000-0005-0000-0000-000091080000}"/>
    <cellStyle name="Arial8Bold 4 6 6" xfId="9408" xr:uid="{00000000-0005-0000-0000-000092080000}"/>
    <cellStyle name="Arial8Bold 4 6 7" xfId="22440" xr:uid="{00000000-0005-0000-0000-000093080000}"/>
    <cellStyle name="Arial8Bold 4 7" xfId="14098" xr:uid="{00000000-0005-0000-0000-000094080000}"/>
    <cellStyle name="Arial8Bold 4 7 2" xfId="25662" xr:uid="{00000000-0005-0000-0000-000095080000}"/>
    <cellStyle name="Arial8Bold 4 7 3" xfId="36852" xr:uid="{00000000-0005-0000-0000-000096080000}"/>
    <cellStyle name="Arial8Bold 4 8" xfId="13030" xr:uid="{00000000-0005-0000-0000-000097080000}"/>
    <cellStyle name="Arial8Bold 4 8 2" xfId="24599" xr:uid="{00000000-0005-0000-0000-000098080000}"/>
    <cellStyle name="Arial8Bold 4 8 3" xfId="35888" xr:uid="{00000000-0005-0000-0000-000099080000}"/>
    <cellStyle name="Arial8Bold 4 9" xfId="16695" xr:uid="{00000000-0005-0000-0000-00009A080000}"/>
    <cellStyle name="Arial8Bold 4 9 2" xfId="28249" xr:uid="{00000000-0005-0000-0000-00009B080000}"/>
    <cellStyle name="Arial8Bold 4 9 3" xfId="39128" xr:uid="{00000000-0005-0000-0000-00009C080000}"/>
    <cellStyle name="Arial8Bold 5" xfId="7288" xr:uid="{00000000-0005-0000-0000-00009D080000}"/>
    <cellStyle name="Arial8Bold 5 10" xfId="9256" xr:uid="{00000000-0005-0000-0000-00009E080000}"/>
    <cellStyle name="Arial8Bold 5 2" xfId="6490" xr:uid="{00000000-0005-0000-0000-00009F080000}"/>
    <cellStyle name="Arial8Bold 5 2 2" xfId="15771" xr:uid="{00000000-0005-0000-0000-0000A0080000}"/>
    <cellStyle name="Arial8Bold 5 2 2 2" xfId="27325" xr:uid="{00000000-0005-0000-0000-0000A1080000}"/>
    <cellStyle name="Arial8Bold 5 2 2 3" xfId="38306" xr:uid="{00000000-0005-0000-0000-0000A2080000}"/>
    <cellStyle name="Arial8Bold 5 2 3" xfId="17690" xr:uid="{00000000-0005-0000-0000-0000A3080000}"/>
    <cellStyle name="Arial8Bold 5 2 3 2" xfId="29178" xr:uid="{00000000-0005-0000-0000-0000A4080000}"/>
    <cellStyle name="Arial8Bold 5 2 3 3" xfId="39981" xr:uid="{00000000-0005-0000-0000-0000A5080000}"/>
    <cellStyle name="Arial8Bold 5 2 4" xfId="19290" xr:uid="{00000000-0005-0000-0000-0000A6080000}"/>
    <cellStyle name="Arial8Bold 5 2 4 2" xfId="30778" xr:uid="{00000000-0005-0000-0000-0000A7080000}"/>
    <cellStyle name="Arial8Bold 5 2 4 3" xfId="41530" xr:uid="{00000000-0005-0000-0000-0000A8080000}"/>
    <cellStyle name="Arial8Bold 5 2 5" xfId="21024" xr:uid="{00000000-0005-0000-0000-0000A9080000}"/>
    <cellStyle name="Arial8Bold 5 2 5 2" xfId="32505" xr:uid="{00000000-0005-0000-0000-0000AA080000}"/>
    <cellStyle name="Arial8Bold 5 2 5 3" xfId="43069" xr:uid="{00000000-0005-0000-0000-0000AB080000}"/>
    <cellStyle name="Arial8Bold 5 2 6" xfId="11193" xr:uid="{00000000-0005-0000-0000-0000AC080000}"/>
    <cellStyle name="Arial8Bold 5 2 7" xfId="22848" xr:uid="{00000000-0005-0000-0000-0000AD080000}"/>
    <cellStyle name="Arial8Bold 5 2 8" xfId="34185" xr:uid="{00000000-0005-0000-0000-0000AE080000}"/>
    <cellStyle name="Arial8Bold 5 3" xfId="7144" xr:uid="{00000000-0005-0000-0000-0000AF080000}"/>
    <cellStyle name="Arial8Bold 5 3 2" xfId="16425" xr:uid="{00000000-0005-0000-0000-0000B0080000}"/>
    <cellStyle name="Arial8Bold 5 3 2 2" xfId="27979" xr:uid="{00000000-0005-0000-0000-0000B1080000}"/>
    <cellStyle name="Arial8Bold 5 3 2 3" xfId="38889" xr:uid="{00000000-0005-0000-0000-0000B2080000}"/>
    <cellStyle name="Arial8Bold 5 3 3" xfId="18280" xr:uid="{00000000-0005-0000-0000-0000B3080000}"/>
    <cellStyle name="Arial8Bold 5 3 3 2" xfId="29768" xr:uid="{00000000-0005-0000-0000-0000B4080000}"/>
    <cellStyle name="Arial8Bold 5 3 3 3" xfId="40569" xr:uid="{00000000-0005-0000-0000-0000B5080000}"/>
    <cellStyle name="Arial8Bold 5 3 4" xfId="19944" xr:uid="{00000000-0005-0000-0000-0000B6080000}"/>
    <cellStyle name="Arial8Bold 5 3 4 2" xfId="31432" xr:uid="{00000000-0005-0000-0000-0000B7080000}"/>
    <cellStyle name="Arial8Bold 5 3 4 3" xfId="42113" xr:uid="{00000000-0005-0000-0000-0000B8080000}"/>
    <cellStyle name="Arial8Bold 5 3 5" xfId="21678" xr:uid="{00000000-0005-0000-0000-0000B9080000}"/>
    <cellStyle name="Arial8Bold 5 3 5 2" xfId="33159" xr:uid="{00000000-0005-0000-0000-0000BA080000}"/>
    <cellStyle name="Arial8Bold 5 3 5 3" xfId="43652" xr:uid="{00000000-0005-0000-0000-0000BB080000}"/>
    <cellStyle name="Arial8Bold 5 3 6" xfId="11847" xr:uid="{00000000-0005-0000-0000-0000BC080000}"/>
    <cellStyle name="Arial8Bold 5 3 7" xfId="23502" xr:uid="{00000000-0005-0000-0000-0000BD080000}"/>
    <cellStyle name="Arial8Bold 5 3 8" xfId="34839" xr:uid="{00000000-0005-0000-0000-0000BE080000}"/>
    <cellStyle name="Arial8Bold 5 4" xfId="14159" xr:uid="{00000000-0005-0000-0000-0000BF080000}"/>
    <cellStyle name="Arial8Bold 5 4 2" xfId="25723" xr:uid="{00000000-0005-0000-0000-0000C0080000}"/>
    <cellStyle name="Arial8Bold 5 4 3" xfId="36903" xr:uid="{00000000-0005-0000-0000-0000C1080000}"/>
    <cellStyle name="Arial8Bold 5 5" xfId="13468" xr:uid="{00000000-0005-0000-0000-0000C2080000}"/>
    <cellStyle name="Arial8Bold 5 5 2" xfId="25034" xr:uid="{00000000-0005-0000-0000-0000C3080000}"/>
    <cellStyle name="Arial8Bold 5 5 3" xfId="36293" xr:uid="{00000000-0005-0000-0000-0000C4080000}"/>
    <cellStyle name="Arial8Bold 5 6" xfId="15340" xr:uid="{00000000-0005-0000-0000-0000C5080000}"/>
    <cellStyle name="Arial8Bold 5 6 2" xfId="26895" xr:uid="{00000000-0005-0000-0000-0000C6080000}"/>
    <cellStyle name="Arial8Bold 5 6 3" xfId="37923" xr:uid="{00000000-0005-0000-0000-0000C7080000}"/>
    <cellStyle name="Arial8Bold 5 7" xfId="13201" xr:uid="{00000000-0005-0000-0000-0000C8080000}"/>
    <cellStyle name="Arial8Bold 5 7 2" xfId="24769" xr:uid="{00000000-0005-0000-0000-0000C9080000}"/>
    <cellStyle name="Arial8Bold 5 7 3" xfId="36052" xr:uid="{00000000-0005-0000-0000-0000CA080000}"/>
    <cellStyle name="Arial8Bold 5 8" xfId="9075" xr:uid="{00000000-0005-0000-0000-0000CB080000}"/>
    <cellStyle name="Arial8Bold 5 9" xfId="8158" xr:uid="{00000000-0005-0000-0000-0000CC080000}"/>
    <cellStyle name="Arial8Bold 6" xfId="7336" xr:uid="{00000000-0005-0000-0000-0000CD080000}"/>
    <cellStyle name="Arial8Bold 6 10" xfId="8154" xr:uid="{00000000-0005-0000-0000-0000CE080000}"/>
    <cellStyle name="Arial8Bold 6 11" xfId="10333" xr:uid="{00000000-0005-0000-0000-0000CF080000}"/>
    <cellStyle name="Arial8Bold 6 2" xfId="6821" xr:uid="{00000000-0005-0000-0000-0000D0080000}"/>
    <cellStyle name="Arial8Bold 6 2 2" xfId="16102" xr:uid="{00000000-0005-0000-0000-0000D1080000}"/>
    <cellStyle name="Arial8Bold 6 2 2 2" xfId="27656" xr:uid="{00000000-0005-0000-0000-0000D2080000}"/>
    <cellStyle name="Arial8Bold 6 2 2 3" xfId="38599" xr:uid="{00000000-0005-0000-0000-0000D3080000}"/>
    <cellStyle name="Arial8Bold 6 2 3" xfId="17986" xr:uid="{00000000-0005-0000-0000-0000D4080000}"/>
    <cellStyle name="Arial8Bold 6 2 3 2" xfId="29474" xr:uid="{00000000-0005-0000-0000-0000D5080000}"/>
    <cellStyle name="Arial8Bold 6 2 3 3" xfId="40276" xr:uid="{00000000-0005-0000-0000-0000D6080000}"/>
    <cellStyle name="Arial8Bold 6 2 4" xfId="19621" xr:uid="{00000000-0005-0000-0000-0000D7080000}"/>
    <cellStyle name="Arial8Bold 6 2 4 2" xfId="31109" xr:uid="{00000000-0005-0000-0000-0000D8080000}"/>
    <cellStyle name="Arial8Bold 6 2 4 3" xfId="41823" xr:uid="{00000000-0005-0000-0000-0000D9080000}"/>
    <cellStyle name="Arial8Bold 6 2 5" xfId="21355" xr:uid="{00000000-0005-0000-0000-0000DA080000}"/>
    <cellStyle name="Arial8Bold 6 2 5 2" xfId="32836" xr:uid="{00000000-0005-0000-0000-0000DB080000}"/>
    <cellStyle name="Arial8Bold 6 2 5 3" xfId="43362" xr:uid="{00000000-0005-0000-0000-0000DC080000}"/>
    <cellStyle name="Arial8Bold 6 2 6" xfId="11524" xr:uid="{00000000-0005-0000-0000-0000DD080000}"/>
    <cellStyle name="Arial8Bold 6 2 7" xfId="23179" xr:uid="{00000000-0005-0000-0000-0000DE080000}"/>
    <cellStyle name="Arial8Bold 6 2 8" xfId="34516" xr:uid="{00000000-0005-0000-0000-0000DF080000}"/>
    <cellStyle name="Arial8Bold 6 3" xfId="6713" xr:uid="{00000000-0005-0000-0000-0000E0080000}"/>
    <cellStyle name="Arial8Bold 6 3 2" xfId="15994" xr:uid="{00000000-0005-0000-0000-0000E1080000}"/>
    <cellStyle name="Arial8Bold 6 3 2 2" xfId="27548" xr:uid="{00000000-0005-0000-0000-0000E2080000}"/>
    <cellStyle name="Arial8Bold 6 3 2 3" xfId="38509" xr:uid="{00000000-0005-0000-0000-0000E3080000}"/>
    <cellStyle name="Arial8Bold 6 3 3" xfId="17895" xr:uid="{00000000-0005-0000-0000-0000E4080000}"/>
    <cellStyle name="Arial8Bold 6 3 3 2" xfId="29383" xr:uid="{00000000-0005-0000-0000-0000E5080000}"/>
    <cellStyle name="Arial8Bold 6 3 3 3" xfId="40186" xr:uid="{00000000-0005-0000-0000-0000E6080000}"/>
    <cellStyle name="Arial8Bold 6 3 4" xfId="19513" xr:uid="{00000000-0005-0000-0000-0000E7080000}"/>
    <cellStyle name="Arial8Bold 6 3 4 2" xfId="31001" xr:uid="{00000000-0005-0000-0000-0000E8080000}"/>
    <cellStyle name="Arial8Bold 6 3 4 3" xfId="41733" xr:uid="{00000000-0005-0000-0000-0000E9080000}"/>
    <cellStyle name="Arial8Bold 6 3 5" xfId="21247" xr:uid="{00000000-0005-0000-0000-0000EA080000}"/>
    <cellStyle name="Arial8Bold 6 3 5 2" xfId="32728" xr:uid="{00000000-0005-0000-0000-0000EB080000}"/>
    <cellStyle name="Arial8Bold 6 3 5 3" xfId="43272" xr:uid="{00000000-0005-0000-0000-0000EC080000}"/>
    <cellStyle name="Arial8Bold 6 3 6" xfId="11416" xr:uid="{00000000-0005-0000-0000-0000ED080000}"/>
    <cellStyle name="Arial8Bold 6 3 7" xfId="23071" xr:uid="{00000000-0005-0000-0000-0000EE080000}"/>
    <cellStyle name="Arial8Bold 6 3 8" xfId="34408" xr:uid="{00000000-0005-0000-0000-0000EF080000}"/>
    <cellStyle name="Arial8Bold 6 4" xfId="11997" xr:uid="{00000000-0005-0000-0000-0000F0080000}"/>
    <cellStyle name="Arial8Bold 6 4 2" xfId="16577" xr:uid="{00000000-0005-0000-0000-0000F1080000}"/>
    <cellStyle name="Arial8Bold 6 4 2 2" xfId="28131" xr:uid="{00000000-0005-0000-0000-0000F2080000}"/>
    <cellStyle name="Arial8Bold 6 4 2 3" xfId="39016" xr:uid="{00000000-0005-0000-0000-0000F3080000}"/>
    <cellStyle name="Arial8Bold 6 4 3" xfId="18411" xr:uid="{00000000-0005-0000-0000-0000F4080000}"/>
    <cellStyle name="Arial8Bold 6 4 3 2" xfId="29899" xr:uid="{00000000-0005-0000-0000-0000F5080000}"/>
    <cellStyle name="Arial8Bold 6 4 3 3" xfId="40699" xr:uid="{00000000-0005-0000-0000-0000F6080000}"/>
    <cellStyle name="Arial8Bold 6 4 4" xfId="20096" xr:uid="{00000000-0005-0000-0000-0000F7080000}"/>
    <cellStyle name="Arial8Bold 6 4 4 2" xfId="31584" xr:uid="{00000000-0005-0000-0000-0000F8080000}"/>
    <cellStyle name="Arial8Bold 6 4 4 3" xfId="42240" xr:uid="{00000000-0005-0000-0000-0000F9080000}"/>
    <cellStyle name="Arial8Bold 6 4 5" xfId="21830" xr:uid="{00000000-0005-0000-0000-0000FA080000}"/>
    <cellStyle name="Arial8Bold 6 4 5 2" xfId="33311" xr:uid="{00000000-0005-0000-0000-0000FB080000}"/>
    <cellStyle name="Arial8Bold 6 4 5 3" xfId="43779" xr:uid="{00000000-0005-0000-0000-0000FC080000}"/>
    <cellStyle name="Arial8Bold 6 4 6" xfId="23654" xr:uid="{00000000-0005-0000-0000-0000FD080000}"/>
    <cellStyle name="Arial8Bold 6 4 7" xfId="34989" xr:uid="{00000000-0005-0000-0000-0000FE080000}"/>
    <cellStyle name="Arial8Bold 6 5" xfId="14207" xr:uid="{00000000-0005-0000-0000-0000FF080000}"/>
    <cellStyle name="Arial8Bold 6 5 2" xfId="25771" xr:uid="{00000000-0005-0000-0000-000000090000}"/>
    <cellStyle name="Arial8Bold 6 5 3" xfId="36936" xr:uid="{00000000-0005-0000-0000-000001090000}"/>
    <cellStyle name="Arial8Bold 6 6" xfId="13445" xr:uid="{00000000-0005-0000-0000-000002090000}"/>
    <cellStyle name="Arial8Bold 6 6 2" xfId="25011" xr:uid="{00000000-0005-0000-0000-000003090000}"/>
    <cellStyle name="Arial8Bold 6 6 3" xfId="36272" xr:uid="{00000000-0005-0000-0000-000004090000}"/>
    <cellStyle name="Arial8Bold 6 7" xfId="15127" xr:uid="{00000000-0005-0000-0000-000005090000}"/>
    <cellStyle name="Arial8Bold 6 7 2" xfId="26685" xr:uid="{00000000-0005-0000-0000-000006090000}"/>
    <cellStyle name="Arial8Bold 6 7 3" xfId="37727" xr:uid="{00000000-0005-0000-0000-000007090000}"/>
    <cellStyle name="Arial8Bold 6 8" xfId="17213" xr:uid="{00000000-0005-0000-0000-000008090000}"/>
    <cellStyle name="Arial8Bold 6 8 2" xfId="28701" xr:uid="{00000000-0005-0000-0000-000009090000}"/>
    <cellStyle name="Arial8Bold 6 8 3" xfId="39520" xr:uid="{00000000-0005-0000-0000-00000A090000}"/>
    <cellStyle name="Arial8Bold 6 9" xfId="9120" xr:uid="{00000000-0005-0000-0000-00000B090000}"/>
    <cellStyle name="Arial8Bold 7" xfId="6318" xr:uid="{00000000-0005-0000-0000-00000C090000}"/>
    <cellStyle name="Arial8Bold 7 2" xfId="15599" xr:uid="{00000000-0005-0000-0000-00000D090000}"/>
    <cellStyle name="Arial8Bold 7 2 2" xfId="27153" xr:uid="{00000000-0005-0000-0000-00000E090000}"/>
    <cellStyle name="Arial8Bold 7 2 3" xfId="38160" xr:uid="{00000000-0005-0000-0000-00000F090000}"/>
    <cellStyle name="Arial8Bold 7 3" xfId="17538" xr:uid="{00000000-0005-0000-0000-000010090000}"/>
    <cellStyle name="Arial8Bold 7 3 2" xfId="29026" xr:uid="{00000000-0005-0000-0000-000011090000}"/>
    <cellStyle name="Arial8Bold 7 3 3" xfId="39829" xr:uid="{00000000-0005-0000-0000-000012090000}"/>
    <cellStyle name="Arial8Bold 7 4" xfId="19118" xr:uid="{00000000-0005-0000-0000-000013090000}"/>
    <cellStyle name="Arial8Bold 7 4 2" xfId="30606" xr:uid="{00000000-0005-0000-0000-000014090000}"/>
    <cellStyle name="Arial8Bold 7 4 3" xfId="41384" xr:uid="{00000000-0005-0000-0000-000015090000}"/>
    <cellStyle name="Arial8Bold 7 5" xfId="20852" xr:uid="{00000000-0005-0000-0000-000016090000}"/>
    <cellStyle name="Arial8Bold 7 5 2" xfId="32333" xr:uid="{00000000-0005-0000-0000-000017090000}"/>
    <cellStyle name="Arial8Bold 7 5 3" xfId="42923" xr:uid="{00000000-0005-0000-0000-000018090000}"/>
    <cellStyle name="Arial8Bold 7 6" xfId="11021" xr:uid="{00000000-0005-0000-0000-000019090000}"/>
    <cellStyle name="Arial8Bold 7 7" xfId="22676" xr:uid="{00000000-0005-0000-0000-00001A090000}"/>
    <cellStyle name="Arial8Bold 7 8" xfId="34013" xr:uid="{00000000-0005-0000-0000-00001B090000}"/>
    <cellStyle name="Arial8Bold 8" xfId="12650" xr:uid="{00000000-0005-0000-0000-00001C090000}"/>
    <cellStyle name="Arial8Bold 8 2" xfId="24220" xr:uid="{00000000-0005-0000-0000-00001D090000}"/>
    <cellStyle name="Arial8Bold 8 3" xfId="35551" xr:uid="{00000000-0005-0000-0000-00001E090000}"/>
    <cellStyle name="Arial8Bold 9" xfId="15173" xr:uid="{00000000-0005-0000-0000-00001F090000}"/>
    <cellStyle name="Arial8Bold 9 2" xfId="26731" xr:uid="{00000000-0005-0000-0000-000020090000}"/>
    <cellStyle name="Arial8Bold 9 3" xfId="37770" xr:uid="{00000000-0005-0000-0000-000021090000}"/>
    <cellStyle name="Arial8Italic" xfId="615" xr:uid="{00000000-0005-0000-0000-000022090000}"/>
    <cellStyle name="Arial8Italic 10" xfId="17324" xr:uid="{00000000-0005-0000-0000-000023090000}"/>
    <cellStyle name="Arial8Italic 10 2" xfId="28812" xr:uid="{00000000-0005-0000-0000-000024090000}"/>
    <cellStyle name="Arial8Italic 10 3" xfId="39617" xr:uid="{00000000-0005-0000-0000-000025090000}"/>
    <cellStyle name="Arial8Italic 11" xfId="18929" xr:uid="{00000000-0005-0000-0000-000026090000}"/>
    <cellStyle name="Arial8Italic 11 2" xfId="30417" xr:uid="{00000000-0005-0000-0000-000027090000}"/>
    <cellStyle name="Arial8Italic 11 3" xfId="41206" xr:uid="{00000000-0005-0000-0000-000028090000}"/>
    <cellStyle name="Arial8Italic 12" xfId="20592" xr:uid="{00000000-0005-0000-0000-000029090000}"/>
    <cellStyle name="Arial8Italic 12 2" xfId="32079" xr:uid="{00000000-0005-0000-0000-00002A090000}"/>
    <cellStyle name="Arial8Italic 12 3" xfId="42690" xr:uid="{00000000-0005-0000-0000-00002B090000}"/>
    <cellStyle name="Arial8Italic 13" xfId="12872" xr:uid="{00000000-0005-0000-0000-00002C090000}"/>
    <cellStyle name="Arial8Italic 13 2" xfId="24442" xr:uid="{00000000-0005-0000-0000-00002D090000}"/>
    <cellStyle name="Arial8Italic 13 3" xfId="35757" xr:uid="{00000000-0005-0000-0000-00002E090000}"/>
    <cellStyle name="Arial8Italic 14" xfId="8739" xr:uid="{00000000-0005-0000-0000-00002F090000}"/>
    <cellStyle name="Arial8Italic 2" xfId="616" xr:uid="{00000000-0005-0000-0000-000030090000}"/>
    <cellStyle name="Arial8Italic 2 10" xfId="13526" xr:uid="{00000000-0005-0000-0000-000031090000}"/>
    <cellStyle name="Arial8Italic 2 10 2" xfId="25090" xr:uid="{00000000-0005-0000-0000-000032090000}"/>
    <cellStyle name="Arial8Italic 2 10 3" xfId="36347" xr:uid="{00000000-0005-0000-0000-000033090000}"/>
    <cellStyle name="Arial8Italic 2 11" xfId="14011" xr:uid="{00000000-0005-0000-0000-000034090000}"/>
    <cellStyle name="Arial8Italic 2 11 2" xfId="25575" xr:uid="{00000000-0005-0000-0000-000035090000}"/>
    <cellStyle name="Arial8Italic 2 11 3" xfId="36775" xr:uid="{00000000-0005-0000-0000-000036090000}"/>
    <cellStyle name="Arial8Italic 2 12" xfId="15091" xr:uid="{00000000-0005-0000-0000-000037090000}"/>
    <cellStyle name="Arial8Italic 2 12 2" xfId="26649" xr:uid="{00000000-0005-0000-0000-000038090000}"/>
    <cellStyle name="Arial8Italic 2 12 3" xfId="37693" xr:uid="{00000000-0005-0000-0000-000039090000}"/>
    <cellStyle name="Arial8Italic 2 13" xfId="8656" xr:uid="{00000000-0005-0000-0000-00003A090000}"/>
    <cellStyle name="Arial8Italic 2 2" xfId="617" xr:uid="{00000000-0005-0000-0000-00003B090000}"/>
    <cellStyle name="Arial8Italic 2 2 10" xfId="9526" xr:uid="{00000000-0005-0000-0000-00003C090000}"/>
    <cellStyle name="Arial8Italic 2 2 2" xfId="6250" xr:uid="{00000000-0005-0000-0000-00003D090000}"/>
    <cellStyle name="Arial8Italic 2 2 2 10" xfId="9021" xr:uid="{00000000-0005-0000-0000-00003E090000}"/>
    <cellStyle name="Arial8Italic 2 2 2 11" xfId="8153" xr:uid="{00000000-0005-0000-0000-00003F090000}"/>
    <cellStyle name="Arial8Italic 2 2 2 12" xfId="8957" xr:uid="{00000000-0005-0000-0000-000040090000}"/>
    <cellStyle name="Arial8Italic 2 2 2 2" xfId="7216" xr:uid="{00000000-0005-0000-0000-000041090000}"/>
    <cellStyle name="Arial8Italic 2 2 2 2 2" xfId="16497" xr:uid="{00000000-0005-0000-0000-000042090000}"/>
    <cellStyle name="Arial8Italic 2 2 2 2 2 2" xfId="28051" xr:uid="{00000000-0005-0000-0000-000043090000}"/>
    <cellStyle name="Arial8Italic 2 2 2 2 2 3" xfId="38954" xr:uid="{00000000-0005-0000-0000-000044090000}"/>
    <cellStyle name="Arial8Italic 2 2 2 2 3" xfId="18346" xr:uid="{00000000-0005-0000-0000-000045090000}"/>
    <cellStyle name="Arial8Italic 2 2 2 2 3 2" xfId="29834" xr:uid="{00000000-0005-0000-0000-000046090000}"/>
    <cellStyle name="Arial8Italic 2 2 2 2 3 3" xfId="40635" xr:uid="{00000000-0005-0000-0000-000047090000}"/>
    <cellStyle name="Arial8Italic 2 2 2 2 4" xfId="20016" xr:uid="{00000000-0005-0000-0000-000048090000}"/>
    <cellStyle name="Arial8Italic 2 2 2 2 4 2" xfId="31504" xr:uid="{00000000-0005-0000-0000-000049090000}"/>
    <cellStyle name="Arial8Italic 2 2 2 2 4 3" xfId="42178" xr:uid="{00000000-0005-0000-0000-00004A090000}"/>
    <cellStyle name="Arial8Italic 2 2 2 2 5" xfId="21750" xr:uid="{00000000-0005-0000-0000-00004B090000}"/>
    <cellStyle name="Arial8Italic 2 2 2 2 5 2" xfId="33231" xr:uid="{00000000-0005-0000-0000-00004C090000}"/>
    <cellStyle name="Arial8Italic 2 2 2 2 5 3" xfId="43717" xr:uid="{00000000-0005-0000-0000-00004D090000}"/>
    <cellStyle name="Arial8Italic 2 2 2 2 6" xfId="11919" xr:uid="{00000000-0005-0000-0000-00004E090000}"/>
    <cellStyle name="Arial8Italic 2 2 2 2 7" xfId="23574" xr:uid="{00000000-0005-0000-0000-00004F090000}"/>
    <cellStyle name="Arial8Italic 2 2 2 2 8" xfId="34911" xr:uid="{00000000-0005-0000-0000-000050090000}"/>
    <cellStyle name="Arial8Italic 2 2 2 3" xfId="7003" xr:uid="{00000000-0005-0000-0000-000051090000}"/>
    <cellStyle name="Arial8Italic 2 2 2 3 2" xfId="16284" xr:uid="{00000000-0005-0000-0000-000052090000}"/>
    <cellStyle name="Arial8Italic 2 2 2 3 2 2" xfId="27838" xr:uid="{00000000-0005-0000-0000-000053090000}"/>
    <cellStyle name="Arial8Italic 2 2 2 3 2 3" xfId="38755" xr:uid="{00000000-0005-0000-0000-000054090000}"/>
    <cellStyle name="Arial8Italic 2 2 2 3 3" xfId="18145" xr:uid="{00000000-0005-0000-0000-000055090000}"/>
    <cellStyle name="Arial8Italic 2 2 2 3 3 2" xfId="29633" xr:uid="{00000000-0005-0000-0000-000056090000}"/>
    <cellStyle name="Arial8Italic 2 2 2 3 3 3" xfId="40434" xr:uid="{00000000-0005-0000-0000-000057090000}"/>
    <cellStyle name="Arial8Italic 2 2 2 3 4" xfId="19803" xr:uid="{00000000-0005-0000-0000-000058090000}"/>
    <cellStyle name="Arial8Italic 2 2 2 3 4 2" xfId="31291" xr:uid="{00000000-0005-0000-0000-000059090000}"/>
    <cellStyle name="Arial8Italic 2 2 2 3 4 3" xfId="41979" xr:uid="{00000000-0005-0000-0000-00005A090000}"/>
    <cellStyle name="Arial8Italic 2 2 2 3 5" xfId="21537" xr:uid="{00000000-0005-0000-0000-00005B090000}"/>
    <cellStyle name="Arial8Italic 2 2 2 3 5 2" xfId="33018" xr:uid="{00000000-0005-0000-0000-00005C090000}"/>
    <cellStyle name="Arial8Italic 2 2 2 3 5 3" xfId="43518" xr:uid="{00000000-0005-0000-0000-00005D090000}"/>
    <cellStyle name="Arial8Italic 2 2 2 3 6" xfId="11706" xr:uid="{00000000-0005-0000-0000-00005E090000}"/>
    <cellStyle name="Arial8Italic 2 2 2 3 7" xfId="23361" xr:uid="{00000000-0005-0000-0000-00005F090000}"/>
    <cellStyle name="Arial8Italic 2 2 2 3 8" xfId="34698" xr:uid="{00000000-0005-0000-0000-000060090000}"/>
    <cellStyle name="Arial8Italic 2 2 2 4" xfId="7819" xr:uid="{00000000-0005-0000-0000-000061090000}"/>
    <cellStyle name="Arial8Italic 2 2 2 4 2" xfId="16804" xr:uid="{00000000-0005-0000-0000-000062090000}"/>
    <cellStyle name="Arial8Italic 2 2 2 4 2 2" xfId="28358" xr:uid="{00000000-0005-0000-0000-000063090000}"/>
    <cellStyle name="Arial8Italic 2 2 2 4 2 3" xfId="39215" xr:uid="{00000000-0005-0000-0000-000064090000}"/>
    <cellStyle name="Arial8Italic 2 2 2 4 3" xfId="18593" xr:uid="{00000000-0005-0000-0000-000065090000}"/>
    <cellStyle name="Arial8Italic 2 2 2 4 3 2" xfId="30081" xr:uid="{00000000-0005-0000-0000-000066090000}"/>
    <cellStyle name="Arial8Italic 2 2 2 4 3 3" xfId="40879" xr:uid="{00000000-0005-0000-0000-000067090000}"/>
    <cellStyle name="Arial8Italic 2 2 2 4 4" xfId="20291" xr:uid="{00000000-0005-0000-0000-000068090000}"/>
    <cellStyle name="Arial8Italic 2 2 2 4 4 2" xfId="31779" xr:uid="{00000000-0005-0000-0000-000069090000}"/>
    <cellStyle name="Arial8Italic 2 2 2 4 4 3" xfId="42411" xr:uid="{00000000-0005-0000-0000-00006A090000}"/>
    <cellStyle name="Arial8Italic 2 2 2 4 5" xfId="22025" xr:uid="{00000000-0005-0000-0000-00006B090000}"/>
    <cellStyle name="Arial8Italic 2 2 2 4 5 2" xfId="33506" xr:uid="{00000000-0005-0000-0000-00006C090000}"/>
    <cellStyle name="Arial8Italic 2 2 2 4 5 3" xfId="43950" xr:uid="{00000000-0005-0000-0000-00006D090000}"/>
    <cellStyle name="Arial8Italic 2 2 2 4 6" xfId="12270" xr:uid="{00000000-0005-0000-0000-00006E090000}"/>
    <cellStyle name="Arial8Italic 2 2 2 4 7" xfId="23849" xr:uid="{00000000-0005-0000-0000-00006F090000}"/>
    <cellStyle name="Arial8Italic 2 2 2 4 8" xfId="35184" xr:uid="{00000000-0005-0000-0000-000070090000}"/>
    <cellStyle name="Arial8Italic 2 2 2 5" xfId="10956" xr:uid="{00000000-0005-0000-0000-000071090000}"/>
    <cellStyle name="Arial8Italic 2 2 2 5 2" xfId="15531" xr:uid="{00000000-0005-0000-0000-000072090000}"/>
    <cellStyle name="Arial8Italic 2 2 2 5 2 2" xfId="27085" xr:uid="{00000000-0005-0000-0000-000073090000}"/>
    <cellStyle name="Arial8Italic 2 2 2 5 2 3" xfId="38099" xr:uid="{00000000-0005-0000-0000-000074090000}"/>
    <cellStyle name="Arial8Italic 2 2 2 5 3" xfId="17477" xr:uid="{00000000-0005-0000-0000-000075090000}"/>
    <cellStyle name="Arial8Italic 2 2 2 5 3 2" xfId="28965" xr:uid="{00000000-0005-0000-0000-000076090000}"/>
    <cellStyle name="Arial8Italic 2 2 2 5 3 3" xfId="39768" xr:uid="{00000000-0005-0000-0000-000077090000}"/>
    <cellStyle name="Arial8Italic 2 2 2 5 4" xfId="19050" xr:uid="{00000000-0005-0000-0000-000078090000}"/>
    <cellStyle name="Arial8Italic 2 2 2 5 4 2" xfId="30538" xr:uid="{00000000-0005-0000-0000-000079090000}"/>
    <cellStyle name="Arial8Italic 2 2 2 5 4 3" xfId="41323" xr:uid="{00000000-0005-0000-0000-00007A090000}"/>
    <cellStyle name="Arial8Italic 2 2 2 5 5" xfId="20784" xr:uid="{00000000-0005-0000-0000-00007B090000}"/>
    <cellStyle name="Arial8Italic 2 2 2 5 5 2" xfId="32266" xr:uid="{00000000-0005-0000-0000-00007C090000}"/>
    <cellStyle name="Arial8Italic 2 2 2 5 5 3" xfId="42863" xr:uid="{00000000-0005-0000-0000-00007D090000}"/>
    <cellStyle name="Arial8Italic 2 2 2 5 6" xfId="22609" xr:uid="{00000000-0005-0000-0000-00007E090000}"/>
    <cellStyle name="Arial8Italic 2 2 2 5 7" xfId="33951" xr:uid="{00000000-0005-0000-0000-00007F090000}"/>
    <cellStyle name="Arial8Italic 2 2 2 6" xfId="14104" xr:uid="{00000000-0005-0000-0000-000080090000}"/>
    <cellStyle name="Arial8Italic 2 2 2 6 2" xfId="25668" xr:uid="{00000000-0005-0000-0000-000081090000}"/>
    <cellStyle name="Arial8Italic 2 2 2 6 3" xfId="36858" xr:uid="{00000000-0005-0000-0000-000082090000}"/>
    <cellStyle name="Arial8Italic 2 2 2 7" xfId="13478" xr:uid="{00000000-0005-0000-0000-000083090000}"/>
    <cellStyle name="Arial8Italic 2 2 2 7 2" xfId="25044" xr:uid="{00000000-0005-0000-0000-000084090000}"/>
    <cellStyle name="Arial8Italic 2 2 2 7 3" xfId="36303" xr:uid="{00000000-0005-0000-0000-000085090000}"/>
    <cellStyle name="Arial8Italic 2 2 2 8" xfId="13765" xr:uid="{00000000-0005-0000-0000-000086090000}"/>
    <cellStyle name="Arial8Italic 2 2 2 8 2" xfId="25329" xr:uid="{00000000-0005-0000-0000-000087090000}"/>
    <cellStyle name="Arial8Italic 2 2 2 8 3" xfId="36556" xr:uid="{00000000-0005-0000-0000-000088090000}"/>
    <cellStyle name="Arial8Italic 2 2 2 9" xfId="13097" xr:uid="{00000000-0005-0000-0000-000089090000}"/>
    <cellStyle name="Arial8Italic 2 2 2 9 2" xfId="24666" xr:uid="{00000000-0005-0000-0000-00008A090000}"/>
    <cellStyle name="Arial8Italic 2 2 2 9 3" xfId="35954" xr:uid="{00000000-0005-0000-0000-00008B090000}"/>
    <cellStyle name="Arial8Italic 2 2 3" xfId="6063" xr:uid="{00000000-0005-0000-0000-00008C090000}"/>
    <cellStyle name="Arial8Italic 2 2 3 2" xfId="15489" xr:uid="{00000000-0005-0000-0000-00008D090000}"/>
    <cellStyle name="Arial8Italic 2 2 3 2 2" xfId="27043" xr:uid="{00000000-0005-0000-0000-00008E090000}"/>
    <cellStyle name="Arial8Italic 2 2 3 2 3" xfId="38061" xr:uid="{00000000-0005-0000-0000-00008F090000}"/>
    <cellStyle name="Arial8Italic 2 2 3 3" xfId="17440" xr:uid="{00000000-0005-0000-0000-000090090000}"/>
    <cellStyle name="Arial8Italic 2 2 3 3 2" xfId="28928" xr:uid="{00000000-0005-0000-0000-000091090000}"/>
    <cellStyle name="Arial8Italic 2 2 3 3 3" xfId="39731" xr:uid="{00000000-0005-0000-0000-000092090000}"/>
    <cellStyle name="Arial8Italic 2 2 3 4" xfId="19009" xr:uid="{00000000-0005-0000-0000-000093090000}"/>
    <cellStyle name="Arial8Italic 2 2 3 4 2" xfId="30497" xr:uid="{00000000-0005-0000-0000-000094090000}"/>
    <cellStyle name="Arial8Italic 2 2 3 4 3" xfId="41286" xr:uid="{00000000-0005-0000-0000-000095090000}"/>
    <cellStyle name="Arial8Italic 2 2 3 5" xfId="20743" xr:uid="{00000000-0005-0000-0000-000096090000}"/>
    <cellStyle name="Arial8Italic 2 2 3 5 2" xfId="32226" xr:uid="{00000000-0005-0000-0000-000097090000}"/>
    <cellStyle name="Arial8Italic 2 2 3 5 3" xfId="42827" xr:uid="{00000000-0005-0000-0000-000098090000}"/>
    <cellStyle name="Arial8Italic 2 2 3 6" xfId="10911" xr:uid="{00000000-0005-0000-0000-000099090000}"/>
    <cellStyle name="Arial8Italic 2 2 3 7" xfId="22569" xr:uid="{00000000-0005-0000-0000-00009A090000}"/>
    <cellStyle name="Arial8Italic 2 2 3 8" xfId="33911" xr:uid="{00000000-0005-0000-0000-00009B090000}"/>
    <cellStyle name="Arial8Italic 2 2 4" xfId="9351" xr:uid="{00000000-0005-0000-0000-00009C090000}"/>
    <cellStyle name="Arial8Italic 2 2 4 2" xfId="14450" xr:uid="{00000000-0005-0000-0000-00009D090000}"/>
    <cellStyle name="Arial8Italic 2 2 4 2 2" xfId="26014" xr:uid="{00000000-0005-0000-0000-00009E090000}"/>
    <cellStyle name="Arial8Italic 2 2 4 2 3" xfId="37158" xr:uid="{00000000-0005-0000-0000-00009F090000}"/>
    <cellStyle name="Arial8Italic 2 2 4 3" xfId="15237" xr:uid="{00000000-0005-0000-0000-0000A0090000}"/>
    <cellStyle name="Arial8Italic 2 2 4 3 2" xfId="26794" xr:uid="{00000000-0005-0000-0000-0000A1090000}"/>
    <cellStyle name="Arial8Italic 2 2 4 3 3" xfId="37827" xr:uid="{00000000-0005-0000-0000-0000A2090000}"/>
    <cellStyle name="Arial8Italic 2 2 4 4" xfId="17641" xr:uid="{00000000-0005-0000-0000-0000A3090000}"/>
    <cellStyle name="Arial8Italic 2 2 4 4 2" xfId="29129" xr:uid="{00000000-0005-0000-0000-0000A4090000}"/>
    <cellStyle name="Arial8Italic 2 2 4 4 3" xfId="39932" xr:uid="{00000000-0005-0000-0000-0000A5090000}"/>
    <cellStyle name="Arial8Italic 2 2 4 5" xfId="17255" xr:uid="{00000000-0005-0000-0000-0000A6090000}"/>
    <cellStyle name="Arial8Italic 2 2 4 5 2" xfId="28743" xr:uid="{00000000-0005-0000-0000-0000A7090000}"/>
    <cellStyle name="Arial8Italic 2 2 4 5 3" xfId="39551" xr:uid="{00000000-0005-0000-0000-0000A8090000}"/>
    <cellStyle name="Arial8Italic 2 2 4 6" xfId="10664" xr:uid="{00000000-0005-0000-0000-0000A9090000}"/>
    <cellStyle name="Arial8Italic 2 2 4 7" xfId="8238" xr:uid="{00000000-0005-0000-0000-0000AA090000}"/>
    <cellStyle name="Arial8Italic 2 2 5" xfId="14028" xr:uid="{00000000-0005-0000-0000-0000AB090000}"/>
    <cellStyle name="Arial8Italic 2 2 5 2" xfId="25592" xr:uid="{00000000-0005-0000-0000-0000AC090000}"/>
    <cellStyle name="Arial8Italic 2 2 5 3" xfId="36792" xr:uid="{00000000-0005-0000-0000-0000AD090000}"/>
    <cellStyle name="Arial8Italic 2 2 6" xfId="13489" xr:uid="{00000000-0005-0000-0000-0000AE090000}"/>
    <cellStyle name="Arial8Italic 2 2 6 2" xfId="25055" xr:uid="{00000000-0005-0000-0000-0000AF090000}"/>
    <cellStyle name="Arial8Italic 2 2 6 3" xfId="36314" xr:uid="{00000000-0005-0000-0000-0000B0090000}"/>
    <cellStyle name="Arial8Italic 2 2 7" xfId="14990" xr:uid="{00000000-0005-0000-0000-0000B1090000}"/>
    <cellStyle name="Arial8Italic 2 2 7 2" xfId="26548" xr:uid="{00000000-0005-0000-0000-0000B2090000}"/>
    <cellStyle name="Arial8Italic 2 2 7 3" xfId="37604" xr:uid="{00000000-0005-0000-0000-0000B3090000}"/>
    <cellStyle name="Arial8Italic 2 2 8" xfId="12736" xr:uid="{00000000-0005-0000-0000-0000B4090000}"/>
    <cellStyle name="Arial8Italic 2 2 8 2" xfId="24306" xr:uid="{00000000-0005-0000-0000-0000B5090000}"/>
    <cellStyle name="Arial8Italic 2 2 8 3" xfId="35628" xr:uid="{00000000-0005-0000-0000-0000B6090000}"/>
    <cellStyle name="Arial8Italic 2 2 9" xfId="20588" xr:uid="{00000000-0005-0000-0000-0000B7090000}"/>
    <cellStyle name="Arial8Italic 2 2 9 2" xfId="32075" xr:uid="{00000000-0005-0000-0000-0000B8090000}"/>
    <cellStyle name="Arial8Italic 2 2 9 3" xfId="42686" xr:uid="{00000000-0005-0000-0000-0000B9090000}"/>
    <cellStyle name="Arial8Italic 2 3" xfId="6050" xr:uid="{00000000-0005-0000-0000-0000BA090000}"/>
    <cellStyle name="Arial8Italic 2 3 10" xfId="13271" xr:uid="{00000000-0005-0000-0000-0000BB090000}"/>
    <cellStyle name="Arial8Italic 2 3 10 2" xfId="24839" xr:uid="{00000000-0005-0000-0000-0000BC090000}"/>
    <cellStyle name="Arial8Italic 2 3 10 3" xfId="36117" xr:uid="{00000000-0005-0000-0000-0000BD090000}"/>
    <cellStyle name="Arial8Italic 2 3 11" xfId="10680" xr:uid="{00000000-0005-0000-0000-0000BE090000}"/>
    <cellStyle name="Arial8Italic 2 3 2" xfId="7166" xr:uid="{00000000-0005-0000-0000-0000BF090000}"/>
    <cellStyle name="Arial8Italic 2 3 2 2" xfId="16447" xr:uid="{00000000-0005-0000-0000-0000C0090000}"/>
    <cellStyle name="Arial8Italic 2 3 2 2 2" xfId="28001" xr:uid="{00000000-0005-0000-0000-0000C1090000}"/>
    <cellStyle name="Arial8Italic 2 3 2 2 3" xfId="38908" xr:uid="{00000000-0005-0000-0000-0000C2090000}"/>
    <cellStyle name="Arial8Italic 2 3 2 3" xfId="18299" xr:uid="{00000000-0005-0000-0000-0000C3090000}"/>
    <cellStyle name="Arial8Italic 2 3 2 3 2" xfId="29787" xr:uid="{00000000-0005-0000-0000-0000C4090000}"/>
    <cellStyle name="Arial8Italic 2 3 2 3 3" xfId="40588" xr:uid="{00000000-0005-0000-0000-0000C5090000}"/>
    <cellStyle name="Arial8Italic 2 3 2 4" xfId="19966" xr:uid="{00000000-0005-0000-0000-0000C6090000}"/>
    <cellStyle name="Arial8Italic 2 3 2 4 2" xfId="31454" xr:uid="{00000000-0005-0000-0000-0000C7090000}"/>
    <cellStyle name="Arial8Italic 2 3 2 4 3" xfId="42132" xr:uid="{00000000-0005-0000-0000-0000C8090000}"/>
    <cellStyle name="Arial8Italic 2 3 2 5" xfId="21700" xr:uid="{00000000-0005-0000-0000-0000C9090000}"/>
    <cellStyle name="Arial8Italic 2 3 2 5 2" xfId="33181" xr:uid="{00000000-0005-0000-0000-0000CA090000}"/>
    <cellStyle name="Arial8Italic 2 3 2 5 3" xfId="43671" xr:uid="{00000000-0005-0000-0000-0000CB090000}"/>
    <cellStyle name="Arial8Italic 2 3 2 6" xfId="11869" xr:uid="{00000000-0005-0000-0000-0000CC090000}"/>
    <cellStyle name="Arial8Italic 2 3 2 7" xfId="23524" xr:uid="{00000000-0005-0000-0000-0000CD090000}"/>
    <cellStyle name="Arial8Italic 2 3 2 8" xfId="34861" xr:uid="{00000000-0005-0000-0000-0000CE090000}"/>
    <cellStyle name="Arial8Italic 2 3 3" xfId="7764" xr:uid="{00000000-0005-0000-0000-0000CF090000}"/>
    <cellStyle name="Arial8Italic 2 3 3 2" xfId="16749" xr:uid="{00000000-0005-0000-0000-0000D0090000}"/>
    <cellStyle name="Arial8Italic 2 3 3 2 2" xfId="28303" xr:uid="{00000000-0005-0000-0000-0000D1090000}"/>
    <cellStyle name="Arial8Italic 2 3 3 2 3" xfId="39172" xr:uid="{00000000-0005-0000-0000-0000D2090000}"/>
    <cellStyle name="Arial8Italic 2 3 3 3" xfId="18547" xr:uid="{00000000-0005-0000-0000-0000D3090000}"/>
    <cellStyle name="Arial8Italic 2 3 3 3 2" xfId="30035" xr:uid="{00000000-0005-0000-0000-0000D4090000}"/>
    <cellStyle name="Arial8Italic 2 3 3 3 3" xfId="40833" xr:uid="{00000000-0005-0000-0000-0000D5090000}"/>
    <cellStyle name="Arial8Italic 2 3 3 4" xfId="20236" xr:uid="{00000000-0005-0000-0000-0000D6090000}"/>
    <cellStyle name="Arial8Italic 2 3 3 4 2" xfId="31724" xr:uid="{00000000-0005-0000-0000-0000D7090000}"/>
    <cellStyle name="Arial8Italic 2 3 3 4 3" xfId="42368" xr:uid="{00000000-0005-0000-0000-0000D8090000}"/>
    <cellStyle name="Arial8Italic 2 3 3 5" xfId="21970" xr:uid="{00000000-0005-0000-0000-0000D9090000}"/>
    <cellStyle name="Arial8Italic 2 3 3 5 2" xfId="33451" xr:uid="{00000000-0005-0000-0000-0000DA090000}"/>
    <cellStyle name="Arial8Italic 2 3 3 5 3" xfId="43907" xr:uid="{00000000-0005-0000-0000-0000DB090000}"/>
    <cellStyle name="Arial8Italic 2 3 3 6" xfId="12215" xr:uid="{00000000-0005-0000-0000-0000DC090000}"/>
    <cellStyle name="Arial8Italic 2 3 3 7" xfId="23794" xr:uid="{00000000-0005-0000-0000-0000DD090000}"/>
    <cellStyle name="Arial8Italic 2 3 3 8" xfId="35129" xr:uid="{00000000-0005-0000-0000-0000DE090000}"/>
    <cellStyle name="Arial8Italic 2 3 4" xfId="6685" xr:uid="{00000000-0005-0000-0000-0000DF090000}"/>
    <cellStyle name="Arial8Italic 2 3 4 2" xfId="15966" xr:uid="{00000000-0005-0000-0000-0000E0090000}"/>
    <cellStyle name="Arial8Italic 2 3 4 2 2" xfId="27520" xr:uid="{00000000-0005-0000-0000-0000E1090000}"/>
    <cellStyle name="Arial8Italic 2 3 4 2 3" xfId="38484" xr:uid="{00000000-0005-0000-0000-0000E2090000}"/>
    <cellStyle name="Arial8Italic 2 3 4 3" xfId="17870" xr:uid="{00000000-0005-0000-0000-0000E3090000}"/>
    <cellStyle name="Arial8Italic 2 3 4 3 2" xfId="29358" xr:uid="{00000000-0005-0000-0000-0000E4090000}"/>
    <cellStyle name="Arial8Italic 2 3 4 3 3" xfId="40161" xr:uid="{00000000-0005-0000-0000-0000E5090000}"/>
    <cellStyle name="Arial8Italic 2 3 4 4" xfId="19485" xr:uid="{00000000-0005-0000-0000-0000E6090000}"/>
    <cellStyle name="Arial8Italic 2 3 4 4 2" xfId="30973" xr:uid="{00000000-0005-0000-0000-0000E7090000}"/>
    <cellStyle name="Arial8Italic 2 3 4 4 3" xfId="41708" xr:uid="{00000000-0005-0000-0000-0000E8090000}"/>
    <cellStyle name="Arial8Italic 2 3 4 5" xfId="21219" xr:uid="{00000000-0005-0000-0000-0000E9090000}"/>
    <cellStyle name="Arial8Italic 2 3 4 5 2" xfId="32700" xr:uid="{00000000-0005-0000-0000-0000EA090000}"/>
    <cellStyle name="Arial8Italic 2 3 4 5 3" xfId="43247" xr:uid="{00000000-0005-0000-0000-0000EB090000}"/>
    <cellStyle name="Arial8Italic 2 3 4 6" xfId="11388" xr:uid="{00000000-0005-0000-0000-0000EC090000}"/>
    <cellStyle name="Arial8Italic 2 3 4 7" xfId="23043" xr:uid="{00000000-0005-0000-0000-0000ED090000}"/>
    <cellStyle name="Arial8Italic 2 3 4 8" xfId="34380" xr:uid="{00000000-0005-0000-0000-0000EE090000}"/>
    <cellStyle name="Arial8Italic 2 3 5" xfId="6658" xr:uid="{00000000-0005-0000-0000-0000EF090000}"/>
    <cellStyle name="Arial8Italic 2 3 5 2" xfId="15939" xr:uid="{00000000-0005-0000-0000-0000F0090000}"/>
    <cellStyle name="Arial8Italic 2 3 5 2 2" xfId="27493" xr:uid="{00000000-0005-0000-0000-0000F1090000}"/>
    <cellStyle name="Arial8Italic 2 3 5 2 3" xfId="38458" xr:uid="{00000000-0005-0000-0000-0000F2090000}"/>
    <cellStyle name="Arial8Italic 2 3 5 3" xfId="17844" xr:uid="{00000000-0005-0000-0000-0000F3090000}"/>
    <cellStyle name="Arial8Italic 2 3 5 3 2" xfId="29332" xr:uid="{00000000-0005-0000-0000-0000F4090000}"/>
    <cellStyle name="Arial8Italic 2 3 5 3 3" xfId="40135" xr:uid="{00000000-0005-0000-0000-0000F5090000}"/>
    <cellStyle name="Arial8Italic 2 3 5 4" xfId="19458" xr:uid="{00000000-0005-0000-0000-0000F6090000}"/>
    <cellStyle name="Arial8Italic 2 3 5 4 2" xfId="30946" xr:uid="{00000000-0005-0000-0000-0000F7090000}"/>
    <cellStyle name="Arial8Italic 2 3 5 4 3" xfId="41682" xr:uid="{00000000-0005-0000-0000-0000F8090000}"/>
    <cellStyle name="Arial8Italic 2 3 5 5" xfId="21192" xr:uid="{00000000-0005-0000-0000-0000F9090000}"/>
    <cellStyle name="Arial8Italic 2 3 5 5 2" xfId="32673" xr:uid="{00000000-0005-0000-0000-0000FA090000}"/>
    <cellStyle name="Arial8Italic 2 3 5 5 3" xfId="43221" xr:uid="{00000000-0005-0000-0000-0000FB090000}"/>
    <cellStyle name="Arial8Italic 2 3 5 6" xfId="11361" xr:uid="{00000000-0005-0000-0000-0000FC090000}"/>
    <cellStyle name="Arial8Italic 2 3 5 7" xfId="23016" xr:uid="{00000000-0005-0000-0000-0000FD090000}"/>
    <cellStyle name="Arial8Italic 2 3 5 8" xfId="34353" xr:uid="{00000000-0005-0000-0000-0000FE090000}"/>
    <cellStyle name="Arial8Italic 2 3 6" xfId="10908" xr:uid="{00000000-0005-0000-0000-0000FF090000}"/>
    <cellStyle name="Arial8Italic 2 3 6 2" xfId="15487" xr:uid="{00000000-0005-0000-0000-0000000A0000}"/>
    <cellStyle name="Arial8Italic 2 3 6 2 2" xfId="27041" xr:uid="{00000000-0005-0000-0000-0000010A0000}"/>
    <cellStyle name="Arial8Italic 2 3 6 2 3" xfId="38059" xr:uid="{00000000-0005-0000-0000-0000020A0000}"/>
    <cellStyle name="Arial8Italic 2 3 6 3" xfId="17438" xr:uid="{00000000-0005-0000-0000-0000030A0000}"/>
    <cellStyle name="Arial8Italic 2 3 6 3 2" xfId="28926" xr:uid="{00000000-0005-0000-0000-0000040A0000}"/>
    <cellStyle name="Arial8Italic 2 3 6 3 3" xfId="39729" xr:uid="{00000000-0005-0000-0000-0000050A0000}"/>
    <cellStyle name="Arial8Italic 2 3 6 4" xfId="19007" xr:uid="{00000000-0005-0000-0000-0000060A0000}"/>
    <cellStyle name="Arial8Italic 2 3 6 4 2" xfId="30495" xr:uid="{00000000-0005-0000-0000-0000070A0000}"/>
    <cellStyle name="Arial8Italic 2 3 6 4 3" xfId="41284" xr:uid="{00000000-0005-0000-0000-0000080A0000}"/>
    <cellStyle name="Arial8Italic 2 3 6 5" xfId="20741" xr:uid="{00000000-0005-0000-0000-0000090A0000}"/>
    <cellStyle name="Arial8Italic 2 3 6 5 2" xfId="32224" xr:uid="{00000000-0005-0000-0000-00000A0A0000}"/>
    <cellStyle name="Arial8Italic 2 3 6 5 3" xfId="42825" xr:uid="{00000000-0005-0000-0000-00000B0A0000}"/>
    <cellStyle name="Arial8Italic 2 3 6 6" xfId="22567" xr:uid="{00000000-0005-0000-0000-00000C0A0000}"/>
    <cellStyle name="Arial8Italic 2 3 6 7" xfId="33909" xr:uid="{00000000-0005-0000-0000-00000D0A0000}"/>
    <cellStyle name="Arial8Italic 2 3 7" xfId="14023" xr:uid="{00000000-0005-0000-0000-00000E0A0000}"/>
    <cellStyle name="Arial8Italic 2 3 7 2" xfId="25587" xr:uid="{00000000-0005-0000-0000-00000F0A0000}"/>
    <cellStyle name="Arial8Italic 2 3 7 3" xfId="36787" xr:uid="{00000000-0005-0000-0000-0000100A0000}"/>
    <cellStyle name="Arial8Italic 2 3 8" xfId="12878" xr:uid="{00000000-0005-0000-0000-0000110A0000}"/>
    <cellStyle name="Arial8Italic 2 3 8 2" xfId="24448" xr:uid="{00000000-0005-0000-0000-0000120A0000}"/>
    <cellStyle name="Arial8Italic 2 3 8 3" xfId="35763" xr:uid="{00000000-0005-0000-0000-0000130A0000}"/>
    <cellStyle name="Arial8Italic 2 3 9" xfId="14483" xr:uid="{00000000-0005-0000-0000-0000140A0000}"/>
    <cellStyle name="Arial8Italic 2 3 9 2" xfId="26047" xr:uid="{00000000-0005-0000-0000-0000150A0000}"/>
    <cellStyle name="Arial8Italic 2 3 9 3" xfId="37190" xr:uid="{00000000-0005-0000-0000-0000160A0000}"/>
    <cellStyle name="Arial8Italic 2 4" xfId="6249" xr:uid="{00000000-0005-0000-0000-0000170A0000}"/>
    <cellStyle name="Arial8Italic 2 4 10" xfId="9020" xr:uid="{00000000-0005-0000-0000-0000180A0000}"/>
    <cellStyle name="Arial8Italic 2 4 11" xfId="8560" xr:uid="{00000000-0005-0000-0000-0000190A0000}"/>
    <cellStyle name="Arial8Italic 2 4 12" xfId="10272" xr:uid="{00000000-0005-0000-0000-00001A0A0000}"/>
    <cellStyle name="Arial8Italic 2 4 2" xfId="7215" xr:uid="{00000000-0005-0000-0000-00001B0A0000}"/>
    <cellStyle name="Arial8Italic 2 4 2 2" xfId="16496" xr:uid="{00000000-0005-0000-0000-00001C0A0000}"/>
    <cellStyle name="Arial8Italic 2 4 2 2 2" xfId="28050" xr:uid="{00000000-0005-0000-0000-00001D0A0000}"/>
    <cellStyle name="Arial8Italic 2 4 2 2 3" xfId="38953" xr:uid="{00000000-0005-0000-0000-00001E0A0000}"/>
    <cellStyle name="Arial8Italic 2 4 2 3" xfId="18345" xr:uid="{00000000-0005-0000-0000-00001F0A0000}"/>
    <cellStyle name="Arial8Italic 2 4 2 3 2" xfId="29833" xr:uid="{00000000-0005-0000-0000-0000200A0000}"/>
    <cellStyle name="Arial8Italic 2 4 2 3 3" xfId="40634" xr:uid="{00000000-0005-0000-0000-0000210A0000}"/>
    <cellStyle name="Arial8Italic 2 4 2 4" xfId="20015" xr:uid="{00000000-0005-0000-0000-0000220A0000}"/>
    <cellStyle name="Arial8Italic 2 4 2 4 2" xfId="31503" xr:uid="{00000000-0005-0000-0000-0000230A0000}"/>
    <cellStyle name="Arial8Italic 2 4 2 4 3" xfId="42177" xr:uid="{00000000-0005-0000-0000-0000240A0000}"/>
    <cellStyle name="Arial8Italic 2 4 2 5" xfId="21749" xr:uid="{00000000-0005-0000-0000-0000250A0000}"/>
    <cellStyle name="Arial8Italic 2 4 2 5 2" xfId="33230" xr:uid="{00000000-0005-0000-0000-0000260A0000}"/>
    <cellStyle name="Arial8Italic 2 4 2 5 3" xfId="43716" xr:uid="{00000000-0005-0000-0000-0000270A0000}"/>
    <cellStyle name="Arial8Italic 2 4 2 6" xfId="11918" xr:uid="{00000000-0005-0000-0000-0000280A0000}"/>
    <cellStyle name="Arial8Italic 2 4 2 7" xfId="23573" xr:uid="{00000000-0005-0000-0000-0000290A0000}"/>
    <cellStyle name="Arial8Italic 2 4 2 8" xfId="34910" xr:uid="{00000000-0005-0000-0000-00002A0A0000}"/>
    <cellStyle name="Arial8Italic 2 4 3" xfId="7004" xr:uid="{00000000-0005-0000-0000-00002B0A0000}"/>
    <cellStyle name="Arial8Italic 2 4 3 2" xfId="16285" xr:uid="{00000000-0005-0000-0000-00002C0A0000}"/>
    <cellStyle name="Arial8Italic 2 4 3 2 2" xfId="27839" xr:uid="{00000000-0005-0000-0000-00002D0A0000}"/>
    <cellStyle name="Arial8Italic 2 4 3 2 3" xfId="38756" xr:uid="{00000000-0005-0000-0000-00002E0A0000}"/>
    <cellStyle name="Arial8Italic 2 4 3 3" xfId="18146" xr:uid="{00000000-0005-0000-0000-00002F0A0000}"/>
    <cellStyle name="Arial8Italic 2 4 3 3 2" xfId="29634" xr:uid="{00000000-0005-0000-0000-0000300A0000}"/>
    <cellStyle name="Arial8Italic 2 4 3 3 3" xfId="40435" xr:uid="{00000000-0005-0000-0000-0000310A0000}"/>
    <cellStyle name="Arial8Italic 2 4 3 4" xfId="19804" xr:uid="{00000000-0005-0000-0000-0000320A0000}"/>
    <cellStyle name="Arial8Italic 2 4 3 4 2" xfId="31292" xr:uid="{00000000-0005-0000-0000-0000330A0000}"/>
    <cellStyle name="Arial8Italic 2 4 3 4 3" xfId="41980" xr:uid="{00000000-0005-0000-0000-0000340A0000}"/>
    <cellStyle name="Arial8Italic 2 4 3 5" xfId="21538" xr:uid="{00000000-0005-0000-0000-0000350A0000}"/>
    <cellStyle name="Arial8Italic 2 4 3 5 2" xfId="33019" xr:uid="{00000000-0005-0000-0000-0000360A0000}"/>
    <cellStyle name="Arial8Italic 2 4 3 5 3" xfId="43519" xr:uid="{00000000-0005-0000-0000-0000370A0000}"/>
    <cellStyle name="Arial8Italic 2 4 3 6" xfId="11707" xr:uid="{00000000-0005-0000-0000-0000380A0000}"/>
    <cellStyle name="Arial8Italic 2 4 3 7" xfId="23362" xr:uid="{00000000-0005-0000-0000-0000390A0000}"/>
    <cellStyle name="Arial8Italic 2 4 3 8" xfId="34699" xr:uid="{00000000-0005-0000-0000-00003A0A0000}"/>
    <cellStyle name="Arial8Italic 2 4 4" xfId="6709" xr:uid="{00000000-0005-0000-0000-00003B0A0000}"/>
    <cellStyle name="Arial8Italic 2 4 4 2" xfId="15990" xr:uid="{00000000-0005-0000-0000-00003C0A0000}"/>
    <cellStyle name="Arial8Italic 2 4 4 2 2" xfId="27544" xr:uid="{00000000-0005-0000-0000-00003D0A0000}"/>
    <cellStyle name="Arial8Italic 2 4 4 2 3" xfId="38505" xr:uid="{00000000-0005-0000-0000-00003E0A0000}"/>
    <cellStyle name="Arial8Italic 2 4 4 3" xfId="17891" xr:uid="{00000000-0005-0000-0000-00003F0A0000}"/>
    <cellStyle name="Arial8Italic 2 4 4 3 2" xfId="29379" xr:uid="{00000000-0005-0000-0000-0000400A0000}"/>
    <cellStyle name="Arial8Italic 2 4 4 3 3" xfId="40182" xr:uid="{00000000-0005-0000-0000-0000410A0000}"/>
    <cellStyle name="Arial8Italic 2 4 4 4" xfId="19509" xr:uid="{00000000-0005-0000-0000-0000420A0000}"/>
    <cellStyle name="Arial8Italic 2 4 4 4 2" xfId="30997" xr:uid="{00000000-0005-0000-0000-0000430A0000}"/>
    <cellStyle name="Arial8Italic 2 4 4 4 3" xfId="41729" xr:uid="{00000000-0005-0000-0000-0000440A0000}"/>
    <cellStyle name="Arial8Italic 2 4 4 5" xfId="21243" xr:uid="{00000000-0005-0000-0000-0000450A0000}"/>
    <cellStyle name="Arial8Italic 2 4 4 5 2" xfId="32724" xr:uid="{00000000-0005-0000-0000-0000460A0000}"/>
    <cellStyle name="Arial8Italic 2 4 4 5 3" xfId="43268" xr:uid="{00000000-0005-0000-0000-0000470A0000}"/>
    <cellStyle name="Arial8Italic 2 4 4 6" xfId="11412" xr:uid="{00000000-0005-0000-0000-0000480A0000}"/>
    <cellStyle name="Arial8Italic 2 4 4 7" xfId="23067" xr:uid="{00000000-0005-0000-0000-0000490A0000}"/>
    <cellStyle name="Arial8Italic 2 4 4 8" xfId="34404" xr:uid="{00000000-0005-0000-0000-00004A0A0000}"/>
    <cellStyle name="Arial8Italic 2 4 5" xfId="10955" xr:uid="{00000000-0005-0000-0000-00004B0A0000}"/>
    <cellStyle name="Arial8Italic 2 4 5 2" xfId="15530" xr:uid="{00000000-0005-0000-0000-00004C0A0000}"/>
    <cellStyle name="Arial8Italic 2 4 5 2 2" xfId="27084" xr:uid="{00000000-0005-0000-0000-00004D0A0000}"/>
    <cellStyle name="Arial8Italic 2 4 5 2 3" xfId="38098" xr:uid="{00000000-0005-0000-0000-00004E0A0000}"/>
    <cellStyle name="Arial8Italic 2 4 5 3" xfId="17476" xr:uid="{00000000-0005-0000-0000-00004F0A0000}"/>
    <cellStyle name="Arial8Italic 2 4 5 3 2" xfId="28964" xr:uid="{00000000-0005-0000-0000-0000500A0000}"/>
    <cellStyle name="Arial8Italic 2 4 5 3 3" xfId="39767" xr:uid="{00000000-0005-0000-0000-0000510A0000}"/>
    <cellStyle name="Arial8Italic 2 4 5 4" xfId="19049" xr:uid="{00000000-0005-0000-0000-0000520A0000}"/>
    <cellStyle name="Arial8Italic 2 4 5 4 2" xfId="30537" xr:uid="{00000000-0005-0000-0000-0000530A0000}"/>
    <cellStyle name="Arial8Italic 2 4 5 4 3" xfId="41322" xr:uid="{00000000-0005-0000-0000-0000540A0000}"/>
    <cellStyle name="Arial8Italic 2 4 5 5" xfId="20783" xr:uid="{00000000-0005-0000-0000-0000550A0000}"/>
    <cellStyle name="Arial8Italic 2 4 5 5 2" xfId="32265" xr:uid="{00000000-0005-0000-0000-0000560A0000}"/>
    <cellStyle name="Arial8Italic 2 4 5 5 3" xfId="42862" xr:uid="{00000000-0005-0000-0000-0000570A0000}"/>
    <cellStyle name="Arial8Italic 2 4 5 6" xfId="22608" xr:uid="{00000000-0005-0000-0000-0000580A0000}"/>
    <cellStyle name="Arial8Italic 2 4 5 7" xfId="33950" xr:uid="{00000000-0005-0000-0000-0000590A0000}"/>
    <cellStyle name="Arial8Italic 2 4 6" xfId="14103" xr:uid="{00000000-0005-0000-0000-00005A0A0000}"/>
    <cellStyle name="Arial8Italic 2 4 6 2" xfId="25667" xr:uid="{00000000-0005-0000-0000-00005B0A0000}"/>
    <cellStyle name="Arial8Italic 2 4 6 3" xfId="36857" xr:uid="{00000000-0005-0000-0000-00005C0A0000}"/>
    <cellStyle name="Arial8Italic 2 4 7" xfId="12760" xr:uid="{00000000-0005-0000-0000-00005D0A0000}"/>
    <cellStyle name="Arial8Italic 2 4 7 2" xfId="24330" xr:uid="{00000000-0005-0000-0000-00005E0A0000}"/>
    <cellStyle name="Arial8Italic 2 4 7 3" xfId="35652" xr:uid="{00000000-0005-0000-0000-00005F0A0000}"/>
    <cellStyle name="Arial8Italic 2 4 8" xfId="15163" xr:uid="{00000000-0005-0000-0000-0000600A0000}"/>
    <cellStyle name="Arial8Italic 2 4 8 2" xfId="26721" xr:uid="{00000000-0005-0000-0000-0000610A0000}"/>
    <cellStyle name="Arial8Italic 2 4 8 3" xfId="37761" xr:uid="{00000000-0005-0000-0000-0000620A0000}"/>
    <cellStyle name="Arial8Italic 2 4 9" xfId="15136" xr:uid="{00000000-0005-0000-0000-0000630A0000}"/>
    <cellStyle name="Arial8Italic 2 4 9 2" xfId="26694" xr:uid="{00000000-0005-0000-0000-0000640A0000}"/>
    <cellStyle name="Arial8Italic 2 4 9 3" xfId="37735" xr:uid="{00000000-0005-0000-0000-0000650A0000}"/>
    <cellStyle name="Arial8Italic 2 5" xfId="7292" xr:uid="{00000000-0005-0000-0000-0000660A0000}"/>
    <cellStyle name="Arial8Italic 2 5 10" xfId="8704" xr:uid="{00000000-0005-0000-0000-0000670A0000}"/>
    <cellStyle name="Arial8Italic 2 5 2" xfId="6491" xr:uid="{00000000-0005-0000-0000-0000680A0000}"/>
    <cellStyle name="Arial8Italic 2 5 2 2" xfId="15772" xr:uid="{00000000-0005-0000-0000-0000690A0000}"/>
    <cellStyle name="Arial8Italic 2 5 2 2 2" xfId="27326" xr:uid="{00000000-0005-0000-0000-00006A0A0000}"/>
    <cellStyle name="Arial8Italic 2 5 2 2 3" xfId="38307" xr:uid="{00000000-0005-0000-0000-00006B0A0000}"/>
    <cellStyle name="Arial8Italic 2 5 2 3" xfId="17691" xr:uid="{00000000-0005-0000-0000-00006C0A0000}"/>
    <cellStyle name="Arial8Italic 2 5 2 3 2" xfId="29179" xr:uid="{00000000-0005-0000-0000-00006D0A0000}"/>
    <cellStyle name="Arial8Italic 2 5 2 3 3" xfId="39982" xr:uid="{00000000-0005-0000-0000-00006E0A0000}"/>
    <cellStyle name="Arial8Italic 2 5 2 4" xfId="19291" xr:uid="{00000000-0005-0000-0000-00006F0A0000}"/>
    <cellStyle name="Arial8Italic 2 5 2 4 2" xfId="30779" xr:uid="{00000000-0005-0000-0000-0000700A0000}"/>
    <cellStyle name="Arial8Italic 2 5 2 4 3" xfId="41531" xr:uid="{00000000-0005-0000-0000-0000710A0000}"/>
    <cellStyle name="Arial8Italic 2 5 2 5" xfId="21025" xr:uid="{00000000-0005-0000-0000-0000720A0000}"/>
    <cellStyle name="Arial8Italic 2 5 2 5 2" xfId="32506" xr:uid="{00000000-0005-0000-0000-0000730A0000}"/>
    <cellStyle name="Arial8Italic 2 5 2 5 3" xfId="43070" xr:uid="{00000000-0005-0000-0000-0000740A0000}"/>
    <cellStyle name="Arial8Italic 2 5 2 6" xfId="11194" xr:uid="{00000000-0005-0000-0000-0000750A0000}"/>
    <cellStyle name="Arial8Italic 2 5 2 7" xfId="22849" xr:uid="{00000000-0005-0000-0000-0000760A0000}"/>
    <cellStyle name="Arial8Italic 2 5 2 8" xfId="34186" xr:uid="{00000000-0005-0000-0000-0000770A0000}"/>
    <cellStyle name="Arial8Italic 2 5 3" xfId="6278" xr:uid="{00000000-0005-0000-0000-0000780A0000}"/>
    <cellStyle name="Arial8Italic 2 5 3 2" xfId="15559" xr:uid="{00000000-0005-0000-0000-0000790A0000}"/>
    <cellStyle name="Arial8Italic 2 5 3 2 2" xfId="27113" xr:uid="{00000000-0005-0000-0000-00007A0A0000}"/>
    <cellStyle name="Arial8Italic 2 5 3 2 3" xfId="38125" xr:uid="{00000000-0005-0000-0000-00007B0A0000}"/>
    <cellStyle name="Arial8Italic 2 5 3 3" xfId="17503" xr:uid="{00000000-0005-0000-0000-00007C0A0000}"/>
    <cellStyle name="Arial8Italic 2 5 3 3 2" xfId="28991" xr:uid="{00000000-0005-0000-0000-00007D0A0000}"/>
    <cellStyle name="Arial8Italic 2 5 3 3 3" xfId="39794" xr:uid="{00000000-0005-0000-0000-00007E0A0000}"/>
    <cellStyle name="Arial8Italic 2 5 3 4" xfId="19078" xr:uid="{00000000-0005-0000-0000-00007F0A0000}"/>
    <cellStyle name="Arial8Italic 2 5 3 4 2" xfId="30566" xr:uid="{00000000-0005-0000-0000-0000800A0000}"/>
    <cellStyle name="Arial8Italic 2 5 3 4 3" xfId="41349" xr:uid="{00000000-0005-0000-0000-0000810A0000}"/>
    <cellStyle name="Arial8Italic 2 5 3 5" xfId="20812" xr:uid="{00000000-0005-0000-0000-0000820A0000}"/>
    <cellStyle name="Arial8Italic 2 5 3 5 2" xfId="32294" xr:uid="{00000000-0005-0000-0000-0000830A0000}"/>
    <cellStyle name="Arial8Italic 2 5 3 5 3" xfId="42889" xr:uid="{00000000-0005-0000-0000-0000840A0000}"/>
    <cellStyle name="Arial8Italic 2 5 3 6" xfId="10984" xr:uid="{00000000-0005-0000-0000-0000850A0000}"/>
    <cellStyle name="Arial8Italic 2 5 3 7" xfId="22637" xr:uid="{00000000-0005-0000-0000-0000860A0000}"/>
    <cellStyle name="Arial8Italic 2 5 3 8" xfId="33979" xr:uid="{00000000-0005-0000-0000-0000870A0000}"/>
    <cellStyle name="Arial8Italic 2 5 4" xfId="14163" xr:uid="{00000000-0005-0000-0000-0000880A0000}"/>
    <cellStyle name="Arial8Italic 2 5 4 2" xfId="25727" xr:uid="{00000000-0005-0000-0000-0000890A0000}"/>
    <cellStyle name="Arial8Italic 2 5 4 3" xfId="36907" xr:uid="{00000000-0005-0000-0000-00008A0A0000}"/>
    <cellStyle name="Arial8Italic 2 5 5" xfId="13466" xr:uid="{00000000-0005-0000-0000-00008B0A0000}"/>
    <cellStyle name="Arial8Italic 2 5 5 2" xfId="25032" xr:uid="{00000000-0005-0000-0000-00008C0A0000}"/>
    <cellStyle name="Arial8Italic 2 5 5 3" xfId="36291" xr:uid="{00000000-0005-0000-0000-00008D0A0000}"/>
    <cellStyle name="Arial8Italic 2 5 6" xfId="15066" xr:uid="{00000000-0005-0000-0000-00008E0A0000}"/>
    <cellStyle name="Arial8Italic 2 5 6 2" xfId="26624" xr:uid="{00000000-0005-0000-0000-00008F0A0000}"/>
    <cellStyle name="Arial8Italic 2 5 6 3" xfId="37672" xr:uid="{00000000-0005-0000-0000-0000900A0000}"/>
    <cellStyle name="Arial8Italic 2 5 7" xfId="17333" xr:uid="{00000000-0005-0000-0000-0000910A0000}"/>
    <cellStyle name="Arial8Italic 2 5 7 2" xfId="28821" xr:uid="{00000000-0005-0000-0000-0000920A0000}"/>
    <cellStyle name="Arial8Italic 2 5 7 3" xfId="39625" xr:uid="{00000000-0005-0000-0000-0000930A0000}"/>
    <cellStyle name="Arial8Italic 2 5 8" xfId="9079" xr:uid="{00000000-0005-0000-0000-0000940A0000}"/>
    <cellStyle name="Arial8Italic 2 5 9" xfId="9299" xr:uid="{00000000-0005-0000-0000-0000950A0000}"/>
    <cellStyle name="Arial8Italic 2 6" xfId="7333" xr:uid="{00000000-0005-0000-0000-0000960A0000}"/>
    <cellStyle name="Arial8Italic 2 6 10" xfId="8954" xr:uid="{00000000-0005-0000-0000-0000970A0000}"/>
    <cellStyle name="Arial8Italic 2 6 11" xfId="8707" xr:uid="{00000000-0005-0000-0000-0000980A0000}"/>
    <cellStyle name="Arial8Italic 2 6 2" xfId="6818" xr:uid="{00000000-0005-0000-0000-0000990A0000}"/>
    <cellStyle name="Arial8Italic 2 6 2 2" xfId="16099" xr:uid="{00000000-0005-0000-0000-00009A0A0000}"/>
    <cellStyle name="Arial8Italic 2 6 2 2 2" xfId="27653" xr:uid="{00000000-0005-0000-0000-00009B0A0000}"/>
    <cellStyle name="Arial8Italic 2 6 2 2 3" xfId="38596" xr:uid="{00000000-0005-0000-0000-00009C0A0000}"/>
    <cellStyle name="Arial8Italic 2 6 2 3" xfId="17983" xr:uid="{00000000-0005-0000-0000-00009D0A0000}"/>
    <cellStyle name="Arial8Italic 2 6 2 3 2" xfId="29471" xr:uid="{00000000-0005-0000-0000-00009E0A0000}"/>
    <cellStyle name="Arial8Italic 2 6 2 3 3" xfId="40273" xr:uid="{00000000-0005-0000-0000-00009F0A0000}"/>
    <cellStyle name="Arial8Italic 2 6 2 4" xfId="19618" xr:uid="{00000000-0005-0000-0000-0000A00A0000}"/>
    <cellStyle name="Arial8Italic 2 6 2 4 2" xfId="31106" xr:uid="{00000000-0005-0000-0000-0000A10A0000}"/>
    <cellStyle name="Arial8Italic 2 6 2 4 3" xfId="41820" xr:uid="{00000000-0005-0000-0000-0000A20A0000}"/>
    <cellStyle name="Arial8Italic 2 6 2 5" xfId="21352" xr:uid="{00000000-0005-0000-0000-0000A30A0000}"/>
    <cellStyle name="Arial8Italic 2 6 2 5 2" xfId="32833" xr:uid="{00000000-0005-0000-0000-0000A40A0000}"/>
    <cellStyle name="Arial8Italic 2 6 2 5 3" xfId="43359" xr:uid="{00000000-0005-0000-0000-0000A50A0000}"/>
    <cellStyle name="Arial8Italic 2 6 2 6" xfId="11521" xr:uid="{00000000-0005-0000-0000-0000A60A0000}"/>
    <cellStyle name="Arial8Italic 2 6 2 7" xfId="23176" xr:uid="{00000000-0005-0000-0000-0000A70A0000}"/>
    <cellStyle name="Arial8Italic 2 6 2 8" xfId="34513" xr:uid="{00000000-0005-0000-0000-0000A80A0000}"/>
    <cellStyle name="Arial8Italic 2 6 3" xfId="6712" xr:uid="{00000000-0005-0000-0000-0000A90A0000}"/>
    <cellStyle name="Arial8Italic 2 6 3 2" xfId="15993" xr:uid="{00000000-0005-0000-0000-0000AA0A0000}"/>
    <cellStyle name="Arial8Italic 2 6 3 2 2" xfId="27547" xr:uid="{00000000-0005-0000-0000-0000AB0A0000}"/>
    <cellStyle name="Arial8Italic 2 6 3 2 3" xfId="38508" xr:uid="{00000000-0005-0000-0000-0000AC0A0000}"/>
    <cellStyle name="Arial8Italic 2 6 3 3" xfId="17894" xr:uid="{00000000-0005-0000-0000-0000AD0A0000}"/>
    <cellStyle name="Arial8Italic 2 6 3 3 2" xfId="29382" xr:uid="{00000000-0005-0000-0000-0000AE0A0000}"/>
    <cellStyle name="Arial8Italic 2 6 3 3 3" xfId="40185" xr:uid="{00000000-0005-0000-0000-0000AF0A0000}"/>
    <cellStyle name="Arial8Italic 2 6 3 4" xfId="19512" xr:uid="{00000000-0005-0000-0000-0000B00A0000}"/>
    <cellStyle name="Arial8Italic 2 6 3 4 2" xfId="31000" xr:uid="{00000000-0005-0000-0000-0000B10A0000}"/>
    <cellStyle name="Arial8Italic 2 6 3 4 3" xfId="41732" xr:uid="{00000000-0005-0000-0000-0000B20A0000}"/>
    <cellStyle name="Arial8Italic 2 6 3 5" xfId="21246" xr:uid="{00000000-0005-0000-0000-0000B30A0000}"/>
    <cellStyle name="Arial8Italic 2 6 3 5 2" xfId="32727" xr:uid="{00000000-0005-0000-0000-0000B40A0000}"/>
    <cellStyle name="Arial8Italic 2 6 3 5 3" xfId="43271" xr:uid="{00000000-0005-0000-0000-0000B50A0000}"/>
    <cellStyle name="Arial8Italic 2 6 3 6" xfId="11415" xr:uid="{00000000-0005-0000-0000-0000B60A0000}"/>
    <cellStyle name="Arial8Italic 2 6 3 7" xfId="23070" xr:uid="{00000000-0005-0000-0000-0000B70A0000}"/>
    <cellStyle name="Arial8Italic 2 6 3 8" xfId="34407" xr:uid="{00000000-0005-0000-0000-0000B80A0000}"/>
    <cellStyle name="Arial8Italic 2 6 4" xfId="11994" xr:uid="{00000000-0005-0000-0000-0000B90A0000}"/>
    <cellStyle name="Arial8Italic 2 6 4 2" xfId="16574" xr:uid="{00000000-0005-0000-0000-0000BA0A0000}"/>
    <cellStyle name="Arial8Italic 2 6 4 2 2" xfId="28128" xr:uid="{00000000-0005-0000-0000-0000BB0A0000}"/>
    <cellStyle name="Arial8Italic 2 6 4 2 3" xfId="39013" xr:uid="{00000000-0005-0000-0000-0000BC0A0000}"/>
    <cellStyle name="Arial8Italic 2 6 4 3" xfId="18408" xr:uid="{00000000-0005-0000-0000-0000BD0A0000}"/>
    <cellStyle name="Arial8Italic 2 6 4 3 2" xfId="29896" xr:uid="{00000000-0005-0000-0000-0000BE0A0000}"/>
    <cellStyle name="Arial8Italic 2 6 4 3 3" xfId="40696" xr:uid="{00000000-0005-0000-0000-0000BF0A0000}"/>
    <cellStyle name="Arial8Italic 2 6 4 4" xfId="20093" xr:uid="{00000000-0005-0000-0000-0000C00A0000}"/>
    <cellStyle name="Arial8Italic 2 6 4 4 2" xfId="31581" xr:uid="{00000000-0005-0000-0000-0000C10A0000}"/>
    <cellStyle name="Arial8Italic 2 6 4 4 3" xfId="42237" xr:uid="{00000000-0005-0000-0000-0000C20A0000}"/>
    <cellStyle name="Arial8Italic 2 6 4 5" xfId="21827" xr:uid="{00000000-0005-0000-0000-0000C30A0000}"/>
    <cellStyle name="Arial8Italic 2 6 4 5 2" xfId="33308" xr:uid="{00000000-0005-0000-0000-0000C40A0000}"/>
    <cellStyle name="Arial8Italic 2 6 4 5 3" xfId="43776" xr:uid="{00000000-0005-0000-0000-0000C50A0000}"/>
    <cellStyle name="Arial8Italic 2 6 4 6" xfId="23651" xr:uid="{00000000-0005-0000-0000-0000C60A0000}"/>
    <cellStyle name="Arial8Italic 2 6 4 7" xfId="34986" xr:uid="{00000000-0005-0000-0000-0000C70A0000}"/>
    <cellStyle name="Arial8Italic 2 6 5" xfId="14204" xr:uid="{00000000-0005-0000-0000-0000C80A0000}"/>
    <cellStyle name="Arial8Italic 2 6 5 2" xfId="25768" xr:uid="{00000000-0005-0000-0000-0000C90A0000}"/>
    <cellStyle name="Arial8Italic 2 6 5 3" xfId="36933" xr:uid="{00000000-0005-0000-0000-0000CA0A0000}"/>
    <cellStyle name="Arial8Italic 2 6 6" xfId="14586" xr:uid="{00000000-0005-0000-0000-0000CB0A0000}"/>
    <cellStyle name="Arial8Italic 2 6 6 2" xfId="26147" xr:uid="{00000000-0005-0000-0000-0000CC0A0000}"/>
    <cellStyle name="Arial8Italic 2 6 6 3" xfId="37269" xr:uid="{00000000-0005-0000-0000-0000CD0A0000}"/>
    <cellStyle name="Arial8Italic 2 6 7" xfId="15366" xr:uid="{00000000-0005-0000-0000-0000CE0A0000}"/>
    <cellStyle name="Arial8Italic 2 6 7 2" xfId="26921" xr:uid="{00000000-0005-0000-0000-0000CF0A0000}"/>
    <cellStyle name="Arial8Italic 2 6 7 3" xfId="37943" xr:uid="{00000000-0005-0000-0000-0000D00A0000}"/>
    <cellStyle name="Arial8Italic 2 6 8" xfId="15108" xr:uid="{00000000-0005-0000-0000-0000D10A0000}"/>
    <cellStyle name="Arial8Italic 2 6 8 2" xfId="26666" xr:uid="{00000000-0005-0000-0000-0000D20A0000}"/>
    <cellStyle name="Arial8Italic 2 6 8 3" xfId="37710" xr:uid="{00000000-0005-0000-0000-0000D30A0000}"/>
    <cellStyle name="Arial8Italic 2 6 9" xfId="9117" xr:uid="{00000000-0005-0000-0000-0000D40A0000}"/>
    <cellStyle name="Arial8Italic 2 7" xfId="6716" xr:uid="{00000000-0005-0000-0000-0000D50A0000}"/>
    <cellStyle name="Arial8Italic 2 7 2" xfId="15997" xr:uid="{00000000-0005-0000-0000-0000D60A0000}"/>
    <cellStyle name="Arial8Italic 2 7 2 2" xfId="27551" xr:uid="{00000000-0005-0000-0000-0000D70A0000}"/>
    <cellStyle name="Arial8Italic 2 7 2 3" xfId="38512" xr:uid="{00000000-0005-0000-0000-0000D80A0000}"/>
    <cellStyle name="Arial8Italic 2 7 3" xfId="17898" xr:uid="{00000000-0005-0000-0000-0000D90A0000}"/>
    <cellStyle name="Arial8Italic 2 7 3 2" xfId="29386" xr:uid="{00000000-0005-0000-0000-0000DA0A0000}"/>
    <cellStyle name="Arial8Italic 2 7 3 3" xfId="40189" xr:uid="{00000000-0005-0000-0000-0000DB0A0000}"/>
    <cellStyle name="Arial8Italic 2 7 4" xfId="19516" xr:uid="{00000000-0005-0000-0000-0000DC0A0000}"/>
    <cellStyle name="Arial8Italic 2 7 4 2" xfId="31004" xr:uid="{00000000-0005-0000-0000-0000DD0A0000}"/>
    <cellStyle name="Arial8Italic 2 7 4 3" xfId="41736" xr:uid="{00000000-0005-0000-0000-0000DE0A0000}"/>
    <cellStyle name="Arial8Italic 2 7 5" xfId="21250" xr:uid="{00000000-0005-0000-0000-0000DF0A0000}"/>
    <cellStyle name="Arial8Italic 2 7 5 2" xfId="32731" xr:uid="{00000000-0005-0000-0000-0000E00A0000}"/>
    <cellStyle name="Arial8Italic 2 7 5 3" xfId="43275" xr:uid="{00000000-0005-0000-0000-0000E10A0000}"/>
    <cellStyle name="Arial8Italic 2 7 6" xfId="11419" xr:uid="{00000000-0005-0000-0000-0000E20A0000}"/>
    <cellStyle name="Arial8Italic 2 7 7" xfId="23074" xr:uid="{00000000-0005-0000-0000-0000E30A0000}"/>
    <cellStyle name="Arial8Italic 2 7 8" xfId="34411" xr:uid="{00000000-0005-0000-0000-0000E40A0000}"/>
    <cellStyle name="Arial8Italic 2 8" xfId="13313" xr:uid="{00000000-0005-0000-0000-0000E50A0000}"/>
    <cellStyle name="Arial8Italic 2 8 2" xfId="24881" xr:uid="{00000000-0005-0000-0000-0000E60A0000}"/>
    <cellStyle name="Arial8Italic 2 8 3" xfId="36156" xr:uid="{00000000-0005-0000-0000-0000E70A0000}"/>
    <cellStyle name="Arial8Italic 2 9" xfId="12864" xr:uid="{00000000-0005-0000-0000-0000E80A0000}"/>
    <cellStyle name="Arial8Italic 2 9 2" xfId="24434" xr:uid="{00000000-0005-0000-0000-0000E90A0000}"/>
    <cellStyle name="Arial8Italic 2 9 3" xfId="35750" xr:uid="{00000000-0005-0000-0000-0000EA0A0000}"/>
    <cellStyle name="Arial8Italic 3" xfId="618" xr:uid="{00000000-0005-0000-0000-0000EB0A0000}"/>
    <cellStyle name="Arial8Italic 3 2" xfId="619" xr:uid="{00000000-0005-0000-0000-0000EC0A0000}"/>
    <cellStyle name="Arial8Italic 3 2 10" xfId="13973" xr:uid="{00000000-0005-0000-0000-0000ED0A0000}"/>
    <cellStyle name="Arial8Italic 3 2 10 2" xfId="25537" xr:uid="{00000000-0005-0000-0000-0000EE0A0000}"/>
    <cellStyle name="Arial8Italic 3 2 10 3" xfId="36740" xr:uid="{00000000-0005-0000-0000-0000EF0A0000}"/>
    <cellStyle name="Arial8Italic 3 2 11" xfId="9022" xr:uid="{00000000-0005-0000-0000-0000F00A0000}"/>
    <cellStyle name="Arial8Italic 3 2 12" xfId="9337" xr:uid="{00000000-0005-0000-0000-0000F10A0000}"/>
    <cellStyle name="Arial8Italic 3 2 13" xfId="10265" xr:uid="{00000000-0005-0000-0000-0000F20A0000}"/>
    <cellStyle name="Arial8Italic 3 2 2" xfId="6251" xr:uid="{00000000-0005-0000-0000-0000F30A0000}"/>
    <cellStyle name="Arial8Italic 3 2 2 2" xfId="15532" xr:uid="{00000000-0005-0000-0000-0000F40A0000}"/>
    <cellStyle name="Arial8Italic 3 2 2 2 2" xfId="27086" xr:uid="{00000000-0005-0000-0000-0000F50A0000}"/>
    <cellStyle name="Arial8Italic 3 2 2 2 3" xfId="38100" xr:uid="{00000000-0005-0000-0000-0000F60A0000}"/>
    <cellStyle name="Arial8Italic 3 2 2 3" xfId="17478" xr:uid="{00000000-0005-0000-0000-0000F70A0000}"/>
    <cellStyle name="Arial8Italic 3 2 2 3 2" xfId="28966" xr:uid="{00000000-0005-0000-0000-0000F80A0000}"/>
    <cellStyle name="Arial8Italic 3 2 2 3 3" xfId="39769" xr:uid="{00000000-0005-0000-0000-0000F90A0000}"/>
    <cellStyle name="Arial8Italic 3 2 2 4" xfId="19051" xr:uid="{00000000-0005-0000-0000-0000FA0A0000}"/>
    <cellStyle name="Arial8Italic 3 2 2 4 2" xfId="30539" xr:uid="{00000000-0005-0000-0000-0000FB0A0000}"/>
    <cellStyle name="Arial8Italic 3 2 2 4 3" xfId="41324" xr:uid="{00000000-0005-0000-0000-0000FC0A0000}"/>
    <cellStyle name="Arial8Italic 3 2 2 5" xfId="20785" xr:uid="{00000000-0005-0000-0000-0000FD0A0000}"/>
    <cellStyle name="Arial8Italic 3 2 2 5 2" xfId="32267" xr:uid="{00000000-0005-0000-0000-0000FE0A0000}"/>
    <cellStyle name="Arial8Italic 3 2 2 5 3" xfId="42864" xr:uid="{00000000-0005-0000-0000-0000FF0A0000}"/>
    <cellStyle name="Arial8Italic 3 2 2 6" xfId="10957" xr:uid="{00000000-0005-0000-0000-0000000B0000}"/>
    <cellStyle name="Arial8Italic 3 2 2 7" xfId="22610" xr:uid="{00000000-0005-0000-0000-0000010B0000}"/>
    <cellStyle name="Arial8Italic 3 2 2 8" xfId="33952" xr:uid="{00000000-0005-0000-0000-0000020B0000}"/>
    <cellStyle name="Arial8Italic 3 2 3" xfId="7217" xr:uid="{00000000-0005-0000-0000-0000030B0000}"/>
    <cellStyle name="Arial8Italic 3 2 3 2" xfId="16498" xr:uid="{00000000-0005-0000-0000-0000040B0000}"/>
    <cellStyle name="Arial8Italic 3 2 3 2 2" xfId="28052" xr:uid="{00000000-0005-0000-0000-0000050B0000}"/>
    <cellStyle name="Arial8Italic 3 2 3 2 3" xfId="38955" xr:uid="{00000000-0005-0000-0000-0000060B0000}"/>
    <cellStyle name="Arial8Italic 3 2 3 3" xfId="18347" xr:uid="{00000000-0005-0000-0000-0000070B0000}"/>
    <cellStyle name="Arial8Italic 3 2 3 3 2" xfId="29835" xr:uid="{00000000-0005-0000-0000-0000080B0000}"/>
    <cellStyle name="Arial8Italic 3 2 3 3 3" xfId="40636" xr:uid="{00000000-0005-0000-0000-0000090B0000}"/>
    <cellStyle name="Arial8Italic 3 2 3 4" xfId="20017" xr:uid="{00000000-0005-0000-0000-00000A0B0000}"/>
    <cellStyle name="Arial8Italic 3 2 3 4 2" xfId="31505" xr:uid="{00000000-0005-0000-0000-00000B0B0000}"/>
    <cellStyle name="Arial8Italic 3 2 3 4 3" xfId="42179" xr:uid="{00000000-0005-0000-0000-00000C0B0000}"/>
    <cellStyle name="Arial8Italic 3 2 3 5" xfId="21751" xr:uid="{00000000-0005-0000-0000-00000D0B0000}"/>
    <cellStyle name="Arial8Italic 3 2 3 5 2" xfId="33232" xr:uid="{00000000-0005-0000-0000-00000E0B0000}"/>
    <cellStyle name="Arial8Italic 3 2 3 5 3" xfId="43718" xr:uid="{00000000-0005-0000-0000-00000F0B0000}"/>
    <cellStyle name="Arial8Italic 3 2 3 6" xfId="11920" xr:uid="{00000000-0005-0000-0000-0000100B0000}"/>
    <cellStyle name="Arial8Italic 3 2 3 7" xfId="23575" xr:uid="{00000000-0005-0000-0000-0000110B0000}"/>
    <cellStyle name="Arial8Italic 3 2 3 8" xfId="34912" xr:uid="{00000000-0005-0000-0000-0000120B0000}"/>
    <cellStyle name="Arial8Italic 3 2 4" xfId="6483" xr:uid="{00000000-0005-0000-0000-0000130B0000}"/>
    <cellStyle name="Arial8Italic 3 2 4 2" xfId="15764" xr:uid="{00000000-0005-0000-0000-0000140B0000}"/>
    <cellStyle name="Arial8Italic 3 2 4 2 2" xfId="27318" xr:uid="{00000000-0005-0000-0000-0000150B0000}"/>
    <cellStyle name="Arial8Italic 3 2 4 2 3" xfId="38299" xr:uid="{00000000-0005-0000-0000-0000160B0000}"/>
    <cellStyle name="Arial8Italic 3 2 4 3" xfId="17683" xr:uid="{00000000-0005-0000-0000-0000170B0000}"/>
    <cellStyle name="Arial8Italic 3 2 4 3 2" xfId="29171" xr:uid="{00000000-0005-0000-0000-0000180B0000}"/>
    <cellStyle name="Arial8Italic 3 2 4 3 3" xfId="39974" xr:uid="{00000000-0005-0000-0000-0000190B0000}"/>
    <cellStyle name="Arial8Italic 3 2 4 4" xfId="19283" xr:uid="{00000000-0005-0000-0000-00001A0B0000}"/>
    <cellStyle name="Arial8Italic 3 2 4 4 2" xfId="30771" xr:uid="{00000000-0005-0000-0000-00001B0B0000}"/>
    <cellStyle name="Arial8Italic 3 2 4 4 3" xfId="41523" xr:uid="{00000000-0005-0000-0000-00001C0B0000}"/>
    <cellStyle name="Arial8Italic 3 2 4 5" xfId="21017" xr:uid="{00000000-0005-0000-0000-00001D0B0000}"/>
    <cellStyle name="Arial8Italic 3 2 4 5 2" xfId="32498" xr:uid="{00000000-0005-0000-0000-00001E0B0000}"/>
    <cellStyle name="Arial8Italic 3 2 4 5 3" xfId="43062" xr:uid="{00000000-0005-0000-0000-00001F0B0000}"/>
    <cellStyle name="Arial8Italic 3 2 4 6" xfId="11186" xr:uid="{00000000-0005-0000-0000-0000200B0000}"/>
    <cellStyle name="Arial8Italic 3 2 4 7" xfId="22841" xr:uid="{00000000-0005-0000-0000-0000210B0000}"/>
    <cellStyle name="Arial8Italic 3 2 4 8" xfId="34178" xr:uid="{00000000-0005-0000-0000-0000220B0000}"/>
    <cellStyle name="Arial8Italic 3 2 5" xfId="6708" xr:uid="{00000000-0005-0000-0000-0000230B0000}"/>
    <cellStyle name="Arial8Italic 3 2 5 2" xfId="15989" xr:uid="{00000000-0005-0000-0000-0000240B0000}"/>
    <cellStyle name="Arial8Italic 3 2 5 2 2" xfId="27543" xr:uid="{00000000-0005-0000-0000-0000250B0000}"/>
    <cellStyle name="Arial8Italic 3 2 5 2 3" xfId="38504" xr:uid="{00000000-0005-0000-0000-0000260B0000}"/>
    <cellStyle name="Arial8Italic 3 2 5 3" xfId="17890" xr:uid="{00000000-0005-0000-0000-0000270B0000}"/>
    <cellStyle name="Arial8Italic 3 2 5 3 2" xfId="29378" xr:uid="{00000000-0005-0000-0000-0000280B0000}"/>
    <cellStyle name="Arial8Italic 3 2 5 3 3" xfId="40181" xr:uid="{00000000-0005-0000-0000-0000290B0000}"/>
    <cellStyle name="Arial8Italic 3 2 5 4" xfId="19508" xr:uid="{00000000-0005-0000-0000-00002A0B0000}"/>
    <cellStyle name="Arial8Italic 3 2 5 4 2" xfId="30996" xr:uid="{00000000-0005-0000-0000-00002B0B0000}"/>
    <cellStyle name="Arial8Italic 3 2 5 4 3" xfId="41728" xr:uid="{00000000-0005-0000-0000-00002C0B0000}"/>
    <cellStyle name="Arial8Italic 3 2 5 5" xfId="21242" xr:uid="{00000000-0005-0000-0000-00002D0B0000}"/>
    <cellStyle name="Arial8Italic 3 2 5 5 2" xfId="32723" xr:uid="{00000000-0005-0000-0000-00002E0B0000}"/>
    <cellStyle name="Arial8Italic 3 2 5 5 3" xfId="43267" xr:uid="{00000000-0005-0000-0000-00002F0B0000}"/>
    <cellStyle name="Arial8Italic 3 2 5 6" xfId="11411" xr:uid="{00000000-0005-0000-0000-0000300B0000}"/>
    <cellStyle name="Arial8Italic 3 2 5 7" xfId="23066" xr:uid="{00000000-0005-0000-0000-0000310B0000}"/>
    <cellStyle name="Arial8Italic 3 2 5 8" xfId="34403" xr:uid="{00000000-0005-0000-0000-0000320B0000}"/>
    <cellStyle name="Arial8Italic 3 2 6" xfId="9352" xr:uid="{00000000-0005-0000-0000-0000330B0000}"/>
    <cellStyle name="Arial8Italic 3 2 6 2" xfId="14451" xr:uid="{00000000-0005-0000-0000-0000340B0000}"/>
    <cellStyle name="Arial8Italic 3 2 6 2 2" xfId="26015" xr:uid="{00000000-0005-0000-0000-0000350B0000}"/>
    <cellStyle name="Arial8Italic 3 2 6 2 3" xfId="37159" xr:uid="{00000000-0005-0000-0000-0000360B0000}"/>
    <cellStyle name="Arial8Italic 3 2 6 3" xfId="14513" xr:uid="{00000000-0005-0000-0000-0000370B0000}"/>
    <cellStyle name="Arial8Italic 3 2 6 3 2" xfId="26077" xr:uid="{00000000-0005-0000-0000-0000380B0000}"/>
    <cellStyle name="Arial8Italic 3 2 6 3 3" xfId="37220" xr:uid="{00000000-0005-0000-0000-0000390B0000}"/>
    <cellStyle name="Arial8Italic 3 2 6 4" xfId="18596" xr:uid="{00000000-0005-0000-0000-00003A0B0000}"/>
    <cellStyle name="Arial8Italic 3 2 6 4 2" xfId="30084" xr:uid="{00000000-0005-0000-0000-00003B0B0000}"/>
    <cellStyle name="Arial8Italic 3 2 6 4 3" xfId="40882" xr:uid="{00000000-0005-0000-0000-00003C0B0000}"/>
    <cellStyle name="Arial8Italic 3 2 6 5" xfId="15003" xr:uid="{00000000-0005-0000-0000-00003D0B0000}"/>
    <cellStyle name="Arial8Italic 3 2 6 5 2" xfId="26561" xr:uid="{00000000-0005-0000-0000-00003E0B0000}"/>
    <cellStyle name="Arial8Italic 3 2 6 5 3" xfId="37615" xr:uid="{00000000-0005-0000-0000-00003F0B0000}"/>
    <cellStyle name="Arial8Italic 3 2 6 6" xfId="9407" xr:uid="{00000000-0005-0000-0000-0000400B0000}"/>
    <cellStyle name="Arial8Italic 3 2 6 7" xfId="8929" xr:uid="{00000000-0005-0000-0000-0000410B0000}"/>
    <cellStyle name="Arial8Italic 3 2 7" xfId="14105" xr:uid="{00000000-0005-0000-0000-0000420B0000}"/>
    <cellStyle name="Arial8Italic 3 2 7 2" xfId="25669" xr:uid="{00000000-0005-0000-0000-0000430B0000}"/>
    <cellStyle name="Arial8Italic 3 2 7 3" xfId="36859" xr:uid="{00000000-0005-0000-0000-0000440B0000}"/>
    <cellStyle name="Arial8Italic 3 2 8" xfId="13481" xr:uid="{00000000-0005-0000-0000-0000450B0000}"/>
    <cellStyle name="Arial8Italic 3 2 8 2" xfId="25047" xr:uid="{00000000-0005-0000-0000-0000460B0000}"/>
    <cellStyle name="Arial8Italic 3 2 8 3" xfId="36306" xr:uid="{00000000-0005-0000-0000-0000470B0000}"/>
    <cellStyle name="Arial8Italic 3 2 9" xfId="14409" xr:uid="{00000000-0005-0000-0000-0000480B0000}"/>
    <cellStyle name="Arial8Italic 3 2 9 2" xfId="25973" xr:uid="{00000000-0005-0000-0000-0000490B0000}"/>
    <cellStyle name="Arial8Italic 3 2 9 3" xfId="37117" xr:uid="{00000000-0005-0000-0000-00004A0B0000}"/>
    <cellStyle name="Arial8Italic 3 3" xfId="7293" xr:uid="{00000000-0005-0000-0000-00004B0B0000}"/>
    <cellStyle name="Arial8Italic 3 3 10" xfId="8713" xr:uid="{00000000-0005-0000-0000-00004C0B0000}"/>
    <cellStyle name="Arial8Italic 3 3 2" xfId="6606" xr:uid="{00000000-0005-0000-0000-00004D0B0000}"/>
    <cellStyle name="Arial8Italic 3 3 2 2" xfId="15887" xr:uid="{00000000-0005-0000-0000-00004E0B0000}"/>
    <cellStyle name="Arial8Italic 3 3 2 2 2" xfId="27441" xr:uid="{00000000-0005-0000-0000-00004F0B0000}"/>
    <cellStyle name="Arial8Italic 3 3 2 2 3" xfId="38410" xr:uid="{00000000-0005-0000-0000-0000500B0000}"/>
    <cellStyle name="Arial8Italic 3 3 2 3" xfId="17795" xr:uid="{00000000-0005-0000-0000-0000510B0000}"/>
    <cellStyle name="Arial8Italic 3 3 2 3 2" xfId="29283" xr:uid="{00000000-0005-0000-0000-0000520B0000}"/>
    <cellStyle name="Arial8Italic 3 3 2 3 3" xfId="40086" xr:uid="{00000000-0005-0000-0000-0000530B0000}"/>
    <cellStyle name="Arial8Italic 3 3 2 4" xfId="19406" xr:uid="{00000000-0005-0000-0000-0000540B0000}"/>
    <cellStyle name="Arial8Italic 3 3 2 4 2" xfId="30894" xr:uid="{00000000-0005-0000-0000-0000550B0000}"/>
    <cellStyle name="Arial8Italic 3 3 2 4 3" xfId="41634" xr:uid="{00000000-0005-0000-0000-0000560B0000}"/>
    <cellStyle name="Arial8Italic 3 3 2 5" xfId="21140" xr:uid="{00000000-0005-0000-0000-0000570B0000}"/>
    <cellStyle name="Arial8Italic 3 3 2 5 2" xfId="32621" xr:uid="{00000000-0005-0000-0000-0000580B0000}"/>
    <cellStyle name="Arial8Italic 3 3 2 5 3" xfId="43173" xr:uid="{00000000-0005-0000-0000-0000590B0000}"/>
    <cellStyle name="Arial8Italic 3 3 2 6" xfId="11309" xr:uid="{00000000-0005-0000-0000-00005A0B0000}"/>
    <cellStyle name="Arial8Italic 3 3 2 7" xfId="22964" xr:uid="{00000000-0005-0000-0000-00005B0B0000}"/>
    <cellStyle name="Arial8Italic 3 3 2 8" xfId="34301" xr:uid="{00000000-0005-0000-0000-00005C0B0000}"/>
    <cellStyle name="Arial8Italic 3 3 3" xfId="6652" xr:uid="{00000000-0005-0000-0000-00005D0B0000}"/>
    <cellStyle name="Arial8Italic 3 3 3 2" xfId="15933" xr:uid="{00000000-0005-0000-0000-00005E0B0000}"/>
    <cellStyle name="Arial8Italic 3 3 3 2 2" xfId="27487" xr:uid="{00000000-0005-0000-0000-00005F0B0000}"/>
    <cellStyle name="Arial8Italic 3 3 3 2 3" xfId="38452" xr:uid="{00000000-0005-0000-0000-0000600B0000}"/>
    <cellStyle name="Arial8Italic 3 3 3 3" xfId="17838" xr:uid="{00000000-0005-0000-0000-0000610B0000}"/>
    <cellStyle name="Arial8Italic 3 3 3 3 2" xfId="29326" xr:uid="{00000000-0005-0000-0000-0000620B0000}"/>
    <cellStyle name="Arial8Italic 3 3 3 3 3" xfId="40129" xr:uid="{00000000-0005-0000-0000-0000630B0000}"/>
    <cellStyle name="Arial8Italic 3 3 3 4" xfId="19452" xr:uid="{00000000-0005-0000-0000-0000640B0000}"/>
    <cellStyle name="Arial8Italic 3 3 3 4 2" xfId="30940" xr:uid="{00000000-0005-0000-0000-0000650B0000}"/>
    <cellStyle name="Arial8Italic 3 3 3 4 3" xfId="41676" xr:uid="{00000000-0005-0000-0000-0000660B0000}"/>
    <cellStyle name="Arial8Italic 3 3 3 5" xfId="21186" xr:uid="{00000000-0005-0000-0000-0000670B0000}"/>
    <cellStyle name="Arial8Italic 3 3 3 5 2" xfId="32667" xr:uid="{00000000-0005-0000-0000-0000680B0000}"/>
    <cellStyle name="Arial8Italic 3 3 3 5 3" xfId="43215" xr:uid="{00000000-0005-0000-0000-0000690B0000}"/>
    <cellStyle name="Arial8Italic 3 3 3 6" xfId="11355" xr:uid="{00000000-0005-0000-0000-00006A0B0000}"/>
    <cellStyle name="Arial8Italic 3 3 3 7" xfId="23010" xr:uid="{00000000-0005-0000-0000-00006B0B0000}"/>
    <cellStyle name="Arial8Italic 3 3 3 8" xfId="34347" xr:uid="{00000000-0005-0000-0000-00006C0B0000}"/>
    <cellStyle name="Arial8Italic 3 3 4" xfId="14164" xr:uid="{00000000-0005-0000-0000-00006D0B0000}"/>
    <cellStyle name="Arial8Italic 3 3 4 2" xfId="25728" xr:uid="{00000000-0005-0000-0000-00006E0B0000}"/>
    <cellStyle name="Arial8Italic 3 3 4 3" xfId="36908" xr:uid="{00000000-0005-0000-0000-00006F0B0000}"/>
    <cellStyle name="Arial8Italic 3 3 5" xfId="13465" xr:uid="{00000000-0005-0000-0000-0000700B0000}"/>
    <cellStyle name="Arial8Italic 3 3 5 2" xfId="25031" xr:uid="{00000000-0005-0000-0000-0000710B0000}"/>
    <cellStyle name="Arial8Italic 3 3 5 3" xfId="36290" xr:uid="{00000000-0005-0000-0000-0000720B0000}"/>
    <cellStyle name="Arial8Italic 3 3 6" xfId="13713" xr:uid="{00000000-0005-0000-0000-0000730B0000}"/>
    <cellStyle name="Arial8Italic 3 3 6 2" xfId="25277" xr:uid="{00000000-0005-0000-0000-0000740B0000}"/>
    <cellStyle name="Arial8Italic 3 3 6 3" xfId="36507" xr:uid="{00000000-0005-0000-0000-0000750B0000}"/>
    <cellStyle name="Arial8Italic 3 3 7" xfId="12845" xr:uid="{00000000-0005-0000-0000-0000760B0000}"/>
    <cellStyle name="Arial8Italic 3 3 7 2" xfId="24415" xr:uid="{00000000-0005-0000-0000-0000770B0000}"/>
    <cellStyle name="Arial8Italic 3 3 7 3" xfId="35733" xr:uid="{00000000-0005-0000-0000-0000780B0000}"/>
    <cellStyle name="Arial8Italic 3 3 8" xfId="9080" xr:uid="{00000000-0005-0000-0000-0000790B0000}"/>
    <cellStyle name="Arial8Italic 3 3 9" xfId="9287" xr:uid="{00000000-0005-0000-0000-00007A0B0000}"/>
    <cellStyle name="Arial8Italic 3 4" xfId="13314" xr:uid="{00000000-0005-0000-0000-00007B0B0000}"/>
    <cellStyle name="Arial8Italic 3 4 2" xfId="24882" xr:uid="{00000000-0005-0000-0000-00007C0B0000}"/>
    <cellStyle name="Arial8Italic 3 4 3" xfId="36157" xr:uid="{00000000-0005-0000-0000-00007D0B0000}"/>
    <cellStyle name="Arial8Italic 3 5" xfId="12875" xr:uid="{00000000-0005-0000-0000-00007E0B0000}"/>
    <cellStyle name="Arial8Italic 3 5 2" xfId="24445" xr:uid="{00000000-0005-0000-0000-00007F0B0000}"/>
    <cellStyle name="Arial8Italic 3 5 3" xfId="35760" xr:uid="{00000000-0005-0000-0000-0000800B0000}"/>
    <cellStyle name="Arial8Italic 3 6" xfId="12936" xr:uid="{00000000-0005-0000-0000-0000810B0000}"/>
    <cellStyle name="Arial8Italic 3 6 2" xfId="24506" xr:uid="{00000000-0005-0000-0000-0000820B0000}"/>
    <cellStyle name="Arial8Italic 3 6 3" xfId="35810" xr:uid="{00000000-0005-0000-0000-0000830B0000}"/>
    <cellStyle name="Arial8Italic 3 7" xfId="12869" xr:uid="{00000000-0005-0000-0000-0000840B0000}"/>
    <cellStyle name="Arial8Italic 3 7 2" xfId="24439" xr:uid="{00000000-0005-0000-0000-0000850B0000}"/>
    <cellStyle name="Arial8Italic 3 7 3" xfId="35754" xr:uid="{00000000-0005-0000-0000-0000860B0000}"/>
    <cellStyle name="Arial8Italic 3 8" xfId="20677" xr:uid="{00000000-0005-0000-0000-0000870B0000}"/>
    <cellStyle name="Arial8Italic 3 8 2" xfId="32161" xr:uid="{00000000-0005-0000-0000-0000880B0000}"/>
    <cellStyle name="Arial8Italic 3 8 3" xfId="42762" xr:uid="{00000000-0005-0000-0000-0000890B0000}"/>
    <cellStyle name="Arial8Italic 3 9" xfId="8660" xr:uid="{00000000-0005-0000-0000-00008A0B0000}"/>
    <cellStyle name="Arial8Italic 4" xfId="620" xr:uid="{00000000-0005-0000-0000-00008B0B0000}"/>
    <cellStyle name="Arial8Italic 4 10" xfId="14015" xr:uid="{00000000-0005-0000-0000-00008C0B0000}"/>
    <cellStyle name="Arial8Italic 4 10 2" xfId="25579" xr:uid="{00000000-0005-0000-0000-00008D0B0000}"/>
    <cellStyle name="Arial8Italic 4 10 3" xfId="36779" xr:uid="{00000000-0005-0000-0000-00008E0B0000}"/>
    <cellStyle name="Arial8Italic 4 11" xfId="9019" xr:uid="{00000000-0005-0000-0000-00008F0B0000}"/>
    <cellStyle name="Arial8Italic 4 12" xfId="9338" xr:uid="{00000000-0005-0000-0000-0000900B0000}"/>
    <cellStyle name="Arial8Italic 4 13" xfId="8955" xr:uid="{00000000-0005-0000-0000-0000910B0000}"/>
    <cellStyle name="Arial8Italic 4 2" xfId="6248" xr:uid="{00000000-0005-0000-0000-0000920B0000}"/>
    <cellStyle name="Arial8Italic 4 2 2" xfId="15529" xr:uid="{00000000-0005-0000-0000-0000930B0000}"/>
    <cellStyle name="Arial8Italic 4 2 2 2" xfId="27083" xr:uid="{00000000-0005-0000-0000-0000940B0000}"/>
    <cellStyle name="Arial8Italic 4 2 2 3" xfId="38097" xr:uid="{00000000-0005-0000-0000-0000950B0000}"/>
    <cellStyle name="Arial8Italic 4 2 3" xfId="17475" xr:uid="{00000000-0005-0000-0000-0000960B0000}"/>
    <cellStyle name="Arial8Italic 4 2 3 2" xfId="28963" xr:uid="{00000000-0005-0000-0000-0000970B0000}"/>
    <cellStyle name="Arial8Italic 4 2 3 3" xfId="39766" xr:uid="{00000000-0005-0000-0000-0000980B0000}"/>
    <cellStyle name="Arial8Italic 4 2 4" xfId="19048" xr:uid="{00000000-0005-0000-0000-0000990B0000}"/>
    <cellStyle name="Arial8Italic 4 2 4 2" xfId="30536" xr:uid="{00000000-0005-0000-0000-00009A0B0000}"/>
    <cellStyle name="Arial8Italic 4 2 4 3" xfId="41321" xr:uid="{00000000-0005-0000-0000-00009B0B0000}"/>
    <cellStyle name="Arial8Italic 4 2 5" xfId="20782" xr:uid="{00000000-0005-0000-0000-00009C0B0000}"/>
    <cellStyle name="Arial8Italic 4 2 5 2" xfId="32264" xr:uid="{00000000-0005-0000-0000-00009D0B0000}"/>
    <cellStyle name="Arial8Italic 4 2 5 3" xfId="42861" xr:uid="{00000000-0005-0000-0000-00009E0B0000}"/>
    <cellStyle name="Arial8Italic 4 2 6" xfId="10954" xr:uid="{00000000-0005-0000-0000-00009F0B0000}"/>
    <cellStyle name="Arial8Italic 4 2 7" xfId="22607" xr:uid="{00000000-0005-0000-0000-0000A00B0000}"/>
    <cellStyle name="Arial8Italic 4 2 8" xfId="33949" xr:uid="{00000000-0005-0000-0000-0000A10B0000}"/>
    <cellStyle name="Arial8Italic 4 3" xfId="7214" xr:uid="{00000000-0005-0000-0000-0000A20B0000}"/>
    <cellStyle name="Arial8Italic 4 3 2" xfId="16495" xr:uid="{00000000-0005-0000-0000-0000A30B0000}"/>
    <cellStyle name="Arial8Italic 4 3 2 2" xfId="28049" xr:uid="{00000000-0005-0000-0000-0000A40B0000}"/>
    <cellStyle name="Arial8Italic 4 3 2 3" xfId="38952" xr:uid="{00000000-0005-0000-0000-0000A50B0000}"/>
    <cellStyle name="Arial8Italic 4 3 3" xfId="18344" xr:uid="{00000000-0005-0000-0000-0000A60B0000}"/>
    <cellStyle name="Arial8Italic 4 3 3 2" xfId="29832" xr:uid="{00000000-0005-0000-0000-0000A70B0000}"/>
    <cellStyle name="Arial8Italic 4 3 3 3" xfId="40633" xr:uid="{00000000-0005-0000-0000-0000A80B0000}"/>
    <cellStyle name="Arial8Italic 4 3 4" xfId="20014" xr:uid="{00000000-0005-0000-0000-0000A90B0000}"/>
    <cellStyle name="Arial8Italic 4 3 4 2" xfId="31502" xr:uid="{00000000-0005-0000-0000-0000AA0B0000}"/>
    <cellStyle name="Arial8Italic 4 3 4 3" xfId="42176" xr:uid="{00000000-0005-0000-0000-0000AB0B0000}"/>
    <cellStyle name="Arial8Italic 4 3 5" xfId="21748" xr:uid="{00000000-0005-0000-0000-0000AC0B0000}"/>
    <cellStyle name="Arial8Italic 4 3 5 2" xfId="33229" xr:uid="{00000000-0005-0000-0000-0000AD0B0000}"/>
    <cellStyle name="Arial8Italic 4 3 5 3" xfId="43715" xr:uid="{00000000-0005-0000-0000-0000AE0B0000}"/>
    <cellStyle name="Arial8Italic 4 3 6" xfId="11917" xr:uid="{00000000-0005-0000-0000-0000AF0B0000}"/>
    <cellStyle name="Arial8Italic 4 3 7" xfId="23572" xr:uid="{00000000-0005-0000-0000-0000B00B0000}"/>
    <cellStyle name="Arial8Italic 4 3 8" xfId="34909" xr:uid="{00000000-0005-0000-0000-0000B10B0000}"/>
    <cellStyle name="Arial8Italic 4 4" xfId="6594" xr:uid="{00000000-0005-0000-0000-0000B20B0000}"/>
    <cellStyle name="Arial8Italic 4 4 2" xfId="15875" xr:uid="{00000000-0005-0000-0000-0000B30B0000}"/>
    <cellStyle name="Arial8Italic 4 4 2 2" xfId="27429" xr:uid="{00000000-0005-0000-0000-0000B40B0000}"/>
    <cellStyle name="Arial8Italic 4 4 2 3" xfId="38398" xr:uid="{00000000-0005-0000-0000-0000B50B0000}"/>
    <cellStyle name="Arial8Italic 4 4 3" xfId="17783" xr:uid="{00000000-0005-0000-0000-0000B60B0000}"/>
    <cellStyle name="Arial8Italic 4 4 3 2" xfId="29271" xr:uid="{00000000-0005-0000-0000-0000B70B0000}"/>
    <cellStyle name="Arial8Italic 4 4 3 3" xfId="40074" xr:uid="{00000000-0005-0000-0000-0000B80B0000}"/>
    <cellStyle name="Arial8Italic 4 4 4" xfId="19394" xr:uid="{00000000-0005-0000-0000-0000B90B0000}"/>
    <cellStyle name="Arial8Italic 4 4 4 2" xfId="30882" xr:uid="{00000000-0005-0000-0000-0000BA0B0000}"/>
    <cellStyle name="Arial8Italic 4 4 4 3" xfId="41622" xr:uid="{00000000-0005-0000-0000-0000BB0B0000}"/>
    <cellStyle name="Arial8Italic 4 4 5" xfId="21128" xr:uid="{00000000-0005-0000-0000-0000BC0B0000}"/>
    <cellStyle name="Arial8Italic 4 4 5 2" xfId="32609" xr:uid="{00000000-0005-0000-0000-0000BD0B0000}"/>
    <cellStyle name="Arial8Italic 4 4 5 3" xfId="43161" xr:uid="{00000000-0005-0000-0000-0000BE0B0000}"/>
    <cellStyle name="Arial8Italic 4 4 6" xfId="11297" xr:uid="{00000000-0005-0000-0000-0000BF0B0000}"/>
    <cellStyle name="Arial8Italic 4 4 7" xfId="22952" xr:uid="{00000000-0005-0000-0000-0000C00B0000}"/>
    <cellStyle name="Arial8Italic 4 4 8" xfId="34289" xr:uid="{00000000-0005-0000-0000-0000C10B0000}"/>
    <cellStyle name="Arial8Italic 4 5" xfId="6710" xr:uid="{00000000-0005-0000-0000-0000C20B0000}"/>
    <cellStyle name="Arial8Italic 4 5 2" xfId="15991" xr:uid="{00000000-0005-0000-0000-0000C30B0000}"/>
    <cellStyle name="Arial8Italic 4 5 2 2" xfId="27545" xr:uid="{00000000-0005-0000-0000-0000C40B0000}"/>
    <cellStyle name="Arial8Italic 4 5 2 3" xfId="38506" xr:uid="{00000000-0005-0000-0000-0000C50B0000}"/>
    <cellStyle name="Arial8Italic 4 5 3" xfId="17892" xr:uid="{00000000-0005-0000-0000-0000C60B0000}"/>
    <cellStyle name="Arial8Italic 4 5 3 2" xfId="29380" xr:uid="{00000000-0005-0000-0000-0000C70B0000}"/>
    <cellStyle name="Arial8Italic 4 5 3 3" xfId="40183" xr:uid="{00000000-0005-0000-0000-0000C80B0000}"/>
    <cellStyle name="Arial8Italic 4 5 4" xfId="19510" xr:uid="{00000000-0005-0000-0000-0000C90B0000}"/>
    <cellStyle name="Arial8Italic 4 5 4 2" xfId="30998" xr:uid="{00000000-0005-0000-0000-0000CA0B0000}"/>
    <cellStyle name="Arial8Italic 4 5 4 3" xfId="41730" xr:uid="{00000000-0005-0000-0000-0000CB0B0000}"/>
    <cellStyle name="Arial8Italic 4 5 5" xfId="21244" xr:uid="{00000000-0005-0000-0000-0000CC0B0000}"/>
    <cellStyle name="Arial8Italic 4 5 5 2" xfId="32725" xr:uid="{00000000-0005-0000-0000-0000CD0B0000}"/>
    <cellStyle name="Arial8Italic 4 5 5 3" xfId="43269" xr:uid="{00000000-0005-0000-0000-0000CE0B0000}"/>
    <cellStyle name="Arial8Italic 4 5 6" xfId="11413" xr:uid="{00000000-0005-0000-0000-0000CF0B0000}"/>
    <cellStyle name="Arial8Italic 4 5 7" xfId="23068" xr:uid="{00000000-0005-0000-0000-0000D00B0000}"/>
    <cellStyle name="Arial8Italic 4 5 8" xfId="34405" xr:uid="{00000000-0005-0000-0000-0000D10B0000}"/>
    <cellStyle name="Arial8Italic 4 6" xfId="9353" xr:uid="{00000000-0005-0000-0000-0000D20B0000}"/>
    <cellStyle name="Arial8Italic 4 6 2" xfId="14452" xr:uid="{00000000-0005-0000-0000-0000D30B0000}"/>
    <cellStyle name="Arial8Italic 4 6 2 2" xfId="26016" xr:uid="{00000000-0005-0000-0000-0000D40B0000}"/>
    <cellStyle name="Arial8Italic 4 6 2 3" xfId="37160" xr:uid="{00000000-0005-0000-0000-0000D50B0000}"/>
    <cellStyle name="Arial8Italic 4 6 3" xfId="14511" xr:uid="{00000000-0005-0000-0000-0000D60B0000}"/>
    <cellStyle name="Arial8Italic 4 6 3 2" xfId="26075" xr:uid="{00000000-0005-0000-0000-0000D70B0000}"/>
    <cellStyle name="Arial8Italic 4 6 3 3" xfId="37218" xr:uid="{00000000-0005-0000-0000-0000D80B0000}"/>
    <cellStyle name="Arial8Italic 4 6 4" xfId="14596" xr:uid="{00000000-0005-0000-0000-0000D90B0000}"/>
    <cellStyle name="Arial8Italic 4 6 4 2" xfId="26157" xr:uid="{00000000-0005-0000-0000-0000DA0B0000}"/>
    <cellStyle name="Arial8Italic 4 6 4 3" xfId="37278" xr:uid="{00000000-0005-0000-0000-0000DB0B0000}"/>
    <cellStyle name="Arial8Italic 4 6 5" xfId="15375" xr:uid="{00000000-0005-0000-0000-0000DC0B0000}"/>
    <cellStyle name="Arial8Italic 4 6 5 2" xfId="26929" xr:uid="{00000000-0005-0000-0000-0000DD0B0000}"/>
    <cellStyle name="Arial8Italic 4 6 5 3" xfId="37951" xr:uid="{00000000-0005-0000-0000-0000DE0B0000}"/>
    <cellStyle name="Arial8Italic 4 6 6" xfId="8528" xr:uid="{00000000-0005-0000-0000-0000DF0B0000}"/>
    <cellStyle name="Arial8Italic 4 6 7" xfId="9226" xr:uid="{00000000-0005-0000-0000-0000E00B0000}"/>
    <cellStyle name="Arial8Italic 4 7" xfId="14102" xr:uid="{00000000-0005-0000-0000-0000E10B0000}"/>
    <cellStyle name="Arial8Italic 4 7 2" xfId="25666" xr:uid="{00000000-0005-0000-0000-0000E20B0000}"/>
    <cellStyle name="Arial8Italic 4 7 3" xfId="36856" xr:uid="{00000000-0005-0000-0000-0000E30B0000}"/>
    <cellStyle name="Arial8Italic 4 8" xfId="12831" xr:uid="{00000000-0005-0000-0000-0000E40B0000}"/>
    <cellStyle name="Arial8Italic 4 8 2" xfId="24401" xr:uid="{00000000-0005-0000-0000-0000E50B0000}"/>
    <cellStyle name="Arial8Italic 4 8 3" xfId="35719" xr:uid="{00000000-0005-0000-0000-0000E60B0000}"/>
    <cellStyle name="Arial8Italic 4 9" xfId="12700" xr:uid="{00000000-0005-0000-0000-0000E70B0000}"/>
    <cellStyle name="Arial8Italic 4 9 2" xfId="24270" xr:uid="{00000000-0005-0000-0000-0000E80B0000}"/>
    <cellStyle name="Arial8Italic 4 9 3" xfId="35601" xr:uid="{00000000-0005-0000-0000-0000E90B0000}"/>
    <cellStyle name="Arial8Italic 5" xfId="7291" xr:uid="{00000000-0005-0000-0000-0000EA0B0000}"/>
    <cellStyle name="Arial8Italic 5 10" xfId="9267" xr:uid="{00000000-0005-0000-0000-0000EB0B0000}"/>
    <cellStyle name="Arial8Italic 5 2" xfId="7023" xr:uid="{00000000-0005-0000-0000-0000EC0B0000}"/>
    <cellStyle name="Arial8Italic 5 2 2" xfId="16304" xr:uid="{00000000-0005-0000-0000-0000ED0B0000}"/>
    <cellStyle name="Arial8Italic 5 2 2 2" xfId="27858" xr:uid="{00000000-0005-0000-0000-0000EE0B0000}"/>
    <cellStyle name="Arial8Italic 5 2 2 3" xfId="38774" xr:uid="{00000000-0005-0000-0000-0000EF0B0000}"/>
    <cellStyle name="Arial8Italic 5 2 3" xfId="18164" xr:uid="{00000000-0005-0000-0000-0000F00B0000}"/>
    <cellStyle name="Arial8Italic 5 2 3 2" xfId="29652" xr:uid="{00000000-0005-0000-0000-0000F10B0000}"/>
    <cellStyle name="Arial8Italic 5 2 3 3" xfId="40453" xr:uid="{00000000-0005-0000-0000-0000F20B0000}"/>
    <cellStyle name="Arial8Italic 5 2 4" xfId="19823" xr:uid="{00000000-0005-0000-0000-0000F30B0000}"/>
    <cellStyle name="Arial8Italic 5 2 4 2" xfId="31311" xr:uid="{00000000-0005-0000-0000-0000F40B0000}"/>
    <cellStyle name="Arial8Italic 5 2 4 3" xfId="41998" xr:uid="{00000000-0005-0000-0000-0000F50B0000}"/>
    <cellStyle name="Arial8Italic 5 2 5" xfId="21557" xr:uid="{00000000-0005-0000-0000-0000F60B0000}"/>
    <cellStyle name="Arial8Italic 5 2 5 2" xfId="33038" xr:uid="{00000000-0005-0000-0000-0000F70B0000}"/>
    <cellStyle name="Arial8Italic 5 2 5 3" xfId="43537" xr:uid="{00000000-0005-0000-0000-0000F80B0000}"/>
    <cellStyle name="Arial8Italic 5 2 6" xfId="11726" xr:uid="{00000000-0005-0000-0000-0000F90B0000}"/>
    <cellStyle name="Arial8Italic 5 2 7" xfId="23381" xr:uid="{00000000-0005-0000-0000-0000FA0B0000}"/>
    <cellStyle name="Arial8Italic 5 2 8" xfId="34718" xr:uid="{00000000-0005-0000-0000-0000FB0B0000}"/>
    <cellStyle name="Arial8Italic 5 3" xfId="6654" xr:uid="{00000000-0005-0000-0000-0000FC0B0000}"/>
    <cellStyle name="Arial8Italic 5 3 2" xfId="15935" xr:uid="{00000000-0005-0000-0000-0000FD0B0000}"/>
    <cellStyle name="Arial8Italic 5 3 2 2" xfId="27489" xr:uid="{00000000-0005-0000-0000-0000FE0B0000}"/>
    <cellStyle name="Arial8Italic 5 3 2 3" xfId="38454" xr:uid="{00000000-0005-0000-0000-0000FF0B0000}"/>
    <cellStyle name="Arial8Italic 5 3 3" xfId="17840" xr:uid="{00000000-0005-0000-0000-0000000C0000}"/>
    <cellStyle name="Arial8Italic 5 3 3 2" xfId="29328" xr:uid="{00000000-0005-0000-0000-0000010C0000}"/>
    <cellStyle name="Arial8Italic 5 3 3 3" xfId="40131" xr:uid="{00000000-0005-0000-0000-0000020C0000}"/>
    <cellStyle name="Arial8Italic 5 3 4" xfId="19454" xr:uid="{00000000-0005-0000-0000-0000030C0000}"/>
    <cellStyle name="Arial8Italic 5 3 4 2" xfId="30942" xr:uid="{00000000-0005-0000-0000-0000040C0000}"/>
    <cellStyle name="Arial8Italic 5 3 4 3" xfId="41678" xr:uid="{00000000-0005-0000-0000-0000050C0000}"/>
    <cellStyle name="Arial8Italic 5 3 5" xfId="21188" xr:uid="{00000000-0005-0000-0000-0000060C0000}"/>
    <cellStyle name="Arial8Italic 5 3 5 2" xfId="32669" xr:uid="{00000000-0005-0000-0000-0000070C0000}"/>
    <cellStyle name="Arial8Italic 5 3 5 3" xfId="43217" xr:uid="{00000000-0005-0000-0000-0000080C0000}"/>
    <cellStyle name="Arial8Italic 5 3 6" xfId="11357" xr:uid="{00000000-0005-0000-0000-0000090C0000}"/>
    <cellStyle name="Arial8Italic 5 3 7" xfId="23012" xr:uid="{00000000-0005-0000-0000-00000A0C0000}"/>
    <cellStyle name="Arial8Italic 5 3 8" xfId="34349" xr:uid="{00000000-0005-0000-0000-00000B0C0000}"/>
    <cellStyle name="Arial8Italic 5 4" xfId="14162" xr:uid="{00000000-0005-0000-0000-00000C0C0000}"/>
    <cellStyle name="Arial8Italic 5 4 2" xfId="25726" xr:uid="{00000000-0005-0000-0000-00000D0C0000}"/>
    <cellStyle name="Arial8Italic 5 4 3" xfId="36906" xr:uid="{00000000-0005-0000-0000-00000E0C0000}"/>
    <cellStyle name="Arial8Italic 5 5" xfId="13467" xr:uid="{00000000-0005-0000-0000-00000F0C0000}"/>
    <cellStyle name="Arial8Italic 5 5 2" xfId="25033" xr:uid="{00000000-0005-0000-0000-0000100C0000}"/>
    <cellStyle name="Arial8Italic 5 5 3" xfId="36292" xr:uid="{00000000-0005-0000-0000-0000110C0000}"/>
    <cellStyle name="Arial8Italic 5 6" xfId="14826" xr:uid="{00000000-0005-0000-0000-0000120C0000}"/>
    <cellStyle name="Arial8Italic 5 6 2" xfId="26385" xr:uid="{00000000-0005-0000-0000-0000130C0000}"/>
    <cellStyle name="Arial8Italic 5 6 3" xfId="37471" xr:uid="{00000000-0005-0000-0000-0000140C0000}"/>
    <cellStyle name="Arial8Italic 5 7" xfId="13200" xr:uid="{00000000-0005-0000-0000-0000150C0000}"/>
    <cellStyle name="Arial8Italic 5 7 2" xfId="24768" xr:uid="{00000000-0005-0000-0000-0000160C0000}"/>
    <cellStyle name="Arial8Italic 5 7 3" xfId="36051" xr:uid="{00000000-0005-0000-0000-0000170C0000}"/>
    <cellStyle name="Arial8Italic 5 8" xfId="9078" xr:uid="{00000000-0005-0000-0000-0000180C0000}"/>
    <cellStyle name="Arial8Italic 5 9" xfId="9298" xr:uid="{00000000-0005-0000-0000-0000190C0000}"/>
    <cellStyle name="Arial8Italic 6" xfId="7334" xr:uid="{00000000-0005-0000-0000-00001A0C0000}"/>
    <cellStyle name="Arial8Italic 6 10" xfId="8952" xr:uid="{00000000-0005-0000-0000-00001B0C0000}"/>
    <cellStyle name="Arial8Italic 6 11" xfId="10460" xr:uid="{00000000-0005-0000-0000-00001C0C0000}"/>
    <cellStyle name="Arial8Italic 6 2" xfId="6322" xr:uid="{00000000-0005-0000-0000-00001D0C0000}"/>
    <cellStyle name="Arial8Italic 6 2 2" xfId="15603" xr:uid="{00000000-0005-0000-0000-00001E0C0000}"/>
    <cellStyle name="Arial8Italic 6 2 2 2" xfId="27157" xr:uid="{00000000-0005-0000-0000-00001F0C0000}"/>
    <cellStyle name="Arial8Italic 6 2 2 3" xfId="38164" xr:uid="{00000000-0005-0000-0000-0000200C0000}"/>
    <cellStyle name="Arial8Italic 6 2 3" xfId="17542" xr:uid="{00000000-0005-0000-0000-0000210C0000}"/>
    <cellStyle name="Arial8Italic 6 2 3 2" xfId="29030" xr:uid="{00000000-0005-0000-0000-0000220C0000}"/>
    <cellStyle name="Arial8Italic 6 2 3 3" xfId="39833" xr:uid="{00000000-0005-0000-0000-0000230C0000}"/>
    <cellStyle name="Arial8Italic 6 2 4" xfId="19122" xr:uid="{00000000-0005-0000-0000-0000240C0000}"/>
    <cellStyle name="Arial8Italic 6 2 4 2" xfId="30610" xr:uid="{00000000-0005-0000-0000-0000250C0000}"/>
    <cellStyle name="Arial8Italic 6 2 4 3" xfId="41388" xr:uid="{00000000-0005-0000-0000-0000260C0000}"/>
    <cellStyle name="Arial8Italic 6 2 5" xfId="20856" xr:uid="{00000000-0005-0000-0000-0000270C0000}"/>
    <cellStyle name="Arial8Italic 6 2 5 2" xfId="32337" xr:uid="{00000000-0005-0000-0000-0000280C0000}"/>
    <cellStyle name="Arial8Italic 6 2 5 3" xfId="42927" xr:uid="{00000000-0005-0000-0000-0000290C0000}"/>
    <cellStyle name="Arial8Italic 6 2 6" xfId="11025" xr:uid="{00000000-0005-0000-0000-00002A0C0000}"/>
    <cellStyle name="Arial8Italic 6 2 7" xfId="22680" xr:uid="{00000000-0005-0000-0000-00002B0C0000}"/>
    <cellStyle name="Arial8Italic 6 2 8" xfId="34017" xr:uid="{00000000-0005-0000-0000-00002C0C0000}"/>
    <cellStyle name="Arial8Italic 6 3" xfId="6551" xr:uid="{00000000-0005-0000-0000-00002D0C0000}"/>
    <cellStyle name="Arial8Italic 6 3 2" xfId="15832" xr:uid="{00000000-0005-0000-0000-00002E0C0000}"/>
    <cellStyle name="Arial8Italic 6 3 2 2" xfId="27386" xr:uid="{00000000-0005-0000-0000-00002F0C0000}"/>
    <cellStyle name="Arial8Italic 6 3 2 3" xfId="38357" xr:uid="{00000000-0005-0000-0000-0000300C0000}"/>
    <cellStyle name="Arial8Italic 6 3 3" xfId="17742" xr:uid="{00000000-0005-0000-0000-0000310C0000}"/>
    <cellStyle name="Arial8Italic 6 3 3 2" xfId="29230" xr:uid="{00000000-0005-0000-0000-0000320C0000}"/>
    <cellStyle name="Arial8Italic 6 3 3 3" xfId="40033" xr:uid="{00000000-0005-0000-0000-0000330C0000}"/>
    <cellStyle name="Arial8Italic 6 3 4" xfId="19351" xr:uid="{00000000-0005-0000-0000-0000340C0000}"/>
    <cellStyle name="Arial8Italic 6 3 4 2" xfId="30839" xr:uid="{00000000-0005-0000-0000-0000350C0000}"/>
    <cellStyle name="Arial8Italic 6 3 4 3" xfId="41581" xr:uid="{00000000-0005-0000-0000-0000360C0000}"/>
    <cellStyle name="Arial8Italic 6 3 5" xfId="21085" xr:uid="{00000000-0005-0000-0000-0000370C0000}"/>
    <cellStyle name="Arial8Italic 6 3 5 2" xfId="32566" xr:uid="{00000000-0005-0000-0000-0000380C0000}"/>
    <cellStyle name="Arial8Italic 6 3 5 3" xfId="43120" xr:uid="{00000000-0005-0000-0000-0000390C0000}"/>
    <cellStyle name="Arial8Italic 6 3 6" xfId="11254" xr:uid="{00000000-0005-0000-0000-00003A0C0000}"/>
    <cellStyle name="Arial8Italic 6 3 7" xfId="22909" xr:uid="{00000000-0005-0000-0000-00003B0C0000}"/>
    <cellStyle name="Arial8Italic 6 3 8" xfId="34246" xr:uid="{00000000-0005-0000-0000-00003C0C0000}"/>
    <cellStyle name="Arial8Italic 6 4" xfId="11995" xr:uid="{00000000-0005-0000-0000-00003D0C0000}"/>
    <cellStyle name="Arial8Italic 6 4 2" xfId="16575" xr:uid="{00000000-0005-0000-0000-00003E0C0000}"/>
    <cellStyle name="Arial8Italic 6 4 2 2" xfId="28129" xr:uid="{00000000-0005-0000-0000-00003F0C0000}"/>
    <cellStyle name="Arial8Italic 6 4 2 3" xfId="39014" xr:uid="{00000000-0005-0000-0000-0000400C0000}"/>
    <cellStyle name="Arial8Italic 6 4 3" xfId="18409" xr:uid="{00000000-0005-0000-0000-0000410C0000}"/>
    <cellStyle name="Arial8Italic 6 4 3 2" xfId="29897" xr:uid="{00000000-0005-0000-0000-0000420C0000}"/>
    <cellStyle name="Arial8Italic 6 4 3 3" xfId="40697" xr:uid="{00000000-0005-0000-0000-0000430C0000}"/>
    <cellStyle name="Arial8Italic 6 4 4" xfId="20094" xr:uid="{00000000-0005-0000-0000-0000440C0000}"/>
    <cellStyle name="Arial8Italic 6 4 4 2" xfId="31582" xr:uid="{00000000-0005-0000-0000-0000450C0000}"/>
    <cellStyle name="Arial8Italic 6 4 4 3" xfId="42238" xr:uid="{00000000-0005-0000-0000-0000460C0000}"/>
    <cellStyle name="Arial8Italic 6 4 5" xfId="21828" xr:uid="{00000000-0005-0000-0000-0000470C0000}"/>
    <cellStyle name="Arial8Italic 6 4 5 2" xfId="33309" xr:uid="{00000000-0005-0000-0000-0000480C0000}"/>
    <cellStyle name="Arial8Italic 6 4 5 3" xfId="43777" xr:uid="{00000000-0005-0000-0000-0000490C0000}"/>
    <cellStyle name="Arial8Italic 6 4 6" xfId="23652" xr:uid="{00000000-0005-0000-0000-00004A0C0000}"/>
    <cellStyle name="Arial8Italic 6 4 7" xfId="34987" xr:uid="{00000000-0005-0000-0000-00004B0C0000}"/>
    <cellStyle name="Arial8Italic 6 5" xfId="14205" xr:uid="{00000000-0005-0000-0000-00004C0C0000}"/>
    <cellStyle name="Arial8Italic 6 5 2" xfId="25769" xr:uid="{00000000-0005-0000-0000-00004D0C0000}"/>
    <cellStyle name="Arial8Italic 6 5 3" xfId="36934" xr:uid="{00000000-0005-0000-0000-00004E0C0000}"/>
    <cellStyle name="Arial8Italic 6 6" xfId="14585" xr:uid="{00000000-0005-0000-0000-00004F0C0000}"/>
    <cellStyle name="Arial8Italic 6 6 2" xfId="26146" xr:uid="{00000000-0005-0000-0000-0000500C0000}"/>
    <cellStyle name="Arial8Italic 6 6 3" xfId="37268" xr:uid="{00000000-0005-0000-0000-0000510C0000}"/>
    <cellStyle name="Arial8Italic 6 7" xfId="14833" xr:uid="{00000000-0005-0000-0000-0000520C0000}"/>
    <cellStyle name="Arial8Italic 6 7 2" xfId="26392" xr:uid="{00000000-0005-0000-0000-0000530C0000}"/>
    <cellStyle name="Arial8Italic 6 7 3" xfId="37477" xr:uid="{00000000-0005-0000-0000-0000540C0000}"/>
    <cellStyle name="Arial8Italic 6 8" xfId="17351" xr:uid="{00000000-0005-0000-0000-0000550C0000}"/>
    <cellStyle name="Arial8Italic 6 8 2" xfId="28839" xr:uid="{00000000-0005-0000-0000-0000560C0000}"/>
    <cellStyle name="Arial8Italic 6 8 3" xfId="39643" xr:uid="{00000000-0005-0000-0000-0000570C0000}"/>
    <cellStyle name="Arial8Italic 6 9" xfId="9118" xr:uid="{00000000-0005-0000-0000-0000580C0000}"/>
    <cellStyle name="Arial8Italic 7" xfId="6317" xr:uid="{00000000-0005-0000-0000-0000590C0000}"/>
    <cellStyle name="Arial8Italic 7 2" xfId="15598" xr:uid="{00000000-0005-0000-0000-00005A0C0000}"/>
    <cellStyle name="Arial8Italic 7 2 2" xfId="27152" xr:uid="{00000000-0005-0000-0000-00005B0C0000}"/>
    <cellStyle name="Arial8Italic 7 2 3" xfId="38159" xr:uid="{00000000-0005-0000-0000-00005C0C0000}"/>
    <cellStyle name="Arial8Italic 7 3" xfId="17537" xr:uid="{00000000-0005-0000-0000-00005D0C0000}"/>
    <cellStyle name="Arial8Italic 7 3 2" xfId="29025" xr:uid="{00000000-0005-0000-0000-00005E0C0000}"/>
    <cellStyle name="Arial8Italic 7 3 3" xfId="39828" xr:uid="{00000000-0005-0000-0000-00005F0C0000}"/>
    <cellStyle name="Arial8Italic 7 4" xfId="19117" xr:uid="{00000000-0005-0000-0000-0000600C0000}"/>
    <cellStyle name="Arial8Italic 7 4 2" xfId="30605" xr:uid="{00000000-0005-0000-0000-0000610C0000}"/>
    <cellStyle name="Arial8Italic 7 4 3" xfId="41383" xr:uid="{00000000-0005-0000-0000-0000620C0000}"/>
    <cellStyle name="Arial8Italic 7 5" xfId="20851" xr:uid="{00000000-0005-0000-0000-0000630C0000}"/>
    <cellStyle name="Arial8Italic 7 5 2" xfId="32332" xr:uid="{00000000-0005-0000-0000-0000640C0000}"/>
    <cellStyle name="Arial8Italic 7 5 3" xfId="42922" xr:uid="{00000000-0005-0000-0000-0000650C0000}"/>
    <cellStyle name="Arial8Italic 7 6" xfId="11020" xr:uid="{00000000-0005-0000-0000-0000660C0000}"/>
    <cellStyle name="Arial8Italic 7 7" xfId="22675" xr:uid="{00000000-0005-0000-0000-0000670C0000}"/>
    <cellStyle name="Arial8Italic 7 8" xfId="34012" xr:uid="{00000000-0005-0000-0000-0000680C0000}"/>
    <cellStyle name="Arial8Italic 8" xfId="12649" xr:uid="{00000000-0005-0000-0000-0000690C0000}"/>
    <cellStyle name="Arial8Italic 8 2" xfId="24219" xr:uid="{00000000-0005-0000-0000-00006A0C0000}"/>
    <cellStyle name="Arial8Italic 8 3" xfId="35550" xr:uid="{00000000-0005-0000-0000-00006B0C0000}"/>
    <cellStyle name="Arial8Italic 9" xfId="15359" xr:uid="{00000000-0005-0000-0000-00006C0C0000}"/>
    <cellStyle name="Arial8Italic 9 2" xfId="26914" xr:uid="{00000000-0005-0000-0000-00006D0C0000}"/>
    <cellStyle name="Arial8Italic 9 3" xfId="37938" xr:uid="{00000000-0005-0000-0000-00006E0C0000}"/>
    <cellStyle name="ArialNormal" xfId="621" xr:uid="{00000000-0005-0000-0000-00006F0C0000}"/>
    <cellStyle name="ArialNormal 10" xfId="17174" xr:uid="{00000000-0005-0000-0000-0000700C0000}"/>
    <cellStyle name="ArialNormal 10 2" xfId="28662" xr:uid="{00000000-0005-0000-0000-0000710C0000}"/>
    <cellStyle name="ArialNormal 10 3" xfId="39481" xr:uid="{00000000-0005-0000-0000-0000720C0000}"/>
    <cellStyle name="ArialNormal 11" xfId="14792" xr:uid="{00000000-0005-0000-0000-0000730C0000}"/>
    <cellStyle name="ArialNormal 11 2" xfId="26351" xr:uid="{00000000-0005-0000-0000-0000740C0000}"/>
    <cellStyle name="ArialNormal 11 3" xfId="37443" xr:uid="{00000000-0005-0000-0000-0000750C0000}"/>
    <cellStyle name="ArialNormal 12" xfId="20590" xr:uid="{00000000-0005-0000-0000-0000760C0000}"/>
    <cellStyle name="ArialNormal 12 2" xfId="32077" xr:uid="{00000000-0005-0000-0000-0000770C0000}"/>
    <cellStyle name="ArialNormal 12 3" xfId="42688" xr:uid="{00000000-0005-0000-0000-0000780C0000}"/>
    <cellStyle name="ArialNormal 13" xfId="20584" xr:uid="{00000000-0005-0000-0000-0000790C0000}"/>
    <cellStyle name="ArialNormal 13 2" xfId="32071" xr:uid="{00000000-0005-0000-0000-00007A0C0000}"/>
    <cellStyle name="ArialNormal 13 3" xfId="42682" xr:uid="{00000000-0005-0000-0000-00007B0C0000}"/>
    <cellStyle name="ArialNormal 14" xfId="8740" xr:uid="{00000000-0005-0000-0000-00007C0C0000}"/>
    <cellStyle name="ArialNormal 2" xfId="622" xr:uid="{00000000-0005-0000-0000-00007D0C0000}"/>
    <cellStyle name="ArialNormal 2 10" xfId="13531" xr:uid="{00000000-0005-0000-0000-00007E0C0000}"/>
    <cellStyle name="ArialNormal 2 10 2" xfId="25095" xr:uid="{00000000-0005-0000-0000-00007F0C0000}"/>
    <cellStyle name="ArialNormal 2 10 3" xfId="36351" xr:uid="{00000000-0005-0000-0000-0000800C0000}"/>
    <cellStyle name="ArialNormal 2 11" xfId="20589" xr:uid="{00000000-0005-0000-0000-0000810C0000}"/>
    <cellStyle name="ArialNormal 2 11 2" xfId="32076" xr:uid="{00000000-0005-0000-0000-0000820C0000}"/>
    <cellStyle name="ArialNormal 2 11 3" xfId="42687" xr:uid="{00000000-0005-0000-0000-0000830C0000}"/>
    <cellStyle name="ArialNormal 2 12" xfId="8659" xr:uid="{00000000-0005-0000-0000-0000840C0000}"/>
    <cellStyle name="ArialNormal 2 2" xfId="623" xr:uid="{00000000-0005-0000-0000-0000850C0000}"/>
    <cellStyle name="ArialNormal 2 2 10" xfId="12622" xr:uid="{00000000-0005-0000-0000-0000860C0000}"/>
    <cellStyle name="ArialNormal 2 2 10 2" xfId="24192" xr:uid="{00000000-0005-0000-0000-0000870C0000}"/>
    <cellStyle name="ArialNormal 2 2 10 3" xfId="35523" xr:uid="{00000000-0005-0000-0000-0000880C0000}"/>
    <cellStyle name="ArialNormal 2 2 11" xfId="15161" xr:uid="{00000000-0005-0000-0000-0000890C0000}"/>
    <cellStyle name="ArialNormal 2 2 11 2" xfId="26719" xr:uid="{00000000-0005-0000-0000-00008A0C0000}"/>
    <cellStyle name="ArialNormal 2 2 11 3" xfId="37759" xr:uid="{00000000-0005-0000-0000-00008B0C0000}"/>
    <cellStyle name="ArialNormal 2 2 12" xfId="8579" xr:uid="{00000000-0005-0000-0000-00008C0C0000}"/>
    <cellStyle name="ArialNormal 2 2 2" xfId="6064" xr:uid="{00000000-0005-0000-0000-00008D0C0000}"/>
    <cellStyle name="ArialNormal 2 2 2 2" xfId="15490" xr:uid="{00000000-0005-0000-0000-00008E0C0000}"/>
    <cellStyle name="ArialNormal 2 2 2 2 2" xfId="27044" xr:uid="{00000000-0005-0000-0000-00008F0C0000}"/>
    <cellStyle name="ArialNormal 2 2 2 2 3" xfId="38062" xr:uid="{00000000-0005-0000-0000-0000900C0000}"/>
    <cellStyle name="ArialNormal 2 2 2 3" xfId="17441" xr:uid="{00000000-0005-0000-0000-0000910C0000}"/>
    <cellStyle name="ArialNormal 2 2 2 3 2" xfId="28929" xr:uid="{00000000-0005-0000-0000-0000920C0000}"/>
    <cellStyle name="ArialNormal 2 2 2 3 3" xfId="39732" xr:uid="{00000000-0005-0000-0000-0000930C0000}"/>
    <cellStyle name="ArialNormal 2 2 2 4" xfId="19010" xr:uid="{00000000-0005-0000-0000-0000940C0000}"/>
    <cellStyle name="ArialNormal 2 2 2 4 2" xfId="30498" xr:uid="{00000000-0005-0000-0000-0000950C0000}"/>
    <cellStyle name="ArialNormal 2 2 2 4 3" xfId="41287" xr:uid="{00000000-0005-0000-0000-0000960C0000}"/>
    <cellStyle name="ArialNormal 2 2 2 5" xfId="20744" xr:uid="{00000000-0005-0000-0000-0000970C0000}"/>
    <cellStyle name="ArialNormal 2 2 2 5 2" xfId="32227" xr:uid="{00000000-0005-0000-0000-0000980C0000}"/>
    <cellStyle name="ArialNormal 2 2 2 5 3" xfId="42828" xr:uid="{00000000-0005-0000-0000-0000990C0000}"/>
    <cellStyle name="ArialNormal 2 2 2 6" xfId="10912" xr:uid="{00000000-0005-0000-0000-00009A0C0000}"/>
    <cellStyle name="ArialNormal 2 2 2 7" xfId="22570" xr:uid="{00000000-0005-0000-0000-00009B0C0000}"/>
    <cellStyle name="ArialNormal 2 2 2 8" xfId="33912" xr:uid="{00000000-0005-0000-0000-00009C0C0000}"/>
    <cellStyle name="ArialNormal 2 2 3" xfId="7168" xr:uid="{00000000-0005-0000-0000-00009D0C0000}"/>
    <cellStyle name="ArialNormal 2 2 3 2" xfId="16449" xr:uid="{00000000-0005-0000-0000-00009E0C0000}"/>
    <cellStyle name="ArialNormal 2 2 3 2 2" xfId="28003" xr:uid="{00000000-0005-0000-0000-00009F0C0000}"/>
    <cellStyle name="ArialNormal 2 2 3 2 3" xfId="38910" xr:uid="{00000000-0005-0000-0000-0000A00C0000}"/>
    <cellStyle name="ArialNormal 2 2 3 3" xfId="18301" xr:uid="{00000000-0005-0000-0000-0000A10C0000}"/>
    <cellStyle name="ArialNormal 2 2 3 3 2" xfId="29789" xr:uid="{00000000-0005-0000-0000-0000A20C0000}"/>
    <cellStyle name="ArialNormal 2 2 3 3 3" xfId="40590" xr:uid="{00000000-0005-0000-0000-0000A30C0000}"/>
    <cellStyle name="ArialNormal 2 2 3 4" xfId="19968" xr:uid="{00000000-0005-0000-0000-0000A40C0000}"/>
    <cellStyle name="ArialNormal 2 2 3 4 2" xfId="31456" xr:uid="{00000000-0005-0000-0000-0000A50C0000}"/>
    <cellStyle name="ArialNormal 2 2 3 4 3" xfId="42134" xr:uid="{00000000-0005-0000-0000-0000A60C0000}"/>
    <cellStyle name="ArialNormal 2 2 3 5" xfId="21702" xr:uid="{00000000-0005-0000-0000-0000A70C0000}"/>
    <cellStyle name="ArialNormal 2 2 3 5 2" xfId="33183" xr:uid="{00000000-0005-0000-0000-0000A80C0000}"/>
    <cellStyle name="ArialNormal 2 2 3 5 3" xfId="43673" xr:uid="{00000000-0005-0000-0000-0000A90C0000}"/>
    <cellStyle name="ArialNormal 2 2 3 6" xfId="11871" xr:uid="{00000000-0005-0000-0000-0000AA0C0000}"/>
    <cellStyle name="ArialNormal 2 2 3 7" xfId="23526" xr:uid="{00000000-0005-0000-0000-0000AB0C0000}"/>
    <cellStyle name="ArialNormal 2 2 3 8" xfId="34863" xr:uid="{00000000-0005-0000-0000-0000AC0C0000}"/>
    <cellStyle name="ArialNormal 2 2 4" xfId="7766" xr:uid="{00000000-0005-0000-0000-0000AD0C0000}"/>
    <cellStyle name="ArialNormal 2 2 4 2" xfId="16751" xr:uid="{00000000-0005-0000-0000-0000AE0C0000}"/>
    <cellStyle name="ArialNormal 2 2 4 2 2" xfId="28305" xr:uid="{00000000-0005-0000-0000-0000AF0C0000}"/>
    <cellStyle name="ArialNormal 2 2 4 2 3" xfId="39174" xr:uid="{00000000-0005-0000-0000-0000B00C0000}"/>
    <cellStyle name="ArialNormal 2 2 4 3" xfId="18549" xr:uid="{00000000-0005-0000-0000-0000B10C0000}"/>
    <cellStyle name="ArialNormal 2 2 4 3 2" xfId="30037" xr:uid="{00000000-0005-0000-0000-0000B20C0000}"/>
    <cellStyle name="ArialNormal 2 2 4 3 3" xfId="40835" xr:uid="{00000000-0005-0000-0000-0000B30C0000}"/>
    <cellStyle name="ArialNormal 2 2 4 4" xfId="20238" xr:uid="{00000000-0005-0000-0000-0000B40C0000}"/>
    <cellStyle name="ArialNormal 2 2 4 4 2" xfId="31726" xr:uid="{00000000-0005-0000-0000-0000B50C0000}"/>
    <cellStyle name="ArialNormal 2 2 4 4 3" xfId="42370" xr:uid="{00000000-0005-0000-0000-0000B60C0000}"/>
    <cellStyle name="ArialNormal 2 2 4 5" xfId="21972" xr:uid="{00000000-0005-0000-0000-0000B70C0000}"/>
    <cellStyle name="ArialNormal 2 2 4 5 2" xfId="33453" xr:uid="{00000000-0005-0000-0000-0000B80C0000}"/>
    <cellStyle name="ArialNormal 2 2 4 5 3" xfId="43909" xr:uid="{00000000-0005-0000-0000-0000B90C0000}"/>
    <cellStyle name="ArialNormal 2 2 4 6" xfId="12217" xr:uid="{00000000-0005-0000-0000-0000BA0C0000}"/>
    <cellStyle name="ArialNormal 2 2 4 7" xfId="23796" xr:uid="{00000000-0005-0000-0000-0000BB0C0000}"/>
    <cellStyle name="ArialNormal 2 2 4 8" xfId="35131" xr:uid="{00000000-0005-0000-0000-0000BC0C0000}"/>
    <cellStyle name="ArialNormal 2 2 5" xfId="6430" xr:uid="{00000000-0005-0000-0000-0000BD0C0000}"/>
    <cellStyle name="ArialNormal 2 2 5 2" xfId="15711" xr:uid="{00000000-0005-0000-0000-0000BE0C0000}"/>
    <cellStyle name="ArialNormal 2 2 5 2 2" xfId="27265" xr:uid="{00000000-0005-0000-0000-0000BF0C0000}"/>
    <cellStyle name="ArialNormal 2 2 5 2 3" xfId="38255" xr:uid="{00000000-0005-0000-0000-0000C00C0000}"/>
    <cellStyle name="ArialNormal 2 2 5 3" xfId="17637" xr:uid="{00000000-0005-0000-0000-0000C10C0000}"/>
    <cellStyle name="ArialNormal 2 2 5 3 2" xfId="29125" xr:uid="{00000000-0005-0000-0000-0000C20C0000}"/>
    <cellStyle name="ArialNormal 2 2 5 3 3" xfId="39928" xr:uid="{00000000-0005-0000-0000-0000C30C0000}"/>
    <cellStyle name="ArialNormal 2 2 5 4" xfId="19230" xr:uid="{00000000-0005-0000-0000-0000C40C0000}"/>
    <cellStyle name="ArialNormal 2 2 5 4 2" xfId="30718" xr:uid="{00000000-0005-0000-0000-0000C50C0000}"/>
    <cellStyle name="ArialNormal 2 2 5 4 3" xfId="41479" xr:uid="{00000000-0005-0000-0000-0000C60C0000}"/>
    <cellStyle name="ArialNormal 2 2 5 5" xfId="20964" xr:uid="{00000000-0005-0000-0000-0000C70C0000}"/>
    <cellStyle name="ArialNormal 2 2 5 5 2" xfId="32445" xr:uid="{00000000-0005-0000-0000-0000C80C0000}"/>
    <cellStyle name="ArialNormal 2 2 5 5 3" xfId="43018" xr:uid="{00000000-0005-0000-0000-0000C90C0000}"/>
    <cellStyle name="ArialNormal 2 2 5 6" xfId="11133" xr:uid="{00000000-0005-0000-0000-0000CA0C0000}"/>
    <cellStyle name="ArialNormal 2 2 5 7" xfId="22788" xr:uid="{00000000-0005-0000-0000-0000CB0C0000}"/>
    <cellStyle name="ArialNormal 2 2 5 8" xfId="34125" xr:uid="{00000000-0005-0000-0000-0000CC0C0000}"/>
    <cellStyle name="ArialNormal 2 2 6" xfId="6281" xr:uid="{00000000-0005-0000-0000-0000CD0C0000}"/>
    <cellStyle name="ArialNormal 2 2 6 2" xfId="15562" xr:uid="{00000000-0005-0000-0000-0000CE0C0000}"/>
    <cellStyle name="ArialNormal 2 2 6 2 2" xfId="27116" xr:uid="{00000000-0005-0000-0000-0000CF0C0000}"/>
    <cellStyle name="ArialNormal 2 2 6 2 3" xfId="38128" xr:uid="{00000000-0005-0000-0000-0000D00C0000}"/>
    <cellStyle name="ArialNormal 2 2 6 3" xfId="17506" xr:uid="{00000000-0005-0000-0000-0000D10C0000}"/>
    <cellStyle name="ArialNormal 2 2 6 3 2" xfId="28994" xr:uid="{00000000-0005-0000-0000-0000D20C0000}"/>
    <cellStyle name="ArialNormal 2 2 6 3 3" xfId="39797" xr:uid="{00000000-0005-0000-0000-0000D30C0000}"/>
    <cellStyle name="ArialNormal 2 2 6 4" xfId="19081" xr:uid="{00000000-0005-0000-0000-0000D40C0000}"/>
    <cellStyle name="ArialNormal 2 2 6 4 2" xfId="30569" xr:uid="{00000000-0005-0000-0000-0000D50C0000}"/>
    <cellStyle name="ArialNormal 2 2 6 4 3" xfId="41352" xr:uid="{00000000-0005-0000-0000-0000D60C0000}"/>
    <cellStyle name="ArialNormal 2 2 6 5" xfId="20815" xr:uid="{00000000-0005-0000-0000-0000D70C0000}"/>
    <cellStyle name="ArialNormal 2 2 6 5 2" xfId="32297" xr:uid="{00000000-0005-0000-0000-0000D80C0000}"/>
    <cellStyle name="ArialNormal 2 2 6 5 3" xfId="42892" xr:uid="{00000000-0005-0000-0000-0000D90C0000}"/>
    <cellStyle name="ArialNormal 2 2 6 6" xfId="10987" xr:uid="{00000000-0005-0000-0000-0000DA0C0000}"/>
    <cellStyle name="ArialNormal 2 2 6 7" xfId="22640" xr:uid="{00000000-0005-0000-0000-0000DB0C0000}"/>
    <cellStyle name="ArialNormal 2 2 6 8" xfId="33982" xr:uid="{00000000-0005-0000-0000-0000DC0C0000}"/>
    <cellStyle name="ArialNormal 2 2 7" xfId="9354" xr:uid="{00000000-0005-0000-0000-0000DD0C0000}"/>
    <cellStyle name="ArialNormal 2 2 7 2" xfId="14453" xr:uid="{00000000-0005-0000-0000-0000DE0C0000}"/>
    <cellStyle name="ArialNormal 2 2 7 2 2" xfId="26017" xr:uid="{00000000-0005-0000-0000-0000DF0C0000}"/>
    <cellStyle name="ArialNormal 2 2 7 2 3" xfId="37161" xr:uid="{00000000-0005-0000-0000-0000E00C0000}"/>
    <cellStyle name="ArialNormal 2 2 7 3" xfId="15238" xr:uid="{00000000-0005-0000-0000-0000E10C0000}"/>
    <cellStyle name="ArialNormal 2 2 7 3 2" xfId="26795" xr:uid="{00000000-0005-0000-0000-0000E20C0000}"/>
    <cellStyle name="ArialNormal 2 2 7 3 3" xfId="37828" xr:uid="{00000000-0005-0000-0000-0000E30C0000}"/>
    <cellStyle name="ArialNormal 2 2 7 4" xfId="13979" xr:uid="{00000000-0005-0000-0000-0000E40C0000}"/>
    <cellStyle name="ArialNormal 2 2 7 4 2" xfId="25543" xr:uid="{00000000-0005-0000-0000-0000E50C0000}"/>
    <cellStyle name="ArialNormal 2 2 7 4 3" xfId="36746" xr:uid="{00000000-0005-0000-0000-0000E60C0000}"/>
    <cellStyle name="ArialNormal 2 2 7 5" xfId="12680" xr:uid="{00000000-0005-0000-0000-0000E70C0000}"/>
    <cellStyle name="ArialNormal 2 2 7 5 2" xfId="24250" xr:uid="{00000000-0005-0000-0000-0000E80C0000}"/>
    <cellStyle name="ArialNormal 2 2 7 5 3" xfId="35581" xr:uid="{00000000-0005-0000-0000-0000E90C0000}"/>
    <cellStyle name="ArialNormal 2 2 7 6" xfId="8527" xr:uid="{00000000-0005-0000-0000-0000EA0C0000}"/>
    <cellStyle name="ArialNormal 2 2 7 7" xfId="8234" xr:uid="{00000000-0005-0000-0000-0000EB0C0000}"/>
    <cellStyle name="ArialNormal 2 2 8" xfId="14029" xr:uid="{00000000-0005-0000-0000-0000EC0C0000}"/>
    <cellStyle name="ArialNormal 2 2 8 2" xfId="25593" xr:uid="{00000000-0005-0000-0000-0000ED0C0000}"/>
    <cellStyle name="ArialNormal 2 2 8 3" xfId="36793" xr:uid="{00000000-0005-0000-0000-0000EE0C0000}"/>
    <cellStyle name="ArialNormal 2 2 9" xfId="13187" xr:uid="{00000000-0005-0000-0000-0000EF0C0000}"/>
    <cellStyle name="ArialNormal 2 2 9 2" xfId="24755" xr:uid="{00000000-0005-0000-0000-0000F00C0000}"/>
    <cellStyle name="ArialNormal 2 2 9 3" xfId="36039" xr:uid="{00000000-0005-0000-0000-0000F10C0000}"/>
    <cellStyle name="ArialNormal 2 3" xfId="6253" xr:uid="{00000000-0005-0000-0000-0000F20C0000}"/>
    <cellStyle name="ArialNormal 2 3 10" xfId="9024" xr:uid="{00000000-0005-0000-0000-0000F30C0000}"/>
    <cellStyle name="ArialNormal 2 3 11" xfId="9330" xr:uid="{00000000-0005-0000-0000-0000F40C0000}"/>
    <cellStyle name="ArialNormal 2 3 12" xfId="10274" xr:uid="{00000000-0005-0000-0000-0000F50C0000}"/>
    <cellStyle name="ArialNormal 2 3 2" xfId="7219" xr:uid="{00000000-0005-0000-0000-0000F60C0000}"/>
    <cellStyle name="ArialNormal 2 3 2 2" xfId="16500" xr:uid="{00000000-0005-0000-0000-0000F70C0000}"/>
    <cellStyle name="ArialNormal 2 3 2 2 2" xfId="28054" xr:uid="{00000000-0005-0000-0000-0000F80C0000}"/>
    <cellStyle name="ArialNormal 2 3 2 2 3" xfId="38957" xr:uid="{00000000-0005-0000-0000-0000F90C0000}"/>
    <cellStyle name="ArialNormal 2 3 2 3" xfId="18349" xr:uid="{00000000-0005-0000-0000-0000FA0C0000}"/>
    <cellStyle name="ArialNormal 2 3 2 3 2" xfId="29837" xr:uid="{00000000-0005-0000-0000-0000FB0C0000}"/>
    <cellStyle name="ArialNormal 2 3 2 3 3" xfId="40638" xr:uid="{00000000-0005-0000-0000-0000FC0C0000}"/>
    <cellStyle name="ArialNormal 2 3 2 4" xfId="20019" xr:uid="{00000000-0005-0000-0000-0000FD0C0000}"/>
    <cellStyle name="ArialNormal 2 3 2 4 2" xfId="31507" xr:uid="{00000000-0005-0000-0000-0000FE0C0000}"/>
    <cellStyle name="ArialNormal 2 3 2 4 3" xfId="42181" xr:uid="{00000000-0005-0000-0000-0000FF0C0000}"/>
    <cellStyle name="ArialNormal 2 3 2 5" xfId="21753" xr:uid="{00000000-0005-0000-0000-0000000D0000}"/>
    <cellStyle name="ArialNormal 2 3 2 5 2" xfId="33234" xr:uid="{00000000-0005-0000-0000-0000010D0000}"/>
    <cellStyle name="ArialNormal 2 3 2 5 3" xfId="43720" xr:uid="{00000000-0005-0000-0000-0000020D0000}"/>
    <cellStyle name="ArialNormal 2 3 2 6" xfId="11922" xr:uid="{00000000-0005-0000-0000-0000030D0000}"/>
    <cellStyle name="ArialNormal 2 3 2 7" xfId="23577" xr:uid="{00000000-0005-0000-0000-0000040D0000}"/>
    <cellStyle name="ArialNormal 2 3 2 8" xfId="34914" xr:uid="{00000000-0005-0000-0000-0000050D0000}"/>
    <cellStyle name="ArialNormal 2 3 3" xfId="7006" xr:uid="{00000000-0005-0000-0000-0000060D0000}"/>
    <cellStyle name="ArialNormal 2 3 3 2" xfId="16287" xr:uid="{00000000-0005-0000-0000-0000070D0000}"/>
    <cellStyle name="ArialNormal 2 3 3 2 2" xfId="27841" xr:uid="{00000000-0005-0000-0000-0000080D0000}"/>
    <cellStyle name="ArialNormal 2 3 3 2 3" xfId="38758" xr:uid="{00000000-0005-0000-0000-0000090D0000}"/>
    <cellStyle name="ArialNormal 2 3 3 3" xfId="18148" xr:uid="{00000000-0005-0000-0000-00000A0D0000}"/>
    <cellStyle name="ArialNormal 2 3 3 3 2" xfId="29636" xr:uid="{00000000-0005-0000-0000-00000B0D0000}"/>
    <cellStyle name="ArialNormal 2 3 3 3 3" xfId="40437" xr:uid="{00000000-0005-0000-0000-00000C0D0000}"/>
    <cellStyle name="ArialNormal 2 3 3 4" xfId="19806" xr:uid="{00000000-0005-0000-0000-00000D0D0000}"/>
    <cellStyle name="ArialNormal 2 3 3 4 2" xfId="31294" xr:uid="{00000000-0005-0000-0000-00000E0D0000}"/>
    <cellStyle name="ArialNormal 2 3 3 4 3" xfId="41982" xr:uid="{00000000-0005-0000-0000-00000F0D0000}"/>
    <cellStyle name="ArialNormal 2 3 3 5" xfId="21540" xr:uid="{00000000-0005-0000-0000-0000100D0000}"/>
    <cellStyle name="ArialNormal 2 3 3 5 2" xfId="33021" xr:uid="{00000000-0005-0000-0000-0000110D0000}"/>
    <cellStyle name="ArialNormal 2 3 3 5 3" xfId="43521" xr:uid="{00000000-0005-0000-0000-0000120D0000}"/>
    <cellStyle name="ArialNormal 2 3 3 6" xfId="11709" xr:uid="{00000000-0005-0000-0000-0000130D0000}"/>
    <cellStyle name="ArialNormal 2 3 3 7" xfId="23364" xr:uid="{00000000-0005-0000-0000-0000140D0000}"/>
    <cellStyle name="ArialNormal 2 3 3 8" xfId="34701" xr:uid="{00000000-0005-0000-0000-0000150D0000}"/>
    <cellStyle name="ArialNormal 2 3 4" xfId="6707" xr:uid="{00000000-0005-0000-0000-0000160D0000}"/>
    <cellStyle name="ArialNormal 2 3 4 2" xfId="15988" xr:uid="{00000000-0005-0000-0000-0000170D0000}"/>
    <cellStyle name="ArialNormal 2 3 4 2 2" xfId="27542" xr:uid="{00000000-0005-0000-0000-0000180D0000}"/>
    <cellStyle name="ArialNormal 2 3 4 2 3" xfId="38503" xr:uid="{00000000-0005-0000-0000-0000190D0000}"/>
    <cellStyle name="ArialNormal 2 3 4 3" xfId="17889" xr:uid="{00000000-0005-0000-0000-00001A0D0000}"/>
    <cellStyle name="ArialNormal 2 3 4 3 2" xfId="29377" xr:uid="{00000000-0005-0000-0000-00001B0D0000}"/>
    <cellStyle name="ArialNormal 2 3 4 3 3" xfId="40180" xr:uid="{00000000-0005-0000-0000-00001C0D0000}"/>
    <cellStyle name="ArialNormal 2 3 4 4" xfId="19507" xr:uid="{00000000-0005-0000-0000-00001D0D0000}"/>
    <cellStyle name="ArialNormal 2 3 4 4 2" xfId="30995" xr:uid="{00000000-0005-0000-0000-00001E0D0000}"/>
    <cellStyle name="ArialNormal 2 3 4 4 3" xfId="41727" xr:uid="{00000000-0005-0000-0000-00001F0D0000}"/>
    <cellStyle name="ArialNormal 2 3 4 5" xfId="21241" xr:uid="{00000000-0005-0000-0000-0000200D0000}"/>
    <cellStyle name="ArialNormal 2 3 4 5 2" xfId="32722" xr:uid="{00000000-0005-0000-0000-0000210D0000}"/>
    <cellStyle name="ArialNormal 2 3 4 5 3" xfId="43266" xr:uid="{00000000-0005-0000-0000-0000220D0000}"/>
    <cellStyle name="ArialNormal 2 3 4 6" xfId="11410" xr:uid="{00000000-0005-0000-0000-0000230D0000}"/>
    <cellStyle name="ArialNormal 2 3 4 7" xfId="23065" xr:uid="{00000000-0005-0000-0000-0000240D0000}"/>
    <cellStyle name="ArialNormal 2 3 4 8" xfId="34402" xr:uid="{00000000-0005-0000-0000-0000250D0000}"/>
    <cellStyle name="ArialNormal 2 3 5" xfId="10959" xr:uid="{00000000-0005-0000-0000-0000260D0000}"/>
    <cellStyle name="ArialNormal 2 3 5 2" xfId="15534" xr:uid="{00000000-0005-0000-0000-0000270D0000}"/>
    <cellStyle name="ArialNormal 2 3 5 2 2" xfId="27088" xr:uid="{00000000-0005-0000-0000-0000280D0000}"/>
    <cellStyle name="ArialNormal 2 3 5 2 3" xfId="38102" xr:uid="{00000000-0005-0000-0000-0000290D0000}"/>
    <cellStyle name="ArialNormal 2 3 5 3" xfId="17480" xr:uid="{00000000-0005-0000-0000-00002A0D0000}"/>
    <cellStyle name="ArialNormal 2 3 5 3 2" xfId="28968" xr:uid="{00000000-0005-0000-0000-00002B0D0000}"/>
    <cellStyle name="ArialNormal 2 3 5 3 3" xfId="39771" xr:uid="{00000000-0005-0000-0000-00002C0D0000}"/>
    <cellStyle name="ArialNormal 2 3 5 4" xfId="19053" xr:uid="{00000000-0005-0000-0000-00002D0D0000}"/>
    <cellStyle name="ArialNormal 2 3 5 4 2" xfId="30541" xr:uid="{00000000-0005-0000-0000-00002E0D0000}"/>
    <cellStyle name="ArialNormal 2 3 5 4 3" xfId="41326" xr:uid="{00000000-0005-0000-0000-00002F0D0000}"/>
    <cellStyle name="ArialNormal 2 3 5 5" xfId="20787" xr:uid="{00000000-0005-0000-0000-0000300D0000}"/>
    <cellStyle name="ArialNormal 2 3 5 5 2" xfId="32269" xr:uid="{00000000-0005-0000-0000-0000310D0000}"/>
    <cellStyle name="ArialNormal 2 3 5 5 3" xfId="42866" xr:uid="{00000000-0005-0000-0000-0000320D0000}"/>
    <cellStyle name="ArialNormal 2 3 5 6" xfId="22612" xr:uid="{00000000-0005-0000-0000-0000330D0000}"/>
    <cellStyle name="ArialNormal 2 3 5 7" xfId="33954" xr:uid="{00000000-0005-0000-0000-0000340D0000}"/>
    <cellStyle name="ArialNormal 2 3 6" xfId="14107" xr:uid="{00000000-0005-0000-0000-0000350D0000}"/>
    <cellStyle name="ArialNormal 2 3 6 2" xfId="25671" xr:uid="{00000000-0005-0000-0000-0000360D0000}"/>
    <cellStyle name="ArialNormal 2 3 6 3" xfId="36861" xr:uid="{00000000-0005-0000-0000-0000370D0000}"/>
    <cellStyle name="ArialNormal 2 3 7" xfId="12915" xr:uid="{00000000-0005-0000-0000-0000380D0000}"/>
    <cellStyle name="ArialNormal 2 3 7 2" xfId="24485" xr:uid="{00000000-0005-0000-0000-0000390D0000}"/>
    <cellStyle name="ArialNormal 2 3 7 3" xfId="35794" xr:uid="{00000000-0005-0000-0000-00003A0D0000}"/>
    <cellStyle name="ArialNormal 2 3 8" xfId="13584" xr:uid="{00000000-0005-0000-0000-00003B0D0000}"/>
    <cellStyle name="ArialNormal 2 3 8 2" xfId="25148" xr:uid="{00000000-0005-0000-0000-00003C0D0000}"/>
    <cellStyle name="ArialNormal 2 3 8 3" xfId="36395" xr:uid="{00000000-0005-0000-0000-00003D0D0000}"/>
    <cellStyle name="ArialNormal 2 3 9" xfId="13210" xr:uid="{00000000-0005-0000-0000-00003E0D0000}"/>
    <cellStyle name="ArialNormal 2 3 9 2" xfId="24778" xr:uid="{00000000-0005-0000-0000-00003F0D0000}"/>
    <cellStyle name="ArialNormal 2 3 9 3" xfId="36059" xr:uid="{00000000-0005-0000-0000-0000400D0000}"/>
    <cellStyle name="ArialNormal 2 4" xfId="7295" xr:uid="{00000000-0005-0000-0000-0000410D0000}"/>
    <cellStyle name="ArialNormal 2 4 10" xfId="8281" xr:uid="{00000000-0005-0000-0000-0000420D0000}"/>
    <cellStyle name="ArialNormal 2 4 2" xfId="7025" xr:uid="{00000000-0005-0000-0000-0000430D0000}"/>
    <cellStyle name="ArialNormal 2 4 2 2" xfId="16306" xr:uid="{00000000-0005-0000-0000-0000440D0000}"/>
    <cellStyle name="ArialNormal 2 4 2 2 2" xfId="27860" xr:uid="{00000000-0005-0000-0000-0000450D0000}"/>
    <cellStyle name="ArialNormal 2 4 2 2 3" xfId="38776" xr:uid="{00000000-0005-0000-0000-0000460D0000}"/>
    <cellStyle name="ArialNormal 2 4 2 3" xfId="18166" xr:uid="{00000000-0005-0000-0000-0000470D0000}"/>
    <cellStyle name="ArialNormal 2 4 2 3 2" xfId="29654" xr:uid="{00000000-0005-0000-0000-0000480D0000}"/>
    <cellStyle name="ArialNormal 2 4 2 3 3" xfId="40455" xr:uid="{00000000-0005-0000-0000-0000490D0000}"/>
    <cellStyle name="ArialNormal 2 4 2 4" xfId="19825" xr:uid="{00000000-0005-0000-0000-00004A0D0000}"/>
    <cellStyle name="ArialNormal 2 4 2 4 2" xfId="31313" xr:uid="{00000000-0005-0000-0000-00004B0D0000}"/>
    <cellStyle name="ArialNormal 2 4 2 4 3" xfId="42000" xr:uid="{00000000-0005-0000-0000-00004C0D0000}"/>
    <cellStyle name="ArialNormal 2 4 2 5" xfId="21559" xr:uid="{00000000-0005-0000-0000-00004D0D0000}"/>
    <cellStyle name="ArialNormal 2 4 2 5 2" xfId="33040" xr:uid="{00000000-0005-0000-0000-00004E0D0000}"/>
    <cellStyle name="ArialNormal 2 4 2 5 3" xfId="43539" xr:uid="{00000000-0005-0000-0000-00004F0D0000}"/>
    <cellStyle name="ArialNormal 2 4 2 6" xfId="11728" xr:uid="{00000000-0005-0000-0000-0000500D0000}"/>
    <cellStyle name="ArialNormal 2 4 2 7" xfId="23383" xr:uid="{00000000-0005-0000-0000-0000510D0000}"/>
    <cellStyle name="ArialNormal 2 4 2 8" xfId="34720" xr:uid="{00000000-0005-0000-0000-0000520D0000}"/>
    <cellStyle name="ArialNormal 2 4 3" xfId="6657" xr:uid="{00000000-0005-0000-0000-0000530D0000}"/>
    <cellStyle name="ArialNormal 2 4 3 2" xfId="15938" xr:uid="{00000000-0005-0000-0000-0000540D0000}"/>
    <cellStyle name="ArialNormal 2 4 3 2 2" xfId="27492" xr:uid="{00000000-0005-0000-0000-0000550D0000}"/>
    <cellStyle name="ArialNormal 2 4 3 2 3" xfId="38457" xr:uid="{00000000-0005-0000-0000-0000560D0000}"/>
    <cellStyle name="ArialNormal 2 4 3 3" xfId="17843" xr:uid="{00000000-0005-0000-0000-0000570D0000}"/>
    <cellStyle name="ArialNormal 2 4 3 3 2" xfId="29331" xr:uid="{00000000-0005-0000-0000-0000580D0000}"/>
    <cellStyle name="ArialNormal 2 4 3 3 3" xfId="40134" xr:uid="{00000000-0005-0000-0000-0000590D0000}"/>
    <cellStyle name="ArialNormal 2 4 3 4" xfId="19457" xr:uid="{00000000-0005-0000-0000-00005A0D0000}"/>
    <cellStyle name="ArialNormal 2 4 3 4 2" xfId="30945" xr:uid="{00000000-0005-0000-0000-00005B0D0000}"/>
    <cellStyle name="ArialNormal 2 4 3 4 3" xfId="41681" xr:uid="{00000000-0005-0000-0000-00005C0D0000}"/>
    <cellStyle name="ArialNormal 2 4 3 5" xfId="21191" xr:uid="{00000000-0005-0000-0000-00005D0D0000}"/>
    <cellStyle name="ArialNormal 2 4 3 5 2" xfId="32672" xr:uid="{00000000-0005-0000-0000-00005E0D0000}"/>
    <cellStyle name="ArialNormal 2 4 3 5 3" xfId="43220" xr:uid="{00000000-0005-0000-0000-00005F0D0000}"/>
    <cellStyle name="ArialNormal 2 4 3 6" xfId="11360" xr:uid="{00000000-0005-0000-0000-0000600D0000}"/>
    <cellStyle name="ArialNormal 2 4 3 7" xfId="23015" xr:uid="{00000000-0005-0000-0000-0000610D0000}"/>
    <cellStyle name="ArialNormal 2 4 3 8" xfId="34352" xr:uid="{00000000-0005-0000-0000-0000620D0000}"/>
    <cellStyle name="ArialNormal 2 4 4" xfId="14166" xr:uid="{00000000-0005-0000-0000-0000630D0000}"/>
    <cellStyle name="ArialNormal 2 4 4 2" xfId="25730" xr:uid="{00000000-0005-0000-0000-0000640D0000}"/>
    <cellStyle name="ArialNormal 2 4 4 3" xfId="36910" xr:uid="{00000000-0005-0000-0000-0000650D0000}"/>
    <cellStyle name="ArialNormal 2 4 5" xfId="13463" xr:uid="{00000000-0005-0000-0000-0000660D0000}"/>
    <cellStyle name="ArialNormal 2 4 5 2" xfId="25029" xr:uid="{00000000-0005-0000-0000-0000670D0000}"/>
    <cellStyle name="ArialNormal 2 4 5 3" xfId="36288" xr:uid="{00000000-0005-0000-0000-0000680D0000}"/>
    <cellStyle name="ArialNormal 2 4 6" xfId="15116" xr:uid="{00000000-0005-0000-0000-0000690D0000}"/>
    <cellStyle name="ArialNormal 2 4 6 2" xfId="26674" xr:uid="{00000000-0005-0000-0000-00006A0D0000}"/>
    <cellStyle name="ArialNormal 2 4 6 3" xfId="37718" xr:uid="{00000000-0005-0000-0000-00006B0D0000}"/>
    <cellStyle name="ArialNormal 2 4 7" xfId="17155" xr:uid="{00000000-0005-0000-0000-00006C0D0000}"/>
    <cellStyle name="ArialNormal 2 4 7 2" xfId="28643" xr:uid="{00000000-0005-0000-0000-00006D0D0000}"/>
    <cellStyle name="ArialNormal 2 4 7 3" xfId="39467" xr:uid="{00000000-0005-0000-0000-00006E0D0000}"/>
    <cellStyle name="ArialNormal 2 4 8" xfId="9082" xr:uid="{00000000-0005-0000-0000-00006F0D0000}"/>
    <cellStyle name="ArialNormal 2 4 9" xfId="9285" xr:uid="{00000000-0005-0000-0000-0000700D0000}"/>
    <cellStyle name="ArialNormal 2 5" xfId="7331" xr:uid="{00000000-0005-0000-0000-0000710D0000}"/>
    <cellStyle name="ArialNormal 2 5 10" xfId="8958" xr:uid="{00000000-0005-0000-0000-0000720D0000}"/>
    <cellStyle name="ArialNormal 2 5 11" xfId="8838" xr:uid="{00000000-0005-0000-0000-0000730D0000}"/>
    <cellStyle name="ArialNormal 2 5 2" xfId="6462" xr:uid="{00000000-0005-0000-0000-0000740D0000}"/>
    <cellStyle name="ArialNormal 2 5 2 2" xfId="15743" xr:uid="{00000000-0005-0000-0000-0000750D0000}"/>
    <cellStyle name="ArialNormal 2 5 2 2 2" xfId="27297" xr:uid="{00000000-0005-0000-0000-0000760D0000}"/>
    <cellStyle name="ArialNormal 2 5 2 2 3" xfId="38282" xr:uid="{00000000-0005-0000-0000-0000770D0000}"/>
    <cellStyle name="ArialNormal 2 5 2 3" xfId="17666" xr:uid="{00000000-0005-0000-0000-0000780D0000}"/>
    <cellStyle name="ArialNormal 2 5 2 3 2" xfId="29154" xr:uid="{00000000-0005-0000-0000-0000790D0000}"/>
    <cellStyle name="ArialNormal 2 5 2 3 3" xfId="39957" xr:uid="{00000000-0005-0000-0000-00007A0D0000}"/>
    <cellStyle name="ArialNormal 2 5 2 4" xfId="19262" xr:uid="{00000000-0005-0000-0000-00007B0D0000}"/>
    <cellStyle name="ArialNormal 2 5 2 4 2" xfId="30750" xr:uid="{00000000-0005-0000-0000-00007C0D0000}"/>
    <cellStyle name="ArialNormal 2 5 2 4 3" xfId="41506" xr:uid="{00000000-0005-0000-0000-00007D0D0000}"/>
    <cellStyle name="ArialNormal 2 5 2 5" xfId="20996" xr:uid="{00000000-0005-0000-0000-00007E0D0000}"/>
    <cellStyle name="ArialNormal 2 5 2 5 2" xfId="32477" xr:uid="{00000000-0005-0000-0000-00007F0D0000}"/>
    <cellStyle name="ArialNormal 2 5 2 5 3" xfId="43045" xr:uid="{00000000-0005-0000-0000-0000800D0000}"/>
    <cellStyle name="ArialNormal 2 5 2 6" xfId="11165" xr:uid="{00000000-0005-0000-0000-0000810D0000}"/>
    <cellStyle name="ArialNormal 2 5 2 7" xfId="22820" xr:uid="{00000000-0005-0000-0000-0000820D0000}"/>
    <cellStyle name="ArialNormal 2 5 2 8" xfId="34157" xr:uid="{00000000-0005-0000-0000-0000830D0000}"/>
    <cellStyle name="ArialNormal 2 5 3" xfId="6867" xr:uid="{00000000-0005-0000-0000-0000840D0000}"/>
    <cellStyle name="ArialNormal 2 5 3 2" xfId="16148" xr:uid="{00000000-0005-0000-0000-0000850D0000}"/>
    <cellStyle name="ArialNormal 2 5 3 2 2" xfId="27702" xr:uid="{00000000-0005-0000-0000-0000860D0000}"/>
    <cellStyle name="ArialNormal 2 5 3 2 3" xfId="38640" xr:uid="{00000000-0005-0000-0000-0000870D0000}"/>
    <cellStyle name="ArialNormal 2 5 3 3" xfId="18027" xr:uid="{00000000-0005-0000-0000-0000880D0000}"/>
    <cellStyle name="ArialNormal 2 5 3 3 2" xfId="29515" xr:uid="{00000000-0005-0000-0000-0000890D0000}"/>
    <cellStyle name="ArialNormal 2 5 3 3 3" xfId="40317" xr:uid="{00000000-0005-0000-0000-00008A0D0000}"/>
    <cellStyle name="ArialNormal 2 5 3 4" xfId="19667" xr:uid="{00000000-0005-0000-0000-00008B0D0000}"/>
    <cellStyle name="ArialNormal 2 5 3 4 2" xfId="31155" xr:uid="{00000000-0005-0000-0000-00008C0D0000}"/>
    <cellStyle name="ArialNormal 2 5 3 4 3" xfId="41864" xr:uid="{00000000-0005-0000-0000-00008D0D0000}"/>
    <cellStyle name="ArialNormal 2 5 3 5" xfId="21401" xr:uid="{00000000-0005-0000-0000-00008E0D0000}"/>
    <cellStyle name="ArialNormal 2 5 3 5 2" xfId="32882" xr:uid="{00000000-0005-0000-0000-00008F0D0000}"/>
    <cellStyle name="ArialNormal 2 5 3 5 3" xfId="43403" xr:uid="{00000000-0005-0000-0000-0000900D0000}"/>
    <cellStyle name="ArialNormal 2 5 3 6" xfId="11570" xr:uid="{00000000-0005-0000-0000-0000910D0000}"/>
    <cellStyle name="ArialNormal 2 5 3 7" xfId="23225" xr:uid="{00000000-0005-0000-0000-0000920D0000}"/>
    <cellStyle name="ArialNormal 2 5 3 8" xfId="34562" xr:uid="{00000000-0005-0000-0000-0000930D0000}"/>
    <cellStyle name="ArialNormal 2 5 4" xfId="11992" xr:uid="{00000000-0005-0000-0000-0000940D0000}"/>
    <cellStyle name="ArialNormal 2 5 4 2" xfId="16572" xr:uid="{00000000-0005-0000-0000-0000950D0000}"/>
    <cellStyle name="ArialNormal 2 5 4 2 2" xfId="28126" xr:uid="{00000000-0005-0000-0000-0000960D0000}"/>
    <cellStyle name="ArialNormal 2 5 4 2 3" xfId="39011" xr:uid="{00000000-0005-0000-0000-0000970D0000}"/>
    <cellStyle name="ArialNormal 2 5 4 3" xfId="18406" xr:uid="{00000000-0005-0000-0000-0000980D0000}"/>
    <cellStyle name="ArialNormal 2 5 4 3 2" xfId="29894" xr:uid="{00000000-0005-0000-0000-0000990D0000}"/>
    <cellStyle name="ArialNormal 2 5 4 3 3" xfId="40694" xr:uid="{00000000-0005-0000-0000-00009A0D0000}"/>
    <cellStyle name="ArialNormal 2 5 4 4" xfId="20091" xr:uid="{00000000-0005-0000-0000-00009B0D0000}"/>
    <cellStyle name="ArialNormal 2 5 4 4 2" xfId="31579" xr:uid="{00000000-0005-0000-0000-00009C0D0000}"/>
    <cellStyle name="ArialNormal 2 5 4 4 3" xfId="42235" xr:uid="{00000000-0005-0000-0000-00009D0D0000}"/>
    <cellStyle name="ArialNormal 2 5 4 5" xfId="21825" xr:uid="{00000000-0005-0000-0000-00009E0D0000}"/>
    <cellStyle name="ArialNormal 2 5 4 5 2" xfId="33306" xr:uid="{00000000-0005-0000-0000-00009F0D0000}"/>
    <cellStyle name="ArialNormal 2 5 4 5 3" xfId="43774" xr:uid="{00000000-0005-0000-0000-0000A00D0000}"/>
    <cellStyle name="ArialNormal 2 5 4 6" xfId="23649" xr:uid="{00000000-0005-0000-0000-0000A10D0000}"/>
    <cellStyle name="ArialNormal 2 5 4 7" xfId="34984" xr:uid="{00000000-0005-0000-0000-0000A20D0000}"/>
    <cellStyle name="ArialNormal 2 5 5" xfId="14202" xr:uid="{00000000-0005-0000-0000-0000A30D0000}"/>
    <cellStyle name="ArialNormal 2 5 5 2" xfId="25766" xr:uid="{00000000-0005-0000-0000-0000A40D0000}"/>
    <cellStyle name="ArialNormal 2 5 5 3" xfId="36931" xr:uid="{00000000-0005-0000-0000-0000A50D0000}"/>
    <cellStyle name="ArialNormal 2 5 6" xfId="14588" xr:uid="{00000000-0005-0000-0000-0000A60D0000}"/>
    <cellStyle name="ArialNormal 2 5 6 2" xfId="26149" xr:uid="{00000000-0005-0000-0000-0000A70D0000}"/>
    <cellStyle name="ArialNormal 2 5 6 3" xfId="37271" xr:uid="{00000000-0005-0000-0000-0000A80D0000}"/>
    <cellStyle name="ArialNormal 2 5 7" xfId="13594" xr:uid="{00000000-0005-0000-0000-0000A90D0000}"/>
    <cellStyle name="ArialNormal 2 5 7 2" xfId="25158" xr:uid="{00000000-0005-0000-0000-0000AA0D0000}"/>
    <cellStyle name="ArialNormal 2 5 7 3" xfId="36403" xr:uid="{00000000-0005-0000-0000-0000AB0D0000}"/>
    <cellStyle name="ArialNormal 2 5 8" xfId="13485" xr:uid="{00000000-0005-0000-0000-0000AC0D0000}"/>
    <cellStyle name="ArialNormal 2 5 8 2" xfId="25051" xr:uid="{00000000-0005-0000-0000-0000AD0D0000}"/>
    <cellStyle name="ArialNormal 2 5 8 3" xfId="36310" xr:uid="{00000000-0005-0000-0000-0000AE0D0000}"/>
    <cellStyle name="ArialNormal 2 5 9" xfId="9115" xr:uid="{00000000-0005-0000-0000-0000AF0D0000}"/>
    <cellStyle name="ArialNormal 2 6" xfId="6717" xr:uid="{00000000-0005-0000-0000-0000B00D0000}"/>
    <cellStyle name="ArialNormal 2 6 2" xfId="15998" xr:uid="{00000000-0005-0000-0000-0000B10D0000}"/>
    <cellStyle name="ArialNormal 2 6 2 2" xfId="27552" xr:uid="{00000000-0005-0000-0000-0000B20D0000}"/>
    <cellStyle name="ArialNormal 2 6 2 3" xfId="38513" xr:uid="{00000000-0005-0000-0000-0000B30D0000}"/>
    <cellStyle name="ArialNormal 2 6 3" xfId="17899" xr:uid="{00000000-0005-0000-0000-0000B40D0000}"/>
    <cellStyle name="ArialNormal 2 6 3 2" xfId="29387" xr:uid="{00000000-0005-0000-0000-0000B50D0000}"/>
    <cellStyle name="ArialNormal 2 6 3 3" xfId="40190" xr:uid="{00000000-0005-0000-0000-0000B60D0000}"/>
    <cellStyle name="ArialNormal 2 6 4" xfId="19517" xr:uid="{00000000-0005-0000-0000-0000B70D0000}"/>
    <cellStyle name="ArialNormal 2 6 4 2" xfId="31005" xr:uid="{00000000-0005-0000-0000-0000B80D0000}"/>
    <cellStyle name="ArialNormal 2 6 4 3" xfId="41737" xr:uid="{00000000-0005-0000-0000-0000B90D0000}"/>
    <cellStyle name="ArialNormal 2 6 5" xfId="21251" xr:uid="{00000000-0005-0000-0000-0000BA0D0000}"/>
    <cellStyle name="ArialNormal 2 6 5 2" xfId="32732" xr:uid="{00000000-0005-0000-0000-0000BB0D0000}"/>
    <cellStyle name="ArialNormal 2 6 5 3" xfId="43276" xr:uid="{00000000-0005-0000-0000-0000BC0D0000}"/>
    <cellStyle name="ArialNormal 2 6 6" xfId="11420" xr:uid="{00000000-0005-0000-0000-0000BD0D0000}"/>
    <cellStyle name="ArialNormal 2 6 7" xfId="23075" xr:uid="{00000000-0005-0000-0000-0000BE0D0000}"/>
    <cellStyle name="ArialNormal 2 6 8" xfId="34412" xr:uid="{00000000-0005-0000-0000-0000BF0D0000}"/>
    <cellStyle name="ArialNormal 2 7" xfId="13315" xr:uid="{00000000-0005-0000-0000-0000C00D0000}"/>
    <cellStyle name="ArialNormal 2 7 2" xfId="24883" xr:uid="{00000000-0005-0000-0000-0000C10D0000}"/>
    <cellStyle name="ArialNormal 2 7 3" xfId="36158" xr:uid="{00000000-0005-0000-0000-0000C20D0000}"/>
    <cellStyle name="ArialNormal 2 8" xfId="12866" xr:uid="{00000000-0005-0000-0000-0000C30D0000}"/>
    <cellStyle name="ArialNormal 2 8 2" xfId="24436" xr:uid="{00000000-0005-0000-0000-0000C40D0000}"/>
    <cellStyle name="ArialNormal 2 8 3" xfId="35751" xr:uid="{00000000-0005-0000-0000-0000C50D0000}"/>
    <cellStyle name="ArialNormal 2 9" xfId="17259" xr:uid="{00000000-0005-0000-0000-0000C60D0000}"/>
    <cellStyle name="ArialNormal 2 9 2" xfId="28747" xr:uid="{00000000-0005-0000-0000-0000C70D0000}"/>
    <cellStyle name="ArialNormal 2 9 3" xfId="39555" xr:uid="{00000000-0005-0000-0000-0000C80D0000}"/>
    <cellStyle name="ArialNormal 3" xfId="624" xr:uid="{00000000-0005-0000-0000-0000C90D0000}"/>
    <cellStyle name="ArialNormal 3 2" xfId="625" xr:uid="{00000000-0005-0000-0000-0000CA0D0000}"/>
    <cellStyle name="ArialNormal 3 2 10" xfId="9284" xr:uid="{00000000-0005-0000-0000-0000CB0D0000}"/>
    <cellStyle name="ArialNormal 3 2 11" xfId="8714" xr:uid="{00000000-0005-0000-0000-0000CC0D0000}"/>
    <cellStyle name="ArialNormal 3 2 2" xfId="7296" xr:uid="{00000000-0005-0000-0000-0000CD0D0000}"/>
    <cellStyle name="ArialNormal 3 2 2 2" xfId="16544" xr:uid="{00000000-0005-0000-0000-0000CE0D0000}"/>
    <cellStyle name="ArialNormal 3 2 2 2 2" xfId="28098" xr:uid="{00000000-0005-0000-0000-0000CF0D0000}"/>
    <cellStyle name="ArialNormal 3 2 2 2 3" xfId="38995" xr:uid="{00000000-0005-0000-0000-0000D00D0000}"/>
    <cellStyle name="ArialNormal 3 2 2 3" xfId="18387" xr:uid="{00000000-0005-0000-0000-0000D10D0000}"/>
    <cellStyle name="ArialNormal 3 2 2 3 2" xfId="29875" xr:uid="{00000000-0005-0000-0000-0000D20D0000}"/>
    <cellStyle name="ArialNormal 3 2 2 3 3" xfId="40676" xr:uid="{00000000-0005-0000-0000-0000D30D0000}"/>
    <cellStyle name="ArialNormal 3 2 2 4" xfId="20063" xr:uid="{00000000-0005-0000-0000-0000D40D0000}"/>
    <cellStyle name="ArialNormal 3 2 2 4 2" xfId="31551" xr:uid="{00000000-0005-0000-0000-0000D50D0000}"/>
    <cellStyle name="ArialNormal 3 2 2 4 3" xfId="42219" xr:uid="{00000000-0005-0000-0000-0000D60D0000}"/>
    <cellStyle name="ArialNormal 3 2 2 5" xfId="21797" xr:uid="{00000000-0005-0000-0000-0000D70D0000}"/>
    <cellStyle name="ArialNormal 3 2 2 5 2" xfId="33278" xr:uid="{00000000-0005-0000-0000-0000D80D0000}"/>
    <cellStyle name="ArialNormal 3 2 2 5 3" xfId="43758" xr:uid="{00000000-0005-0000-0000-0000D90D0000}"/>
    <cellStyle name="ArialNormal 3 2 2 6" xfId="11964" xr:uid="{00000000-0005-0000-0000-0000DA0D0000}"/>
    <cellStyle name="ArialNormal 3 2 2 7" xfId="23621" xr:uid="{00000000-0005-0000-0000-0000DB0D0000}"/>
    <cellStyle name="ArialNormal 3 2 2 8" xfId="34956" xr:uid="{00000000-0005-0000-0000-0000DC0D0000}"/>
    <cellStyle name="ArialNormal 3 2 3" xfId="6492" xr:uid="{00000000-0005-0000-0000-0000DD0D0000}"/>
    <cellStyle name="ArialNormal 3 2 3 2" xfId="15773" xr:uid="{00000000-0005-0000-0000-0000DE0D0000}"/>
    <cellStyle name="ArialNormal 3 2 3 2 2" xfId="27327" xr:uid="{00000000-0005-0000-0000-0000DF0D0000}"/>
    <cellStyle name="ArialNormal 3 2 3 2 3" xfId="38308" xr:uid="{00000000-0005-0000-0000-0000E00D0000}"/>
    <cellStyle name="ArialNormal 3 2 3 3" xfId="17692" xr:uid="{00000000-0005-0000-0000-0000E10D0000}"/>
    <cellStyle name="ArialNormal 3 2 3 3 2" xfId="29180" xr:uid="{00000000-0005-0000-0000-0000E20D0000}"/>
    <cellStyle name="ArialNormal 3 2 3 3 3" xfId="39983" xr:uid="{00000000-0005-0000-0000-0000E30D0000}"/>
    <cellStyle name="ArialNormal 3 2 3 4" xfId="19292" xr:uid="{00000000-0005-0000-0000-0000E40D0000}"/>
    <cellStyle name="ArialNormal 3 2 3 4 2" xfId="30780" xr:uid="{00000000-0005-0000-0000-0000E50D0000}"/>
    <cellStyle name="ArialNormal 3 2 3 4 3" xfId="41532" xr:uid="{00000000-0005-0000-0000-0000E60D0000}"/>
    <cellStyle name="ArialNormal 3 2 3 5" xfId="21026" xr:uid="{00000000-0005-0000-0000-0000E70D0000}"/>
    <cellStyle name="ArialNormal 3 2 3 5 2" xfId="32507" xr:uid="{00000000-0005-0000-0000-0000E80D0000}"/>
    <cellStyle name="ArialNormal 3 2 3 5 3" xfId="43071" xr:uid="{00000000-0005-0000-0000-0000E90D0000}"/>
    <cellStyle name="ArialNormal 3 2 3 6" xfId="11195" xr:uid="{00000000-0005-0000-0000-0000EA0D0000}"/>
    <cellStyle name="ArialNormal 3 2 3 7" xfId="22850" xr:uid="{00000000-0005-0000-0000-0000EB0D0000}"/>
    <cellStyle name="ArialNormal 3 2 3 8" xfId="34187" xr:uid="{00000000-0005-0000-0000-0000EC0D0000}"/>
    <cellStyle name="ArialNormal 3 2 4" xfId="7726" xr:uid="{00000000-0005-0000-0000-0000ED0D0000}"/>
    <cellStyle name="ArialNormal 3 2 4 2" xfId="16711" xr:uid="{00000000-0005-0000-0000-0000EE0D0000}"/>
    <cellStyle name="ArialNormal 3 2 4 2 2" xfId="28265" xr:uid="{00000000-0005-0000-0000-0000EF0D0000}"/>
    <cellStyle name="ArialNormal 3 2 4 2 3" xfId="39142" xr:uid="{00000000-0005-0000-0000-0000F00D0000}"/>
    <cellStyle name="ArialNormal 3 2 4 3" xfId="18515" xr:uid="{00000000-0005-0000-0000-0000F10D0000}"/>
    <cellStyle name="ArialNormal 3 2 4 3 2" xfId="30003" xr:uid="{00000000-0005-0000-0000-0000F20D0000}"/>
    <cellStyle name="ArialNormal 3 2 4 3 3" xfId="40802" xr:uid="{00000000-0005-0000-0000-0000F30D0000}"/>
    <cellStyle name="ArialNormal 3 2 4 4" xfId="20198" xr:uid="{00000000-0005-0000-0000-0000F40D0000}"/>
    <cellStyle name="ArialNormal 3 2 4 4 2" xfId="31686" xr:uid="{00000000-0005-0000-0000-0000F50D0000}"/>
    <cellStyle name="ArialNormal 3 2 4 4 3" xfId="42338" xr:uid="{00000000-0005-0000-0000-0000F60D0000}"/>
    <cellStyle name="ArialNormal 3 2 4 5" xfId="21932" xr:uid="{00000000-0005-0000-0000-0000F70D0000}"/>
    <cellStyle name="ArialNormal 3 2 4 5 2" xfId="33413" xr:uid="{00000000-0005-0000-0000-0000F80D0000}"/>
    <cellStyle name="ArialNormal 3 2 4 5 3" xfId="43877" xr:uid="{00000000-0005-0000-0000-0000F90D0000}"/>
    <cellStyle name="ArialNormal 3 2 4 6" xfId="12177" xr:uid="{00000000-0005-0000-0000-0000FA0D0000}"/>
    <cellStyle name="ArialNormal 3 2 4 7" xfId="23756" xr:uid="{00000000-0005-0000-0000-0000FB0D0000}"/>
    <cellStyle name="ArialNormal 3 2 4 8" xfId="35091" xr:uid="{00000000-0005-0000-0000-0000FC0D0000}"/>
    <cellStyle name="ArialNormal 3 2 5" xfId="14167" xr:uid="{00000000-0005-0000-0000-0000FD0D0000}"/>
    <cellStyle name="ArialNormal 3 2 5 2" xfId="25731" xr:uid="{00000000-0005-0000-0000-0000FE0D0000}"/>
    <cellStyle name="ArialNormal 3 2 5 3" xfId="36911" xr:uid="{00000000-0005-0000-0000-0000FF0D0000}"/>
    <cellStyle name="ArialNormal 3 2 6" xfId="17076" xr:uid="{00000000-0005-0000-0000-0000000E0000}"/>
    <cellStyle name="ArialNormal 3 2 6 2" xfId="28628" xr:uid="{00000000-0005-0000-0000-0000010E0000}"/>
    <cellStyle name="ArialNormal 3 2 6 3" xfId="39464" xr:uid="{00000000-0005-0000-0000-0000020E0000}"/>
    <cellStyle name="ArialNormal 3 2 7" xfId="14829" xr:uid="{00000000-0005-0000-0000-0000030E0000}"/>
    <cellStyle name="ArialNormal 3 2 7 2" xfId="26388" xr:uid="{00000000-0005-0000-0000-0000040E0000}"/>
    <cellStyle name="ArialNormal 3 2 7 3" xfId="37474" xr:uid="{00000000-0005-0000-0000-0000050E0000}"/>
    <cellStyle name="ArialNormal 3 2 8" xfId="17269" xr:uid="{00000000-0005-0000-0000-0000060E0000}"/>
    <cellStyle name="ArialNormal 3 2 8 2" xfId="28757" xr:uid="{00000000-0005-0000-0000-0000070E0000}"/>
    <cellStyle name="ArialNormal 3 2 8 3" xfId="39565" xr:uid="{00000000-0005-0000-0000-0000080E0000}"/>
    <cellStyle name="ArialNormal 3 2 9" xfId="9083" xr:uid="{00000000-0005-0000-0000-0000090E0000}"/>
    <cellStyle name="ArialNormal 3 3" xfId="7330" xr:uid="{00000000-0005-0000-0000-00000A0E0000}"/>
    <cellStyle name="ArialNormal 3 3 10" xfId="8960" xr:uid="{00000000-0005-0000-0000-00000B0E0000}"/>
    <cellStyle name="ArialNormal 3 3 11" xfId="8705" xr:uid="{00000000-0005-0000-0000-00000C0E0000}"/>
    <cellStyle name="ArialNormal 3 3 2" xfId="6816" xr:uid="{00000000-0005-0000-0000-00000D0E0000}"/>
    <cellStyle name="ArialNormal 3 3 2 2" xfId="16097" xr:uid="{00000000-0005-0000-0000-00000E0E0000}"/>
    <cellStyle name="ArialNormal 3 3 2 2 2" xfId="27651" xr:uid="{00000000-0005-0000-0000-00000F0E0000}"/>
    <cellStyle name="ArialNormal 3 3 2 2 3" xfId="38594" xr:uid="{00000000-0005-0000-0000-0000100E0000}"/>
    <cellStyle name="ArialNormal 3 3 2 3" xfId="17981" xr:uid="{00000000-0005-0000-0000-0000110E0000}"/>
    <cellStyle name="ArialNormal 3 3 2 3 2" xfId="29469" xr:uid="{00000000-0005-0000-0000-0000120E0000}"/>
    <cellStyle name="ArialNormal 3 3 2 3 3" xfId="40271" xr:uid="{00000000-0005-0000-0000-0000130E0000}"/>
    <cellStyle name="ArialNormal 3 3 2 4" xfId="19616" xr:uid="{00000000-0005-0000-0000-0000140E0000}"/>
    <cellStyle name="ArialNormal 3 3 2 4 2" xfId="31104" xr:uid="{00000000-0005-0000-0000-0000150E0000}"/>
    <cellStyle name="ArialNormal 3 3 2 4 3" xfId="41818" xr:uid="{00000000-0005-0000-0000-0000160E0000}"/>
    <cellStyle name="ArialNormal 3 3 2 5" xfId="21350" xr:uid="{00000000-0005-0000-0000-0000170E0000}"/>
    <cellStyle name="ArialNormal 3 3 2 5 2" xfId="32831" xr:uid="{00000000-0005-0000-0000-0000180E0000}"/>
    <cellStyle name="ArialNormal 3 3 2 5 3" xfId="43357" xr:uid="{00000000-0005-0000-0000-0000190E0000}"/>
    <cellStyle name="ArialNormal 3 3 2 6" xfId="11519" xr:uid="{00000000-0005-0000-0000-00001A0E0000}"/>
    <cellStyle name="ArialNormal 3 3 2 7" xfId="23174" xr:uid="{00000000-0005-0000-0000-00001B0E0000}"/>
    <cellStyle name="ArialNormal 3 3 2 8" xfId="34511" xr:uid="{00000000-0005-0000-0000-00001C0E0000}"/>
    <cellStyle name="ArialNormal 3 3 3" xfId="7740" xr:uid="{00000000-0005-0000-0000-00001D0E0000}"/>
    <cellStyle name="ArialNormal 3 3 3 2" xfId="16725" xr:uid="{00000000-0005-0000-0000-00001E0E0000}"/>
    <cellStyle name="ArialNormal 3 3 3 2 2" xfId="28279" xr:uid="{00000000-0005-0000-0000-00001F0E0000}"/>
    <cellStyle name="ArialNormal 3 3 3 2 3" xfId="39152" xr:uid="{00000000-0005-0000-0000-0000200E0000}"/>
    <cellStyle name="ArialNormal 3 3 3 3" xfId="18525" xr:uid="{00000000-0005-0000-0000-0000210E0000}"/>
    <cellStyle name="ArialNormal 3 3 3 3 2" xfId="30013" xr:uid="{00000000-0005-0000-0000-0000220E0000}"/>
    <cellStyle name="ArialNormal 3 3 3 3 3" xfId="40812" xr:uid="{00000000-0005-0000-0000-0000230E0000}"/>
    <cellStyle name="ArialNormal 3 3 3 4" xfId="20212" xr:uid="{00000000-0005-0000-0000-0000240E0000}"/>
    <cellStyle name="ArialNormal 3 3 3 4 2" xfId="31700" xr:uid="{00000000-0005-0000-0000-0000250E0000}"/>
    <cellStyle name="ArialNormal 3 3 3 4 3" xfId="42348" xr:uid="{00000000-0005-0000-0000-0000260E0000}"/>
    <cellStyle name="ArialNormal 3 3 3 5" xfId="21946" xr:uid="{00000000-0005-0000-0000-0000270E0000}"/>
    <cellStyle name="ArialNormal 3 3 3 5 2" xfId="33427" xr:uid="{00000000-0005-0000-0000-0000280E0000}"/>
    <cellStyle name="ArialNormal 3 3 3 5 3" xfId="43887" xr:uid="{00000000-0005-0000-0000-0000290E0000}"/>
    <cellStyle name="ArialNormal 3 3 3 6" xfId="12191" xr:uid="{00000000-0005-0000-0000-00002A0E0000}"/>
    <cellStyle name="ArialNormal 3 3 3 7" xfId="23770" xr:uid="{00000000-0005-0000-0000-00002B0E0000}"/>
    <cellStyle name="ArialNormal 3 3 3 8" xfId="35105" xr:uid="{00000000-0005-0000-0000-00002C0E0000}"/>
    <cellStyle name="ArialNormal 3 3 4" xfId="11991" xr:uid="{00000000-0005-0000-0000-00002D0E0000}"/>
    <cellStyle name="ArialNormal 3 3 4 2" xfId="16571" xr:uid="{00000000-0005-0000-0000-00002E0E0000}"/>
    <cellStyle name="ArialNormal 3 3 4 2 2" xfId="28125" xr:uid="{00000000-0005-0000-0000-00002F0E0000}"/>
    <cellStyle name="ArialNormal 3 3 4 2 3" xfId="39010" xr:uid="{00000000-0005-0000-0000-0000300E0000}"/>
    <cellStyle name="ArialNormal 3 3 4 3" xfId="18405" xr:uid="{00000000-0005-0000-0000-0000310E0000}"/>
    <cellStyle name="ArialNormal 3 3 4 3 2" xfId="29893" xr:uid="{00000000-0005-0000-0000-0000320E0000}"/>
    <cellStyle name="ArialNormal 3 3 4 3 3" xfId="40693" xr:uid="{00000000-0005-0000-0000-0000330E0000}"/>
    <cellStyle name="ArialNormal 3 3 4 4" xfId="20090" xr:uid="{00000000-0005-0000-0000-0000340E0000}"/>
    <cellStyle name="ArialNormal 3 3 4 4 2" xfId="31578" xr:uid="{00000000-0005-0000-0000-0000350E0000}"/>
    <cellStyle name="ArialNormal 3 3 4 4 3" xfId="42234" xr:uid="{00000000-0005-0000-0000-0000360E0000}"/>
    <cellStyle name="ArialNormal 3 3 4 5" xfId="21824" xr:uid="{00000000-0005-0000-0000-0000370E0000}"/>
    <cellStyle name="ArialNormal 3 3 4 5 2" xfId="33305" xr:uid="{00000000-0005-0000-0000-0000380E0000}"/>
    <cellStyle name="ArialNormal 3 3 4 5 3" xfId="43773" xr:uid="{00000000-0005-0000-0000-0000390E0000}"/>
    <cellStyle name="ArialNormal 3 3 4 6" xfId="23648" xr:uid="{00000000-0005-0000-0000-00003A0E0000}"/>
    <cellStyle name="ArialNormal 3 3 4 7" xfId="34983" xr:uid="{00000000-0005-0000-0000-00003B0E0000}"/>
    <cellStyle name="ArialNormal 3 3 5" xfId="14201" xr:uid="{00000000-0005-0000-0000-00003C0E0000}"/>
    <cellStyle name="ArialNormal 3 3 5 2" xfId="25765" xr:uid="{00000000-0005-0000-0000-00003D0E0000}"/>
    <cellStyle name="ArialNormal 3 3 5 3" xfId="36930" xr:uid="{00000000-0005-0000-0000-00003E0E0000}"/>
    <cellStyle name="ArialNormal 3 3 6" xfId="13447" xr:uid="{00000000-0005-0000-0000-00003F0E0000}"/>
    <cellStyle name="ArialNormal 3 3 6 2" xfId="25013" xr:uid="{00000000-0005-0000-0000-0000400E0000}"/>
    <cellStyle name="ArialNormal 3 3 6 3" xfId="36274" xr:uid="{00000000-0005-0000-0000-0000410E0000}"/>
    <cellStyle name="ArialNormal 3 3 7" xfId="15125" xr:uid="{00000000-0005-0000-0000-0000420E0000}"/>
    <cellStyle name="ArialNormal 3 3 7 2" xfId="26683" xr:uid="{00000000-0005-0000-0000-0000430E0000}"/>
    <cellStyle name="ArialNormal 3 3 7 3" xfId="37725" xr:uid="{00000000-0005-0000-0000-0000440E0000}"/>
    <cellStyle name="ArialNormal 3 3 8" xfId="17349" xr:uid="{00000000-0005-0000-0000-0000450E0000}"/>
    <cellStyle name="ArialNormal 3 3 8 2" xfId="28837" xr:uid="{00000000-0005-0000-0000-0000460E0000}"/>
    <cellStyle name="ArialNormal 3 3 8 3" xfId="39641" xr:uid="{00000000-0005-0000-0000-0000470E0000}"/>
    <cellStyle name="ArialNormal 3 3 9" xfId="9114" xr:uid="{00000000-0005-0000-0000-0000480E0000}"/>
    <cellStyle name="ArialNormal 3 4" xfId="6718" xr:uid="{00000000-0005-0000-0000-0000490E0000}"/>
    <cellStyle name="ArialNormal 3 4 2" xfId="15999" xr:uid="{00000000-0005-0000-0000-00004A0E0000}"/>
    <cellStyle name="ArialNormal 3 4 2 2" xfId="27553" xr:uid="{00000000-0005-0000-0000-00004B0E0000}"/>
    <cellStyle name="ArialNormal 3 4 2 3" xfId="38514" xr:uid="{00000000-0005-0000-0000-00004C0E0000}"/>
    <cellStyle name="ArialNormal 3 4 3" xfId="17900" xr:uid="{00000000-0005-0000-0000-00004D0E0000}"/>
    <cellStyle name="ArialNormal 3 4 3 2" xfId="29388" xr:uid="{00000000-0005-0000-0000-00004E0E0000}"/>
    <cellStyle name="ArialNormal 3 4 3 3" xfId="40191" xr:uid="{00000000-0005-0000-0000-00004F0E0000}"/>
    <cellStyle name="ArialNormal 3 4 4" xfId="19518" xr:uid="{00000000-0005-0000-0000-0000500E0000}"/>
    <cellStyle name="ArialNormal 3 4 4 2" xfId="31006" xr:uid="{00000000-0005-0000-0000-0000510E0000}"/>
    <cellStyle name="ArialNormal 3 4 4 3" xfId="41738" xr:uid="{00000000-0005-0000-0000-0000520E0000}"/>
    <cellStyle name="ArialNormal 3 4 5" xfId="21252" xr:uid="{00000000-0005-0000-0000-0000530E0000}"/>
    <cellStyle name="ArialNormal 3 4 5 2" xfId="32733" xr:uid="{00000000-0005-0000-0000-0000540E0000}"/>
    <cellStyle name="ArialNormal 3 4 5 3" xfId="43277" xr:uid="{00000000-0005-0000-0000-0000550E0000}"/>
    <cellStyle name="ArialNormal 3 4 6" xfId="11421" xr:uid="{00000000-0005-0000-0000-0000560E0000}"/>
    <cellStyle name="ArialNormal 3 4 7" xfId="23076" xr:uid="{00000000-0005-0000-0000-0000570E0000}"/>
    <cellStyle name="ArialNormal 3 4 8" xfId="34413" xr:uid="{00000000-0005-0000-0000-0000580E0000}"/>
    <cellStyle name="ArialNormal 3 5" xfId="13316" xr:uid="{00000000-0005-0000-0000-0000590E0000}"/>
    <cellStyle name="ArialNormal 3 5 2" xfId="24884" xr:uid="{00000000-0005-0000-0000-00005A0E0000}"/>
    <cellStyle name="ArialNormal 3 5 3" xfId="36159" xr:uid="{00000000-0005-0000-0000-00005B0E0000}"/>
    <cellStyle name="ArialNormal 3 6" xfId="12874" xr:uid="{00000000-0005-0000-0000-00005C0E0000}"/>
    <cellStyle name="ArialNormal 3 6 2" xfId="24444" xr:uid="{00000000-0005-0000-0000-00005D0E0000}"/>
    <cellStyle name="ArialNormal 3 6 3" xfId="35759" xr:uid="{00000000-0005-0000-0000-00005E0E0000}"/>
    <cellStyle name="ArialNormal 3 7" xfId="12932" xr:uid="{00000000-0005-0000-0000-00005F0E0000}"/>
    <cellStyle name="ArialNormal 3 7 2" xfId="24502" xr:uid="{00000000-0005-0000-0000-0000600E0000}"/>
    <cellStyle name="ArialNormal 3 7 3" xfId="35806" xr:uid="{00000000-0005-0000-0000-0000610E0000}"/>
    <cellStyle name="ArialNormal 3 8" xfId="13269" xr:uid="{00000000-0005-0000-0000-0000620E0000}"/>
    <cellStyle name="ArialNormal 3 8 2" xfId="24837" xr:uid="{00000000-0005-0000-0000-0000630E0000}"/>
    <cellStyle name="ArialNormal 3 8 3" xfId="36115" xr:uid="{00000000-0005-0000-0000-0000640E0000}"/>
    <cellStyle name="ArialNormal 3 9" xfId="8657" xr:uid="{00000000-0005-0000-0000-0000650E0000}"/>
    <cellStyle name="ArialNormal 4" xfId="626" xr:uid="{00000000-0005-0000-0000-0000660E0000}"/>
    <cellStyle name="ArialNormal 4 10" xfId="15100" xr:uid="{00000000-0005-0000-0000-0000670E0000}"/>
    <cellStyle name="ArialNormal 4 10 2" xfId="26658" xr:uid="{00000000-0005-0000-0000-0000680E0000}"/>
    <cellStyle name="ArialNormal 4 10 3" xfId="37702" xr:uid="{00000000-0005-0000-0000-0000690E0000}"/>
    <cellStyle name="ArialNormal 4 11" xfId="9023" xr:uid="{00000000-0005-0000-0000-00006A0E0000}"/>
    <cellStyle name="ArialNormal 4 12" xfId="9331" xr:uid="{00000000-0005-0000-0000-00006B0E0000}"/>
    <cellStyle name="ArialNormal 4 13" xfId="8959" xr:uid="{00000000-0005-0000-0000-00006C0E0000}"/>
    <cellStyle name="ArialNormal 4 2" xfId="6252" xr:uid="{00000000-0005-0000-0000-00006D0E0000}"/>
    <cellStyle name="ArialNormal 4 2 2" xfId="15533" xr:uid="{00000000-0005-0000-0000-00006E0E0000}"/>
    <cellStyle name="ArialNormal 4 2 2 2" xfId="27087" xr:uid="{00000000-0005-0000-0000-00006F0E0000}"/>
    <cellStyle name="ArialNormal 4 2 2 3" xfId="38101" xr:uid="{00000000-0005-0000-0000-0000700E0000}"/>
    <cellStyle name="ArialNormal 4 2 3" xfId="17479" xr:uid="{00000000-0005-0000-0000-0000710E0000}"/>
    <cellStyle name="ArialNormal 4 2 3 2" xfId="28967" xr:uid="{00000000-0005-0000-0000-0000720E0000}"/>
    <cellStyle name="ArialNormal 4 2 3 3" xfId="39770" xr:uid="{00000000-0005-0000-0000-0000730E0000}"/>
    <cellStyle name="ArialNormal 4 2 4" xfId="19052" xr:uid="{00000000-0005-0000-0000-0000740E0000}"/>
    <cellStyle name="ArialNormal 4 2 4 2" xfId="30540" xr:uid="{00000000-0005-0000-0000-0000750E0000}"/>
    <cellStyle name="ArialNormal 4 2 4 3" xfId="41325" xr:uid="{00000000-0005-0000-0000-0000760E0000}"/>
    <cellStyle name="ArialNormal 4 2 5" xfId="20786" xr:uid="{00000000-0005-0000-0000-0000770E0000}"/>
    <cellStyle name="ArialNormal 4 2 5 2" xfId="32268" xr:uid="{00000000-0005-0000-0000-0000780E0000}"/>
    <cellStyle name="ArialNormal 4 2 5 3" xfId="42865" xr:uid="{00000000-0005-0000-0000-0000790E0000}"/>
    <cellStyle name="ArialNormal 4 2 6" xfId="10958" xr:uid="{00000000-0005-0000-0000-00007A0E0000}"/>
    <cellStyle name="ArialNormal 4 2 7" xfId="22611" xr:uid="{00000000-0005-0000-0000-00007B0E0000}"/>
    <cellStyle name="ArialNormal 4 2 8" xfId="33953" xr:uid="{00000000-0005-0000-0000-00007C0E0000}"/>
    <cellStyle name="ArialNormal 4 3" xfId="7218" xr:uid="{00000000-0005-0000-0000-00007D0E0000}"/>
    <cellStyle name="ArialNormal 4 3 2" xfId="16499" xr:uid="{00000000-0005-0000-0000-00007E0E0000}"/>
    <cellStyle name="ArialNormal 4 3 2 2" xfId="28053" xr:uid="{00000000-0005-0000-0000-00007F0E0000}"/>
    <cellStyle name="ArialNormal 4 3 2 3" xfId="38956" xr:uid="{00000000-0005-0000-0000-0000800E0000}"/>
    <cellStyle name="ArialNormal 4 3 3" xfId="18348" xr:uid="{00000000-0005-0000-0000-0000810E0000}"/>
    <cellStyle name="ArialNormal 4 3 3 2" xfId="29836" xr:uid="{00000000-0005-0000-0000-0000820E0000}"/>
    <cellStyle name="ArialNormal 4 3 3 3" xfId="40637" xr:uid="{00000000-0005-0000-0000-0000830E0000}"/>
    <cellStyle name="ArialNormal 4 3 4" xfId="20018" xr:uid="{00000000-0005-0000-0000-0000840E0000}"/>
    <cellStyle name="ArialNormal 4 3 4 2" xfId="31506" xr:uid="{00000000-0005-0000-0000-0000850E0000}"/>
    <cellStyle name="ArialNormal 4 3 4 3" xfId="42180" xr:uid="{00000000-0005-0000-0000-0000860E0000}"/>
    <cellStyle name="ArialNormal 4 3 5" xfId="21752" xr:uid="{00000000-0005-0000-0000-0000870E0000}"/>
    <cellStyle name="ArialNormal 4 3 5 2" xfId="33233" xr:uid="{00000000-0005-0000-0000-0000880E0000}"/>
    <cellStyle name="ArialNormal 4 3 5 3" xfId="43719" xr:uid="{00000000-0005-0000-0000-0000890E0000}"/>
    <cellStyle name="ArialNormal 4 3 6" xfId="11921" xr:uid="{00000000-0005-0000-0000-00008A0E0000}"/>
    <cellStyle name="ArialNormal 4 3 7" xfId="23576" xr:uid="{00000000-0005-0000-0000-00008B0E0000}"/>
    <cellStyle name="ArialNormal 4 3 8" xfId="34913" xr:uid="{00000000-0005-0000-0000-00008C0E0000}"/>
    <cellStyle name="ArialNormal 4 4" xfId="6591" xr:uid="{00000000-0005-0000-0000-00008D0E0000}"/>
    <cellStyle name="ArialNormal 4 4 2" xfId="15872" xr:uid="{00000000-0005-0000-0000-00008E0E0000}"/>
    <cellStyle name="ArialNormal 4 4 2 2" xfId="27426" xr:uid="{00000000-0005-0000-0000-00008F0E0000}"/>
    <cellStyle name="ArialNormal 4 4 2 3" xfId="38395" xr:uid="{00000000-0005-0000-0000-0000900E0000}"/>
    <cellStyle name="ArialNormal 4 4 3" xfId="17780" xr:uid="{00000000-0005-0000-0000-0000910E0000}"/>
    <cellStyle name="ArialNormal 4 4 3 2" xfId="29268" xr:uid="{00000000-0005-0000-0000-0000920E0000}"/>
    <cellStyle name="ArialNormal 4 4 3 3" xfId="40071" xr:uid="{00000000-0005-0000-0000-0000930E0000}"/>
    <cellStyle name="ArialNormal 4 4 4" xfId="19391" xr:uid="{00000000-0005-0000-0000-0000940E0000}"/>
    <cellStyle name="ArialNormal 4 4 4 2" xfId="30879" xr:uid="{00000000-0005-0000-0000-0000950E0000}"/>
    <cellStyle name="ArialNormal 4 4 4 3" xfId="41619" xr:uid="{00000000-0005-0000-0000-0000960E0000}"/>
    <cellStyle name="ArialNormal 4 4 5" xfId="21125" xr:uid="{00000000-0005-0000-0000-0000970E0000}"/>
    <cellStyle name="ArialNormal 4 4 5 2" xfId="32606" xr:uid="{00000000-0005-0000-0000-0000980E0000}"/>
    <cellStyle name="ArialNormal 4 4 5 3" xfId="43158" xr:uid="{00000000-0005-0000-0000-0000990E0000}"/>
    <cellStyle name="ArialNormal 4 4 6" xfId="11294" xr:uid="{00000000-0005-0000-0000-00009A0E0000}"/>
    <cellStyle name="ArialNormal 4 4 7" xfId="22949" xr:uid="{00000000-0005-0000-0000-00009B0E0000}"/>
    <cellStyle name="ArialNormal 4 4 8" xfId="34286" xr:uid="{00000000-0005-0000-0000-00009C0E0000}"/>
    <cellStyle name="ArialNormal 4 5" xfId="6440" xr:uid="{00000000-0005-0000-0000-00009D0E0000}"/>
    <cellStyle name="ArialNormal 4 5 2" xfId="15721" xr:uid="{00000000-0005-0000-0000-00009E0E0000}"/>
    <cellStyle name="ArialNormal 4 5 2 2" xfId="27275" xr:uid="{00000000-0005-0000-0000-00009F0E0000}"/>
    <cellStyle name="ArialNormal 4 5 2 3" xfId="38263" xr:uid="{00000000-0005-0000-0000-0000A00E0000}"/>
    <cellStyle name="ArialNormal 4 5 3" xfId="17647" xr:uid="{00000000-0005-0000-0000-0000A10E0000}"/>
    <cellStyle name="ArialNormal 4 5 3 2" xfId="29135" xr:uid="{00000000-0005-0000-0000-0000A20E0000}"/>
    <cellStyle name="ArialNormal 4 5 3 3" xfId="39938" xr:uid="{00000000-0005-0000-0000-0000A30E0000}"/>
    <cellStyle name="ArialNormal 4 5 4" xfId="19240" xr:uid="{00000000-0005-0000-0000-0000A40E0000}"/>
    <cellStyle name="ArialNormal 4 5 4 2" xfId="30728" xr:uid="{00000000-0005-0000-0000-0000A50E0000}"/>
    <cellStyle name="ArialNormal 4 5 4 3" xfId="41487" xr:uid="{00000000-0005-0000-0000-0000A60E0000}"/>
    <cellStyle name="ArialNormal 4 5 5" xfId="20974" xr:uid="{00000000-0005-0000-0000-0000A70E0000}"/>
    <cellStyle name="ArialNormal 4 5 5 2" xfId="32455" xr:uid="{00000000-0005-0000-0000-0000A80E0000}"/>
    <cellStyle name="ArialNormal 4 5 5 3" xfId="43026" xr:uid="{00000000-0005-0000-0000-0000A90E0000}"/>
    <cellStyle name="ArialNormal 4 5 6" xfId="11143" xr:uid="{00000000-0005-0000-0000-0000AA0E0000}"/>
    <cellStyle name="ArialNormal 4 5 7" xfId="22798" xr:uid="{00000000-0005-0000-0000-0000AB0E0000}"/>
    <cellStyle name="ArialNormal 4 5 8" xfId="34135" xr:uid="{00000000-0005-0000-0000-0000AC0E0000}"/>
    <cellStyle name="ArialNormal 4 6" xfId="9355" xr:uid="{00000000-0005-0000-0000-0000AD0E0000}"/>
    <cellStyle name="ArialNormal 4 6 2" xfId="14454" xr:uid="{00000000-0005-0000-0000-0000AE0E0000}"/>
    <cellStyle name="ArialNormal 4 6 2 2" xfId="26018" xr:uid="{00000000-0005-0000-0000-0000AF0E0000}"/>
    <cellStyle name="ArialNormal 4 6 2 3" xfId="37162" xr:uid="{00000000-0005-0000-0000-0000B00E0000}"/>
    <cellStyle name="ArialNormal 4 6 3" xfId="14512" xr:uid="{00000000-0005-0000-0000-0000B10E0000}"/>
    <cellStyle name="ArialNormal 4 6 3 2" xfId="26076" xr:uid="{00000000-0005-0000-0000-0000B20E0000}"/>
    <cellStyle name="ArialNormal 4 6 3 3" xfId="37219" xr:uid="{00000000-0005-0000-0000-0000B30E0000}"/>
    <cellStyle name="ArialNormal 4 6 4" xfId="17823" xr:uid="{00000000-0005-0000-0000-0000B40E0000}"/>
    <cellStyle name="ArialNormal 4 6 4 2" xfId="29311" xr:uid="{00000000-0005-0000-0000-0000B50E0000}"/>
    <cellStyle name="ArialNormal 4 6 4 3" xfId="40114" xr:uid="{00000000-0005-0000-0000-0000B60E0000}"/>
    <cellStyle name="ArialNormal 4 6 5" xfId="12623" xr:uid="{00000000-0005-0000-0000-0000B70E0000}"/>
    <cellStyle name="ArialNormal 4 6 5 2" xfId="24193" xr:uid="{00000000-0005-0000-0000-0000B80E0000}"/>
    <cellStyle name="ArialNormal 4 6 5 3" xfId="35524" xr:uid="{00000000-0005-0000-0000-0000B90E0000}"/>
    <cellStyle name="ArialNormal 4 6 6" xfId="8526" xr:uid="{00000000-0005-0000-0000-0000BA0E0000}"/>
    <cellStyle name="ArialNormal 4 6 7" xfId="22439" xr:uid="{00000000-0005-0000-0000-0000BB0E0000}"/>
    <cellStyle name="ArialNormal 4 7" xfId="14106" xr:uid="{00000000-0005-0000-0000-0000BC0E0000}"/>
    <cellStyle name="ArialNormal 4 7 2" xfId="25670" xr:uid="{00000000-0005-0000-0000-0000BD0E0000}"/>
    <cellStyle name="ArialNormal 4 7 3" xfId="36860" xr:uid="{00000000-0005-0000-0000-0000BE0E0000}"/>
    <cellStyle name="ArialNormal 4 8" xfId="13480" xr:uid="{00000000-0005-0000-0000-0000BF0E0000}"/>
    <cellStyle name="ArialNormal 4 8 2" xfId="25046" xr:uid="{00000000-0005-0000-0000-0000C00E0000}"/>
    <cellStyle name="ArialNormal 4 8 3" xfId="36305" xr:uid="{00000000-0005-0000-0000-0000C10E0000}"/>
    <cellStyle name="ArialNormal 4 9" xfId="13680" xr:uid="{00000000-0005-0000-0000-0000C20E0000}"/>
    <cellStyle name="ArialNormal 4 9 2" xfId="25244" xr:uid="{00000000-0005-0000-0000-0000C30E0000}"/>
    <cellStyle name="ArialNormal 4 9 3" xfId="36482" xr:uid="{00000000-0005-0000-0000-0000C40E0000}"/>
    <cellStyle name="ArialNormal 5" xfId="7294" xr:uid="{00000000-0005-0000-0000-0000C50E0000}"/>
    <cellStyle name="ArialNormal 5 10" xfId="9263" xr:uid="{00000000-0005-0000-0000-0000C60E0000}"/>
    <cellStyle name="ArialNormal 5 2" xfId="7026" xr:uid="{00000000-0005-0000-0000-0000C70E0000}"/>
    <cellStyle name="ArialNormal 5 2 2" xfId="16307" xr:uid="{00000000-0005-0000-0000-0000C80E0000}"/>
    <cellStyle name="ArialNormal 5 2 2 2" xfId="27861" xr:uid="{00000000-0005-0000-0000-0000C90E0000}"/>
    <cellStyle name="ArialNormal 5 2 2 3" xfId="38777" xr:uid="{00000000-0005-0000-0000-0000CA0E0000}"/>
    <cellStyle name="ArialNormal 5 2 3" xfId="18167" xr:uid="{00000000-0005-0000-0000-0000CB0E0000}"/>
    <cellStyle name="ArialNormal 5 2 3 2" xfId="29655" xr:uid="{00000000-0005-0000-0000-0000CC0E0000}"/>
    <cellStyle name="ArialNormal 5 2 3 3" xfId="40456" xr:uid="{00000000-0005-0000-0000-0000CD0E0000}"/>
    <cellStyle name="ArialNormal 5 2 4" xfId="19826" xr:uid="{00000000-0005-0000-0000-0000CE0E0000}"/>
    <cellStyle name="ArialNormal 5 2 4 2" xfId="31314" xr:uid="{00000000-0005-0000-0000-0000CF0E0000}"/>
    <cellStyle name="ArialNormal 5 2 4 3" xfId="42001" xr:uid="{00000000-0005-0000-0000-0000D00E0000}"/>
    <cellStyle name="ArialNormal 5 2 5" xfId="21560" xr:uid="{00000000-0005-0000-0000-0000D10E0000}"/>
    <cellStyle name="ArialNormal 5 2 5 2" xfId="33041" xr:uid="{00000000-0005-0000-0000-0000D20E0000}"/>
    <cellStyle name="ArialNormal 5 2 5 3" xfId="43540" xr:uid="{00000000-0005-0000-0000-0000D30E0000}"/>
    <cellStyle name="ArialNormal 5 2 6" xfId="11729" xr:uid="{00000000-0005-0000-0000-0000D40E0000}"/>
    <cellStyle name="ArialNormal 5 2 7" xfId="23384" xr:uid="{00000000-0005-0000-0000-0000D50E0000}"/>
    <cellStyle name="ArialNormal 5 2 8" xfId="34721" xr:uid="{00000000-0005-0000-0000-0000D60E0000}"/>
    <cellStyle name="ArialNormal 5 3" xfId="6656" xr:uid="{00000000-0005-0000-0000-0000D70E0000}"/>
    <cellStyle name="ArialNormal 5 3 2" xfId="15937" xr:uid="{00000000-0005-0000-0000-0000D80E0000}"/>
    <cellStyle name="ArialNormal 5 3 2 2" xfId="27491" xr:uid="{00000000-0005-0000-0000-0000D90E0000}"/>
    <cellStyle name="ArialNormal 5 3 2 3" xfId="38456" xr:uid="{00000000-0005-0000-0000-0000DA0E0000}"/>
    <cellStyle name="ArialNormal 5 3 3" xfId="17842" xr:uid="{00000000-0005-0000-0000-0000DB0E0000}"/>
    <cellStyle name="ArialNormal 5 3 3 2" xfId="29330" xr:uid="{00000000-0005-0000-0000-0000DC0E0000}"/>
    <cellStyle name="ArialNormal 5 3 3 3" xfId="40133" xr:uid="{00000000-0005-0000-0000-0000DD0E0000}"/>
    <cellStyle name="ArialNormal 5 3 4" xfId="19456" xr:uid="{00000000-0005-0000-0000-0000DE0E0000}"/>
    <cellStyle name="ArialNormal 5 3 4 2" xfId="30944" xr:uid="{00000000-0005-0000-0000-0000DF0E0000}"/>
    <cellStyle name="ArialNormal 5 3 4 3" xfId="41680" xr:uid="{00000000-0005-0000-0000-0000E00E0000}"/>
    <cellStyle name="ArialNormal 5 3 5" xfId="21190" xr:uid="{00000000-0005-0000-0000-0000E10E0000}"/>
    <cellStyle name="ArialNormal 5 3 5 2" xfId="32671" xr:uid="{00000000-0005-0000-0000-0000E20E0000}"/>
    <cellStyle name="ArialNormal 5 3 5 3" xfId="43219" xr:uid="{00000000-0005-0000-0000-0000E30E0000}"/>
    <cellStyle name="ArialNormal 5 3 6" xfId="11359" xr:uid="{00000000-0005-0000-0000-0000E40E0000}"/>
    <cellStyle name="ArialNormal 5 3 7" xfId="23014" xr:uid="{00000000-0005-0000-0000-0000E50E0000}"/>
    <cellStyle name="ArialNormal 5 3 8" xfId="34351" xr:uid="{00000000-0005-0000-0000-0000E60E0000}"/>
    <cellStyle name="ArialNormal 5 4" xfId="14165" xr:uid="{00000000-0005-0000-0000-0000E70E0000}"/>
    <cellStyle name="ArialNormal 5 4 2" xfId="25729" xr:uid="{00000000-0005-0000-0000-0000E80E0000}"/>
    <cellStyle name="ArialNormal 5 4 3" xfId="36909" xr:uid="{00000000-0005-0000-0000-0000E90E0000}"/>
    <cellStyle name="ArialNormal 5 5" xfId="13464" xr:uid="{00000000-0005-0000-0000-0000EA0E0000}"/>
    <cellStyle name="ArialNormal 5 5 2" xfId="25030" xr:uid="{00000000-0005-0000-0000-0000EB0E0000}"/>
    <cellStyle name="ArialNormal 5 5 3" xfId="36289" xr:uid="{00000000-0005-0000-0000-0000EC0E0000}"/>
    <cellStyle name="ArialNormal 5 6" xfId="13592" xr:uid="{00000000-0005-0000-0000-0000ED0E0000}"/>
    <cellStyle name="ArialNormal 5 6 2" xfId="25156" xr:uid="{00000000-0005-0000-0000-0000EE0E0000}"/>
    <cellStyle name="ArialNormal 5 6 3" xfId="36401" xr:uid="{00000000-0005-0000-0000-0000EF0E0000}"/>
    <cellStyle name="ArialNormal 5 7" xfId="13199" xr:uid="{00000000-0005-0000-0000-0000F00E0000}"/>
    <cellStyle name="ArialNormal 5 7 2" xfId="24767" xr:uid="{00000000-0005-0000-0000-0000F10E0000}"/>
    <cellStyle name="ArialNormal 5 7 3" xfId="36050" xr:uid="{00000000-0005-0000-0000-0000F20E0000}"/>
    <cellStyle name="ArialNormal 5 8" xfId="9081" xr:uid="{00000000-0005-0000-0000-0000F30E0000}"/>
    <cellStyle name="ArialNormal 5 9" xfId="9286" xr:uid="{00000000-0005-0000-0000-0000F40E0000}"/>
    <cellStyle name="ArialNormal 6" xfId="7332" xr:uid="{00000000-0005-0000-0000-0000F50E0000}"/>
    <cellStyle name="ArialNormal 6 10" xfId="8956" xr:uid="{00000000-0005-0000-0000-0000F60E0000}"/>
    <cellStyle name="ArialNormal 6 11" xfId="9260" xr:uid="{00000000-0005-0000-0000-0000F70E0000}"/>
    <cellStyle name="ArialNormal 6 2" xfId="6817" xr:uid="{00000000-0005-0000-0000-0000F80E0000}"/>
    <cellStyle name="ArialNormal 6 2 2" xfId="16098" xr:uid="{00000000-0005-0000-0000-0000F90E0000}"/>
    <cellStyle name="ArialNormal 6 2 2 2" xfId="27652" xr:uid="{00000000-0005-0000-0000-0000FA0E0000}"/>
    <cellStyle name="ArialNormal 6 2 2 3" xfId="38595" xr:uid="{00000000-0005-0000-0000-0000FB0E0000}"/>
    <cellStyle name="ArialNormal 6 2 3" xfId="17982" xr:uid="{00000000-0005-0000-0000-0000FC0E0000}"/>
    <cellStyle name="ArialNormal 6 2 3 2" xfId="29470" xr:uid="{00000000-0005-0000-0000-0000FD0E0000}"/>
    <cellStyle name="ArialNormal 6 2 3 3" xfId="40272" xr:uid="{00000000-0005-0000-0000-0000FE0E0000}"/>
    <cellStyle name="ArialNormal 6 2 4" xfId="19617" xr:uid="{00000000-0005-0000-0000-0000FF0E0000}"/>
    <cellStyle name="ArialNormal 6 2 4 2" xfId="31105" xr:uid="{00000000-0005-0000-0000-0000000F0000}"/>
    <cellStyle name="ArialNormal 6 2 4 3" xfId="41819" xr:uid="{00000000-0005-0000-0000-0000010F0000}"/>
    <cellStyle name="ArialNormal 6 2 5" xfId="21351" xr:uid="{00000000-0005-0000-0000-0000020F0000}"/>
    <cellStyle name="ArialNormal 6 2 5 2" xfId="32832" xr:uid="{00000000-0005-0000-0000-0000030F0000}"/>
    <cellStyle name="ArialNormal 6 2 5 3" xfId="43358" xr:uid="{00000000-0005-0000-0000-0000040F0000}"/>
    <cellStyle name="ArialNormal 6 2 6" xfId="11520" xr:uid="{00000000-0005-0000-0000-0000050F0000}"/>
    <cellStyle name="ArialNormal 6 2 7" xfId="23175" xr:uid="{00000000-0005-0000-0000-0000060F0000}"/>
    <cellStyle name="ArialNormal 6 2 8" xfId="34512" xr:uid="{00000000-0005-0000-0000-0000070F0000}"/>
    <cellStyle name="ArialNormal 6 3" xfId="6980" xr:uid="{00000000-0005-0000-0000-0000080F0000}"/>
    <cellStyle name="ArialNormal 6 3 2" xfId="16261" xr:uid="{00000000-0005-0000-0000-0000090F0000}"/>
    <cellStyle name="ArialNormal 6 3 2 2" xfId="27815" xr:uid="{00000000-0005-0000-0000-00000A0F0000}"/>
    <cellStyle name="ArialNormal 6 3 2 3" xfId="38741" xr:uid="{00000000-0005-0000-0000-00000B0F0000}"/>
    <cellStyle name="ArialNormal 6 3 3" xfId="18130" xr:uid="{00000000-0005-0000-0000-00000C0F0000}"/>
    <cellStyle name="ArialNormal 6 3 3 2" xfId="29618" xr:uid="{00000000-0005-0000-0000-00000D0F0000}"/>
    <cellStyle name="ArialNormal 6 3 3 3" xfId="40419" xr:uid="{00000000-0005-0000-0000-00000E0F0000}"/>
    <cellStyle name="ArialNormal 6 3 4" xfId="19780" xr:uid="{00000000-0005-0000-0000-00000F0F0000}"/>
    <cellStyle name="ArialNormal 6 3 4 2" xfId="31268" xr:uid="{00000000-0005-0000-0000-0000100F0000}"/>
    <cellStyle name="ArialNormal 6 3 4 3" xfId="41965" xr:uid="{00000000-0005-0000-0000-0000110F0000}"/>
    <cellStyle name="ArialNormal 6 3 5" xfId="21514" xr:uid="{00000000-0005-0000-0000-0000120F0000}"/>
    <cellStyle name="ArialNormal 6 3 5 2" xfId="32995" xr:uid="{00000000-0005-0000-0000-0000130F0000}"/>
    <cellStyle name="ArialNormal 6 3 5 3" xfId="43504" xr:uid="{00000000-0005-0000-0000-0000140F0000}"/>
    <cellStyle name="ArialNormal 6 3 6" xfId="11683" xr:uid="{00000000-0005-0000-0000-0000150F0000}"/>
    <cellStyle name="ArialNormal 6 3 7" xfId="23338" xr:uid="{00000000-0005-0000-0000-0000160F0000}"/>
    <cellStyle name="ArialNormal 6 3 8" xfId="34675" xr:uid="{00000000-0005-0000-0000-0000170F0000}"/>
    <cellStyle name="ArialNormal 6 4" xfId="11993" xr:uid="{00000000-0005-0000-0000-0000180F0000}"/>
    <cellStyle name="ArialNormal 6 4 2" xfId="16573" xr:uid="{00000000-0005-0000-0000-0000190F0000}"/>
    <cellStyle name="ArialNormal 6 4 2 2" xfId="28127" xr:uid="{00000000-0005-0000-0000-00001A0F0000}"/>
    <cellStyle name="ArialNormal 6 4 2 3" xfId="39012" xr:uid="{00000000-0005-0000-0000-00001B0F0000}"/>
    <cellStyle name="ArialNormal 6 4 3" xfId="18407" xr:uid="{00000000-0005-0000-0000-00001C0F0000}"/>
    <cellStyle name="ArialNormal 6 4 3 2" xfId="29895" xr:uid="{00000000-0005-0000-0000-00001D0F0000}"/>
    <cellStyle name="ArialNormal 6 4 3 3" xfId="40695" xr:uid="{00000000-0005-0000-0000-00001E0F0000}"/>
    <cellStyle name="ArialNormal 6 4 4" xfId="20092" xr:uid="{00000000-0005-0000-0000-00001F0F0000}"/>
    <cellStyle name="ArialNormal 6 4 4 2" xfId="31580" xr:uid="{00000000-0005-0000-0000-0000200F0000}"/>
    <cellStyle name="ArialNormal 6 4 4 3" xfId="42236" xr:uid="{00000000-0005-0000-0000-0000210F0000}"/>
    <cellStyle name="ArialNormal 6 4 5" xfId="21826" xr:uid="{00000000-0005-0000-0000-0000220F0000}"/>
    <cellStyle name="ArialNormal 6 4 5 2" xfId="33307" xr:uid="{00000000-0005-0000-0000-0000230F0000}"/>
    <cellStyle name="ArialNormal 6 4 5 3" xfId="43775" xr:uid="{00000000-0005-0000-0000-0000240F0000}"/>
    <cellStyle name="ArialNormal 6 4 6" xfId="23650" xr:uid="{00000000-0005-0000-0000-0000250F0000}"/>
    <cellStyle name="ArialNormal 6 4 7" xfId="34985" xr:uid="{00000000-0005-0000-0000-0000260F0000}"/>
    <cellStyle name="ArialNormal 6 5" xfId="14203" xr:uid="{00000000-0005-0000-0000-0000270F0000}"/>
    <cellStyle name="ArialNormal 6 5 2" xfId="25767" xr:uid="{00000000-0005-0000-0000-0000280F0000}"/>
    <cellStyle name="ArialNormal 6 5 3" xfId="36932" xr:uid="{00000000-0005-0000-0000-0000290F0000}"/>
    <cellStyle name="ArialNormal 6 6" xfId="14587" xr:uid="{00000000-0005-0000-0000-00002A0F0000}"/>
    <cellStyle name="ArialNormal 6 6 2" xfId="26148" xr:uid="{00000000-0005-0000-0000-00002B0F0000}"/>
    <cellStyle name="ArialNormal 6 6 3" xfId="37270" xr:uid="{00000000-0005-0000-0000-00002C0F0000}"/>
    <cellStyle name="ArialNormal 6 7" xfId="12619" xr:uid="{00000000-0005-0000-0000-00002D0F0000}"/>
    <cellStyle name="ArialNormal 6 7 2" xfId="24189" xr:uid="{00000000-0005-0000-0000-00002E0F0000}"/>
    <cellStyle name="ArialNormal 6 7 3" xfId="35520" xr:uid="{00000000-0005-0000-0000-00002F0F0000}"/>
    <cellStyle name="ArialNormal 6 8" xfId="13749" xr:uid="{00000000-0005-0000-0000-0000300F0000}"/>
    <cellStyle name="ArialNormal 6 8 2" xfId="25313" xr:uid="{00000000-0005-0000-0000-0000310F0000}"/>
    <cellStyle name="ArialNormal 6 8 3" xfId="36542" xr:uid="{00000000-0005-0000-0000-0000320F0000}"/>
    <cellStyle name="ArialNormal 6 9" xfId="9116" xr:uid="{00000000-0005-0000-0000-0000330F0000}"/>
    <cellStyle name="ArialNormal 7" xfId="6316" xr:uid="{00000000-0005-0000-0000-0000340F0000}"/>
    <cellStyle name="ArialNormal 7 2" xfId="15597" xr:uid="{00000000-0005-0000-0000-0000350F0000}"/>
    <cellStyle name="ArialNormal 7 2 2" xfId="27151" xr:uid="{00000000-0005-0000-0000-0000360F0000}"/>
    <cellStyle name="ArialNormal 7 2 3" xfId="38158" xr:uid="{00000000-0005-0000-0000-0000370F0000}"/>
    <cellStyle name="ArialNormal 7 3" xfId="17536" xr:uid="{00000000-0005-0000-0000-0000380F0000}"/>
    <cellStyle name="ArialNormal 7 3 2" xfId="29024" xr:uid="{00000000-0005-0000-0000-0000390F0000}"/>
    <cellStyle name="ArialNormal 7 3 3" xfId="39827" xr:uid="{00000000-0005-0000-0000-00003A0F0000}"/>
    <cellStyle name="ArialNormal 7 4" xfId="19116" xr:uid="{00000000-0005-0000-0000-00003B0F0000}"/>
    <cellStyle name="ArialNormal 7 4 2" xfId="30604" xr:uid="{00000000-0005-0000-0000-00003C0F0000}"/>
    <cellStyle name="ArialNormal 7 4 3" xfId="41382" xr:uid="{00000000-0005-0000-0000-00003D0F0000}"/>
    <cellStyle name="ArialNormal 7 5" xfId="20850" xr:uid="{00000000-0005-0000-0000-00003E0F0000}"/>
    <cellStyle name="ArialNormal 7 5 2" xfId="32331" xr:uid="{00000000-0005-0000-0000-00003F0F0000}"/>
    <cellStyle name="ArialNormal 7 5 3" xfId="42921" xr:uid="{00000000-0005-0000-0000-0000400F0000}"/>
    <cellStyle name="ArialNormal 7 6" xfId="11019" xr:uid="{00000000-0005-0000-0000-0000410F0000}"/>
    <cellStyle name="ArialNormal 7 7" xfId="22674" xr:uid="{00000000-0005-0000-0000-0000420F0000}"/>
    <cellStyle name="ArialNormal 7 8" xfId="34011" xr:uid="{00000000-0005-0000-0000-0000430F0000}"/>
    <cellStyle name="ArialNormal 8" xfId="12648" xr:uid="{00000000-0005-0000-0000-0000440F0000}"/>
    <cellStyle name="ArialNormal 8 2" xfId="24218" xr:uid="{00000000-0005-0000-0000-0000450F0000}"/>
    <cellStyle name="ArialNormal 8 3" xfId="35549" xr:uid="{00000000-0005-0000-0000-0000460F0000}"/>
    <cellStyle name="ArialNormal 9" xfId="15172" xr:uid="{00000000-0005-0000-0000-0000470F0000}"/>
    <cellStyle name="ArialNormal 9 2" xfId="26730" xr:uid="{00000000-0005-0000-0000-0000480F0000}"/>
    <cellStyle name="ArialNormal 9 3" xfId="37769" xr:uid="{00000000-0005-0000-0000-0000490F0000}"/>
    <cellStyle name="back" xfId="627" xr:uid="{00000000-0005-0000-0000-00004A0F0000}"/>
    <cellStyle name="Bad" xfId="23" builtinId="27" customBuiltin="1"/>
    <cellStyle name="Bad 2" xfId="628" xr:uid="{00000000-0005-0000-0000-00004C0F0000}"/>
    <cellStyle name="Bad 2 2" xfId="629" xr:uid="{00000000-0005-0000-0000-00004D0F0000}"/>
    <cellStyle name="Bad 2 3" xfId="630" xr:uid="{00000000-0005-0000-0000-00004E0F0000}"/>
    <cellStyle name="Bad 2 4" xfId="631" xr:uid="{00000000-0005-0000-0000-00004F0F0000}"/>
    <cellStyle name="Bad 2 5" xfId="6051" xr:uid="{00000000-0005-0000-0000-0000500F0000}"/>
    <cellStyle name="Bad 3" xfId="632" xr:uid="{00000000-0005-0000-0000-0000510F0000}"/>
    <cellStyle name="Bad 4" xfId="5186" xr:uid="{00000000-0005-0000-0000-0000520F0000}"/>
    <cellStyle name="big" xfId="633" xr:uid="{00000000-0005-0000-0000-0000530F0000}"/>
    <cellStyle name="big 2" xfId="634" xr:uid="{00000000-0005-0000-0000-0000540F0000}"/>
    <cellStyle name="big 2 10" xfId="9269" xr:uid="{00000000-0005-0000-0000-0000550F0000}"/>
    <cellStyle name="big 2 2" xfId="7329" xr:uid="{00000000-0005-0000-0000-0000560F0000}"/>
    <cellStyle name="big 2 2 2" xfId="16570" xr:uid="{00000000-0005-0000-0000-0000570F0000}"/>
    <cellStyle name="big 2 2 2 2" xfId="28124" xr:uid="{00000000-0005-0000-0000-0000580F0000}"/>
    <cellStyle name="big 2 2 3" xfId="20089" xr:uid="{00000000-0005-0000-0000-0000590F0000}"/>
    <cellStyle name="big 2 2 3 2" xfId="31577" xr:uid="{00000000-0005-0000-0000-00005A0F0000}"/>
    <cellStyle name="big 2 2 4" xfId="21823" xr:uid="{00000000-0005-0000-0000-00005B0F0000}"/>
    <cellStyle name="big 2 2 4 2" xfId="33304" xr:uid="{00000000-0005-0000-0000-00005C0F0000}"/>
    <cellStyle name="big 2 2 5" xfId="11990" xr:uid="{00000000-0005-0000-0000-00005D0F0000}"/>
    <cellStyle name="big 2 2 6" xfId="23647" xr:uid="{00000000-0005-0000-0000-00005E0F0000}"/>
    <cellStyle name="big 2 2 7" xfId="34982" xr:uid="{00000000-0005-0000-0000-00005F0F0000}"/>
    <cellStyle name="big 2 3" xfId="7831" xr:uid="{00000000-0005-0000-0000-0000600F0000}"/>
    <cellStyle name="big 2 3 2" xfId="16816" xr:uid="{00000000-0005-0000-0000-0000610F0000}"/>
    <cellStyle name="big 2 3 2 2" xfId="28370" xr:uid="{00000000-0005-0000-0000-0000620F0000}"/>
    <cellStyle name="big 2 3 3" xfId="20303" xr:uid="{00000000-0005-0000-0000-0000630F0000}"/>
    <cellStyle name="big 2 3 3 2" xfId="31791" xr:uid="{00000000-0005-0000-0000-0000640F0000}"/>
    <cellStyle name="big 2 3 4" xfId="22037" xr:uid="{00000000-0005-0000-0000-0000650F0000}"/>
    <cellStyle name="big 2 3 4 2" xfId="33518" xr:uid="{00000000-0005-0000-0000-0000660F0000}"/>
    <cellStyle name="big 2 3 5" xfId="12282" xr:uid="{00000000-0005-0000-0000-0000670F0000}"/>
    <cellStyle name="big 2 3 6" xfId="23861" xr:uid="{00000000-0005-0000-0000-0000680F0000}"/>
    <cellStyle name="big 2 3 7" xfId="35196" xr:uid="{00000000-0005-0000-0000-0000690F0000}"/>
    <cellStyle name="big 2 4" xfId="7746" xr:uid="{00000000-0005-0000-0000-00006A0F0000}"/>
    <cellStyle name="big 2 4 2" xfId="16731" xr:uid="{00000000-0005-0000-0000-00006B0F0000}"/>
    <cellStyle name="big 2 4 2 2" xfId="28285" xr:uid="{00000000-0005-0000-0000-00006C0F0000}"/>
    <cellStyle name="big 2 4 3" xfId="20218" xr:uid="{00000000-0005-0000-0000-00006D0F0000}"/>
    <cellStyle name="big 2 4 3 2" xfId="31706" xr:uid="{00000000-0005-0000-0000-00006E0F0000}"/>
    <cellStyle name="big 2 4 4" xfId="21952" xr:uid="{00000000-0005-0000-0000-00006F0F0000}"/>
    <cellStyle name="big 2 4 4 2" xfId="33433" xr:uid="{00000000-0005-0000-0000-0000700F0000}"/>
    <cellStyle name="big 2 4 5" xfId="12197" xr:uid="{00000000-0005-0000-0000-0000710F0000}"/>
    <cellStyle name="big 2 4 6" xfId="23776" xr:uid="{00000000-0005-0000-0000-0000720F0000}"/>
    <cellStyle name="big 2 4 7" xfId="35111" xr:uid="{00000000-0005-0000-0000-0000730F0000}"/>
    <cellStyle name="big 2 5" xfId="14200" xr:uid="{00000000-0005-0000-0000-0000740F0000}"/>
    <cellStyle name="big 2 5 2" xfId="25764" xr:uid="{00000000-0005-0000-0000-0000750F0000}"/>
    <cellStyle name="big 2 6" xfId="15075" xr:uid="{00000000-0005-0000-0000-0000760F0000}"/>
    <cellStyle name="big 2 6 2" xfId="26633" xr:uid="{00000000-0005-0000-0000-0000770F0000}"/>
    <cellStyle name="big 2 7" xfId="17167" xr:uid="{00000000-0005-0000-0000-0000780F0000}"/>
    <cellStyle name="big 2 7 2" xfId="28655" xr:uid="{00000000-0005-0000-0000-0000790F0000}"/>
    <cellStyle name="big 2 8" xfId="9113" xr:uid="{00000000-0005-0000-0000-00007A0F0000}"/>
    <cellStyle name="big 2 9" xfId="8962" xr:uid="{00000000-0005-0000-0000-00007B0F0000}"/>
    <cellStyle name="big 3" xfId="6719" xr:uid="{00000000-0005-0000-0000-00007C0F0000}"/>
    <cellStyle name="big 3 2" xfId="16000" xr:uid="{00000000-0005-0000-0000-00007D0F0000}"/>
    <cellStyle name="big 3 2 2" xfId="27554" xr:uid="{00000000-0005-0000-0000-00007E0F0000}"/>
    <cellStyle name="big 3 3" xfId="19519" xr:uid="{00000000-0005-0000-0000-00007F0F0000}"/>
    <cellStyle name="big 3 3 2" xfId="31007" xr:uid="{00000000-0005-0000-0000-0000800F0000}"/>
    <cellStyle name="big 3 4" xfId="21253" xr:uid="{00000000-0005-0000-0000-0000810F0000}"/>
    <cellStyle name="big 3 4 2" xfId="32734" xr:uid="{00000000-0005-0000-0000-0000820F0000}"/>
    <cellStyle name="big 3 5" xfId="11422" xr:uid="{00000000-0005-0000-0000-0000830F0000}"/>
    <cellStyle name="big 3 6" xfId="23077" xr:uid="{00000000-0005-0000-0000-0000840F0000}"/>
    <cellStyle name="big 3 7" xfId="34414" xr:uid="{00000000-0005-0000-0000-0000850F0000}"/>
    <cellStyle name="big 4" xfId="13317" xr:uid="{00000000-0005-0000-0000-0000860F0000}"/>
    <cellStyle name="big 4 2" xfId="24885" xr:uid="{00000000-0005-0000-0000-0000870F0000}"/>
    <cellStyle name="big 5" xfId="12930" xr:uid="{00000000-0005-0000-0000-0000880F0000}"/>
    <cellStyle name="big 5 2" xfId="24500" xr:uid="{00000000-0005-0000-0000-0000890F0000}"/>
    <cellStyle name="big 6" xfId="8410" xr:uid="{00000000-0005-0000-0000-00008A0F0000}"/>
    <cellStyle name="Body" xfId="635" xr:uid="{00000000-0005-0000-0000-00008B0F0000}"/>
    <cellStyle name="Body 2" xfId="636" xr:uid="{00000000-0005-0000-0000-00008C0F0000}"/>
    <cellStyle name="Body 3" xfId="637" xr:uid="{00000000-0005-0000-0000-00008D0F0000}"/>
    <cellStyle name="bol" xfId="638" xr:uid="{00000000-0005-0000-0000-00008E0F0000}"/>
    <cellStyle name="Bol 1" xfId="639" xr:uid="{00000000-0005-0000-0000-00008F0F0000}"/>
    <cellStyle name="Bol 1 2" xfId="640" xr:uid="{00000000-0005-0000-0000-0000900F0000}"/>
    <cellStyle name="Bol 1 2 10" xfId="8970" xr:uid="{00000000-0005-0000-0000-0000910F0000}"/>
    <cellStyle name="Bol 1 2 11" xfId="10458" xr:uid="{00000000-0005-0000-0000-0000920F0000}"/>
    <cellStyle name="Bol 1 2 2" xfId="7328" xr:uid="{00000000-0005-0000-0000-0000930F0000}"/>
    <cellStyle name="Bol 1 2 2 2" xfId="16569" xr:uid="{00000000-0005-0000-0000-0000940F0000}"/>
    <cellStyle name="Bol 1 2 2 2 2" xfId="28123" xr:uid="{00000000-0005-0000-0000-0000950F0000}"/>
    <cellStyle name="Bol 1 2 2 3" xfId="18404" xr:uid="{00000000-0005-0000-0000-0000960F0000}"/>
    <cellStyle name="Bol 1 2 2 3 2" xfId="29892" xr:uid="{00000000-0005-0000-0000-0000970F0000}"/>
    <cellStyle name="Bol 1 2 2 4" xfId="20088" xr:uid="{00000000-0005-0000-0000-0000980F0000}"/>
    <cellStyle name="Bol 1 2 2 4 2" xfId="31576" xr:uid="{00000000-0005-0000-0000-0000990F0000}"/>
    <cellStyle name="Bol 1 2 2 5" xfId="21822" xr:uid="{00000000-0005-0000-0000-00009A0F0000}"/>
    <cellStyle name="Bol 1 2 2 5 2" xfId="33303" xr:uid="{00000000-0005-0000-0000-00009B0F0000}"/>
    <cellStyle name="Bol 1 2 2 6" xfId="11989" xr:uid="{00000000-0005-0000-0000-00009C0F0000}"/>
    <cellStyle name="Bol 1 2 2 7" xfId="23646" xr:uid="{00000000-0005-0000-0000-00009D0F0000}"/>
    <cellStyle name="Bol 1 2 2 8" xfId="34981" xr:uid="{00000000-0005-0000-0000-00009E0F0000}"/>
    <cellStyle name="Bol 1 2 3" xfId="7830" xr:uid="{00000000-0005-0000-0000-00009F0F0000}"/>
    <cellStyle name="Bol 1 2 3 2" xfId="16815" xr:uid="{00000000-0005-0000-0000-0000A00F0000}"/>
    <cellStyle name="Bol 1 2 3 2 2" xfId="28369" xr:uid="{00000000-0005-0000-0000-0000A10F0000}"/>
    <cellStyle name="Bol 1 2 3 3" xfId="18597" xr:uid="{00000000-0005-0000-0000-0000A20F0000}"/>
    <cellStyle name="Bol 1 2 3 3 2" xfId="30085" xr:uid="{00000000-0005-0000-0000-0000A30F0000}"/>
    <cellStyle name="Bol 1 2 3 4" xfId="20302" xr:uid="{00000000-0005-0000-0000-0000A40F0000}"/>
    <cellStyle name="Bol 1 2 3 4 2" xfId="31790" xr:uid="{00000000-0005-0000-0000-0000A50F0000}"/>
    <cellStyle name="Bol 1 2 3 5" xfId="22036" xr:uid="{00000000-0005-0000-0000-0000A60F0000}"/>
    <cellStyle name="Bol 1 2 3 5 2" xfId="33517" xr:uid="{00000000-0005-0000-0000-0000A70F0000}"/>
    <cellStyle name="Bol 1 2 3 6" xfId="12281" xr:uid="{00000000-0005-0000-0000-0000A80F0000}"/>
    <cellStyle name="Bol 1 2 3 7" xfId="23860" xr:uid="{00000000-0005-0000-0000-0000A90F0000}"/>
    <cellStyle name="Bol 1 2 3 8" xfId="35195" xr:uid="{00000000-0005-0000-0000-0000AA0F0000}"/>
    <cellStyle name="Bol 1 2 4" xfId="7742" xr:uid="{00000000-0005-0000-0000-0000AB0F0000}"/>
    <cellStyle name="Bol 1 2 4 2" xfId="16727" xr:uid="{00000000-0005-0000-0000-0000AC0F0000}"/>
    <cellStyle name="Bol 1 2 4 2 2" xfId="28281" xr:uid="{00000000-0005-0000-0000-0000AD0F0000}"/>
    <cellStyle name="Bol 1 2 4 3" xfId="18527" xr:uid="{00000000-0005-0000-0000-0000AE0F0000}"/>
    <cellStyle name="Bol 1 2 4 3 2" xfId="30015" xr:uid="{00000000-0005-0000-0000-0000AF0F0000}"/>
    <cellStyle name="Bol 1 2 4 4" xfId="20214" xr:uid="{00000000-0005-0000-0000-0000B00F0000}"/>
    <cellStyle name="Bol 1 2 4 4 2" xfId="31702" xr:uid="{00000000-0005-0000-0000-0000B10F0000}"/>
    <cellStyle name="Bol 1 2 4 5" xfId="21948" xr:uid="{00000000-0005-0000-0000-0000B20F0000}"/>
    <cellStyle name="Bol 1 2 4 5 2" xfId="33429" xr:uid="{00000000-0005-0000-0000-0000B30F0000}"/>
    <cellStyle name="Bol 1 2 4 6" xfId="12193" xr:uid="{00000000-0005-0000-0000-0000B40F0000}"/>
    <cellStyle name="Bol 1 2 4 7" xfId="23772" xr:uid="{00000000-0005-0000-0000-0000B50F0000}"/>
    <cellStyle name="Bol 1 2 4 8" xfId="35107" xr:uid="{00000000-0005-0000-0000-0000B60F0000}"/>
    <cellStyle name="Bol 1 2 5" xfId="14199" xr:uid="{00000000-0005-0000-0000-0000B70F0000}"/>
    <cellStyle name="Bol 1 2 5 2" xfId="25763" xr:uid="{00000000-0005-0000-0000-0000B80F0000}"/>
    <cellStyle name="Bol 1 2 6" xfId="14589" xr:uid="{00000000-0005-0000-0000-0000B90F0000}"/>
    <cellStyle name="Bol 1 2 6 2" xfId="26150" xr:uid="{00000000-0005-0000-0000-0000BA0F0000}"/>
    <cellStyle name="Bol 1 2 7" xfId="14830" xr:uid="{00000000-0005-0000-0000-0000BB0F0000}"/>
    <cellStyle name="Bol 1 2 7 2" xfId="26389" xr:uid="{00000000-0005-0000-0000-0000BC0F0000}"/>
    <cellStyle name="Bol 1 2 8" xfId="15481" xr:uid="{00000000-0005-0000-0000-0000BD0F0000}"/>
    <cellStyle name="Bol 1 2 8 2" xfId="27035" xr:uid="{00000000-0005-0000-0000-0000BE0F0000}"/>
    <cellStyle name="Bol 1 2 9" xfId="9112" xr:uid="{00000000-0005-0000-0000-0000BF0F0000}"/>
    <cellStyle name="Bol 1 3" xfId="6720" xr:uid="{00000000-0005-0000-0000-0000C00F0000}"/>
    <cellStyle name="Bol 1 3 2" xfId="16001" xr:uid="{00000000-0005-0000-0000-0000C10F0000}"/>
    <cellStyle name="Bol 1 3 2 2" xfId="27555" xr:uid="{00000000-0005-0000-0000-0000C20F0000}"/>
    <cellStyle name="Bol 1 3 3" xfId="17901" xr:uid="{00000000-0005-0000-0000-0000C30F0000}"/>
    <cellStyle name="Bol 1 3 3 2" xfId="29389" xr:uid="{00000000-0005-0000-0000-0000C40F0000}"/>
    <cellStyle name="Bol 1 3 4" xfId="19520" xr:uid="{00000000-0005-0000-0000-0000C50F0000}"/>
    <cellStyle name="Bol 1 3 4 2" xfId="31008" xr:uid="{00000000-0005-0000-0000-0000C60F0000}"/>
    <cellStyle name="Bol 1 3 5" xfId="21254" xr:uid="{00000000-0005-0000-0000-0000C70F0000}"/>
    <cellStyle name="Bol 1 3 5 2" xfId="32735" xr:uid="{00000000-0005-0000-0000-0000C80F0000}"/>
    <cellStyle name="Bol 1 3 6" xfId="11423" xr:uid="{00000000-0005-0000-0000-0000C90F0000}"/>
    <cellStyle name="Bol 1 3 7" xfId="23078" xr:uid="{00000000-0005-0000-0000-0000CA0F0000}"/>
    <cellStyle name="Bol 1 3 8" xfId="34415" xr:uid="{00000000-0005-0000-0000-0000CB0F0000}"/>
    <cellStyle name="Bol 1 4" xfId="13319" xr:uid="{00000000-0005-0000-0000-0000CC0F0000}"/>
    <cellStyle name="Bol 1 4 2" xfId="24887" xr:uid="{00000000-0005-0000-0000-0000CD0F0000}"/>
    <cellStyle name="Bol 1 5" xfId="12857" xr:uid="{00000000-0005-0000-0000-0000CE0F0000}"/>
    <cellStyle name="Bol 1 5 2" xfId="24427" xr:uid="{00000000-0005-0000-0000-0000CF0F0000}"/>
    <cellStyle name="Bol 1 6" xfId="14973" xr:uid="{00000000-0005-0000-0000-0000D00F0000}"/>
    <cellStyle name="Bol 1 6 2" xfId="26531" xr:uid="{00000000-0005-0000-0000-0000D10F0000}"/>
    <cellStyle name="Bol 1 7" xfId="17309" xr:uid="{00000000-0005-0000-0000-0000D20F0000}"/>
    <cellStyle name="Bol 1 7 2" xfId="28797" xr:uid="{00000000-0005-0000-0000-0000D30F0000}"/>
    <cellStyle name="Bol 1 8" xfId="8176" xr:uid="{00000000-0005-0000-0000-0000D40F0000}"/>
    <cellStyle name="Bol 1 9" xfId="8411" xr:uid="{00000000-0005-0000-0000-0000D50F0000}"/>
    <cellStyle name="bol1" xfId="641" xr:uid="{00000000-0005-0000-0000-0000D60F0000}"/>
    <cellStyle name="Ç¥ÁØ_ÀÎÀç°³¹ß¿ø" xfId="642" xr:uid="{00000000-0005-0000-0000-0000D70F0000}"/>
    <cellStyle name="Calc Currency (0)" xfId="643" xr:uid="{00000000-0005-0000-0000-0000D80F0000}"/>
    <cellStyle name="Calc Currency (0) 2" xfId="644" xr:uid="{00000000-0005-0000-0000-0000D90F0000}"/>
    <cellStyle name="Calculation" xfId="27" builtinId="22" customBuiltin="1"/>
    <cellStyle name="Calculation 2" xfId="645" xr:uid="{00000000-0005-0000-0000-0000DB0F0000}"/>
    <cellStyle name="Calculation 2 2" xfId="646" xr:uid="{00000000-0005-0000-0000-0000DC0F0000}"/>
    <cellStyle name="Calculation 2 2 10" xfId="12937" xr:uid="{00000000-0005-0000-0000-0000DD0F0000}"/>
    <cellStyle name="Calculation 2 2 10 2" xfId="24507" xr:uid="{00000000-0005-0000-0000-0000DE0F0000}"/>
    <cellStyle name="Calculation 2 2 10 3" xfId="35811" xr:uid="{00000000-0005-0000-0000-0000DF0F0000}"/>
    <cellStyle name="Calculation 2 2 11" xfId="13220" xr:uid="{00000000-0005-0000-0000-0000E00F0000}"/>
    <cellStyle name="Calculation 2 2 11 2" xfId="24788" xr:uid="{00000000-0005-0000-0000-0000E10F0000}"/>
    <cellStyle name="Calculation 2 2 11 3" xfId="36069" xr:uid="{00000000-0005-0000-0000-0000E20F0000}"/>
    <cellStyle name="Calculation 2 2 12" xfId="20675" xr:uid="{00000000-0005-0000-0000-0000E30F0000}"/>
    <cellStyle name="Calculation 2 2 12 2" xfId="32159" xr:uid="{00000000-0005-0000-0000-0000E40F0000}"/>
    <cellStyle name="Calculation 2 2 12 3" xfId="42760" xr:uid="{00000000-0005-0000-0000-0000E50F0000}"/>
    <cellStyle name="Calculation 2 2 13" xfId="8175" xr:uid="{00000000-0005-0000-0000-0000E60F0000}"/>
    <cellStyle name="Calculation 2 2 14" xfId="8413" xr:uid="{00000000-0005-0000-0000-0000E70F0000}"/>
    <cellStyle name="Calculation 2 2 2" xfId="647" xr:uid="{00000000-0005-0000-0000-0000E80F0000}"/>
    <cellStyle name="Calculation 2 2 2 10" xfId="14842" xr:uid="{00000000-0005-0000-0000-0000E90F0000}"/>
    <cellStyle name="Calculation 2 2 2 10 2" xfId="26401" xr:uid="{00000000-0005-0000-0000-0000EA0F0000}"/>
    <cellStyle name="Calculation 2 2 2 10 3" xfId="37486" xr:uid="{00000000-0005-0000-0000-0000EB0F0000}"/>
    <cellStyle name="Calculation 2 2 2 11" xfId="8181" xr:uid="{00000000-0005-0000-0000-0000EC0F0000}"/>
    <cellStyle name="Calculation 2 2 2 12" xfId="8692" xr:uid="{00000000-0005-0000-0000-0000ED0F0000}"/>
    <cellStyle name="Calculation 2 2 2 2" xfId="6071" xr:uid="{00000000-0005-0000-0000-0000EE0F0000}"/>
    <cellStyle name="Calculation 2 2 2 2 2" xfId="15491" xr:uid="{00000000-0005-0000-0000-0000EF0F0000}"/>
    <cellStyle name="Calculation 2 2 2 2 2 2" xfId="27045" xr:uid="{00000000-0005-0000-0000-0000F00F0000}"/>
    <cellStyle name="Calculation 2 2 2 2 2 3" xfId="38063" xr:uid="{00000000-0005-0000-0000-0000F10F0000}"/>
    <cellStyle name="Calculation 2 2 2 2 3" xfId="17442" xr:uid="{00000000-0005-0000-0000-0000F20F0000}"/>
    <cellStyle name="Calculation 2 2 2 2 3 2" xfId="28930" xr:uid="{00000000-0005-0000-0000-0000F30F0000}"/>
    <cellStyle name="Calculation 2 2 2 2 3 3" xfId="39733" xr:uid="{00000000-0005-0000-0000-0000F40F0000}"/>
    <cellStyle name="Calculation 2 2 2 2 4" xfId="19011" xr:uid="{00000000-0005-0000-0000-0000F50F0000}"/>
    <cellStyle name="Calculation 2 2 2 2 4 2" xfId="30499" xr:uid="{00000000-0005-0000-0000-0000F60F0000}"/>
    <cellStyle name="Calculation 2 2 2 2 4 3" xfId="41288" xr:uid="{00000000-0005-0000-0000-0000F70F0000}"/>
    <cellStyle name="Calculation 2 2 2 2 5" xfId="20745" xr:uid="{00000000-0005-0000-0000-0000F80F0000}"/>
    <cellStyle name="Calculation 2 2 2 2 5 2" xfId="32228" xr:uid="{00000000-0005-0000-0000-0000F90F0000}"/>
    <cellStyle name="Calculation 2 2 2 2 5 3" xfId="42829" xr:uid="{00000000-0005-0000-0000-0000FA0F0000}"/>
    <cellStyle name="Calculation 2 2 2 2 6" xfId="10913" xr:uid="{00000000-0005-0000-0000-0000FB0F0000}"/>
    <cellStyle name="Calculation 2 2 2 2 7" xfId="22571" xr:uid="{00000000-0005-0000-0000-0000FC0F0000}"/>
    <cellStyle name="Calculation 2 2 2 2 8" xfId="33913" xr:uid="{00000000-0005-0000-0000-0000FD0F0000}"/>
    <cellStyle name="Calculation 2 2 2 3" xfId="7169" xr:uid="{00000000-0005-0000-0000-0000FE0F0000}"/>
    <cellStyle name="Calculation 2 2 2 3 2" xfId="16450" xr:uid="{00000000-0005-0000-0000-0000FF0F0000}"/>
    <cellStyle name="Calculation 2 2 2 3 2 2" xfId="28004" xr:uid="{00000000-0005-0000-0000-000000100000}"/>
    <cellStyle name="Calculation 2 2 2 3 2 3" xfId="38911" xr:uid="{00000000-0005-0000-0000-000001100000}"/>
    <cellStyle name="Calculation 2 2 2 3 3" xfId="18302" xr:uid="{00000000-0005-0000-0000-000002100000}"/>
    <cellStyle name="Calculation 2 2 2 3 3 2" xfId="29790" xr:uid="{00000000-0005-0000-0000-000003100000}"/>
    <cellStyle name="Calculation 2 2 2 3 3 3" xfId="40591" xr:uid="{00000000-0005-0000-0000-000004100000}"/>
    <cellStyle name="Calculation 2 2 2 3 4" xfId="19969" xr:uid="{00000000-0005-0000-0000-000005100000}"/>
    <cellStyle name="Calculation 2 2 2 3 4 2" xfId="31457" xr:uid="{00000000-0005-0000-0000-000006100000}"/>
    <cellStyle name="Calculation 2 2 2 3 4 3" xfId="42135" xr:uid="{00000000-0005-0000-0000-000007100000}"/>
    <cellStyle name="Calculation 2 2 2 3 5" xfId="21703" xr:uid="{00000000-0005-0000-0000-000008100000}"/>
    <cellStyle name="Calculation 2 2 2 3 5 2" xfId="33184" xr:uid="{00000000-0005-0000-0000-000009100000}"/>
    <cellStyle name="Calculation 2 2 2 3 5 3" xfId="43674" xr:uid="{00000000-0005-0000-0000-00000A100000}"/>
    <cellStyle name="Calculation 2 2 2 3 6" xfId="11872" xr:uid="{00000000-0005-0000-0000-00000B100000}"/>
    <cellStyle name="Calculation 2 2 2 3 7" xfId="23527" xr:uid="{00000000-0005-0000-0000-00000C100000}"/>
    <cellStyle name="Calculation 2 2 2 3 8" xfId="34864" xr:uid="{00000000-0005-0000-0000-00000D100000}"/>
    <cellStyle name="Calculation 2 2 2 4" xfId="6432" xr:uid="{00000000-0005-0000-0000-00000E100000}"/>
    <cellStyle name="Calculation 2 2 2 4 2" xfId="15713" xr:uid="{00000000-0005-0000-0000-00000F100000}"/>
    <cellStyle name="Calculation 2 2 2 4 2 2" xfId="27267" xr:uid="{00000000-0005-0000-0000-000010100000}"/>
    <cellStyle name="Calculation 2 2 2 4 2 3" xfId="38257" xr:uid="{00000000-0005-0000-0000-000011100000}"/>
    <cellStyle name="Calculation 2 2 2 4 3" xfId="17639" xr:uid="{00000000-0005-0000-0000-000012100000}"/>
    <cellStyle name="Calculation 2 2 2 4 3 2" xfId="29127" xr:uid="{00000000-0005-0000-0000-000013100000}"/>
    <cellStyle name="Calculation 2 2 2 4 3 3" xfId="39930" xr:uid="{00000000-0005-0000-0000-000014100000}"/>
    <cellStyle name="Calculation 2 2 2 4 4" xfId="19232" xr:uid="{00000000-0005-0000-0000-000015100000}"/>
    <cellStyle name="Calculation 2 2 2 4 4 2" xfId="30720" xr:uid="{00000000-0005-0000-0000-000016100000}"/>
    <cellStyle name="Calculation 2 2 2 4 4 3" xfId="41481" xr:uid="{00000000-0005-0000-0000-000017100000}"/>
    <cellStyle name="Calculation 2 2 2 4 5" xfId="20966" xr:uid="{00000000-0005-0000-0000-000018100000}"/>
    <cellStyle name="Calculation 2 2 2 4 5 2" xfId="32447" xr:uid="{00000000-0005-0000-0000-000019100000}"/>
    <cellStyle name="Calculation 2 2 2 4 5 3" xfId="43020" xr:uid="{00000000-0005-0000-0000-00001A100000}"/>
    <cellStyle name="Calculation 2 2 2 4 6" xfId="11135" xr:uid="{00000000-0005-0000-0000-00001B100000}"/>
    <cellStyle name="Calculation 2 2 2 4 7" xfId="22790" xr:uid="{00000000-0005-0000-0000-00001C100000}"/>
    <cellStyle name="Calculation 2 2 2 4 8" xfId="34127" xr:uid="{00000000-0005-0000-0000-00001D100000}"/>
    <cellStyle name="Calculation 2 2 2 5" xfId="7173" xr:uid="{00000000-0005-0000-0000-00001E100000}"/>
    <cellStyle name="Calculation 2 2 2 5 2" xfId="16454" xr:uid="{00000000-0005-0000-0000-00001F100000}"/>
    <cellStyle name="Calculation 2 2 2 5 2 2" xfId="28008" xr:uid="{00000000-0005-0000-0000-000020100000}"/>
    <cellStyle name="Calculation 2 2 2 5 2 3" xfId="38915" xr:uid="{00000000-0005-0000-0000-000021100000}"/>
    <cellStyle name="Calculation 2 2 2 5 3" xfId="18306" xr:uid="{00000000-0005-0000-0000-000022100000}"/>
    <cellStyle name="Calculation 2 2 2 5 3 2" xfId="29794" xr:uid="{00000000-0005-0000-0000-000023100000}"/>
    <cellStyle name="Calculation 2 2 2 5 3 3" xfId="40595" xr:uid="{00000000-0005-0000-0000-000024100000}"/>
    <cellStyle name="Calculation 2 2 2 5 4" xfId="19973" xr:uid="{00000000-0005-0000-0000-000025100000}"/>
    <cellStyle name="Calculation 2 2 2 5 4 2" xfId="31461" xr:uid="{00000000-0005-0000-0000-000026100000}"/>
    <cellStyle name="Calculation 2 2 2 5 4 3" xfId="42139" xr:uid="{00000000-0005-0000-0000-000027100000}"/>
    <cellStyle name="Calculation 2 2 2 5 5" xfId="21707" xr:uid="{00000000-0005-0000-0000-000028100000}"/>
    <cellStyle name="Calculation 2 2 2 5 5 2" xfId="33188" xr:uid="{00000000-0005-0000-0000-000029100000}"/>
    <cellStyle name="Calculation 2 2 2 5 5 3" xfId="43678" xr:uid="{00000000-0005-0000-0000-00002A100000}"/>
    <cellStyle name="Calculation 2 2 2 5 6" xfId="11876" xr:uid="{00000000-0005-0000-0000-00002B100000}"/>
    <cellStyle name="Calculation 2 2 2 5 7" xfId="23531" xr:uid="{00000000-0005-0000-0000-00002C100000}"/>
    <cellStyle name="Calculation 2 2 2 5 8" xfId="34868" xr:uid="{00000000-0005-0000-0000-00002D100000}"/>
    <cellStyle name="Calculation 2 2 2 6" xfId="9356" xr:uid="{00000000-0005-0000-0000-00002E100000}"/>
    <cellStyle name="Calculation 2 2 2 6 2" xfId="14455" xr:uid="{00000000-0005-0000-0000-00002F100000}"/>
    <cellStyle name="Calculation 2 2 2 6 2 2" xfId="26019" xr:uid="{00000000-0005-0000-0000-000030100000}"/>
    <cellStyle name="Calculation 2 2 2 6 2 3" xfId="37163" xr:uid="{00000000-0005-0000-0000-000031100000}"/>
    <cellStyle name="Calculation 2 2 2 6 3" xfId="13372" xr:uid="{00000000-0005-0000-0000-000032100000}"/>
    <cellStyle name="Calculation 2 2 2 6 3 2" xfId="24940" xr:uid="{00000000-0005-0000-0000-000033100000}"/>
    <cellStyle name="Calculation 2 2 2 6 3 3" xfId="36209" xr:uid="{00000000-0005-0000-0000-000034100000}"/>
    <cellStyle name="Calculation 2 2 2 6 4" xfId="17640" xr:uid="{00000000-0005-0000-0000-000035100000}"/>
    <cellStyle name="Calculation 2 2 2 6 4 2" xfId="29128" xr:uid="{00000000-0005-0000-0000-000036100000}"/>
    <cellStyle name="Calculation 2 2 2 6 4 3" xfId="39931" xr:uid="{00000000-0005-0000-0000-000037100000}"/>
    <cellStyle name="Calculation 2 2 2 6 5" xfId="18869" xr:uid="{00000000-0005-0000-0000-000038100000}"/>
    <cellStyle name="Calculation 2 2 2 6 5 2" xfId="30357" xr:uid="{00000000-0005-0000-0000-000039100000}"/>
    <cellStyle name="Calculation 2 2 2 6 5 3" xfId="41151" xr:uid="{00000000-0005-0000-0000-00003A100000}"/>
    <cellStyle name="Calculation 2 2 2 6 6" xfId="8141" xr:uid="{00000000-0005-0000-0000-00003B100000}"/>
    <cellStyle name="Calculation 2 2 2 6 7" xfId="8235" xr:uid="{00000000-0005-0000-0000-00003C100000}"/>
    <cellStyle name="Calculation 2 2 2 7" xfId="14031" xr:uid="{00000000-0005-0000-0000-00003D100000}"/>
    <cellStyle name="Calculation 2 2 2 7 2" xfId="25595" xr:uid="{00000000-0005-0000-0000-00003E100000}"/>
    <cellStyle name="Calculation 2 2 2 7 3" xfId="36795" xr:uid="{00000000-0005-0000-0000-00003F100000}"/>
    <cellStyle name="Calculation 2 2 2 8" xfId="13488" xr:uid="{00000000-0005-0000-0000-000040100000}"/>
    <cellStyle name="Calculation 2 2 2 8 2" xfId="25054" xr:uid="{00000000-0005-0000-0000-000041100000}"/>
    <cellStyle name="Calculation 2 2 2 8 3" xfId="36313" xr:uid="{00000000-0005-0000-0000-000042100000}"/>
    <cellStyle name="Calculation 2 2 2 9" xfId="13125" xr:uid="{00000000-0005-0000-0000-000043100000}"/>
    <cellStyle name="Calculation 2 2 2 9 2" xfId="24694" xr:uid="{00000000-0005-0000-0000-000044100000}"/>
    <cellStyle name="Calculation 2 2 2 9 3" xfId="35982" xr:uid="{00000000-0005-0000-0000-000045100000}"/>
    <cellStyle name="Calculation 2 2 3" xfId="6255" xr:uid="{00000000-0005-0000-0000-000046100000}"/>
    <cellStyle name="Calculation 2 2 3 10" xfId="9026" xr:uid="{00000000-0005-0000-0000-000047100000}"/>
    <cellStyle name="Calculation 2 2 3 11" xfId="9329" xr:uid="{00000000-0005-0000-0000-000048100000}"/>
    <cellStyle name="Calculation 2 2 3 12" xfId="8700" xr:uid="{00000000-0005-0000-0000-000049100000}"/>
    <cellStyle name="Calculation 2 2 3 2" xfId="7221" xr:uid="{00000000-0005-0000-0000-00004A100000}"/>
    <cellStyle name="Calculation 2 2 3 2 2" xfId="16502" xr:uid="{00000000-0005-0000-0000-00004B100000}"/>
    <cellStyle name="Calculation 2 2 3 2 2 2" xfId="28056" xr:uid="{00000000-0005-0000-0000-00004C100000}"/>
    <cellStyle name="Calculation 2 2 3 2 2 3" xfId="38959" xr:uid="{00000000-0005-0000-0000-00004D100000}"/>
    <cellStyle name="Calculation 2 2 3 2 3" xfId="18351" xr:uid="{00000000-0005-0000-0000-00004E100000}"/>
    <cellStyle name="Calculation 2 2 3 2 3 2" xfId="29839" xr:uid="{00000000-0005-0000-0000-00004F100000}"/>
    <cellStyle name="Calculation 2 2 3 2 3 3" xfId="40640" xr:uid="{00000000-0005-0000-0000-000050100000}"/>
    <cellStyle name="Calculation 2 2 3 2 4" xfId="20021" xr:uid="{00000000-0005-0000-0000-000051100000}"/>
    <cellStyle name="Calculation 2 2 3 2 4 2" xfId="31509" xr:uid="{00000000-0005-0000-0000-000052100000}"/>
    <cellStyle name="Calculation 2 2 3 2 4 3" xfId="42183" xr:uid="{00000000-0005-0000-0000-000053100000}"/>
    <cellStyle name="Calculation 2 2 3 2 5" xfId="21755" xr:uid="{00000000-0005-0000-0000-000054100000}"/>
    <cellStyle name="Calculation 2 2 3 2 5 2" xfId="33236" xr:uid="{00000000-0005-0000-0000-000055100000}"/>
    <cellStyle name="Calculation 2 2 3 2 5 3" xfId="43722" xr:uid="{00000000-0005-0000-0000-000056100000}"/>
    <cellStyle name="Calculation 2 2 3 2 6" xfId="11924" xr:uid="{00000000-0005-0000-0000-000057100000}"/>
    <cellStyle name="Calculation 2 2 3 2 7" xfId="23579" xr:uid="{00000000-0005-0000-0000-000058100000}"/>
    <cellStyle name="Calculation 2 2 3 2 8" xfId="34916" xr:uid="{00000000-0005-0000-0000-000059100000}"/>
    <cellStyle name="Calculation 2 2 3 3" xfId="6471" xr:uid="{00000000-0005-0000-0000-00005A100000}"/>
    <cellStyle name="Calculation 2 2 3 3 2" xfId="15752" xr:uid="{00000000-0005-0000-0000-00005B100000}"/>
    <cellStyle name="Calculation 2 2 3 3 2 2" xfId="27306" xr:uid="{00000000-0005-0000-0000-00005C100000}"/>
    <cellStyle name="Calculation 2 2 3 3 2 3" xfId="38291" xr:uid="{00000000-0005-0000-0000-00005D100000}"/>
    <cellStyle name="Calculation 2 2 3 3 3" xfId="17675" xr:uid="{00000000-0005-0000-0000-00005E100000}"/>
    <cellStyle name="Calculation 2 2 3 3 3 2" xfId="29163" xr:uid="{00000000-0005-0000-0000-00005F100000}"/>
    <cellStyle name="Calculation 2 2 3 3 3 3" xfId="39966" xr:uid="{00000000-0005-0000-0000-000060100000}"/>
    <cellStyle name="Calculation 2 2 3 3 4" xfId="19271" xr:uid="{00000000-0005-0000-0000-000061100000}"/>
    <cellStyle name="Calculation 2 2 3 3 4 2" xfId="30759" xr:uid="{00000000-0005-0000-0000-000062100000}"/>
    <cellStyle name="Calculation 2 2 3 3 4 3" xfId="41515" xr:uid="{00000000-0005-0000-0000-000063100000}"/>
    <cellStyle name="Calculation 2 2 3 3 5" xfId="21005" xr:uid="{00000000-0005-0000-0000-000064100000}"/>
    <cellStyle name="Calculation 2 2 3 3 5 2" xfId="32486" xr:uid="{00000000-0005-0000-0000-000065100000}"/>
    <cellStyle name="Calculation 2 2 3 3 5 3" xfId="43054" xr:uid="{00000000-0005-0000-0000-000066100000}"/>
    <cellStyle name="Calculation 2 2 3 3 6" xfId="11174" xr:uid="{00000000-0005-0000-0000-000067100000}"/>
    <cellStyle name="Calculation 2 2 3 3 7" xfId="22829" xr:uid="{00000000-0005-0000-0000-000068100000}"/>
    <cellStyle name="Calculation 2 2 3 3 8" xfId="34166" xr:uid="{00000000-0005-0000-0000-000069100000}"/>
    <cellStyle name="Calculation 2 2 3 4" xfId="6670" xr:uid="{00000000-0005-0000-0000-00006A100000}"/>
    <cellStyle name="Calculation 2 2 3 4 2" xfId="15951" xr:uid="{00000000-0005-0000-0000-00006B100000}"/>
    <cellStyle name="Calculation 2 2 3 4 2 2" xfId="27505" xr:uid="{00000000-0005-0000-0000-00006C100000}"/>
    <cellStyle name="Calculation 2 2 3 4 2 3" xfId="38470" xr:uid="{00000000-0005-0000-0000-00006D100000}"/>
    <cellStyle name="Calculation 2 2 3 4 3" xfId="17856" xr:uid="{00000000-0005-0000-0000-00006E100000}"/>
    <cellStyle name="Calculation 2 2 3 4 3 2" xfId="29344" xr:uid="{00000000-0005-0000-0000-00006F100000}"/>
    <cellStyle name="Calculation 2 2 3 4 3 3" xfId="40147" xr:uid="{00000000-0005-0000-0000-000070100000}"/>
    <cellStyle name="Calculation 2 2 3 4 4" xfId="19470" xr:uid="{00000000-0005-0000-0000-000071100000}"/>
    <cellStyle name="Calculation 2 2 3 4 4 2" xfId="30958" xr:uid="{00000000-0005-0000-0000-000072100000}"/>
    <cellStyle name="Calculation 2 2 3 4 4 3" xfId="41694" xr:uid="{00000000-0005-0000-0000-000073100000}"/>
    <cellStyle name="Calculation 2 2 3 4 5" xfId="21204" xr:uid="{00000000-0005-0000-0000-000074100000}"/>
    <cellStyle name="Calculation 2 2 3 4 5 2" xfId="32685" xr:uid="{00000000-0005-0000-0000-000075100000}"/>
    <cellStyle name="Calculation 2 2 3 4 5 3" xfId="43233" xr:uid="{00000000-0005-0000-0000-000076100000}"/>
    <cellStyle name="Calculation 2 2 3 4 6" xfId="11373" xr:uid="{00000000-0005-0000-0000-000077100000}"/>
    <cellStyle name="Calculation 2 2 3 4 7" xfId="23028" xr:uid="{00000000-0005-0000-0000-000078100000}"/>
    <cellStyle name="Calculation 2 2 3 4 8" xfId="34365" xr:uid="{00000000-0005-0000-0000-000079100000}"/>
    <cellStyle name="Calculation 2 2 3 5" xfId="10961" xr:uid="{00000000-0005-0000-0000-00007A100000}"/>
    <cellStyle name="Calculation 2 2 3 5 2" xfId="15536" xr:uid="{00000000-0005-0000-0000-00007B100000}"/>
    <cellStyle name="Calculation 2 2 3 5 2 2" xfId="27090" xr:uid="{00000000-0005-0000-0000-00007C100000}"/>
    <cellStyle name="Calculation 2 2 3 5 2 3" xfId="38104" xr:uid="{00000000-0005-0000-0000-00007D100000}"/>
    <cellStyle name="Calculation 2 2 3 5 3" xfId="17482" xr:uid="{00000000-0005-0000-0000-00007E100000}"/>
    <cellStyle name="Calculation 2 2 3 5 3 2" xfId="28970" xr:uid="{00000000-0005-0000-0000-00007F100000}"/>
    <cellStyle name="Calculation 2 2 3 5 3 3" xfId="39773" xr:uid="{00000000-0005-0000-0000-000080100000}"/>
    <cellStyle name="Calculation 2 2 3 5 4" xfId="19055" xr:uid="{00000000-0005-0000-0000-000081100000}"/>
    <cellStyle name="Calculation 2 2 3 5 4 2" xfId="30543" xr:uid="{00000000-0005-0000-0000-000082100000}"/>
    <cellStyle name="Calculation 2 2 3 5 4 3" xfId="41328" xr:uid="{00000000-0005-0000-0000-000083100000}"/>
    <cellStyle name="Calculation 2 2 3 5 5" xfId="20789" xr:uid="{00000000-0005-0000-0000-000084100000}"/>
    <cellStyle name="Calculation 2 2 3 5 5 2" xfId="32271" xr:uid="{00000000-0005-0000-0000-000085100000}"/>
    <cellStyle name="Calculation 2 2 3 5 5 3" xfId="42868" xr:uid="{00000000-0005-0000-0000-000086100000}"/>
    <cellStyle name="Calculation 2 2 3 5 6" xfId="22614" xr:uid="{00000000-0005-0000-0000-000087100000}"/>
    <cellStyle name="Calculation 2 2 3 5 7" xfId="33956" xr:uid="{00000000-0005-0000-0000-000088100000}"/>
    <cellStyle name="Calculation 2 2 3 6" xfId="14109" xr:uid="{00000000-0005-0000-0000-000089100000}"/>
    <cellStyle name="Calculation 2 2 3 6 2" xfId="25673" xr:uid="{00000000-0005-0000-0000-00008A100000}"/>
    <cellStyle name="Calculation 2 2 3 6 3" xfId="36863" xr:uid="{00000000-0005-0000-0000-00008B100000}"/>
    <cellStyle name="Calculation 2 2 3 7" xfId="13479" xr:uid="{00000000-0005-0000-0000-00008C100000}"/>
    <cellStyle name="Calculation 2 2 3 7 2" xfId="25045" xr:uid="{00000000-0005-0000-0000-00008D100000}"/>
    <cellStyle name="Calculation 2 2 3 7 3" xfId="36304" xr:uid="{00000000-0005-0000-0000-00008E100000}"/>
    <cellStyle name="Calculation 2 2 3 8" xfId="14813" xr:uid="{00000000-0005-0000-0000-00008F100000}"/>
    <cellStyle name="Calculation 2 2 3 8 2" xfId="26372" xr:uid="{00000000-0005-0000-0000-000090100000}"/>
    <cellStyle name="Calculation 2 2 3 8 3" xfId="37460" xr:uid="{00000000-0005-0000-0000-000091100000}"/>
    <cellStyle name="Calculation 2 2 3 9" xfId="13728" xr:uid="{00000000-0005-0000-0000-000092100000}"/>
    <cellStyle name="Calculation 2 2 3 9 2" xfId="25292" xr:uid="{00000000-0005-0000-0000-000093100000}"/>
    <cellStyle name="Calculation 2 2 3 9 3" xfId="36522" xr:uid="{00000000-0005-0000-0000-000094100000}"/>
    <cellStyle name="Calculation 2 2 4" xfId="7298" xr:uid="{00000000-0005-0000-0000-000095100000}"/>
    <cellStyle name="Calculation 2 2 4 10" xfId="10312" xr:uid="{00000000-0005-0000-0000-000096100000}"/>
    <cellStyle name="Calculation 2 2 4 2" xfId="7028" xr:uid="{00000000-0005-0000-0000-000097100000}"/>
    <cellStyle name="Calculation 2 2 4 2 2" xfId="16309" xr:uid="{00000000-0005-0000-0000-000098100000}"/>
    <cellStyle name="Calculation 2 2 4 2 2 2" xfId="27863" xr:uid="{00000000-0005-0000-0000-000099100000}"/>
    <cellStyle name="Calculation 2 2 4 2 2 3" xfId="38779" xr:uid="{00000000-0005-0000-0000-00009A100000}"/>
    <cellStyle name="Calculation 2 2 4 2 3" xfId="18169" xr:uid="{00000000-0005-0000-0000-00009B100000}"/>
    <cellStyle name="Calculation 2 2 4 2 3 2" xfId="29657" xr:uid="{00000000-0005-0000-0000-00009C100000}"/>
    <cellStyle name="Calculation 2 2 4 2 3 3" xfId="40458" xr:uid="{00000000-0005-0000-0000-00009D100000}"/>
    <cellStyle name="Calculation 2 2 4 2 4" xfId="19828" xr:uid="{00000000-0005-0000-0000-00009E100000}"/>
    <cellStyle name="Calculation 2 2 4 2 4 2" xfId="31316" xr:uid="{00000000-0005-0000-0000-00009F100000}"/>
    <cellStyle name="Calculation 2 2 4 2 4 3" xfId="42003" xr:uid="{00000000-0005-0000-0000-0000A0100000}"/>
    <cellStyle name="Calculation 2 2 4 2 5" xfId="21562" xr:uid="{00000000-0005-0000-0000-0000A1100000}"/>
    <cellStyle name="Calculation 2 2 4 2 5 2" xfId="33043" xr:uid="{00000000-0005-0000-0000-0000A2100000}"/>
    <cellStyle name="Calculation 2 2 4 2 5 3" xfId="43542" xr:uid="{00000000-0005-0000-0000-0000A3100000}"/>
    <cellStyle name="Calculation 2 2 4 2 6" xfId="11731" xr:uid="{00000000-0005-0000-0000-0000A4100000}"/>
    <cellStyle name="Calculation 2 2 4 2 7" xfId="23386" xr:uid="{00000000-0005-0000-0000-0000A5100000}"/>
    <cellStyle name="Calculation 2 2 4 2 8" xfId="34723" xr:uid="{00000000-0005-0000-0000-0000A6100000}"/>
    <cellStyle name="Calculation 2 2 4 3" xfId="7741" xr:uid="{00000000-0005-0000-0000-0000A7100000}"/>
    <cellStyle name="Calculation 2 2 4 3 2" xfId="16726" xr:uid="{00000000-0005-0000-0000-0000A8100000}"/>
    <cellStyle name="Calculation 2 2 4 3 2 2" xfId="28280" xr:uid="{00000000-0005-0000-0000-0000A9100000}"/>
    <cellStyle name="Calculation 2 2 4 3 2 3" xfId="39153" xr:uid="{00000000-0005-0000-0000-0000AA100000}"/>
    <cellStyle name="Calculation 2 2 4 3 3" xfId="18526" xr:uid="{00000000-0005-0000-0000-0000AB100000}"/>
    <cellStyle name="Calculation 2 2 4 3 3 2" xfId="30014" xr:uid="{00000000-0005-0000-0000-0000AC100000}"/>
    <cellStyle name="Calculation 2 2 4 3 3 3" xfId="40813" xr:uid="{00000000-0005-0000-0000-0000AD100000}"/>
    <cellStyle name="Calculation 2 2 4 3 4" xfId="20213" xr:uid="{00000000-0005-0000-0000-0000AE100000}"/>
    <cellStyle name="Calculation 2 2 4 3 4 2" xfId="31701" xr:uid="{00000000-0005-0000-0000-0000AF100000}"/>
    <cellStyle name="Calculation 2 2 4 3 4 3" xfId="42349" xr:uid="{00000000-0005-0000-0000-0000B0100000}"/>
    <cellStyle name="Calculation 2 2 4 3 5" xfId="21947" xr:uid="{00000000-0005-0000-0000-0000B1100000}"/>
    <cellStyle name="Calculation 2 2 4 3 5 2" xfId="33428" xr:uid="{00000000-0005-0000-0000-0000B2100000}"/>
    <cellStyle name="Calculation 2 2 4 3 5 3" xfId="43888" xr:uid="{00000000-0005-0000-0000-0000B3100000}"/>
    <cellStyle name="Calculation 2 2 4 3 6" xfId="12192" xr:uid="{00000000-0005-0000-0000-0000B4100000}"/>
    <cellStyle name="Calculation 2 2 4 3 7" xfId="23771" xr:uid="{00000000-0005-0000-0000-0000B5100000}"/>
    <cellStyle name="Calculation 2 2 4 3 8" xfId="35106" xr:uid="{00000000-0005-0000-0000-0000B6100000}"/>
    <cellStyle name="Calculation 2 2 4 4" xfId="14169" xr:uid="{00000000-0005-0000-0000-0000B7100000}"/>
    <cellStyle name="Calculation 2 2 4 4 2" xfId="25733" xr:uid="{00000000-0005-0000-0000-0000B8100000}"/>
    <cellStyle name="Calculation 2 2 4 4 3" xfId="36913" xr:uid="{00000000-0005-0000-0000-0000B9100000}"/>
    <cellStyle name="Calculation 2 2 4 5" xfId="12575" xr:uid="{00000000-0005-0000-0000-0000BA100000}"/>
    <cellStyle name="Calculation 2 2 4 5 2" xfId="24145" xr:uid="{00000000-0005-0000-0000-0000BB100000}"/>
    <cellStyle name="Calculation 2 2 4 5 3" xfId="35476" xr:uid="{00000000-0005-0000-0000-0000BC100000}"/>
    <cellStyle name="Calculation 2 2 4 6" xfId="15281" xr:uid="{00000000-0005-0000-0000-0000BD100000}"/>
    <cellStyle name="Calculation 2 2 4 6 2" xfId="26836" xr:uid="{00000000-0005-0000-0000-0000BE100000}"/>
    <cellStyle name="Calculation 2 2 4 6 3" xfId="37867" xr:uid="{00000000-0005-0000-0000-0000BF100000}"/>
    <cellStyle name="Calculation 2 2 4 7" xfId="13518" xr:uid="{00000000-0005-0000-0000-0000C0100000}"/>
    <cellStyle name="Calculation 2 2 4 7 2" xfId="25082" xr:uid="{00000000-0005-0000-0000-0000C1100000}"/>
    <cellStyle name="Calculation 2 2 4 7 3" xfId="36339" xr:uid="{00000000-0005-0000-0000-0000C2100000}"/>
    <cellStyle name="Calculation 2 2 4 8" xfId="9085" xr:uid="{00000000-0005-0000-0000-0000C3100000}"/>
    <cellStyle name="Calculation 2 2 4 9" xfId="9282" xr:uid="{00000000-0005-0000-0000-0000C4100000}"/>
    <cellStyle name="Calculation 2 2 5" xfId="7326" xr:uid="{00000000-0005-0000-0000-0000C5100000}"/>
    <cellStyle name="Calculation 2 2 5 10" xfId="9010" xr:uid="{00000000-0005-0000-0000-0000C6100000}"/>
    <cellStyle name="Calculation 2 2 5 11" xfId="10702" xr:uid="{00000000-0005-0000-0000-0000C7100000}"/>
    <cellStyle name="Calculation 2 2 5 2" xfId="6814" xr:uid="{00000000-0005-0000-0000-0000C8100000}"/>
    <cellStyle name="Calculation 2 2 5 2 2" xfId="16095" xr:uid="{00000000-0005-0000-0000-0000C9100000}"/>
    <cellStyle name="Calculation 2 2 5 2 2 2" xfId="27649" xr:uid="{00000000-0005-0000-0000-0000CA100000}"/>
    <cellStyle name="Calculation 2 2 5 2 2 3" xfId="38592" xr:uid="{00000000-0005-0000-0000-0000CB100000}"/>
    <cellStyle name="Calculation 2 2 5 2 3" xfId="17979" xr:uid="{00000000-0005-0000-0000-0000CC100000}"/>
    <cellStyle name="Calculation 2 2 5 2 3 2" xfId="29467" xr:uid="{00000000-0005-0000-0000-0000CD100000}"/>
    <cellStyle name="Calculation 2 2 5 2 3 3" xfId="40269" xr:uid="{00000000-0005-0000-0000-0000CE100000}"/>
    <cellStyle name="Calculation 2 2 5 2 4" xfId="19614" xr:uid="{00000000-0005-0000-0000-0000CF100000}"/>
    <cellStyle name="Calculation 2 2 5 2 4 2" xfId="31102" xr:uid="{00000000-0005-0000-0000-0000D0100000}"/>
    <cellStyle name="Calculation 2 2 5 2 4 3" xfId="41816" xr:uid="{00000000-0005-0000-0000-0000D1100000}"/>
    <cellStyle name="Calculation 2 2 5 2 5" xfId="21348" xr:uid="{00000000-0005-0000-0000-0000D2100000}"/>
    <cellStyle name="Calculation 2 2 5 2 5 2" xfId="32829" xr:uid="{00000000-0005-0000-0000-0000D3100000}"/>
    <cellStyle name="Calculation 2 2 5 2 5 3" xfId="43355" xr:uid="{00000000-0005-0000-0000-0000D4100000}"/>
    <cellStyle name="Calculation 2 2 5 2 6" xfId="11517" xr:uid="{00000000-0005-0000-0000-0000D5100000}"/>
    <cellStyle name="Calculation 2 2 5 2 7" xfId="23172" xr:uid="{00000000-0005-0000-0000-0000D6100000}"/>
    <cellStyle name="Calculation 2 2 5 2 8" xfId="34509" xr:uid="{00000000-0005-0000-0000-0000D7100000}"/>
    <cellStyle name="Calculation 2 2 5 3" xfId="7730" xr:uid="{00000000-0005-0000-0000-0000D8100000}"/>
    <cellStyle name="Calculation 2 2 5 3 2" xfId="16715" xr:uid="{00000000-0005-0000-0000-0000D9100000}"/>
    <cellStyle name="Calculation 2 2 5 3 2 2" xfId="28269" xr:uid="{00000000-0005-0000-0000-0000DA100000}"/>
    <cellStyle name="Calculation 2 2 5 3 2 3" xfId="39144" xr:uid="{00000000-0005-0000-0000-0000DB100000}"/>
    <cellStyle name="Calculation 2 2 5 3 3" xfId="18517" xr:uid="{00000000-0005-0000-0000-0000DC100000}"/>
    <cellStyle name="Calculation 2 2 5 3 3 2" xfId="30005" xr:uid="{00000000-0005-0000-0000-0000DD100000}"/>
    <cellStyle name="Calculation 2 2 5 3 3 3" xfId="40804" xr:uid="{00000000-0005-0000-0000-0000DE100000}"/>
    <cellStyle name="Calculation 2 2 5 3 4" xfId="20202" xr:uid="{00000000-0005-0000-0000-0000DF100000}"/>
    <cellStyle name="Calculation 2 2 5 3 4 2" xfId="31690" xr:uid="{00000000-0005-0000-0000-0000E0100000}"/>
    <cellStyle name="Calculation 2 2 5 3 4 3" xfId="42340" xr:uid="{00000000-0005-0000-0000-0000E1100000}"/>
    <cellStyle name="Calculation 2 2 5 3 5" xfId="21936" xr:uid="{00000000-0005-0000-0000-0000E2100000}"/>
    <cellStyle name="Calculation 2 2 5 3 5 2" xfId="33417" xr:uid="{00000000-0005-0000-0000-0000E3100000}"/>
    <cellStyle name="Calculation 2 2 5 3 5 3" xfId="43879" xr:uid="{00000000-0005-0000-0000-0000E4100000}"/>
    <cellStyle name="Calculation 2 2 5 3 6" xfId="12181" xr:uid="{00000000-0005-0000-0000-0000E5100000}"/>
    <cellStyle name="Calculation 2 2 5 3 7" xfId="23760" xr:uid="{00000000-0005-0000-0000-0000E6100000}"/>
    <cellStyle name="Calculation 2 2 5 3 8" xfId="35095" xr:uid="{00000000-0005-0000-0000-0000E7100000}"/>
    <cellStyle name="Calculation 2 2 5 4" xfId="11987" xr:uid="{00000000-0005-0000-0000-0000E8100000}"/>
    <cellStyle name="Calculation 2 2 5 4 2" xfId="16567" xr:uid="{00000000-0005-0000-0000-0000E9100000}"/>
    <cellStyle name="Calculation 2 2 5 4 2 2" xfId="28121" xr:uid="{00000000-0005-0000-0000-0000EA100000}"/>
    <cellStyle name="Calculation 2 2 5 4 2 3" xfId="39008" xr:uid="{00000000-0005-0000-0000-0000EB100000}"/>
    <cellStyle name="Calculation 2 2 5 4 3" xfId="18402" xr:uid="{00000000-0005-0000-0000-0000EC100000}"/>
    <cellStyle name="Calculation 2 2 5 4 3 2" xfId="29890" xr:uid="{00000000-0005-0000-0000-0000ED100000}"/>
    <cellStyle name="Calculation 2 2 5 4 3 3" xfId="40691" xr:uid="{00000000-0005-0000-0000-0000EE100000}"/>
    <cellStyle name="Calculation 2 2 5 4 4" xfId="20086" xr:uid="{00000000-0005-0000-0000-0000EF100000}"/>
    <cellStyle name="Calculation 2 2 5 4 4 2" xfId="31574" xr:uid="{00000000-0005-0000-0000-0000F0100000}"/>
    <cellStyle name="Calculation 2 2 5 4 4 3" xfId="42232" xr:uid="{00000000-0005-0000-0000-0000F1100000}"/>
    <cellStyle name="Calculation 2 2 5 4 5" xfId="21820" xr:uid="{00000000-0005-0000-0000-0000F2100000}"/>
    <cellStyle name="Calculation 2 2 5 4 5 2" xfId="33301" xr:uid="{00000000-0005-0000-0000-0000F3100000}"/>
    <cellStyle name="Calculation 2 2 5 4 5 3" xfId="43771" xr:uid="{00000000-0005-0000-0000-0000F4100000}"/>
    <cellStyle name="Calculation 2 2 5 4 6" xfId="23644" xr:uid="{00000000-0005-0000-0000-0000F5100000}"/>
    <cellStyle name="Calculation 2 2 5 4 7" xfId="34979" xr:uid="{00000000-0005-0000-0000-0000F6100000}"/>
    <cellStyle name="Calculation 2 2 5 5" xfId="14197" xr:uid="{00000000-0005-0000-0000-0000F7100000}"/>
    <cellStyle name="Calculation 2 2 5 5 2" xfId="25761" xr:uid="{00000000-0005-0000-0000-0000F8100000}"/>
    <cellStyle name="Calculation 2 2 5 5 3" xfId="36928" xr:uid="{00000000-0005-0000-0000-0000F9100000}"/>
    <cellStyle name="Calculation 2 2 5 6" xfId="14591" xr:uid="{00000000-0005-0000-0000-0000FA100000}"/>
    <cellStyle name="Calculation 2 2 5 6 2" xfId="26152" xr:uid="{00000000-0005-0000-0000-0000FB100000}"/>
    <cellStyle name="Calculation 2 2 5 6 3" xfId="37273" xr:uid="{00000000-0005-0000-0000-0000FC100000}"/>
    <cellStyle name="Calculation 2 2 5 7" xfId="15073" xr:uid="{00000000-0005-0000-0000-0000FD100000}"/>
    <cellStyle name="Calculation 2 2 5 7 2" xfId="26631" xr:uid="{00000000-0005-0000-0000-0000FE100000}"/>
    <cellStyle name="Calculation 2 2 5 7 3" xfId="37677" xr:uid="{00000000-0005-0000-0000-0000FF100000}"/>
    <cellStyle name="Calculation 2 2 5 8" xfId="15470" xr:uid="{00000000-0005-0000-0000-000000110000}"/>
    <cellStyle name="Calculation 2 2 5 8 2" xfId="27024" xr:uid="{00000000-0005-0000-0000-000001110000}"/>
    <cellStyle name="Calculation 2 2 5 8 3" xfId="38046" xr:uid="{00000000-0005-0000-0000-000002110000}"/>
    <cellStyle name="Calculation 2 2 5 9" xfId="9110" xr:uid="{00000000-0005-0000-0000-000003110000}"/>
    <cellStyle name="Calculation 2 2 6" xfId="6722" xr:uid="{00000000-0005-0000-0000-000004110000}"/>
    <cellStyle name="Calculation 2 2 6 2" xfId="16003" xr:uid="{00000000-0005-0000-0000-000005110000}"/>
    <cellStyle name="Calculation 2 2 6 2 2" xfId="27557" xr:uid="{00000000-0005-0000-0000-000006110000}"/>
    <cellStyle name="Calculation 2 2 6 2 3" xfId="38516" xr:uid="{00000000-0005-0000-0000-000007110000}"/>
    <cellStyle name="Calculation 2 2 6 3" xfId="17903" xr:uid="{00000000-0005-0000-0000-000008110000}"/>
    <cellStyle name="Calculation 2 2 6 3 2" xfId="29391" xr:uid="{00000000-0005-0000-0000-000009110000}"/>
    <cellStyle name="Calculation 2 2 6 3 3" xfId="40193" xr:uid="{00000000-0005-0000-0000-00000A110000}"/>
    <cellStyle name="Calculation 2 2 6 4" xfId="19522" xr:uid="{00000000-0005-0000-0000-00000B110000}"/>
    <cellStyle name="Calculation 2 2 6 4 2" xfId="31010" xr:uid="{00000000-0005-0000-0000-00000C110000}"/>
    <cellStyle name="Calculation 2 2 6 4 3" xfId="41740" xr:uid="{00000000-0005-0000-0000-00000D110000}"/>
    <cellStyle name="Calculation 2 2 6 5" xfId="21256" xr:uid="{00000000-0005-0000-0000-00000E110000}"/>
    <cellStyle name="Calculation 2 2 6 5 2" xfId="32737" xr:uid="{00000000-0005-0000-0000-00000F110000}"/>
    <cellStyle name="Calculation 2 2 6 5 3" xfId="43279" xr:uid="{00000000-0005-0000-0000-000010110000}"/>
    <cellStyle name="Calculation 2 2 6 6" xfId="11425" xr:uid="{00000000-0005-0000-0000-000011110000}"/>
    <cellStyle name="Calculation 2 2 6 7" xfId="23080" xr:uid="{00000000-0005-0000-0000-000012110000}"/>
    <cellStyle name="Calculation 2 2 6 8" xfId="34417" xr:uid="{00000000-0005-0000-0000-000013110000}"/>
    <cellStyle name="Calculation 2 2 7" xfId="6689" xr:uid="{00000000-0005-0000-0000-000014110000}"/>
    <cellStyle name="Calculation 2 2 7 2" xfId="15970" xr:uid="{00000000-0005-0000-0000-000015110000}"/>
    <cellStyle name="Calculation 2 2 7 2 2" xfId="27524" xr:uid="{00000000-0005-0000-0000-000016110000}"/>
    <cellStyle name="Calculation 2 2 7 2 3" xfId="38488" xr:uid="{00000000-0005-0000-0000-000017110000}"/>
    <cellStyle name="Calculation 2 2 7 3" xfId="17874" xr:uid="{00000000-0005-0000-0000-000018110000}"/>
    <cellStyle name="Calculation 2 2 7 3 2" xfId="29362" xr:uid="{00000000-0005-0000-0000-000019110000}"/>
    <cellStyle name="Calculation 2 2 7 3 3" xfId="40165" xr:uid="{00000000-0005-0000-0000-00001A110000}"/>
    <cellStyle name="Calculation 2 2 7 4" xfId="19489" xr:uid="{00000000-0005-0000-0000-00001B110000}"/>
    <cellStyle name="Calculation 2 2 7 4 2" xfId="30977" xr:uid="{00000000-0005-0000-0000-00001C110000}"/>
    <cellStyle name="Calculation 2 2 7 4 3" xfId="41712" xr:uid="{00000000-0005-0000-0000-00001D110000}"/>
    <cellStyle name="Calculation 2 2 7 5" xfId="21223" xr:uid="{00000000-0005-0000-0000-00001E110000}"/>
    <cellStyle name="Calculation 2 2 7 5 2" xfId="32704" xr:uid="{00000000-0005-0000-0000-00001F110000}"/>
    <cellStyle name="Calculation 2 2 7 5 3" xfId="43251" xr:uid="{00000000-0005-0000-0000-000020110000}"/>
    <cellStyle name="Calculation 2 2 7 6" xfId="11392" xr:uid="{00000000-0005-0000-0000-000021110000}"/>
    <cellStyle name="Calculation 2 2 7 7" xfId="23047" xr:uid="{00000000-0005-0000-0000-000022110000}"/>
    <cellStyle name="Calculation 2 2 7 8" xfId="34384" xr:uid="{00000000-0005-0000-0000-000023110000}"/>
    <cellStyle name="Calculation 2 2 8" xfId="13321" xr:uid="{00000000-0005-0000-0000-000024110000}"/>
    <cellStyle name="Calculation 2 2 8 2" xfId="24889" xr:uid="{00000000-0005-0000-0000-000025110000}"/>
    <cellStyle name="Calculation 2 2 8 3" xfId="36162" xr:uid="{00000000-0005-0000-0000-000026110000}"/>
    <cellStyle name="Calculation 2 2 9" xfId="12855" xr:uid="{00000000-0005-0000-0000-000027110000}"/>
    <cellStyle name="Calculation 2 2 9 2" xfId="24425" xr:uid="{00000000-0005-0000-0000-000028110000}"/>
    <cellStyle name="Calculation 2 2 9 3" xfId="35743" xr:uid="{00000000-0005-0000-0000-000029110000}"/>
    <cellStyle name="Calculation 2 3" xfId="648" xr:uid="{00000000-0005-0000-0000-00002A110000}"/>
    <cellStyle name="Calculation 2 3 10" xfId="8992" xr:uid="{00000000-0005-0000-0000-00002B110000}"/>
    <cellStyle name="Calculation 2 3 11" xfId="8412" xr:uid="{00000000-0005-0000-0000-00002C110000}"/>
    <cellStyle name="Calculation 2 3 2" xfId="649" xr:uid="{00000000-0005-0000-0000-00002D110000}"/>
    <cellStyle name="Calculation 2 3 2 10" xfId="8552" xr:uid="{00000000-0005-0000-0000-00002E110000}"/>
    <cellStyle name="Calculation 2 3 2 11" xfId="9004" xr:uid="{00000000-0005-0000-0000-00002F110000}"/>
    <cellStyle name="Calculation 2 3 2 2" xfId="7299" xr:uid="{00000000-0005-0000-0000-000030110000}"/>
    <cellStyle name="Calculation 2 3 2 2 2" xfId="16545" xr:uid="{00000000-0005-0000-0000-000031110000}"/>
    <cellStyle name="Calculation 2 3 2 2 2 2" xfId="28099" xr:uid="{00000000-0005-0000-0000-000032110000}"/>
    <cellStyle name="Calculation 2 3 2 2 2 3" xfId="38996" xr:uid="{00000000-0005-0000-0000-000033110000}"/>
    <cellStyle name="Calculation 2 3 2 2 3" xfId="18388" xr:uid="{00000000-0005-0000-0000-000034110000}"/>
    <cellStyle name="Calculation 2 3 2 2 3 2" xfId="29876" xr:uid="{00000000-0005-0000-0000-000035110000}"/>
    <cellStyle name="Calculation 2 3 2 2 3 3" xfId="40677" xr:uid="{00000000-0005-0000-0000-000036110000}"/>
    <cellStyle name="Calculation 2 3 2 2 4" xfId="20064" xr:uid="{00000000-0005-0000-0000-000037110000}"/>
    <cellStyle name="Calculation 2 3 2 2 4 2" xfId="31552" xr:uid="{00000000-0005-0000-0000-000038110000}"/>
    <cellStyle name="Calculation 2 3 2 2 4 3" xfId="42220" xr:uid="{00000000-0005-0000-0000-000039110000}"/>
    <cellStyle name="Calculation 2 3 2 2 5" xfId="21798" xr:uid="{00000000-0005-0000-0000-00003A110000}"/>
    <cellStyle name="Calculation 2 3 2 2 5 2" xfId="33279" xr:uid="{00000000-0005-0000-0000-00003B110000}"/>
    <cellStyle name="Calculation 2 3 2 2 5 3" xfId="43759" xr:uid="{00000000-0005-0000-0000-00003C110000}"/>
    <cellStyle name="Calculation 2 3 2 2 6" xfId="11965" xr:uid="{00000000-0005-0000-0000-00003D110000}"/>
    <cellStyle name="Calculation 2 3 2 2 7" xfId="23622" xr:uid="{00000000-0005-0000-0000-00003E110000}"/>
    <cellStyle name="Calculation 2 3 2 2 8" xfId="34957" xr:uid="{00000000-0005-0000-0000-00003F110000}"/>
    <cellStyle name="Calculation 2 3 2 3" xfId="7027" xr:uid="{00000000-0005-0000-0000-000040110000}"/>
    <cellStyle name="Calculation 2 3 2 3 2" xfId="16308" xr:uid="{00000000-0005-0000-0000-000041110000}"/>
    <cellStyle name="Calculation 2 3 2 3 2 2" xfId="27862" xr:uid="{00000000-0005-0000-0000-000042110000}"/>
    <cellStyle name="Calculation 2 3 2 3 2 3" xfId="38778" xr:uid="{00000000-0005-0000-0000-000043110000}"/>
    <cellStyle name="Calculation 2 3 2 3 3" xfId="18168" xr:uid="{00000000-0005-0000-0000-000044110000}"/>
    <cellStyle name="Calculation 2 3 2 3 3 2" xfId="29656" xr:uid="{00000000-0005-0000-0000-000045110000}"/>
    <cellStyle name="Calculation 2 3 2 3 3 3" xfId="40457" xr:uid="{00000000-0005-0000-0000-000046110000}"/>
    <cellStyle name="Calculation 2 3 2 3 4" xfId="19827" xr:uid="{00000000-0005-0000-0000-000047110000}"/>
    <cellStyle name="Calculation 2 3 2 3 4 2" xfId="31315" xr:uid="{00000000-0005-0000-0000-000048110000}"/>
    <cellStyle name="Calculation 2 3 2 3 4 3" xfId="42002" xr:uid="{00000000-0005-0000-0000-000049110000}"/>
    <cellStyle name="Calculation 2 3 2 3 5" xfId="21561" xr:uid="{00000000-0005-0000-0000-00004A110000}"/>
    <cellStyle name="Calculation 2 3 2 3 5 2" xfId="33042" xr:uid="{00000000-0005-0000-0000-00004B110000}"/>
    <cellStyle name="Calculation 2 3 2 3 5 3" xfId="43541" xr:uid="{00000000-0005-0000-0000-00004C110000}"/>
    <cellStyle name="Calculation 2 3 2 3 6" xfId="11730" xr:uid="{00000000-0005-0000-0000-00004D110000}"/>
    <cellStyle name="Calculation 2 3 2 3 7" xfId="23385" xr:uid="{00000000-0005-0000-0000-00004E110000}"/>
    <cellStyle name="Calculation 2 3 2 3 8" xfId="34722" xr:uid="{00000000-0005-0000-0000-00004F110000}"/>
    <cellStyle name="Calculation 2 3 2 4" xfId="7733" xr:uid="{00000000-0005-0000-0000-000050110000}"/>
    <cellStyle name="Calculation 2 3 2 4 2" xfId="16718" xr:uid="{00000000-0005-0000-0000-000051110000}"/>
    <cellStyle name="Calculation 2 3 2 4 2 2" xfId="28272" xr:uid="{00000000-0005-0000-0000-000052110000}"/>
    <cellStyle name="Calculation 2 3 2 4 2 3" xfId="39147" xr:uid="{00000000-0005-0000-0000-000053110000}"/>
    <cellStyle name="Calculation 2 3 2 4 3" xfId="18520" xr:uid="{00000000-0005-0000-0000-000054110000}"/>
    <cellStyle name="Calculation 2 3 2 4 3 2" xfId="30008" xr:uid="{00000000-0005-0000-0000-000055110000}"/>
    <cellStyle name="Calculation 2 3 2 4 3 3" xfId="40807" xr:uid="{00000000-0005-0000-0000-000056110000}"/>
    <cellStyle name="Calculation 2 3 2 4 4" xfId="20205" xr:uid="{00000000-0005-0000-0000-000057110000}"/>
    <cellStyle name="Calculation 2 3 2 4 4 2" xfId="31693" xr:uid="{00000000-0005-0000-0000-000058110000}"/>
    <cellStyle name="Calculation 2 3 2 4 4 3" xfId="42343" xr:uid="{00000000-0005-0000-0000-000059110000}"/>
    <cellStyle name="Calculation 2 3 2 4 5" xfId="21939" xr:uid="{00000000-0005-0000-0000-00005A110000}"/>
    <cellStyle name="Calculation 2 3 2 4 5 2" xfId="33420" xr:uid="{00000000-0005-0000-0000-00005B110000}"/>
    <cellStyle name="Calculation 2 3 2 4 5 3" xfId="43882" xr:uid="{00000000-0005-0000-0000-00005C110000}"/>
    <cellStyle name="Calculation 2 3 2 4 6" xfId="12184" xr:uid="{00000000-0005-0000-0000-00005D110000}"/>
    <cellStyle name="Calculation 2 3 2 4 7" xfId="23763" xr:uid="{00000000-0005-0000-0000-00005E110000}"/>
    <cellStyle name="Calculation 2 3 2 4 8" xfId="35098" xr:uid="{00000000-0005-0000-0000-00005F110000}"/>
    <cellStyle name="Calculation 2 3 2 5" xfId="14170" xr:uid="{00000000-0005-0000-0000-000060110000}"/>
    <cellStyle name="Calculation 2 3 2 5 2" xfId="25734" xr:uid="{00000000-0005-0000-0000-000061110000}"/>
    <cellStyle name="Calculation 2 3 2 5 3" xfId="36914" xr:uid="{00000000-0005-0000-0000-000062110000}"/>
    <cellStyle name="Calculation 2 3 2 6" xfId="12892" xr:uid="{00000000-0005-0000-0000-000063110000}"/>
    <cellStyle name="Calculation 2 3 2 6 2" xfId="24462" xr:uid="{00000000-0005-0000-0000-000064110000}"/>
    <cellStyle name="Calculation 2 3 2 6 3" xfId="35777" xr:uid="{00000000-0005-0000-0000-000065110000}"/>
    <cellStyle name="Calculation 2 3 2 7" xfId="15121" xr:uid="{00000000-0005-0000-0000-000066110000}"/>
    <cellStyle name="Calculation 2 3 2 7 2" xfId="26679" xr:uid="{00000000-0005-0000-0000-000067110000}"/>
    <cellStyle name="Calculation 2 3 2 7 3" xfId="37723" xr:uid="{00000000-0005-0000-0000-000068110000}"/>
    <cellStyle name="Calculation 2 3 2 8" xfId="12778" xr:uid="{00000000-0005-0000-0000-000069110000}"/>
    <cellStyle name="Calculation 2 3 2 8 2" xfId="24348" xr:uid="{00000000-0005-0000-0000-00006A110000}"/>
    <cellStyle name="Calculation 2 3 2 8 3" xfId="35670" xr:uid="{00000000-0005-0000-0000-00006B110000}"/>
    <cellStyle name="Calculation 2 3 2 9" xfId="9086" xr:uid="{00000000-0005-0000-0000-00006C110000}"/>
    <cellStyle name="Calculation 2 3 3" xfId="7325" xr:uid="{00000000-0005-0000-0000-00006D110000}"/>
    <cellStyle name="Calculation 2 3 3 10" xfId="9009" xr:uid="{00000000-0005-0000-0000-00006E110000}"/>
    <cellStyle name="Calculation 2 3 3 11" xfId="8717" xr:uid="{00000000-0005-0000-0000-00006F110000}"/>
    <cellStyle name="Calculation 2 3 3 2" xfId="6815" xr:uid="{00000000-0005-0000-0000-000070110000}"/>
    <cellStyle name="Calculation 2 3 3 2 2" xfId="16096" xr:uid="{00000000-0005-0000-0000-000071110000}"/>
    <cellStyle name="Calculation 2 3 3 2 2 2" xfId="27650" xr:uid="{00000000-0005-0000-0000-000072110000}"/>
    <cellStyle name="Calculation 2 3 3 2 2 3" xfId="38593" xr:uid="{00000000-0005-0000-0000-000073110000}"/>
    <cellStyle name="Calculation 2 3 3 2 3" xfId="17980" xr:uid="{00000000-0005-0000-0000-000074110000}"/>
    <cellStyle name="Calculation 2 3 3 2 3 2" xfId="29468" xr:uid="{00000000-0005-0000-0000-000075110000}"/>
    <cellStyle name="Calculation 2 3 3 2 3 3" xfId="40270" xr:uid="{00000000-0005-0000-0000-000076110000}"/>
    <cellStyle name="Calculation 2 3 3 2 4" xfId="19615" xr:uid="{00000000-0005-0000-0000-000077110000}"/>
    <cellStyle name="Calculation 2 3 3 2 4 2" xfId="31103" xr:uid="{00000000-0005-0000-0000-000078110000}"/>
    <cellStyle name="Calculation 2 3 3 2 4 3" xfId="41817" xr:uid="{00000000-0005-0000-0000-000079110000}"/>
    <cellStyle name="Calculation 2 3 3 2 5" xfId="21349" xr:uid="{00000000-0005-0000-0000-00007A110000}"/>
    <cellStyle name="Calculation 2 3 3 2 5 2" xfId="32830" xr:uid="{00000000-0005-0000-0000-00007B110000}"/>
    <cellStyle name="Calculation 2 3 3 2 5 3" xfId="43356" xr:uid="{00000000-0005-0000-0000-00007C110000}"/>
    <cellStyle name="Calculation 2 3 3 2 6" xfId="11518" xr:uid="{00000000-0005-0000-0000-00007D110000}"/>
    <cellStyle name="Calculation 2 3 3 2 7" xfId="23173" xr:uid="{00000000-0005-0000-0000-00007E110000}"/>
    <cellStyle name="Calculation 2 3 3 2 8" xfId="34510" xr:uid="{00000000-0005-0000-0000-00007F110000}"/>
    <cellStyle name="Calculation 2 3 3 3" xfId="7747" xr:uid="{00000000-0005-0000-0000-000080110000}"/>
    <cellStyle name="Calculation 2 3 3 3 2" xfId="16732" xr:uid="{00000000-0005-0000-0000-000081110000}"/>
    <cellStyle name="Calculation 2 3 3 3 2 2" xfId="28286" xr:uid="{00000000-0005-0000-0000-000082110000}"/>
    <cellStyle name="Calculation 2 3 3 3 2 3" xfId="39155" xr:uid="{00000000-0005-0000-0000-000083110000}"/>
    <cellStyle name="Calculation 2 3 3 3 3" xfId="18530" xr:uid="{00000000-0005-0000-0000-000084110000}"/>
    <cellStyle name="Calculation 2 3 3 3 3 2" xfId="30018" xr:uid="{00000000-0005-0000-0000-000085110000}"/>
    <cellStyle name="Calculation 2 3 3 3 3 3" xfId="40816" xr:uid="{00000000-0005-0000-0000-000086110000}"/>
    <cellStyle name="Calculation 2 3 3 3 4" xfId="20219" xr:uid="{00000000-0005-0000-0000-000087110000}"/>
    <cellStyle name="Calculation 2 3 3 3 4 2" xfId="31707" xr:uid="{00000000-0005-0000-0000-000088110000}"/>
    <cellStyle name="Calculation 2 3 3 3 4 3" xfId="42351" xr:uid="{00000000-0005-0000-0000-000089110000}"/>
    <cellStyle name="Calculation 2 3 3 3 5" xfId="21953" xr:uid="{00000000-0005-0000-0000-00008A110000}"/>
    <cellStyle name="Calculation 2 3 3 3 5 2" xfId="33434" xr:uid="{00000000-0005-0000-0000-00008B110000}"/>
    <cellStyle name="Calculation 2 3 3 3 5 3" xfId="43890" xr:uid="{00000000-0005-0000-0000-00008C110000}"/>
    <cellStyle name="Calculation 2 3 3 3 6" xfId="12198" xr:uid="{00000000-0005-0000-0000-00008D110000}"/>
    <cellStyle name="Calculation 2 3 3 3 7" xfId="23777" xr:uid="{00000000-0005-0000-0000-00008E110000}"/>
    <cellStyle name="Calculation 2 3 3 3 8" xfId="35112" xr:uid="{00000000-0005-0000-0000-00008F110000}"/>
    <cellStyle name="Calculation 2 3 3 4" xfId="11986" xr:uid="{00000000-0005-0000-0000-000090110000}"/>
    <cellStyle name="Calculation 2 3 3 4 2" xfId="16566" xr:uid="{00000000-0005-0000-0000-000091110000}"/>
    <cellStyle name="Calculation 2 3 3 4 2 2" xfId="28120" xr:uid="{00000000-0005-0000-0000-000092110000}"/>
    <cellStyle name="Calculation 2 3 3 4 2 3" xfId="39007" xr:uid="{00000000-0005-0000-0000-000093110000}"/>
    <cellStyle name="Calculation 2 3 3 4 3" xfId="18401" xr:uid="{00000000-0005-0000-0000-000094110000}"/>
    <cellStyle name="Calculation 2 3 3 4 3 2" xfId="29889" xr:uid="{00000000-0005-0000-0000-000095110000}"/>
    <cellStyle name="Calculation 2 3 3 4 3 3" xfId="40690" xr:uid="{00000000-0005-0000-0000-000096110000}"/>
    <cellStyle name="Calculation 2 3 3 4 4" xfId="20085" xr:uid="{00000000-0005-0000-0000-000097110000}"/>
    <cellStyle name="Calculation 2 3 3 4 4 2" xfId="31573" xr:uid="{00000000-0005-0000-0000-000098110000}"/>
    <cellStyle name="Calculation 2 3 3 4 4 3" xfId="42231" xr:uid="{00000000-0005-0000-0000-000099110000}"/>
    <cellStyle name="Calculation 2 3 3 4 5" xfId="21819" xr:uid="{00000000-0005-0000-0000-00009A110000}"/>
    <cellStyle name="Calculation 2 3 3 4 5 2" xfId="33300" xr:uid="{00000000-0005-0000-0000-00009B110000}"/>
    <cellStyle name="Calculation 2 3 3 4 5 3" xfId="43770" xr:uid="{00000000-0005-0000-0000-00009C110000}"/>
    <cellStyle name="Calculation 2 3 3 4 6" xfId="23643" xr:uid="{00000000-0005-0000-0000-00009D110000}"/>
    <cellStyle name="Calculation 2 3 3 4 7" xfId="34978" xr:uid="{00000000-0005-0000-0000-00009E110000}"/>
    <cellStyle name="Calculation 2 3 3 5" xfId="14196" xr:uid="{00000000-0005-0000-0000-00009F110000}"/>
    <cellStyle name="Calculation 2 3 3 5 2" xfId="25760" xr:uid="{00000000-0005-0000-0000-0000A0110000}"/>
    <cellStyle name="Calculation 2 3 3 5 3" xfId="36927" xr:uid="{00000000-0005-0000-0000-0000A1110000}"/>
    <cellStyle name="Calculation 2 3 3 6" xfId="13448" xr:uid="{00000000-0005-0000-0000-0000A2110000}"/>
    <cellStyle name="Calculation 2 3 3 6 2" xfId="25014" xr:uid="{00000000-0005-0000-0000-0000A3110000}"/>
    <cellStyle name="Calculation 2 3 3 6 3" xfId="36275" xr:uid="{00000000-0005-0000-0000-0000A4110000}"/>
    <cellStyle name="Calculation 2 3 3 7" xfId="15284" xr:uid="{00000000-0005-0000-0000-0000A5110000}"/>
    <cellStyle name="Calculation 2 3 3 7 2" xfId="26839" xr:uid="{00000000-0005-0000-0000-0000A6110000}"/>
    <cellStyle name="Calculation 2 3 3 7 3" xfId="37870" xr:uid="{00000000-0005-0000-0000-0000A7110000}"/>
    <cellStyle name="Calculation 2 3 3 8" xfId="13992" xr:uid="{00000000-0005-0000-0000-0000A8110000}"/>
    <cellStyle name="Calculation 2 3 3 8 2" xfId="25556" xr:uid="{00000000-0005-0000-0000-0000A9110000}"/>
    <cellStyle name="Calculation 2 3 3 8 3" xfId="36759" xr:uid="{00000000-0005-0000-0000-0000AA110000}"/>
    <cellStyle name="Calculation 2 3 3 9" xfId="9109" xr:uid="{00000000-0005-0000-0000-0000AB110000}"/>
    <cellStyle name="Calculation 2 3 4" xfId="6723" xr:uid="{00000000-0005-0000-0000-0000AC110000}"/>
    <cellStyle name="Calculation 2 3 4 2" xfId="16004" xr:uid="{00000000-0005-0000-0000-0000AD110000}"/>
    <cellStyle name="Calculation 2 3 4 2 2" xfId="27558" xr:uid="{00000000-0005-0000-0000-0000AE110000}"/>
    <cellStyle name="Calculation 2 3 4 2 3" xfId="38517" xr:uid="{00000000-0005-0000-0000-0000AF110000}"/>
    <cellStyle name="Calculation 2 3 4 3" xfId="17904" xr:uid="{00000000-0005-0000-0000-0000B0110000}"/>
    <cellStyle name="Calculation 2 3 4 3 2" xfId="29392" xr:uid="{00000000-0005-0000-0000-0000B1110000}"/>
    <cellStyle name="Calculation 2 3 4 3 3" xfId="40194" xr:uid="{00000000-0005-0000-0000-0000B2110000}"/>
    <cellStyle name="Calculation 2 3 4 4" xfId="19523" xr:uid="{00000000-0005-0000-0000-0000B3110000}"/>
    <cellStyle name="Calculation 2 3 4 4 2" xfId="31011" xr:uid="{00000000-0005-0000-0000-0000B4110000}"/>
    <cellStyle name="Calculation 2 3 4 4 3" xfId="41741" xr:uid="{00000000-0005-0000-0000-0000B5110000}"/>
    <cellStyle name="Calculation 2 3 4 5" xfId="21257" xr:uid="{00000000-0005-0000-0000-0000B6110000}"/>
    <cellStyle name="Calculation 2 3 4 5 2" xfId="32738" xr:uid="{00000000-0005-0000-0000-0000B7110000}"/>
    <cellStyle name="Calculation 2 3 4 5 3" xfId="43280" xr:uid="{00000000-0005-0000-0000-0000B8110000}"/>
    <cellStyle name="Calculation 2 3 4 6" xfId="11426" xr:uid="{00000000-0005-0000-0000-0000B9110000}"/>
    <cellStyle name="Calculation 2 3 4 7" xfId="23081" xr:uid="{00000000-0005-0000-0000-0000BA110000}"/>
    <cellStyle name="Calculation 2 3 4 8" xfId="34418" xr:uid="{00000000-0005-0000-0000-0000BB110000}"/>
    <cellStyle name="Calculation 2 3 5" xfId="6688" xr:uid="{00000000-0005-0000-0000-0000BC110000}"/>
    <cellStyle name="Calculation 2 3 5 2" xfId="15969" xr:uid="{00000000-0005-0000-0000-0000BD110000}"/>
    <cellStyle name="Calculation 2 3 5 2 2" xfId="27523" xr:uid="{00000000-0005-0000-0000-0000BE110000}"/>
    <cellStyle name="Calculation 2 3 5 2 3" xfId="38487" xr:uid="{00000000-0005-0000-0000-0000BF110000}"/>
    <cellStyle name="Calculation 2 3 5 3" xfId="17873" xr:uid="{00000000-0005-0000-0000-0000C0110000}"/>
    <cellStyle name="Calculation 2 3 5 3 2" xfId="29361" xr:uid="{00000000-0005-0000-0000-0000C1110000}"/>
    <cellStyle name="Calculation 2 3 5 3 3" xfId="40164" xr:uid="{00000000-0005-0000-0000-0000C2110000}"/>
    <cellStyle name="Calculation 2 3 5 4" xfId="19488" xr:uid="{00000000-0005-0000-0000-0000C3110000}"/>
    <cellStyle name="Calculation 2 3 5 4 2" xfId="30976" xr:uid="{00000000-0005-0000-0000-0000C4110000}"/>
    <cellStyle name="Calculation 2 3 5 4 3" xfId="41711" xr:uid="{00000000-0005-0000-0000-0000C5110000}"/>
    <cellStyle name="Calculation 2 3 5 5" xfId="21222" xr:uid="{00000000-0005-0000-0000-0000C6110000}"/>
    <cellStyle name="Calculation 2 3 5 5 2" xfId="32703" xr:uid="{00000000-0005-0000-0000-0000C7110000}"/>
    <cellStyle name="Calculation 2 3 5 5 3" xfId="43250" xr:uid="{00000000-0005-0000-0000-0000C8110000}"/>
    <cellStyle name="Calculation 2 3 5 6" xfId="11391" xr:uid="{00000000-0005-0000-0000-0000C9110000}"/>
    <cellStyle name="Calculation 2 3 5 7" xfId="23046" xr:uid="{00000000-0005-0000-0000-0000CA110000}"/>
    <cellStyle name="Calculation 2 3 5 8" xfId="34383" xr:uid="{00000000-0005-0000-0000-0000CB110000}"/>
    <cellStyle name="Calculation 2 3 6" xfId="13322" xr:uid="{00000000-0005-0000-0000-0000CC110000}"/>
    <cellStyle name="Calculation 2 3 6 2" xfId="24890" xr:uid="{00000000-0005-0000-0000-0000CD110000}"/>
    <cellStyle name="Calculation 2 3 6 3" xfId="36163" xr:uid="{00000000-0005-0000-0000-0000CE110000}"/>
    <cellStyle name="Calculation 2 3 7" xfId="12854" xr:uid="{00000000-0005-0000-0000-0000CF110000}"/>
    <cellStyle name="Calculation 2 3 7 2" xfId="24424" xr:uid="{00000000-0005-0000-0000-0000D0110000}"/>
    <cellStyle name="Calculation 2 3 7 3" xfId="35742" xr:uid="{00000000-0005-0000-0000-0000D1110000}"/>
    <cellStyle name="Calculation 2 3 8" xfId="12934" xr:uid="{00000000-0005-0000-0000-0000D2110000}"/>
    <cellStyle name="Calculation 2 3 8 2" xfId="24504" xr:uid="{00000000-0005-0000-0000-0000D3110000}"/>
    <cellStyle name="Calculation 2 3 8 3" xfId="35808" xr:uid="{00000000-0005-0000-0000-0000D4110000}"/>
    <cellStyle name="Calculation 2 3 9" xfId="13218" xr:uid="{00000000-0005-0000-0000-0000D5110000}"/>
    <cellStyle name="Calculation 2 3 9 2" xfId="24786" xr:uid="{00000000-0005-0000-0000-0000D6110000}"/>
    <cellStyle name="Calculation 2 3 9 3" xfId="36067" xr:uid="{00000000-0005-0000-0000-0000D7110000}"/>
    <cellStyle name="Calculation 2 4" xfId="650" xr:uid="{00000000-0005-0000-0000-0000D8110000}"/>
    <cellStyle name="Calculation 2 4 10" xfId="13219" xr:uid="{00000000-0005-0000-0000-0000D9110000}"/>
    <cellStyle name="Calculation 2 4 10 2" xfId="24787" xr:uid="{00000000-0005-0000-0000-0000DA110000}"/>
    <cellStyle name="Calculation 2 4 10 3" xfId="36068" xr:uid="{00000000-0005-0000-0000-0000DB110000}"/>
    <cellStyle name="Calculation 2 4 11" xfId="8213" xr:uid="{00000000-0005-0000-0000-0000DC110000}"/>
    <cellStyle name="Calculation 2 4 12" xfId="8829" xr:uid="{00000000-0005-0000-0000-0000DD110000}"/>
    <cellStyle name="Calculation 2 4 2" xfId="651" xr:uid="{00000000-0005-0000-0000-0000DE110000}"/>
    <cellStyle name="Calculation 2 4 2 2" xfId="14457" xr:uid="{00000000-0005-0000-0000-0000DF110000}"/>
    <cellStyle name="Calculation 2 4 2 2 2" xfId="26021" xr:uid="{00000000-0005-0000-0000-0000E0110000}"/>
    <cellStyle name="Calculation 2 4 2 2 3" xfId="37165" xr:uid="{00000000-0005-0000-0000-0000E1110000}"/>
    <cellStyle name="Calculation 2 4 2 3" xfId="13370" xr:uid="{00000000-0005-0000-0000-0000E2110000}"/>
    <cellStyle name="Calculation 2 4 2 3 2" xfId="24938" xr:uid="{00000000-0005-0000-0000-0000E3110000}"/>
    <cellStyle name="Calculation 2 4 2 3 3" xfId="36207" xr:uid="{00000000-0005-0000-0000-0000E4110000}"/>
    <cellStyle name="Calculation 2 4 2 4" xfId="17443" xr:uid="{00000000-0005-0000-0000-0000E5110000}"/>
    <cellStyle name="Calculation 2 4 2 4 2" xfId="28931" xr:uid="{00000000-0005-0000-0000-0000E6110000}"/>
    <cellStyle name="Calculation 2 4 2 4 3" xfId="39734" xr:uid="{00000000-0005-0000-0000-0000E7110000}"/>
    <cellStyle name="Calculation 2 4 2 5" xfId="13546" xr:uid="{00000000-0005-0000-0000-0000E8110000}"/>
    <cellStyle name="Calculation 2 4 2 5 2" xfId="25110" xr:uid="{00000000-0005-0000-0000-0000E9110000}"/>
    <cellStyle name="Calculation 2 4 2 5 3" xfId="36360" xr:uid="{00000000-0005-0000-0000-0000EA110000}"/>
    <cellStyle name="Calculation 2 4 2 6" xfId="9358" xr:uid="{00000000-0005-0000-0000-0000EB110000}"/>
    <cellStyle name="Calculation 2 4 2 7" xfId="8304" xr:uid="{00000000-0005-0000-0000-0000EC110000}"/>
    <cellStyle name="Calculation 2 4 2 8" xfId="8726" xr:uid="{00000000-0005-0000-0000-0000ED110000}"/>
    <cellStyle name="Calculation 2 4 3" xfId="6721" xr:uid="{00000000-0005-0000-0000-0000EE110000}"/>
    <cellStyle name="Calculation 2 4 3 2" xfId="16002" xr:uid="{00000000-0005-0000-0000-0000EF110000}"/>
    <cellStyle name="Calculation 2 4 3 2 2" xfId="27556" xr:uid="{00000000-0005-0000-0000-0000F0110000}"/>
    <cellStyle name="Calculation 2 4 3 2 3" xfId="38515" xr:uid="{00000000-0005-0000-0000-0000F1110000}"/>
    <cellStyle name="Calculation 2 4 3 3" xfId="17902" xr:uid="{00000000-0005-0000-0000-0000F2110000}"/>
    <cellStyle name="Calculation 2 4 3 3 2" xfId="29390" xr:uid="{00000000-0005-0000-0000-0000F3110000}"/>
    <cellStyle name="Calculation 2 4 3 3 3" xfId="40192" xr:uid="{00000000-0005-0000-0000-0000F4110000}"/>
    <cellStyle name="Calculation 2 4 3 4" xfId="19521" xr:uid="{00000000-0005-0000-0000-0000F5110000}"/>
    <cellStyle name="Calculation 2 4 3 4 2" xfId="31009" xr:uid="{00000000-0005-0000-0000-0000F6110000}"/>
    <cellStyle name="Calculation 2 4 3 4 3" xfId="41739" xr:uid="{00000000-0005-0000-0000-0000F7110000}"/>
    <cellStyle name="Calculation 2 4 3 5" xfId="21255" xr:uid="{00000000-0005-0000-0000-0000F8110000}"/>
    <cellStyle name="Calculation 2 4 3 5 2" xfId="32736" xr:uid="{00000000-0005-0000-0000-0000F9110000}"/>
    <cellStyle name="Calculation 2 4 3 5 3" xfId="43278" xr:uid="{00000000-0005-0000-0000-0000FA110000}"/>
    <cellStyle name="Calculation 2 4 3 6" xfId="11424" xr:uid="{00000000-0005-0000-0000-0000FB110000}"/>
    <cellStyle name="Calculation 2 4 3 7" xfId="23079" xr:uid="{00000000-0005-0000-0000-0000FC110000}"/>
    <cellStyle name="Calculation 2 4 3 8" xfId="34416" xr:uid="{00000000-0005-0000-0000-0000FD110000}"/>
    <cellStyle name="Calculation 2 4 4" xfId="7192" xr:uid="{00000000-0005-0000-0000-0000FE110000}"/>
    <cellStyle name="Calculation 2 4 4 2" xfId="16473" xr:uid="{00000000-0005-0000-0000-0000FF110000}"/>
    <cellStyle name="Calculation 2 4 4 2 2" xfId="28027" xr:uid="{00000000-0005-0000-0000-000000120000}"/>
    <cellStyle name="Calculation 2 4 4 2 3" xfId="38931" xr:uid="{00000000-0005-0000-0000-000001120000}"/>
    <cellStyle name="Calculation 2 4 4 3" xfId="18323" xr:uid="{00000000-0005-0000-0000-000002120000}"/>
    <cellStyle name="Calculation 2 4 4 3 2" xfId="29811" xr:uid="{00000000-0005-0000-0000-000003120000}"/>
    <cellStyle name="Calculation 2 4 4 3 3" xfId="40612" xr:uid="{00000000-0005-0000-0000-000004120000}"/>
    <cellStyle name="Calculation 2 4 4 4" xfId="19992" xr:uid="{00000000-0005-0000-0000-000005120000}"/>
    <cellStyle name="Calculation 2 4 4 4 2" xfId="31480" xr:uid="{00000000-0005-0000-0000-000006120000}"/>
    <cellStyle name="Calculation 2 4 4 4 3" xfId="42155" xr:uid="{00000000-0005-0000-0000-000007120000}"/>
    <cellStyle name="Calculation 2 4 4 5" xfId="21726" xr:uid="{00000000-0005-0000-0000-000008120000}"/>
    <cellStyle name="Calculation 2 4 4 5 2" xfId="33207" xr:uid="{00000000-0005-0000-0000-000009120000}"/>
    <cellStyle name="Calculation 2 4 4 5 3" xfId="43694" xr:uid="{00000000-0005-0000-0000-00000A120000}"/>
    <cellStyle name="Calculation 2 4 4 6" xfId="11895" xr:uid="{00000000-0005-0000-0000-00000B120000}"/>
    <cellStyle name="Calculation 2 4 4 7" xfId="23550" xr:uid="{00000000-0005-0000-0000-00000C120000}"/>
    <cellStyle name="Calculation 2 4 4 8" xfId="34887" xr:uid="{00000000-0005-0000-0000-00000D120000}"/>
    <cellStyle name="Calculation 2 4 5" xfId="6636" xr:uid="{00000000-0005-0000-0000-00000E120000}"/>
    <cellStyle name="Calculation 2 4 5 2" xfId="15917" xr:uid="{00000000-0005-0000-0000-00000F120000}"/>
    <cellStyle name="Calculation 2 4 5 2 2" xfId="27471" xr:uid="{00000000-0005-0000-0000-000010120000}"/>
    <cellStyle name="Calculation 2 4 5 2 3" xfId="38437" xr:uid="{00000000-0005-0000-0000-000011120000}"/>
    <cellStyle name="Calculation 2 4 5 3" xfId="17822" xr:uid="{00000000-0005-0000-0000-000012120000}"/>
    <cellStyle name="Calculation 2 4 5 3 2" xfId="29310" xr:uid="{00000000-0005-0000-0000-000013120000}"/>
    <cellStyle name="Calculation 2 4 5 3 3" xfId="40113" xr:uid="{00000000-0005-0000-0000-000014120000}"/>
    <cellStyle name="Calculation 2 4 5 4" xfId="19436" xr:uid="{00000000-0005-0000-0000-000015120000}"/>
    <cellStyle name="Calculation 2 4 5 4 2" xfId="30924" xr:uid="{00000000-0005-0000-0000-000016120000}"/>
    <cellStyle name="Calculation 2 4 5 4 3" xfId="41661" xr:uid="{00000000-0005-0000-0000-000017120000}"/>
    <cellStyle name="Calculation 2 4 5 5" xfId="21170" xr:uid="{00000000-0005-0000-0000-000018120000}"/>
    <cellStyle name="Calculation 2 4 5 5 2" xfId="32651" xr:uid="{00000000-0005-0000-0000-000019120000}"/>
    <cellStyle name="Calculation 2 4 5 5 3" xfId="43200" xr:uid="{00000000-0005-0000-0000-00001A120000}"/>
    <cellStyle name="Calculation 2 4 5 6" xfId="11339" xr:uid="{00000000-0005-0000-0000-00001B120000}"/>
    <cellStyle name="Calculation 2 4 5 7" xfId="22994" xr:uid="{00000000-0005-0000-0000-00001C120000}"/>
    <cellStyle name="Calculation 2 4 5 8" xfId="34331" xr:uid="{00000000-0005-0000-0000-00001D120000}"/>
    <cellStyle name="Calculation 2 4 6" xfId="9357" xr:uid="{00000000-0005-0000-0000-00001E120000}"/>
    <cellStyle name="Calculation 2 4 6 2" xfId="14456" xr:uid="{00000000-0005-0000-0000-00001F120000}"/>
    <cellStyle name="Calculation 2 4 6 2 2" xfId="26020" xr:uid="{00000000-0005-0000-0000-000020120000}"/>
    <cellStyle name="Calculation 2 4 6 2 3" xfId="37164" xr:uid="{00000000-0005-0000-0000-000021120000}"/>
    <cellStyle name="Calculation 2 4 6 3" xfId="13371" xr:uid="{00000000-0005-0000-0000-000022120000}"/>
    <cellStyle name="Calculation 2 4 6 3 2" xfId="24939" xr:uid="{00000000-0005-0000-0000-000023120000}"/>
    <cellStyle name="Calculation 2 4 6 3 3" xfId="36208" xr:uid="{00000000-0005-0000-0000-000024120000}"/>
    <cellStyle name="Calculation 2 4 6 4" xfId="18308" xr:uid="{00000000-0005-0000-0000-000025120000}"/>
    <cellStyle name="Calculation 2 4 6 4 2" xfId="29796" xr:uid="{00000000-0005-0000-0000-000026120000}"/>
    <cellStyle name="Calculation 2 4 6 4 3" xfId="40597" xr:uid="{00000000-0005-0000-0000-000027120000}"/>
    <cellStyle name="Calculation 2 4 6 5" xfId="13547" xr:uid="{00000000-0005-0000-0000-000028120000}"/>
    <cellStyle name="Calculation 2 4 6 5 2" xfId="25111" xr:uid="{00000000-0005-0000-0000-000029120000}"/>
    <cellStyle name="Calculation 2 4 6 5 3" xfId="36361" xr:uid="{00000000-0005-0000-0000-00002A120000}"/>
    <cellStyle name="Calculation 2 4 6 6" xfId="8312" xr:uid="{00000000-0005-0000-0000-00002B120000}"/>
    <cellStyle name="Calculation 2 4 6 7" xfId="8144" xr:uid="{00000000-0005-0000-0000-00002C120000}"/>
    <cellStyle name="Calculation 2 4 7" xfId="13320" xr:uid="{00000000-0005-0000-0000-00002D120000}"/>
    <cellStyle name="Calculation 2 4 7 2" xfId="24888" xr:uid="{00000000-0005-0000-0000-00002E120000}"/>
    <cellStyle name="Calculation 2 4 7 3" xfId="36161" xr:uid="{00000000-0005-0000-0000-00002F120000}"/>
    <cellStyle name="Calculation 2 4 8" xfId="12863" xr:uid="{00000000-0005-0000-0000-000030120000}"/>
    <cellStyle name="Calculation 2 4 8 2" xfId="24433" xr:uid="{00000000-0005-0000-0000-000031120000}"/>
    <cellStyle name="Calculation 2 4 8 3" xfId="35749" xr:uid="{00000000-0005-0000-0000-000032120000}"/>
    <cellStyle name="Calculation 2 4 9" xfId="12691" xr:uid="{00000000-0005-0000-0000-000033120000}"/>
    <cellStyle name="Calculation 2 4 9 2" xfId="24261" xr:uid="{00000000-0005-0000-0000-000034120000}"/>
    <cellStyle name="Calculation 2 4 9 3" xfId="35592" xr:uid="{00000000-0005-0000-0000-000035120000}"/>
    <cellStyle name="Calculation 2 5" xfId="6052" xr:uid="{00000000-0005-0000-0000-000036120000}"/>
    <cellStyle name="Calculation 2 5 10" xfId="8581" xr:uid="{00000000-0005-0000-0000-000037120000}"/>
    <cellStyle name="Calculation 2 5 11" xfId="8848" xr:uid="{00000000-0005-0000-0000-000038120000}"/>
    <cellStyle name="Calculation 2 5 2" xfId="7167" xr:uid="{00000000-0005-0000-0000-000039120000}"/>
    <cellStyle name="Calculation 2 5 2 2" xfId="16448" xr:uid="{00000000-0005-0000-0000-00003A120000}"/>
    <cellStyle name="Calculation 2 5 2 2 2" xfId="28002" xr:uid="{00000000-0005-0000-0000-00003B120000}"/>
    <cellStyle name="Calculation 2 5 2 2 3" xfId="38909" xr:uid="{00000000-0005-0000-0000-00003C120000}"/>
    <cellStyle name="Calculation 2 5 2 3" xfId="18300" xr:uid="{00000000-0005-0000-0000-00003D120000}"/>
    <cellStyle name="Calculation 2 5 2 3 2" xfId="29788" xr:uid="{00000000-0005-0000-0000-00003E120000}"/>
    <cellStyle name="Calculation 2 5 2 3 3" xfId="40589" xr:uid="{00000000-0005-0000-0000-00003F120000}"/>
    <cellStyle name="Calculation 2 5 2 4" xfId="19967" xr:uid="{00000000-0005-0000-0000-000040120000}"/>
    <cellStyle name="Calculation 2 5 2 4 2" xfId="31455" xr:uid="{00000000-0005-0000-0000-000041120000}"/>
    <cellStyle name="Calculation 2 5 2 4 3" xfId="42133" xr:uid="{00000000-0005-0000-0000-000042120000}"/>
    <cellStyle name="Calculation 2 5 2 5" xfId="21701" xr:uid="{00000000-0005-0000-0000-000043120000}"/>
    <cellStyle name="Calculation 2 5 2 5 2" xfId="33182" xr:uid="{00000000-0005-0000-0000-000044120000}"/>
    <cellStyle name="Calculation 2 5 2 5 3" xfId="43672" xr:uid="{00000000-0005-0000-0000-000045120000}"/>
    <cellStyle name="Calculation 2 5 2 6" xfId="11870" xr:uid="{00000000-0005-0000-0000-000046120000}"/>
    <cellStyle name="Calculation 2 5 2 7" xfId="23525" xr:uid="{00000000-0005-0000-0000-000047120000}"/>
    <cellStyle name="Calculation 2 5 2 8" xfId="34862" xr:uid="{00000000-0005-0000-0000-000048120000}"/>
    <cellStyle name="Calculation 2 5 3" xfId="6968" xr:uid="{00000000-0005-0000-0000-000049120000}"/>
    <cellStyle name="Calculation 2 5 3 2" xfId="16249" xr:uid="{00000000-0005-0000-0000-00004A120000}"/>
    <cellStyle name="Calculation 2 5 3 2 2" xfId="27803" xr:uid="{00000000-0005-0000-0000-00004B120000}"/>
    <cellStyle name="Calculation 2 5 3 2 3" xfId="38729" xr:uid="{00000000-0005-0000-0000-00004C120000}"/>
    <cellStyle name="Calculation 2 5 3 3" xfId="18118" xr:uid="{00000000-0005-0000-0000-00004D120000}"/>
    <cellStyle name="Calculation 2 5 3 3 2" xfId="29606" xr:uid="{00000000-0005-0000-0000-00004E120000}"/>
    <cellStyle name="Calculation 2 5 3 3 3" xfId="40407" xr:uid="{00000000-0005-0000-0000-00004F120000}"/>
    <cellStyle name="Calculation 2 5 3 4" xfId="19768" xr:uid="{00000000-0005-0000-0000-000050120000}"/>
    <cellStyle name="Calculation 2 5 3 4 2" xfId="31256" xr:uid="{00000000-0005-0000-0000-000051120000}"/>
    <cellStyle name="Calculation 2 5 3 4 3" xfId="41953" xr:uid="{00000000-0005-0000-0000-000052120000}"/>
    <cellStyle name="Calculation 2 5 3 5" xfId="21502" xr:uid="{00000000-0005-0000-0000-000053120000}"/>
    <cellStyle name="Calculation 2 5 3 5 2" xfId="32983" xr:uid="{00000000-0005-0000-0000-000054120000}"/>
    <cellStyle name="Calculation 2 5 3 5 3" xfId="43492" xr:uid="{00000000-0005-0000-0000-000055120000}"/>
    <cellStyle name="Calculation 2 5 3 6" xfId="11671" xr:uid="{00000000-0005-0000-0000-000056120000}"/>
    <cellStyle name="Calculation 2 5 3 7" xfId="23326" xr:uid="{00000000-0005-0000-0000-000057120000}"/>
    <cellStyle name="Calculation 2 5 3 8" xfId="34663" xr:uid="{00000000-0005-0000-0000-000058120000}"/>
    <cellStyle name="Calculation 2 5 4" xfId="7154" xr:uid="{00000000-0005-0000-0000-000059120000}"/>
    <cellStyle name="Calculation 2 5 4 2" xfId="16435" xr:uid="{00000000-0005-0000-0000-00005A120000}"/>
    <cellStyle name="Calculation 2 5 4 2 2" xfId="27989" xr:uid="{00000000-0005-0000-0000-00005B120000}"/>
    <cellStyle name="Calculation 2 5 4 2 3" xfId="38897" xr:uid="{00000000-0005-0000-0000-00005C120000}"/>
    <cellStyle name="Calculation 2 5 4 3" xfId="18288" xr:uid="{00000000-0005-0000-0000-00005D120000}"/>
    <cellStyle name="Calculation 2 5 4 3 2" xfId="29776" xr:uid="{00000000-0005-0000-0000-00005E120000}"/>
    <cellStyle name="Calculation 2 5 4 3 3" xfId="40577" xr:uid="{00000000-0005-0000-0000-00005F120000}"/>
    <cellStyle name="Calculation 2 5 4 4" xfId="19954" xr:uid="{00000000-0005-0000-0000-000060120000}"/>
    <cellStyle name="Calculation 2 5 4 4 2" xfId="31442" xr:uid="{00000000-0005-0000-0000-000061120000}"/>
    <cellStyle name="Calculation 2 5 4 4 3" xfId="42121" xr:uid="{00000000-0005-0000-0000-000062120000}"/>
    <cellStyle name="Calculation 2 5 4 5" xfId="21688" xr:uid="{00000000-0005-0000-0000-000063120000}"/>
    <cellStyle name="Calculation 2 5 4 5 2" xfId="33169" xr:uid="{00000000-0005-0000-0000-000064120000}"/>
    <cellStyle name="Calculation 2 5 4 5 3" xfId="43660" xr:uid="{00000000-0005-0000-0000-000065120000}"/>
    <cellStyle name="Calculation 2 5 4 6" xfId="11857" xr:uid="{00000000-0005-0000-0000-000066120000}"/>
    <cellStyle name="Calculation 2 5 4 7" xfId="23512" xr:uid="{00000000-0005-0000-0000-000067120000}"/>
    <cellStyle name="Calculation 2 5 4 8" xfId="34849" xr:uid="{00000000-0005-0000-0000-000068120000}"/>
    <cellStyle name="Calculation 2 5 5" xfId="10909" xr:uid="{00000000-0005-0000-0000-000069120000}"/>
    <cellStyle name="Calculation 2 5 5 2" xfId="15488" xr:uid="{00000000-0005-0000-0000-00006A120000}"/>
    <cellStyle name="Calculation 2 5 5 2 2" xfId="27042" xr:uid="{00000000-0005-0000-0000-00006B120000}"/>
    <cellStyle name="Calculation 2 5 5 2 3" xfId="38060" xr:uid="{00000000-0005-0000-0000-00006C120000}"/>
    <cellStyle name="Calculation 2 5 5 3" xfId="17439" xr:uid="{00000000-0005-0000-0000-00006D120000}"/>
    <cellStyle name="Calculation 2 5 5 3 2" xfId="28927" xr:uid="{00000000-0005-0000-0000-00006E120000}"/>
    <cellStyle name="Calculation 2 5 5 3 3" xfId="39730" xr:uid="{00000000-0005-0000-0000-00006F120000}"/>
    <cellStyle name="Calculation 2 5 5 4" xfId="19008" xr:uid="{00000000-0005-0000-0000-000070120000}"/>
    <cellStyle name="Calculation 2 5 5 4 2" xfId="30496" xr:uid="{00000000-0005-0000-0000-000071120000}"/>
    <cellStyle name="Calculation 2 5 5 4 3" xfId="41285" xr:uid="{00000000-0005-0000-0000-000072120000}"/>
    <cellStyle name="Calculation 2 5 5 5" xfId="20742" xr:uid="{00000000-0005-0000-0000-000073120000}"/>
    <cellStyle name="Calculation 2 5 5 5 2" xfId="32225" xr:uid="{00000000-0005-0000-0000-000074120000}"/>
    <cellStyle name="Calculation 2 5 5 5 3" xfId="42826" xr:uid="{00000000-0005-0000-0000-000075120000}"/>
    <cellStyle name="Calculation 2 5 5 6" xfId="22568" xr:uid="{00000000-0005-0000-0000-000076120000}"/>
    <cellStyle name="Calculation 2 5 5 7" xfId="33910" xr:uid="{00000000-0005-0000-0000-000077120000}"/>
    <cellStyle name="Calculation 2 5 6" xfId="14024" xr:uid="{00000000-0005-0000-0000-000078120000}"/>
    <cellStyle name="Calculation 2 5 6 2" xfId="25588" xr:uid="{00000000-0005-0000-0000-000079120000}"/>
    <cellStyle name="Calculation 2 5 6 3" xfId="36788" xr:uid="{00000000-0005-0000-0000-00007A120000}"/>
    <cellStyle name="Calculation 2 5 7" xfId="12876" xr:uid="{00000000-0005-0000-0000-00007B120000}"/>
    <cellStyle name="Calculation 2 5 7 2" xfId="24446" xr:uid="{00000000-0005-0000-0000-00007C120000}"/>
    <cellStyle name="Calculation 2 5 7 3" xfId="35761" xr:uid="{00000000-0005-0000-0000-00007D120000}"/>
    <cellStyle name="Calculation 2 5 8" xfId="14722" xr:uid="{00000000-0005-0000-0000-00007E120000}"/>
    <cellStyle name="Calculation 2 5 8 2" xfId="26281" xr:uid="{00000000-0005-0000-0000-00007F120000}"/>
    <cellStyle name="Calculation 2 5 8 3" xfId="37379" xr:uid="{00000000-0005-0000-0000-000080120000}"/>
    <cellStyle name="Calculation 2 5 9" xfId="12579" xr:uid="{00000000-0005-0000-0000-000081120000}"/>
    <cellStyle name="Calculation 2 5 9 2" xfId="24149" xr:uid="{00000000-0005-0000-0000-000082120000}"/>
    <cellStyle name="Calculation 2 5 9 3" xfId="35480" xr:uid="{00000000-0005-0000-0000-000083120000}"/>
    <cellStyle name="Calculation 2 6" xfId="6254" xr:uid="{00000000-0005-0000-0000-000084120000}"/>
    <cellStyle name="Calculation 2 6 10" xfId="9025" xr:uid="{00000000-0005-0000-0000-000085120000}"/>
    <cellStyle name="Calculation 2 6 11" xfId="9333" xr:uid="{00000000-0005-0000-0000-000086120000}"/>
    <cellStyle name="Calculation 2 6 12" xfId="8961" xr:uid="{00000000-0005-0000-0000-000087120000}"/>
    <cellStyle name="Calculation 2 6 2" xfId="7220" xr:uid="{00000000-0005-0000-0000-000088120000}"/>
    <cellStyle name="Calculation 2 6 2 2" xfId="16501" xr:uid="{00000000-0005-0000-0000-000089120000}"/>
    <cellStyle name="Calculation 2 6 2 2 2" xfId="28055" xr:uid="{00000000-0005-0000-0000-00008A120000}"/>
    <cellStyle name="Calculation 2 6 2 2 3" xfId="38958" xr:uid="{00000000-0005-0000-0000-00008B120000}"/>
    <cellStyle name="Calculation 2 6 2 3" xfId="18350" xr:uid="{00000000-0005-0000-0000-00008C120000}"/>
    <cellStyle name="Calculation 2 6 2 3 2" xfId="29838" xr:uid="{00000000-0005-0000-0000-00008D120000}"/>
    <cellStyle name="Calculation 2 6 2 3 3" xfId="40639" xr:uid="{00000000-0005-0000-0000-00008E120000}"/>
    <cellStyle name="Calculation 2 6 2 4" xfId="20020" xr:uid="{00000000-0005-0000-0000-00008F120000}"/>
    <cellStyle name="Calculation 2 6 2 4 2" xfId="31508" xr:uid="{00000000-0005-0000-0000-000090120000}"/>
    <cellStyle name="Calculation 2 6 2 4 3" xfId="42182" xr:uid="{00000000-0005-0000-0000-000091120000}"/>
    <cellStyle name="Calculation 2 6 2 5" xfId="21754" xr:uid="{00000000-0005-0000-0000-000092120000}"/>
    <cellStyle name="Calculation 2 6 2 5 2" xfId="33235" xr:uid="{00000000-0005-0000-0000-000093120000}"/>
    <cellStyle name="Calculation 2 6 2 5 3" xfId="43721" xr:uid="{00000000-0005-0000-0000-000094120000}"/>
    <cellStyle name="Calculation 2 6 2 6" xfId="11923" xr:uid="{00000000-0005-0000-0000-000095120000}"/>
    <cellStyle name="Calculation 2 6 2 7" xfId="23578" xr:uid="{00000000-0005-0000-0000-000096120000}"/>
    <cellStyle name="Calculation 2 6 2 8" xfId="34915" xr:uid="{00000000-0005-0000-0000-000097120000}"/>
    <cellStyle name="Calculation 2 6 3" xfId="7005" xr:uid="{00000000-0005-0000-0000-000098120000}"/>
    <cellStyle name="Calculation 2 6 3 2" xfId="16286" xr:uid="{00000000-0005-0000-0000-000099120000}"/>
    <cellStyle name="Calculation 2 6 3 2 2" xfId="27840" xr:uid="{00000000-0005-0000-0000-00009A120000}"/>
    <cellStyle name="Calculation 2 6 3 2 3" xfId="38757" xr:uid="{00000000-0005-0000-0000-00009B120000}"/>
    <cellStyle name="Calculation 2 6 3 3" xfId="18147" xr:uid="{00000000-0005-0000-0000-00009C120000}"/>
    <cellStyle name="Calculation 2 6 3 3 2" xfId="29635" xr:uid="{00000000-0005-0000-0000-00009D120000}"/>
    <cellStyle name="Calculation 2 6 3 3 3" xfId="40436" xr:uid="{00000000-0005-0000-0000-00009E120000}"/>
    <cellStyle name="Calculation 2 6 3 4" xfId="19805" xr:uid="{00000000-0005-0000-0000-00009F120000}"/>
    <cellStyle name="Calculation 2 6 3 4 2" xfId="31293" xr:uid="{00000000-0005-0000-0000-0000A0120000}"/>
    <cellStyle name="Calculation 2 6 3 4 3" xfId="41981" xr:uid="{00000000-0005-0000-0000-0000A1120000}"/>
    <cellStyle name="Calculation 2 6 3 5" xfId="21539" xr:uid="{00000000-0005-0000-0000-0000A2120000}"/>
    <cellStyle name="Calculation 2 6 3 5 2" xfId="33020" xr:uid="{00000000-0005-0000-0000-0000A3120000}"/>
    <cellStyle name="Calculation 2 6 3 5 3" xfId="43520" xr:uid="{00000000-0005-0000-0000-0000A4120000}"/>
    <cellStyle name="Calculation 2 6 3 6" xfId="11708" xr:uid="{00000000-0005-0000-0000-0000A5120000}"/>
    <cellStyle name="Calculation 2 6 3 7" xfId="23363" xr:uid="{00000000-0005-0000-0000-0000A6120000}"/>
    <cellStyle name="Calculation 2 6 3 8" xfId="34700" xr:uid="{00000000-0005-0000-0000-0000A7120000}"/>
    <cellStyle name="Calculation 2 6 4" xfId="6679" xr:uid="{00000000-0005-0000-0000-0000A8120000}"/>
    <cellStyle name="Calculation 2 6 4 2" xfId="15960" xr:uid="{00000000-0005-0000-0000-0000A9120000}"/>
    <cellStyle name="Calculation 2 6 4 2 2" xfId="27514" xr:uid="{00000000-0005-0000-0000-0000AA120000}"/>
    <cellStyle name="Calculation 2 6 4 2 3" xfId="38478" xr:uid="{00000000-0005-0000-0000-0000AB120000}"/>
    <cellStyle name="Calculation 2 6 4 3" xfId="17864" xr:uid="{00000000-0005-0000-0000-0000AC120000}"/>
    <cellStyle name="Calculation 2 6 4 3 2" xfId="29352" xr:uid="{00000000-0005-0000-0000-0000AD120000}"/>
    <cellStyle name="Calculation 2 6 4 3 3" xfId="40155" xr:uid="{00000000-0005-0000-0000-0000AE120000}"/>
    <cellStyle name="Calculation 2 6 4 4" xfId="19479" xr:uid="{00000000-0005-0000-0000-0000AF120000}"/>
    <cellStyle name="Calculation 2 6 4 4 2" xfId="30967" xr:uid="{00000000-0005-0000-0000-0000B0120000}"/>
    <cellStyle name="Calculation 2 6 4 4 3" xfId="41702" xr:uid="{00000000-0005-0000-0000-0000B1120000}"/>
    <cellStyle name="Calculation 2 6 4 5" xfId="21213" xr:uid="{00000000-0005-0000-0000-0000B2120000}"/>
    <cellStyle name="Calculation 2 6 4 5 2" xfId="32694" xr:uid="{00000000-0005-0000-0000-0000B3120000}"/>
    <cellStyle name="Calculation 2 6 4 5 3" xfId="43241" xr:uid="{00000000-0005-0000-0000-0000B4120000}"/>
    <cellStyle name="Calculation 2 6 4 6" xfId="11382" xr:uid="{00000000-0005-0000-0000-0000B5120000}"/>
    <cellStyle name="Calculation 2 6 4 7" xfId="23037" xr:uid="{00000000-0005-0000-0000-0000B6120000}"/>
    <cellStyle name="Calculation 2 6 4 8" xfId="34374" xr:uid="{00000000-0005-0000-0000-0000B7120000}"/>
    <cellStyle name="Calculation 2 6 5" xfId="10960" xr:uid="{00000000-0005-0000-0000-0000B8120000}"/>
    <cellStyle name="Calculation 2 6 5 2" xfId="15535" xr:uid="{00000000-0005-0000-0000-0000B9120000}"/>
    <cellStyle name="Calculation 2 6 5 2 2" xfId="27089" xr:uid="{00000000-0005-0000-0000-0000BA120000}"/>
    <cellStyle name="Calculation 2 6 5 2 3" xfId="38103" xr:uid="{00000000-0005-0000-0000-0000BB120000}"/>
    <cellStyle name="Calculation 2 6 5 3" xfId="17481" xr:uid="{00000000-0005-0000-0000-0000BC120000}"/>
    <cellStyle name="Calculation 2 6 5 3 2" xfId="28969" xr:uid="{00000000-0005-0000-0000-0000BD120000}"/>
    <cellStyle name="Calculation 2 6 5 3 3" xfId="39772" xr:uid="{00000000-0005-0000-0000-0000BE120000}"/>
    <cellStyle name="Calculation 2 6 5 4" xfId="19054" xr:uid="{00000000-0005-0000-0000-0000BF120000}"/>
    <cellStyle name="Calculation 2 6 5 4 2" xfId="30542" xr:uid="{00000000-0005-0000-0000-0000C0120000}"/>
    <cellStyle name="Calculation 2 6 5 4 3" xfId="41327" xr:uid="{00000000-0005-0000-0000-0000C1120000}"/>
    <cellStyle name="Calculation 2 6 5 5" xfId="20788" xr:uid="{00000000-0005-0000-0000-0000C2120000}"/>
    <cellStyle name="Calculation 2 6 5 5 2" xfId="32270" xr:uid="{00000000-0005-0000-0000-0000C3120000}"/>
    <cellStyle name="Calculation 2 6 5 5 3" xfId="42867" xr:uid="{00000000-0005-0000-0000-0000C4120000}"/>
    <cellStyle name="Calculation 2 6 5 6" xfId="22613" xr:uid="{00000000-0005-0000-0000-0000C5120000}"/>
    <cellStyle name="Calculation 2 6 5 7" xfId="33955" xr:uid="{00000000-0005-0000-0000-0000C6120000}"/>
    <cellStyle name="Calculation 2 6 6" xfId="14108" xr:uid="{00000000-0005-0000-0000-0000C7120000}"/>
    <cellStyle name="Calculation 2 6 6 2" xfId="25672" xr:uid="{00000000-0005-0000-0000-0000C8120000}"/>
    <cellStyle name="Calculation 2 6 6 3" xfId="36862" xr:uid="{00000000-0005-0000-0000-0000C9120000}"/>
    <cellStyle name="Calculation 2 6 7" xfId="12784" xr:uid="{00000000-0005-0000-0000-0000CA120000}"/>
    <cellStyle name="Calculation 2 6 7 2" xfId="24354" xr:uid="{00000000-0005-0000-0000-0000CB120000}"/>
    <cellStyle name="Calculation 2 6 7 3" xfId="35675" xr:uid="{00000000-0005-0000-0000-0000CC120000}"/>
    <cellStyle name="Calculation 2 6 8" xfId="15336" xr:uid="{00000000-0005-0000-0000-0000CD120000}"/>
    <cellStyle name="Calculation 2 6 8 2" xfId="26891" xr:uid="{00000000-0005-0000-0000-0000CE120000}"/>
    <cellStyle name="Calculation 2 6 8 3" xfId="37920" xr:uid="{00000000-0005-0000-0000-0000CF120000}"/>
    <cellStyle name="Calculation 2 6 9" xfId="12786" xr:uid="{00000000-0005-0000-0000-0000D0120000}"/>
    <cellStyle name="Calculation 2 6 9 2" xfId="24356" xr:uid="{00000000-0005-0000-0000-0000D1120000}"/>
    <cellStyle name="Calculation 2 6 9 3" xfId="35677" xr:uid="{00000000-0005-0000-0000-0000D2120000}"/>
    <cellStyle name="Calculation 2 7" xfId="7297" xr:uid="{00000000-0005-0000-0000-0000D3120000}"/>
    <cellStyle name="Calculation 2 7 10" xfId="9274" xr:uid="{00000000-0005-0000-0000-0000D4120000}"/>
    <cellStyle name="Calculation 2 7 2" xfId="6607" xr:uid="{00000000-0005-0000-0000-0000D5120000}"/>
    <cellStyle name="Calculation 2 7 2 2" xfId="15888" xr:uid="{00000000-0005-0000-0000-0000D6120000}"/>
    <cellStyle name="Calculation 2 7 2 2 2" xfId="27442" xr:uid="{00000000-0005-0000-0000-0000D7120000}"/>
    <cellStyle name="Calculation 2 7 2 2 3" xfId="38411" xr:uid="{00000000-0005-0000-0000-0000D8120000}"/>
    <cellStyle name="Calculation 2 7 2 3" xfId="17796" xr:uid="{00000000-0005-0000-0000-0000D9120000}"/>
    <cellStyle name="Calculation 2 7 2 3 2" xfId="29284" xr:uid="{00000000-0005-0000-0000-0000DA120000}"/>
    <cellStyle name="Calculation 2 7 2 3 3" xfId="40087" xr:uid="{00000000-0005-0000-0000-0000DB120000}"/>
    <cellStyle name="Calculation 2 7 2 4" xfId="19407" xr:uid="{00000000-0005-0000-0000-0000DC120000}"/>
    <cellStyle name="Calculation 2 7 2 4 2" xfId="30895" xr:uid="{00000000-0005-0000-0000-0000DD120000}"/>
    <cellStyle name="Calculation 2 7 2 4 3" xfId="41635" xr:uid="{00000000-0005-0000-0000-0000DE120000}"/>
    <cellStyle name="Calculation 2 7 2 5" xfId="21141" xr:uid="{00000000-0005-0000-0000-0000DF120000}"/>
    <cellStyle name="Calculation 2 7 2 5 2" xfId="32622" xr:uid="{00000000-0005-0000-0000-0000E0120000}"/>
    <cellStyle name="Calculation 2 7 2 5 3" xfId="43174" xr:uid="{00000000-0005-0000-0000-0000E1120000}"/>
    <cellStyle name="Calculation 2 7 2 6" xfId="11310" xr:uid="{00000000-0005-0000-0000-0000E2120000}"/>
    <cellStyle name="Calculation 2 7 2 7" xfId="22965" xr:uid="{00000000-0005-0000-0000-0000E3120000}"/>
    <cellStyle name="Calculation 2 7 2 8" xfId="34302" xr:uid="{00000000-0005-0000-0000-0000E4120000}"/>
    <cellStyle name="Calculation 2 7 3" xfId="7735" xr:uid="{00000000-0005-0000-0000-0000E5120000}"/>
    <cellStyle name="Calculation 2 7 3 2" xfId="16720" xr:uid="{00000000-0005-0000-0000-0000E6120000}"/>
    <cellStyle name="Calculation 2 7 3 2 2" xfId="28274" xr:uid="{00000000-0005-0000-0000-0000E7120000}"/>
    <cellStyle name="Calculation 2 7 3 2 3" xfId="39149" xr:uid="{00000000-0005-0000-0000-0000E8120000}"/>
    <cellStyle name="Calculation 2 7 3 3" xfId="18522" xr:uid="{00000000-0005-0000-0000-0000E9120000}"/>
    <cellStyle name="Calculation 2 7 3 3 2" xfId="30010" xr:uid="{00000000-0005-0000-0000-0000EA120000}"/>
    <cellStyle name="Calculation 2 7 3 3 3" xfId="40809" xr:uid="{00000000-0005-0000-0000-0000EB120000}"/>
    <cellStyle name="Calculation 2 7 3 4" xfId="20207" xr:uid="{00000000-0005-0000-0000-0000EC120000}"/>
    <cellStyle name="Calculation 2 7 3 4 2" xfId="31695" xr:uid="{00000000-0005-0000-0000-0000ED120000}"/>
    <cellStyle name="Calculation 2 7 3 4 3" xfId="42345" xr:uid="{00000000-0005-0000-0000-0000EE120000}"/>
    <cellStyle name="Calculation 2 7 3 5" xfId="21941" xr:uid="{00000000-0005-0000-0000-0000EF120000}"/>
    <cellStyle name="Calculation 2 7 3 5 2" xfId="33422" xr:uid="{00000000-0005-0000-0000-0000F0120000}"/>
    <cellStyle name="Calculation 2 7 3 5 3" xfId="43884" xr:uid="{00000000-0005-0000-0000-0000F1120000}"/>
    <cellStyle name="Calculation 2 7 3 6" xfId="12186" xr:uid="{00000000-0005-0000-0000-0000F2120000}"/>
    <cellStyle name="Calculation 2 7 3 7" xfId="23765" xr:uid="{00000000-0005-0000-0000-0000F3120000}"/>
    <cellStyle name="Calculation 2 7 3 8" xfId="35100" xr:uid="{00000000-0005-0000-0000-0000F4120000}"/>
    <cellStyle name="Calculation 2 7 4" xfId="14168" xr:uid="{00000000-0005-0000-0000-0000F5120000}"/>
    <cellStyle name="Calculation 2 7 4 2" xfId="25732" xr:uid="{00000000-0005-0000-0000-0000F6120000}"/>
    <cellStyle name="Calculation 2 7 4 3" xfId="36912" xr:uid="{00000000-0005-0000-0000-0000F7120000}"/>
    <cellStyle name="Calculation 2 7 5" xfId="13462" xr:uid="{00000000-0005-0000-0000-0000F8120000}"/>
    <cellStyle name="Calculation 2 7 5 2" xfId="25028" xr:uid="{00000000-0005-0000-0000-0000F9120000}"/>
    <cellStyle name="Calculation 2 7 5 3" xfId="36287" xr:uid="{00000000-0005-0000-0000-0000FA120000}"/>
    <cellStyle name="Calculation 2 7 6" xfId="15361" xr:uid="{00000000-0005-0000-0000-0000FB120000}"/>
    <cellStyle name="Calculation 2 7 6 2" xfId="26916" xr:uid="{00000000-0005-0000-0000-0000FC120000}"/>
    <cellStyle name="Calculation 2 7 6 3" xfId="37940" xr:uid="{00000000-0005-0000-0000-0000FD120000}"/>
    <cellStyle name="Calculation 2 7 7" xfId="13198" xr:uid="{00000000-0005-0000-0000-0000FE120000}"/>
    <cellStyle name="Calculation 2 7 7 2" xfId="24766" xr:uid="{00000000-0005-0000-0000-0000FF120000}"/>
    <cellStyle name="Calculation 2 7 7 3" xfId="36049" xr:uid="{00000000-0005-0000-0000-000000130000}"/>
    <cellStyle name="Calculation 2 7 8" xfId="9084" xr:uid="{00000000-0005-0000-0000-000001130000}"/>
    <cellStyle name="Calculation 2 7 9" xfId="9283" xr:uid="{00000000-0005-0000-0000-000002130000}"/>
    <cellStyle name="Calculation 2 8" xfId="7327" xr:uid="{00000000-0005-0000-0000-000003130000}"/>
    <cellStyle name="Calculation 2 8 10" xfId="9005" xr:uid="{00000000-0005-0000-0000-000004130000}"/>
    <cellStyle name="Calculation 2 8 11" xfId="8706" xr:uid="{00000000-0005-0000-0000-000005130000}"/>
    <cellStyle name="Calculation 2 8 2" xfId="7185" xr:uid="{00000000-0005-0000-0000-000006130000}"/>
    <cellStyle name="Calculation 2 8 2 2" xfId="16466" xr:uid="{00000000-0005-0000-0000-000007130000}"/>
    <cellStyle name="Calculation 2 8 2 2 2" xfId="28020" xr:uid="{00000000-0005-0000-0000-000008130000}"/>
    <cellStyle name="Calculation 2 8 2 2 3" xfId="38924" xr:uid="{00000000-0005-0000-0000-000009130000}"/>
    <cellStyle name="Calculation 2 8 2 3" xfId="18316" xr:uid="{00000000-0005-0000-0000-00000A130000}"/>
    <cellStyle name="Calculation 2 8 2 3 2" xfId="29804" xr:uid="{00000000-0005-0000-0000-00000B130000}"/>
    <cellStyle name="Calculation 2 8 2 3 3" xfId="40605" xr:uid="{00000000-0005-0000-0000-00000C130000}"/>
    <cellStyle name="Calculation 2 8 2 4" xfId="19985" xr:uid="{00000000-0005-0000-0000-00000D130000}"/>
    <cellStyle name="Calculation 2 8 2 4 2" xfId="31473" xr:uid="{00000000-0005-0000-0000-00000E130000}"/>
    <cellStyle name="Calculation 2 8 2 4 3" xfId="42148" xr:uid="{00000000-0005-0000-0000-00000F130000}"/>
    <cellStyle name="Calculation 2 8 2 5" xfId="21719" xr:uid="{00000000-0005-0000-0000-000010130000}"/>
    <cellStyle name="Calculation 2 8 2 5 2" xfId="33200" xr:uid="{00000000-0005-0000-0000-000011130000}"/>
    <cellStyle name="Calculation 2 8 2 5 3" xfId="43687" xr:uid="{00000000-0005-0000-0000-000012130000}"/>
    <cellStyle name="Calculation 2 8 2 6" xfId="11888" xr:uid="{00000000-0005-0000-0000-000013130000}"/>
    <cellStyle name="Calculation 2 8 2 7" xfId="23543" xr:uid="{00000000-0005-0000-0000-000014130000}"/>
    <cellStyle name="Calculation 2 8 2 8" xfId="34880" xr:uid="{00000000-0005-0000-0000-000015130000}"/>
    <cellStyle name="Calculation 2 8 3" xfId="7748" xr:uid="{00000000-0005-0000-0000-000016130000}"/>
    <cellStyle name="Calculation 2 8 3 2" xfId="16733" xr:uid="{00000000-0005-0000-0000-000017130000}"/>
    <cellStyle name="Calculation 2 8 3 2 2" xfId="28287" xr:uid="{00000000-0005-0000-0000-000018130000}"/>
    <cellStyle name="Calculation 2 8 3 2 3" xfId="39156" xr:uid="{00000000-0005-0000-0000-000019130000}"/>
    <cellStyle name="Calculation 2 8 3 3" xfId="18531" xr:uid="{00000000-0005-0000-0000-00001A130000}"/>
    <cellStyle name="Calculation 2 8 3 3 2" xfId="30019" xr:uid="{00000000-0005-0000-0000-00001B130000}"/>
    <cellStyle name="Calculation 2 8 3 3 3" xfId="40817" xr:uid="{00000000-0005-0000-0000-00001C130000}"/>
    <cellStyle name="Calculation 2 8 3 4" xfId="20220" xr:uid="{00000000-0005-0000-0000-00001D130000}"/>
    <cellStyle name="Calculation 2 8 3 4 2" xfId="31708" xr:uid="{00000000-0005-0000-0000-00001E130000}"/>
    <cellStyle name="Calculation 2 8 3 4 3" xfId="42352" xr:uid="{00000000-0005-0000-0000-00001F130000}"/>
    <cellStyle name="Calculation 2 8 3 5" xfId="21954" xr:uid="{00000000-0005-0000-0000-000020130000}"/>
    <cellStyle name="Calculation 2 8 3 5 2" xfId="33435" xr:uid="{00000000-0005-0000-0000-000021130000}"/>
    <cellStyle name="Calculation 2 8 3 5 3" xfId="43891" xr:uid="{00000000-0005-0000-0000-000022130000}"/>
    <cellStyle name="Calculation 2 8 3 6" xfId="12199" xr:uid="{00000000-0005-0000-0000-000023130000}"/>
    <cellStyle name="Calculation 2 8 3 7" xfId="23778" xr:uid="{00000000-0005-0000-0000-000024130000}"/>
    <cellStyle name="Calculation 2 8 3 8" xfId="35113" xr:uid="{00000000-0005-0000-0000-000025130000}"/>
    <cellStyle name="Calculation 2 8 4" xfId="11988" xr:uid="{00000000-0005-0000-0000-000026130000}"/>
    <cellStyle name="Calculation 2 8 4 2" xfId="16568" xr:uid="{00000000-0005-0000-0000-000027130000}"/>
    <cellStyle name="Calculation 2 8 4 2 2" xfId="28122" xr:uid="{00000000-0005-0000-0000-000028130000}"/>
    <cellStyle name="Calculation 2 8 4 2 3" xfId="39009" xr:uid="{00000000-0005-0000-0000-000029130000}"/>
    <cellStyle name="Calculation 2 8 4 3" xfId="18403" xr:uid="{00000000-0005-0000-0000-00002A130000}"/>
    <cellStyle name="Calculation 2 8 4 3 2" xfId="29891" xr:uid="{00000000-0005-0000-0000-00002B130000}"/>
    <cellStyle name="Calculation 2 8 4 3 3" xfId="40692" xr:uid="{00000000-0005-0000-0000-00002C130000}"/>
    <cellStyle name="Calculation 2 8 4 4" xfId="20087" xr:uid="{00000000-0005-0000-0000-00002D130000}"/>
    <cellStyle name="Calculation 2 8 4 4 2" xfId="31575" xr:uid="{00000000-0005-0000-0000-00002E130000}"/>
    <cellStyle name="Calculation 2 8 4 4 3" xfId="42233" xr:uid="{00000000-0005-0000-0000-00002F130000}"/>
    <cellStyle name="Calculation 2 8 4 5" xfId="21821" xr:uid="{00000000-0005-0000-0000-000030130000}"/>
    <cellStyle name="Calculation 2 8 4 5 2" xfId="33302" xr:uid="{00000000-0005-0000-0000-000031130000}"/>
    <cellStyle name="Calculation 2 8 4 5 3" xfId="43772" xr:uid="{00000000-0005-0000-0000-000032130000}"/>
    <cellStyle name="Calculation 2 8 4 6" xfId="23645" xr:uid="{00000000-0005-0000-0000-000033130000}"/>
    <cellStyle name="Calculation 2 8 4 7" xfId="34980" xr:uid="{00000000-0005-0000-0000-000034130000}"/>
    <cellStyle name="Calculation 2 8 5" xfId="14198" xr:uid="{00000000-0005-0000-0000-000035130000}"/>
    <cellStyle name="Calculation 2 8 5 2" xfId="25762" xr:uid="{00000000-0005-0000-0000-000036130000}"/>
    <cellStyle name="Calculation 2 8 5 3" xfId="36929" xr:uid="{00000000-0005-0000-0000-000037130000}"/>
    <cellStyle name="Calculation 2 8 6" xfId="14590" xr:uid="{00000000-0005-0000-0000-000038130000}"/>
    <cellStyle name="Calculation 2 8 6 2" xfId="26151" xr:uid="{00000000-0005-0000-0000-000039130000}"/>
    <cellStyle name="Calculation 2 8 6 3" xfId="37272" xr:uid="{00000000-0005-0000-0000-00003A130000}"/>
    <cellStyle name="Calculation 2 8 7" xfId="13720" xr:uid="{00000000-0005-0000-0000-00003B130000}"/>
    <cellStyle name="Calculation 2 8 7 2" xfId="25284" xr:uid="{00000000-0005-0000-0000-00003C130000}"/>
    <cellStyle name="Calculation 2 8 7 3" xfId="36514" xr:uid="{00000000-0005-0000-0000-00003D130000}"/>
    <cellStyle name="Calculation 2 8 8" xfId="13990" xr:uid="{00000000-0005-0000-0000-00003E130000}"/>
    <cellStyle name="Calculation 2 8 8 2" xfId="25554" xr:uid="{00000000-0005-0000-0000-00003F130000}"/>
    <cellStyle name="Calculation 2 8 8 3" xfId="36757" xr:uid="{00000000-0005-0000-0000-000040130000}"/>
    <cellStyle name="Calculation 2 8 9" xfId="9111" xr:uid="{00000000-0005-0000-0000-000041130000}"/>
    <cellStyle name="Calculation 2 9" xfId="20587" xr:uid="{00000000-0005-0000-0000-000042130000}"/>
    <cellStyle name="Calculation 2 9 2" xfId="32074" xr:uid="{00000000-0005-0000-0000-000043130000}"/>
    <cellStyle name="Calculation 2 9 3" xfId="42685" xr:uid="{00000000-0005-0000-0000-000044130000}"/>
    <cellStyle name="Calculation 3" xfId="652" xr:uid="{00000000-0005-0000-0000-000045130000}"/>
    <cellStyle name="Calculation 3 10" xfId="8262" xr:uid="{00000000-0005-0000-0000-000046130000}"/>
    <cellStyle name="Calculation 3 11" xfId="8619" xr:uid="{00000000-0005-0000-0000-000047130000}"/>
    <cellStyle name="Calculation 3 2" xfId="653" xr:uid="{00000000-0005-0000-0000-000048130000}"/>
    <cellStyle name="Calculation 3 2 10" xfId="8162" xr:uid="{00000000-0005-0000-0000-000049130000}"/>
    <cellStyle name="Calculation 3 2 11" xfId="8156" xr:uid="{00000000-0005-0000-0000-00004A130000}"/>
    <cellStyle name="Calculation 3 2 2" xfId="7300" xr:uid="{00000000-0005-0000-0000-00004B130000}"/>
    <cellStyle name="Calculation 3 2 2 2" xfId="16546" xr:uid="{00000000-0005-0000-0000-00004C130000}"/>
    <cellStyle name="Calculation 3 2 2 2 2" xfId="28100" xr:uid="{00000000-0005-0000-0000-00004D130000}"/>
    <cellStyle name="Calculation 3 2 2 2 3" xfId="38997" xr:uid="{00000000-0005-0000-0000-00004E130000}"/>
    <cellStyle name="Calculation 3 2 2 3" xfId="18389" xr:uid="{00000000-0005-0000-0000-00004F130000}"/>
    <cellStyle name="Calculation 3 2 2 3 2" xfId="29877" xr:uid="{00000000-0005-0000-0000-000050130000}"/>
    <cellStyle name="Calculation 3 2 2 3 3" xfId="40678" xr:uid="{00000000-0005-0000-0000-000051130000}"/>
    <cellStyle name="Calculation 3 2 2 4" xfId="20065" xr:uid="{00000000-0005-0000-0000-000052130000}"/>
    <cellStyle name="Calculation 3 2 2 4 2" xfId="31553" xr:uid="{00000000-0005-0000-0000-000053130000}"/>
    <cellStyle name="Calculation 3 2 2 4 3" xfId="42221" xr:uid="{00000000-0005-0000-0000-000054130000}"/>
    <cellStyle name="Calculation 3 2 2 5" xfId="21799" xr:uid="{00000000-0005-0000-0000-000055130000}"/>
    <cellStyle name="Calculation 3 2 2 5 2" xfId="33280" xr:uid="{00000000-0005-0000-0000-000056130000}"/>
    <cellStyle name="Calculation 3 2 2 5 3" xfId="43760" xr:uid="{00000000-0005-0000-0000-000057130000}"/>
    <cellStyle name="Calculation 3 2 2 6" xfId="11966" xr:uid="{00000000-0005-0000-0000-000058130000}"/>
    <cellStyle name="Calculation 3 2 2 7" xfId="23623" xr:uid="{00000000-0005-0000-0000-000059130000}"/>
    <cellStyle name="Calculation 3 2 2 8" xfId="34958" xr:uid="{00000000-0005-0000-0000-00005A130000}"/>
    <cellStyle name="Calculation 3 2 3" xfId="6493" xr:uid="{00000000-0005-0000-0000-00005B130000}"/>
    <cellStyle name="Calculation 3 2 3 2" xfId="15774" xr:uid="{00000000-0005-0000-0000-00005C130000}"/>
    <cellStyle name="Calculation 3 2 3 2 2" xfId="27328" xr:uid="{00000000-0005-0000-0000-00005D130000}"/>
    <cellStyle name="Calculation 3 2 3 2 3" xfId="38309" xr:uid="{00000000-0005-0000-0000-00005E130000}"/>
    <cellStyle name="Calculation 3 2 3 3" xfId="17693" xr:uid="{00000000-0005-0000-0000-00005F130000}"/>
    <cellStyle name="Calculation 3 2 3 3 2" xfId="29181" xr:uid="{00000000-0005-0000-0000-000060130000}"/>
    <cellStyle name="Calculation 3 2 3 3 3" xfId="39984" xr:uid="{00000000-0005-0000-0000-000061130000}"/>
    <cellStyle name="Calculation 3 2 3 4" xfId="19293" xr:uid="{00000000-0005-0000-0000-000062130000}"/>
    <cellStyle name="Calculation 3 2 3 4 2" xfId="30781" xr:uid="{00000000-0005-0000-0000-000063130000}"/>
    <cellStyle name="Calculation 3 2 3 4 3" xfId="41533" xr:uid="{00000000-0005-0000-0000-000064130000}"/>
    <cellStyle name="Calculation 3 2 3 5" xfId="21027" xr:uid="{00000000-0005-0000-0000-000065130000}"/>
    <cellStyle name="Calculation 3 2 3 5 2" xfId="32508" xr:uid="{00000000-0005-0000-0000-000066130000}"/>
    <cellStyle name="Calculation 3 2 3 5 3" xfId="43072" xr:uid="{00000000-0005-0000-0000-000067130000}"/>
    <cellStyle name="Calculation 3 2 3 6" xfId="11196" xr:uid="{00000000-0005-0000-0000-000068130000}"/>
    <cellStyle name="Calculation 3 2 3 7" xfId="22851" xr:uid="{00000000-0005-0000-0000-000069130000}"/>
    <cellStyle name="Calculation 3 2 3 8" xfId="34188" xr:uid="{00000000-0005-0000-0000-00006A130000}"/>
    <cellStyle name="Calculation 3 2 4" xfId="6420" xr:uid="{00000000-0005-0000-0000-00006B130000}"/>
    <cellStyle name="Calculation 3 2 4 2" xfId="15701" xr:uid="{00000000-0005-0000-0000-00006C130000}"/>
    <cellStyle name="Calculation 3 2 4 2 2" xfId="27255" xr:uid="{00000000-0005-0000-0000-00006D130000}"/>
    <cellStyle name="Calculation 3 2 4 2 3" xfId="38245" xr:uid="{00000000-0005-0000-0000-00006E130000}"/>
    <cellStyle name="Calculation 3 2 4 3" xfId="17627" xr:uid="{00000000-0005-0000-0000-00006F130000}"/>
    <cellStyle name="Calculation 3 2 4 3 2" xfId="29115" xr:uid="{00000000-0005-0000-0000-000070130000}"/>
    <cellStyle name="Calculation 3 2 4 3 3" xfId="39918" xr:uid="{00000000-0005-0000-0000-000071130000}"/>
    <cellStyle name="Calculation 3 2 4 4" xfId="19220" xr:uid="{00000000-0005-0000-0000-000072130000}"/>
    <cellStyle name="Calculation 3 2 4 4 2" xfId="30708" xr:uid="{00000000-0005-0000-0000-000073130000}"/>
    <cellStyle name="Calculation 3 2 4 4 3" xfId="41469" xr:uid="{00000000-0005-0000-0000-000074130000}"/>
    <cellStyle name="Calculation 3 2 4 5" xfId="20954" xr:uid="{00000000-0005-0000-0000-000075130000}"/>
    <cellStyle name="Calculation 3 2 4 5 2" xfId="32435" xr:uid="{00000000-0005-0000-0000-000076130000}"/>
    <cellStyle name="Calculation 3 2 4 5 3" xfId="43008" xr:uid="{00000000-0005-0000-0000-000077130000}"/>
    <cellStyle name="Calculation 3 2 4 6" xfId="11123" xr:uid="{00000000-0005-0000-0000-000078130000}"/>
    <cellStyle name="Calculation 3 2 4 7" xfId="22778" xr:uid="{00000000-0005-0000-0000-000079130000}"/>
    <cellStyle name="Calculation 3 2 4 8" xfId="34115" xr:uid="{00000000-0005-0000-0000-00007A130000}"/>
    <cellStyle name="Calculation 3 2 5" xfId="14171" xr:uid="{00000000-0005-0000-0000-00007B130000}"/>
    <cellStyle name="Calculation 3 2 5 2" xfId="25735" xr:uid="{00000000-0005-0000-0000-00007C130000}"/>
    <cellStyle name="Calculation 3 2 5 3" xfId="36915" xr:uid="{00000000-0005-0000-0000-00007D130000}"/>
    <cellStyle name="Calculation 3 2 6" xfId="13461" xr:uid="{00000000-0005-0000-0000-00007E130000}"/>
    <cellStyle name="Calculation 3 2 6 2" xfId="25027" xr:uid="{00000000-0005-0000-0000-00007F130000}"/>
    <cellStyle name="Calculation 3 2 6 3" xfId="36286" xr:uid="{00000000-0005-0000-0000-000080130000}"/>
    <cellStyle name="Calculation 3 2 7" xfId="14828" xr:uid="{00000000-0005-0000-0000-000081130000}"/>
    <cellStyle name="Calculation 3 2 7 2" xfId="26387" xr:uid="{00000000-0005-0000-0000-000082130000}"/>
    <cellStyle name="Calculation 3 2 7 3" xfId="37473" xr:uid="{00000000-0005-0000-0000-000083130000}"/>
    <cellStyle name="Calculation 3 2 8" xfId="13197" xr:uid="{00000000-0005-0000-0000-000084130000}"/>
    <cellStyle name="Calculation 3 2 8 2" xfId="24765" xr:uid="{00000000-0005-0000-0000-000085130000}"/>
    <cellStyle name="Calculation 3 2 8 3" xfId="36048" xr:uid="{00000000-0005-0000-0000-000086130000}"/>
    <cellStyle name="Calculation 3 2 9" xfId="9087" xr:uid="{00000000-0005-0000-0000-000087130000}"/>
    <cellStyle name="Calculation 3 3" xfId="7324" xr:uid="{00000000-0005-0000-0000-000088130000}"/>
    <cellStyle name="Calculation 3 3 10" xfId="8165" xr:uid="{00000000-0005-0000-0000-000089130000}"/>
    <cellStyle name="Calculation 3 3 11" xfId="8851" xr:uid="{00000000-0005-0000-0000-00008A130000}"/>
    <cellStyle name="Calculation 3 3 2" xfId="6327" xr:uid="{00000000-0005-0000-0000-00008B130000}"/>
    <cellStyle name="Calculation 3 3 2 2" xfId="15608" xr:uid="{00000000-0005-0000-0000-00008C130000}"/>
    <cellStyle name="Calculation 3 3 2 2 2" xfId="27162" xr:uid="{00000000-0005-0000-0000-00008D130000}"/>
    <cellStyle name="Calculation 3 3 2 2 3" xfId="38168" xr:uid="{00000000-0005-0000-0000-00008E130000}"/>
    <cellStyle name="Calculation 3 3 2 3" xfId="17546" xr:uid="{00000000-0005-0000-0000-00008F130000}"/>
    <cellStyle name="Calculation 3 3 2 3 2" xfId="29034" xr:uid="{00000000-0005-0000-0000-000090130000}"/>
    <cellStyle name="Calculation 3 3 2 3 3" xfId="39837" xr:uid="{00000000-0005-0000-0000-000091130000}"/>
    <cellStyle name="Calculation 3 3 2 4" xfId="19127" xr:uid="{00000000-0005-0000-0000-000092130000}"/>
    <cellStyle name="Calculation 3 3 2 4 2" xfId="30615" xr:uid="{00000000-0005-0000-0000-000093130000}"/>
    <cellStyle name="Calculation 3 3 2 4 3" xfId="41392" xr:uid="{00000000-0005-0000-0000-000094130000}"/>
    <cellStyle name="Calculation 3 3 2 5" xfId="20861" xr:uid="{00000000-0005-0000-0000-000095130000}"/>
    <cellStyle name="Calculation 3 3 2 5 2" xfId="32342" xr:uid="{00000000-0005-0000-0000-000096130000}"/>
    <cellStyle name="Calculation 3 3 2 5 3" xfId="42931" xr:uid="{00000000-0005-0000-0000-000097130000}"/>
    <cellStyle name="Calculation 3 3 2 6" xfId="11030" xr:uid="{00000000-0005-0000-0000-000098130000}"/>
    <cellStyle name="Calculation 3 3 2 7" xfId="22685" xr:uid="{00000000-0005-0000-0000-000099130000}"/>
    <cellStyle name="Calculation 3 3 2 8" xfId="34022" xr:uid="{00000000-0005-0000-0000-00009A130000}"/>
    <cellStyle name="Calculation 3 3 3" xfId="7783" xr:uid="{00000000-0005-0000-0000-00009B130000}"/>
    <cellStyle name="Calculation 3 3 3 2" xfId="16768" xr:uid="{00000000-0005-0000-0000-00009C130000}"/>
    <cellStyle name="Calculation 3 3 3 2 2" xfId="28322" xr:uid="{00000000-0005-0000-0000-00009D130000}"/>
    <cellStyle name="Calculation 3 3 3 2 3" xfId="39190" xr:uid="{00000000-0005-0000-0000-00009E130000}"/>
    <cellStyle name="Calculation 3 3 3 3" xfId="18565" xr:uid="{00000000-0005-0000-0000-00009F130000}"/>
    <cellStyle name="Calculation 3 3 3 3 2" xfId="30053" xr:uid="{00000000-0005-0000-0000-0000A0130000}"/>
    <cellStyle name="Calculation 3 3 3 3 3" xfId="40851" xr:uid="{00000000-0005-0000-0000-0000A1130000}"/>
    <cellStyle name="Calculation 3 3 3 4" xfId="20255" xr:uid="{00000000-0005-0000-0000-0000A2130000}"/>
    <cellStyle name="Calculation 3 3 3 4 2" xfId="31743" xr:uid="{00000000-0005-0000-0000-0000A3130000}"/>
    <cellStyle name="Calculation 3 3 3 4 3" xfId="42386" xr:uid="{00000000-0005-0000-0000-0000A4130000}"/>
    <cellStyle name="Calculation 3 3 3 5" xfId="21989" xr:uid="{00000000-0005-0000-0000-0000A5130000}"/>
    <cellStyle name="Calculation 3 3 3 5 2" xfId="33470" xr:uid="{00000000-0005-0000-0000-0000A6130000}"/>
    <cellStyle name="Calculation 3 3 3 5 3" xfId="43925" xr:uid="{00000000-0005-0000-0000-0000A7130000}"/>
    <cellStyle name="Calculation 3 3 3 6" xfId="12234" xr:uid="{00000000-0005-0000-0000-0000A8130000}"/>
    <cellStyle name="Calculation 3 3 3 7" xfId="23813" xr:uid="{00000000-0005-0000-0000-0000A9130000}"/>
    <cellStyle name="Calculation 3 3 3 8" xfId="35148" xr:uid="{00000000-0005-0000-0000-0000AA130000}"/>
    <cellStyle name="Calculation 3 3 4" xfId="11985" xr:uid="{00000000-0005-0000-0000-0000AB130000}"/>
    <cellStyle name="Calculation 3 3 4 2" xfId="16565" xr:uid="{00000000-0005-0000-0000-0000AC130000}"/>
    <cellStyle name="Calculation 3 3 4 2 2" xfId="28119" xr:uid="{00000000-0005-0000-0000-0000AD130000}"/>
    <cellStyle name="Calculation 3 3 4 2 3" xfId="39006" xr:uid="{00000000-0005-0000-0000-0000AE130000}"/>
    <cellStyle name="Calculation 3 3 4 3" xfId="18400" xr:uid="{00000000-0005-0000-0000-0000AF130000}"/>
    <cellStyle name="Calculation 3 3 4 3 2" xfId="29888" xr:uid="{00000000-0005-0000-0000-0000B0130000}"/>
    <cellStyle name="Calculation 3 3 4 3 3" xfId="40689" xr:uid="{00000000-0005-0000-0000-0000B1130000}"/>
    <cellStyle name="Calculation 3 3 4 4" xfId="20084" xr:uid="{00000000-0005-0000-0000-0000B2130000}"/>
    <cellStyle name="Calculation 3 3 4 4 2" xfId="31572" xr:uid="{00000000-0005-0000-0000-0000B3130000}"/>
    <cellStyle name="Calculation 3 3 4 4 3" xfId="42230" xr:uid="{00000000-0005-0000-0000-0000B4130000}"/>
    <cellStyle name="Calculation 3 3 4 5" xfId="21818" xr:uid="{00000000-0005-0000-0000-0000B5130000}"/>
    <cellStyle name="Calculation 3 3 4 5 2" xfId="33299" xr:uid="{00000000-0005-0000-0000-0000B6130000}"/>
    <cellStyle name="Calculation 3 3 4 5 3" xfId="43769" xr:uid="{00000000-0005-0000-0000-0000B7130000}"/>
    <cellStyle name="Calculation 3 3 4 6" xfId="23642" xr:uid="{00000000-0005-0000-0000-0000B8130000}"/>
    <cellStyle name="Calculation 3 3 4 7" xfId="34977" xr:uid="{00000000-0005-0000-0000-0000B9130000}"/>
    <cellStyle name="Calculation 3 3 5" xfId="14195" xr:uid="{00000000-0005-0000-0000-0000BA130000}"/>
    <cellStyle name="Calculation 3 3 5 2" xfId="25759" xr:uid="{00000000-0005-0000-0000-0000BB130000}"/>
    <cellStyle name="Calculation 3 3 5 3" xfId="36926" xr:uid="{00000000-0005-0000-0000-0000BC130000}"/>
    <cellStyle name="Calculation 3 3 6" xfId="13449" xr:uid="{00000000-0005-0000-0000-0000BD130000}"/>
    <cellStyle name="Calculation 3 3 6 2" xfId="25015" xr:uid="{00000000-0005-0000-0000-0000BE130000}"/>
    <cellStyle name="Calculation 3 3 6 3" xfId="36276" xr:uid="{00000000-0005-0000-0000-0000BF130000}"/>
    <cellStyle name="Calculation 3 3 7" xfId="15124" xr:uid="{00000000-0005-0000-0000-0000C0130000}"/>
    <cellStyle name="Calculation 3 3 7 2" xfId="26682" xr:uid="{00000000-0005-0000-0000-0000C1130000}"/>
    <cellStyle name="Calculation 3 3 7 3" xfId="37724" xr:uid="{00000000-0005-0000-0000-0000C2130000}"/>
    <cellStyle name="Calculation 3 3 8" xfId="15472" xr:uid="{00000000-0005-0000-0000-0000C3130000}"/>
    <cellStyle name="Calculation 3 3 8 2" xfId="27026" xr:uid="{00000000-0005-0000-0000-0000C4130000}"/>
    <cellStyle name="Calculation 3 3 8 3" xfId="38048" xr:uid="{00000000-0005-0000-0000-0000C5130000}"/>
    <cellStyle name="Calculation 3 3 9" xfId="9108" xr:uid="{00000000-0005-0000-0000-0000C6130000}"/>
    <cellStyle name="Calculation 3 4" xfId="6724" xr:uid="{00000000-0005-0000-0000-0000C7130000}"/>
    <cellStyle name="Calculation 3 4 2" xfId="16005" xr:uid="{00000000-0005-0000-0000-0000C8130000}"/>
    <cellStyle name="Calculation 3 4 2 2" xfId="27559" xr:uid="{00000000-0005-0000-0000-0000C9130000}"/>
    <cellStyle name="Calculation 3 4 2 3" xfId="38518" xr:uid="{00000000-0005-0000-0000-0000CA130000}"/>
    <cellStyle name="Calculation 3 4 3" xfId="17905" xr:uid="{00000000-0005-0000-0000-0000CB130000}"/>
    <cellStyle name="Calculation 3 4 3 2" xfId="29393" xr:uid="{00000000-0005-0000-0000-0000CC130000}"/>
    <cellStyle name="Calculation 3 4 3 3" xfId="40195" xr:uid="{00000000-0005-0000-0000-0000CD130000}"/>
    <cellStyle name="Calculation 3 4 4" xfId="19524" xr:uid="{00000000-0005-0000-0000-0000CE130000}"/>
    <cellStyle name="Calculation 3 4 4 2" xfId="31012" xr:uid="{00000000-0005-0000-0000-0000CF130000}"/>
    <cellStyle name="Calculation 3 4 4 3" xfId="41742" xr:uid="{00000000-0005-0000-0000-0000D0130000}"/>
    <cellStyle name="Calculation 3 4 5" xfId="21258" xr:uid="{00000000-0005-0000-0000-0000D1130000}"/>
    <cellStyle name="Calculation 3 4 5 2" xfId="32739" xr:uid="{00000000-0005-0000-0000-0000D2130000}"/>
    <cellStyle name="Calculation 3 4 5 3" xfId="43281" xr:uid="{00000000-0005-0000-0000-0000D3130000}"/>
    <cellStyle name="Calculation 3 4 6" xfId="11427" xr:uid="{00000000-0005-0000-0000-0000D4130000}"/>
    <cellStyle name="Calculation 3 4 7" xfId="23082" xr:uid="{00000000-0005-0000-0000-0000D5130000}"/>
    <cellStyle name="Calculation 3 4 8" xfId="34419" xr:uid="{00000000-0005-0000-0000-0000D6130000}"/>
    <cellStyle name="Calculation 3 5" xfId="6342" xr:uid="{00000000-0005-0000-0000-0000D7130000}"/>
    <cellStyle name="Calculation 3 5 2" xfId="15623" xr:uid="{00000000-0005-0000-0000-0000D8130000}"/>
    <cellStyle name="Calculation 3 5 2 2" xfId="27177" xr:uid="{00000000-0005-0000-0000-0000D9130000}"/>
    <cellStyle name="Calculation 3 5 2 3" xfId="38180" xr:uid="{00000000-0005-0000-0000-0000DA130000}"/>
    <cellStyle name="Calculation 3 5 3" xfId="17558" xr:uid="{00000000-0005-0000-0000-0000DB130000}"/>
    <cellStyle name="Calculation 3 5 3 2" xfId="29046" xr:uid="{00000000-0005-0000-0000-0000DC130000}"/>
    <cellStyle name="Calculation 3 5 3 3" xfId="39849" xr:uid="{00000000-0005-0000-0000-0000DD130000}"/>
    <cellStyle name="Calculation 3 5 4" xfId="19142" xr:uid="{00000000-0005-0000-0000-0000DE130000}"/>
    <cellStyle name="Calculation 3 5 4 2" xfId="30630" xr:uid="{00000000-0005-0000-0000-0000DF130000}"/>
    <cellStyle name="Calculation 3 5 4 3" xfId="41404" xr:uid="{00000000-0005-0000-0000-0000E0130000}"/>
    <cellStyle name="Calculation 3 5 5" xfId="20876" xr:uid="{00000000-0005-0000-0000-0000E1130000}"/>
    <cellStyle name="Calculation 3 5 5 2" xfId="32357" xr:uid="{00000000-0005-0000-0000-0000E2130000}"/>
    <cellStyle name="Calculation 3 5 5 3" xfId="42943" xr:uid="{00000000-0005-0000-0000-0000E3130000}"/>
    <cellStyle name="Calculation 3 5 6" xfId="11045" xr:uid="{00000000-0005-0000-0000-0000E4130000}"/>
    <cellStyle name="Calculation 3 5 7" xfId="22700" xr:uid="{00000000-0005-0000-0000-0000E5130000}"/>
    <cellStyle name="Calculation 3 5 8" xfId="34037" xr:uid="{00000000-0005-0000-0000-0000E6130000}"/>
    <cellStyle name="Calculation 3 6" xfId="13323" xr:uid="{00000000-0005-0000-0000-0000E7130000}"/>
    <cellStyle name="Calculation 3 6 2" xfId="24891" xr:uid="{00000000-0005-0000-0000-0000E8130000}"/>
    <cellStyle name="Calculation 3 6 3" xfId="36164" xr:uid="{00000000-0005-0000-0000-0000E9130000}"/>
    <cellStyle name="Calculation 3 7" xfId="13885" xr:uid="{00000000-0005-0000-0000-0000EA130000}"/>
    <cellStyle name="Calculation 3 7 2" xfId="25449" xr:uid="{00000000-0005-0000-0000-0000EB130000}"/>
    <cellStyle name="Calculation 3 7 3" xfId="36658" xr:uid="{00000000-0005-0000-0000-0000EC130000}"/>
    <cellStyle name="Calculation 3 8" xfId="12928" xr:uid="{00000000-0005-0000-0000-0000ED130000}"/>
    <cellStyle name="Calculation 3 8 2" xfId="24498" xr:uid="{00000000-0005-0000-0000-0000EE130000}"/>
    <cellStyle name="Calculation 3 8 3" xfId="35804" xr:uid="{00000000-0005-0000-0000-0000EF130000}"/>
    <cellStyle name="Calculation 3 9" xfId="13217" xr:uid="{00000000-0005-0000-0000-0000F0130000}"/>
    <cellStyle name="Calculation 3 9 2" xfId="24785" xr:uid="{00000000-0005-0000-0000-0000F1130000}"/>
    <cellStyle name="Calculation 3 9 3" xfId="36066" xr:uid="{00000000-0005-0000-0000-0000F2130000}"/>
    <cellStyle name="Calculation 4" xfId="5190" xr:uid="{00000000-0005-0000-0000-0000F3130000}"/>
    <cellStyle name="Check Cell" xfId="29" builtinId="23" customBuiltin="1"/>
    <cellStyle name="Check Cell 2" xfId="654" xr:uid="{00000000-0005-0000-0000-0000F5130000}"/>
    <cellStyle name="Check Cell 2 2" xfId="655" xr:uid="{00000000-0005-0000-0000-0000F6130000}"/>
    <cellStyle name="Check Cell 2 3" xfId="656" xr:uid="{00000000-0005-0000-0000-0000F7130000}"/>
    <cellStyle name="Check Cell 2 4" xfId="657" xr:uid="{00000000-0005-0000-0000-0000F8130000}"/>
    <cellStyle name="Check Cell 2 5" xfId="6053" xr:uid="{00000000-0005-0000-0000-0000F9130000}"/>
    <cellStyle name="Check Cell 3" xfId="658" xr:uid="{00000000-0005-0000-0000-0000FA130000}"/>
    <cellStyle name="Check Cell 4" xfId="5192" xr:uid="{00000000-0005-0000-0000-0000FB130000}"/>
    <cellStyle name="Comma" xfId="1" builtinId="3"/>
    <cellStyle name="Comma  - Style1" xfId="659" xr:uid="{00000000-0005-0000-0000-0000FD130000}"/>
    <cellStyle name="Comma  - Style1 2" xfId="660" xr:uid="{00000000-0005-0000-0000-0000FE130000}"/>
    <cellStyle name="Comma  - Style2" xfId="661" xr:uid="{00000000-0005-0000-0000-0000FF130000}"/>
    <cellStyle name="Comma  - Style2 2" xfId="662" xr:uid="{00000000-0005-0000-0000-000000140000}"/>
    <cellStyle name="Comma  - Style3" xfId="663" xr:uid="{00000000-0005-0000-0000-000001140000}"/>
    <cellStyle name="Comma  - Style3 2" xfId="664" xr:uid="{00000000-0005-0000-0000-000002140000}"/>
    <cellStyle name="Comma  - Style4" xfId="665" xr:uid="{00000000-0005-0000-0000-000003140000}"/>
    <cellStyle name="Comma  - Style4 2" xfId="666" xr:uid="{00000000-0005-0000-0000-000004140000}"/>
    <cellStyle name="Comma  - Style5" xfId="667" xr:uid="{00000000-0005-0000-0000-000005140000}"/>
    <cellStyle name="Comma  - Style5 2" xfId="668" xr:uid="{00000000-0005-0000-0000-000006140000}"/>
    <cellStyle name="Comma  - Style6" xfId="669" xr:uid="{00000000-0005-0000-0000-000007140000}"/>
    <cellStyle name="Comma  - Style6 2" xfId="670" xr:uid="{00000000-0005-0000-0000-000008140000}"/>
    <cellStyle name="Comma  - Style7" xfId="671" xr:uid="{00000000-0005-0000-0000-000009140000}"/>
    <cellStyle name="Comma  - Style7 2" xfId="672" xr:uid="{00000000-0005-0000-0000-00000A140000}"/>
    <cellStyle name="Comma  - Style8" xfId="673" xr:uid="{00000000-0005-0000-0000-00000B140000}"/>
    <cellStyle name="Comma  - Style8 2" xfId="674" xr:uid="{00000000-0005-0000-0000-00000C140000}"/>
    <cellStyle name="Comma 10" xfId="8" xr:uid="{00000000-0005-0000-0000-00000D140000}"/>
    <cellStyle name="Comma 10 2" xfId="676" xr:uid="{00000000-0005-0000-0000-00000E140000}"/>
    <cellStyle name="Comma 10 3" xfId="677" xr:uid="{00000000-0005-0000-0000-00000F140000}"/>
    <cellStyle name="Comma 10 3 2" xfId="678" xr:uid="{00000000-0005-0000-0000-000010140000}"/>
    <cellStyle name="Comma 10 3 3" xfId="58" xr:uid="{00000000-0005-0000-0000-000011140000}"/>
    <cellStyle name="Comma 10 3 3 2" xfId="680" xr:uid="{00000000-0005-0000-0000-000012140000}"/>
    <cellStyle name="Comma 10 3 3 2 2" xfId="681" xr:uid="{00000000-0005-0000-0000-000013140000}"/>
    <cellStyle name="Comma 10 3 3 2 3" xfId="5238" xr:uid="{00000000-0005-0000-0000-000014140000}"/>
    <cellStyle name="Comma 10 3 3 2 4" xfId="9360" xr:uid="{00000000-0005-0000-0000-000015140000}"/>
    <cellStyle name="Comma 10 3 3 3" xfId="682" xr:uid="{00000000-0005-0000-0000-000016140000}"/>
    <cellStyle name="Comma 10 3 3 4" xfId="5237" xr:uid="{00000000-0005-0000-0000-000017140000}"/>
    <cellStyle name="Comma 10 3 3 5" xfId="9359" xr:uid="{00000000-0005-0000-0000-000018140000}"/>
    <cellStyle name="Comma 10 3 3 6" xfId="679" xr:uid="{00000000-0005-0000-0000-000019140000}"/>
    <cellStyle name="Comma 10 4" xfId="683" xr:uid="{00000000-0005-0000-0000-00001A140000}"/>
    <cellStyle name="Comma 10 5" xfId="684" xr:uid="{00000000-0005-0000-0000-00001B140000}"/>
    <cellStyle name="Comma 10 6" xfId="685" xr:uid="{00000000-0005-0000-0000-00001C140000}"/>
    <cellStyle name="Comma 10 6 2" xfId="686" xr:uid="{00000000-0005-0000-0000-00001D140000}"/>
    <cellStyle name="Comma 10 6 2 2" xfId="687" xr:uid="{00000000-0005-0000-0000-00001E140000}"/>
    <cellStyle name="Comma 10 6 2 3" xfId="5240" xr:uid="{00000000-0005-0000-0000-00001F140000}"/>
    <cellStyle name="Comma 10 6 2 4" xfId="9362" xr:uid="{00000000-0005-0000-0000-000020140000}"/>
    <cellStyle name="Comma 10 6 3" xfId="688" xr:uid="{00000000-0005-0000-0000-000021140000}"/>
    <cellStyle name="Comma 10 6 4" xfId="5239" xr:uid="{00000000-0005-0000-0000-000022140000}"/>
    <cellStyle name="Comma 10 6 5" xfId="9361" xr:uid="{00000000-0005-0000-0000-000023140000}"/>
    <cellStyle name="Comma 10 7" xfId="689" xr:uid="{00000000-0005-0000-0000-000024140000}"/>
    <cellStyle name="Comma 10 8" xfId="675" xr:uid="{00000000-0005-0000-0000-000025140000}"/>
    <cellStyle name="Comma 10_Summary by CC" xfId="690" xr:uid="{00000000-0005-0000-0000-000026140000}"/>
    <cellStyle name="Comma 100" xfId="691" xr:uid="{00000000-0005-0000-0000-000027140000}"/>
    <cellStyle name="Comma 100 2" xfId="692" xr:uid="{00000000-0005-0000-0000-000028140000}"/>
    <cellStyle name="Comma 101" xfId="693" xr:uid="{00000000-0005-0000-0000-000029140000}"/>
    <cellStyle name="Comma 101 2" xfId="694" xr:uid="{00000000-0005-0000-0000-00002A140000}"/>
    <cellStyle name="Comma 102" xfId="695" xr:uid="{00000000-0005-0000-0000-00002B140000}"/>
    <cellStyle name="Comma 102 2" xfId="696" xr:uid="{00000000-0005-0000-0000-00002C140000}"/>
    <cellStyle name="Comma 103" xfId="697" xr:uid="{00000000-0005-0000-0000-00002D140000}"/>
    <cellStyle name="Comma 103 2" xfId="698" xr:uid="{00000000-0005-0000-0000-00002E140000}"/>
    <cellStyle name="Comma 104" xfId="699" xr:uid="{00000000-0005-0000-0000-00002F140000}"/>
    <cellStyle name="Comma 104 2" xfId="700" xr:uid="{00000000-0005-0000-0000-000030140000}"/>
    <cellStyle name="Comma 105" xfId="701" xr:uid="{00000000-0005-0000-0000-000031140000}"/>
    <cellStyle name="Comma 105 2" xfId="702" xr:uid="{00000000-0005-0000-0000-000032140000}"/>
    <cellStyle name="Comma 106" xfId="703" xr:uid="{00000000-0005-0000-0000-000033140000}"/>
    <cellStyle name="Comma 106 2" xfId="704" xr:uid="{00000000-0005-0000-0000-000034140000}"/>
    <cellStyle name="Comma 107" xfId="705" xr:uid="{00000000-0005-0000-0000-000035140000}"/>
    <cellStyle name="Comma 107 2" xfId="706" xr:uid="{00000000-0005-0000-0000-000036140000}"/>
    <cellStyle name="Comma 108" xfId="707" xr:uid="{00000000-0005-0000-0000-000037140000}"/>
    <cellStyle name="Comma 108 2" xfId="708" xr:uid="{00000000-0005-0000-0000-000038140000}"/>
    <cellStyle name="Comma 109" xfId="709" xr:uid="{00000000-0005-0000-0000-000039140000}"/>
    <cellStyle name="Comma 109 2" xfId="710" xr:uid="{00000000-0005-0000-0000-00003A140000}"/>
    <cellStyle name="Comma 11" xfId="711" xr:uid="{00000000-0005-0000-0000-00003B140000}"/>
    <cellStyle name="Comma 11 2" xfId="712" xr:uid="{00000000-0005-0000-0000-00003C140000}"/>
    <cellStyle name="Comma 11 3" xfId="713" xr:uid="{00000000-0005-0000-0000-00003D140000}"/>
    <cellStyle name="Comma 11 4" xfId="714" xr:uid="{00000000-0005-0000-0000-00003E140000}"/>
    <cellStyle name="Comma 11 5" xfId="715" xr:uid="{00000000-0005-0000-0000-00003F140000}"/>
    <cellStyle name="Comma 110" xfId="716" xr:uid="{00000000-0005-0000-0000-000040140000}"/>
    <cellStyle name="Comma 110 2" xfId="717" xr:uid="{00000000-0005-0000-0000-000041140000}"/>
    <cellStyle name="Comma 111" xfId="718" xr:uid="{00000000-0005-0000-0000-000042140000}"/>
    <cellStyle name="Comma 111 2" xfId="719" xr:uid="{00000000-0005-0000-0000-000043140000}"/>
    <cellStyle name="Comma 112" xfId="720" xr:uid="{00000000-0005-0000-0000-000044140000}"/>
    <cellStyle name="Comma 112 2" xfId="721" xr:uid="{00000000-0005-0000-0000-000045140000}"/>
    <cellStyle name="Comma 113" xfId="722" xr:uid="{00000000-0005-0000-0000-000046140000}"/>
    <cellStyle name="Comma 113 2" xfId="723" xr:uid="{00000000-0005-0000-0000-000047140000}"/>
    <cellStyle name="Comma 114" xfId="724" xr:uid="{00000000-0005-0000-0000-000048140000}"/>
    <cellStyle name="Comma 114 2" xfId="725" xr:uid="{00000000-0005-0000-0000-000049140000}"/>
    <cellStyle name="Comma 115" xfId="726" xr:uid="{00000000-0005-0000-0000-00004A140000}"/>
    <cellStyle name="Comma 115 2" xfId="727" xr:uid="{00000000-0005-0000-0000-00004B140000}"/>
    <cellStyle name="Comma 116" xfId="728" xr:uid="{00000000-0005-0000-0000-00004C140000}"/>
    <cellStyle name="Comma 116 2" xfId="729" xr:uid="{00000000-0005-0000-0000-00004D140000}"/>
    <cellStyle name="Comma 117" xfId="730" xr:uid="{00000000-0005-0000-0000-00004E140000}"/>
    <cellStyle name="Comma 118" xfId="731" xr:uid="{00000000-0005-0000-0000-00004F140000}"/>
    <cellStyle name="Comma 119" xfId="732" xr:uid="{00000000-0005-0000-0000-000050140000}"/>
    <cellStyle name="Comma 12" xfId="733" xr:uid="{00000000-0005-0000-0000-000051140000}"/>
    <cellStyle name="Comma 12 2" xfId="734" xr:uid="{00000000-0005-0000-0000-000052140000}"/>
    <cellStyle name="Comma 12 2 2" xfId="735" xr:uid="{00000000-0005-0000-0000-000053140000}"/>
    <cellStyle name="Comma 12 2 2 2" xfId="20684" xr:uid="{00000000-0005-0000-0000-000054140000}"/>
    <cellStyle name="Comma 12 2 3" xfId="736" xr:uid="{00000000-0005-0000-0000-000055140000}"/>
    <cellStyle name="Comma 12 3" xfId="737" xr:uid="{00000000-0005-0000-0000-000056140000}"/>
    <cellStyle name="Comma 12 4" xfId="738" xr:uid="{00000000-0005-0000-0000-000057140000}"/>
    <cellStyle name="Comma 12 5" xfId="739" xr:uid="{00000000-0005-0000-0000-000058140000}"/>
    <cellStyle name="Comma 120" xfId="740" xr:uid="{00000000-0005-0000-0000-000059140000}"/>
    <cellStyle name="Comma 120 2" xfId="741" xr:uid="{00000000-0005-0000-0000-00005A140000}"/>
    <cellStyle name="Comma 121" xfId="742" xr:uid="{00000000-0005-0000-0000-00005B140000}"/>
    <cellStyle name="Comma 122" xfId="743" xr:uid="{00000000-0005-0000-0000-00005C140000}"/>
    <cellStyle name="Comma 123" xfId="744" xr:uid="{00000000-0005-0000-0000-00005D140000}"/>
    <cellStyle name="Comma 124" xfId="745" xr:uid="{00000000-0005-0000-0000-00005E140000}"/>
    <cellStyle name="Comma 125" xfId="746" xr:uid="{00000000-0005-0000-0000-00005F140000}"/>
    <cellStyle name="Comma 126" xfId="747" xr:uid="{00000000-0005-0000-0000-000060140000}"/>
    <cellStyle name="Comma 127" xfId="748" xr:uid="{00000000-0005-0000-0000-000061140000}"/>
    <cellStyle name="Comma 128" xfId="749" xr:uid="{00000000-0005-0000-0000-000062140000}"/>
    <cellStyle name="Comma 129" xfId="750" xr:uid="{00000000-0005-0000-0000-000063140000}"/>
    <cellStyle name="Comma 13" xfId="751" xr:uid="{00000000-0005-0000-0000-000064140000}"/>
    <cellStyle name="Comma 13 2" xfId="752" xr:uid="{00000000-0005-0000-0000-000065140000}"/>
    <cellStyle name="Comma 13 2 2" xfId="753" xr:uid="{00000000-0005-0000-0000-000066140000}"/>
    <cellStyle name="Comma 13 2 3" xfId="754" xr:uid="{00000000-0005-0000-0000-000067140000}"/>
    <cellStyle name="Comma 13 2 3 2" xfId="755" xr:uid="{00000000-0005-0000-0000-000068140000}"/>
    <cellStyle name="Comma 13 2 3 2 2" xfId="756" xr:uid="{00000000-0005-0000-0000-000069140000}"/>
    <cellStyle name="Comma 13 2 3 2 3" xfId="5242" xr:uid="{00000000-0005-0000-0000-00006A140000}"/>
    <cellStyle name="Comma 13 2 3 2 4" xfId="9366" xr:uid="{00000000-0005-0000-0000-00006B140000}"/>
    <cellStyle name="Comma 13 2 3 3" xfId="757" xr:uid="{00000000-0005-0000-0000-00006C140000}"/>
    <cellStyle name="Comma 13 2 3 4" xfId="5241" xr:uid="{00000000-0005-0000-0000-00006D140000}"/>
    <cellStyle name="Comma 13 2 3 5" xfId="9365" xr:uid="{00000000-0005-0000-0000-00006E140000}"/>
    <cellStyle name="Comma 13 3" xfId="758" xr:uid="{00000000-0005-0000-0000-00006F140000}"/>
    <cellStyle name="Comma 13 4" xfId="759" xr:uid="{00000000-0005-0000-0000-000070140000}"/>
    <cellStyle name="Comma 13 5" xfId="760" xr:uid="{00000000-0005-0000-0000-000071140000}"/>
    <cellStyle name="Comma 13 5 2" xfId="761" xr:uid="{00000000-0005-0000-0000-000072140000}"/>
    <cellStyle name="Comma 13 5 2 2" xfId="762" xr:uid="{00000000-0005-0000-0000-000073140000}"/>
    <cellStyle name="Comma 13 5 2 3" xfId="5244" xr:uid="{00000000-0005-0000-0000-000074140000}"/>
    <cellStyle name="Comma 13 5 2 4" xfId="9368" xr:uid="{00000000-0005-0000-0000-000075140000}"/>
    <cellStyle name="Comma 13 5 3" xfId="763" xr:uid="{00000000-0005-0000-0000-000076140000}"/>
    <cellStyle name="Comma 13 5 4" xfId="5243" xr:uid="{00000000-0005-0000-0000-000077140000}"/>
    <cellStyle name="Comma 13 5 5" xfId="9367" xr:uid="{00000000-0005-0000-0000-000078140000}"/>
    <cellStyle name="Comma 13 6" xfId="764" xr:uid="{00000000-0005-0000-0000-000079140000}"/>
    <cellStyle name="Comma 130" xfId="765" xr:uid="{00000000-0005-0000-0000-00007A140000}"/>
    <cellStyle name="Comma 131" xfId="766" xr:uid="{00000000-0005-0000-0000-00007B140000}"/>
    <cellStyle name="Comma 132" xfId="767" xr:uid="{00000000-0005-0000-0000-00007C140000}"/>
    <cellStyle name="Comma 133" xfId="768" xr:uid="{00000000-0005-0000-0000-00007D140000}"/>
    <cellStyle name="Comma 134" xfId="769" xr:uid="{00000000-0005-0000-0000-00007E140000}"/>
    <cellStyle name="Comma 135" xfId="770" xr:uid="{00000000-0005-0000-0000-00007F140000}"/>
    <cellStyle name="Comma 136" xfId="771" xr:uid="{00000000-0005-0000-0000-000080140000}"/>
    <cellStyle name="Comma 137" xfId="772" xr:uid="{00000000-0005-0000-0000-000081140000}"/>
    <cellStyle name="Comma 138" xfId="773" xr:uid="{00000000-0005-0000-0000-000082140000}"/>
    <cellStyle name="Comma 139" xfId="774" xr:uid="{00000000-0005-0000-0000-000083140000}"/>
    <cellStyle name="Comma 14" xfId="775" xr:uid="{00000000-0005-0000-0000-000084140000}"/>
    <cellStyle name="Comma 14 2" xfId="776" xr:uid="{00000000-0005-0000-0000-000085140000}"/>
    <cellStyle name="Comma 14 2 2" xfId="777" xr:uid="{00000000-0005-0000-0000-000086140000}"/>
    <cellStyle name="Comma 14 2 2 2" xfId="778" xr:uid="{00000000-0005-0000-0000-000087140000}"/>
    <cellStyle name="Comma 14 2 2 2 2" xfId="779" xr:uid="{00000000-0005-0000-0000-000088140000}"/>
    <cellStyle name="Comma 14 2 2 2 2 2" xfId="780" xr:uid="{00000000-0005-0000-0000-000089140000}"/>
    <cellStyle name="Comma 14 2 2 2 2 2 2" xfId="781" xr:uid="{00000000-0005-0000-0000-00008A140000}"/>
    <cellStyle name="Comma 14 2 2 2 2 2 3" xfId="5248" xr:uid="{00000000-0005-0000-0000-00008B140000}"/>
    <cellStyle name="Comma 14 2 2 2 2 2 4" xfId="9372" xr:uid="{00000000-0005-0000-0000-00008C140000}"/>
    <cellStyle name="Comma 14 2 2 2 2 3" xfId="782" xr:uid="{00000000-0005-0000-0000-00008D140000}"/>
    <cellStyle name="Comma 14 2 2 2 2 4" xfId="5247" xr:uid="{00000000-0005-0000-0000-00008E140000}"/>
    <cellStyle name="Comma 14 2 2 2 2 5" xfId="9371" xr:uid="{00000000-0005-0000-0000-00008F140000}"/>
    <cellStyle name="Comma 14 2 2 2 3" xfId="783" xr:uid="{00000000-0005-0000-0000-000090140000}"/>
    <cellStyle name="Comma 14 2 2 2 4" xfId="5246" xr:uid="{00000000-0005-0000-0000-000091140000}"/>
    <cellStyle name="Comma 14 2 2 2 5" xfId="9370" xr:uid="{00000000-0005-0000-0000-000092140000}"/>
    <cellStyle name="Comma 14 2 2 3" xfId="784" xr:uid="{00000000-0005-0000-0000-000093140000}"/>
    <cellStyle name="Comma 14 2 2 4" xfId="5245" xr:uid="{00000000-0005-0000-0000-000094140000}"/>
    <cellStyle name="Comma 14 2 2 5" xfId="9369" xr:uid="{00000000-0005-0000-0000-000095140000}"/>
    <cellStyle name="Comma 14 2 3" xfId="785" xr:uid="{00000000-0005-0000-0000-000096140000}"/>
    <cellStyle name="Comma 14 2 4" xfId="786" xr:uid="{00000000-0005-0000-0000-000097140000}"/>
    <cellStyle name="Comma 14 2 5" xfId="787" xr:uid="{00000000-0005-0000-0000-000098140000}"/>
    <cellStyle name="Comma 14 2 5 2" xfId="788" xr:uid="{00000000-0005-0000-0000-000099140000}"/>
    <cellStyle name="Comma 14 2 5 2 2" xfId="789" xr:uid="{00000000-0005-0000-0000-00009A140000}"/>
    <cellStyle name="Comma 14 2 5 2 3" xfId="5250" xr:uid="{00000000-0005-0000-0000-00009B140000}"/>
    <cellStyle name="Comma 14 2 5 2 4" xfId="9374" xr:uid="{00000000-0005-0000-0000-00009C140000}"/>
    <cellStyle name="Comma 14 2 5 3" xfId="790" xr:uid="{00000000-0005-0000-0000-00009D140000}"/>
    <cellStyle name="Comma 14 2 5 4" xfId="5249" xr:uid="{00000000-0005-0000-0000-00009E140000}"/>
    <cellStyle name="Comma 14 2 5 5" xfId="9373" xr:uid="{00000000-0005-0000-0000-00009F140000}"/>
    <cellStyle name="Comma 14 3" xfId="791" xr:uid="{00000000-0005-0000-0000-0000A0140000}"/>
    <cellStyle name="Comma 14 3 2" xfId="792" xr:uid="{00000000-0005-0000-0000-0000A1140000}"/>
    <cellStyle name="Comma 14 3 2 2" xfId="793" xr:uid="{00000000-0005-0000-0000-0000A2140000}"/>
    <cellStyle name="Comma 14 3 2 3" xfId="5252" xr:uid="{00000000-0005-0000-0000-0000A3140000}"/>
    <cellStyle name="Comma 14 3 2 4" xfId="9376" xr:uid="{00000000-0005-0000-0000-0000A4140000}"/>
    <cellStyle name="Comma 14 3 3" xfId="794" xr:uid="{00000000-0005-0000-0000-0000A5140000}"/>
    <cellStyle name="Comma 14 3 4" xfId="5251" xr:uid="{00000000-0005-0000-0000-0000A6140000}"/>
    <cellStyle name="Comma 14 3 5" xfId="9375" xr:uid="{00000000-0005-0000-0000-0000A7140000}"/>
    <cellStyle name="Comma 14 4" xfId="795" xr:uid="{00000000-0005-0000-0000-0000A8140000}"/>
    <cellStyle name="Comma 14 4 2" xfId="796" xr:uid="{00000000-0005-0000-0000-0000A9140000}"/>
    <cellStyle name="Comma 14 4 2 2" xfId="797" xr:uid="{00000000-0005-0000-0000-0000AA140000}"/>
    <cellStyle name="Comma 14 4 2 3" xfId="5254" xr:uid="{00000000-0005-0000-0000-0000AB140000}"/>
    <cellStyle name="Comma 14 4 2 4" xfId="9378" xr:uid="{00000000-0005-0000-0000-0000AC140000}"/>
    <cellStyle name="Comma 14 4 3" xfId="798" xr:uid="{00000000-0005-0000-0000-0000AD140000}"/>
    <cellStyle name="Comma 14 4 4" xfId="5253" xr:uid="{00000000-0005-0000-0000-0000AE140000}"/>
    <cellStyle name="Comma 14 4 5" xfId="9377" xr:uid="{00000000-0005-0000-0000-0000AF140000}"/>
    <cellStyle name="Comma 14 5" xfId="799" xr:uid="{00000000-0005-0000-0000-0000B0140000}"/>
    <cellStyle name="Comma 14 5 2" xfId="800" xr:uid="{00000000-0005-0000-0000-0000B1140000}"/>
    <cellStyle name="Comma 14 5 2 2" xfId="801" xr:uid="{00000000-0005-0000-0000-0000B2140000}"/>
    <cellStyle name="Comma 14 5 2 3" xfId="5256" xr:uid="{00000000-0005-0000-0000-0000B3140000}"/>
    <cellStyle name="Comma 14 5 2 4" xfId="9380" xr:uid="{00000000-0005-0000-0000-0000B4140000}"/>
    <cellStyle name="Comma 14 5 3" xfId="802" xr:uid="{00000000-0005-0000-0000-0000B5140000}"/>
    <cellStyle name="Comma 14 5 4" xfId="5255" xr:uid="{00000000-0005-0000-0000-0000B6140000}"/>
    <cellStyle name="Comma 14 5 5" xfId="9379" xr:uid="{00000000-0005-0000-0000-0000B7140000}"/>
    <cellStyle name="Comma 14 6" xfId="803" xr:uid="{00000000-0005-0000-0000-0000B8140000}"/>
    <cellStyle name="Comma 14 7" xfId="804" xr:uid="{00000000-0005-0000-0000-0000B9140000}"/>
    <cellStyle name="Comma 14 7 2" xfId="805" xr:uid="{00000000-0005-0000-0000-0000BA140000}"/>
    <cellStyle name="Comma 14 7 2 2" xfId="806" xr:uid="{00000000-0005-0000-0000-0000BB140000}"/>
    <cellStyle name="Comma 14 7 2 3" xfId="5258" xr:uid="{00000000-0005-0000-0000-0000BC140000}"/>
    <cellStyle name="Comma 14 7 2 4" xfId="9382" xr:uid="{00000000-0005-0000-0000-0000BD140000}"/>
    <cellStyle name="Comma 14 7 3" xfId="807" xr:uid="{00000000-0005-0000-0000-0000BE140000}"/>
    <cellStyle name="Comma 14 7 4" xfId="5257" xr:uid="{00000000-0005-0000-0000-0000BF140000}"/>
    <cellStyle name="Comma 14 7 5" xfId="9381" xr:uid="{00000000-0005-0000-0000-0000C0140000}"/>
    <cellStyle name="Comma 14 8" xfId="808" xr:uid="{00000000-0005-0000-0000-0000C1140000}"/>
    <cellStyle name="Comma 140" xfId="809" xr:uid="{00000000-0005-0000-0000-0000C2140000}"/>
    <cellStyle name="Comma 141" xfId="810" xr:uid="{00000000-0005-0000-0000-0000C3140000}"/>
    <cellStyle name="Comma 142" xfId="811" xr:uid="{00000000-0005-0000-0000-0000C4140000}"/>
    <cellStyle name="Comma 143" xfId="812" xr:uid="{00000000-0005-0000-0000-0000C5140000}"/>
    <cellStyle name="Comma 144" xfId="813" xr:uid="{00000000-0005-0000-0000-0000C6140000}"/>
    <cellStyle name="Comma 145" xfId="814" xr:uid="{00000000-0005-0000-0000-0000C7140000}"/>
    <cellStyle name="Comma 146" xfId="815" xr:uid="{00000000-0005-0000-0000-0000C8140000}"/>
    <cellStyle name="Comma 147" xfId="816" xr:uid="{00000000-0005-0000-0000-0000C9140000}"/>
    <cellStyle name="Comma 148" xfId="817" xr:uid="{00000000-0005-0000-0000-0000CA140000}"/>
    <cellStyle name="Comma 149" xfId="818" xr:uid="{00000000-0005-0000-0000-0000CB140000}"/>
    <cellStyle name="Comma 15" xfId="819" xr:uid="{00000000-0005-0000-0000-0000CC140000}"/>
    <cellStyle name="Comma 15 2" xfId="820" xr:uid="{00000000-0005-0000-0000-0000CD140000}"/>
    <cellStyle name="Comma 15 2 2" xfId="821" xr:uid="{00000000-0005-0000-0000-0000CE140000}"/>
    <cellStyle name="Comma 15 2 3" xfId="822" xr:uid="{00000000-0005-0000-0000-0000CF140000}"/>
    <cellStyle name="Comma 15 3" xfId="823" xr:uid="{00000000-0005-0000-0000-0000D0140000}"/>
    <cellStyle name="Comma 15 4" xfId="824" xr:uid="{00000000-0005-0000-0000-0000D1140000}"/>
    <cellStyle name="Comma 15 5" xfId="825" xr:uid="{00000000-0005-0000-0000-0000D2140000}"/>
    <cellStyle name="Comma 150" xfId="826" xr:uid="{00000000-0005-0000-0000-0000D3140000}"/>
    <cellStyle name="Comma 151" xfId="827" xr:uid="{00000000-0005-0000-0000-0000D4140000}"/>
    <cellStyle name="Comma 152" xfId="828" xr:uid="{00000000-0005-0000-0000-0000D5140000}"/>
    <cellStyle name="Comma 153" xfId="829" xr:uid="{00000000-0005-0000-0000-0000D6140000}"/>
    <cellStyle name="Comma 154" xfId="830" xr:uid="{00000000-0005-0000-0000-0000D7140000}"/>
    <cellStyle name="Comma 155" xfId="831" xr:uid="{00000000-0005-0000-0000-0000D8140000}"/>
    <cellStyle name="Comma 156" xfId="832" xr:uid="{00000000-0005-0000-0000-0000D9140000}"/>
    <cellStyle name="Comma 157" xfId="833" xr:uid="{00000000-0005-0000-0000-0000DA140000}"/>
    <cellStyle name="Comma 158" xfId="834" xr:uid="{00000000-0005-0000-0000-0000DB140000}"/>
    <cellStyle name="Comma 159" xfId="835" xr:uid="{00000000-0005-0000-0000-0000DC140000}"/>
    <cellStyle name="Comma 159 2" xfId="836" xr:uid="{00000000-0005-0000-0000-0000DD140000}"/>
    <cellStyle name="Comma 159 3" xfId="837" xr:uid="{00000000-0005-0000-0000-0000DE140000}"/>
    <cellStyle name="Comma 159 3 2" xfId="838" xr:uid="{00000000-0005-0000-0000-0000DF140000}"/>
    <cellStyle name="Comma 159 3 3" xfId="9383" xr:uid="{00000000-0005-0000-0000-0000E0140000}"/>
    <cellStyle name="Comma 16" xfId="839" xr:uid="{00000000-0005-0000-0000-0000E1140000}"/>
    <cellStyle name="Comma 16 2" xfId="840" xr:uid="{00000000-0005-0000-0000-0000E2140000}"/>
    <cellStyle name="Comma 16 2 2" xfId="841" xr:uid="{00000000-0005-0000-0000-0000E3140000}"/>
    <cellStyle name="Comma 16 2 3" xfId="842" xr:uid="{00000000-0005-0000-0000-0000E4140000}"/>
    <cellStyle name="Comma 16 2 4" xfId="843" xr:uid="{00000000-0005-0000-0000-0000E5140000}"/>
    <cellStyle name="Comma 16 2 5" xfId="844" xr:uid="{00000000-0005-0000-0000-0000E6140000}"/>
    <cellStyle name="Comma 16 2 5 2" xfId="845" xr:uid="{00000000-0005-0000-0000-0000E7140000}"/>
    <cellStyle name="Comma 16 2 5 3" xfId="5259" xr:uid="{00000000-0005-0000-0000-0000E8140000}"/>
    <cellStyle name="Comma 16 2 5 4" xfId="9384" xr:uid="{00000000-0005-0000-0000-0000E9140000}"/>
    <cellStyle name="Comma 16 3" xfId="846" xr:uid="{00000000-0005-0000-0000-0000EA140000}"/>
    <cellStyle name="Comma 16 4" xfId="847" xr:uid="{00000000-0005-0000-0000-0000EB140000}"/>
    <cellStyle name="Comma 16 5" xfId="848" xr:uid="{00000000-0005-0000-0000-0000EC140000}"/>
    <cellStyle name="Comma 160" xfId="849" xr:uid="{00000000-0005-0000-0000-0000ED140000}"/>
    <cellStyle name="Comma 161" xfId="850" xr:uid="{00000000-0005-0000-0000-0000EE140000}"/>
    <cellStyle name="Comma 161 2" xfId="851" xr:uid="{00000000-0005-0000-0000-0000EF140000}"/>
    <cellStyle name="Comma 161 3" xfId="852" xr:uid="{00000000-0005-0000-0000-0000F0140000}"/>
    <cellStyle name="Comma 161 3 2" xfId="853" xr:uid="{00000000-0005-0000-0000-0000F1140000}"/>
    <cellStyle name="Comma 161 3 3" xfId="9385" xr:uid="{00000000-0005-0000-0000-0000F2140000}"/>
    <cellStyle name="Comma 162" xfId="854" xr:uid="{00000000-0005-0000-0000-0000F3140000}"/>
    <cellStyle name="Comma 162 2" xfId="855" xr:uid="{00000000-0005-0000-0000-0000F4140000}"/>
    <cellStyle name="Comma 162 3" xfId="856" xr:uid="{00000000-0005-0000-0000-0000F5140000}"/>
    <cellStyle name="Comma 162 3 2" xfId="857" xr:uid="{00000000-0005-0000-0000-0000F6140000}"/>
    <cellStyle name="Comma 162 3 3" xfId="9386" xr:uid="{00000000-0005-0000-0000-0000F7140000}"/>
    <cellStyle name="Comma 163" xfId="858" xr:uid="{00000000-0005-0000-0000-0000F8140000}"/>
    <cellStyle name="Comma 163 2" xfId="859" xr:uid="{00000000-0005-0000-0000-0000F9140000}"/>
    <cellStyle name="Comma 163 3" xfId="860" xr:uid="{00000000-0005-0000-0000-0000FA140000}"/>
    <cellStyle name="Comma 163 3 2" xfId="861" xr:uid="{00000000-0005-0000-0000-0000FB140000}"/>
    <cellStyle name="Comma 163 3 3" xfId="9387" xr:uid="{00000000-0005-0000-0000-0000FC140000}"/>
    <cellStyle name="Comma 164" xfId="862" xr:uid="{00000000-0005-0000-0000-0000FD140000}"/>
    <cellStyle name="Comma 164 2" xfId="863" xr:uid="{00000000-0005-0000-0000-0000FE140000}"/>
    <cellStyle name="Comma 164 3" xfId="864" xr:uid="{00000000-0005-0000-0000-0000FF140000}"/>
    <cellStyle name="Comma 164 3 2" xfId="865" xr:uid="{00000000-0005-0000-0000-000000150000}"/>
    <cellStyle name="Comma 164 3 3" xfId="9389" xr:uid="{00000000-0005-0000-0000-000001150000}"/>
    <cellStyle name="Comma 165" xfId="866" xr:uid="{00000000-0005-0000-0000-000002150000}"/>
    <cellStyle name="Comma 165 2" xfId="867" xr:uid="{00000000-0005-0000-0000-000003150000}"/>
    <cellStyle name="Comma 165 3" xfId="868" xr:uid="{00000000-0005-0000-0000-000004150000}"/>
    <cellStyle name="Comma 165 3 2" xfId="869" xr:uid="{00000000-0005-0000-0000-000005150000}"/>
    <cellStyle name="Comma 165 3 3" xfId="9390" xr:uid="{00000000-0005-0000-0000-000006150000}"/>
    <cellStyle name="Comma 166" xfId="870" xr:uid="{00000000-0005-0000-0000-000007150000}"/>
    <cellStyle name="Comma 166 2" xfId="871" xr:uid="{00000000-0005-0000-0000-000008150000}"/>
    <cellStyle name="Comma 166 3" xfId="872" xr:uid="{00000000-0005-0000-0000-000009150000}"/>
    <cellStyle name="Comma 166 3 2" xfId="873" xr:uid="{00000000-0005-0000-0000-00000A150000}"/>
    <cellStyle name="Comma 166 3 3" xfId="9391" xr:uid="{00000000-0005-0000-0000-00000B150000}"/>
    <cellStyle name="Comma 167" xfId="874" xr:uid="{00000000-0005-0000-0000-00000C150000}"/>
    <cellStyle name="Comma 168" xfId="875" xr:uid="{00000000-0005-0000-0000-00000D150000}"/>
    <cellStyle name="Comma 169" xfId="876" xr:uid="{00000000-0005-0000-0000-00000E150000}"/>
    <cellStyle name="Comma 17" xfId="877" xr:uid="{00000000-0005-0000-0000-00000F150000}"/>
    <cellStyle name="Comma 17 2" xfId="878" xr:uid="{00000000-0005-0000-0000-000010150000}"/>
    <cellStyle name="Comma 17 2 2" xfId="879" xr:uid="{00000000-0005-0000-0000-000011150000}"/>
    <cellStyle name="Comma 17 2 3" xfId="880" xr:uid="{00000000-0005-0000-0000-000012150000}"/>
    <cellStyle name="Comma 17 3" xfId="881" xr:uid="{00000000-0005-0000-0000-000013150000}"/>
    <cellStyle name="Comma 17 4" xfId="882" xr:uid="{00000000-0005-0000-0000-000014150000}"/>
    <cellStyle name="Comma 17 5" xfId="883" xr:uid="{00000000-0005-0000-0000-000015150000}"/>
    <cellStyle name="Comma 170" xfId="884" xr:uid="{00000000-0005-0000-0000-000016150000}"/>
    <cellStyle name="Comma 171" xfId="885" xr:uid="{00000000-0005-0000-0000-000017150000}"/>
    <cellStyle name="Comma 172" xfId="886" xr:uid="{00000000-0005-0000-0000-000018150000}"/>
    <cellStyle name="Comma 173" xfId="887" xr:uid="{00000000-0005-0000-0000-000019150000}"/>
    <cellStyle name="Comma 174" xfId="888" xr:uid="{00000000-0005-0000-0000-00001A150000}"/>
    <cellStyle name="Comma 175" xfId="889" xr:uid="{00000000-0005-0000-0000-00001B150000}"/>
    <cellStyle name="Comma 176" xfId="890" xr:uid="{00000000-0005-0000-0000-00001C150000}"/>
    <cellStyle name="Comma 177" xfId="891" xr:uid="{00000000-0005-0000-0000-00001D150000}"/>
    <cellStyle name="Comma 178" xfId="892" xr:uid="{00000000-0005-0000-0000-00001E150000}"/>
    <cellStyle name="Comma 179" xfId="893" xr:uid="{00000000-0005-0000-0000-00001F150000}"/>
    <cellStyle name="Comma 18" xfId="894" xr:uid="{00000000-0005-0000-0000-000020150000}"/>
    <cellStyle name="Comma 18 2" xfId="895" xr:uid="{00000000-0005-0000-0000-000021150000}"/>
    <cellStyle name="Comma 18 2 2" xfId="896" xr:uid="{00000000-0005-0000-0000-000022150000}"/>
    <cellStyle name="Comma 18 2 3" xfId="897" xr:uid="{00000000-0005-0000-0000-000023150000}"/>
    <cellStyle name="Comma 18 3" xfId="898" xr:uid="{00000000-0005-0000-0000-000024150000}"/>
    <cellStyle name="Comma 18 4" xfId="899" xr:uid="{00000000-0005-0000-0000-000025150000}"/>
    <cellStyle name="Comma 18 5" xfId="900" xr:uid="{00000000-0005-0000-0000-000026150000}"/>
    <cellStyle name="Comma 180" xfId="901" xr:uid="{00000000-0005-0000-0000-000027150000}"/>
    <cellStyle name="Comma 181" xfId="902" xr:uid="{00000000-0005-0000-0000-000028150000}"/>
    <cellStyle name="Comma 182" xfId="903" xr:uid="{00000000-0005-0000-0000-000029150000}"/>
    <cellStyle name="Comma 183" xfId="904" xr:uid="{00000000-0005-0000-0000-00002A150000}"/>
    <cellStyle name="Comma 184" xfId="905" xr:uid="{00000000-0005-0000-0000-00002B150000}"/>
    <cellStyle name="Comma 185" xfId="906" xr:uid="{00000000-0005-0000-0000-00002C150000}"/>
    <cellStyle name="Comma 186" xfId="907" xr:uid="{00000000-0005-0000-0000-00002D150000}"/>
    <cellStyle name="Comma 187" xfId="908" xr:uid="{00000000-0005-0000-0000-00002E150000}"/>
    <cellStyle name="Comma 188" xfId="909" xr:uid="{00000000-0005-0000-0000-00002F150000}"/>
    <cellStyle name="Comma 189" xfId="910" xr:uid="{00000000-0005-0000-0000-000030150000}"/>
    <cellStyle name="Comma 19" xfId="911" xr:uid="{00000000-0005-0000-0000-000031150000}"/>
    <cellStyle name="Comma 19 2" xfId="912" xr:uid="{00000000-0005-0000-0000-000032150000}"/>
    <cellStyle name="Comma 19 3" xfId="913" xr:uid="{00000000-0005-0000-0000-000033150000}"/>
    <cellStyle name="Comma 19 4" xfId="914" xr:uid="{00000000-0005-0000-0000-000034150000}"/>
    <cellStyle name="Comma 19 5" xfId="915" xr:uid="{00000000-0005-0000-0000-000035150000}"/>
    <cellStyle name="Comma 190" xfId="916" xr:uid="{00000000-0005-0000-0000-000036150000}"/>
    <cellStyle name="Comma 191" xfId="917" xr:uid="{00000000-0005-0000-0000-000037150000}"/>
    <cellStyle name="Comma 192" xfId="918" xr:uid="{00000000-0005-0000-0000-000038150000}"/>
    <cellStyle name="Comma 193" xfId="919" xr:uid="{00000000-0005-0000-0000-000039150000}"/>
    <cellStyle name="Comma 194" xfId="920" xr:uid="{00000000-0005-0000-0000-00003A150000}"/>
    <cellStyle name="Comma 195" xfId="921" xr:uid="{00000000-0005-0000-0000-00003B150000}"/>
    <cellStyle name="Comma 196" xfId="922" xr:uid="{00000000-0005-0000-0000-00003C150000}"/>
    <cellStyle name="Comma 197" xfId="923" xr:uid="{00000000-0005-0000-0000-00003D150000}"/>
    <cellStyle name="Comma 198" xfId="924" xr:uid="{00000000-0005-0000-0000-00003E150000}"/>
    <cellStyle name="Comma 199" xfId="925" xr:uid="{00000000-0005-0000-0000-00003F150000}"/>
    <cellStyle name="Comma 2" xfId="9" xr:uid="{00000000-0005-0000-0000-000040150000}"/>
    <cellStyle name="Comma 2 2" xfId="927" xr:uid="{00000000-0005-0000-0000-000041150000}"/>
    <cellStyle name="Comma 2 2 2" xfId="928" xr:uid="{00000000-0005-0000-0000-000042150000}"/>
    <cellStyle name="Comma 2 2 2 2" xfId="929" xr:uid="{00000000-0005-0000-0000-000043150000}"/>
    <cellStyle name="Comma 2 2 2 3" xfId="930" xr:uid="{00000000-0005-0000-0000-000044150000}"/>
    <cellStyle name="Comma 2 2 2 4" xfId="931" xr:uid="{00000000-0005-0000-0000-000045150000}"/>
    <cellStyle name="Comma 2 2 3" xfId="932" xr:uid="{00000000-0005-0000-0000-000046150000}"/>
    <cellStyle name="Comma 2 2 4" xfId="933" xr:uid="{00000000-0005-0000-0000-000047150000}"/>
    <cellStyle name="Comma 2 2 5" xfId="934" xr:uid="{00000000-0005-0000-0000-000048150000}"/>
    <cellStyle name="Comma 2 3" xfId="935" xr:uid="{00000000-0005-0000-0000-000049150000}"/>
    <cellStyle name="Comma 2 3 2" xfId="936" xr:uid="{00000000-0005-0000-0000-00004A150000}"/>
    <cellStyle name="Comma 2 3 3" xfId="937" xr:uid="{00000000-0005-0000-0000-00004B150000}"/>
    <cellStyle name="Comma 2 3 3 2" xfId="938" xr:uid="{00000000-0005-0000-0000-00004C150000}"/>
    <cellStyle name="Comma 2 3 3 2 2" xfId="939" xr:uid="{00000000-0005-0000-0000-00004D150000}"/>
    <cellStyle name="Comma 2 3 3 2 3" xfId="5261" xr:uid="{00000000-0005-0000-0000-00004E150000}"/>
    <cellStyle name="Comma 2 3 3 2 4" xfId="9393" xr:uid="{00000000-0005-0000-0000-00004F150000}"/>
    <cellStyle name="Comma 2 3 3 3" xfId="940" xr:uid="{00000000-0005-0000-0000-000050150000}"/>
    <cellStyle name="Comma 2 3 3 4" xfId="5260" xr:uid="{00000000-0005-0000-0000-000051150000}"/>
    <cellStyle name="Comma 2 3 3 5" xfId="9392" xr:uid="{00000000-0005-0000-0000-000052150000}"/>
    <cellStyle name="Comma 2 3 4" xfId="941" xr:uid="{00000000-0005-0000-0000-000053150000}"/>
    <cellStyle name="Comma 2 3 5" xfId="5807" xr:uid="{00000000-0005-0000-0000-000054150000}"/>
    <cellStyle name="Comma 2 4" xfId="942" xr:uid="{00000000-0005-0000-0000-000055150000}"/>
    <cellStyle name="Comma 2 4 2" xfId="943" xr:uid="{00000000-0005-0000-0000-000056150000}"/>
    <cellStyle name="Comma 2 4 2 2" xfId="944" xr:uid="{00000000-0005-0000-0000-000057150000}"/>
    <cellStyle name="Comma 2 4 2 2 2" xfId="945" xr:uid="{00000000-0005-0000-0000-000058150000}"/>
    <cellStyle name="Comma 2 4 2 2 3" xfId="5707" xr:uid="{00000000-0005-0000-0000-000059150000}"/>
    <cellStyle name="Comma 2 4 2 2 4" xfId="9395" xr:uid="{00000000-0005-0000-0000-00005A150000}"/>
    <cellStyle name="Comma 2 4 2 3" xfId="946" xr:uid="{00000000-0005-0000-0000-00005B150000}"/>
    <cellStyle name="Comma 2 4 2 4" xfId="947" xr:uid="{00000000-0005-0000-0000-00005C150000}"/>
    <cellStyle name="Comma 2 4 2 5" xfId="948" xr:uid="{00000000-0005-0000-0000-00005D150000}"/>
    <cellStyle name="Comma 2 4 3" xfId="949" xr:uid="{00000000-0005-0000-0000-00005E150000}"/>
    <cellStyle name="Comma 2 5" xfId="950" xr:uid="{00000000-0005-0000-0000-00005F150000}"/>
    <cellStyle name="Comma 2 5 2" xfId="951" xr:uid="{00000000-0005-0000-0000-000060150000}"/>
    <cellStyle name="Comma 2 5 2 2" xfId="952" xr:uid="{00000000-0005-0000-0000-000061150000}"/>
    <cellStyle name="Comma 2 5 2 3" xfId="5262" xr:uid="{00000000-0005-0000-0000-000062150000}"/>
    <cellStyle name="Comma 2 5 2 4" xfId="9396" xr:uid="{00000000-0005-0000-0000-000063150000}"/>
    <cellStyle name="Comma 2 6" xfId="953" xr:uid="{00000000-0005-0000-0000-000064150000}"/>
    <cellStyle name="Comma 2 6 2" xfId="954" xr:uid="{00000000-0005-0000-0000-000065150000}"/>
    <cellStyle name="Comma 2 6 2 2" xfId="955" xr:uid="{00000000-0005-0000-0000-000066150000}"/>
    <cellStyle name="Comma 2 6 2 3" xfId="5263" xr:uid="{00000000-0005-0000-0000-000067150000}"/>
    <cellStyle name="Comma 2 6 2 4" xfId="9397" xr:uid="{00000000-0005-0000-0000-000068150000}"/>
    <cellStyle name="Comma 2 7" xfId="956" xr:uid="{00000000-0005-0000-0000-000069150000}"/>
    <cellStyle name="Comma 2 7 2" xfId="957" xr:uid="{00000000-0005-0000-0000-00006A150000}"/>
    <cellStyle name="Comma 2 7 2 2" xfId="958" xr:uid="{00000000-0005-0000-0000-00006B150000}"/>
    <cellStyle name="Comma 2 7 2 3" xfId="5264" xr:uid="{00000000-0005-0000-0000-00006C150000}"/>
    <cellStyle name="Comma 2 7 2 4" xfId="9398" xr:uid="{00000000-0005-0000-0000-00006D150000}"/>
    <cellStyle name="Comma 2 8" xfId="959" xr:uid="{00000000-0005-0000-0000-00006E150000}"/>
    <cellStyle name="Comma 2 9" xfId="926" xr:uid="{00000000-0005-0000-0000-00006F150000}"/>
    <cellStyle name="Comma 2_CLCD" xfId="960" xr:uid="{00000000-0005-0000-0000-000070150000}"/>
    <cellStyle name="Comma 20" xfId="961" xr:uid="{00000000-0005-0000-0000-000071150000}"/>
    <cellStyle name="Comma 20 2" xfId="962" xr:uid="{00000000-0005-0000-0000-000072150000}"/>
    <cellStyle name="Comma 20 2 2" xfId="963" xr:uid="{00000000-0005-0000-0000-000073150000}"/>
    <cellStyle name="Comma 20 3" xfId="964" xr:uid="{00000000-0005-0000-0000-000074150000}"/>
    <cellStyle name="Comma 20 4" xfId="965" xr:uid="{00000000-0005-0000-0000-000075150000}"/>
    <cellStyle name="Comma 20 5" xfId="966" xr:uid="{00000000-0005-0000-0000-000076150000}"/>
    <cellStyle name="Comma 200" xfId="967" xr:uid="{00000000-0005-0000-0000-000077150000}"/>
    <cellStyle name="Comma 201" xfId="968" xr:uid="{00000000-0005-0000-0000-000078150000}"/>
    <cellStyle name="Comma 202" xfId="969" xr:uid="{00000000-0005-0000-0000-000079150000}"/>
    <cellStyle name="Comma 203" xfId="970" xr:uid="{00000000-0005-0000-0000-00007A150000}"/>
    <cellStyle name="Comma 204" xfId="971" xr:uid="{00000000-0005-0000-0000-00007B150000}"/>
    <cellStyle name="Comma 205" xfId="972" xr:uid="{00000000-0005-0000-0000-00007C150000}"/>
    <cellStyle name="Comma 206" xfId="973" xr:uid="{00000000-0005-0000-0000-00007D150000}"/>
    <cellStyle name="Comma 207" xfId="974" xr:uid="{00000000-0005-0000-0000-00007E150000}"/>
    <cellStyle name="Comma 208" xfId="975" xr:uid="{00000000-0005-0000-0000-00007F150000}"/>
    <cellStyle name="Comma 209" xfId="976" xr:uid="{00000000-0005-0000-0000-000080150000}"/>
    <cellStyle name="Comma 21" xfId="977" xr:uid="{00000000-0005-0000-0000-000081150000}"/>
    <cellStyle name="Comma 21 2" xfId="978" xr:uid="{00000000-0005-0000-0000-000082150000}"/>
    <cellStyle name="Comma 21 3" xfId="979" xr:uid="{00000000-0005-0000-0000-000083150000}"/>
    <cellStyle name="Comma 21 3 2" xfId="980" xr:uid="{00000000-0005-0000-0000-000084150000}"/>
    <cellStyle name="Comma 21 3 2 2" xfId="981" xr:uid="{00000000-0005-0000-0000-000085150000}"/>
    <cellStyle name="Comma 21 3 2 3" xfId="5266" xr:uid="{00000000-0005-0000-0000-000086150000}"/>
    <cellStyle name="Comma 21 3 2 4" xfId="9400" xr:uid="{00000000-0005-0000-0000-000087150000}"/>
    <cellStyle name="Comma 21 3 3" xfId="982" xr:uid="{00000000-0005-0000-0000-000088150000}"/>
    <cellStyle name="Comma 21 3 4" xfId="5265" xr:uid="{00000000-0005-0000-0000-000089150000}"/>
    <cellStyle name="Comma 21 3 5" xfId="9399" xr:uid="{00000000-0005-0000-0000-00008A150000}"/>
    <cellStyle name="Comma 21 4" xfId="983" xr:uid="{00000000-0005-0000-0000-00008B150000}"/>
    <cellStyle name="Comma 210" xfId="984" xr:uid="{00000000-0005-0000-0000-00008C150000}"/>
    <cellStyle name="Comma 211" xfId="985" xr:uid="{00000000-0005-0000-0000-00008D150000}"/>
    <cellStyle name="Comma 212" xfId="986" xr:uid="{00000000-0005-0000-0000-00008E150000}"/>
    <cellStyle name="Comma 213" xfId="987" xr:uid="{00000000-0005-0000-0000-00008F150000}"/>
    <cellStyle name="Comma 214" xfId="988" xr:uid="{00000000-0005-0000-0000-000090150000}"/>
    <cellStyle name="Comma 215" xfId="989" xr:uid="{00000000-0005-0000-0000-000091150000}"/>
    <cellStyle name="Comma 216" xfId="990" xr:uid="{00000000-0005-0000-0000-000092150000}"/>
    <cellStyle name="Comma 217" xfId="991" xr:uid="{00000000-0005-0000-0000-000093150000}"/>
    <cellStyle name="Comma 218" xfId="992" xr:uid="{00000000-0005-0000-0000-000094150000}"/>
    <cellStyle name="Comma 219" xfId="993" xr:uid="{00000000-0005-0000-0000-000095150000}"/>
    <cellStyle name="Comma 22" xfId="994" xr:uid="{00000000-0005-0000-0000-000096150000}"/>
    <cellStyle name="Comma 22 2" xfId="995" xr:uid="{00000000-0005-0000-0000-000097150000}"/>
    <cellStyle name="Comma 22 3" xfId="996" xr:uid="{00000000-0005-0000-0000-000098150000}"/>
    <cellStyle name="Comma 22 4" xfId="997" xr:uid="{00000000-0005-0000-0000-000099150000}"/>
    <cellStyle name="Comma 22 4 2" xfId="998" xr:uid="{00000000-0005-0000-0000-00009A150000}"/>
    <cellStyle name="Comma 22 4 2 2" xfId="999" xr:uid="{00000000-0005-0000-0000-00009B150000}"/>
    <cellStyle name="Comma 22 4 2 3" xfId="5268" xr:uid="{00000000-0005-0000-0000-00009C150000}"/>
    <cellStyle name="Comma 22 4 2 4" xfId="9402" xr:uid="{00000000-0005-0000-0000-00009D150000}"/>
    <cellStyle name="Comma 22 4 3" xfId="1000" xr:uid="{00000000-0005-0000-0000-00009E150000}"/>
    <cellStyle name="Comma 22 4 4" xfId="5267" xr:uid="{00000000-0005-0000-0000-00009F150000}"/>
    <cellStyle name="Comma 22 4 5" xfId="9401" xr:uid="{00000000-0005-0000-0000-0000A0150000}"/>
    <cellStyle name="Comma 22 5" xfId="1001" xr:uid="{00000000-0005-0000-0000-0000A1150000}"/>
    <cellStyle name="Comma 220" xfId="1002" xr:uid="{00000000-0005-0000-0000-0000A2150000}"/>
    <cellStyle name="Comma 221" xfId="1003" xr:uid="{00000000-0005-0000-0000-0000A3150000}"/>
    <cellStyle name="Comma 222" xfId="1004" xr:uid="{00000000-0005-0000-0000-0000A4150000}"/>
    <cellStyle name="Comma 223" xfId="1005" xr:uid="{00000000-0005-0000-0000-0000A5150000}"/>
    <cellStyle name="Comma 224" xfId="1006" xr:uid="{00000000-0005-0000-0000-0000A6150000}"/>
    <cellStyle name="Comma 225" xfId="1007" xr:uid="{00000000-0005-0000-0000-0000A7150000}"/>
    <cellStyle name="Comma 226" xfId="1008" xr:uid="{00000000-0005-0000-0000-0000A8150000}"/>
    <cellStyle name="Comma 227" xfId="1009" xr:uid="{00000000-0005-0000-0000-0000A9150000}"/>
    <cellStyle name="Comma 228" xfId="1010" xr:uid="{00000000-0005-0000-0000-0000AA150000}"/>
    <cellStyle name="Comma 229" xfId="1011" xr:uid="{00000000-0005-0000-0000-0000AB150000}"/>
    <cellStyle name="Comma 23" xfId="1012" xr:uid="{00000000-0005-0000-0000-0000AC150000}"/>
    <cellStyle name="Comma 23 2" xfId="1013" xr:uid="{00000000-0005-0000-0000-0000AD150000}"/>
    <cellStyle name="Comma 23 3" xfId="1014" xr:uid="{00000000-0005-0000-0000-0000AE150000}"/>
    <cellStyle name="Comma 23 3 2" xfId="1015" xr:uid="{00000000-0005-0000-0000-0000AF150000}"/>
    <cellStyle name="Comma 23 3 2 2" xfId="1016" xr:uid="{00000000-0005-0000-0000-0000B0150000}"/>
    <cellStyle name="Comma 23 3 2 3" xfId="5270" xr:uid="{00000000-0005-0000-0000-0000B1150000}"/>
    <cellStyle name="Comma 23 3 2 4" xfId="9404" xr:uid="{00000000-0005-0000-0000-0000B2150000}"/>
    <cellStyle name="Comma 23 3 3" xfId="1017" xr:uid="{00000000-0005-0000-0000-0000B3150000}"/>
    <cellStyle name="Comma 23 3 4" xfId="5269" xr:uid="{00000000-0005-0000-0000-0000B4150000}"/>
    <cellStyle name="Comma 23 3 5" xfId="9403" xr:uid="{00000000-0005-0000-0000-0000B5150000}"/>
    <cellStyle name="Comma 23 4" xfId="1018" xr:uid="{00000000-0005-0000-0000-0000B6150000}"/>
    <cellStyle name="Comma 230" xfId="1019" xr:uid="{00000000-0005-0000-0000-0000B7150000}"/>
    <cellStyle name="Comma 231" xfId="1020" xr:uid="{00000000-0005-0000-0000-0000B8150000}"/>
    <cellStyle name="Comma 232" xfId="1021" xr:uid="{00000000-0005-0000-0000-0000B9150000}"/>
    <cellStyle name="Comma 233" xfId="1022" xr:uid="{00000000-0005-0000-0000-0000BA150000}"/>
    <cellStyle name="Comma 234" xfId="1023" xr:uid="{00000000-0005-0000-0000-0000BB150000}"/>
    <cellStyle name="Comma 235" xfId="1024" xr:uid="{00000000-0005-0000-0000-0000BC150000}"/>
    <cellStyle name="Comma 236" xfId="1025" xr:uid="{00000000-0005-0000-0000-0000BD150000}"/>
    <cellStyle name="Comma 237" xfId="1026" xr:uid="{00000000-0005-0000-0000-0000BE150000}"/>
    <cellStyle name="Comma 238" xfId="1027" xr:uid="{00000000-0005-0000-0000-0000BF150000}"/>
    <cellStyle name="Comma 239" xfId="1028" xr:uid="{00000000-0005-0000-0000-0000C0150000}"/>
    <cellStyle name="Comma 24" xfId="1029" xr:uid="{00000000-0005-0000-0000-0000C1150000}"/>
    <cellStyle name="Comma 24 2" xfId="1030" xr:uid="{00000000-0005-0000-0000-0000C2150000}"/>
    <cellStyle name="Comma 24 3" xfId="1031" xr:uid="{00000000-0005-0000-0000-0000C3150000}"/>
    <cellStyle name="Comma 24 3 2" xfId="1032" xr:uid="{00000000-0005-0000-0000-0000C4150000}"/>
    <cellStyle name="Comma 24 3 2 2" xfId="1033" xr:uid="{00000000-0005-0000-0000-0000C5150000}"/>
    <cellStyle name="Comma 24 3 2 3" xfId="5272" xr:uid="{00000000-0005-0000-0000-0000C6150000}"/>
    <cellStyle name="Comma 24 3 2 4" xfId="9406" xr:uid="{00000000-0005-0000-0000-0000C7150000}"/>
    <cellStyle name="Comma 24 3 3" xfId="1034" xr:uid="{00000000-0005-0000-0000-0000C8150000}"/>
    <cellStyle name="Comma 24 3 4" xfId="5271" xr:uid="{00000000-0005-0000-0000-0000C9150000}"/>
    <cellStyle name="Comma 24 3 5" xfId="9405" xr:uid="{00000000-0005-0000-0000-0000CA150000}"/>
    <cellStyle name="Comma 24 4" xfId="1035" xr:uid="{00000000-0005-0000-0000-0000CB150000}"/>
    <cellStyle name="Comma 240" xfId="1036" xr:uid="{00000000-0005-0000-0000-0000CC150000}"/>
    <cellStyle name="Comma 241" xfId="1037" xr:uid="{00000000-0005-0000-0000-0000CD150000}"/>
    <cellStyle name="Comma 242" xfId="1038" xr:uid="{00000000-0005-0000-0000-0000CE150000}"/>
    <cellStyle name="Comma 243" xfId="1039" xr:uid="{00000000-0005-0000-0000-0000CF150000}"/>
    <cellStyle name="Comma 244" xfId="1040" xr:uid="{00000000-0005-0000-0000-0000D0150000}"/>
    <cellStyle name="Comma 245" xfId="1041" xr:uid="{00000000-0005-0000-0000-0000D1150000}"/>
    <cellStyle name="Comma 246" xfId="1042" xr:uid="{00000000-0005-0000-0000-0000D2150000}"/>
    <cellStyle name="Comma 247" xfId="1043" xr:uid="{00000000-0005-0000-0000-0000D3150000}"/>
    <cellStyle name="Comma 248" xfId="1044" xr:uid="{00000000-0005-0000-0000-0000D4150000}"/>
    <cellStyle name="Comma 249" xfId="1045" xr:uid="{00000000-0005-0000-0000-0000D5150000}"/>
    <cellStyle name="Comma 25" xfId="1046" xr:uid="{00000000-0005-0000-0000-0000D6150000}"/>
    <cellStyle name="Comma 25 2" xfId="1047" xr:uid="{00000000-0005-0000-0000-0000D7150000}"/>
    <cellStyle name="Comma 25 3" xfId="1048" xr:uid="{00000000-0005-0000-0000-0000D8150000}"/>
    <cellStyle name="Comma 25 3 2" xfId="1049" xr:uid="{00000000-0005-0000-0000-0000D9150000}"/>
    <cellStyle name="Comma 25 3 2 2" xfId="1050" xr:uid="{00000000-0005-0000-0000-0000DA150000}"/>
    <cellStyle name="Comma 25 3 2 3" xfId="5274" xr:uid="{00000000-0005-0000-0000-0000DB150000}"/>
    <cellStyle name="Comma 25 3 2 4" xfId="9410" xr:uid="{00000000-0005-0000-0000-0000DC150000}"/>
    <cellStyle name="Comma 25 3 3" xfId="1051" xr:uid="{00000000-0005-0000-0000-0000DD150000}"/>
    <cellStyle name="Comma 25 3 4" xfId="5273" xr:uid="{00000000-0005-0000-0000-0000DE150000}"/>
    <cellStyle name="Comma 25 3 5" xfId="9409" xr:uid="{00000000-0005-0000-0000-0000DF150000}"/>
    <cellStyle name="Comma 25 4" xfId="1052" xr:uid="{00000000-0005-0000-0000-0000E0150000}"/>
    <cellStyle name="Comma 250" xfId="1053" xr:uid="{00000000-0005-0000-0000-0000E1150000}"/>
    <cellStyle name="Comma 251" xfId="1054" xr:uid="{00000000-0005-0000-0000-0000E2150000}"/>
    <cellStyle name="Comma 252" xfId="1055" xr:uid="{00000000-0005-0000-0000-0000E3150000}"/>
    <cellStyle name="Comma 253" xfId="1056" xr:uid="{00000000-0005-0000-0000-0000E4150000}"/>
    <cellStyle name="Comma 254" xfId="1057" xr:uid="{00000000-0005-0000-0000-0000E5150000}"/>
    <cellStyle name="Comma 255" xfId="1058" xr:uid="{00000000-0005-0000-0000-0000E6150000}"/>
    <cellStyle name="Comma 256" xfId="1059" xr:uid="{00000000-0005-0000-0000-0000E7150000}"/>
    <cellStyle name="Comma 257" xfId="1060" xr:uid="{00000000-0005-0000-0000-0000E8150000}"/>
    <cellStyle name="Comma 258" xfId="1061" xr:uid="{00000000-0005-0000-0000-0000E9150000}"/>
    <cellStyle name="Comma 259" xfId="1062" xr:uid="{00000000-0005-0000-0000-0000EA150000}"/>
    <cellStyle name="Comma 26" xfId="1063" xr:uid="{00000000-0005-0000-0000-0000EB150000}"/>
    <cellStyle name="Comma 26 2" xfId="1064" xr:uid="{00000000-0005-0000-0000-0000EC150000}"/>
    <cellStyle name="Comma 26 2 2" xfId="1065" xr:uid="{00000000-0005-0000-0000-0000ED150000}"/>
    <cellStyle name="Comma 26 2 2 2" xfId="1066" xr:uid="{00000000-0005-0000-0000-0000EE150000}"/>
    <cellStyle name="Comma 26 2 2 3" xfId="5277" xr:uid="{00000000-0005-0000-0000-0000EF150000}"/>
    <cellStyle name="Comma 26 2 2 4" xfId="9412" xr:uid="{00000000-0005-0000-0000-0000F0150000}"/>
    <cellStyle name="Comma 26 2 3" xfId="1067" xr:uid="{00000000-0005-0000-0000-0000F1150000}"/>
    <cellStyle name="Comma 26 2 4" xfId="5276" xr:uid="{00000000-0005-0000-0000-0000F2150000}"/>
    <cellStyle name="Comma 26 2 5" xfId="9411" xr:uid="{00000000-0005-0000-0000-0000F3150000}"/>
    <cellStyle name="Comma 26 3" xfId="1068" xr:uid="{00000000-0005-0000-0000-0000F4150000}"/>
    <cellStyle name="Comma 26 3 2" xfId="1069" xr:uid="{00000000-0005-0000-0000-0000F5150000}"/>
    <cellStyle name="Comma 26 3 3" xfId="5278" xr:uid="{00000000-0005-0000-0000-0000F6150000}"/>
    <cellStyle name="Comma 26 3 4" xfId="9413" xr:uid="{00000000-0005-0000-0000-0000F7150000}"/>
    <cellStyle name="Comma 26 4" xfId="1070" xr:uid="{00000000-0005-0000-0000-0000F8150000}"/>
    <cellStyle name="Comma 26 4 2" xfId="1071" xr:uid="{00000000-0005-0000-0000-0000F9150000}"/>
    <cellStyle name="Comma 26 4 3" xfId="5275" xr:uid="{00000000-0005-0000-0000-0000FA150000}"/>
    <cellStyle name="Comma 26 4 4" xfId="9414" xr:uid="{00000000-0005-0000-0000-0000FB150000}"/>
    <cellStyle name="Comma 260" xfId="1072" xr:uid="{00000000-0005-0000-0000-0000FC150000}"/>
    <cellStyle name="Comma 261" xfId="1073" xr:uid="{00000000-0005-0000-0000-0000FD150000}"/>
    <cellStyle name="Comma 262" xfId="1074" xr:uid="{00000000-0005-0000-0000-0000FE150000}"/>
    <cellStyle name="Comma 263" xfId="1075" xr:uid="{00000000-0005-0000-0000-0000FF150000}"/>
    <cellStyle name="Comma 264" xfId="1076" xr:uid="{00000000-0005-0000-0000-000000160000}"/>
    <cellStyle name="Comma 265" xfId="1077" xr:uid="{00000000-0005-0000-0000-000001160000}"/>
    <cellStyle name="Comma 266" xfId="1078" xr:uid="{00000000-0005-0000-0000-000002160000}"/>
    <cellStyle name="Comma 267" xfId="1079" xr:uid="{00000000-0005-0000-0000-000003160000}"/>
    <cellStyle name="Comma 268" xfId="1080" xr:uid="{00000000-0005-0000-0000-000004160000}"/>
    <cellStyle name="Comma 269" xfId="1081" xr:uid="{00000000-0005-0000-0000-000005160000}"/>
    <cellStyle name="Comma 27" xfId="1082" xr:uid="{00000000-0005-0000-0000-000006160000}"/>
    <cellStyle name="Comma 27 2" xfId="1083" xr:uid="{00000000-0005-0000-0000-000007160000}"/>
    <cellStyle name="Comma 27 2 2" xfId="1084" xr:uid="{00000000-0005-0000-0000-000008160000}"/>
    <cellStyle name="Comma 27 2 2 2" xfId="1085" xr:uid="{00000000-0005-0000-0000-000009160000}"/>
    <cellStyle name="Comma 27 2 2 3" xfId="5281" xr:uid="{00000000-0005-0000-0000-00000A160000}"/>
    <cellStyle name="Comma 27 2 2 4" xfId="9416" xr:uid="{00000000-0005-0000-0000-00000B160000}"/>
    <cellStyle name="Comma 27 2 3" xfId="1086" xr:uid="{00000000-0005-0000-0000-00000C160000}"/>
    <cellStyle name="Comma 27 2 4" xfId="5280" xr:uid="{00000000-0005-0000-0000-00000D160000}"/>
    <cellStyle name="Comma 27 2 5" xfId="9415" xr:uid="{00000000-0005-0000-0000-00000E160000}"/>
    <cellStyle name="Comma 27 3" xfId="1087" xr:uid="{00000000-0005-0000-0000-00000F160000}"/>
    <cellStyle name="Comma 27 3 2" xfId="1088" xr:uid="{00000000-0005-0000-0000-000010160000}"/>
    <cellStyle name="Comma 27 3 3" xfId="5282" xr:uid="{00000000-0005-0000-0000-000011160000}"/>
    <cellStyle name="Comma 27 3 4" xfId="9417" xr:uid="{00000000-0005-0000-0000-000012160000}"/>
    <cellStyle name="Comma 27 4" xfId="1089" xr:uid="{00000000-0005-0000-0000-000013160000}"/>
    <cellStyle name="Comma 27 4 2" xfId="1090" xr:uid="{00000000-0005-0000-0000-000014160000}"/>
    <cellStyle name="Comma 27 4 3" xfId="5279" xr:uid="{00000000-0005-0000-0000-000015160000}"/>
    <cellStyle name="Comma 27 4 4" xfId="9418" xr:uid="{00000000-0005-0000-0000-000016160000}"/>
    <cellStyle name="Comma 270" xfId="1091" xr:uid="{00000000-0005-0000-0000-000017160000}"/>
    <cellStyle name="Comma 271" xfId="1092" xr:uid="{00000000-0005-0000-0000-000018160000}"/>
    <cellStyle name="Comma 272" xfId="1093" xr:uid="{00000000-0005-0000-0000-000019160000}"/>
    <cellStyle name="Comma 273" xfId="1094" xr:uid="{00000000-0005-0000-0000-00001A160000}"/>
    <cellStyle name="Comma 274" xfId="1095" xr:uid="{00000000-0005-0000-0000-00001B160000}"/>
    <cellStyle name="Comma 275" xfId="1096" xr:uid="{00000000-0005-0000-0000-00001C160000}"/>
    <cellStyle name="Comma 276" xfId="1097" xr:uid="{00000000-0005-0000-0000-00001D160000}"/>
    <cellStyle name="Comma 277" xfId="1098" xr:uid="{00000000-0005-0000-0000-00001E160000}"/>
    <cellStyle name="Comma 278" xfId="1099" xr:uid="{00000000-0005-0000-0000-00001F160000}"/>
    <cellStyle name="Comma 279" xfId="1100" xr:uid="{00000000-0005-0000-0000-000020160000}"/>
    <cellStyle name="Comma 28" xfId="1101" xr:uid="{00000000-0005-0000-0000-000021160000}"/>
    <cellStyle name="Comma 28 2" xfId="1102" xr:uid="{00000000-0005-0000-0000-000022160000}"/>
    <cellStyle name="Comma 28 2 2" xfId="1103" xr:uid="{00000000-0005-0000-0000-000023160000}"/>
    <cellStyle name="Comma 28 2 3" xfId="5284" xr:uid="{00000000-0005-0000-0000-000024160000}"/>
    <cellStyle name="Comma 28 2 4" xfId="9419" xr:uid="{00000000-0005-0000-0000-000025160000}"/>
    <cellStyle name="Comma 28 3" xfId="1104" xr:uid="{00000000-0005-0000-0000-000026160000}"/>
    <cellStyle name="Comma 28 3 2" xfId="1105" xr:uid="{00000000-0005-0000-0000-000027160000}"/>
    <cellStyle name="Comma 28 3 3" xfId="5283" xr:uid="{00000000-0005-0000-0000-000028160000}"/>
    <cellStyle name="Comma 28 3 4" xfId="9420" xr:uid="{00000000-0005-0000-0000-000029160000}"/>
    <cellStyle name="Comma 280" xfId="1106" xr:uid="{00000000-0005-0000-0000-00002A160000}"/>
    <cellStyle name="Comma 281" xfId="1107" xr:uid="{00000000-0005-0000-0000-00002B160000}"/>
    <cellStyle name="Comma 282" xfId="1108" xr:uid="{00000000-0005-0000-0000-00002C160000}"/>
    <cellStyle name="Comma 283" xfId="1109" xr:uid="{00000000-0005-0000-0000-00002D160000}"/>
    <cellStyle name="Comma 284" xfId="1110" xr:uid="{00000000-0005-0000-0000-00002E160000}"/>
    <cellStyle name="Comma 285" xfId="1111" xr:uid="{00000000-0005-0000-0000-00002F160000}"/>
    <cellStyle name="Comma 286" xfId="1112" xr:uid="{00000000-0005-0000-0000-000030160000}"/>
    <cellStyle name="Comma 287" xfId="1113" xr:uid="{00000000-0005-0000-0000-000031160000}"/>
    <cellStyle name="Comma 288" xfId="1114" xr:uid="{00000000-0005-0000-0000-000032160000}"/>
    <cellStyle name="Comma 288 2" xfId="1115" xr:uid="{00000000-0005-0000-0000-000033160000}"/>
    <cellStyle name="Comma 288 3" xfId="1116" xr:uid="{00000000-0005-0000-0000-000034160000}"/>
    <cellStyle name="Comma 288 3 2" xfId="1117" xr:uid="{00000000-0005-0000-0000-000035160000}"/>
    <cellStyle name="Comma 288 3 3" xfId="9421" xr:uid="{00000000-0005-0000-0000-000036160000}"/>
    <cellStyle name="Comma 289" xfId="1118" xr:uid="{00000000-0005-0000-0000-000037160000}"/>
    <cellStyle name="Comma 289 2" xfId="1119" xr:uid="{00000000-0005-0000-0000-000038160000}"/>
    <cellStyle name="Comma 289 3" xfId="1120" xr:uid="{00000000-0005-0000-0000-000039160000}"/>
    <cellStyle name="Comma 289 3 2" xfId="1121" xr:uid="{00000000-0005-0000-0000-00003A160000}"/>
    <cellStyle name="Comma 289 3 3" xfId="9422" xr:uid="{00000000-0005-0000-0000-00003B160000}"/>
    <cellStyle name="Comma 29" xfId="1122" xr:uid="{00000000-0005-0000-0000-00003C160000}"/>
    <cellStyle name="Comma 29 2" xfId="1123" xr:uid="{00000000-0005-0000-0000-00003D160000}"/>
    <cellStyle name="Comma 29 2 2" xfId="1124" xr:uid="{00000000-0005-0000-0000-00003E160000}"/>
    <cellStyle name="Comma 29 2 3" xfId="5286" xr:uid="{00000000-0005-0000-0000-00003F160000}"/>
    <cellStyle name="Comma 29 2 4" xfId="9423" xr:uid="{00000000-0005-0000-0000-000040160000}"/>
    <cellStyle name="Comma 29 3" xfId="1125" xr:uid="{00000000-0005-0000-0000-000041160000}"/>
    <cellStyle name="Comma 29 3 2" xfId="1126" xr:uid="{00000000-0005-0000-0000-000042160000}"/>
    <cellStyle name="Comma 29 3 3" xfId="5285" xr:uid="{00000000-0005-0000-0000-000043160000}"/>
    <cellStyle name="Comma 29 3 4" xfId="9424" xr:uid="{00000000-0005-0000-0000-000044160000}"/>
    <cellStyle name="Comma 290" xfId="1127" xr:uid="{00000000-0005-0000-0000-000045160000}"/>
    <cellStyle name="Comma 290 2" xfId="1128" xr:uid="{00000000-0005-0000-0000-000046160000}"/>
    <cellStyle name="Comma 290 3" xfId="1129" xr:uid="{00000000-0005-0000-0000-000047160000}"/>
    <cellStyle name="Comma 290 3 2" xfId="1130" xr:uid="{00000000-0005-0000-0000-000048160000}"/>
    <cellStyle name="Comma 290 3 3" xfId="9425" xr:uid="{00000000-0005-0000-0000-000049160000}"/>
    <cellStyle name="Comma 291" xfId="1131" xr:uid="{00000000-0005-0000-0000-00004A160000}"/>
    <cellStyle name="Comma 292" xfId="1132" xr:uid="{00000000-0005-0000-0000-00004B160000}"/>
    <cellStyle name="Comma 293" xfId="1133" xr:uid="{00000000-0005-0000-0000-00004C160000}"/>
    <cellStyle name="Comma 294" xfId="1134" xr:uid="{00000000-0005-0000-0000-00004D160000}"/>
    <cellStyle name="Comma 295" xfId="1135" xr:uid="{00000000-0005-0000-0000-00004E160000}"/>
    <cellStyle name="Comma 296" xfId="1136" xr:uid="{00000000-0005-0000-0000-00004F160000}"/>
    <cellStyle name="Comma 296 2" xfId="1137" xr:uid="{00000000-0005-0000-0000-000050160000}"/>
    <cellStyle name="Comma 296 2 2" xfId="1138" xr:uid="{00000000-0005-0000-0000-000051160000}"/>
    <cellStyle name="Comma 296 2 3" xfId="5708" xr:uid="{00000000-0005-0000-0000-000052160000}"/>
    <cellStyle name="Comma 296 2 4" xfId="9426" xr:uid="{00000000-0005-0000-0000-000053160000}"/>
    <cellStyle name="Comma 296 3" xfId="1139" xr:uid="{00000000-0005-0000-0000-000054160000}"/>
    <cellStyle name="Comma 296 4" xfId="1140" xr:uid="{00000000-0005-0000-0000-000055160000}"/>
    <cellStyle name="Comma 296 5" xfId="1141" xr:uid="{00000000-0005-0000-0000-000056160000}"/>
    <cellStyle name="Comma 297" xfId="1142" xr:uid="{00000000-0005-0000-0000-000057160000}"/>
    <cellStyle name="Comma 298" xfId="1143" xr:uid="{00000000-0005-0000-0000-000058160000}"/>
    <cellStyle name="Comma 299" xfId="1144" xr:uid="{00000000-0005-0000-0000-000059160000}"/>
    <cellStyle name="Comma 3" xfId="6" xr:uid="{00000000-0005-0000-0000-00005A160000}"/>
    <cellStyle name="Comma 3 2" xfId="1146" xr:uid="{00000000-0005-0000-0000-00005B160000}"/>
    <cellStyle name="Comma 3 2 2" xfId="1147" xr:uid="{00000000-0005-0000-0000-00005C160000}"/>
    <cellStyle name="Comma 3 2 3" xfId="1148" xr:uid="{00000000-0005-0000-0000-00005D160000}"/>
    <cellStyle name="Comma 3 2 4" xfId="6077" xr:uid="{00000000-0005-0000-0000-00005E160000}"/>
    <cellStyle name="Comma 3 3" xfId="1149" xr:uid="{00000000-0005-0000-0000-00005F160000}"/>
    <cellStyle name="Comma 3 3 2" xfId="1150" xr:uid="{00000000-0005-0000-0000-000060160000}"/>
    <cellStyle name="Comma 3 3 3" xfId="1151" xr:uid="{00000000-0005-0000-0000-000061160000}"/>
    <cellStyle name="Comma 3 3 4" xfId="1152" xr:uid="{00000000-0005-0000-0000-000062160000}"/>
    <cellStyle name="Comma 3 3 5" xfId="1153" xr:uid="{00000000-0005-0000-0000-000063160000}"/>
    <cellStyle name="Comma 3 3 6" xfId="5808" xr:uid="{00000000-0005-0000-0000-000064160000}"/>
    <cellStyle name="Comma 3 3 7" xfId="44201" xr:uid="{3727B34F-4999-4F12-8CC4-7664C77DFDD4}"/>
    <cellStyle name="Comma 3 4" xfId="1154" xr:uid="{00000000-0005-0000-0000-000065160000}"/>
    <cellStyle name="Comma 3 4 2" xfId="1155" xr:uid="{00000000-0005-0000-0000-000066160000}"/>
    <cellStyle name="Comma 3 4 2 2" xfId="1156" xr:uid="{00000000-0005-0000-0000-000067160000}"/>
    <cellStyle name="Comma 3 4 2 3" xfId="5288" xr:uid="{00000000-0005-0000-0000-000068160000}"/>
    <cellStyle name="Comma 3 4 2 4" xfId="9427" xr:uid="{00000000-0005-0000-0000-000069160000}"/>
    <cellStyle name="Comma 3 4 3" xfId="1157" xr:uid="{00000000-0005-0000-0000-00006A160000}"/>
    <cellStyle name="Comma 3 4 3 2" xfId="1158" xr:uid="{00000000-0005-0000-0000-00006B160000}"/>
    <cellStyle name="Comma 3 4 3 3" xfId="5287" xr:uid="{00000000-0005-0000-0000-00006C160000}"/>
    <cellStyle name="Comma 3 4 3 4" xfId="9428" xr:uid="{00000000-0005-0000-0000-00006D160000}"/>
    <cellStyle name="Comma 3 5" xfId="1159" xr:uid="{00000000-0005-0000-0000-00006E160000}"/>
    <cellStyle name="Comma 3 5 2" xfId="1160" xr:uid="{00000000-0005-0000-0000-00006F160000}"/>
    <cellStyle name="Comma 3 5 3" xfId="1161" xr:uid="{00000000-0005-0000-0000-000070160000}"/>
    <cellStyle name="Comma 3 5 3 2" xfId="1162" xr:uid="{00000000-0005-0000-0000-000071160000}"/>
    <cellStyle name="Comma 3 5 3 2 2" xfId="1163" xr:uid="{00000000-0005-0000-0000-000072160000}"/>
    <cellStyle name="Comma 3 5 3 2 3" xfId="5709" xr:uid="{00000000-0005-0000-0000-000073160000}"/>
    <cellStyle name="Comma 3 5 3 2 4" xfId="9429" xr:uid="{00000000-0005-0000-0000-000074160000}"/>
    <cellStyle name="Comma 3 5 3 3" xfId="1164" xr:uid="{00000000-0005-0000-0000-000075160000}"/>
    <cellStyle name="Comma 3 5 3 4" xfId="1165" xr:uid="{00000000-0005-0000-0000-000076160000}"/>
    <cellStyle name="Comma 3 5 3 5" xfId="1166" xr:uid="{00000000-0005-0000-0000-000077160000}"/>
    <cellStyle name="Comma 3 5 4" xfId="1167" xr:uid="{00000000-0005-0000-0000-000078160000}"/>
    <cellStyle name="Comma 3 6" xfId="1168" xr:uid="{00000000-0005-0000-0000-000079160000}"/>
    <cellStyle name="Comma 3 6 2" xfId="1169" xr:uid="{00000000-0005-0000-0000-00007A160000}"/>
    <cellStyle name="Comma 3 7" xfId="1170" xr:uid="{00000000-0005-0000-0000-00007B160000}"/>
    <cellStyle name="Comma 3 8" xfId="1145" xr:uid="{00000000-0005-0000-0000-00007C160000}"/>
    <cellStyle name="Comma 3_ACC_Excom_01_2011 (Final)" xfId="1171" xr:uid="{00000000-0005-0000-0000-00007D160000}"/>
    <cellStyle name="Comma 30" xfId="1172" xr:uid="{00000000-0005-0000-0000-00007E160000}"/>
    <cellStyle name="Comma 30 2" xfId="1173" xr:uid="{00000000-0005-0000-0000-00007F160000}"/>
    <cellStyle name="Comma 30 2 2" xfId="1174" xr:uid="{00000000-0005-0000-0000-000080160000}"/>
    <cellStyle name="Comma 30 2 3" xfId="5290" xr:uid="{00000000-0005-0000-0000-000081160000}"/>
    <cellStyle name="Comma 30 2 4" xfId="9430" xr:uid="{00000000-0005-0000-0000-000082160000}"/>
    <cellStyle name="Comma 30 3" xfId="1175" xr:uid="{00000000-0005-0000-0000-000083160000}"/>
    <cellStyle name="Comma 30 3 2" xfId="1176" xr:uid="{00000000-0005-0000-0000-000084160000}"/>
    <cellStyle name="Comma 30 3 3" xfId="5289" xr:uid="{00000000-0005-0000-0000-000085160000}"/>
    <cellStyle name="Comma 30 3 4" xfId="9431" xr:uid="{00000000-0005-0000-0000-000086160000}"/>
    <cellStyle name="Comma 300" xfId="1177" xr:uid="{00000000-0005-0000-0000-000087160000}"/>
    <cellStyle name="Comma 301" xfId="1178" xr:uid="{00000000-0005-0000-0000-000088160000}"/>
    <cellStyle name="Comma 302" xfId="1179" xr:uid="{00000000-0005-0000-0000-000089160000}"/>
    <cellStyle name="Comma 303" xfId="1180" xr:uid="{00000000-0005-0000-0000-00008A160000}"/>
    <cellStyle name="Comma 304" xfId="1181" xr:uid="{00000000-0005-0000-0000-00008B160000}"/>
    <cellStyle name="Comma 305" xfId="1182" xr:uid="{00000000-0005-0000-0000-00008C160000}"/>
    <cellStyle name="Comma 306" xfId="1183" xr:uid="{00000000-0005-0000-0000-00008D160000}"/>
    <cellStyle name="Comma 307" xfId="1184" xr:uid="{00000000-0005-0000-0000-00008E160000}"/>
    <cellStyle name="Comma 308" xfId="1185" xr:uid="{00000000-0005-0000-0000-00008F160000}"/>
    <cellStyle name="Comma 309" xfId="1186" xr:uid="{00000000-0005-0000-0000-000090160000}"/>
    <cellStyle name="Comma 31" xfId="1187" xr:uid="{00000000-0005-0000-0000-000091160000}"/>
    <cellStyle name="Comma 31 2" xfId="1188" xr:uid="{00000000-0005-0000-0000-000092160000}"/>
    <cellStyle name="Comma 31 2 2" xfId="1189" xr:uid="{00000000-0005-0000-0000-000093160000}"/>
    <cellStyle name="Comma 31 2 3" xfId="5292" xr:uid="{00000000-0005-0000-0000-000094160000}"/>
    <cellStyle name="Comma 31 2 4" xfId="9432" xr:uid="{00000000-0005-0000-0000-000095160000}"/>
    <cellStyle name="Comma 31 3" xfId="1190" xr:uid="{00000000-0005-0000-0000-000096160000}"/>
    <cellStyle name="Comma 31 3 2" xfId="1191" xr:uid="{00000000-0005-0000-0000-000097160000}"/>
    <cellStyle name="Comma 31 3 3" xfId="5291" xr:uid="{00000000-0005-0000-0000-000098160000}"/>
    <cellStyle name="Comma 31 3 4" xfId="9434" xr:uid="{00000000-0005-0000-0000-000099160000}"/>
    <cellStyle name="Comma 310" xfId="1192" xr:uid="{00000000-0005-0000-0000-00009A160000}"/>
    <cellStyle name="Comma 311" xfId="1193" xr:uid="{00000000-0005-0000-0000-00009B160000}"/>
    <cellStyle name="Comma 312" xfId="1194" xr:uid="{00000000-0005-0000-0000-00009C160000}"/>
    <cellStyle name="Comma 313" xfId="1195" xr:uid="{00000000-0005-0000-0000-00009D160000}"/>
    <cellStyle name="Comma 314" xfId="1196" xr:uid="{00000000-0005-0000-0000-00009E160000}"/>
    <cellStyle name="Comma 315" xfId="1197" xr:uid="{00000000-0005-0000-0000-00009F160000}"/>
    <cellStyle name="Comma 316" xfId="1198" xr:uid="{00000000-0005-0000-0000-0000A0160000}"/>
    <cellStyle name="Comma 317" xfId="1199" xr:uid="{00000000-0005-0000-0000-0000A1160000}"/>
    <cellStyle name="Comma 318" xfId="1200" xr:uid="{00000000-0005-0000-0000-0000A2160000}"/>
    <cellStyle name="Comma 319" xfId="1201" xr:uid="{00000000-0005-0000-0000-0000A3160000}"/>
    <cellStyle name="Comma 32" xfId="1202" xr:uid="{00000000-0005-0000-0000-0000A4160000}"/>
    <cellStyle name="Comma 32 2" xfId="1203" xr:uid="{00000000-0005-0000-0000-0000A5160000}"/>
    <cellStyle name="Comma 32 2 2" xfId="1204" xr:uid="{00000000-0005-0000-0000-0000A6160000}"/>
    <cellStyle name="Comma 32 2 3" xfId="5294" xr:uid="{00000000-0005-0000-0000-0000A7160000}"/>
    <cellStyle name="Comma 32 2 4" xfId="9435" xr:uid="{00000000-0005-0000-0000-0000A8160000}"/>
    <cellStyle name="Comma 32 3" xfId="1205" xr:uid="{00000000-0005-0000-0000-0000A9160000}"/>
    <cellStyle name="Comma 32 3 2" xfId="1206" xr:uid="{00000000-0005-0000-0000-0000AA160000}"/>
    <cellStyle name="Comma 32 3 3" xfId="5293" xr:uid="{00000000-0005-0000-0000-0000AB160000}"/>
    <cellStyle name="Comma 32 3 4" xfId="9436" xr:uid="{00000000-0005-0000-0000-0000AC160000}"/>
    <cellStyle name="Comma 320" xfId="1207" xr:uid="{00000000-0005-0000-0000-0000AD160000}"/>
    <cellStyle name="Comma 321" xfId="1208" xr:uid="{00000000-0005-0000-0000-0000AE160000}"/>
    <cellStyle name="Comma 322" xfId="1209" xr:uid="{00000000-0005-0000-0000-0000AF160000}"/>
    <cellStyle name="Comma 323" xfId="1210" xr:uid="{00000000-0005-0000-0000-0000B0160000}"/>
    <cellStyle name="Comma 324" xfId="1211" xr:uid="{00000000-0005-0000-0000-0000B1160000}"/>
    <cellStyle name="Comma 325" xfId="1212" xr:uid="{00000000-0005-0000-0000-0000B2160000}"/>
    <cellStyle name="Comma 326" xfId="1213" xr:uid="{00000000-0005-0000-0000-0000B3160000}"/>
    <cellStyle name="Comma 327" xfId="1214" xr:uid="{00000000-0005-0000-0000-0000B4160000}"/>
    <cellStyle name="Comma 328" xfId="1215" xr:uid="{00000000-0005-0000-0000-0000B5160000}"/>
    <cellStyle name="Comma 329" xfId="1216" xr:uid="{00000000-0005-0000-0000-0000B6160000}"/>
    <cellStyle name="Comma 33" xfId="1217" xr:uid="{00000000-0005-0000-0000-0000B7160000}"/>
    <cellStyle name="Comma 33 2" xfId="1218" xr:uid="{00000000-0005-0000-0000-0000B8160000}"/>
    <cellStyle name="Comma 33 3" xfId="1219" xr:uid="{00000000-0005-0000-0000-0000B9160000}"/>
    <cellStyle name="Comma 33 4" xfId="1220" xr:uid="{00000000-0005-0000-0000-0000BA160000}"/>
    <cellStyle name="Comma 330" xfId="1221" xr:uid="{00000000-0005-0000-0000-0000BB160000}"/>
    <cellStyle name="Comma 331" xfId="1222" xr:uid="{00000000-0005-0000-0000-0000BC160000}"/>
    <cellStyle name="Comma 332" xfId="1223" xr:uid="{00000000-0005-0000-0000-0000BD160000}"/>
    <cellStyle name="Comma 333" xfId="1224" xr:uid="{00000000-0005-0000-0000-0000BE160000}"/>
    <cellStyle name="Comma 334" xfId="1225" xr:uid="{00000000-0005-0000-0000-0000BF160000}"/>
    <cellStyle name="Comma 335" xfId="1226" xr:uid="{00000000-0005-0000-0000-0000C0160000}"/>
    <cellStyle name="Comma 336" xfId="1227" xr:uid="{00000000-0005-0000-0000-0000C1160000}"/>
    <cellStyle name="Comma 337" xfId="1228" xr:uid="{00000000-0005-0000-0000-0000C2160000}"/>
    <cellStyle name="Comma 338" xfId="1229" xr:uid="{00000000-0005-0000-0000-0000C3160000}"/>
    <cellStyle name="Comma 339" xfId="1230" xr:uid="{00000000-0005-0000-0000-0000C4160000}"/>
    <cellStyle name="Comma 34" xfId="1231" xr:uid="{00000000-0005-0000-0000-0000C5160000}"/>
    <cellStyle name="Comma 34 2" xfId="1232" xr:uid="{00000000-0005-0000-0000-0000C6160000}"/>
    <cellStyle name="Comma 34 3" xfId="1233" xr:uid="{00000000-0005-0000-0000-0000C7160000}"/>
    <cellStyle name="Comma 34 4" xfId="1234" xr:uid="{00000000-0005-0000-0000-0000C8160000}"/>
    <cellStyle name="Comma 340" xfId="1235" xr:uid="{00000000-0005-0000-0000-0000C9160000}"/>
    <cellStyle name="Comma 341" xfId="1236" xr:uid="{00000000-0005-0000-0000-0000CA160000}"/>
    <cellStyle name="Comma 342" xfId="1237" xr:uid="{00000000-0005-0000-0000-0000CB160000}"/>
    <cellStyle name="Comma 342 2" xfId="9437" xr:uid="{00000000-0005-0000-0000-0000CC160000}"/>
    <cellStyle name="Comma 343" xfId="1238" xr:uid="{00000000-0005-0000-0000-0000CD160000}"/>
    <cellStyle name="Comma 343 2" xfId="9438" xr:uid="{00000000-0005-0000-0000-0000CE160000}"/>
    <cellStyle name="Comma 344" xfId="1239" xr:uid="{00000000-0005-0000-0000-0000CF160000}"/>
    <cellStyle name="Comma 344 2" xfId="9439" xr:uid="{00000000-0005-0000-0000-0000D0160000}"/>
    <cellStyle name="Comma 345" xfId="1240" xr:uid="{00000000-0005-0000-0000-0000D1160000}"/>
    <cellStyle name="Comma 345 2" xfId="9440" xr:uid="{00000000-0005-0000-0000-0000D2160000}"/>
    <cellStyle name="Comma 346" xfId="1241" xr:uid="{00000000-0005-0000-0000-0000D3160000}"/>
    <cellStyle name="Comma 346 2" xfId="9441" xr:uid="{00000000-0005-0000-0000-0000D4160000}"/>
    <cellStyle name="Comma 347" xfId="1242" xr:uid="{00000000-0005-0000-0000-0000D5160000}"/>
    <cellStyle name="Comma 347 2" xfId="9442" xr:uid="{00000000-0005-0000-0000-0000D6160000}"/>
    <cellStyle name="Comma 348" xfId="1243" xr:uid="{00000000-0005-0000-0000-0000D7160000}"/>
    <cellStyle name="Comma 348 2" xfId="9443" xr:uid="{00000000-0005-0000-0000-0000D8160000}"/>
    <cellStyle name="Comma 349" xfId="1244" xr:uid="{00000000-0005-0000-0000-0000D9160000}"/>
    <cellStyle name="Comma 349 2" xfId="9444" xr:uid="{00000000-0005-0000-0000-0000DA160000}"/>
    <cellStyle name="Comma 35" xfId="1245" xr:uid="{00000000-0005-0000-0000-0000DB160000}"/>
    <cellStyle name="Comma 35 2" xfId="1246" xr:uid="{00000000-0005-0000-0000-0000DC160000}"/>
    <cellStyle name="Comma 35 3" xfId="1247" xr:uid="{00000000-0005-0000-0000-0000DD160000}"/>
    <cellStyle name="Comma 35 4" xfId="1248" xr:uid="{00000000-0005-0000-0000-0000DE160000}"/>
    <cellStyle name="Comma 350" xfId="1249" xr:uid="{00000000-0005-0000-0000-0000DF160000}"/>
    <cellStyle name="Comma 350 2" xfId="9445" xr:uid="{00000000-0005-0000-0000-0000E0160000}"/>
    <cellStyle name="Comma 351" xfId="1250" xr:uid="{00000000-0005-0000-0000-0000E1160000}"/>
    <cellStyle name="Comma 351 2" xfId="9446" xr:uid="{00000000-0005-0000-0000-0000E2160000}"/>
    <cellStyle name="Comma 352" xfId="1251" xr:uid="{00000000-0005-0000-0000-0000E3160000}"/>
    <cellStyle name="Comma 352 2" xfId="9447" xr:uid="{00000000-0005-0000-0000-0000E4160000}"/>
    <cellStyle name="Comma 353" xfId="1252" xr:uid="{00000000-0005-0000-0000-0000E5160000}"/>
    <cellStyle name="Comma 353 2" xfId="9448" xr:uid="{00000000-0005-0000-0000-0000E6160000}"/>
    <cellStyle name="Comma 354" xfId="1253" xr:uid="{00000000-0005-0000-0000-0000E7160000}"/>
    <cellStyle name="Comma 354 2" xfId="9449" xr:uid="{00000000-0005-0000-0000-0000E8160000}"/>
    <cellStyle name="Comma 355" xfId="1254" xr:uid="{00000000-0005-0000-0000-0000E9160000}"/>
    <cellStyle name="Comma 355 2" xfId="9450" xr:uid="{00000000-0005-0000-0000-0000EA160000}"/>
    <cellStyle name="Comma 356" xfId="1255" xr:uid="{00000000-0005-0000-0000-0000EB160000}"/>
    <cellStyle name="Comma 356 2" xfId="9451" xr:uid="{00000000-0005-0000-0000-0000EC160000}"/>
    <cellStyle name="Comma 357" xfId="1256" xr:uid="{00000000-0005-0000-0000-0000ED160000}"/>
    <cellStyle name="Comma 357 2" xfId="9452" xr:uid="{00000000-0005-0000-0000-0000EE160000}"/>
    <cellStyle name="Comma 358" xfId="1257" xr:uid="{00000000-0005-0000-0000-0000EF160000}"/>
    <cellStyle name="Comma 358 2" xfId="9453" xr:uid="{00000000-0005-0000-0000-0000F0160000}"/>
    <cellStyle name="Comma 359" xfId="1258" xr:uid="{00000000-0005-0000-0000-0000F1160000}"/>
    <cellStyle name="Comma 359 2" xfId="9454" xr:uid="{00000000-0005-0000-0000-0000F2160000}"/>
    <cellStyle name="Comma 36" xfId="1259" xr:uid="{00000000-0005-0000-0000-0000F3160000}"/>
    <cellStyle name="Comma 36 2" xfId="1260" xr:uid="{00000000-0005-0000-0000-0000F4160000}"/>
    <cellStyle name="Comma 36 3" xfId="1261" xr:uid="{00000000-0005-0000-0000-0000F5160000}"/>
    <cellStyle name="Comma 36 4" xfId="1262" xr:uid="{00000000-0005-0000-0000-0000F6160000}"/>
    <cellStyle name="Comma 360" xfId="1263" xr:uid="{00000000-0005-0000-0000-0000F7160000}"/>
    <cellStyle name="Comma 360 2" xfId="9455" xr:uid="{00000000-0005-0000-0000-0000F8160000}"/>
    <cellStyle name="Comma 361" xfId="1264" xr:uid="{00000000-0005-0000-0000-0000F9160000}"/>
    <cellStyle name="Comma 361 2" xfId="9456" xr:uid="{00000000-0005-0000-0000-0000FA160000}"/>
    <cellStyle name="Comma 362" xfId="1265" xr:uid="{00000000-0005-0000-0000-0000FB160000}"/>
    <cellStyle name="Comma 362 2" xfId="9457" xr:uid="{00000000-0005-0000-0000-0000FC160000}"/>
    <cellStyle name="Comma 363" xfId="1266" xr:uid="{00000000-0005-0000-0000-0000FD160000}"/>
    <cellStyle name="Comma 363 2" xfId="9458" xr:uid="{00000000-0005-0000-0000-0000FE160000}"/>
    <cellStyle name="Comma 364" xfId="1267" xr:uid="{00000000-0005-0000-0000-0000FF160000}"/>
    <cellStyle name="Comma 364 2" xfId="9459" xr:uid="{00000000-0005-0000-0000-000000170000}"/>
    <cellStyle name="Comma 365" xfId="1268" xr:uid="{00000000-0005-0000-0000-000001170000}"/>
    <cellStyle name="Comma 366" xfId="1269" xr:uid="{00000000-0005-0000-0000-000002170000}"/>
    <cellStyle name="Comma 367" xfId="1270" xr:uid="{00000000-0005-0000-0000-000003170000}"/>
    <cellStyle name="Comma 368" xfId="1271" xr:uid="{00000000-0005-0000-0000-000004170000}"/>
    <cellStyle name="Comma 369" xfId="1272" xr:uid="{00000000-0005-0000-0000-000005170000}"/>
    <cellStyle name="Comma 37" xfId="1273" xr:uid="{00000000-0005-0000-0000-000006170000}"/>
    <cellStyle name="Comma 37 2" xfId="1274" xr:uid="{00000000-0005-0000-0000-000007170000}"/>
    <cellStyle name="Comma 370" xfId="1275" xr:uid="{00000000-0005-0000-0000-000008170000}"/>
    <cellStyle name="Comma 371" xfId="1276" xr:uid="{00000000-0005-0000-0000-000009170000}"/>
    <cellStyle name="Comma 372" xfId="1277" xr:uid="{00000000-0005-0000-0000-00000A170000}"/>
    <cellStyle name="Comma 373" xfId="1278" xr:uid="{00000000-0005-0000-0000-00000B170000}"/>
    <cellStyle name="Comma 374" xfId="1279" xr:uid="{00000000-0005-0000-0000-00000C170000}"/>
    <cellStyle name="Comma 374 2" xfId="5761" xr:uid="{00000000-0005-0000-0000-00000D170000}"/>
    <cellStyle name="Comma 374 3" xfId="9460" xr:uid="{00000000-0005-0000-0000-00000E170000}"/>
    <cellStyle name="Comma 375" xfId="1280" xr:uid="{00000000-0005-0000-0000-00000F170000}"/>
    <cellStyle name="Comma 375 2" xfId="5797" xr:uid="{00000000-0005-0000-0000-000010170000}"/>
    <cellStyle name="Comma 375 3" xfId="9461" xr:uid="{00000000-0005-0000-0000-000011170000}"/>
    <cellStyle name="Comma 376" xfId="1281" xr:uid="{00000000-0005-0000-0000-000012170000}"/>
    <cellStyle name="Comma 376 2" xfId="5815" xr:uid="{00000000-0005-0000-0000-000013170000}"/>
    <cellStyle name="Comma 376 3" xfId="9462" xr:uid="{00000000-0005-0000-0000-000014170000}"/>
    <cellStyle name="Comma 377" xfId="1282" xr:uid="{00000000-0005-0000-0000-000015170000}"/>
    <cellStyle name="Comma 377 2" xfId="5805" xr:uid="{00000000-0005-0000-0000-000016170000}"/>
    <cellStyle name="Comma 377 3" xfId="9463" xr:uid="{00000000-0005-0000-0000-000017170000}"/>
    <cellStyle name="Comma 378" xfId="5804" xr:uid="{00000000-0005-0000-0000-000018170000}"/>
    <cellStyle name="Comma 379" xfId="5800" xr:uid="{00000000-0005-0000-0000-000019170000}"/>
    <cellStyle name="Comma 38" xfId="1283" xr:uid="{00000000-0005-0000-0000-00001A170000}"/>
    <cellStyle name="Comma 38 2" xfId="1284" xr:uid="{00000000-0005-0000-0000-00001B170000}"/>
    <cellStyle name="Comma 380" xfId="5765" xr:uid="{00000000-0005-0000-0000-00001C170000}"/>
    <cellStyle name="Comma 381" xfId="5774" xr:uid="{00000000-0005-0000-0000-00001D170000}"/>
    <cellStyle name="Comma 382" xfId="5771" xr:uid="{00000000-0005-0000-0000-00001E170000}"/>
    <cellStyle name="Comma 383" xfId="5822" xr:uid="{00000000-0005-0000-0000-00001F170000}"/>
    <cellStyle name="Comma 384" xfId="5824" xr:uid="{00000000-0005-0000-0000-000020170000}"/>
    <cellStyle name="Comma 385" xfId="5826" xr:uid="{00000000-0005-0000-0000-000021170000}"/>
    <cellStyle name="Comma 386" xfId="5828" xr:uid="{00000000-0005-0000-0000-000022170000}"/>
    <cellStyle name="Comma 387" xfId="5829" xr:uid="{00000000-0005-0000-0000-000023170000}"/>
    <cellStyle name="Comma 388" xfId="5830" xr:uid="{00000000-0005-0000-0000-000024170000}"/>
    <cellStyle name="Comma 389" xfId="5831" xr:uid="{00000000-0005-0000-0000-000025170000}"/>
    <cellStyle name="Comma 39" xfId="1285" xr:uid="{00000000-0005-0000-0000-000026170000}"/>
    <cellStyle name="Comma 39 2" xfId="1286" xr:uid="{00000000-0005-0000-0000-000027170000}"/>
    <cellStyle name="Comma 390" xfId="5832" xr:uid="{00000000-0005-0000-0000-000028170000}"/>
    <cellStyle name="Comma 391" xfId="5833" xr:uid="{00000000-0005-0000-0000-000029170000}"/>
    <cellStyle name="Comma 392" xfId="5834" xr:uid="{00000000-0005-0000-0000-00002A170000}"/>
    <cellStyle name="Comma 393" xfId="5835" xr:uid="{00000000-0005-0000-0000-00002B170000}"/>
    <cellStyle name="Comma 394" xfId="5837" xr:uid="{00000000-0005-0000-0000-00002C170000}"/>
    <cellStyle name="Comma 395" xfId="5872" xr:uid="{00000000-0005-0000-0000-00002D170000}"/>
    <cellStyle name="Comma 396" xfId="5870" xr:uid="{00000000-0005-0000-0000-00002E170000}"/>
    <cellStyle name="Comma 397" xfId="5864" xr:uid="{00000000-0005-0000-0000-00002F170000}"/>
    <cellStyle name="Comma 398" xfId="5845" xr:uid="{00000000-0005-0000-0000-000030170000}"/>
    <cellStyle name="Comma 399" xfId="5859" xr:uid="{00000000-0005-0000-0000-000031170000}"/>
    <cellStyle name="Comma 4" xfId="1287" xr:uid="{00000000-0005-0000-0000-000032170000}"/>
    <cellStyle name="Comma 4 2" xfId="1288" xr:uid="{00000000-0005-0000-0000-000033170000}"/>
    <cellStyle name="Comma 4 2 2" xfId="1289" xr:uid="{00000000-0005-0000-0000-000034170000}"/>
    <cellStyle name="Comma 4 2 2 2" xfId="1290" xr:uid="{00000000-0005-0000-0000-000035170000}"/>
    <cellStyle name="Comma 4 2 2 3" xfId="13493" xr:uid="{00000000-0005-0000-0000-000036170000}"/>
    <cellStyle name="Comma 4 2 3" xfId="1291" xr:uid="{00000000-0005-0000-0000-000037170000}"/>
    <cellStyle name="Comma 4 2 3 2" xfId="1292" xr:uid="{00000000-0005-0000-0000-000038170000}"/>
    <cellStyle name="Comma 4 2 3 2 2" xfId="1293" xr:uid="{00000000-0005-0000-0000-000039170000}"/>
    <cellStyle name="Comma 4 2 3 2 3" xfId="5296" xr:uid="{00000000-0005-0000-0000-00003A170000}"/>
    <cellStyle name="Comma 4 2 3 2 4" xfId="9465" xr:uid="{00000000-0005-0000-0000-00003B170000}"/>
    <cellStyle name="Comma 4 2 3 3" xfId="1294" xr:uid="{00000000-0005-0000-0000-00003C170000}"/>
    <cellStyle name="Comma 4 2 3 4" xfId="5295" xr:uid="{00000000-0005-0000-0000-00003D170000}"/>
    <cellStyle name="Comma 4 2 3 5" xfId="9464" xr:uid="{00000000-0005-0000-0000-00003E170000}"/>
    <cellStyle name="Comma 4 2 4" xfId="1295" xr:uid="{00000000-0005-0000-0000-00003F170000}"/>
    <cellStyle name="Comma 4 3" xfId="1296" xr:uid="{00000000-0005-0000-0000-000040170000}"/>
    <cellStyle name="Comma 4 3 2" xfId="1297" xr:uid="{00000000-0005-0000-0000-000041170000}"/>
    <cellStyle name="Comma 4 4" xfId="1298" xr:uid="{00000000-0005-0000-0000-000042170000}"/>
    <cellStyle name="Comma 4 4 2" xfId="1299" xr:uid="{00000000-0005-0000-0000-000043170000}"/>
    <cellStyle name="Comma 4 4 2 2" xfId="1300" xr:uid="{00000000-0005-0000-0000-000044170000}"/>
    <cellStyle name="Comma 4 4 2 2 2" xfId="1301" xr:uid="{00000000-0005-0000-0000-000045170000}"/>
    <cellStyle name="Comma 4 4 2 2 3" xfId="1302" xr:uid="{00000000-0005-0000-0000-000046170000}"/>
    <cellStyle name="Comma 4 4 2 3" xfId="1303" xr:uid="{00000000-0005-0000-0000-000047170000}"/>
    <cellStyle name="Comma 4 4 3" xfId="1304" xr:uid="{00000000-0005-0000-0000-000048170000}"/>
    <cellStyle name="Comma 4 5" xfId="1305" xr:uid="{00000000-0005-0000-0000-000049170000}"/>
    <cellStyle name="Comma 4 5 2" xfId="1306" xr:uid="{00000000-0005-0000-0000-00004A170000}"/>
    <cellStyle name="Comma 4 5 2 2" xfId="1307" xr:uid="{00000000-0005-0000-0000-00004B170000}"/>
    <cellStyle name="Comma 4 5 2 3" xfId="5297" xr:uid="{00000000-0005-0000-0000-00004C170000}"/>
    <cellStyle name="Comma 4 5 2 4" xfId="9470" xr:uid="{00000000-0005-0000-0000-00004D170000}"/>
    <cellStyle name="Comma 4 5 3" xfId="1308" xr:uid="{00000000-0005-0000-0000-00004E170000}"/>
    <cellStyle name="Comma 4 5 4" xfId="1309" xr:uid="{00000000-0005-0000-0000-00004F170000}"/>
    <cellStyle name="Comma 4 6" xfId="1310" xr:uid="{00000000-0005-0000-0000-000050170000}"/>
    <cellStyle name="Comma 4 6 2" xfId="1311" xr:uid="{00000000-0005-0000-0000-000051170000}"/>
    <cellStyle name="Comma 4 6 3" xfId="5298" xr:uid="{00000000-0005-0000-0000-000052170000}"/>
    <cellStyle name="Comma 4 6 4" xfId="9474" xr:uid="{00000000-0005-0000-0000-000053170000}"/>
    <cellStyle name="Comma 40" xfId="1312" xr:uid="{00000000-0005-0000-0000-000054170000}"/>
    <cellStyle name="Comma 40 2" xfId="1313" xr:uid="{00000000-0005-0000-0000-000055170000}"/>
    <cellStyle name="Comma 400" xfId="5849" xr:uid="{00000000-0005-0000-0000-000056170000}"/>
    <cellStyle name="Comma 401" xfId="5854" xr:uid="{00000000-0005-0000-0000-000057170000}"/>
    <cellStyle name="Comma 402" xfId="5879" xr:uid="{00000000-0005-0000-0000-000058170000}"/>
    <cellStyle name="Comma 403" xfId="5885" xr:uid="{00000000-0005-0000-0000-000059170000}"/>
    <cellStyle name="Comma 404" xfId="5887" xr:uid="{00000000-0005-0000-0000-00005A170000}"/>
    <cellStyle name="Comma 405" xfId="5888" xr:uid="{00000000-0005-0000-0000-00005B170000}"/>
    <cellStyle name="Comma 406" xfId="5889" xr:uid="{00000000-0005-0000-0000-00005C170000}"/>
    <cellStyle name="Comma 407" xfId="5890" xr:uid="{00000000-0005-0000-0000-00005D170000}"/>
    <cellStyle name="Comma 408" xfId="5892" xr:uid="{00000000-0005-0000-0000-00005E170000}"/>
    <cellStyle name="Comma 409" xfId="5893" xr:uid="{00000000-0005-0000-0000-00005F170000}"/>
    <cellStyle name="Comma 41" xfId="1314" xr:uid="{00000000-0005-0000-0000-000060170000}"/>
    <cellStyle name="Comma 41 2" xfId="1315" xr:uid="{00000000-0005-0000-0000-000061170000}"/>
    <cellStyle name="Comma 410" xfId="5894" xr:uid="{00000000-0005-0000-0000-000062170000}"/>
    <cellStyle name="Comma 411" xfId="5895" xr:uid="{00000000-0005-0000-0000-000063170000}"/>
    <cellStyle name="Comma 412" xfId="5843" xr:uid="{00000000-0005-0000-0000-000064170000}"/>
    <cellStyle name="Comma 413" xfId="5866" xr:uid="{00000000-0005-0000-0000-000065170000}"/>
    <cellStyle name="Comma 414" xfId="5897" xr:uid="{00000000-0005-0000-0000-000066170000}"/>
    <cellStyle name="Comma 415" xfId="5923" xr:uid="{00000000-0005-0000-0000-000067170000}"/>
    <cellStyle name="Comma 416" xfId="5922" xr:uid="{00000000-0005-0000-0000-000068170000}"/>
    <cellStyle name="Comma 417" xfId="5918" xr:uid="{00000000-0005-0000-0000-000069170000}"/>
    <cellStyle name="Comma 418" xfId="5902" xr:uid="{00000000-0005-0000-0000-00006A170000}"/>
    <cellStyle name="Comma 419" xfId="5915" xr:uid="{00000000-0005-0000-0000-00006B170000}"/>
    <cellStyle name="Comma 42" xfId="1316" xr:uid="{00000000-0005-0000-0000-00006C170000}"/>
    <cellStyle name="Comma 42 2" xfId="1317" xr:uid="{00000000-0005-0000-0000-00006D170000}"/>
    <cellStyle name="Comma 420" xfId="5906" xr:uid="{00000000-0005-0000-0000-00006E170000}"/>
    <cellStyle name="Comma 421" xfId="5910" xr:uid="{00000000-0005-0000-0000-00006F170000}"/>
    <cellStyle name="Comma 422" xfId="5933" xr:uid="{00000000-0005-0000-0000-000070170000}"/>
    <cellStyle name="Comma 423" xfId="5940" xr:uid="{00000000-0005-0000-0000-000071170000}"/>
    <cellStyle name="Comma 424" xfId="5944" xr:uid="{00000000-0005-0000-0000-000072170000}"/>
    <cellStyle name="Comma 425" xfId="5943" xr:uid="{00000000-0005-0000-0000-000073170000}"/>
    <cellStyle name="Comma 426" xfId="5938" xr:uid="{00000000-0005-0000-0000-000074170000}"/>
    <cellStyle name="Comma 427" xfId="5945" xr:uid="{00000000-0005-0000-0000-000075170000}"/>
    <cellStyle name="Comma 428" xfId="5924" xr:uid="{00000000-0005-0000-0000-000076170000}"/>
    <cellStyle name="Comma 429" xfId="5947" xr:uid="{00000000-0005-0000-0000-000077170000}"/>
    <cellStyle name="Comma 43" xfId="1318" xr:uid="{00000000-0005-0000-0000-000078170000}"/>
    <cellStyle name="Comma 43 2" xfId="1319" xr:uid="{00000000-0005-0000-0000-000079170000}"/>
    <cellStyle name="Comma 430" xfId="5941" xr:uid="{00000000-0005-0000-0000-00007A170000}"/>
    <cellStyle name="Comma 431" xfId="5951" xr:uid="{00000000-0005-0000-0000-00007B170000}"/>
    <cellStyle name="Comma 432" xfId="5954" xr:uid="{00000000-0005-0000-0000-00007C170000}"/>
    <cellStyle name="Comma 433" xfId="5953" xr:uid="{00000000-0005-0000-0000-00007D170000}"/>
    <cellStyle name="Comma 434" xfId="5957" xr:uid="{00000000-0005-0000-0000-00007E170000}"/>
    <cellStyle name="Comma 435" xfId="5960" xr:uid="{00000000-0005-0000-0000-00007F170000}"/>
    <cellStyle name="Comma 436" xfId="5963" xr:uid="{00000000-0005-0000-0000-000080170000}"/>
    <cellStyle name="Comma 437" xfId="5966" xr:uid="{00000000-0005-0000-0000-000081170000}"/>
    <cellStyle name="Comma 438" xfId="5955" xr:uid="{00000000-0005-0000-0000-000082170000}"/>
    <cellStyle name="Comma 439" xfId="5971" xr:uid="{00000000-0005-0000-0000-000083170000}"/>
    <cellStyle name="Comma 44" xfId="1320" xr:uid="{00000000-0005-0000-0000-000084170000}"/>
    <cellStyle name="Comma 44 2" xfId="1321" xr:uid="{00000000-0005-0000-0000-000085170000}"/>
    <cellStyle name="Comma 440" xfId="5975" xr:uid="{00000000-0005-0000-0000-000086170000}"/>
    <cellStyle name="Comma 441" xfId="5977" xr:uid="{00000000-0005-0000-0000-000087170000}"/>
    <cellStyle name="Comma 442" xfId="5980" xr:uid="{00000000-0005-0000-0000-000088170000}"/>
    <cellStyle name="Comma 443" xfId="5983" xr:uid="{00000000-0005-0000-0000-000089170000}"/>
    <cellStyle name="Comma 444" xfId="5986" xr:uid="{00000000-0005-0000-0000-00008A170000}"/>
    <cellStyle name="Comma 445" xfId="5989" xr:uid="{00000000-0005-0000-0000-00008B170000}"/>
    <cellStyle name="Comma 446" xfId="5992" xr:uid="{00000000-0005-0000-0000-00008C170000}"/>
    <cellStyle name="Comma 447" xfId="5995" xr:uid="{00000000-0005-0000-0000-00008D170000}"/>
    <cellStyle name="Comma 448" xfId="5998" xr:uid="{00000000-0005-0000-0000-00008E170000}"/>
    <cellStyle name="Comma 449" xfId="6001" xr:uid="{00000000-0005-0000-0000-00008F170000}"/>
    <cellStyle name="Comma 45" xfId="1322" xr:uid="{00000000-0005-0000-0000-000090170000}"/>
    <cellStyle name="Comma 45 2" xfId="1323" xr:uid="{00000000-0005-0000-0000-000091170000}"/>
    <cellStyle name="Comma 450" xfId="6004" xr:uid="{00000000-0005-0000-0000-000092170000}"/>
    <cellStyle name="Comma 451" xfId="6007" xr:uid="{00000000-0005-0000-0000-000093170000}"/>
    <cellStyle name="Comma 452" xfId="6010" xr:uid="{00000000-0005-0000-0000-000094170000}"/>
    <cellStyle name="Comma 453" xfId="6013" xr:uid="{00000000-0005-0000-0000-000095170000}"/>
    <cellStyle name="Comma 454" xfId="6016" xr:uid="{00000000-0005-0000-0000-000096170000}"/>
    <cellStyle name="Comma 455" xfId="6021" xr:uid="{00000000-0005-0000-0000-000097170000}"/>
    <cellStyle name="Comma 456" xfId="6057" xr:uid="{00000000-0005-0000-0000-000098170000}"/>
    <cellStyle name="Comma 457" xfId="6232" xr:uid="{00000000-0005-0000-0000-000099170000}"/>
    <cellStyle name="Comma 458" xfId="6238" xr:uid="{00000000-0005-0000-0000-00009A170000}"/>
    <cellStyle name="Comma 459" xfId="6237" xr:uid="{00000000-0005-0000-0000-00009B170000}"/>
    <cellStyle name="Comma 46" xfId="1324" xr:uid="{00000000-0005-0000-0000-00009C170000}"/>
    <cellStyle name="Comma 46 2" xfId="1325" xr:uid="{00000000-0005-0000-0000-00009D170000}"/>
    <cellStyle name="Comma 460" xfId="7245" xr:uid="{00000000-0005-0000-0000-00009E170000}"/>
    <cellStyle name="Comma 461" xfId="7469" xr:uid="{00000000-0005-0000-0000-00009F170000}"/>
    <cellStyle name="Comma 462" xfId="7478" xr:uid="{00000000-0005-0000-0000-0000A0170000}"/>
    <cellStyle name="Comma 463" xfId="7481" xr:uid="{00000000-0005-0000-0000-0000A1170000}"/>
    <cellStyle name="Comma 464" xfId="7484" xr:uid="{00000000-0005-0000-0000-0000A2170000}"/>
    <cellStyle name="Comma 465" xfId="7487" xr:uid="{00000000-0005-0000-0000-0000A3170000}"/>
    <cellStyle name="Comma 466" xfId="7520" xr:uid="{00000000-0005-0000-0000-0000A4170000}"/>
    <cellStyle name="Comma 467" xfId="7517" xr:uid="{00000000-0005-0000-0000-0000A5170000}"/>
    <cellStyle name="Comma 468" xfId="7512" xr:uid="{00000000-0005-0000-0000-0000A6170000}"/>
    <cellStyle name="Comma 469" xfId="7493" xr:uid="{00000000-0005-0000-0000-0000A7170000}"/>
    <cellStyle name="Comma 47" xfId="1326" xr:uid="{00000000-0005-0000-0000-0000A8170000}"/>
    <cellStyle name="Comma 47 2" xfId="1327" xr:uid="{00000000-0005-0000-0000-0000A9170000}"/>
    <cellStyle name="Comma 470" xfId="7508" xr:uid="{00000000-0005-0000-0000-0000AA170000}"/>
    <cellStyle name="Comma 471" xfId="7498" xr:uid="{00000000-0005-0000-0000-0000AB170000}"/>
    <cellStyle name="Comma 472" xfId="7502" xr:uid="{00000000-0005-0000-0000-0000AC170000}"/>
    <cellStyle name="Comma 473" xfId="7501" xr:uid="{00000000-0005-0000-0000-0000AD170000}"/>
    <cellStyle name="Comma 474" xfId="7534" xr:uid="{00000000-0005-0000-0000-0000AE170000}"/>
    <cellStyle name="Comma 475" xfId="7536" xr:uid="{00000000-0005-0000-0000-0000AF170000}"/>
    <cellStyle name="Comma 476" xfId="7538" xr:uid="{00000000-0005-0000-0000-0000B0170000}"/>
    <cellStyle name="Comma 477" xfId="7540" xr:uid="{00000000-0005-0000-0000-0000B1170000}"/>
    <cellStyle name="Comma 478" xfId="7541" xr:uid="{00000000-0005-0000-0000-0000B2170000}"/>
    <cellStyle name="Comma 479" xfId="7542" xr:uid="{00000000-0005-0000-0000-0000B3170000}"/>
    <cellStyle name="Comma 48" xfId="1328" xr:uid="{00000000-0005-0000-0000-0000B4170000}"/>
    <cellStyle name="Comma 48 2" xfId="1329" xr:uid="{00000000-0005-0000-0000-0000B5170000}"/>
    <cellStyle name="Comma 480" xfId="7543" xr:uid="{00000000-0005-0000-0000-0000B6170000}"/>
    <cellStyle name="Comma 481" xfId="7544" xr:uid="{00000000-0005-0000-0000-0000B7170000}"/>
    <cellStyle name="Comma 482" xfId="7545" xr:uid="{00000000-0005-0000-0000-0000B8170000}"/>
    <cellStyle name="Comma 483" xfId="7546" xr:uid="{00000000-0005-0000-0000-0000B9170000}"/>
    <cellStyle name="Comma 484" xfId="7547" xr:uid="{00000000-0005-0000-0000-0000BA170000}"/>
    <cellStyle name="Comma 485" xfId="7549" xr:uid="{00000000-0005-0000-0000-0000BB170000}"/>
    <cellStyle name="Comma 486" xfId="7582" xr:uid="{00000000-0005-0000-0000-0000BC170000}"/>
    <cellStyle name="Comma 487" xfId="7581" xr:uid="{00000000-0005-0000-0000-0000BD170000}"/>
    <cellStyle name="Comma 488" xfId="7574" xr:uid="{00000000-0005-0000-0000-0000BE170000}"/>
    <cellStyle name="Comma 489" xfId="7555" xr:uid="{00000000-0005-0000-0000-0000BF170000}"/>
    <cellStyle name="Comma 49" xfId="1330" xr:uid="{00000000-0005-0000-0000-0000C0170000}"/>
    <cellStyle name="Comma 49 2" xfId="1331" xr:uid="{00000000-0005-0000-0000-0000C1170000}"/>
    <cellStyle name="Comma 490" xfId="7568" xr:uid="{00000000-0005-0000-0000-0000C2170000}"/>
    <cellStyle name="Comma 491" xfId="7558" xr:uid="{00000000-0005-0000-0000-0000C3170000}"/>
    <cellStyle name="Comma 492" xfId="7562" xr:uid="{00000000-0005-0000-0000-0000C4170000}"/>
    <cellStyle name="Comma 493" xfId="7589" xr:uid="{00000000-0005-0000-0000-0000C5170000}"/>
    <cellStyle name="Comma 494" xfId="7594" xr:uid="{00000000-0005-0000-0000-0000C6170000}"/>
    <cellStyle name="Comma 495" xfId="7596" xr:uid="{00000000-0005-0000-0000-0000C7170000}"/>
    <cellStyle name="Comma 496" xfId="7597" xr:uid="{00000000-0005-0000-0000-0000C8170000}"/>
    <cellStyle name="Comma 497" xfId="7553" xr:uid="{00000000-0005-0000-0000-0000C9170000}"/>
    <cellStyle name="Comma 498" xfId="7586" xr:uid="{00000000-0005-0000-0000-0000CA170000}"/>
    <cellStyle name="Comma 499" xfId="7565" xr:uid="{00000000-0005-0000-0000-0000CB170000}"/>
    <cellStyle name="Comma 5" xfId="1332" xr:uid="{00000000-0005-0000-0000-0000CC170000}"/>
    <cellStyle name="Comma 5 2" xfId="1333" xr:uid="{00000000-0005-0000-0000-0000CD170000}"/>
    <cellStyle name="Comma 5 2 2" xfId="1334" xr:uid="{00000000-0005-0000-0000-0000CE170000}"/>
    <cellStyle name="Comma 5 2 2 2" xfId="1335" xr:uid="{00000000-0005-0000-0000-0000CF170000}"/>
    <cellStyle name="Comma 5 2 3" xfId="1336" xr:uid="{00000000-0005-0000-0000-0000D0170000}"/>
    <cellStyle name="Comma 5 2 4" xfId="1337" xr:uid="{00000000-0005-0000-0000-0000D1170000}"/>
    <cellStyle name="Comma 5 3" xfId="1338" xr:uid="{00000000-0005-0000-0000-0000D2170000}"/>
    <cellStyle name="Comma 5 3 2" xfId="1339" xr:uid="{00000000-0005-0000-0000-0000D3170000}"/>
    <cellStyle name="Comma 5 4" xfId="1340" xr:uid="{00000000-0005-0000-0000-0000D4170000}"/>
    <cellStyle name="Comma 5 4 2" xfId="1341" xr:uid="{00000000-0005-0000-0000-0000D5170000}"/>
    <cellStyle name="Comma 5 5" xfId="1342" xr:uid="{00000000-0005-0000-0000-0000D6170000}"/>
    <cellStyle name="Comma 5 6" xfId="6078" xr:uid="{00000000-0005-0000-0000-0000D7170000}"/>
    <cellStyle name="Comma 50" xfId="1343" xr:uid="{00000000-0005-0000-0000-0000D8170000}"/>
    <cellStyle name="Comma 50 2" xfId="1344" xr:uid="{00000000-0005-0000-0000-0000D9170000}"/>
    <cellStyle name="Comma 500" xfId="7571" xr:uid="{00000000-0005-0000-0000-0000DA170000}"/>
    <cellStyle name="Comma 501" xfId="7561" xr:uid="{00000000-0005-0000-0000-0000DB170000}"/>
    <cellStyle name="Comma 502" xfId="7577" xr:uid="{00000000-0005-0000-0000-0000DC170000}"/>
    <cellStyle name="Comma 503" xfId="7572" xr:uid="{00000000-0005-0000-0000-0000DD170000}"/>
    <cellStyle name="Comma 504" xfId="7600" xr:uid="{00000000-0005-0000-0000-0000DE170000}"/>
    <cellStyle name="Comma 505" xfId="7609" xr:uid="{00000000-0005-0000-0000-0000DF170000}"/>
    <cellStyle name="Comma 506" xfId="7640" xr:uid="{00000000-0005-0000-0000-0000E0170000}"/>
    <cellStyle name="Comma 507" xfId="7638" xr:uid="{00000000-0005-0000-0000-0000E1170000}"/>
    <cellStyle name="Comma 508" xfId="7633" xr:uid="{00000000-0005-0000-0000-0000E2170000}"/>
    <cellStyle name="Comma 509" xfId="7614" xr:uid="{00000000-0005-0000-0000-0000E3170000}"/>
    <cellStyle name="Comma 51" xfId="1345" xr:uid="{00000000-0005-0000-0000-0000E4170000}"/>
    <cellStyle name="Comma 51 2" xfId="1346" xr:uid="{00000000-0005-0000-0000-0000E5170000}"/>
    <cellStyle name="Comma 510" xfId="7628" xr:uid="{00000000-0005-0000-0000-0000E6170000}"/>
    <cellStyle name="Comma 511" xfId="7618" xr:uid="{00000000-0005-0000-0000-0000E7170000}"/>
    <cellStyle name="Comma 512" xfId="7623" xr:uid="{00000000-0005-0000-0000-0000E8170000}"/>
    <cellStyle name="Comma 513" xfId="7646" xr:uid="{00000000-0005-0000-0000-0000E9170000}"/>
    <cellStyle name="Comma 514" xfId="7651" xr:uid="{00000000-0005-0000-0000-0000EA170000}"/>
    <cellStyle name="Comma 515" xfId="7652" xr:uid="{00000000-0005-0000-0000-0000EB170000}"/>
    <cellStyle name="Comma 516" xfId="7653" xr:uid="{00000000-0005-0000-0000-0000EC170000}"/>
    <cellStyle name="Comma 517" xfId="7654" xr:uid="{00000000-0005-0000-0000-0000ED170000}"/>
    <cellStyle name="Comma 518" xfId="7655" xr:uid="{00000000-0005-0000-0000-0000EE170000}"/>
    <cellStyle name="Comma 519" xfId="7656" xr:uid="{00000000-0005-0000-0000-0000EF170000}"/>
    <cellStyle name="Comma 52" xfId="1347" xr:uid="{00000000-0005-0000-0000-0000F0170000}"/>
    <cellStyle name="Comma 52 2" xfId="1348" xr:uid="{00000000-0005-0000-0000-0000F1170000}"/>
    <cellStyle name="Comma 520" xfId="7657" xr:uid="{00000000-0005-0000-0000-0000F2170000}"/>
    <cellStyle name="Comma 521" xfId="7658" xr:uid="{00000000-0005-0000-0000-0000F3170000}"/>
    <cellStyle name="Comma 522" xfId="7660" xr:uid="{00000000-0005-0000-0000-0000F4170000}"/>
    <cellStyle name="Comma 523" xfId="7664" xr:uid="{00000000-0005-0000-0000-0000F5170000}"/>
    <cellStyle name="Comma 524" xfId="7666" xr:uid="{00000000-0005-0000-0000-0000F6170000}"/>
    <cellStyle name="Comma 525" xfId="7682" xr:uid="{00000000-0005-0000-0000-0000F7170000}"/>
    <cellStyle name="Comma 526" xfId="7681" xr:uid="{00000000-0005-0000-0000-0000F8170000}"/>
    <cellStyle name="Comma 527" xfId="7679" xr:uid="{00000000-0005-0000-0000-0000F9170000}"/>
    <cellStyle name="Comma 528" xfId="7668" xr:uid="{00000000-0005-0000-0000-0000FA170000}"/>
    <cellStyle name="Comma 529" xfId="7676" xr:uid="{00000000-0005-0000-0000-0000FB170000}"/>
    <cellStyle name="Comma 53" xfId="1349" xr:uid="{00000000-0005-0000-0000-0000FC170000}"/>
    <cellStyle name="Comma 53 2" xfId="1350" xr:uid="{00000000-0005-0000-0000-0000FD170000}"/>
    <cellStyle name="Comma 530" xfId="7670" xr:uid="{00000000-0005-0000-0000-0000FE170000}"/>
    <cellStyle name="Comma 531" xfId="7687" xr:uid="{00000000-0005-0000-0000-0000FF170000}"/>
    <cellStyle name="Comma 532" xfId="7708" xr:uid="{00000000-0005-0000-0000-000000180000}"/>
    <cellStyle name="Comma 533" xfId="7707" xr:uid="{00000000-0005-0000-0000-000001180000}"/>
    <cellStyle name="Comma 534" xfId="7702" xr:uid="{00000000-0005-0000-0000-000002180000}"/>
    <cellStyle name="Comma 535" xfId="7690" xr:uid="{00000000-0005-0000-0000-000003180000}"/>
    <cellStyle name="Comma 536" xfId="7699" xr:uid="{00000000-0005-0000-0000-000004180000}"/>
    <cellStyle name="Comma 537" xfId="7692" xr:uid="{00000000-0005-0000-0000-000005180000}"/>
    <cellStyle name="Comma 538" xfId="7695" xr:uid="{00000000-0005-0000-0000-000006180000}"/>
    <cellStyle name="Comma 539" xfId="7713" xr:uid="{00000000-0005-0000-0000-000007180000}"/>
    <cellStyle name="Comma 54" xfId="1351" xr:uid="{00000000-0005-0000-0000-000008180000}"/>
    <cellStyle name="Comma 54 2" xfId="1352" xr:uid="{00000000-0005-0000-0000-000009180000}"/>
    <cellStyle name="Comma 540" xfId="7717" xr:uid="{00000000-0005-0000-0000-00000A180000}"/>
    <cellStyle name="Comma 541" xfId="7718" xr:uid="{00000000-0005-0000-0000-00000B180000}"/>
    <cellStyle name="Comma 542" xfId="7720" xr:uid="{00000000-0005-0000-0000-00000C180000}"/>
    <cellStyle name="Comma 543" xfId="12527" xr:uid="{00000000-0005-0000-0000-00000D180000}"/>
    <cellStyle name="Comma 544" xfId="12544" xr:uid="{00000000-0005-0000-0000-00000E180000}"/>
    <cellStyle name="Comma 545" xfId="17079" xr:uid="{00000000-0005-0000-0000-00000F180000}"/>
    <cellStyle name="Comma 546" xfId="17085" xr:uid="{00000000-0005-0000-0000-000010180000}"/>
    <cellStyle name="Comma 547" xfId="17080" xr:uid="{00000000-0005-0000-0000-000011180000}"/>
    <cellStyle name="Comma 548" xfId="17082" xr:uid="{00000000-0005-0000-0000-000012180000}"/>
    <cellStyle name="Comma 549" xfId="17093" xr:uid="{00000000-0005-0000-0000-000013180000}"/>
    <cellStyle name="Comma 55" xfId="1353" xr:uid="{00000000-0005-0000-0000-000014180000}"/>
    <cellStyle name="Comma 55 2" xfId="1354" xr:uid="{00000000-0005-0000-0000-000015180000}"/>
    <cellStyle name="Comma 550" xfId="17096" xr:uid="{00000000-0005-0000-0000-000016180000}"/>
    <cellStyle name="Comma 551" xfId="17099" xr:uid="{00000000-0005-0000-0000-000017180000}"/>
    <cellStyle name="Comma 552" xfId="17102" xr:uid="{00000000-0005-0000-0000-000018180000}"/>
    <cellStyle name="Comma 553" xfId="17105" xr:uid="{00000000-0005-0000-0000-000019180000}"/>
    <cellStyle name="Comma 554" xfId="17108" xr:uid="{00000000-0005-0000-0000-00001A180000}"/>
    <cellStyle name="Comma 555" xfId="17111" xr:uid="{00000000-0005-0000-0000-00001B180000}"/>
    <cellStyle name="Comma 556" xfId="17114" xr:uid="{00000000-0005-0000-0000-00001C180000}"/>
    <cellStyle name="Comma 557" xfId="17117" xr:uid="{00000000-0005-0000-0000-00001D180000}"/>
    <cellStyle name="Comma 558" xfId="17120" xr:uid="{00000000-0005-0000-0000-00001E180000}"/>
    <cellStyle name="Comma 559" xfId="17123" xr:uid="{00000000-0005-0000-0000-00001F180000}"/>
    <cellStyle name="Comma 56" xfId="1355" xr:uid="{00000000-0005-0000-0000-000020180000}"/>
    <cellStyle name="Comma 56 2" xfId="1356" xr:uid="{00000000-0005-0000-0000-000021180000}"/>
    <cellStyle name="Comma 560" xfId="17126" xr:uid="{00000000-0005-0000-0000-000022180000}"/>
    <cellStyle name="Comma 561" xfId="17129" xr:uid="{00000000-0005-0000-0000-000023180000}"/>
    <cellStyle name="Comma 562" xfId="17132" xr:uid="{00000000-0005-0000-0000-000024180000}"/>
    <cellStyle name="Comma 563" xfId="17135" xr:uid="{00000000-0005-0000-0000-000025180000}"/>
    <cellStyle name="Comma 564" xfId="17081" xr:uid="{00000000-0005-0000-0000-000026180000}"/>
    <cellStyle name="Comma 565" xfId="17140" xr:uid="{00000000-0005-0000-0000-000027180000}"/>
    <cellStyle name="Comma 566" xfId="17143" xr:uid="{00000000-0005-0000-0000-000028180000}"/>
    <cellStyle name="Comma 567" xfId="17146" xr:uid="{00000000-0005-0000-0000-000029180000}"/>
    <cellStyle name="Comma 568" xfId="17149" xr:uid="{00000000-0005-0000-0000-00002A180000}"/>
    <cellStyle name="Comma 569" xfId="17090" xr:uid="{00000000-0005-0000-0000-00002B180000}"/>
    <cellStyle name="Comma 57" xfId="1357" xr:uid="{00000000-0005-0000-0000-00002C180000}"/>
    <cellStyle name="Comma 57 2" xfId="1358" xr:uid="{00000000-0005-0000-0000-00002D180000}"/>
    <cellStyle name="Comma 570" xfId="22295" xr:uid="{00000000-0005-0000-0000-00002E180000}"/>
    <cellStyle name="Comma 571" xfId="22306" xr:uid="{00000000-0005-0000-0000-00002F180000}"/>
    <cellStyle name="Comma 572" xfId="22305" xr:uid="{00000000-0005-0000-0000-000030180000}"/>
    <cellStyle name="Comma 573" xfId="22303" xr:uid="{00000000-0005-0000-0000-000031180000}"/>
    <cellStyle name="Comma 574" xfId="22297" xr:uid="{00000000-0005-0000-0000-000032180000}"/>
    <cellStyle name="Comma 575" xfId="60" xr:uid="{00000000-0005-0000-0000-000033180000}"/>
    <cellStyle name="Comma 58" xfId="1359" xr:uid="{00000000-0005-0000-0000-000034180000}"/>
    <cellStyle name="Comma 58 2" xfId="1360" xr:uid="{00000000-0005-0000-0000-000035180000}"/>
    <cellStyle name="Comma 59" xfId="1361" xr:uid="{00000000-0005-0000-0000-000036180000}"/>
    <cellStyle name="Comma 59 2" xfId="1362" xr:uid="{00000000-0005-0000-0000-000037180000}"/>
    <cellStyle name="Comma 6" xfId="1363" xr:uid="{00000000-0005-0000-0000-000038180000}"/>
    <cellStyle name="Comma 6 2" xfId="1364" xr:uid="{00000000-0005-0000-0000-000039180000}"/>
    <cellStyle name="Comma 6 2 2" xfId="1365" xr:uid="{00000000-0005-0000-0000-00003A180000}"/>
    <cellStyle name="Comma 6 2 2 2" xfId="1366" xr:uid="{00000000-0005-0000-0000-00003B180000}"/>
    <cellStyle name="Comma 6 2 2 2 2" xfId="1367" xr:uid="{00000000-0005-0000-0000-00003C180000}"/>
    <cellStyle name="Comma 6 2 2 2 2 2" xfId="1368" xr:uid="{00000000-0005-0000-0000-00003D180000}"/>
    <cellStyle name="Comma 6 2 2 2 2 3" xfId="5300" xr:uid="{00000000-0005-0000-0000-00003E180000}"/>
    <cellStyle name="Comma 6 2 2 2 2 4" xfId="9477" xr:uid="{00000000-0005-0000-0000-00003F180000}"/>
    <cellStyle name="Comma 6 2 2 2 3" xfId="1369" xr:uid="{00000000-0005-0000-0000-000040180000}"/>
    <cellStyle name="Comma 6 2 2 2 4" xfId="5299" xr:uid="{00000000-0005-0000-0000-000041180000}"/>
    <cellStyle name="Comma 6 2 2 2 5" xfId="9476" xr:uid="{00000000-0005-0000-0000-000042180000}"/>
    <cellStyle name="Comma 6 2 2 3" xfId="1370" xr:uid="{00000000-0005-0000-0000-000043180000}"/>
    <cellStyle name="Comma 6 2 2 4" xfId="1371" xr:uid="{00000000-0005-0000-0000-000044180000}"/>
    <cellStyle name="Comma 6 2 2 4 2" xfId="1372" xr:uid="{00000000-0005-0000-0000-000045180000}"/>
    <cellStyle name="Comma 6 2 2 4 2 2" xfId="1373" xr:uid="{00000000-0005-0000-0000-000046180000}"/>
    <cellStyle name="Comma 6 2 2 4 2 3" xfId="5302" xr:uid="{00000000-0005-0000-0000-000047180000}"/>
    <cellStyle name="Comma 6 2 2 4 2 4" xfId="9481" xr:uid="{00000000-0005-0000-0000-000048180000}"/>
    <cellStyle name="Comma 6 2 2 4 3" xfId="1374" xr:uid="{00000000-0005-0000-0000-000049180000}"/>
    <cellStyle name="Comma 6 2 2 4 4" xfId="5301" xr:uid="{00000000-0005-0000-0000-00004A180000}"/>
    <cellStyle name="Comma 6 2 2 4 5" xfId="9480" xr:uid="{00000000-0005-0000-0000-00004B180000}"/>
    <cellStyle name="Comma 6 2 3" xfId="1375" xr:uid="{00000000-0005-0000-0000-00004C180000}"/>
    <cellStyle name="Comma 6 2 3 2" xfId="1376" xr:uid="{00000000-0005-0000-0000-00004D180000}"/>
    <cellStyle name="Comma 6 2 3 2 2" xfId="1377" xr:uid="{00000000-0005-0000-0000-00004E180000}"/>
    <cellStyle name="Comma 6 2 3 2 3" xfId="5304" xr:uid="{00000000-0005-0000-0000-00004F180000}"/>
    <cellStyle name="Comma 6 2 3 2 4" xfId="9484" xr:uid="{00000000-0005-0000-0000-000050180000}"/>
    <cellStyle name="Comma 6 2 3 3" xfId="1378" xr:uid="{00000000-0005-0000-0000-000051180000}"/>
    <cellStyle name="Comma 6 2 3 4" xfId="5303" xr:uid="{00000000-0005-0000-0000-000052180000}"/>
    <cellStyle name="Comma 6 2 3 5" xfId="9483" xr:uid="{00000000-0005-0000-0000-000053180000}"/>
    <cellStyle name="Comma 6 2 4" xfId="1379" xr:uid="{00000000-0005-0000-0000-000054180000}"/>
    <cellStyle name="Comma 6 2 5" xfId="1380" xr:uid="{00000000-0005-0000-0000-000055180000}"/>
    <cellStyle name="Comma 6 2 5 2" xfId="1381" xr:uid="{00000000-0005-0000-0000-000056180000}"/>
    <cellStyle name="Comma 6 2 5 2 2" xfId="1382" xr:uid="{00000000-0005-0000-0000-000057180000}"/>
    <cellStyle name="Comma 6 2 5 2 3" xfId="5306" xr:uid="{00000000-0005-0000-0000-000058180000}"/>
    <cellStyle name="Comma 6 2 5 2 4" xfId="9488" xr:uid="{00000000-0005-0000-0000-000059180000}"/>
    <cellStyle name="Comma 6 2 5 3" xfId="1383" xr:uid="{00000000-0005-0000-0000-00005A180000}"/>
    <cellStyle name="Comma 6 2 5 4" xfId="5305" xr:uid="{00000000-0005-0000-0000-00005B180000}"/>
    <cellStyle name="Comma 6 2 5 5" xfId="9487" xr:uid="{00000000-0005-0000-0000-00005C180000}"/>
    <cellStyle name="Comma 6 2 6" xfId="1384" xr:uid="{00000000-0005-0000-0000-00005D180000}"/>
    <cellStyle name="Comma 6 3" xfId="1385" xr:uid="{00000000-0005-0000-0000-00005E180000}"/>
    <cellStyle name="Comma 6 3 2" xfId="1386" xr:uid="{00000000-0005-0000-0000-00005F180000}"/>
    <cellStyle name="Comma 6 3 3" xfId="1387" xr:uid="{00000000-0005-0000-0000-000060180000}"/>
    <cellStyle name="Comma 6 3 3 2" xfId="1388" xr:uid="{00000000-0005-0000-0000-000061180000}"/>
    <cellStyle name="Comma 6 3 3 2 2" xfId="1389" xr:uid="{00000000-0005-0000-0000-000062180000}"/>
    <cellStyle name="Comma 6 3 3 2 3" xfId="5308" xr:uid="{00000000-0005-0000-0000-000063180000}"/>
    <cellStyle name="Comma 6 3 3 2 4" xfId="9490" xr:uid="{00000000-0005-0000-0000-000064180000}"/>
    <cellStyle name="Comma 6 3 3 3" xfId="1390" xr:uid="{00000000-0005-0000-0000-000065180000}"/>
    <cellStyle name="Comma 6 3 3 4" xfId="5307" xr:uid="{00000000-0005-0000-0000-000066180000}"/>
    <cellStyle name="Comma 6 3 3 5" xfId="9489" xr:uid="{00000000-0005-0000-0000-000067180000}"/>
    <cellStyle name="Comma 6 4" xfId="1391" xr:uid="{00000000-0005-0000-0000-000068180000}"/>
    <cellStyle name="Comma 6 5" xfId="1392" xr:uid="{00000000-0005-0000-0000-000069180000}"/>
    <cellStyle name="Comma 6 6" xfId="1393" xr:uid="{00000000-0005-0000-0000-00006A180000}"/>
    <cellStyle name="Comma 6 6 2" xfId="1394" xr:uid="{00000000-0005-0000-0000-00006B180000}"/>
    <cellStyle name="Comma 6 6 2 2" xfId="1395" xr:uid="{00000000-0005-0000-0000-00006C180000}"/>
    <cellStyle name="Comma 6 6 2 3" xfId="5310" xr:uid="{00000000-0005-0000-0000-00006D180000}"/>
    <cellStyle name="Comma 6 6 2 4" xfId="9493" xr:uid="{00000000-0005-0000-0000-00006E180000}"/>
    <cellStyle name="Comma 6 6 3" xfId="1396" xr:uid="{00000000-0005-0000-0000-00006F180000}"/>
    <cellStyle name="Comma 6 6 4" xfId="5309" xr:uid="{00000000-0005-0000-0000-000070180000}"/>
    <cellStyle name="Comma 6 6 5" xfId="9492" xr:uid="{00000000-0005-0000-0000-000071180000}"/>
    <cellStyle name="Comma 6 7" xfId="1397" xr:uid="{00000000-0005-0000-0000-000072180000}"/>
    <cellStyle name="Comma 6_Summary by CC" xfId="1398" xr:uid="{00000000-0005-0000-0000-000073180000}"/>
    <cellStyle name="Comma 60" xfId="1399" xr:uid="{00000000-0005-0000-0000-000074180000}"/>
    <cellStyle name="Comma 60 2" xfId="1400" xr:uid="{00000000-0005-0000-0000-000075180000}"/>
    <cellStyle name="Comma 61" xfId="1401" xr:uid="{00000000-0005-0000-0000-000076180000}"/>
    <cellStyle name="Comma 61 2" xfId="1402" xr:uid="{00000000-0005-0000-0000-000077180000}"/>
    <cellStyle name="Comma 62" xfId="1403" xr:uid="{00000000-0005-0000-0000-000078180000}"/>
    <cellStyle name="Comma 62 2" xfId="1404" xr:uid="{00000000-0005-0000-0000-000079180000}"/>
    <cellStyle name="Comma 63" xfId="1405" xr:uid="{00000000-0005-0000-0000-00007A180000}"/>
    <cellStyle name="Comma 63 2" xfId="1406" xr:uid="{00000000-0005-0000-0000-00007B180000}"/>
    <cellStyle name="Comma 64" xfId="1407" xr:uid="{00000000-0005-0000-0000-00007C180000}"/>
    <cellStyle name="Comma 64 2" xfId="1408" xr:uid="{00000000-0005-0000-0000-00007D180000}"/>
    <cellStyle name="Comma 65" xfId="1409" xr:uid="{00000000-0005-0000-0000-00007E180000}"/>
    <cellStyle name="Comma 65 2" xfId="1410" xr:uid="{00000000-0005-0000-0000-00007F180000}"/>
    <cellStyle name="Comma 66" xfId="1411" xr:uid="{00000000-0005-0000-0000-000080180000}"/>
    <cellStyle name="Comma 66 2" xfId="1412" xr:uid="{00000000-0005-0000-0000-000081180000}"/>
    <cellStyle name="Comma 66 2 2" xfId="1413" xr:uid="{00000000-0005-0000-0000-000082180000}"/>
    <cellStyle name="Comma 66 2 2 2" xfId="1414" xr:uid="{00000000-0005-0000-0000-000083180000}"/>
    <cellStyle name="Comma 66 2 2 2 2" xfId="1415" xr:uid="{00000000-0005-0000-0000-000084180000}"/>
    <cellStyle name="Comma 66 2 2 2 2 2" xfId="1416" xr:uid="{00000000-0005-0000-0000-000085180000}"/>
    <cellStyle name="Comma 66 2 2 2 2 2 2" xfId="1417" xr:uid="{00000000-0005-0000-0000-000086180000}"/>
    <cellStyle name="Comma 66 2 2 2 2 2 2 2" xfId="1418" xr:uid="{00000000-0005-0000-0000-000087180000}"/>
    <cellStyle name="Comma 66 2 2 2 2 2 2 2 2" xfId="1419" xr:uid="{00000000-0005-0000-0000-000088180000}"/>
    <cellStyle name="Comma 66 2 2 2 2 2 2 2 3" xfId="5318" xr:uid="{00000000-0005-0000-0000-000089180000}"/>
    <cellStyle name="Comma 66 2 2 2 2 2 2 2 4" xfId="9500" xr:uid="{00000000-0005-0000-0000-00008A180000}"/>
    <cellStyle name="Comma 66 2 2 2 2 2 2 3" xfId="1420" xr:uid="{00000000-0005-0000-0000-00008B180000}"/>
    <cellStyle name="Comma 66 2 2 2 2 2 2 4" xfId="5317" xr:uid="{00000000-0005-0000-0000-00008C180000}"/>
    <cellStyle name="Comma 66 2 2 2 2 2 2 5" xfId="9499" xr:uid="{00000000-0005-0000-0000-00008D180000}"/>
    <cellStyle name="Comma 66 2 2 2 2 2 3" xfId="1421" xr:uid="{00000000-0005-0000-0000-00008E180000}"/>
    <cellStyle name="Comma 66 2 2 2 2 2 3 2" xfId="1422" xr:uid="{00000000-0005-0000-0000-00008F180000}"/>
    <cellStyle name="Comma 66 2 2 2 2 2 3 3" xfId="5319" xr:uid="{00000000-0005-0000-0000-000090180000}"/>
    <cellStyle name="Comma 66 2 2 2 2 2 3 4" xfId="9501" xr:uid="{00000000-0005-0000-0000-000091180000}"/>
    <cellStyle name="Comma 66 2 2 2 2 2 4" xfId="1423" xr:uid="{00000000-0005-0000-0000-000092180000}"/>
    <cellStyle name="Comma 66 2 2 2 2 2 5" xfId="5316" xr:uid="{00000000-0005-0000-0000-000093180000}"/>
    <cellStyle name="Comma 66 2 2 2 2 2 6" xfId="9498" xr:uid="{00000000-0005-0000-0000-000094180000}"/>
    <cellStyle name="Comma 66 2 2 2 2 3" xfId="1424" xr:uid="{00000000-0005-0000-0000-000095180000}"/>
    <cellStyle name="Comma 66 2 2 2 2 3 2" xfId="1425" xr:uid="{00000000-0005-0000-0000-000096180000}"/>
    <cellStyle name="Comma 66 2 2 2 2 3 3" xfId="5320" xr:uid="{00000000-0005-0000-0000-000097180000}"/>
    <cellStyle name="Comma 66 2 2 2 2 3 4" xfId="9502" xr:uid="{00000000-0005-0000-0000-000098180000}"/>
    <cellStyle name="Comma 66 2 2 2 2 4" xfId="1426" xr:uid="{00000000-0005-0000-0000-000099180000}"/>
    <cellStyle name="Comma 66 2 2 2 2 5" xfId="5315" xr:uid="{00000000-0005-0000-0000-00009A180000}"/>
    <cellStyle name="Comma 66 2 2 2 2 6" xfId="9497" xr:uid="{00000000-0005-0000-0000-00009B180000}"/>
    <cellStyle name="Comma 66 2 2 2 3" xfId="1427" xr:uid="{00000000-0005-0000-0000-00009C180000}"/>
    <cellStyle name="Comma 66 2 2 2 3 2" xfId="1428" xr:uid="{00000000-0005-0000-0000-00009D180000}"/>
    <cellStyle name="Comma 66 2 2 2 3 3" xfId="5321" xr:uid="{00000000-0005-0000-0000-00009E180000}"/>
    <cellStyle name="Comma 66 2 2 2 3 4" xfId="9503" xr:uid="{00000000-0005-0000-0000-00009F180000}"/>
    <cellStyle name="Comma 66 2 2 2 4" xfId="1429" xr:uid="{00000000-0005-0000-0000-0000A0180000}"/>
    <cellStyle name="Comma 66 2 2 2 5" xfId="5314" xr:uid="{00000000-0005-0000-0000-0000A1180000}"/>
    <cellStyle name="Comma 66 2 2 2 6" xfId="9496" xr:uid="{00000000-0005-0000-0000-0000A2180000}"/>
    <cellStyle name="Comma 66 2 2 3" xfId="1430" xr:uid="{00000000-0005-0000-0000-0000A3180000}"/>
    <cellStyle name="Comma 66 2 2 3 2" xfId="1431" xr:uid="{00000000-0005-0000-0000-0000A4180000}"/>
    <cellStyle name="Comma 66 2 2 3 2 2" xfId="1432" xr:uid="{00000000-0005-0000-0000-0000A5180000}"/>
    <cellStyle name="Comma 66 2 2 3 2 2 2" xfId="1433" xr:uid="{00000000-0005-0000-0000-0000A6180000}"/>
    <cellStyle name="Comma 66 2 2 3 2 2 3" xfId="5324" xr:uid="{00000000-0005-0000-0000-0000A7180000}"/>
    <cellStyle name="Comma 66 2 2 3 2 2 4" xfId="9506" xr:uid="{00000000-0005-0000-0000-0000A8180000}"/>
    <cellStyle name="Comma 66 2 2 3 2 3" xfId="1434" xr:uid="{00000000-0005-0000-0000-0000A9180000}"/>
    <cellStyle name="Comma 66 2 2 3 2 4" xfId="5323" xr:uid="{00000000-0005-0000-0000-0000AA180000}"/>
    <cellStyle name="Comma 66 2 2 3 2 5" xfId="9505" xr:uid="{00000000-0005-0000-0000-0000AB180000}"/>
    <cellStyle name="Comma 66 2 2 3 3" xfId="1435" xr:uid="{00000000-0005-0000-0000-0000AC180000}"/>
    <cellStyle name="Comma 66 2 2 3 3 2" xfId="1436" xr:uid="{00000000-0005-0000-0000-0000AD180000}"/>
    <cellStyle name="Comma 66 2 2 3 3 3" xfId="5325" xr:uid="{00000000-0005-0000-0000-0000AE180000}"/>
    <cellStyle name="Comma 66 2 2 3 3 4" xfId="9508" xr:uid="{00000000-0005-0000-0000-0000AF180000}"/>
    <cellStyle name="Comma 66 2 2 3 4" xfId="1437" xr:uid="{00000000-0005-0000-0000-0000B0180000}"/>
    <cellStyle name="Comma 66 2 2 3 5" xfId="5322" xr:uid="{00000000-0005-0000-0000-0000B1180000}"/>
    <cellStyle name="Comma 66 2 2 3 6" xfId="9504" xr:uid="{00000000-0005-0000-0000-0000B2180000}"/>
    <cellStyle name="Comma 66 2 2 4" xfId="1438" xr:uid="{00000000-0005-0000-0000-0000B3180000}"/>
    <cellStyle name="Comma 66 2 2 4 2" xfId="1439" xr:uid="{00000000-0005-0000-0000-0000B4180000}"/>
    <cellStyle name="Comma 66 2 2 4 3" xfId="5326" xr:uid="{00000000-0005-0000-0000-0000B5180000}"/>
    <cellStyle name="Comma 66 2 2 4 4" xfId="9510" xr:uid="{00000000-0005-0000-0000-0000B6180000}"/>
    <cellStyle name="Comma 66 2 2 5" xfId="1440" xr:uid="{00000000-0005-0000-0000-0000B7180000}"/>
    <cellStyle name="Comma 66 2 2 6" xfId="5313" xr:uid="{00000000-0005-0000-0000-0000B8180000}"/>
    <cellStyle name="Comma 66 2 2 7" xfId="9495" xr:uid="{00000000-0005-0000-0000-0000B9180000}"/>
    <cellStyle name="Comma 66 2 3" xfId="1441" xr:uid="{00000000-0005-0000-0000-0000BA180000}"/>
    <cellStyle name="Comma 66 2 3 2" xfId="1442" xr:uid="{00000000-0005-0000-0000-0000BB180000}"/>
    <cellStyle name="Comma 66 2 3 3" xfId="5327" xr:uid="{00000000-0005-0000-0000-0000BC180000}"/>
    <cellStyle name="Comma 66 2 3 4" xfId="9511" xr:uid="{00000000-0005-0000-0000-0000BD180000}"/>
    <cellStyle name="Comma 66 2 4" xfId="1443" xr:uid="{00000000-0005-0000-0000-0000BE180000}"/>
    <cellStyle name="Comma 66 2 5" xfId="5312" xr:uid="{00000000-0005-0000-0000-0000BF180000}"/>
    <cellStyle name="Comma 66 2 6" xfId="9494" xr:uid="{00000000-0005-0000-0000-0000C0180000}"/>
    <cellStyle name="Comma 66 3" xfId="1444" xr:uid="{00000000-0005-0000-0000-0000C1180000}"/>
    <cellStyle name="Comma 66 3 2" xfId="1445" xr:uid="{00000000-0005-0000-0000-0000C2180000}"/>
    <cellStyle name="Comma 66 3 3" xfId="5328" xr:uid="{00000000-0005-0000-0000-0000C3180000}"/>
    <cellStyle name="Comma 66 3 4" xfId="9512" xr:uid="{00000000-0005-0000-0000-0000C4180000}"/>
    <cellStyle name="Comma 66 4" xfId="1446" xr:uid="{00000000-0005-0000-0000-0000C5180000}"/>
    <cellStyle name="Comma 66 4 2" xfId="1447" xr:uid="{00000000-0005-0000-0000-0000C6180000}"/>
    <cellStyle name="Comma 66 4 3" xfId="5329" xr:uid="{00000000-0005-0000-0000-0000C7180000}"/>
    <cellStyle name="Comma 66 4 4" xfId="9513" xr:uid="{00000000-0005-0000-0000-0000C8180000}"/>
    <cellStyle name="Comma 66 5" xfId="1448" xr:uid="{00000000-0005-0000-0000-0000C9180000}"/>
    <cellStyle name="Comma 66 5 2" xfId="1449" xr:uid="{00000000-0005-0000-0000-0000CA180000}"/>
    <cellStyle name="Comma 66 5 3" xfId="5311" xr:uid="{00000000-0005-0000-0000-0000CB180000}"/>
    <cellStyle name="Comma 66 5 4" xfId="9514" xr:uid="{00000000-0005-0000-0000-0000CC180000}"/>
    <cellStyle name="Comma 66 6" xfId="6079" xr:uid="{00000000-0005-0000-0000-0000CD180000}"/>
    <cellStyle name="Comma 67" xfId="1450" xr:uid="{00000000-0005-0000-0000-0000CE180000}"/>
    <cellStyle name="Comma 67 2" xfId="1451" xr:uid="{00000000-0005-0000-0000-0000CF180000}"/>
    <cellStyle name="Comma 67 3" xfId="6080" xr:uid="{00000000-0005-0000-0000-0000D0180000}"/>
    <cellStyle name="Comma 68" xfId="1452" xr:uid="{00000000-0005-0000-0000-0000D1180000}"/>
    <cellStyle name="Comma 68 2" xfId="1453" xr:uid="{00000000-0005-0000-0000-0000D2180000}"/>
    <cellStyle name="Comma 68 3" xfId="6081" xr:uid="{00000000-0005-0000-0000-0000D3180000}"/>
    <cellStyle name="Comma 69" xfId="1454" xr:uid="{00000000-0005-0000-0000-0000D4180000}"/>
    <cellStyle name="Comma 69 2" xfId="1455" xr:uid="{00000000-0005-0000-0000-0000D5180000}"/>
    <cellStyle name="Comma 69 3" xfId="6082" xr:uid="{00000000-0005-0000-0000-0000D6180000}"/>
    <cellStyle name="Comma 7" xfId="1456" xr:uid="{00000000-0005-0000-0000-0000D7180000}"/>
    <cellStyle name="Comma 7 2" xfId="1457" xr:uid="{00000000-0005-0000-0000-0000D8180000}"/>
    <cellStyle name="Comma 7 2 2" xfId="1458" xr:uid="{00000000-0005-0000-0000-0000D9180000}"/>
    <cellStyle name="Comma 7 2 2 2" xfId="1459" xr:uid="{00000000-0005-0000-0000-0000DA180000}"/>
    <cellStyle name="Comma 7 2 2 2 2" xfId="1460" xr:uid="{00000000-0005-0000-0000-0000DB180000}"/>
    <cellStyle name="Comma 7 2 2 2 3" xfId="5331" xr:uid="{00000000-0005-0000-0000-0000DC180000}"/>
    <cellStyle name="Comma 7 2 2 2 4" xfId="9516" xr:uid="{00000000-0005-0000-0000-0000DD180000}"/>
    <cellStyle name="Comma 7 2 2 3" xfId="1461" xr:uid="{00000000-0005-0000-0000-0000DE180000}"/>
    <cellStyle name="Comma 7 2 2 4" xfId="5330" xr:uid="{00000000-0005-0000-0000-0000DF180000}"/>
    <cellStyle name="Comma 7 2 2 5" xfId="9515" xr:uid="{00000000-0005-0000-0000-0000E0180000}"/>
    <cellStyle name="Comma 7 2 3" xfId="1462" xr:uid="{00000000-0005-0000-0000-0000E1180000}"/>
    <cellStyle name="Comma 7 2 4" xfId="1463" xr:uid="{00000000-0005-0000-0000-0000E2180000}"/>
    <cellStyle name="Comma 7 2 4 2" xfId="1464" xr:uid="{00000000-0005-0000-0000-0000E3180000}"/>
    <cellStyle name="Comma 7 2 4 2 2" xfId="1465" xr:uid="{00000000-0005-0000-0000-0000E4180000}"/>
    <cellStyle name="Comma 7 2 4 2 3" xfId="5333" xr:uid="{00000000-0005-0000-0000-0000E5180000}"/>
    <cellStyle name="Comma 7 2 4 2 4" xfId="9518" xr:uid="{00000000-0005-0000-0000-0000E6180000}"/>
    <cellStyle name="Comma 7 2 4 3" xfId="1466" xr:uid="{00000000-0005-0000-0000-0000E7180000}"/>
    <cellStyle name="Comma 7 2 4 4" xfId="5332" xr:uid="{00000000-0005-0000-0000-0000E8180000}"/>
    <cellStyle name="Comma 7 2 4 5" xfId="9517" xr:uid="{00000000-0005-0000-0000-0000E9180000}"/>
    <cellStyle name="Comma 7 3" xfId="1467" xr:uid="{00000000-0005-0000-0000-0000EA180000}"/>
    <cellStyle name="Comma 7 3 2" xfId="1468" xr:uid="{00000000-0005-0000-0000-0000EB180000}"/>
    <cellStyle name="Comma 7 3 3" xfId="1469" xr:uid="{00000000-0005-0000-0000-0000EC180000}"/>
    <cellStyle name="Comma 7 3 3 2" xfId="1470" xr:uid="{00000000-0005-0000-0000-0000ED180000}"/>
    <cellStyle name="Comma 7 3 3 2 2" xfId="1471" xr:uid="{00000000-0005-0000-0000-0000EE180000}"/>
    <cellStyle name="Comma 7 3 3 2 3" xfId="5335" xr:uid="{00000000-0005-0000-0000-0000EF180000}"/>
    <cellStyle name="Comma 7 3 3 2 4" xfId="9521" xr:uid="{00000000-0005-0000-0000-0000F0180000}"/>
    <cellStyle name="Comma 7 3 3 3" xfId="1472" xr:uid="{00000000-0005-0000-0000-0000F1180000}"/>
    <cellStyle name="Comma 7 3 3 4" xfId="5334" xr:uid="{00000000-0005-0000-0000-0000F2180000}"/>
    <cellStyle name="Comma 7 3 3 5" xfId="9520" xr:uid="{00000000-0005-0000-0000-0000F3180000}"/>
    <cellStyle name="Comma 7 4" xfId="1473" xr:uid="{00000000-0005-0000-0000-0000F4180000}"/>
    <cellStyle name="Comma 7 5" xfId="1474" xr:uid="{00000000-0005-0000-0000-0000F5180000}"/>
    <cellStyle name="Comma 7 6" xfId="1475" xr:uid="{00000000-0005-0000-0000-0000F6180000}"/>
    <cellStyle name="Comma 7 6 2" xfId="1476" xr:uid="{00000000-0005-0000-0000-0000F7180000}"/>
    <cellStyle name="Comma 7 6 2 2" xfId="1477" xr:uid="{00000000-0005-0000-0000-0000F8180000}"/>
    <cellStyle name="Comma 7 6 2 3" xfId="5337" xr:uid="{00000000-0005-0000-0000-0000F9180000}"/>
    <cellStyle name="Comma 7 6 2 4" xfId="9523" xr:uid="{00000000-0005-0000-0000-0000FA180000}"/>
    <cellStyle name="Comma 7 6 3" xfId="1478" xr:uid="{00000000-0005-0000-0000-0000FB180000}"/>
    <cellStyle name="Comma 7 6 4" xfId="5336" xr:uid="{00000000-0005-0000-0000-0000FC180000}"/>
    <cellStyle name="Comma 7 6 5" xfId="9522" xr:uid="{00000000-0005-0000-0000-0000FD180000}"/>
    <cellStyle name="Comma 7 7" xfId="1479" xr:uid="{00000000-0005-0000-0000-0000FE180000}"/>
    <cellStyle name="Comma 7_ACC_Excom_01_2011 (Final)" xfId="1480" xr:uid="{00000000-0005-0000-0000-0000FF180000}"/>
    <cellStyle name="Comma 70" xfId="1481" xr:uid="{00000000-0005-0000-0000-000000190000}"/>
    <cellStyle name="Comma 70 2" xfId="1482" xr:uid="{00000000-0005-0000-0000-000001190000}"/>
    <cellStyle name="Comma 70 3" xfId="6083" xr:uid="{00000000-0005-0000-0000-000002190000}"/>
    <cellStyle name="Comma 71" xfId="1483" xr:uid="{00000000-0005-0000-0000-000003190000}"/>
    <cellStyle name="Comma 71 2" xfId="1484" xr:uid="{00000000-0005-0000-0000-000004190000}"/>
    <cellStyle name="Comma 71 3" xfId="6084" xr:uid="{00000000-0005-0000-0000-000005190000}"/>
    <cellStyle name="Comma 72" xfId="1485" xr:uid="{00000000-0005-0000-0000-000006190000}"/>
    <cellStyle name="Comma 72 2" xfId="1486" xr:uid="{00000000-0005-0000-0000-000007190000}"/>
    <cellStyle name="Comma 72 2 2" xfId="1487" xr:uid="{00000000-0005-0000-0000-000008190000}"/>
    <cellStyle name="Comma 72 2 3" xfId="5339" xr:uid="{00000000-0005-0000-0000-000009190000}"/>
    <cellStyle name="Comma 72 2 4" xfId="9524" xr:uid="{00000000-0005-0000-0000-00000A190000}"/>
    <cellStyle name="Comma 72 3" xfId="1488" xr:uid="{00000000-0005-0000-0000-00000B190000}"/>
    <cellStyle name="Comma 72 3 2" xfId="1489" xr:uid="{00000000-0005-0000-0000-00000C190000}"/>
    <cellStyle name="Comma 72 3 3" xfId="5338" xr:uid="{00000000-0005-0000-0000-00000D190000}"/>
    <cellStyle name="Comma 72 3 4" xfId="9525" xr:uid="{00000000-0005-0000-0000-00000E190000}"/>
    <cellStyle name="Comma 72 4" xfId="6085" xr:uid="{00000000-0005-0000-0000-00000F190000}"/>
    <cellStyle name="Comma 73" xfId="1490" xr:uid="{00000000-0005-0000-0000-000010190000}"/>
    <cellStyle name="Comma 73 2" xfId="1491" xr:uid="{00000000-0005-0000-0000-000011190000}"/>
    <cellStyle name="Comma 73 2 2" xfId="1492" xr:uid="{00000000-0005-0000-0000-000012190000}"/>
    <cellStyle name="Comma 73 2 3" xfId="5341" xr:uid="{00000000-0005-0000-0000-000013190000}"/>
    <cellStyle name="Comma 73 2 4" xfId="9527" xr:uid="{00000000-0005-0000-0000-000014190000}"/>
    <cellStyle name="Comma 73 3" xfId="1493" xr:uid="{00000000-0005-0000-0000-000015190000}"/>
    <cellStyle name="Comma 73 3 2" xfId="1494" xr:uid="{00000000-0005-0000-0000-000016190000}"/>
    <cellStyle name="Comma 73 3 3" xfId="5340" xr:uid="{00000000-0005-0000-0000-000017190000}"/>
    <cellStyle name="Comma 73 3 4" xfId="9528" xr:uid="{00000000-0005-0000-0000-000018190000}"/>
    <cellStyle name="Comma 74" xfId="1495" xr:uid="{00000000-0005-0000-0000-000019190000}"/>
    <cellStyle name="Comma 74 2" xfId="1496" xr:uid="{00000000-0005-0000-0000-00001A190000}"/>
    <cellStyle name="Comma 74 2 2" xfId="1497" xr:uid="{00000000-0005-0000-0000-00001B190000}"/>
    <cellStyle name="Comma 74 2 3" xfId="5343" xr:uid="{00000000-0005-0000-0000-00001C190000}"/>
    <cellStyle name="Comma 74 2 4" xfId="9529" xr:uid="{00000000-0005-0000-0000-00001D190000}"/>
    <cellStyle name="Comma 74 3" xfId="1498" xr:uid="{00000000-0005-0000-0000-00001E190000}"/>
    <cellStyle name="Comma 74 3 2" xfId="1499" xr:uid="{00000000-0005-0000-0000-00001F190000}"/>
    <cellStyle name="Comma 74 3 3" xfId="5342" xr:uid="{00000000-0005-0000-0000-000020190000}"/>
    <cellStyle name="Comma 74 3 4" xfId="9530" xr:uid="{00000000-0005-0000-0000-000021190000}"/>
    <cellStyle name="Comma 75" xfId="1500" xr:uid="{00000000-0005-0000-0000-000022190000}"/>
    <cellStyle name="Comma 75 2" xfId="1501" xr:uid="{00000000-0005-0000-0000-000023190000}"/>
    <cellStyle name="Comma 75 2 2" xfId="1502" xr:uid="{00000000-0005-0000-0000-000024190000}"/>
    <cellStyle name="Comma 75 2 3" xfId="5345" xr:uid="{00000000-0005-0000-0000-000025190000}"/>
    <cellStyle name="Comma 75 2 4" xfId="9531" xr:uid="{00000000-0005-0000-0000-000026190000}"/>
    <cellStyle name="Comma 75 3" xfId="1503" xr:uid="{00000000-0005-0000-0000-000027190000}"/>
    <cellStyle name="Comma 75 3 2" xfId="1504" xr:uid="{00000000-0005-0000-0000-000028190000}"/>
    <cellStyle name="Comma 75 3 3" xfId="5344" xr:uid="{00000000-0005-0000-0000-000029190000}"/>
    <cellStyle name="Comma 75 3 4" xfId="9532" xr:uid="{00000000-0005-0000-0000-00002A190000}"/>
    <cellStyle name="Comma 76" xfId="1505" xr:uid="{00000000-0005-0000-0000-00002B190000}"/>
    <cellStyle name="Comma 76 2" xfId="1506" xr:uid="{00000000-0005-0000-0000-00002C190000}"/>
    <cellStyle name="Comma 76 2 2" xfId="1507" xr:uid="{00000000-0005-0000-0000-00002D190000}"/>
    <cellStyle name="Comma 76 2 3" xfId="5346" xr:uid="{00000000-0005-0000-0000-00002E190000}"/>
    <cellStyle name="Comma 76 2 4" xfId="9533" xr:uid="{00000000-0005-0000-0000-00002F190000}"/>
    <cellStyle name="Comma 77" xfId="1508" xr:uid="{00000000-0005-0000-0000-000030190000}"/>
    <cellStyle name="Comma 77 2" xfId="1509" xr:uid="{00000000-0005-0000-0000-000031190000}"/>
    <cellStyle name="Comma 77 2 2" xfId="1510" xr:uid="{00000000-0005-0000-0000-000032190000}"/>
    <cellStyle name="Comma 77 2 3" xfId="5347" xr:uid="{00000000-0005-0000-0000-000033190000}"/>
    <cellStyle name="Comma 77 2 4" xfId="9534" xr:uid="{00000000-0005-0000-0000-000034190000}"/>
    <cellStyle name="Comma 78" xfId="1511" xr:uid="{00000000-0005-0000-0000-000035190000}"/>
    <cellStyle name="Comma 78 2" xfId="1512" xr:uid="{00000000-0005-0000-0000-000036190000}"/>
    <cellStyle name="Comma 78 2 2" xfId="1513" xr:uid="{00000000-0005-0000-0000-000037190000}"/>
    <cellStyle name="Comma 78 2 3" xfId="5349" xr:uid="{00000000-0005-0000-0000-000038190000}"/>
    <cellStyle name="Comma 78 2 4" xfId="9535" xr:uid="{00000000-0005-0000-0000-000039190000}"/>
    <cellStyle name="Comma 78 3" xfId="1514" xr:uid="{00000000-0005-0000-0000-00003A190000}"/>
    <cellStyle name="Comma 78 3 2" xfId="1515" xr:uid="{00000000-0005-0000-0000-00003B190000}"/>
    <cellStyle name="Comma 78 3 3" xfId="5348" xr:uid="{00000000-0005-0000-0000-00003C190000}"/>
    <cellStyle name="Comma 78 3 4" xfId="9536" xr:uid="{00000000-0005-0000-0000-00003D190000}"/>
    <cellStyle name="Comma 79" xfId="1516" xr:uid="{00000000-0005-0000-0000-00003E190000}"/>
    <cellStyle name="Comma 79 2" xfId="1517" xr:uid="{00000000-0005-0000-0000-00003F190000}"/>
    <cellStyle name="Comma 79 2 2" xfId="1518" xr:uid="{00000000-0005-0000-0000-000040190000}"/>
    <cellStyle name="Comma 79 2 3" xfId="5351" xr:uid="{00000000-0005-0000-0000-000041190000}"/>
    <cellStyle name="Comma 79 2 4" xfId="9537" xr:uid="{00000000-0005-0000-0000-000042190000}"/>
    <cellStyle name="Comma 79 3" xfId="1519" xr:uid="{00000000-0005-0000-0000-000043190000}"/>
    <cellStyle name="Comma 79 3 2" xfId="1520" xr:uid="{00000000-0005-0000-0000-000044190000}"/>
    <cellStyle name="Comma 79 3 3" xfId="5350" xr:uid="{00000000-0005-0000-0000-000045190000}"/>
    <cellStyle name="Comma 79 3 4" xfId="9539" xr:uid="{00000000-0005-0000-0000-000046190000}"/>
    <cellStyle name="Comma 8" xfId="1521" xr:uid="{00000000-0005-0000-0000-000047190000}"/>
    <cellStyle name="Comma 8 2" xfId="1522" xr:uid="{00000000-0005-0000-0000-000048190000}"/>
    <cellStyle name="Comma 8 2 2" xfId="1523" xr:uid="{00000000-0005-0000-0000-000049190000}"/>
    <cellStyle name="Comma 8 2 3" xfId="1524" xr:uid="{00000000-0005-0000-0000-00004A190000}"/>
    <cellStyle name="Comma 8 3" xfId="1525" xr:uid="{00000000-0005-0000-0000-00004B190000}"/>
    <cellStyle name="Comma 8 4" xfId="1526" xr:uid="{00000000-0005-0000-0000-00004C190000}"/>
    <cellStyle name="Comma 8 5" xfId="1527" xr:uid="{00000000-0005-0000-0000-00004D190000}"/>
    <cellStyle name="Comma 80" xfId="1528" xr:uid="{00000000-0005-0000-0000-00004E190000}"/>
    <cellStyle name="Comma 80 2" xfId="1529" xr:uid="{00000000-0005-0000-0000-00004F190000}"/>
    <cellStyle name="Comma 80 2 2" xfId="1530" xr:uid="{00000000-0005-0000-0000-000050190000}"/>
    <cellStyle name="Comma 80 2 3" xfId="5353" xr:uid="{00000000-0005-0000-0000-000051190000}"/>
    <cellStyle name="Comma 80 2 4" xfId="9540" xr:uid="{00000000-0005-0000-0000-000052190000}"/>
    <cellStyle name="Comma 80 3" xfId="1531" xr:uid="{00000000-0005-0000-0000-000053190000}"/>
    <cellStyle name="Comma 80 3 2" xfId="1532" xr:uid="{00000000-0005-0000-0000-000054190000}"/>
    <cellStyle name="Comma 80 3 3" xfId="5352" xr:uid="{00000000-0005-0000-0000-000055190000}"/>
    <cellStyle name="Comma 80 3 4" xfId="9541" xr:uid="{00000000-0005-0000-0000-000056190000}"/>
    <cellStyle name="Comma 81" xfId="1533" xr:uid="{00000000-0005-0000-0000-000057190000}"/>
    <cellStyle name="Comma 81 2" xfId="1534" xr:uid="{00000000-0005-0000-0000-000058190000}"/>
    <cellStyle name="Comma 81 2 2" xfId="1535" xr:uid="{00000000-0005-0000-0000-000059190000}"/>
    <cellStyle name="Comma 81 2 3" xfId="5355" xr:uid="{00000000-0005-0000-0000-00005A190000}"/>
    <cellStyle name="Comma 81 2 4" xfId="9542" xr:uid="{00000000-0005-0000-0000-00005B190000}"/>
    <cellStyle name="Comma 81 3" xfId="1536" xr:uid="{00000000-0005-0000-0000-00005C190000}"/>
    <cellStyle name="Comma 81 3 2" xfId="1537" xr:uid="{00000000-0005-0000-0000-00005D190000}"/>
    <cellStyle name="Comma 81 3 3" xfId="5354" xr:uid="{00000000-0005-0000-0000-00005E190000}"/>
    <cellStyle name="Comma 81 3 4" xfId="9544" xr:uid="{00000000-0005-0000-0000-00005F190000}"/>
    <cellStyle name="Comma 82" xfId="1538" xr:uid="{00000000-0005-0000-0000-000060190000}"/>
    <cellStyle name="Comma 82 2" xfId="1539" xr:uid="{00000000-0005-0000-0000-000061190000}"/>
    <cellStyle name="Comma 83" xfId="1540" xr:uid="{00000000-0005-0000-0000-000062190000}"/>
    <cellStyle name="Comma 83 2" xfId="1541" xr:uid="{00000000-0005-0000-0000-000063190000}"/>
    <cellStyle name="Comma 84" xfId="1542" xr:uid="{00000000-0005-0000-0000-000064190000}"/>
    <cellStyle name="Comma 84 2" xfId="1543" xr:uid="{00000000-0005-0000-0000-000065190000}"/>
    <cellStyle name="Comma 85" xfId="1544" xr:uid="{00000000-0005-0000-0000-000066190000}"/>
    <cellStyle name="Comma 85 2" xfId="1545" xr:uid="{00000000-0005-0000-0000-000067190000}"/>
    <cellStyle name="Comma 85 2 2" xfId="1546" xr:uid="{00000000-0005-0000-0000-000068190000}"/>
    <cellStyle name="Comma 85 2 3" xfId="5357" xr:uid="{00000000-0005-0000-0000-000069190000}"/>
    <cellStyle name="Comma 85 2 4" xfId="9546" xr:uid="{00000000-0005-0000-0000-00006A190000}"/>
    <cellStyle name="Comma 85 3" xfId="1547" xr:uid="{00000000-0005-0000-0000-00006B190000}"/>
    <cellStyle name="Comma 85 3 2" xfId="1548" xr:uid="{00000000-0005-0000-0000-00006C190000}"/>
    <cellStyle name="Comma 85 3 3" xfId="5356" xr:uid="{00000000-0005-0000-0000-00006D190000}"/>
    <cellStyle name="Comma 85 3 4" xfId="9547" xr:uid="{00000000-0005-0000-0000-00006E190000}"/>
    <cellStyle name="Comma 86" xfId="1549" xr:uid="{00000000-0005-0000-0000-00006F190000}"/>
    <cellStyle name="Comma 86 2" xfId="1550" xr:uid="{00000000-0005-0000-0000-000070190000}"/>
    <cellStyle name="Comma 86 2 2" xfId="1551" xr:uid="{00000000-0005-0000-0000-000071190000}"/>
    <cellStyle name="Comma 86 2 3" xfId="5359" xr:uid="{00000000-0005-0000-0000-000072190000}"/>
    <cellStyle name="Comma 86 2 4" xfId="9548" xr:uid="{00000000-0005-0000-0000-000073190000}"/>
    <cellStyle name="Comma 86 3" xfId="1552" xr:uid="{00000000-0005-0000-0000-000074190000}"/>
    <cellStyle name="Comma 86 3 2" xfId="1553" xr:uid="{00000000-0005-0000-0000-000075190000}"/>
    <cellStyle name="Comma 86 3 3" xfId="5358" xr:uid="{00000000-0005-0000-0000-000076190000}"/>
    <cellStyle name="Comma 86 3 4" xfId="9549" xr:uid="{00000000-0005-0000-0000-000077190000}"/>
    <cellStyle name="Comma 87" xfId="1554" xr:uid="{00000000-0005-0000-0000-000078190000}"/>
    <cellStyle name="Comma 87 2" xfId="1555" xr:uid="{00000000-0005-0000-0000-000079190000}"/>
    <cellStyle name="Comma 87 2 2" xfId="1556" xr:uid="{00000000-0005-0000-0000-00007A190000}"/>
    <cellStyle name="Comma 87 2 3" xfId="5361" xr:uid="{00000000-0005-0000-0000-00007B190000}"/>
    <cellStyle name="Comma 87 2 4" xfId="9551" xr:uid="{00000000-0005-0000-0000-00007C190000}"/>
    <cellStyle name="Comma 87 3" xfId="1557" xr:uid="{00000000-0005-0000-0000-00007D190000}"/>
    <cellStyle name="Comma 87 3 2" xfId="1558" xr:uid="{00000000-0005-0000-0000-00007E190000}"/>
    <cellStyle name="Comma 87 3 3" xfId="5360" xr:uid="{00000000-0005-0000-0000-00007F190000}"/>
    <cellStyle name="Comma 87 3 4" xfId="9552" xr:uid="{00000000-0005-0000-0000-000080190000}"/>
    <cellStyle name="Comma 88" xfId="1559" xr:uid="{00000000-0005-0000-0000-000081190000}"/>
    <cellStyle name="Comma 88 2" xfId="1560" xr:uid="{00000000-0005-0000-0000-000082190000}"/>
    <cellStyle name="Comma 88 2 2" xfId="1561" xr:uid="{00000000-0005-0000-0000-000083190000}"/>
    <cellStyle name="Comma 88 2 2 2" xfId="1562" xr:uid="{00000000-0005-0000-0000-000084190000}"/>
    <cellStyle name="Comma 88 2 2 3" xfId="5363" xr:uid="{00000000-0005-0000-0000-000085190000}"/>
    <cellStyle name="Comma 88 2 2 4" xfId="9554" xr:uid="{00000000-0005-0000-0000-000086190000}"/>
    <cellStyle name="Comma 88 3" xfId="1563" xr:uid="{00000000-0005-0000-0000-000087190000}"/>
    <cellStyle name="Comma 88 3 2" xfId="1564" xr:uid="{00000000-0005-0000-0000-000088190000}"/>
    <cellStyle name="Comma 88 3 3" xfId="5362" xr:uid="{00000000-0005-0000-0000-000089190000}"/>
    <cellStyle name="Comma 88 3 4" xfId="9556" xr:uid="{00000000-0005-0000-0000-00008A190000}"/>
    <cellStyle name="Comma 89" xfId="1565" xr:uid="{00000000-0005-0000-0000-00008B190000}"/>
    <cellStyle name="Comma 89 2" xfId="1566" xr:uid="{00000000-0005-0000-0000-00008C190000}"/>
    <cellStyle name="Comma 89 2 2" xfId="1567" xr:uid="{00000000-0005-0000-0000-00008D190000}"/>
    <cellStyle name="Comma 89 2 2 2" xfId="1568" xr:uid="{00000000-0005-0000-0000-00008E190000}"/>
    <cellStyle name="Comma 89 2 2 3" xfId="5365" xr:uid="{00000000-0005-0000-0000-00008F190000}"/>
    <cellStyle name="Comma 89 2 2 4" xfId="9558" xr:uid="{00000000-0005-0000-0000-000090190000}"/>
    <cellStyle name="Comma 89 3" xfId="1569" xr:uid="{00000000-0005-0000-0000-000091190000}"/>
    <cellStyle name="Comma 89 3 2" xfId="1570" xr:uid="{00000000-0005-0000-0000-000092190000}"/>
    <cellStyle name="Comma 89 3 3" xfId="5364" xr:uid="{00000000-0005-0000-0000-000093190000}"/>
    <cellStyle name="Comma 89 3 4" xfId="9559" xr:uid="{00000000-0005-0000-0000-000094190000}"/>
    <cellStyle name="Comma 9" xfId="1571" xr:uid="{00000000-0005-0000-0000-000095190000}"/>
    <cellStyle name="Comma 9 2" xfId="1572" xr:uid="{00000000-0005-0000-0000-000096190000}"/>
    <cellStyle name="Comma 9 2 2" xfId="1573" xr:uid="{00000000-0005-0000-0000-000097190000}"/>
    <cellStyle name="Comma 9 2 3" xfId="1574" xr:uid="{00000000-0005-0000-0000-000098190000}"/>
    <cellStyle name="Comma 9 3" xfId="1575" xr:uid="{00000000-0005-0000-0000-000099190000}"/>
    <cellStyle name="Comma 9 4" xfId="1576" xr:uid="{00000000-0005-0000-0000-00009A190000}"/>
    <cellStyle name="Comma 9 5" xfId="1577" xr:uid="{00000000-0005-0000-0000-00009B190000}"/>
    <cellStyle name="Comma 90" xfId="1578" xr:uid="{00000000-0005-0000-0000-00009C190000}"/>
    <cellStyle name="Comma 90 2" xfId="1579" xr:uid="{00000000-0005-0000-0000-00009D190000}"/>
    <cellStyle name="Comma 90 2 2" xfId="1580" xr:uid="{00000000-0005-0000-0000-00009E190000}"/>
    <cellStyle name="Comma 90 2 2 2" xfId="1581" xr:uid="{00000000-0005-0000-0000-00009F190000}"/>
    <cellStyle name="Comma 90 2 2 3" xfId="5367" xr:uid="{00000000-0005-0000-0000-0000A0190000}"/>
    <cellStyle name="Comma 90 2 2 4" xfId="9561" xr:uid="{00000000-0005-0000-0000-0000A1190000}"/>
    <cellStyle name="Comma 90 3" xfId="1582" xr:uid="{00000000-0005-0000-0000-0000A2190000}"/>
    <cellStyle name="Comma 90 3 2" xfId="1583" xr:uid="{00000000-0005-0000-0000-0000A3190000}"/>
    <cellStyle name="Comma 90 3 3" xfId="5366" xr:uid="{00000000-0005-0000-0000-0000A4190000}"/>
    <cellStyle name="Comma 90 3 4" xfId="9563" xr:uid="{00000000-0005-0000-0000-0000A5190000}"/>
    <cellStyle name="Comma 91" xfId="1584" xr:uid="{00000000-0005-0000-0000-0000A6190000}"/>
    <cellStyle name="Comma 91 2" xfId="1585" xr:uid="{00000000-0005-0000-0000-0000A7190000}"/>
    <cellStyle name="Comma 91 2 2" xfId="1586" xr:uid="{00000000-0005-0000-0000-0000A8190000}"/>
    <cellStyle name="Comma 91 2 2 2" xfId="1587" xr:uid="{00000000-0005-0000-0000-0000A9190000}"/>
    <cellStyle name="Comma 91 2 2 3" xfId="5369" xr:uid="{00000000-0005-0000-0000-0000AA190000}"/>
    <cellStyle name="Comma 91 2 2 4" xfId="9565" xr:uid="{00000000-0005-0000-0000-0000AB190000}"/>
    <cellStyle name="Comma 91 3" xfId="1588" xr:uid="{00000000-0005-0000-0000-0000AC190000}"/>
    <cellStyle name="Comma 91 3 2" xfId="1589" xr:uid="{00000000-0005-0000-0000-0000AD190000}"/>
    <cellStyle name="Comma 91 3 3" xfId="5368" xr:uid="{00000000-0005-0000-0000-0000AE190000}"/>
    <cellStyle name="Comma 91 3 4" xfId="9566" xr:uid="{00000000-0005-0000-0000-0000AF190000}"/>
    <cellStyle name="Comma 92" xfId="1590" xr:uid="{00000000-0005-0000-0000-0000B0190000}"/>
    <cellStyle name="Comma 92 2" xfId="1591" xr:uid="{00000000-0005-0000-0000-0000B1190000}"/>
    <cellStyle name="Comma 92 2 2" xfId="1592" xr:uid="{00000000-0005-0000-0000-0000B2190000}"/>
    <cellStyle name="Comma 92 2 2 2" xfId="1593" xr:uid="{00000000-0005-0000-0000-0000B3190000}"/>
    <cellStyle name="Comma 92 2 2 3" xfId="5371" xr:uid="{00000000-0005-0000-0000-0000B4190000}"/>
    <cellStyle name="Comma 92 2 2 4" xfId="9567" xr:uid="{00000000-0005-0000-0000-0000B5190000}"/>
    <cellStyle name="Comma 92 3" xfId="1594" xr:uid="{00000000-0005-0000-0000-0000B6190000}"/>
    <cellStyle name="Comma 92 3 2" xfId="1595" xr:uid="{00000000-0005-0000-0000-0000B7190000}"/>
    <cellStyle name="Comma 92 3 3" xfId="5370" xr:uid="{00000000-0005-0000-0000-0000B8190000}"/>
    <cellStyle name="Comma 92 3 4" xfId="9568" xr:uid="{00000000-0005-0000-0000-0000B9190000}"/>
    <cellStyle name="Comma 93" xfId="1596" xr:uid="{00000000-0005-0000-0000-0000BA190000}"/>
    <cellStyle name="Comma 93 2" xfId="1597" xr:uid="{00000000-0005-0000-0000-0000BB190000}"/>
    <cellStyle name="Comma 93 2 2" xfId="1598" xr:uid="{00000000-0005-0000-0000-0000BC190000}"/>
    <cellStyle name="Comma 93 2 2 2" xfId="1599" xr:uid="{00000000-0005-0000-0000-0000BD190000}"/>
    <cellStyle name="Comma 93 2 2 3" xfId="5373" xr:uid="{00000000-0005-0000-0000-0000BE190000}"/>
    <cellStyle name="Comma 93 2 2 4" xfId="9570" xr:uid="{00000000-0005-0000-0000-0000BF190000}"/>
    <cellStyle name="Comma 93 3" xfId="1600" xr:uid="{00000000-0005-0000-0000-0000C0190000}"/>
    <cellStyle name="Comma 93 3 2" xfId="1601" xr:uid="{00000000-0005-0000-0000-0000C1190000}"/>
    <cellStyle name="Comma 93 3 3" xfId="5372" xr:uid="{00000000-0005-0000-0000-0000C2190000}"/>
    <cellStyle name="Comma 93 3 4" xfId="9571" xr:uid="{00000000-0005-0000-0000-0000C3190000}"/>
    <cellStyle name="Comma 94" xfId="1602" xr:uid="{00000000-0005-0000-0000-0000C4190000}"/>
    <cellStyle name="Comma 94 2" xfId="1603" xr:uid="{00000000-0005-0000-0000-0000C5190000}"/>
    <cellStyle name="Comma 94 3" xfId="1604" xr:uid="{00000000-0005-0000-0000-0000C6190000}"/>
    <cellStyle name="Comma 94 3 2" xfId="1605" xr:uid="{00000000-0005-0000-0000-0000C7190000}"/>
    <cellStyle name="Comma 94 3 3" xfId="5374" xr:uid="{00000000-0005-0000-0000-0000C8190000}"/>
    <cellStyle name="Comma 94 3 4" xfId="9572" xr:uid="{00000000-0005-0000-0000-0000C9190000}"/>
    <cellStyle name="Comma 95" xfId="1606" xr:uid="{00000000-0005-0000-0000-0000CA190000}"/>
    <cellStyle name="Comma 95 2" xfId="1607" xr:uid="{00000000-0005-0000-0000-0000CB190000}"/>
    <cellStyle name="Comma 95 3" xfId="1608" xr:uid="{00000000-0005-0000-0000-0000CC190000}"/>
    <cellStyle name="Comma 95 3 2" xfId="1609" xr:uid="{00000000-0005-0000-0000-0000CD190000}"/>
    <cellStyle name="Comma 95 3 3" xfId="5375" xr:uid="{00000000-0005-0000-0000-0000CE190000}"/>
    <cellStyle name="Comma 95 3 4" xfId="9573" xr:uid="{00000000-0005-0000-0000-0000CF190000}"/>
    <cellStyle name="Comma 96" xfId="1610" xr:uid="{00000000-0005-0000-0000-0000D0190000}"/>
    <cellStyle name="Comma 96 2" xfId="1611" xr:uid="{00000000-0005-0000-0000-0000D1190000}"/>
    <cellStyle name="Comma 96 3" xfId="1612" xr:uid="{00000000-0005-0000-0000-0000D2190000}"/>
    <cellStyle name="Comma 96 3 2" xfId="1613" xr:uid="{00000000-0005-0000-0000-0000D3190000}"/>
    <cellStyle name="Comma 96 3 3" xfId="5376" xr:uid="{00000000-0005-0000-0000-0000D4190000}"/>
    <cellStyle name="Comma 96 3 4" xfId="9575" xr:uid="{00000000-0005-0000-0000-0000D5190000}"/>
    <cellStyle name="Comma 97" xfId="1614" xr:uid="{00000000-0005-0000-0000-0000D6190000}"/>
    <cellStyle name="Comma 97 2" xfId="1615" xr:uid="{00000000-0005-0000-0000-0000D7190000}"/>
    <cellStyle name="Comma 98" xfId="1616" xr:uid="{00000000-0005-0000-0000-0000D8190000}"/>
    <cellStyle name="Comma 98 2" xfId="1617" xr:uid="{00000000-0005-0000-0000-0000D9190000}"/>
    <cellStyle name="Comma 99" xfId="1618" xr:uid="{00000000-0005-0000-0000-0000DA190000}"/>
    <cellStyle name="Comma 99 2" xfId="1619" xr:uid="{00000000-0005-0000-0000-0000DB190000}"/>
    <cellStyle name="comma zerodec" xfId="1620" xr:uid="{00000000-0005-0000-0000-0000DC190000}"/>
    <cellStyle name="comma zerodec 2" xfId="1621" xr:uid="{00000000-0005-0000-0000-0000DD190000}"/>
    <cellStyle name="comma zerodec 3" xfId="1622" xr:uid="{00000000-0005-0000-0000-0000DE190000}"/>
    <cellStyle name="Comma(1)" xfId="1623" xr:uid="{00000000-0005-0000-0000-0000DF190000}"/>
    <cellStyle name="Comma(1) 2" xfId="1624" xr:uid="{00000000-0005-0000-0000-0000E0190000}"/>
    <cellStyle name="Comma]Capex" xfId="1625" xr:uid="{00000000-0005-0000-0000-0000E1190000}"/>
    <cellStyle name="Comma]Capex 2" xfId="1626" xr:uid="{00000000-0005-0000-0000-0000E2190000}"/>
    <cellStyle name="Comma]Capex 2 2" xfId="6086" xr:uid="{00000000-0005-0000-0000-0000E3190000}"/>
    <cellStyle name="Comma]Capex 3" xfId="1627" xr:uid="{00000000-0005-0000-0000-0000E4190000}"/>
    <cellStyle name="Comma]Capex 4" xfId="1628" xr:uid="{00000000-0005-0000-0000-0000E5190000}"/>
    <cellStyle name="Comma_IFRS_Segment_Consol_BAL_March 2009" xfId="10" xr:uid="{00000000-0005-0000-0000-0000E6190000}"/>
    <cellStyle name="Comma_IFRS_Segment_Consol_BAL_March 2009 2" xfId="7" xr:uid="{00000000-0005-0000-0000-0000E7190000}"/>
    <cellStyle name="competitor" xfId="1629" xr:uid="{00000000-0005-0000-0000-0000E8190000}"/>
    <cellStyle name="competitor 2" xfId="1630" xr:uid="{00000000-0005-0000-0000-0000E9190000}"/>
    <cellStyle name="competitor 2 2" xfId="14548" xr:uid="{00000000-0005-0000-0000-0000EA190000}"/>
    <cellStyle name="competitor 3" xfId="1631" xr:uid="{00000000-0005-0000-0000-0000EB190000}"/>
    <cellStyle name="competitor 3 2" xfId="14549" xr:uid="{00000000-0005-0000-0000-0000EC190000}"/>
    <cellStyle name="competitor 4" xfId="1632" xr:uid="{00000000-0005-0000-0000-0000ED190000}"/>
    <cellStyle name="competitor 4 2" xfId="14550" xr:uid="{00000000-0005-0000-0000-0000EE190000}"/>
    <cellStyle name="competitor 5" xfId="13404" xr:uid="{00000000-0005-0000-0000-0000EF190000}"/>
    <cellStyle name="Copied" xfId="1633" xr:uid="{00000000-0005-0000-0000-0000F0190000}"/>
    <cellStyle name="Currency 2" xfId="1634" xr:uid="{00000000-0005-0000-0000-0000F1190000}"/>
    <cellStyle name="Currency 2 2" xfId="1635" xr:uid="{00000000-0005-0000-0000-0000F2190000}"/>
    <cellStyle name="Currency 3" xfId="1636" xr:uid="{00000000-0005-0000-0000-0000F3190000}"/>
    <cellStyle name="Currency 4" xfId="1637" xr:uid="{00000000-0005-0000-0000-0000F4190000}"/>
    <cellStyle name="Currency1" xfId="1638" xr:uid="{00000000-0005-0000-0000-0000F5190000}"/>
    <cellStyle name="Currency1 2" xfId="1639" xr:uid="{00000000-0005-0000-0000-0000F6190000}"/>
    <cellStyle name="Currency1 3" xfId="1640" xr:uid="{00000000-0005-0000-0000-0000F7190000}"/>
    <cellStyle name="Dollar (zero dec)" xfId="1641" xr:uid="{00000000-0005-0000-0000-0000F8190000}"/>
    <cellStyle name="Dollar (zero dec) 2" xfId="1642" xr:uid="{00000000-0005-0000-0000-0000F9190000}"/>
    <cellStyle name="Dollar (zero dec) 3" xfId="1643" xr:uid="{00000000-0005-0000-0000-0000FA190000}"/>
    <cellStyle name="Entered" xfId="1644" xr:uid="{00000000-0005-0000-0000-0000FB190000}"/>
    <cellStyle name="entry box" xfId="1645" xr:uid="{00000000-0005-0000-0000-0000FC190000}"/>
    <cellStyle name="entry box 10" xfId="13514" xr:uid="{00000000-0005-0000-0000-0000FD190000}"/>
    <cellStyle name="entry box 10 2" xfId="25078" xr:uid="{00000000-0005-0000-0000-0000FE190000}"/>
    <cellStyle name="entry box 10 3" xfId="36337" xr:uid="{00000000-0005-0000-0000-0000FF190000}"/>
    <cellStyle name="entry box 11" xfId="15271" xr:uid="{00000000-0005-0000-0000-0000001A0000}"/>
    <cellStyle name="entry box 11 2" xfId="26826" xr:uid="{00000000-0005-0000-0000-0000011A0000}"/>
    <cellStyle name="entry box 11 3" xfId="37857" xr:uid="{00000000-0005-0000-0000-0000021A0000}"/>
    <cellStyle name="entry box 12" xfId="8719" xr:uid="{00000000-0005-0000-0000-0000031A0000}"/>
    <cellStyle name="entry box 2" xfId="1646" xr:uid="{00000000-0005-0000-0000-0000041A0000}"/>
    <cellStyle name="entry box 2 2" xfId="1647" xr:uid="{00000000-0005-0000-0000-0000051A0000}"/>
    <cellStyle name="entry box 2 2 2" xfId="1648" xr:uid="{00000000-0005-0000-0000-0000061A0000}"/>
    <cellStyle name="entry box 2 2 2 2" xfId="14552" xr:uid="{00000000-0005-0000-0000-0000071A0000}"/>
    <cellStyle name="entry box 2 2 2 2 2" xfId="26113" xr:uid="{00000000-0005-0000-0000-0000081A0000}"/>
    <cellStyle name="entry box 2 2 2 3" xfId="12717" xr:uid="{00000000-0005-0000-0000-0000091A0000}"/>
    <cellStyle name="entry box 2 2 2 3 2" xfId="24287" xr:uid="{00000000-0005-0000-0000-00000A1A0000}"/>
    <cellStyle name="entry box 2 2 2 4" xfId="14739" xr:uid="{00000000-0005-0000-0000-00000B1A0000}"/>
    <cellStyle name="entry box 2 2 2 4 2" xfId="26298" xr:uid="{00000000-0005-0000-0000-00000C1A0000}"/>
    <cellStyle name="entry box 2 2 2 5" xfId="9577" xr:uid="{00000000-0005-0000-0000-00000D1A0000}"/>
    <cellStyle name="entry box 2 2 2 6" xfId="8230" xr:uid="{00000000-0005-0000-0000-00000E1A0000}"/>
    <cellStyle name="entry box 2 2 2 7" xfId="8342" xr:uid="{00000000-0005-0000-0000-00000F1A0000}"/>
    <cellStyle name="entry box 2 2 3" xfId="6780" xr:uid="{00000000-0005-0000-0000-0000101A0000}"/>
    <cellStyle name="entry box 2 2 3 2" xfId="16061" xr:uid="{00000000-0005-0000-0000-0000111A0000}"/>
    <cellStyle name="entry box 2 2 3 2 2" xfId="27615" xr:uid="{00000000-0005-0000-0000-0000121A0000}"/>
    <cellStyle name="entry box 2 2 3 3" xfId="19580" xr:uid="{00000000-0005-0000-0000-0000131A0000}"/>
    <cellStyle name="entry box 2 2 3 3 2" xfId="31068" xr:uid="{00000000-0005-0000-0000-0000141A0000}"/>
    <cellStyle name="entry box 2 2 3 4" xfId="21314" xr:uid="{00000000-0005-0000-0000-0000151A0000}"/>
    <cellStyle name="entry box 2 2 3 4 2" xfId="32795" xr:uid="{00000000-0005-0000-0000-0000161A0000}"/>
    <cellStyle name="entry box 2 2 3 5" xfId="11483" xr:uid="{00000000-0005-0000-0000-0000171A0000}"/>
    <cellStyle name="entry box 2 2 3 6" xfId="23138" xr:uid="{00000000-0005-0000-0000-0000181A0000}"/>
    <cellStyle name="entry box 2 2 3 7" xfId="34475" xr:uid="{00000000-0005-0000-0000-0000191A0000}"/>
    <cellStyle name="entry box 2 2 4" xfId="6695" xr:uid="{00000000-0005-0000-0000-00001A1A0000}"/>
    <cellStyle name="entry box 2 2 4 2" xfId="15976" xr:uid="{00000000-0005-0000-0000-00001B1A0000}"/>
    <cellStyle name="entry box 2 2 4 2 2" xfId="27530" xr:uid="{00000000-0005-0000-0000-00001C1A0000}"/>
    <cellStyle name="entry box 2 2 4 3" xfId="19495" xr:uid="{00000000-0005-0000-0000-00001D1A0000}"/>
    <cellStyle name="entry box 2 2 4 3 2" xfId="30983" xr:uid="{00000000-0005-0000-0000-00001E1A0000}"/>
    <cellStyle name="entry box 2 2 4 4" xfId="21229" xr:uid="{00000000-0005-0000-0000-00001F1A0000}"/>
    <cellStyle name="entry box 2 2 4 4 2" xfId="32710" xr:uid="{00000000-0005-0000-0000-0000201A0000}"/>
    <cellStyle name="entry box 2 2 4 5" xfId="11398" xr:uid="{00000000-0005-0000-0000-0000211A0000}"/>
    <cellStyle name="entry box 2 2 4 6" xfId="23053" xr:uid="{00000000-0005-0000-0000-0000221A0000}"/>
    <cellStyle name="entry box 2 2 4 7" xfId="34390" xr:uid="{00000000-0005-0000-0000-0000231A0000}"/>
    <cellStyle name="entry box 2 2 5" xfId="6538" xr:uid="{00000000-0005-0000-0000-0000241A0000}"/>
    <cellStyle name="entry box 2 2 5 2" xfId="15819" xr:uid="{00000000-0005-0000-0000-0000251A0000}"/>
    <cellStyle name="entry box 2 2 5 2 2" xfId="27373" xr:uid="{00000000-0005-0000-0000-0000261A0000}"/>
    <cellStyle name="entry box 2 2 5 3" xfId="19338" xr:uid="{00000000-0005-0000-0000-0000271A0000}"/>
    <cellStyle name="entry box 2 2 5 3 2" xfId="30826" xr:uid="{00000000-0005-0000-0000-0000281A0000}"/>
    <cellStyle name="entry box 2 2 5 4" xfId="21072" xr:uid="{00000000-0005-0000-0000-0000291A0000}"/>
    <cellStyle name="entry box 2 2 5 4 2" xfId="32553" xr:uid="{00000000-0005-0000-0000-00002A1A0000}"/>
    <cellStyle name="entry box 2 2 5 5" xfId="11241" xr:uid="{00000000-0005-0000-0000-00002B1A0000}"/>
    <cellStyle name="entry box 2 2 5 6" xfId="22896" xr:uid="{00000000-0005-0000-0000-00002C1A0000}"/>
    <cellStyle name="entry box 2 2 5 7" xfId="34233" xr:uid="{00000000-0005-0000-0000-00002D1A0000}"/>
    <cellStyle name="entry box 2 2 6" xfId="9576" xr:uid="{00000000-0005-0000-0000-00002E1A0000}"/>
    <cellStyle name="entry box 2 2 6 2" xfId="14551" xr:uid="{00000000-0005-0000-0000-00002F1A0000}"/>
    <cellStyle name="entry box 2 2 6 2 2" xfId="26112" xr:uid="{00000000-0005-0000-0000-0000301A0000}"/>
    <cellStyle name="entry box 2 2 6 3" xfId="17245" xr:uid="{00000000-0005-0000-0000-0000311A0000}"/>
    <cellStyle name="entry box 2 2 6 3 2" xfId="28733" xr:uid="{00000000-0005-0000-0000-0000321A0000}"/>
    <cellStyle name="entry box 2 2 6 4" xfId="15079" xr:uid="{00000000-0005-0000-0000-0000331A0000}"/>
    <cellStyle name="entry box 2 2 6 4 2" xfId="26637" xr:uid="{00000000-0005-0000-0000-0000341A0000}"/>
    <cellStyle name="entry box 2 2 6 5" xfId="8202" xr:uid="{00000000-0005-0000-0000-0000351A0000}"/>
    <cellStyle name="entry box 2 2 6 6" xfId="8751" xr:uid="{00000000-0005-0000-0000-0000361A0000}"/>
    <cellStyle name="entry box 2 2 7" xfId="13416" xr:uid="{00000000-0005-0000-0000-0000371A0000}"/>
    <cellStyle name="entry box 2 2 7 2" xfId="24982" xr:uid="{00000000-0005-0000-0000-0000381A0000}"/>
    <cellStyle name="entry box 2 2 8" xfId="13996" xr:uid="{00000000-0005-0000-0000-0000391A0000}"/>
    <cellStyle name="entry box 2 2 8 2" xfId="25560" xr:uid="{00000000-0005-0000-0000-00003A1A0000}"/>
    <cellStyle name="entry box 2 2 9" xfId="8127" xr:uid="{00000000-0005-0000-0000-00003B1A0000}"/>
    <cellStyle name="entry box 2 3" xfId="1649" xr:uid="{00000000-0005-0000-0000-00003C1A0000}"/>
    <cellStyle name="entry box 2 3 2" xfId="6087" xr:uid="{00000000-0005-0000-0000-00003D1A0000}"/>
    <cellStyle name="entry box 2 3 2 2" xfId="15492" xr:uid="{00000000-0005-0000-0000-00003E1A0000}"/>
    <cellStyle name="entry box 2 3 2 2 2" xfId="27046" xr:uid="{00000000-0005-0000-0000-00003F1A0000}"/>
    <cellStyle name="entry box 2 3 2 3" xfId="19012" xr:uid="{00000000-0005-0000-0000-0000401A0000}"/>
    <cellStyle name="entry box 2 3 2 3 2" xfId="30500" xr:uid="{00000000-0005-0000-0000-0000411A0000}"/>
    <cellStyle name="entry box 2 3 2 4" xfId="20746" xr:uid="{00000000-0005-0000-0000-0000421A0000}"/>
    <cellStyle name="entry box 2 3 2 4 2" xfId="32229" xr:uid="{00000000-0005-0000-0000-0000431A0000}"/>
    <cellStyle name="entry box 2 3 2 5" xfId="10914" xr:uid="{00000000-0005-0000-0000-0000441A0000}"/>
    <cellStyle name="entry box 2 3 2 6" xfId="22572" xr:uid="{00000000-0005-0000-0000-0000451A0000}"/>
    <cellStyle name="entry box 2 3 2 7" xfId="33914" xr:uid="{00000000-0005-0000-0000-0000461A0000}"/>
    <cellStyle name="entry box 2 3 3" xfId="7175" xr:uid="{00000000-0005-0000-0000-0000471A0000}"/>
    <cellStyle name="entry box 2 3 3 2" xfId="16456" xr:uid="{00000000-0005-0000-0000-0000481A0000}"/>
    <cellStyle name="entry box 2 3 3 2 2" xfId="28010" xr:uid="{00000000-0005-0000-0000-0000491A0000}"/>
    <cellStyle name="entry box 2 3 3 3" xfId="19975" xr:uid="{00000000-0005-0000-0000-00004A1A0000}"/>
    <cellStyle name="entry box 2 3 3 3 2" xfId="31463" xr:uid="{00000000-0005-0000-0000-00004B1A0000}"/>
    <cellStyle name="entry box 2 3 3 4" xfId="21709" xr:uid="{00000000-0005-0000-0000-00004C1A0000}"/>
    <cellStyle name="entry box 2 3 3 4 2" xfId="33190" xr:uid="{00000000-0005-0000-0000-00004D1A0000}"/>
    <cellStyle name="entry box 2 3 3 5" xfId="11878" xr:uid="{00000000-0005-0000-0000-00004E1A0000}"/>
    <cellStyle name="entry box 2 3 3 6" xfId="23533" xr:uid="{00000000-0005-0000-0000-00004F1A0000}"/>
    <cellStyle name="entry box 2 3 3 7" xfId="34870" xr:uid="{00000000-0005-0000-0000-0000501A0000}"/>
    <cellStyle name="entry box 2 3 4" xfId="6433" xr:uid="{00000000-0005-0000-0000-0000511A0000}"/>
    <cellStyle name="entry box 2 3 4 2" xfId="15714" xr:uid="{00000000-0005-0000-0000-0000521A0000}"/>
    <cellStyle name="entry box 2 3 4 2 2" xfId="27268" xr:uid="{00000000-0005-0000-0000-0000531A0000}"/>
    <cellStyle name="entry box 2 3 4 3" xfId="19233" xr:uid="{00000000-0005-0000-0000-0000541A0000}"/>
    <cellStyle name="entry box 2 3 4 3 2" xfId="30721" xr:uid="{00000000-0005-0000-0000-0000551A0000}"/>
    <cellStyle name="entry box 2 3 4 4" xfId="20967" xr:uid="{00000000-0005-0000-0000-0000561A0000}"/>
    <cellStyle name="entry box 2 3 4 4 2" xfId="32448" xr:uid="{00000000-0005-0000-0000-0000571A0000}"/>
    <cellStyle name="entry box 2 3 4 5" xfId="11136" xr:uid="{00000000-0005-0000-0000-0000581A0000}"/>
    <cellStyle name="entry box 2 3 4 6" xfId="22791" xr:uid="{00000000-0005-0000-0000-0000591A0000}"/>
    <cellStyle name="entry box 2 3 4 7" xfId="34128" xr:uid="{00000000-0005-0000-0000-00005A1A0000}"/>
    <cellStyle name="entry box 2 3 5" xfId="6637" xr:uid="{00000000-0005-0000-0000-00005B1A0000}"/>
    <cellStyle name="entry box 2 3 5 2" xfId="15918" xr:uid="{00000000-0005-0000-0000-00005C1A0000}"/>
    <cellStyle name="entry box 2 3 5 2 2" xfId="27472" xr:uid="{00000000-0005-0000-0000-00005D1A0000}"/>
    <cellStyle name="entry box 2 3 5 3" xfId="19437" xr:uid="{00000000-0005-0000-0000-00005E1A0000}"/>
    <cellStyle name="entry box 2 3 5 3 2" xfId="30925" xr:uid="{00000000-0005-0000-0000-00005F1A0000}"/>
    <cellStyle name="entry box 2 3 5 4" xfId="21171" xr:uid="{00000000-0005-0000-0000-0000601A0000}"/>
    <cellStyle name="entry box 2 3 5 4 2" xfId="32652" xr:uid="{00000000-0005-0000-0000-0000611A0000}"/>
    <cellStyle name="entry box 2 3 5 5" xfId="11340" xr:uid="{00000000-0005-0000-0000-0000621A0000}"/>
    <cellStyle name="entry box 2 3 5 6" xfId="22995" xr:uid="{00000000-0005-0000-0000-0000631A0000}"/>
    <cellStyle name="entry box 2 3 5 7" xfId="34332" xr:uid="{00000000-0005-0000-0000-0000641A0000}"/>
    <cellStyle name="entry box 2 3 6" xfId="9578" xr:uid="{00000000-0005-0000-0000-0000651A0000}"/>
    <cellStyle name="entry box 2 3 6 2" xfId="14553" xr:uid="{00000000-0005-0000-0000-0000661A0000}"/>
    <cellStyle name="entry box 2 3 6 2 2" xfId="26114" xr:uid="{00000000-0005-0000-0000-0000671A0000}"/>
    <cellStyle name="entry box 2 3 6 3" xfId="14132" xr:uid="{00000000-0005-0000-0000-0000681A0000}"/>
    <cellStyle name="entry box 2 3 6 3 2" xfId="25696" xr:uid="{00000000-0005-0000-0000-0000691A0000}"/>
    <cellStyle name="entry box 2 3 6 4" xfId="14379" xr:uid="{00000000-0005-0000-0000-00006A1A0000}"/>
    <cellStyle name="entry box 2 3 6 4 2" xfId="25943" xr:uid="{00000000-0005-0000-0000-00006B1A0000}"/>
    <cellStyle name="entry box 2 3 6 5" xfId="8201" xr:uid="{00000000-0005-0000-0000-00006C1A0000}"/>
    <cellStyle name="entry box 2 3 6 6" xfId="8257" xr:uid="{00000000-0005-0000-0000-00006D1A0000}"/>
    <cellStyle name="entry box 2 3 7" xfId="14037" xr:uid="{00000000-0005-0000-0000-00006E1A0000}"/>
    <cellStyle name="entry box 2 3 7 2" xfId="25601" xr:uid="{00000000-0005-0000-0000-00006F1A0000}"/>
    <cellStyle name="entry box 2 3 8" xfId="14944" xr:uid="{00000000-0005-0000-0000-0000701A0000}"/>
    <cellStyle name="entry box 2 3 8 2" xfId="26502" xr:uid="{00000000-0005-0000-0000-0000711A0000}"/>
    <cellStyle name="entry box 2 3 9" xfId="8260" xr:uid="{00000000-0005-0000-0000-0000721A0000}"/>
    <cellStyle name="entry box 2 4" xfId="7314" xr:uid="{00000000-0005-0000-0000-0000731A0000}"/>
    <cellStyle name="entry box 2 4 2" xfId="7828" xr:uid="{00000000-0005-0000-0000-0000741A0000}"/>
    <cellStyle name="entry box 2 4 2 2" xfId="16813" xr:uid="{00000000-0005-0000-0000-0000751A0000}"/>
    <cellStyle name="entry box 2 4 2 2 2" xfId="28367" xr:uid="{00000000-0005-0000-0000-0000761A0000}"/>
    <cellStyle name="entry box 2 4 2 3" xfId="20300" xr:uid="{00000000-0005-0000-0000-0000771A0000}"/>
    <cellStyle name="entry box 2 4 2 3 2" xfId="31788" xr:uid="{00000000-0005-0000-0000-0000781A0000}"/>
    <cellStyle name="entry box 2 4 2 4" xfId="22034" xr:uid="{00000000-0005-0000-0000-0000791A0000}"/>
    <cellStyle name="entry box 2 4 2 4 2" xfId="33515" xr:uid="{00000000-0005-0000-0000-00007A1A0000}"/>
    <cellStyle name="entry box 2 4 2 5" xfId="12279" xr:uid="{00000000-0005-0000-0000-00007B1A0000}"/>
    <cellStyle name="entry box 2 4 2 6" xfId="23858" xr:uid="{00000000-0005-0000-0000-00007C1A0000}"/>
    <cellStyle name="entry box 2 4 2 7" xfId="35193" xr:uid="{00000000-0005-0000-0000-00007D1A0000}"/>
    <cellStyle name="entry box 2 4 3" xfId="6434" xr:uid="{00000000-0005-0000-0000-00007E1A0000}"/>
    <cellStyle name="entry box 2 4 3 2" xfId="15715" xr:uid="{00000000-0005-0000-0000-00007F1A0000}"/>
    <cellStyle name="entry box 2 4 3 2 2" xfId="27269" xr:uid="{00000000-0005-0000-0000-0000801A0000}"/>
    <cellStyle name="entry box 2 4 3 3" xfId="19234" xr:uid="{00000000-0005-0000-0000-0000811A0000}"/>
    <cellStyle name="entry box 2 4 3 3 2" xfId="30722" xr:uid="{00000000-0005-0000-0000-0000821A0000}"/>
    <cellStyle name="entry box 2 4 3 4" xfId="20968" xr:uid="{00000000-0005-0000-0000-0000831A0000}"/>
    <cellStyle name="entry box 2 4 3 4 2" xfId="32449" xr:uid="{00000000-0005-0000-0000-0000841A0000}"/>
    <cellStyle name="entry box 2 4 3 5" xfId="11137" xr:uid="{00000000-0005-0000-0000-0000851A0000}"/>
    <cellStyle name="entry box 2 4 3 6" xfId="22792" xr:uid="{00000000-0005-0000-0000-0000861A0000}"/>
    <cellStyle name="entry box 2 4 3 7" xfId="34129" xr:uid="{00000000-0005-0000-0000-0000871A0000}"/>
    <cellStyle name="entry box 2 4 4" xfId="14185" xr:uid="{00000000-0005-0000-0000-0000881A0000}"/>
    <cellStyle name="entry box 2 4 4 2" xfId="25749" xr:uid="{00000000-0005-0000-0000-0000891A0000}"/>
    <cellStyle name="entry box 2 4 5" xfId="13706" xr:uid="{00000000-0005-0000-0000-00008A1A0000}"/>
    <cellStyle name="entry box 2 4 5 2" xfId="25270" xr:uid="{00000000-0005-0000-0000-00008B1A0000}"/>
    <cellStyle name="entry box 2 4 6" xfId="15022" xr:uid="{00000000-0005-0000-0000-00008C1A0000}"/>
    <cellStyle name="entry box 2 4 6 2" xfId="26580" xr:uid="{00000000-0005-0000-0000-00008D1A0000}"/>
    <cellStyle name="entry box 2 4 7" xfId="9101" xr:uid="{00000000-0005-0000-0000-00008E1A0000}"/>
    <cellStyle name="entry box 2 4 8" xfId="9270" xr:uid="{00000000-0005-0000-0000-00008F1A0000}"/>
    <cellStyle name="entry box 2 4 9" xfId="8369" xr:uid="{00000000-0005-0000-0000-0000901A0000}"/>
    <cellStyle name="entry box 2 5" xfId="6508" xr:uid="{00000000-0005-0000-0000-0000911A0000}"/>
    <cellStyle name="entry box 2 5 2" xfId="15789" xr:uid="{00000000-0005-0000-0000-0000921A0000}"/>
    <cellStyle name="entry box 2 5 2 2" xfId="27343" xr:uid="{00000000-0005-0000-0000-0000931A0000}"/>
    <cellStyle name="entry box 2 5 3" xfId="19308" xr:uid="{00000000-0005-0000-0000-0000941A0000}"/>
    <cellStyle name="entry box 2 5 3 2" xfId="30796" xr:uid="{00000000-0005-0000-0000-0000951A0000}"/>
    <cellStyle name="entry box 2 5 4" xfId="21042" xr:uid="{00000000-0005-0000-0000-0000961A0000}"/>
    <cellStyle name="entry box 2 5 4 2" xfId="32523" xr:uid="{00000000-0005-0000-0000-0000971A0000}"/>
    <cellStyle name="entry box 2 5 5" xfId="11211" xr:uid="{00000000-0005-0000-0000-0000981A0000}"/>
    <cellStyle name="entry box 2 5 6" xfId="22866" xr:uid="{00000000-0005-0000-0000-0000991A0000}"/>
    <cellStyle name="entry box 2 5 7" xfId="34203" xr:uid="{00000000-0005-0000-0000-00009A1A0000}"/>
    <cellStyle name="entry box 2 6" xfId="12957" xr:uid="{00000000-0005-0000-0000-00009B1A0000}"/>
    <cellStyle name="entry box 2 6 2" xfId="24527" xr:uid="{00000000-0005-0000-0000-00009C1A0000}"/>
    <cellStyle name="entry box 2 7" xfId="13289" xr:uid="{00000000-0005-0000-0000-00009D1A0000}"/>
    <cellStyle name="entry box 2 7 2" xfId="24857" xr:uid="{00000000-0005-0000-0000-00009E1A0000}"/>
    <cellStyle name="entry box 2 8" xfId="22348" xr:uid="{00000000-0005-0000-0000-00009F1A0000}"/>
    <cellStyle name="entry box 3" xfId="1650" xr:uid="{00000000-0005-0000-0000-0000A01A0000}"/>
    <cellStyle name="entry box 3 2" xfId="1651" xr:uid="{00000000-0005-0000-0000-0000A11A0000}"/>
    <cellStyle name="entry box 3 2 2" xfId="1652" xr:uid="{00000000-0005-0000-0000-0000A21A0000}"/>
    <cellStyle name="entry box 3 2 2 2" xfId="14556" xr:uid="{00000000-0005-0000-0000-0000A31A0000}"/>
    <cellStyle name="entry box 3 2 2 2 2" xfId="26117" xr:uid="{00000000-0005-0000-0000-0000A41A0000}"/>
    <cellStyle name="entry box 3 2 2 3" xfId="14062" xr:uid="{00000000-0005-0000-0000-0000A51A0000}"/>
    <cellStyle name="entry box 3 2 2 3 2" xfId="25626" xr:uid="{00000000-0005-0000-0000-0000A61A0000}"/>
    <cellStyle name="entry box 3 2 2 4" xfId="14482" xr:uid="{00000000-0005-0000-0000-0000A71A0000}"/>
    <cellStyle name="entry box 3 2 2 4 2" xfId="26046" xr:uid="{00000000-0005-0000-0000-0000A81A0000}"/>
    <cellStyle name="entry box 3 2 2 5" xfId="9581" xr:uid="{00000000-0005-0000-0000-0000A91A0000}"/>
    <cellStyle name="entry box 3 2 2 6" xfId="8228" xr:uid="{00000000-0005-0000-0000-0000AA1A0000}"/>
    <cellStyle name="entry box 3 2 2 7" xfId="8530" xr:uid="{00000000-0005-0000-0000-0000AB1A0000}"/>
    <cellStyle name="entry box 3 2 3" xfId="6982" xr:uid="{00000000-0005-0000-0000-0000AC1A0000}"/>
    <cellStyle name="entry box 3 2 3 2" xfId="16263" xr:uid="{00000000-0005-0000-0000-0000AD1A0000}"/>
    <cellStyle name="entry box 3 2 3 2 2" xfId="27817" xr:uid="{00000000-0005-0000-0000-0000AE1A0000}"/>
    <cellStyle name="entry box 3 2 3 3" xfId="19782" xr:uid="{00000000-0005-0000-0000-0000AF1A0000}"/>
    <cellStyle name="entry box 3 2 3 3 2" xfId="31270" xr:uid="{00000000-0005-0000-0000-0000B01A0000}"/>
    <cellStyle name="entry box 3 2 3 4" xfId="21516" xr:uid="{00000000-0005-0000-0000-0000B11A0000}"/>
    <cellStyle name="entry box 3 2 3 4 2" xfId="32997" xr:uid="{00000000-0005-0000-0000-0000B21A0000}"/>
    <cellStyle name="entry box 3 2 3 5" xfId="11685" xr:uid="{00000000-0005-0000-0000-0000B31A0000}"/>
    <cellStyle name="entry box 3 2 3 6" xfId="23340" xr:uid="{00000000-0005-0000-0000-0000B41A0000}"/>
    <cellStyle name="entry box 3 2 3 7" xfId="34677" xr:uid="{00000000-0005-0000-0000-0000B51A0000}"/>
    <cellStyle name="entry box 3 2 4" xfId="6290" xr:uid="{00000000-0005-0000-0000-0000B61A0000}"/>
    <cellStyle name="entry box 3 2 4 2" xfId="15571" xr:uid="{00000000-0005-0000-0000-0000B71A0000}"/>
    <cellStyle name="entry box 3 2 4 2 2" xfId="27125" xr:uid="{00000000-0005-0000-0000-0000B81A0000}"/>
    <cellStyle name="entry box 3 2 4 3" xfId="19090" xr:uid="{00000000-0005-0000-0000-0000B91A0000}"/>
    <cellStyle name="entry box 3 2 4 3 2" xfId="30578" xr:uid="{00000000-0005-0000-0000-0000BA1A0000}"/>
    <cellStyle name="entry box 3 2 4 4" xfId="20824" xr:uid="{00000000-0005-0000-0000-0000BB1A0000}"/>
    <cellStyle name="entry box 3 2 4 4 2" xfId="32306" xr:uid="{00000000-0005-0000-0000-0000BC1A0000}"/>
    <cellStyle name="entry box 3 2 4 5" xfId="10996" xr:uid="{00000000-0005-0000-0000-0000BD1A0000}"/>
    <cellStyle name="entry box 3 2 4 6" xfId="22649" xr:uid="{00000000-0005-0000-0000-0000BE1A0000}"/>
    <cellStyle name="entry box 3 2 4 7" xfId="33990" xr:uid="{00000000-0005-0000-0000-0000BF1A0000}"/>
    <cellStyle name="entry box 3 2 5" xfId="6383" xr:uid="{00000000-0005-0000-0000-0000C01A0000}"/>
    <cellStyle name="entry box 3 2 5 2" xfId="15664" xr:uid="{00000000-0005-0000-0000-0000C11A0000}"/>
    <cellStyle name="entry box 3 2 5 2 2" xfId="27218" xr:uid="{00000000-0005-0000-0000-0000C21A0000}"/>
    <cellStyle name="entry box 3 2 5 3" xfId="19183" xr:uid="{00000000-0005-0000-0000-0000C31A0000}"/>
    <cellStyle name="entry box 3 2 5 3 2" xfId="30671" xr:uid="{00000000-0005-0000-0000-0000C41A0000}"/>
    <cellStyle name="entry box 3 2 5 4" xfId="20917" xr:uid="{00000000-0005-0000-0000-0000C51A0000}"/>
    <cellStyle name="entry box 3 2 5 4 2" xfId="32398" xr:uid="{00000000-0005-0000-0000-0000C61A0000}"/>
    <cellStyle name="entry box 3 2 5 5" xfId="11086" xr:uid="{00000000-0005-0000-0000-0000C71A0000}"/>
    <cellStyle name="entry box 3 2 5 6" xfId="22741" xr:uid="{00000000-0005-0000-0000-0000C81A0000}"/>
    <cellStyle name="entry box 3 2 5 7" xfId="34078" xr:uid="{00000000-0005-0000-0000-0000C91A0000}"/>
    <cellStyle name="entry box 3 2 6" xfId="9580" xr:uid="{00000000-0005-0000-0000-0000CA1A0000}"/>
    <cellStyle name="entry box 3 2 6 2" xfId="14555" xr:uid="{00000000-0005-0000-0000-0000CB1A0000}"/>
    <cellStyle name="entry box 3 2 6 2 2" xfId="26116" xr:uid="{00000000-0005-0000-0000-0000CC1A0000}"/>
    <cellStyle name="entry box 3 2 6 3" xfId="13354" xr:uid="{00000000-0005-0000-0000-0000CD1A0000}"/>
    <cellStyle name="entry box 3 2 6 3 2" xfId="24922" xr:uid="{00000000-0005-0000-0000-0000CE1A0000}"/>
    <cellStyle name="entry box 3 2 6 4" xfId="14721" xr:uid="{00000000-0005-0000-0000-0000CF1A0000}"/>
    <cellStyle name="entry box 3 2 6 4 2" xfId="26280" xr:uid="{00000000-0005-0000-0000-0000D01A0000}"/>
    <cellStyle name="entry box 3 2 6 5" xfId="8200" xr:uid="{00000000-0005-0000-0000-0000D11A0000}"/>
    <cellStyle name="entry box 3 2 6 6" xfId="8529" xr:uid="{00000000-0005-0000-0000-0000D21A0000}"/>
    <cellStyle name="entry box 3 2 7" xfId="13797" xr:uid="{00000000-0005-0000-0000-0000D31A0000}"/>
    <cellStyle name="entry box 3 2 7 2" xfId="25361" xr:uid="{00000000-0005-0000-0000-0000D41A0000}"/>
    <cellStyle name="entry box 3 2 8" xfId="13529" xr:uid="{00000000-0005-0000-0000-0000D51A0000}"/>
    <cellStyle name="entry box 3 2 8 2" xfId="25093" xr:uid="{00000000-0005-0000-0000-0000D61A0000}"/>
    <cellStyle name="entry box 3 2 9" xfId="8442" xr:uid="{00000000-0005-0000-0000-0000D71A0000}"/>
    <cellStyle name="entry box 3 3" xfId="1653" xr:uid="{00000000-0005-0000-0000-0000D81A0000}"/>
    <cellStyle name="entry box 3 3 10" xfId="8986" xr:uid="{00000000-0005-0000-0000-0000D91A0000}"/>
    <cellStyle name="entry box 3 3 2" xfId="7313" xr:uid="{00000000-0005-0000-0000-0000DA1A0000}"/>
    <cellStyle name="entry box 3 3 2 2" xfId="16557" xr:uid="{00000000-0005-0000-0000-0000DB1A0000}"/>
    <cellStyle name="entry box 3 3 2 2 2" xfId="28111" xr:uid="{00000000-0005-0000-0000-0000DC1A0000}"/>
    <cellStyle name="entry box 3 3 2 3" xfId="20076" xr:uid="{00000000-0005-0000-0000-0000DD1A0000}"/>
    <cellStyle name="entry box 3 3 2 3 2" xfId="31564" xr:uid="{00000000-0005-0000-0000-0000DE1A0000}"/>
    <cellStyle name="entry box 3 3 2 4" xfId="21810" xr:uid="{00000000-0005-0000-0000-0000DF1A0000}"/>
    <cellStyle name="entry box 3 3 2 4 2" xfId="33291" xr:uid="{00000000-0005-0000-0000-0000E01A0000}"/>
    <cellStyle name="entry box 3 3 2 5" xfId="11977" xr:uid="{00000000-0005-0000-0000-0000E11A0000}"/>
    <cellStyle name="entry box 3 3 2 6" xfId="23634" xr:uid="{00000000-0005-0000-0000-0000E21A0000}"/>
    <cellStyle name="entry box 3 3 2 7" xfId="34969" xr:uid="{00000000-0005-0000-0000-0000E31A0000}"/>
    <cellStyle name="entry box 3 3 3" xfId="7827" xr:uid="{00000000-0005-0000-0000-0000E41A0000}"/>
    <cellStyle name="entry box 3 3 3 2" xfId="16812" xr:uid="{00000000-0005-0000-0000-0000E51A0000}"/>
    <cellStyle name="entry box 3 3 3 2 2" xfId="28366" xr:uid="{00000000-0005-0000-0000-0000E61A0000}"/>
    <cellStyle name="entry box 3 3 3 3" xfId="20299" xr:uid="{00000000-0005-0000-0000-0000E71A0000}"/>
    <cellStyle name="entry box 3 3 3 3 2" xfId="31787" xr:uid="{00000000-0005-0000-0000-0000E81A0000}"/>
    <cellStyle name="entry box 3 3 3 4" xfId="22033" xr:uid="{00000000-0005-0000-0000-0000E91A0000}"/>
    <cellStyle name="entry box 3 3 3 4 2" xfId="33514" xr:uid="{00000000-0005-0000-0000-0000EA1A0000}"/>
    <cellStyle name="entry box 3 3 3 5" xfId="12278" xr:uid="{00000000-0005-0000-0000-0000EB1A0000}"/>
    <cellStyle name="entry box 3 3 3 6" xfId="23857" xr:uid="{00000000-0005-0000-0000-0000EC1A0000}"/>
    <cellStyle name="entry box 3 3 3 7" xfId="35192" xr:uid="{00000000-0005-0000-0000-0000ED1A0000}"/>
    <cellStyle name="entry box 3 3 4" xfId="7727" xr:uid="{00000000-0005-0000-0000-0000EE1A0000}"/>
    <cellStyle name="entry box 3 3 4 2" xfId="16712" xr:uid="{00000000-0005-0000-0000-0000EF1A0000}"/>
    <cellStyle name="entry box 3 3 4 2 2" xfId="28266" xr:uid="{00000000-0005-0000-0000-0000F01A0000}"/>
    <cellStyle name="entry box 3 3 4 3" xfId="20199" xr:uid="{00000000-0005-0000-0000-0000F11A0000}"/>
    <cellStyle name="entry box 3 3 4 3 2" xfId="31687" xr:uid="{00000000-0005-0000-0000-0000F21A0000}"/>
    <cellStyle name="entry box 3 3 4 4" xfId="21933" xr:uid="{00000000-0005-0000-0000-0000F31A0000}"/>
    <cellStyle name="entry box 3 3 4 4 2" xfId="33414" xr:uid="{00000000-0005-0000-0000-0000F41A0000}"/>
    <cellStyle name="entry box 3 3 4 5" xfId="12178" xr:uid="{00000000-0005-0000-0000-0000F51A0000}"/>
    <cellStyle name="entry box 3 3 4 6" xfId="23757" xr:uid="{00000000-0005-0000-0000-0000F61A0000}"/>
    <cellStyle name="entry box 3 3 4 7" xfId="35092" xr:uid="{00000000-0005-0000-0000-0000F71A0000}"/>
    <cellStyle name="entry box 3 3 5" xfId="14184" xr:uid="{00000000-0005-0000-0000-0000F81A0000}"/>
    <cellStyle name="entry box 3 3 5 2" xfId="25748" xr:uid="{00000000-0005-0000-0000-0000F91A0000}"/>
    <cellStyle name="entry box 3 3 6" xfId="14397" xr:uid="{00000000-0005-0000-0000-0000FA1A0000}"/>
    <cellStyle name="entry box 3 3 6 2" xfId="25961" xr:uid="{00000000-0005-0000-0000-0000FB1A0000}"/>
    <cellStyle name="entry box 3 3 7" xfId="14008" xr:uid="{00000000-0005-0000-0000-0000FC1A0000}"/>
    <cellStyle name="entry box 3 3 7 2" xfId="25572" xr:uid="{00000000-0005-0000-0000-0000FD1A0000}"/>
    <cellStyle name="entry box 3 3 8" xfId="9100" xr:uid="{00000000-0005-0000-0000-0000FE1A0000}"/>
    <cellStyle name="entry box 3 3 9" xfId="9259" xr:uid="{00000000-0005-0000-0000-0000FF1A0000}"/>
    <cellStyle name="entry box 3 4" xfId="1654" xr:uid="{00000000-0005-0000-0000-0000001B0000}"/>
    <cellStyle name="entry box 3 4 2" xfId="14557" xr:uid="{00000000-0005-0000-0000-0000011B0000}"/>
    <cellStyle name="entry box 3 4 2 2" xfId="26118" xr:uid="{00000000-0005-0000-0000-0000021B0000}"/>
    <cellStyle name="entry box 3 4 3" xfId="14345" xr:uid="{00000000-0005-0000-0000-0000031B0000}"/>
    <cellStyle name="entry box 3 4 3 2" xfId="25909" xr:uid="{00000000-0005-0000-0000-0000041B0000}"/>
    <cellStyle name="entry box 3 4 4" xfId="12925" xr:uid="{00000000-0005-0000-0000-0000051B0000}"/>
    <cellStyle name="entry box 3 4 4 2" xfId="24495" xr:uid="{00000000-0005-0000-0000-0000061B0000}"/>
    <cellStyle name="entry box 3 4 5" xfId="9582" xr:uid="{00000000-0005-0000-0000-0000071B0000}"/>
    <cellStyle name="entry box 3 4 6" xfId="8199" xr:uid="{00000000-0005-0000-0000-0000081B0000}"/>
    <cellStyle name="entry box 3 4 7" xfId="8859" xr:uid="{00000000-0005-0000-0000-0000091B0000}"/>
    <cellStyle name="entry box 3 5" xfId="6781" xr:uid="{00000000-0005-0000-0000-00000A1B0000}"/>
    <cellStyle name="entry box 3 5 2" xfId="16062" xr:uid="{00000000-0005-0000-0000-00000B1B0000}"/>
    <cellStyle name="entry box 3 5 2 2" xfId="27616" xr:uid="{00000000-0005-0000-0000-00000C1B0000}"/>
    <cellStyle name="entry box 3 5 3" xfId="19581" xr:uid="{00000000-0005-0000-0000-00000D1B0000}"/>
    <cellStyle name="entry box 3 5 3 2" xfId="31069" xr:uid="{00000000-0005-0000-0000-00000E1B0000}"/>
    <cellStyle name="entry box 3 5 4" xfId="21315" xr:uid="{00000000-0005-0000-0000-00000F1B0000}"/>
    <cellStyle name="entry box 3 5 4 2" xfId="32796" xr:uid="{00000000-0005-0000-0000-0000101B0000}"/>
    <cellStyle name="entry box 3 5 5" xfId="11484" xr:uid="{00000000-0005-0000-0000-0000111B0000}"/>
    <cellStyle name="entry box 3 5 6" xfId="23139" xr:uid="{00000000-0005-0000-0000-0000121B0000}"/>
    <cellStyle name="entry box 3 5 7" xfId="34476" xr:uid="{00000000-0005-0000-0000-0000131B0000}"/>
    <cellStyle name="entry box 3 6" xfId="9579" xr:uid="{00000000-0005-0000-0000-0000141B0000}"/>
    <cellStyle name="entry box 3 6 2" xfId="14554" xr:uid="{00000000-0005-0000-0000-0000151B0000}"/>
    <cellStyle name="entry box 3 6 2 2" xfId="26115" xr:uid="{00000000-0005-0000-0000-0000161B0000}"/>
    <cellStyle name="entry box 3 6 3" xfId="17252" xr:uid="{00000000-0005-0000-0000-0000171B0000}"/>
    <cellStyle name="entry box 3 6 3 2" xfId="28740" xr:uid="{00000000-0005-0000-0000-0000181B0000}"/>
    <cellStyle name="entry box 3 6 4" xfId="14906" xr:uid="{00000000-0005-0000-0000-0000191B0000}"/>
    <cellStyle name="entry box 3 6 4 2" xfId="26465" xr:uid="{00000000-0005-0000-0000-00001A1B0000}"/>
    <cellStyle name="entry box 3 6 5" xfId="8229" xr:uid="{00000000-0005-0000-0000-00001B1B0000}"/>
    <cellStyle name="entry box 3 6 6" xfId="9433" xr:uid="{00000000-0005-0000-0000-00001C1B0000}"/>
    <cellStyle name="entry box 3 7" xfId="13417" xr:uid="{00000000-0005-0000-0000-00001D1B0000}"/>
    <cellStyle name="entry box 3 7 2" xfId="24983" xr:uid="{00000000-0005-0000-0000-00001E1B0000}"/>
    <cellStyle name="entry box 3 8" xfId="13955" xr:uid="{00000000-0005-0000-0000-00001F1B0000}"/>
    <cellStyle name="entry box 3 8 2" xfId="25519" xr:uid="{00000000-0005-0000-0000-0000201B0000}"/>
    <cellStyle name="entry box 3 9" xfId="8207" xr:uid="{00000000-0005-0000-0000-0000211B0000}"/>
    <cellStyle name="entry box 4" xfId="1655" xr:uid="{00000000-0005-0000-0000-0000221B0000}"/>
    <cellStyle name="entry box 4 2" xfId="1656" xr:uid="{00000000-0005-0000-0000-0000231B0000}"/>
    <cellStyle name="entry box 4 2 2" xfId="14559" xr:uid="{00000000-0005-0000-0000-0000241B0000}"/>
    <cellStyle name="entry box 4 2 2 2" xfId="26120" xr:uid="{00000000-0005-0000-0000-0000251B0000}"/>
    <cellStyle name="entry box 4 2 3" xfId="14324" xr:uid="{00000000-0005-0000-0000-0000261B0000}"/>
    <cellStyle name="entry box 4 2 3 2" xfId="25888" xr:uid="{00000000-0005-0000-0000-0000271B0000}"/>
    <cellStyle name="entry box 4 2 4" xfId="12998" xr:uid="{00000000-0005-0000-0000-0000281B0000}"/>
    <cellStyle name="entry box 4 2 4 2" xfId="24567" xr:uid="{00000000-0005-0000-0000-0000291B0000}"/>
    <cellStyle name="entry box 4 2 5" xfId="9584" xr:uid="{00000000-0005-0000-0000-00002A1B0000}"/>
    <cellStyle name="entry box 4 2 6" xfId="8198" xr:uid="{00000000-0005-0000-0000-00002B1B0000}"/>
    <cellStyle name="entry box 4 2 7" xfId="8345" xr:uid="{00000000-0005-0000-0000-00002C1B0000}"/>
    <cellStyle name="entry box 4 3" xfId="6779" xr:uid="{00000000-0005-0000-0000-00002D1B0000}"/>
    <cellStyle name="entry box 4 3 2" xfId="16060" xr:uid="{00000000-0005-0000-0000-00002E1B0000}"/>
    <cellStyle name="entry box 4 3 2 2" xfId="27614" xr:uid="{00000000-0005-0000-0000-00002F1B0000}"/>
    <cellStyle name="entry box 4 3 3" xfId="19579" xr:uid="{00000000-0005-0000-0000-0000301B0000}"/>
    <cellStyle name="entry box 4 3 3 2" xfId="31067" xr:uid="{00000000-0005-0000-0000-0000311B0000}"/>
    <cellStyle name="entry box 4 3 4" xfId="21313" xr:uid="{00000000-0005-0000-0000-0000321B0000}"/>
    <cellStyle name="entry box 4 3 4 2" xfId="32794" xr:uid="{00000000-0005-0000-0000-0000331B0000}"/>
    <cellStyle name="entry box 4 3 5" xfId="11482" xr:uid="{00000000-0005-0000-0000-0000341B0000}"/>
    <cellStyle name="entry box 4 3 6" xfId="23137" xr:uid="{00000000-0005-0000-0000-0000351B0000}"/>
    <cellStyle name="entry box 4 3 7" xfId="34474" xr:uid="{00000000-0005-0000-0000-0000361B0000}"/>
    <cellStyle name="entry box 4 4" xfId="6696" xr:uid="{00000000-0005-0000-0000-0000371B0000}"/>
    <cellStyle name="entry box 4 4 2" xfId="15977" xr:uid="{00000000-0005-0000-0000-0000381B0000}"/>
    <cellStyle name="entry box 4 4 2 2" xfId="27531" xr:uid="{00000000-0005-0000-0000-0000391B0000}"/>
    <cellStyle name="entry box 4 4 3" xfId="19496" xr:uid="{00000000-0005-0000-0000-00003A1B0000}"/>
    <cellStyle name="entry box 4 4 3 2" xfId="30984" xr:uid="{00000000-0005-0000-0000-00003B1B0000}"/>
    <cellStyle name="entry box 4 4 4" xfId="21230" xr:uid="{00000000-0005-0000-0000-00003C1B0000}"/>
    <cellStyle name="entry box 4 4 4 2" xfId="32711" xr:uid="{00000000-0005-0000-0000-00003D1B0000}"/>
    <cellStyle name="entry box 4 4 5" xfId="11399" xr:uid="{00000000-0005-0000-0000-00003E1B0000}"/>
    <cellStyle name="entry box 4 4 6" xfId="23054" xr:uid="{00000000-0005-0000-0000-00003F1B0000}"/>
    <cellStyle name="entry box 4 4 7" xfId="34391" xr:uid="{00000000-0005-0000-0000-0000401B0000}"/>
    <cellStyle name="entry box 4 5" xfId="6344" xr:uid="{00000000-0005-0000-0000-0000411B0000}"/>
    <cellStyle name="entry box 4 5 2" xfId="15625" xr:uid="{00000000-0005-0000-0000-0000421B0000}"/>
    <cellStyle name="entry box 4 5 2 2" xfId="27179" xr:uid="{00000000-0005-0000-0000-0000431B0000}"/>
    <cellStyle name="entry box 4 5 3" xfId="19144" xr:uid="{00000000-0005-0000-0000-0000441B0000}"/>
    <cellStyle name="entry box 4 5 3 2" xfId="30632" xr:uid="{00000000-0005-0000-0000-0000451B0000}"/>
    <cellStyle name="entry box 4 5 4" xfId="20878" xr:uid="{00000000-0005-0000-0000-0000461B0000}"/>
    <cellStyle name="entry box 4 5 4 2" xfId="32359" xr:uid="{00000000-0005-0000-0000-0000471B0000}"/>
    <cellStyle name="entry box 4 5 5" xfId="11047" xr:uid="{00000000-0005-0000-0000-0000481B0000}"/>
    <cellStyle name="entry box 4 5 6" xfId="22702" xr:uid="{00000000-0005-0000-0000-0000491B0000}"/>
    <cellStyle name="entry box 4 5 7" xfId="34039" xr:uid="{00000000-0005-0000-0000-00004A1B0000}"/>
    <cellStyle name="entry box 4 6" xfId="9583" xr:uid="{00000000-0005-0000-0000-00004B1B0000}"/>
    <cellStyle name="entry box 4 6 2" xfId="14558" xr:uid="{00000000-0005-0000-0000-00004C1B0000}"/>
    <cellStyle name="entry box 4 6 2 2" xfId="26119" xr:uid="{00000000-0005-0000-0000-00004D1B0000}"/>
    <cellStyle name="entry box 4 6 3" xfId="17246" xr:uid="{00000000-0005-0000-0000-00004E1B0000}"/>
    <cellStyle name="entry box 4 6 3 2" xfId="28734" xr:uid="{00000000-0005-0000-0000-00004F1B0000}"/>
    <cellStyle name="entry box 4 6 4" xfId="13796" xr:uid="{00000000-0005-0000-0000-0000501B0000}"/>
    <cellStyle name="entry box 4 6 4 2" xfId="25360" xr:uid="{00000000-0005-0000-0000-0000511B0000}"/>
    <cellStyle name="entry box 4 6 5" xfId="8227" xr:uid="{00000000-0005-0000-0000-0000521B0000}"/>
    <cellStyle name="entry box 4 6 6" xfId="8531" xr:uid="{00000000-0005-0000-0000-0000531B0000}"/>
    <cellStyle name="entry box 4 7" xfId="13415" xr:uid="{00000000-0005-0000-0000-0000541B0000}"/>
    <cellStyle name="entry box 4 7 2" xfId="24981" xr:uid="{00000000-0005-0000-0000-0000551B0000}"/>
    <cellStyle name="entry box 4 8" xfId="15009" xr:uid="{00000000-0005-0000-0000-0000561B0000}"/>
    <cellStyle name="entry box 4 8 2" xfId="26567" xr:uid="{00000000-0005-0000-0000-0000571B0000}"/>
    <cellStyle name="entry box 4 9" xfId="9825" xr:uid="{00000000-0005-0000-0000-0000581B0000}"/>
    <cellStyle name="entry box 5" xfId="1657" xr:uid="{00000000-0005-0000-0000-0000591B0000}"/>
    <cellStyle name="entry box 5 10" xfId="8325" xr:uid="{00000000-0005-0000-0000-00005A1B0000}"/>
    <cellStyle name="entry box 5 2" xfId="7315" xr:uid="{00000000-0005-0000-0000-00005B1B0000}"/>
    <cellStyle name="entry box 5 2 2" xfId="16558" xr:uid="{00000000-0005-0000-0000-00005C1B0000}"/>
    <cellStyle name="entry box 5 2 2 2" xfId="28112" xr:uid="{00000000-0005-0000-0000-00005D1B0000}"/>
    <cellStyle name="entry box 5 2 3" xfId="20077" xr:uid="{00000000-0005-0000-0000-00005E1B0000}"/>
    <cellStyle name="entry box 5 2 3 2" xfId="31565" xr:uid="{00000000-0005-0000-0000-00005F1B0000}"/>
    <cellStyle name="entry box 5 2 4" xfId="21811" xr:uid="{00000000-0005-0000-0000-0000601B0000}"/>
    <cellStyle name="entry box 5 2 4 2" xfId="33292" xr:uid="{00000000-0005-0000-0000-0000611B0000}"/>
    <cellStyle name="entry box 5 2 5" xfId="11978" xr:uid="{00000000-0005-0000-0000-0000621B0000}"/>
    <cellStyle name="entry box 5 2 6" xfId="23635" xr:uid="{00000000-0005-0000-0000-0000631B0000}"/>
    <cellStyle name="entry box 5 2 7" xfId="34970" xr:uid="{00000000-0005-0000-0000-0000641B0000}"/>
    <cellStyle name="entry box 5 3" xfId="7829" xr:uid="{00000000-0005-0000-0000-0000651B0000}"/>
    <cellStyle name="entry box 5 3 2" xfId="16814" xr:uid="{00000000-0005-0000-0000-0000661B0000}"/>
    <cellStyle name="entry box 5 3 2 2" xfId="28368" xr:uid="{00000000-0005-0000-0000-0000671B0000}"/>
    <cellStyle name="entry box 5 3 3" xfId="20301" xr:uid="{00000000-0005-0000-0000-0000681B0000}"/>
    <cellStyle name="entry box 5 3 3 2" xfId="31789" xr:uid="{00000000-0005-0000-0000-0000691B0000}"/>
    <cellStyle name="entry box 5 3 4" xfId="22035" xr:uid="{00000000-0005-0000-0000-00006A1B0000}"/>
    <cellStyle name="entry box 5 3 4 2" xfId="33516" xr:uid="{00000000-0005-0000-0000-00006B1B0000}"/>
    <cellStyle name="entry box 5 3 5" xfId="12280" xr:uid="{00000000-0005-0000-0000-00006C1B0000}"/>
    <cellStyle name="entry box 5 3 6" xfId="23859" xr:uid="{00000000-0005-0000-0000-00006D1B0000}"/>
    <cellStyle name="entry box 5 3 7" xfId="35194" xr:uid="{00000000-0005-0000-0000-00006E1B0000}"/>
    <cellStyle name="entry box 5 4" xfId="7728" xr:uid="{00000000-0005-0000-0000-00006F1B0000}"/>
    <cellStyle name="entry box 5 4 2" xfId="16713" xr:uid="{00000000-0005-0000-0000-0000701B0000}"/>
    <cellStyle name="entry box 5 4 2 2" xfId="28267" xr:uid="{00000000-0005-0000-0000-0000711B0000}"/>
    <cellStyle name="entry box 5 4 3" xfId="20200" xr:uid="{00000000-0005-0000-0000-0000721B0000}"/>
    <cellStyle name="entry box 5 4 3 2" xfId="31688" xr:uid="{00000000-0005-0000-0000-0000731B0000}"/>
    <cellStyle name="entry box 5 4 4" xfId="21934" xr:uid="{00000000-0005-0000-0000-0000741B0000}"/>
    <cellStyle name="entry box 5 4 4 2" xfId="33415" xr:uid="{00000000-0005-0000-0000-0000751B0000}"/>
    <cellStyle name="entry box 5 4 5" xfId="12179" xr:uid="{00000000-0005-0000-0000-0000761B0000}"/>
    <cellStyle name="entry box 5 4 6" xfId="23758" xr:uid="{00000000-0005-0000-0000-0000771B0000}"/>
    <cellStyle name="entry box 5 4 7" xfId="35093" xr:uid="{00000000-0005-0000-0000-0000781B0000}"/>
    <cellStyle name="entry box 5 5" xfId="14186" xr:uid="{00000000-0005-0000-0000-0000791B0000}"/>
    <cellStyle name="entry box 5 5 2" xfId="25750" xr:uid="{00000000-0005-0000-0000-00007A1B0000}"/>
    <cellStyle name="entry box 5 6" xfId="15170" xr:uid="{00000000-0005-0000-0000-00007B1B0000}"/>
    <cellStyle name="entry box 5 6 2" xfId="26728" xr:uid="{00000000-0005-0000-0000-00007C1B0000}"/>
    <cellStyle name="entry box 5 7" xfId="14058" xr:uid="{00000000-0005-0000-0000-00007D1B0000}"/>
    <cellStyle name="entry box 5 7 2" xfId="25622" xr:uid="{00000000-0005-0000-0000-00007E1B0000}"/>
    <cellStyle name="entry box 5 8" xfId="9102" xr:uid="{00000000-0005-0000-0000-00007F1B0000}"/>
    <cellStyle name="entry box 5 9" xfId="9272" xr:uid="{00000000-0005-0000-0000-0000801B0000}"/>
    <cellStyle name="entry box 6" xfId="5225" xr:uid="{00000000-0005-0000-0000-0000811B0000}"/>
    <cellStyle name="entry box 6 2" xfId="15212" xr:uid="{00000000-0005-0000-0000-0000821B0000}"/>
    <cellStyle name="entry box 6 2 2" xfId="26769" xr:uid="{00000000-0005-0000-0000-0000831B0000}"/>
    <cellStyle name="entry box 6 3" xfId="13185" xr:uid="{00000000-0005-0000-0000-0000841B0000}"/>
    <cellStyle name="entry box 6 3 2" xfId="24753" xr:uid="{00000000-0005-0000-0000-0000851B0000}"/>
    <cellStyle name="entry box 6 4" xfId="20605" xr:uid="{00000000-0005-0000-0000-0000861B0000}"/>
    <cellStyle name="entry box 6 4 2" xfId="32089" xr:uid="{00000000-0005-0000-0000-0000871B0000}"/>
    <cellStyle name="entry box 6 5" xfId="10647" xr:uid="{00000000-0005-0000-0000-0000881B0000}"/>
    <cellStyle name="entry box 6 6" xfId="22419" xr:uid="{00000000-0005-0000-0000-0000891B0000}"/>
    <cellStyle name="entry box 6 7" xfId="33784" xr:uid="{00000000-0005-0000-0000-00008A1B0000}"/>
    <cellStyle name="entry box 7" xfId="6312" xr:uid="{00000000-0005-0000-0000-00008B1B0000}"/>
    <cellStyle name="entry box 7 2" xfId="15593" xr:uid="{00000000-0005-0000-0000-00008C1B0000}"/>
    <cellStyle name="entry box 7 2 2" xfId="27147" xr:uid="{00000000-0005-0000-0000-00008D1B0000}"/>
    <cellStyle name="entry box 7 2 3" xfId="38155" xr:uid="{00000000-0005-0000-0000-00008E1B0000}"/>
    <cellStyle name="entry box 7 3" xfId="17533" xr:uid="{00000000-0005-0000-0000-00008F1B0000}"/>
    <cellStyle name="entry box 7 3 2" xfId="29021" xr:uid="{00000000-0005-0000-0000-0000901B0000}"/>
    <cellStyle name="entry box 7 3 3" xfId="39824" xr:uid="{00000000-0005-0000-0000-0000911B0000}"/>
    <cellStyle name="entry box 7 4" xfId="19112" xr:uid="{00000000-0005-0000-0000-0000921B0000}"/>
    <cellStyle name="entry box 7 4 2" xfId="30600" xr:uid="{00000000-0005-0000-0000-0000931B0000}"/>
    <cellStyle name="entry box 7 4 3" xfId="41379" xr:uid="{00000000-0005-0000-0000-0000941B0000}"/>
    <cellStyle name="entry box 7 5" xfId="20846" xr:uid="{00000000-0005-0000-0000-0000951B0000}"/>
    <cellStyle name="entry box 7 5 2" xfId="32327" xr:uid="{00000000-0005-0000-0000-0000961B0000}"/>
    <cellStyle name="entry box 7 5 3" xfId="42918" xr:uid="{00000000-0005-0000-0000-0000971B0000}"/>
    <cellStyle name="entry box 7 6" xfId="11015" xr:uid="{00000000-0005-0000-0000-0000981B0000}"/>
    <cellStyle name="entry box 7 7" xfId="22670" xr:uid="{00000000-0005-0000-0000-0000991B0000}"/>
    <cellStyle name="entry box 8" xfId="12641" xr:uid="{00000000-0005-0000-0000-00009A1B0000}"/>
    <cellStyle name="entry box 8 2" xfId="24211" xr:uid="{00000000-0005-0000-0000-00009B1B0000}"/>
    <cellStyle name="entry box 8 3" xfId="35542" xr:uid="{00000000-0005-0000-0000-00009C1B0000}"/>
    <cellStyle name="entry box 9" xfId="13759" xr:uid="{00000000-0005-0000-0000-00009D1B0000}"/>
    <cellStyle name="entry box 9 2" xfId="25323" xr:uid="{00000000-0005-0000-0000-00009E1B0000}"/>
    <cellStyle name="entry box 9 3" xfId="36550" xr:uid="{00000000-0005-0000-0000-00009F1B0000}"/>
    <cellStyle name="Euro" xfId="1658" xr:uid="{00000000-0005-0000-0000-0000A01B0000}"/>
    <cellStyle name="Explanatory Text" xfId="32" builtinId="53" customBuiltin="1"/>
    <cellStyle name="Explanatory Text 2" xfId="1659" xr:uid="{00000000-0005-0000-0000-0000A21B0000}"/>
    <cellStyle name="Explanatory Text 2 2" xfId="1660" xr:uid="{00000000-0005-0000-0000-0000A31B0000}"/>
    <cellStyle name="Explanatory Text 3" xfId="5194" xr:uid="{00000000-0005-0000-0000-0000A41B0000}"/>
    <cellStyle name="fore" xfId="1661" xr:uid="{00000000-0005-0000-0000-0000A51B0000}"/>
    <cellStyle name="fourdecplace" xfId="1662" xr:uid="{00000000-0005-0000-0000-0000A61B0000}"/>
    <cellStyle name="fourdecplace 2" xfId="1663" xr:uid="{00000000-0005-0000-0000-0000A71B0000}"/>
    <cellStyle name="GalleryPath" xfId="1664" xr:uid="{00000000-0005-0000-0000-0000A81B0000}"/>
    <cellStyle name="GalleryPath 2" xfId="1665" xr:uid="{00000000-0005-0000-0000-0000A91B0000}"/>
    <cellStyle name="GalleryPath 3" xfId="1666" xr:uid="{00000000-0005-0000-0000-0000AA1B0000}"/>
    <cellStyle name="GalleryPath 4" xfId="1667" xr:uid="{00000000-0005-0000-0000-0000AB1B0000}"/>
    <cellStyle name="Good" xfId="22" builtinId="26" customBuiltin="1"/>
    <cellStyle name="Good 2" xfId="1668" xr:uid="{00000000-0005-0000-0000-0000AD1B0000}"/>
    <cellStyle name="Good 2 2" xfId="1669" xr:uid="{00000000-0005-0000-0000-0000AE1B0000}"/>
    <cellStyle name="Good 2 3" xfId="1670" xr:uid="{00000000-0005-0000-0000-0000AF1B0000}"/>
    <cellStyle name="Good 2 4" xfId="1671" xr:uid="{00000000-0005-0000-0000-0000B01B0000}"/>
    <cellStyle name="Good 2 5" xfId="6088" xr:uid="{00000000-0005-0000-0000-0000B11B0000}"/>
    <cellStyle name="Good 3" xfId="1672" xr:uid="{00000000-0005-0000-0000-0000B21B0000}"/>
    <cellStyle name="Good 4" xfId="5185" xr:uid="{00000000-0005-0000-0000-0000B31B0000}"/>
    <cellStyle name="Grey" xfId="1673" xr:uid="{00000000-0005-0000-0000-0000B41B0000}"/>
    <cellStyle name="Grey 2" xfId="1674" xr:uid="{00000000-0005-0000-0000-0000B51B0000}"/>
    <cellStyle name="Grey 3" xfId="1675" xr:uid="{00000000-0005-0000-0000-0000B61B0000}"/>
    <cellStyle name="Grey 4" xfId="1676" xr:uid="{00000000-0005-0000-0000-0000B71B0000}"/>
    <cellStyle name="Header1" xfId="1677" xr:uid="{00000000-0005-0000-0000-0000B81B0000}"/>
    <cellStyle name="Header1 2" xfId="1678" xr:uid="{00000000-0005-0000-0000-0000B91B0000}"/>
    <cellStyle name="Header1 2 2" xfId="1679" xr:uid="{00000000-0005-0000-0000-0000BA1B0000}"/>
    <cellStyle name="Header1 2 2 2" xfId="9586" xr:uid="{00000000-0005-0000-0000-0000BB1B0000}"/>
    <cellStyle name="Header1 2 2 2 2" xfId="12997" xr:uid="{00000000-0005-0000-0000-0000BC1B0000}"/>
    <cellStyle name="Header1 2 3" xfId="6089" xr:uid="{00000000-0005-0000-0000-0000BD1B0000}"/>
    <cellStyle name="Header1 2 3 2" xfId="10915" xr:uid="{00000000-0005-0000-0000-0000BE1B0000}"/>
    <cellStyle name="Header1 2 3 2 2" xfId="20747" xr:uid="{00000000-0005-0000-0000-0000BF1B0000}"/>
    <cellStyle name="Header1 2 4" xfId="9585" xr:uid="{00000000-0005-0000-0000-0000C01B0000}"/>
    <cellStyle name="Header1 2 4 2" xfId="14720" xr:uid="{00000000-0005-0000-0000-0000C11B0000}"/>
    <cellStyle name="Header1 3" xfId="1680" xr:uid="{00000000-0005-0000-0000-0000C21B0000}"/>
    <cellStyle name="Header1 3 2" xfId="1681" xr:uid="{00000000-0005-0000-0000-0000C31B0000}"/>
    <cellStyle name="Header1 3 2 2" xfId="9588" xr:uid="{00000000-0005-0000-0000-0000C41B0000}"/>
    <cellStyle name="Header1 3 2 2 2" xfId="15367" xr:uid="{00000000-0005-0000-0000-0000C51B0000}"/>
    <cellStyle name="Header1 3 3" xfId="1682" xr:uid="{00000000-0005-0000-0000-0000C61B0000}"/>
    <cellStyle name="Header1 3 3 2" xfId="9737" xr:uid="{00000000-0005-0000-0000-0000C71B0000}"/>
    <cellStyle name="Header1 3 3 3" xfId="9589" xr:uid="{00000000-0005-0000-0000-0000C81B0000}"/>
    <cellStyle name="Header1 3 4" xfId="9587" xr:uid="{00000000-0005-0000-0000-0000C91B0000}"/>
    <cellStyle name="Header1 3 4 2" xfId="14914" xr:uid="{00000000-0005-0000-0000-0000CA1B0000}"/>
    <cellStyle name="Header1 4" xfId="1683" xr:uid="{00000000-0005-0000-0000-0000CB1B0000}"/>
    <cellStyle name="Header1 4 2" xfId="9590" xr:uid="{00000000-0005-0000-0000-0000CC1B0000}"/>
    <cellStyle name="Header1 4 2 2" xfId="14719" xr:uid="{00000000-0005-0000-0000-0000CD1B0000}"/>
    <cellStyle name="Header1 5" xfId="1684" xr:uid="{00000000-0005-0000-0000-0000CE1B0000}"/>
    <cellStyle name="Header1 5 2" xfId="9734" xr:uid="{00000000-0005-0000-0000-0000CF1B0000}"/>
    <cellStyle name="Header1 5 3" xfId="9591" xr:uid="{00000000-0005-0000-0000-0000D01B0000}"/>
    <cellStyle name="Header1 6" xfId="1685" xr:uid="{00000000-0005-0000-0000-0000D11B0000}"/>
    <cellStyle name="Header1 6 2" xfId="9733" xr:uid="{00000000-0005-0000-0000-0000D21B0000}"/>
    <cellStyle name="Header1 6 3" xfId="9592" xr:uid="{00000000-0005-0000-0000-0000D31B0000}"/>
    <cellStyle name="Header1 7" xfId="6311" xr:uid="{00000000-0005-0000-0000-0000D41B0000}"/>
    <cellStyle name="Header1 7 2" xfId="20845" xr:uid="{00000000-0005-0000-0000-0000D51B0000}"/>
    <cellStyle name="Header2" xfId="1686" xr:uid="{00000000-0005-0000-0000-0000D61B0000}"/>
    <cellStyle name="Header2 10" xfId="13760" xr:uid="{00000000-0005-0000-0000-0000D71B0000}"/>
    <cellStyle name="Header2 10 2" xfId="25324" xr:uid="{00000000-0005-0000-0000-0000D81B0000}"/>
    <cellStyle name="Header2 10 3" xfId="36551" xr:uid="{00000000-0005-0000-0000-0000D91B0000}"/>
    <cellStyle name="Header2 11" xfId="13513" xr:uid="{00000000-0005-0000-0000-0000DA1B0000}"/>
    <cellStyle name="Header2 11 2" xfId="25077" xr:uid="{00000000-0005-0000-0000-0000DB1B0000}"/>
    <cellStyle name="Header2 11 3" xfId="36336" xr:uid="{00000000-0005-0000-0000-0000DC1B0000}"/>
    <cellStyle name="Header2 12" xfId="12981" xr:uid="{00000000-0005-0000-0000-0000DD1B0000}"/>
    <cellStyle name="Header2 12 2" xfId="24551" xr:uid="{00000000-0005-0000-0000-0000DE1B0000}"/>
    <cellStyle name="Header2 12 3" xfId="35846" xr:uid="{00000000-0005-0000-0000-0000DF1B0000}"/>
    <cellStyle name="Header2 13" xfId="8720" xr:uid="{00000000-0005-0000-0000-0000E01B0000}"/>
    <cellStyle name="Header2 2" xfId="1687" xr:uid="{00000000-0005-0000-0000-0000E11B0000}"/>
    <cellStyle name="Header2 2 10" xfId="14154" xr:uid="{00000000-0005-0000-0000-0000E21B0000}"/>
    <cellStyle name="Header2 2 10 2" xfId="25718" xr:uid="{00000000-0005-0000-0000-0000E31B0000}"/>
    <cellStyle name="Header2 2 11" xfId="22347" xr:uid="{00000000-0005-0000-0000-0000E41B0000}"/>
    <cellStyle name="Header2 2 2" xfId="1688" xr:uid="{00000000-0005-0000-0000-0000E51B0000}"/>
    <cellStyle name="Header2 2 2 10" xfId="8708" xr:uid="{00000000-0005-0000-0000-0000E61B0000}"/>
    <cellStyle name="Header2 2 2 2" xfId="1689" xr:uid="{00000000-0005-0000-0000-0000E71B0000}"/>
    <cellStyle name="Header2 2 2 2 2" xfId="9727" xr:uid="{00000000-0005-0000-0000-0000E81B0000}"/>
    <cellStyle name="Header2 2 2 2 2 2" xfId="14693" xr:uid="{00000000-0005-0000-0000-0000E91B0000}"/>
    <cellStyle name="Header2 2 2 2 2 2 2" xfId="26254" xr:uid="{00000000-0005-0000-0000-0000EA1B0000}"/>
    <cellStyle name="Header2 2 2 2 2 2 3" xfId="37356" xr:uid="{00000000-0005-0000-0000-0000EB1B0000}"/>
    <cellStyle name="Header2 2 2 2 2 3" xfId="14477" xr:uid="{00000000-0005-0000-0000-0000EC1B0000}"/>
    <cellStyle name="Header2 2 2 2 2 3 2" xfId="26041" xr:uid="{00000000-0005-0000-0000-0000ED1B0000}"/>
    <cellStyle name="Header2 2 2 2 2 3 3" xfId="37185" xr:uid="{00000000-0005-0000-0000-0000EE1B0000}"/>
    <cellStyle name="Header2 2 2 2 2 4" xfId="15243" xr:uid="{00000000-0005-0000-0000-0000EF1B0000}"/>
    <cellStyle name="Header2 2 2 2 2 4 2" xfId="26800" xr:uid="{00000000-0005-0000-0000-0000F01B0000}"/>
    <cellStyle name="Header2 2 2 2 2 4 3" xfId="37833" xr:uid="{00000000-0005-0000-0000-0000F11B0000}"/>
    <cellStyle name="Header2 2 2 2 2 5" xfId="13490" xr:uid="{00000000-0005-0000-0000-0000F21B0000}"/>
    <cellStyle name="Header2 2 2 2 2 5 2" xfId="25056" xr:uid="{00000000-0005-0000-0000-0000F31B0000}"/>
    <cellStyle name="Header2 2 2 2 2 5 3" xfId="36315" xr:uid="{00000000-0005-0000-0000-0000F41B0000}"/>
    <cellStyle name="Header2 2 2 2 2 6" xfId="8462" xr:uid="{00000000-0005-0000-0000-0000F51B0000}"/>
    <cellStyle name="Header2 2 2 2 3" xfId="14569" xr:uid="{00000000-0005-0000-0000-0000F61B0000}"/>
    <cellStyle name="Header2 2 2 2 3 2" xfId="26130" xr:uid="{00000000-0005-0000-0000-0000F71B0000}"/>
    <cellStyle name="Header2 2 2 2 4" xfId="14338" xr:uid="{00000000-0005-0000-0000-0000F81B0000}"/>
    <cellStyle name="Header2 2 2 2 4 2" xfId="25902" xr:uid="{00000000-0005-0000-0000-0000F91B0000}"/>
    <cellStyle name="Header2 2 2 2 5" xfId="14381" xr:uid="{00000000-0005-0000-0000-0000FA1B0000}"/>
    <cellStyle name="Header2 2 2 2 5 2" xfId="25945" xr:uid="{00000000-0005-0000-0000-0000FB1B0000}"/>
    <cellStyle name="Header2 2 2 2 6" xfId="9594" xr:uid="{00000000-0005-0000-0000-0000FC1B0000}"/>
    <cellStyle name="Header2 2 2 2 7" xfId="8196" xr:uid="{00000000-0005-0000-0000-0000FD1B0000}"/>
    <cellStyle name="Header2 2 2 2 8" xfId="8347" xr:uid="{00000000-0005-0000-0000-0000FE1B0000}"/>
    <cellStyle name="Header2 2 2 3" xfId="6784" xr:uid="{00000000-0005-0000-0000-0000FF1B0000}"/>
    <cellStyle name="Header2 2 2 3 2" xfId="16065" xr:uid="{00000000-0005-0000-0000-0000001C0000}"/>
    <cellStyle name="Header2 2 2 3 2 2" xfId="27619" xr:uid="{00000000-0005-0000-0000-0000011C0000}"/>
    <cellStyle name="Header2 2 2 3 3" xfId="19584" xr:uid="{00000000-0005-0000-0000-0000021C0000}"/>
    <cellStyle name="Header2 2 2 3 3 2" xfId="31072" xr:uid="{00000000-0005-0000-0000-0000031C0000}"/>
    <cellStyle name="Header2 2 2 3 4" xfId="21318" xr:uid="{00000000-0005-0000-0000-0000041C0000}"/>
    <cellStyle name="Header2 2 2 3 4 2" xfId="32799" xr:uid="{00000000-0005-0000-0000-0000051C0000}"/>
    <cellStyle name="Header2 2 2 3 5" xfId="11487" xr:uid="{00000000-0005-0000-0000-0000061C0000}"/>
    <cellStyle name="Header2 2 2 3 6" xfId="23142" xr:uid="{00000000-0005-0000-0000-0000071C0000}"/>
    <cellStyle name="Header2 2 2 3 7" xfId="34479" xr:uid="{00000000-0005-0000-0000-0000081C0000}"/>
    <cellStyle name="Header2 2 2 4" xfId="6834" xr:uid="{00000000-0005-0000-0000-0000091C0000}"/>
    <cellStyle name="Header2 2 2 4 2" xfId="16115" xr:uid="{00000000-0005-0000-0000-00000A1C0000}"/>
    <cellStyle name="Header2 2 2 4 2 2" xfId="27669" xr:uid="{00000000-0005-0000-0000-00000B1C0000}"/>
    <cellStyle name="Header2 2 2 4 3" xfId="19634" xr:uid="{00000000-0005-0000-0000-00000C1C0000}"/>
    <cellStyle name="Header2 2 2 4 3 2" xfId="31122" xr:uid="{00000000-0005-0000-0000-00000D1C0000}"/>
    <cellStyle name="Header2 2 2 4 4" xfId="21368" xr:uid="{00000000-0005-0000-0000-00000E1C0000}"/>
    <cellStyle name="Header2 2 2 4 4 2" xfId="32849" xr:uid="{00000000-0005-0000-0000-00000F1C0000}"/>
    <cellStyle name="Header2 2 2 4 5" xfId="11537" xr:uid="{00000000-0005-0000-0000-0000101C0000}"/>
    <cellStyle name="Header2 2 2 4 6" xfId="23192" xr:uid="{00000000-0005-0000-0000-0000111C0000}"/>
    <cellStyle name="Header2 2 2 4 7" xfId="34529" xr:uid="{00000000-0005-0000-0000-0000121C0000}"/>
    <cellStyle name="Header2 2 2 5" xfId="6358" xr:uid="{00000000-0005-0000-0000-0000131C0000}"/>
    <cellStyle name="Header2 2 2 5 2" xfId="15639" xr:uid="{00000000-0005-0000-0000-0000141C0000}"/>
    <cellStyle name="Header2 2 2 5 2 2" xfId="27193" xr:uid="{00000000-0005-0000-0000-0000151C0000}"/>
    <cellStyle name="Header2 2 2 5 3" xfId="19158" xr:uid="{00000000-0005-0000-0000-0000161C0000}"/>
    <cellStyle name="Header2 2 2 5 3 2" xfId="30646" xr:uid="{00000000-0005-0000-0000-0000171C0000}"/>
    <cellStyle name="Header2 2 2 5 4" xfId="20892" xr:uid="{00000000-0005-0000-0000-0000181C0000}"/>
    <cellStyle name="Header2 2 2 5 4 2" xfId="32373" xr:uid="{00000000-0005-0000-0000-0000191C0000}"/>
    <cellStyle name="Header2 2 2 5 5" xfId="11061" xr:uid="{00000000-0005-0000-0000-00001A1C0000}"/>
    <cellStyle name="Header2 2 2 5 6" xfId="22716" xr:uid="{00000000-0005-0000-0000-00001B1C0000}"/>
    <cellStyle name="Header2 2 2 5 7" xfId="34053" xr:uid="{00000000-0005-0000-0000-00001C1C0000}"/>
    <cellStyle name="Header2 2 2 6" xfId="9593" xr:uid="{00000000-0005-0000-0000-00001D1C0000}"/>
    <cellStyle name="Header2 2 2 6 2" xfId="14568" xr:uid="{00000000-0005-0000-0000-00001E1C0000}"/>
    <cellStyle name="Header2 2 2 6 2 2" xfId="26129" xr:uid="{00000000-0005-0000-0000-00001F1C0000}"/>
    <cellStyle name="Header2 2 2 6 3" xfId="17250" xr:uid="{00000000-0005-0000-0000-0000201C0000}"/>
    <cellStyle name="Header2 2 2 6 3 2" xfId="28738" xr:uid="{00000000-0005-0000-0000-0000211C0000}"/>
    <cellStyle name="Header2 2 2 6 4" xfId="14718" xr:uid="{00000000-0005-0000-0000-0000221C0000}"/>
    <cellStyle name="Header2 2 2 6 4 2" xfId="26279" xr:uid="{00000000-0005-0000-0000-0000231C0000}"/>
    <cellStyle name="Header2 2 2 6 5" xfId="8225" xr:uid="{00000000-0005-0000-0000-0000241C0000}"/>
    <cellStyle name="Header2 2 2 6 6" xfId="10665" xr:uid="{00000000-0005-0000-0000-0000251C0000}"/>
    <cellStyle name="Header2 2 2 7" xfId="9728" xr:uid="{00000000-0005-0000-0000-0000261C0000}"/>
    <cellStyle name="Header2 2 2 7 2" xfId="14694" xr:uid="{00000000-0005-0000-0000-0000271C0000}"/>
    <cellStyle name="Header2 2 2 7 2 2" xfId="26255" xr:uid="{00000000-0005-0000-0000-0000281C0000}"/>
    <cellStyle name="Header2 2 2 7 2 3" xfId="37357" xr:uid="{00000000-0005-0000-0000-0000291C0000}"/>
    <cellStyle name="Header2 2 2 7 3" xfId="15411" xr:uid="{00000000-0005-0000-0000-00002A1C0000}"/>
    <cellStyle name="Header2 2 2 7 3 2" xfId="26965" xr:uid="{00000000-0005-0000-0000-00002B1C0000}"/>
    <cellStyle name="Header2 2 2 7 3 3" xfId="37987" xr:uid="{00000000-0005-0000-0000-00002C1C0000}"/>
    <cellStyle name="Header2 2 2 7 4" xfId="14529" xr:uid="{00000000-0005-0000-0000-00002D1C0000}"/>
    <cellStyle name="Header2 2 2 7 4 2" xfId="26093" xr:uid="{00000000-0005-0000-0000-00002E1C0000}"/>
    <cellStyle name="Header2 2 2 7 4 3" xfId="37236" xr:uid="{00000000-0005-0000-0000-00002F1C0000}"/>
    <cellStyle name="Header2 2 2 7 5" xfId="14498" xr:uid="{00000000-0005-0000-0000-0000301C0000}"/>
    <cellStyle name="Header2 2 2 7 5 2" xfId="26062" xr:uid="{00000000-0005-0000-0000-0000311C0000}"/>
    <cellStyle name="Header2 2 2 7 5 3" xfId="37205" xr:uid="{00000000-0005-0000-0000-0000321C0000}"/>
    <cellStyle name="Header2 2 2 7 6" xfId="8461" xr:uid="{00000000-0005-0000-0000-0000331C0000}"/>
    <cellStyle name="Header2 2 2 8" xfId="13434" xr:uid="{00000000-0005-0000-0000-0000341C0000}"/>
    <cellStyle name="Header2 2 2 8 2" xfId="25000" xr:uid="{00000000-0005-0000-0000-0000351C0000}"/>
    <cellStyle name="Header2 2 2 9" xfId="13704" xr:uid="{00000000-0005-0000-0000-0000361C0000}"/>
    <cellStyle name="Header2 2 2 9 2" xfId="25268" xr:uid="{00000000-0005-0000-0000-0000371C0000}"/>
    <cellStyle name="Header2 2 3" xfId="1690" xr:uid="{00000000-0005-0000-0000-0000381C0000}"/>
    <cellStyle name="Header2 2 3 10" xfId="8479" xr:uid="{00000000-0005-0000-0000-0000391C0000}"/>
    <cellStyle name="Header2 2 3 2" xfId="6091" xr:uid="{00000000-0005-0000-0000-00003A1C0000}"/>
    <cellStyle name="Header2 2 3 2 2" xfId="12525" xr:uid="{00000000-0005-0000-0000-00003B1C0000}"/>
    <cellStyle name="Header2 2 3 2 2 2" xfId="17059" xr:uid="{00000000-0005-0000-0000-00003C1C0000}"/>
    <cellStyle name="Header2 2 3 2 2 2 2" xfId="28613" xr:uid="{00000000-0005-0000-0000-00003D1C0000}"/>
    <cellStyle name="Header2 2 3 2 2 2 3" xfId="39450" xr:uid="{00000000-0005-0000-0000-00003E1C0000}"/>
    <cellStyle name="Header2 2 3 2 2 3" xfId="18836" xr:uid="{00000000-0005-0000-0000-00003F1C0000}"/>
    <cellStyle name="Header2 2 3 2 2 3 2" xfId="30324" xr:uid="{00000000-0005-0000-0000-0000401C0000}"/>
    <cellStyle name="Header2 2 3 2 2 3 3" xfId="41119" xr:uid="{00000000-0005-0000-0000-0000411C0000}"/>
    <cellStyle name="Header2 2 3 2 2 4" xfId="20546" xr:uid="{00000000-0005-0000-0000-0000421C0000}"/>
    <cellStyle name="Header2 2 3 2 2 4 2" xfId="32034" xr:uid="{00000000-0005-0000-0000-0000431C0000}"/>
    <cellStyle name="Header2 2 3 2 2 4 3" xfId="42646" xr:uid="{00000000-0005-0000-0000-0000441C0000}"/>
    <cellStyle name="Header2 2 3 2 2 5" xfId="22280" xr:uid="{00000000-0005-0000-0000-0000451C0000}"/>
    <cellStyle name="Header2 2 3 2 2 5 2" xfId="33761" xr:uid="{00000000-0005-0000-0000-0000461C0000}"/>
    <cellStyle name="Header2 2 3 2 2 5 3" xfId="44185" xr:uid="{00000000-0005-0000-0000-0000471C0000}"/>
    <cellStyle name="Header2 2 3 2 2 6" xfId="24104" xr:uid="{00000000-0005-0000-0000-0000481C0000}"/>
    <cellStyle name="Header2 2 3 2 3" xfId="15495" xr:uid="{00000000-0005-0000-0000-0000491C0000}"/>
    <cellStyle name="Header2 2 3 2 3 2" xfId="27049" xr:uid="{00000000-0005-0000-0000-00004A1C0000}"/>
    <cellStyle name="Header2 2 3 2 4" xfId="19015" xr:uid="{00000000-0005-0000-0000-00004B1C0000}"/>
    <cellStyle name="Header2 2 3 2 4 2" xfId="30503" xr:uid="{00000000-0005-0000-0000-00004C1C0000}"/>
    <cellStyle name="Header2 2 3 2 5" xfId="20749" xr:uid="{00000000-0005-0000-0000-00004D1C0000}"/>
    <cellStyle name="Header2 2 3 2 5 2" xfId="32231" xr:uid="{00000000-0005-0000-0000-00004E1C0000}"/>
    <cellStyle name="Header2 2 3 2 6" xfId="10917" xr:uid="{00000000-0005-0000-0000-00004F1C0000}"/>
    <cellStyle name="Header2 2 3 2 7" xfId="22574" xr:uid="{00000000-0005-0000-0000-0000501C0000}"/>
    <cellStyle name="Header2 2 3 2 8" xfId="33916" xr:uid="{00000000-0005-0000-0000-0000511C0000}"/>
    <cellStyle name="Header2 2 3 3" xfId="7177" xr:uid="{00000000-0005-0000-0000-0000521C0000}"/>
    <cellStyle name="Header2 2 3 3 2" xfId="16458" xr:uid="{00000000-0005-0000-0000-0000531C0000}"/>
    <cellStyle name="Header2 2 3 3 2 2" xfId="28012" xr:uid="{00000000-0005-0000-0000-0000541C0000}"/>
    <cellStyle name="Header2 2 3 3 3" xfId="19977" xr:uid="{00000000-0005-0000-0000-0000551C0000}"/>
    <cellStyle name="Header2 2 3 3 3 2" xfId="31465" xr:uid="{00000000-0005-0000-0000-0000561C0000}"/>
    <cellStyle name="Header2 2 3 3 4" xfId="21711" xr:uid="{00000000-0005-0000-0000-0000571C0000}"/>
    <cellStyle name="Header2 2 3 3 4 2" xfId="33192" xr:uid="{00000000-0005-0000-0000-0000581C0000}"/>
    <cellStyle name="Header2 2 3 3 5" xfId="11880" xr:uid="{00000000-0005-0000-0000-0000591C0000}"/>
    <cellStyle name="Header2 2 3 3 6" xfId="23535" xr:uid="{00000000-0005-0000-0000-00005A1C0000}"/>
    <cellStyle name="Header2 2 3 3 7" xfId="34872" xr:uid="{00000000-0005-0000-0000-00005B1C0000}"/>
    <cellStyle name="Header2 2 3 4" xfId="7817" xr:uid="{00000000-0005-0000-0000-00005C1C0000}"/>
    <cellStyle name="Header2 2 3 4 2" xfId="16802" xr:uid="{00000000-0005-0000-0000-00005D1C0000}"/>
    <cellStyle name="Header2 2 3 4 2 2" xfId="28356" xr:uid="{00000000-0005-0000-0000-00005E1C0000}"/>
    <cellStyle name="Header2 2 3 4 3" xfId="20289" xr:uid="{00000000-0005-0000-0000-00005F1C0000}"/>
    <cellStyle name="Header2 2 3 4 3 2" xfId="31777" xr:uid="{00000000-0005-0000-0000-0000601C0000}"/>
    <cellStyle name="Header2 2 3 4 4" xfId="22023" xr:uid="{00000000-0005-0000-0000-0000611C0000}"/>
    <cellStyle name="Header2 2 3 4 4 2" xfId="33504" xr:uid="{00000000-0005-0000-0000-0000621C0000}"/>
    <cellStyle name="Header2 2 3 4 5" xfId="12268" xr:uid="{00000000-0005-0000-0000-0000631C0000}"/>
    <cellStyle name="Header2 2 3 4 6" xfId="23847" xr:uid="{00000000-0005-0000-0000-0000641C0000}"/>
    <cellStyle name="Header2 2 3 4 7" xfId="35182" xr:uid="{00000000-0005-0000-0000-0000651C0000}"/>
    <cellStyle name="Header2 2 3 5" xfId="6395" xr:uid="{00000000-0005-0000-0000-0000661C0000}"/>
    <cellStyle name="Header2 2 3 5 2" xfId="15676" xr:uid="{00000000-0005-0000-0000-0000671C0000}"/>
    <cellStyle name="Header2 2 3 5 2 2" xfId="27230" xr:uid="{00000000-0005-0000-0000-0000681C0000}"/>
    <cellStyle name="Header2 2 3 5 3" xfId="19195" xr:uid="{00000000-0005-0000-0000-0000691C0000}"/>
    <cellStyle name="Header2 2 3 5 3 2" xfId="30683" xr:uid="{00000000-0005-0000-0000-00006A1C0000}"/>
    <cellStyle name="Header2 2 3 5 4" xfId="20929" xr:uid="{00000000-0005-0000-0000-00006B1C0000}"/>
    <cellStyle name="Header2 2 3 5 4 2" xfId="32410" xr:uid="{00000000-0005-0000-0000-00006C1C0000}"/>
    <cellStyle name="Header2 2 3 5 5" xfId="11098" xr:uid="{00000000-0005-0000-0000-00006D1C0000}"/>
    <cellStyle name="Header2 2 3 5 6" xfId="22753" xr:uid="{00000000-0005-0000-0000-00006E1C0000}"/>
    <cellStyle name="Header2 2 3 5 7" xfId="34090" xr:uid="{00000000-0005-0000-0000-00006F1C0000}"/>
    <cellStyle name="Header2 2 3 6" xfId="9595" xr:uid="{00000000-0005-0000-0000-0000701C0000}"/>
    <cellStyle name="Header2 2 3 6 2" xfId="14570" xr:uid="{00000000-0005-0000-0000-0000711C0000}"/>
    <cellStyle name="Header2 2 3 6 2 2" xfId="26131" xr:uid="{00000000-0005-0000-0000-0000721C0000}"/>
    <cellStyle name="Header2 2 3 6 3" xfId="12806" xr:uid="{00000000-0005-0000-0000-0000731C0000}"/>
    <cellStyle name="Header2 2 3 6 3 2" xfId="24376" xr:uid="{00000000-0005-0000-0000-0000741C0000}"/>
    <cellStyle name="Header2 2 3 6 4" xfId="12781" xr:uid="{00000000-0005-0000-0000-0000751C0000}"/>
    <cellStyle name="Header2 2 3 6 4 2" xfId="24351" xr:uid="{00000000-0005-0000-0000-0000761C0000}"/>
    <cellStyle name="Header2 2 3 6 5" xfId="8521" xr:uid="{00000000-0005-0000-0000-0000771C0000}"/>
    <cellStyle name="Header2 2 3 6 6" xfId="8348" xr:uid="{00000000-0005-0000-0000-0000781C0000}"/>
    <cellStyle name="Header2 2 3 7" xfId="9725" xr:uid="{00000000-0005-0000-0000-0000791C0000}"/>
    <cellStyle name="Header2 2 3 7 2" xfId="14690" xr:uid="{00000000-0005-0000-0000-00007A1C0000}"/>
    <cellStyle name="Header2 2 3 7 2 2" xfId="26251" xr:uid="{00000000-0005-0000-0000-00007B1C0000}"/>
    <cellStyle name="Header2 2 3 7 2 3" xfId="37353" xr:uid="{00000000-0005-0000-0000-00007C1C0000}"/>
    <cellStyle name="Header2 2 3 7 3" xfId="14479" xr:uid="{00000000-0005-0000-0000-00007D1C0000}"/>
    <cellStyle name="Header2 2 3 7 3 2" xfId="26043" xr:uid="{00000000-0005-0000-0000-00007E1C0000}"/>
    <cellStyle name="Header2 2 3 7 3 3" xfId="37187" xr:uid="{00000000-0005-0000-0000-00007F1C0000}"/>
    <cellStyle name="Header2 2 3 7 4" xfId="15175" xr:uid="{00000000-0005-0000-0000-0000801C0000}"/>
    <cellStyle name="Header2 2 3 7 4 2" xfId="26733" xr:uid="{00000000-0005-0000-0000-0000811C0000}"/>
    <cellStyle name="Header2 2 3 7 4 3" xfId="37772" xr:uid="{00000000-0005-0000-0000-0000821C0000}"/>
    <cellStyle name="Header2 2 3 7 5" xfId="15230" xr:uid="{00000000-0005-0000-0000-0000831C0000}"/>
    <cellStyle name="Header2 2 3 7 5 2" xfId="26787" xr:uid="{00000000-0005-0000-0000-0000841C0000}"/>
    <cellStyle name="Header2 2 3 7 5 3" xfId="37821" xr:uid="{00000000-0005-0000-0000-0000851C0000}"/>
    <cellStyle name="Header2 2 3 7 6" xfId="8465" xr:uid="{00000000-0005-0000-0000-0000861C0000}"/>
    <cellStyle name="Header2 2 3 8" xfId="14040" xr:uid="{00000000-0005-0000-0000-0000871C0000}"/>
    <cellStyle name="Header2 2 3 8 2" xfId="25604" xr:uid="{00000000-0005-0000-0000-0000881C0000}"/>
    <cellStyle name="Header2 2 3 9" xfId="14724" xr:uid="{00000000-0005-0000-0000-0000891C0000}"/>
    <cellStyle name="Header2 2 3 9 2" xfId="26283" xr:uid="{00000000-0005-0000-0000-00008A1C0000}"/>
    <cellStyle name="Header2 2 4" xfId="6259" xr:uid="{00000000-0005-0000-0000-00008B1C0000}"/>
    <cellStyle name="Header2 2 4 2" xfId="7225" xr:uid="{00000000-0005-0000-0000-00008C1C0000}"/>
    <cellStyle name="Header2 2 4 2 2" xfId="16506" xr:uid="{00000000-0005-0000-0000-00008D1C0000}"/>
    <cellStyle name="Header2 2 4 2 2 2" xfId="28060" xr:uid="{00000000-0005-0000-0000-00008E1C0000}"/>
    <cellStyle name="Header2 2 4 2 2 3" xfId="38963" xr:uid="{00000000-0005-0000-0000-00008F1C0000}"/>
    <cellStyle name="Header2 2 4 2 3" xfId="18355" xr:uid="{00000000-0005-0000-0000-0000901C0000}"/>
    <cellStyle name="Header2 2 4 2 3 2" xfId="29843" xr:uid="{00000000-0005-0000-0000-0000911C0000}"/>
    <cellStyle name="Header2 2 4 2 3 3" xfId="40644" xr:uid="{00000000-0005-0000-0000-0000921C0000}"/>
    <cellStyle name="Header2 2 4 2 4" xfId="20025" xr:uid="{00000000-0005-0000-0000-0000931C0000}"/>
    <cellStyle name="Header2 2 4 2 4 2" xfId="31513" xr:uid="{00000000-0005-0000-0000-0000941C0000}"/>
    <cellStyle name="Header2 2 4 2 4 3" xfId="42187" xr:uid="{00000000-0005-0000-0000-0000951C0000}"/>
    <cellStyle name="Header2 2 4 2 5" xfId="21759" xr:uid="{00000000-0005-0000-0000-0000961C0000}"/>
    <cellStyle name="Header2 2 4 2 5 2" xfId="33240" xr:uid="{00000000-0005-0000-0000-0000971C0000}"/>
    <cellStyle name="Header2 2 4 2 5 3" xfId="43726" xr:uid="{00000000-0005-0000-0000-0000981C0000}"/>
    <cellStyle name="Header2 2 4 2 6" xfId="23583" xr:uid="{00000000-0005-0000-0000-0000991C0000}"/>
    <cellStyle name="Header2 2 4 3" xfId="6481" xr:uid="{00000000-0005-0000-0000-00009A1C0000}"/>
    <cellStyle name="Header2 2 4 3 2" xfId="15762" xr:uid="{00000000-0005-0000-0000-00009B1C0000}"/>
    <cellStyle name="Header2 2 4 3 2 2" xfId="27316" xr:uid="{00000000-0005-0000-0000-00009C1C0000}"/>
    <cellStyle name="Header2 2 4 3 3" xfId="19281" xr:uid="{00000000-0005-0000-0000-00009D1C0000}"/>
    <cellStyle name="Header2 2 4 3 3 2" xfId="30769" xr:uid="{00000000-0005-0000-0000-00009E1C0000}"/>
    <cellStyle name="Header2 2 4 3 4" xfId="21015" xr:uid="{00000000-0005-0000-0000-00009F1C0000}"/>
    <cellStyle name="Header2 2 4 3 4 2" xfId="32496" xr:uid="{00000000-0005-0000-0000-0000A01C0000}"/>
    <cellStyle name="Header2 2 4 3 5" xfId="11184" xr:uid="{00000000-0005-0000-0000-0000A11C0000}"/>
    <cellStyle name="Header2 2 4 3 6" xfId="22839" xr:uid="{00000000-0005-0000-0000-0000A21C0000}"/>
    <cellStyle name="Header2 2 4 3 7" xfId="34176" xr:uid="{00000000-0005-0000-0000-0000A31C0000}"/>
    <cellStyle name="Header2 2 4 4" xfId="10965" xr:uid="{00000000-0005-0000-0000-0000A41C0000}"/>
    <cellStyle name="Header2 2 4 4 2" xfId="15540" xr:uid="{00000000-0005-0000-0000-0000A51C0000}"/>
    <cellStyle name="Header2 2 4 4 2 2" xfId="27094" xr:uid="{00000000-0005-0000-0000-0000A61C0000}"/>
    <cellStyle name="Header2 2 4 4 3" xfId="19059" xr:uid="{00000000-0005-0000-0000-0000A71C0000}"/>
    <cellStyle name="Header2 2 4 4 3 2" xfId="30547" xr:uid="{00000000-0005-0000-0000-0000A81C0000}"/>
    <cellStyle name="Header2 2 4 4 4" xfId="20793" xr:uid="{00000000-0005-0000-0000-0000A91C0000}"/>
    <cellStyle name="Header2 2 4 4 4 2" xfId="32275" xr:uid="{00000000-0005-0000-0000-0000AA1C0000}"/>
    <cellStyle name="Header2 2 4 4 5" xfId="22618" xr:uid="{00000000-0005-0000-0000-0000AB1C0000}"/>
    <cellStyle name="Header2 2 4 4 6" xfId="33960" xr:uid="{00000000-0005-0000-0000-0000AC1C0000}"/>
    <cellStyle name="Header2 2 4 5" xfId="12830" xr:uid="{00000000-0005-0000-0000-0000AD1C0000}"/>
    <cellStyle name="Header2 2 4 5 2" xfId="24400" xr:uid="{00000000-0005-0000-0000-0000AE1C0000}"/>
    <cellStyle name="Header2 2 4 5 3" xfId="35718" xr:uid="{00000000-0005-0000-0000-0000AF1C0000}"/>
    <cellStyle name="Header2 2 4 6" xfId="14416" xr:uid="{00000000-0005-0000-0000-0000B01C0000}"/>
    <cellStyle name="Header2 2 4 6 2" xfId="25980" xr:uid="{00000000-0005-0000-0000-0000B11C0000}"/>
    <cellStyle name="Header2 2 4 6 3" xfId="37124" xr:uid="{00000000-0005-0000-0000-0000B21C0000}"/>
    <cellStyle name="Header2 2 4 7" xfId="18588" xr:uid="{00000000-0005-0000-0000-0000B31C0000}"/>
    <cellStyle name="Header2 2 4 7 2" xfId="30076" xr:uid="{00000000-0005-0000-0000-0000B41C0000}"/>
    <cellStyle name="Header2 2 4 7 3" xfId="40874" xr:uid="{00000000-0005-0000-0000-0000B51C0000}"/>
    <cellStyle name="Header2 2 4 8" xfId="9328" xr:uid="{00000000-0005-0000-0000-0000B61C0000}"/>
    <cellStyle name="Header2 2 5" xfId="7317" xr:uid="{00000000-0005-0000-0000-0000B71C0000}"/>
    <cellStyle name="Header2 2 5 2" xfId="6810" xr:uid="{00000000-0005-0000-0000-0000B81C0000}"/>
    <cellStyle name="Header2 2 5 2 2" xfId="16091" xr:uid="{00000000-0005-0000-0000-0000B91C0000}"/>
    <cellStyle name="Header2 2 5 2 2 2" xfId="27645" xr:uid="{00000000-0005-0000-0000-0000BA1C0000}"/>
    <cellStyle name="Header2 2 5 2 3" xfId="19610" xr:uid="{00000000-0005-0000-0000-0000BB1C0000}"/>
    <cellStyle name="Header2 2 5 2 3 2" xfId="31098" xr:uid="{00000000-0005-0000-0000-0000BC1C0000}"/>
    <cellStyle name="Header2 2 5 2 4" xfId="21344" xr:uid="{00000000-0005-0000-0000-0000BD1C0000}"/>
    <cellStyle name="Header2 2 5 2 4 2" xfId="32825" xr:uid="{00000000-0005-0000-0000-0000BE1C0000}"/>
    <cellStyle name="Header2 2 5 2 5" xfId="11513" xr:uid="{00000000-0005-0000-0000-0000BF1C0000}"/>
    <cellStyle name="Header2 2 5 2 6" xfId="23168" xr:uid="{00000000-0005-0000-0000-0000C01C0000}"/>
    <cellStyle name="Header2 2 5 2 7" xfId="34505" xr:uid="{00000000-0005-0000-0000-0000C11C0000}"/>
    <cellStyle name="Header2 2 5 3" xfId="6334" xr:uid="{00000000-0005-0000-0000-0000C21C0000}"/>
    <cellStyle name="Header2 2 5 3 2" xfId="15615" xr:uid="{00000000-0005-0000-0000-0000C31C0000}"/>
    <cellStyle name="Header2 2 5 3 2 2" xfId="27169" xr:uid="{00000000-0005-0000-0000-0000C41C0000}"/>
    <cellStyle name="Header2 2 5 3 3" xfId="19134" xr:uid="{00000000-0005-0000-0000-0000C51C0000}"/>
    <cellStyle name="Header2 2 5 3 3 2" xfId="30622" xr:uid="{00000000-0005-0000-0000-0000C61C0000}"/>
    <cellStyle name="Header2 2 5 3 4" xfId="20868" xr:uid="{00000000-0005-0000-0000-0000C71C0000}"/>
    <cellStyle name="Header2 2 5 3 4 2" xfId="32349" xr:uid="{00000000-0005-0000-0000-0000C81C0000}"/>
    <cellStyle name="Header2 2 5 3 5" xfId="11037" xr:uid="{00000000-0005-0000-0000-0000C91C0000}"/>
    <cellStyle name="Header2 2 5 3 6" xfId="22692" xr:uid="{00000000-0005-0000-0000-0000CA1C0000}"/>
    <cellStyle name="Header2 2 5 3 7" xfId="34029" xr:uid="{00000000-0005-0000-0000-0000CB1C0000}"/>
    <cellStyle name="Header2 2 5 4" xfId="11980" xr:uid="{00000000-0005-0000-0000-0000CC1C0000}"/>
    <cellStyle name="Header2 2 5 4 2" xfId="16560" xr:uid="{00000000-0005-0000-0000-0000CD1C0000}"/>
    <cellStyle name="Header2 2 5 4 2 2" xfId="28114" xr:uid="{00000000-0005-0000-0000-0000CE1C0000}"/>
    <cellStyle name="Header2 2 5 4 3" xfId="20079" xr:uid="{00000000-0005-0000-0000-0000CF1C0000}"/>
    <cellStyle name="Header2 2 5 4 3 2" xfId="31567" xr:uid="{00000000-0005-0000-0000-0000D01C0000}"/>
    <cellStyle name="Header2 2 5 4 4" xfId="21813" xr:uid="{00000000-0005-0000-0000-0000D11C0000}"/>
    <cellStyle name="Header2 2 5 4 4 2" xfId="33294" xr:uid="{00000000-0005-0000-0000-0000D21C0000}"/>
    <cellStyle name="Header2 2 5 4 5" xfId="23637" xr:uid="{00000000-0005-0000-0000-0000D31C0000}"/>
    <cellStyle name="Header2 2 5 4 6" xfId="34972" xr:uid="{00000000-0005-0000-0000-0000D41C0000}"/>
    <cellStyle name="Header2 2 5 5" xfId="14188" xr:uid="{00000000-0005-0000-0000-0000D51C0000}"/>
    <cellStyle name="Header2 2 5 5 2" xfId="25752" xr:uid="{00000000-0005-0000-0000-0000D61C0000}"/>
    <cellStyle name="Header2 2 5 6" xfId="15069" xr:uid="{00000000-0005-0000-0000-0000D71C0000}"/>
    <cellStyle name="Header2 2 5 6 2" xfId="26627" xr:uid="{00000000-0005-0000-0000-0000D81C0000}"/>
    <cellStyle name="Header2 2 5 7" xfId="8370" xr:uid="{00000000-0005-0000-0000-0000D91C0000}"/>
    <cellStyle name="Header2 2 6" xfId="7311" xr:uid="{00000000-0005-0000-0000-0000DA1C0000}"/>
    <cellStyle name="Header2 2 6 2" xfId="7825" xr:uid="{00000000-0005-0000-0000-0000DB1C0000}"/>
    <cellStyle name="Header2 2 6 2 2" xfId="16810" xr:uid="{00000000-0005-0000-0000-0000DC1C0000}"/>
    <cellStyle name="Header2 2 6 2 2 2" xfId="28364" xr:uid="{00000000-0005-0000-0000-0000DD1C0000}"/>
    <cellStyle name="Header2 2 6 2 3" xfId="20297" xr:uid="{00000000-0005-0000-0000-0000DE1C0000}"/>
    <cellStyle name="Header2 2 6 2 3 2" xfId="31785" xr:uid="{00000000-0005-0000-0000-0000DF1C0000}"/>
    <cellStyle name="Header2 2 6 2 4" xfId="22031" xr:uid="{00000000-0005-0000-0000-0000E01C0000}"/>
    <cellStyle name="Header2 2 6 2 4 2" xfId="33512" xr:uid="{00000000-0005-0000-0000-0000E11C0000}"/>
    <cellStyle name="Header2 2 6 2 5" xfId="12276" xr:uid="{00000000-0005-0000-0000-0000E21C0000}"/>
    <cellStyle name="Header2 2 6 2 6" xfId="23855" xr:uid="{00000000-0005-0000-0000-0000E31C0000}"/>
    <cellStyle name="Header2 2 6 2 7" xfId="35190" xr:uid="{00000000-0005-0000-0000-0000E41C0000}"/>
    <cellStyle name="Header2 2 6 3" xfId="7745" xr:uid="{00000000-0005-0000-0000-0000E51C0000}"/>
    <cellStyle name="Header2 2 6 3 2" xfId="16730" xr:uid="{00000000-0005-0000-0000-0000E61C0000}"/>
    <cellStyle name="Header2 2 6 3 2 2" xfId="28284" xr:uid="{00000000-0005-0000-0000-0000E71C0000}"/>
    <cellStyle name="Header2 2 6 3 3" xfId="20217" xr:uid="{00000000-0005-0000-0000-0000E81C0000}"/>
    <cellStyle name="Header2 2 6 3 3 2" xfId="31705" xr:uid="{00000000-0005-0000-0000-0000E91C0000}"/>
    <cellStyle name="Header2 2 6 3 4" xfId="21951" xr:uid="{00000000-0005-0000-0000-0000EA1C0000}"/>
    <cellStyle name="Header2 2 6 3 4 2" xfId="33432" xr:uid="{00000000-0005-0000-0000-0000EB1C0000}"/>
    <cellStyle name="Header2 2 6 3 5" xfId="12196" xr:uid="{00000000-0005-0000-0000-0000EC1C0000}"/>
    <cellStyle name="Header2 2 6 3 6" xfId="23775" xr:uid="{00000000-0005-0000-0000-0000ED1C0000}"/>
    <cellStyle name="Header2 2 6 3 7" xfId="35110" xr:uid="{00000000-0005-0000-0000-0000EE1C0000}"/>
    <cellStyle name="Header2 2 6 4" xfId="14182" xr:uid="{00000000-0005-0000-0000-0000EF1C0000}"/>
    <cellStyle name="Header2 2 6 4 2" xfId="25746" xr:uid="{00000000-0005-0000-0000-0000F01C0000}"/>
    <cellStyle name="Header2 2 6 5" xfId="12865" xr:uid="{00000000-0005-0000-0000-0000F11C0000}"/>
    <cellStyle name="Header2 2 6 5 2" xfId="24435" xr:uid="{00000000-0005-0000-0000-0000F21C0000}"/>
    <cellStyle name="Header2 2 6 6" xfId="13196" xr:uid="{00000000-0005-0000-0000-0000F31C0000}"/>
    <cellStyle name="Header2 2 6 6 2" xfId="24764" xr:uid="{00000000-0005-0000-0000-0000F41C0000}"/>
    <cellStyle name="Header2 2 6 7" xfId="9098" xr:uid="{00000000-0005-0000-0000-0000F51C0000}"/>
    <cellStyle name="Header2 2 6 8" xfId="8551" xr:uid="{00000000-0005-0000-0000-0000F61C0000}"/>
    <cellStyle name="Header2 2 6 9" xfId="8101" xr:uid="{00000000-0005-0000-0000-0000F71C0000}"/>
    <cellStyle name="Header2 2 7" xfId="6509" xr:uid="{00000000-0005-0000-0000-0000F81C0000}"/>
    <cellStyle name="Header2 2 7 2" xfId="15790" xr:uid="{00000000-0005-0000-0000-0000F91C0000}"/>
    <cellStyle name="Header2 2 7 2 2" xfId="27344" xr:uid="{00000000-0005-0000-0000-0000FA1C0000}"/>
    <cellStyle name="Header2 2 7 3" xfId="19309" xr:uid="{00000000-0005-0000-0000-0000FB1C0000}"/>
    <cellStyle name="Header2 2 7 3 2" xfId="30797" xr:uid="{00000000-0005-0000-0000-0000FC1C0000}"/>
    <cellStyle name="Header2 2 7 4" xfId="21043" xr:uid="{00000000-0005-0000-0000-0000FD1C0000}"/>
    <cellStyle name="Header2 2 7 4 2" xfId="32524" xr:uid="{00000000-0005-0000-0000-0000FE1C0000}"/>
    <cellStyle name="Header2 2 7 5" xfId="11212" xr:uid="{00000000-0005-0000-0000-0000FF1C0000}"/>
    <cellStyle name="Header2 2 7 6" xfId="22867" xr:uid="{00000000-0005-0000-0000-0000001D0000}"/>
    <cellStyle name="Header2 2 7 7" xfId="34204" xr:uid="{00000000-0005-0000-0000-0000011D0000}"/>
    <cellStyle name="Header2 2 8" xfId="9730" xr:uid="{00000000-0005-0000-0000-0000021D0000}"/>
    <cellStyle name="Header2 2 8 2" xfId="14697" xr:uid="{00000000-0005-0000-0000-0000031D0000}"/>
    <cellStyle name="Header2 2 8 2 2" xfId="26258" xr:uid="{00000000-0005-0000-0000-0000041D0000}"/>
    <cellStyle name="Header2 2 8 2 3" xfId="37360" xr:uid="{00000000-0005-0000-0000-0000051D0000}"/>
    <cellStyle name="Header2 2 8 3" xfId="13098" xr:uid="{00000000-0005-0000-0000-0000061D0000}"/>
    <cellStyle name="Header2 2 8 3 2" xfId="24667" xr:uid="{00000000-0005-0000-0000-0000071D0000}"/>
    <cellStyle name="Header2 2 8 3 3" xfId="35955" xr:uid="{00000000-0005-0000-0000-0000081D0000}"/>
    <cellStyle name="Header2 2 8 4" xfId="14521" xr:uid="{00000000-0005-0000-0000-0000091D0000}"/>
    <cellStyle name="Header2 2 8 4 2" xfId="26085" xr:uid="{00000000-0005-0000-0000-00000A1D0000}"/>
    <cellStyle name="Header2 2 8 4 3" xfId="37228" xr:uid="{00000000-0005-0000-0000-00000B1D0000}"/>
    <cellStyle name="Header2 2 8 5" xfId="13378" xr:uid="{00000000-0005-0000-0000-00000C1D0000}"/>
    <cellStyle name="Header2 2 8 5 2" xfId="24945" xr:uid="{00000000-0005-0000-0000-00000D1D0000}"/>
    <cellStyle name="Header2 2 8 5 3" xfId="36214" xr:uid="{00000000-0005-0000-0000-00000E1D0000}"/>
    <cellStyle name="Header2 2 8 6" xfId="9069" xr:uid="{00000000-0005-0000-0000-00000F1D0000}"/>
    <cellStyle name="Header2 2 9" xfId="12959" xr:uid="{00000000-0005-0000-0000-0000101D0000}"/>
    <cellStyle name="Header2 2 9 2" xfId="24529" xr:uid="{00000000-0005-0000-0000-0000111D0000}"/>
    <cellStyle name="Header2 3" xfId="1691" xr:uid="{00000000-0005-0000-0000-0000121D0000}"/>
    <cellStyle name="Header2 3 10" xfId="8729" xr:uid="{00000000-0005-0000-0000-0000131D0000}"/>
    <cellStyle name="Header2 3 2" xfId="1692" xr:uid="{00000000-0005-0000-0000-0000141D0000}"/>
    <cellStyle name="Header2 3 2 10" xfId="8444" xr:uid="{00000000-0005-0000-0000-0000151D0000}"/>
    <cellStyle name="Header2 3 2 2" xfId="1693" xr:uid="{00000000-0005-0000-0000-0000161D0000}"/>
    <cellStyle name="Header2 3 2 2 2" xfId="9721" xr:uid="{00000000-0005-0000-0000-0000171D0000}"/>
    <cellStyle name="Header2 3 2 2 2 2" xfId="14685" xr:uid="{00000000-0005-0000-0000-0000181D0000}"/>
    <cellStyle name="Header2 3 2 2 2 2 2" xfId="26246" xr:uid="{00000000-0005-0000-0000-0000191D0000}"/>
    <cellStyle name="Header2 3 2 2 2 2 3" xfId="37348" xr:uid="{00000000-0005-0000-0000-00001A1D0000}"/>
    <cellStyle name="Header2 3 2 2 2 3" xfId="12654" xr:uid="{00000000-0005-0000-0000-00001B1D0000}"/>
    <cellStyle name="Header2 3 2 2 2 3 2" xfId="24224" xr:uid="{00000000-0005-0000-0000-00001C1D0000}"/>
    <cellStyle name="Header2 3 2 2 2 3 3" xfId="35555" xr:uid="{00000000-0005-0000-0000-00001D1D0000}"/>
    <cellStyle name="Header2 3 2 2 2 4" xfId="15390" xr:uid="{00000000-0005-0000-0000-00001E1D0000}"/>
    <cellStyle name="Header2 3 2 2 2 4 2" xfId="26944" xr:uid="{00000000-0005-0000-0000-00001F1D0000}"/>
    <cellStyle name="Header2 3 2 2 2 4 3" xfId="37966" xr:uid="{00000000-0005-0000-0000-0000201D0000}"/>
    <cellStyle name="Header2 3 2 2 2 5" xfId="14520" xr:uid="{00000000-0005-0000-0000-0000211D0000}"/>
    <cellStyle name="Header2 3 2 2 2 5 2" xfId="26084" xr:uid="{00000000-0005-0000-0000-0000221D0000}"/>
    <cellStyle name="Header2 3 2 2 2 5 3" xfId="37227" xr:uid="{00000000-0005-0000-0000-0000231D0000}"/>
    <cellStyle name="Header2 3 2 2 2 6" xfId="8468" xr:uid="{00000000-0005-0000-0000-0000241D0000}"/>
    <cellStyle name="Header2 3 2 2 3" xfId="14573" xr:uid="{00000000-0005-0000-0000-0000251D0000}"/>
    <cellStyle name="Header2 3 2 2 3 2" xfId="26134" xr:uid="{00000000-0005-0000-0000-0000261D0000}"/>
    <cellStyle name="Header2 3 2 2 4" xfId="14349" xr:uid="{00000000-0005-0000-0000-0000271D0000}"/>
    <cellStyle name="Header2 3 2 2 4 2" xfId="25913" xr:uid="{00000000-0005-0000-0000-0000281D0000}"/>
    <cellStyle name="Header2 3 2 2 5" xfId="14987" xr:uid="{00000000-0005-0000-0000-0000291D0000}"/>
    <cellStyle name="Header2 3 2 2 5 2" xfId="26545" xr:uid="{00000000-0005-0000-0000-00002A1D0000}"/>
    <cellStyle name="Header2 3 2 2 6" xfId="9598" xr:uid="{00000000-0005-0000-0000-00002B1D0000}"/>
    <cellStyle name="Header2 3 2 2 7" xfId="9364" xr:uid="{00000000-0005-0000-0000-00002C1D0000}"/>
    <cellStyle name="Header2 3 2 2 8" xfId="8352" xr:uid="{00000000-0005-0000-0000-00002D1D0000}"/>
    <cellStyle name="Header2 3 2 3" xfId="6983" xr:uid="{00000000-0005-0000-0000-00002E1D0000}"/>
    <cellStyle name="Header2 3 2 3 2" xfId="16264" xr:uid="{00000000-0005-0000-0000-00002F1D0000}"/>
    <cellStyle name="Header2 3 2 3 2 2" xfId="27818" xr:uid="{00000000-0005-0000-0000-0000301D0000}"/>
    <cellStyle name="Header2 3 2 3 3" xfId="19783" xr:uid="{00000000-0005-0000-0000-0000311D0000}"/>
    <cellStyle name="Header2 3 2 3 3 2" xfId="31271" xr:uid="{00000000-0005-0000-0000-0000321D0000}"/>
    <cellStyle name="Header2 3 2 3 4" xfId="21517" xr:uid="{00000000-0005-0000-0000-0000331D0000}"/>
    <cellStyle name="Header2 3 2 3 4 2" xfId="32998" xr:uid="{00000000-0005-0000-0000-0000341D0000}"/>
    <cellStyle name="Header2 3 2 3 5" xfId="11686" xr:uid="{00000000-0005-0000-0000-0000351D0000}"/>
    <cellStyle name="Header2 3 2 3 6" xfId="23341" xr:uid="{00000000-0005-0000-0000-0000361D0000}"/>
    <cellStyle name="Header2 3 2 3 7" xfId="34678" xr:uid="{00000000-0005-0000-0000-0000371D0000}"/>
    <cellStyle name="Header2 3 2 4" xfId="6535" xr:uid="{00000000-0005-0000-0000-0000381D0000}"/>
    <cellStyle name="Header2 3 2 4 2" xfId="15816" xr:uid="{00000000-0005-0000-0000-0000391D0000}"/>
    <cellStyle name="Header2 3 2 4 2 2" xfId="27370" xr:uid="{00000000-0005-0000-0000-00003A1D0000}"/>
    <cellStyle name="Header2 3 2 4 3" xfId="19335" xr:uid="{00000000-0005-0000-0000-00003B1D0000}"/>
    <cellStyle name="Header2 3 2 4 3 2" xfId="30823" xr:uid="{00000000-0005-0000-0000-00003C1D0000}"/>
    <cellStyle name="Header2 3 2 4 4" xfId="21069" xr:uid="{00000000-0005-0000-0000-00003D1D0000}"/>
    <cellStyle name="Header2 3 2 4 4 2" xfId="32550" xr:uid="{00000000-0005-0000-0000-00003E1D0000}"/>
    <cellStyle name="Header2 3 2 4 5" xfId="11238" xr:uid="{00000000-0005-0000-0000-00003F1D0000}"/>
    <cellStyle name="Header2 3 2 4 6" xfId="22893" xr:uid="{00000000-0005-0000-0000-0000401D0000}"/>
    <cellStyle name="Header2 3 2 4 7" xfId="34230" xr:uid="{00000000-0005-0000-0000-0000411D0000}"/>
    <cellStyle name="Header2 3 2 5" xfId="6633" xr:uid="{00000000-0005-0000-0000-0000421D0000}"/>
    <cellStyle name="Header2 3 2 5 2" xfId="15914" xr:uid="{00000000-0005-0000-0000-0000431D0000}"/>
    <cellStyle name="Header2 3 2 5 2 2" xfId="27468" xr:uid="{00000000-0005-0000-0000-0000441D0000}"/>
    <cellStyle name="Header2 3 2 5 3" xfId="19433" xr:uid="{00000000-0005-0000-0000-0000451D0000}"/>
    <cellStyle name="Header2 3 2 5 3 2" xfId="30921" xr:uid="{00000000-0005-0000-0000-0000461D0000}"/>
    <cellStyle name="Header2 3 2 5 4" xfId="21167" xr:uid="{00000000-0005-0000-0000-0000471D0000}"/>
    <cellStyle name="Header2 3 2 5 4 2" xfId="32648" xr:uid="{00000000-0005-0000-0000-0000481D0000}"/>
    <cellStyle name="Header2 3 2 5 5" xfId="11336" xr:uid="{00000000-0005-0000-0000-0000491D0000}"/>
    <cellStyle name="Header2 3 2 5 6" xfId="22991" xr:uid="{00000000-0005-0000-0000-00004A1D0000}"/>
    <cellStyle name="Header2 3 2 5 7" xfId="34328" xr:uid="{00000000-0005-0000-0000-00004B1D0000}"/>
    <cellStyle name="Header2 3 2 6" xfId="9597" xr:uid="{00000000-0005-0000-0000-00004C1D0000}"/>
    <cellStyle name="Header2 3 2 6 2" xfId="14572" xr:uid="{00000000-0005-0000-0000-00004D1D0000}"/>
    <cellStyle name="Header2 3 2 6 2 2" xfId="26133" xr:uid="{00000000-0005-0000-0000-00004E1D0000}"/>
    <cellStyle name="Header2 3 2 6 3" xfId="17248" xr:uid="{00000000-0005-0000-0000-00004F1D0000}"/>
    <cellStyle name="Header2 3 2 6 3 2" xfId="28736" xr:uid="{00000000-0005-0000-0000-0000501D0000}"/>
    <cellStyle name="Header2 3 2 6 4" xfId="13794" xr:uid="{00000000-0005-0000-0000-0000511D0000}"/>
    <cellStyle name="Header2 3 2 6 4 2" xfId="25358" xr:uid="{00000000-0005-0000-0000-0000521D0000}"/>
    <cellStyle name="Header2 3 2 6 5" xfId="10659" xr:uid="{00000000-0005-0000-0000-0000531D0000}"/>
    <cellStyle name="Header2 3 2 6 6" xfId="8351" xr:uid="{00000000-0005-0000-0000-0000541D0000}"/>
    <cellStyle name="Header2 3 2 7" xfId="9722" xr:uid="{00000000-0005-0000-0000-0000551D0000}"/>
    <cellStyle name="Header2 3 2 7 2" xfId="14686" xr:uid="{00000000-0005-0000-0000-0000561D0000}"/>
    <cellStyle name="Header2 3 2 7 2 2" xfId="26247" xr:uid="{00000000-0005-0000-0000-0000571D0000}"/>
    <cellStyle name="Header2 3 2 7 2 3" xfId="37349" xr:uid="{00000000-0005-0000-0000-0000581D0000}"/>
    <cellStyle name="Header2 3 2 7 3" xfId="12562" xr:uid="{00000000-0005-0000-0000-0000591D0000}"/>
    <cellStyle name="Header2 3 2 7 3 2" xfId="24132" xr:uid="{00000000-0005-0000-0000-00005A1D0000}"/>
    <cellStyle name="Header2 3 2 7 3 3" xfId="35463" xr:uid="{00000000-0005-0000-0000-00005B1D0000}"/>
    <cellStyle name="Header2 3 2 7 4" xfId="12735" xr:uid="{00000000-0005-0000-0000-00005C1D0000}"/>
    <cellStyle name="Header2 3 2 7 4 2" xfId="24305" xr:uid="{00000000-0005-0000-0000-00005D1D0000}"/>
    <cellStyle name="Header2 3 2 7 4 3" xfId="35627" xr:uid="{00000000-0005-0000-0000-00005E1D0000}"/>
    <cellStyle name="Header2 3 2 7 5" xfId="14524" xr:uid="{00000000-0005-0000-0000-00005F1D0000}"/>
    <cellStyle name="Header2 3 2 7 5 2" xfId="26088" xr:uid="{00000000-0005-0000-0000-0000601D0000}"/>
    <cellStyle name="Header2 3 2 7 5 3" xfId="37231" xr:uid="{00000000-0005-0000-0000-0000611D0000}"/>
    <cellStyle name="Header2 3 2 7 6" xfId="8467" xr:uid="{00000000-0005-0000-0000-0000621D0000}"/>
    <cellStyle name="Header2 3 2 8" xfId="13801" xr:uid="{00000000-0005-0000-0000-0000631D0000}"/>
    <cellStyle name="Header2 3 2 8 2" xfId="25365" xr:uid="{00000000-0005-0000-0000-0000641D0000}"/>
    <cellStyle name="Header2 3 2 9" xfId="16680" xr:uid="{00000000-0005-0000-0000-0000651D0000}"/>
    <cellStyle name="Header2 3 2 9 2" xfId="28234" xr:uid="{00000000-0005-0000-0000-0000661D0000}"/>
    <cellStyle name="Header2 3 3" xfId="1694" xr:uid="{00000000-0005-0000-0000-0000671D0000}"/>
    <cellStyle name="Header2 3 3 2" xfId="7318" xr:uid="{00000000-0005-0000-0000-0000681D0000}"/>
    <cellStyle name="Header2 3 3 2 2" xfId="16561" xr:uid="{00000000-0005-0000-0000-0000691D0000}"/>
    <cellStyle name="Header2 3 3 2 2 2" xfId="28115" xr:uid="{00000000-0005-0000-0000-00006A1D0000}"/>
    <cellStyle name="Header2 3 3 2 3" xfId="20080" xr:uid="{00000000-0005-0000-0000-00006B1D0000}"/>
    <cellStyle name="Header2 3 3 2 3 2" xfId="31568" xr:uid="{00000000-0005-0000-0000-00006C1D0000}"/>
    <cellStyle name="Header2 3 3 2 4" xfId="21814" xr:uid="{00000000-0005-0000-0000-00006D1D0000}"/>
    <cellStyle name="Header2 3 3 2 4 2" xfId="33295" xr:uid="{00000000-0005-0000-0000-00006E1D0000}"/>
    <cellStyle name="Header2 3 3 2 5" xfId="11981" xr:uid="{00000000-0005-0000-0000-00006F1D0000}"/>
    <cellStyle name="Header2 3 3 2 6" xfId="23638" xr:uid="{00000000-0005-0000-0000-0000701D0000}"/>
    <cellStyle name="Header2 3 3 2 7" xfId="34973" xr:uid="{00000000-0005-0000-0000-0000711D0000}"/>
    <cellStyle name="Header2 3 3 3" xfId="6291" xr:uid="{00000000-0005-0000-0000-0000721D0000}"/>
    <cellStyle name="Header2 3 3 3 2" xfId="15572" xr:uid="{00000000-0005-0000-0000-0000731D0000}"/>
    <cellStyle name="Header2 3 3 3 2 2" xfId="27126" xr:uid="{00000000-0005-0000-0000-0000741D0000}"/>
    <cellStyle name="Header2 3 3 3 3" xfId="19091" xr:uid="{00000000-0005-0000-0000-0000751D0000}"/>
    <cellStyle name="Header2 3 3 3 3 2" xfId="30579" xr:uid="{00000000-0005-0000-0000-0000761D0000}"/>
    <cellStyle name="Header2 3 3 3 4" xfId="20825" xr:uid="{00000000-0005-0000-0000-0000771D0000}"/>
    <cellStyle name="Header2 3 3 3 4 2" xfId="32307" xr:uid="{00000000-0005-0000-0000-0000781D0000}"/>
    <cellStyle name="Header2 3 3 3 5" xfId="10997" xr:uid="{00000000-0005-0000-0000-0000791D0000}"/>
    <cellStyle name="Header2 3 3 3 6" xfId="22650" xr:uid="{00000000-0005-0000-0000-00007A1D0000}"/>
    <cellStyle name="Header2 3 3 3 7" xfId="33991" xr:uid="{00000000-0005-0000-0000-00007B1D0000}"/>
    <cellStyle name="Header2 3 3 4" xfId="6877" xr:uid="{00000000-0005-0000-0000-00007C1D0000}"/>
    <cellStyle name="Header2 3 3 4 2" xfId="16158" xr:uid="{00000000-0005-0000-0000-00007D1D0000}"/>
    <cellStyle name="Header2 3 3 4 2 2" xfId="27712" xr:uid="{00000000-0005-0000-0000-00007E1D0000}"/>
    <cellStyle name="Header2 3 3 4 3" xfId="19677" xr:uid="{00000000-0005-0000-0000-00007F1D0000}"/>
    <cellStyle name="Header2 3 3 4 3 2" xfId="31165" xr:uid="{00000000-0005-0000-0000-0000801D0000}"/>
    <cellStyle name="Header2 3 3 4 4" xfId="21411" xr:uid="{00000000-0005-0000-0000-0000811D0000}"/>
    <cellStyle name="Header2 3 3 4 4 2" xfId="32892" xr:uid="{00000000-0005-0000-0000-0000821D0000}"/>
    <cellStyle name="Header2 3 3 4 5" xfId="11580" xr:uid="{00000000-0005-0000-0000-0000831D0000}"/>
    <cellStyle name="Header2 3 3 4 6" xfId="23235" xr:uid="{00000000-0005-0000-0000-0000841D0000}"/>
    <cellStyle name="Header2 3 3 4 7" xfId="34572" xr:uid="{00000000-0005-0000-0000-0000851D0000}"/>
    <cellStyle name="Header2 3 3 5" xfId="9599" xr:uid="{00000000-0005-0000-0000-0000861D0000}"/>
    <cellStyle name="Header2 3 3 5 2" xfId="14574" xr:uid="{00000000-0005-0000-0000-0000871D0000}"/>
    <cellStyle name="Header2 3 3 5 2 2" xfId="26135" xr:uid="{00000000-0005-0000-0000-0000881D0000}"/>
    <cellStyle name="Header2 3 3 5 3" xfId="14340" xr:uid="{00000000-0005-0000-0000-0000891D0000}"/>
    <cellStyle name="Header2 3 3 5 3 2" xfId="25904" xr:uid="{00000000-0005-0000-0000-00008A1D0000}"/>
    <cellStyle name="Header2 3 3 5 4" xfId="13538" xr:uid="{00000000-0005-0000-0000-00008B1D0000}"/>
    <cellStyle name="Header2 3 3 5 4 2" xfId="25102" xr:uid="{00000000-0005-0000-0000-00008C1D0000}"/>
    <cellStyle name="Header2 3 3 5 5" xfId="10660" xr:uid="{00000000-0005-0000-0000-00008D1D0000}"/>
    <cellStyle name="Header2 3 3 5 6" xfId="8990" xr:uid="{00000000-0005-0000-0000-00008E1D0000}"/>
    <cellStyle name="Header2 3 3 6" xfId="9719" xr:uid="{00000000-0005-0000-0000-00008F1D0000}"/>
    <cellStyle name="Header2 3 3 6 2" xfId="14683" xr:uid="{00000000-0005-0000-0000-0000901D0000}"/>
    <cellStyle name="Header2 3 3 6 2 2" xfId="26244" xr:uid="{00000000-0005-0000-0000-0000911D0000}"/>
    <cellStyle name="Header2 3 3 6 2 3" xfId="37346" xr:uid="{00000000-0005-0000-0000-0000921D0000}"/>
    <cellStyle name="Header2 3 3 6 3" xfId="14035" xr:uid="{00000000-0005-0000-0000-0000931D0000}"/>
    <cellStyle name="Header2 3 3 6 3 2" xfId="25599" xr:uid="{00000000-0005-0000-0000-0000941D0000}"/>
    <cellStyle name="Header2 3 3 6 3 3" xfId="36799" xr:uid="{00000000-0005-0000-0000-0000951D0000}"/>
    <cellStyle name="Header2 3 3 6 4" xfId="12732" xr:uid="{00000000-0005-0000-0000-0000961D0000}"/>
    <cellStyle name="Header2 3 3 6 4 2" xfId="24302" xr:uid="{00000000-0005-0000-0000-0000971D0000}"/>
    <cellStyle name="Header2 3 3 6 4 3" xfId="35624" xr:uid="{00000000-0005-0000-0000-0000981D0000}"/>
    <cellStyle name="Header2 3 3 6 5" xfId="12653" xr:uid="{00000000-0005-0000-0000-0000991D0000}"/>
    <cellStyle name="Header2 3 3 6 5 2" xfId="24223" xr:uid="{00000000-0005-0000-0000-00009A1D0000}"/>
    <cellStyle name="Header2 3 3 6 5 3" xfId="35554" xr:uid="{00000000-0005-0000-0000-00009B1D0000}"/>
    <cellStyle name="Header2 3 3 6 6" xfId="8469" xr:uid="{00000000-0005-0000-0000-00009C1D0000}"/>
    <cellStyle name="Header2 3 3 7" xfId="14189" xr:uid="{00000000-0005-0000-0000-00009D1D0000}"/>
    <cellStyle name="Header2 3 3 7 2" xfId="25753" xr:uid="{00000000-0005-0000-0000-00009E1D0000}"/>
    <cellStyle name="Header2 3 3 8" xfId="15122" xr:uid="{00000000-0005-0000-0000-00009F1D0000}"/>
    <cellStyle name="Header2 3 3 8 2" xfId="26680" xr:uid="{00000000-0005-0000-0000-0000A01D0000}"/>
    <cellStyle name="Header2 3 3 9" xfId="10769" xr:uid="{00000000-0005-0000-0000-0000A11D0000}"/>
    <cellStyle name="Header2 3 4" xfId="1695" xr:uid="{00000000-0005-0000-0000-0000A21D0000}"/>
    <cellStyle name="Header2 3 4 10" xfId="9268" xr:uid="{00000000-0005-0000-0000-0000A31D0000}"/>
    <cellStyle name="Header2 3 4 11" xfId="8835" xr:uid="{00000000-0005-0000-0000-0000A41D0000}"/>
    <cellStyle name="Header2 3 4 2" xfId="7310" xr:uid="{00000000-0005-0000-0000-0000A51D0000}"/>
    <cellStyle name="Header2 3 4 2 2" xfId="16556" xr:uid="{00000000-0005-0000-0000-0000A61D0000}"/>
    <cellStyle name="Header2 3 4 2 2 2" xfId="28110" xr:uid="{00000000-0005-0000-0000-0000A71D0000}"/>
    <cellStyle name="Header2 3 4 2 3" xfId="20075" xr:uid="{00000000-0005-0000-0000-0000A81D0000}"/>
    <cellStyle name="Header2 3 4 2 3 2" xfId="31563" xr:uid="{00000000-0005-0000-0000-0000A91D0000}"/>
    <cellStyle name="Header2 3 4 2 4" xfId="21809" xr:uid="{00000000-0005-0000-0000-0000AA1D0000}"/>
    <cellStyle name="Header2 3 4 2 4 2" xfId="33290" xr:uid="{00000000-0005-0000-0000-0000AB1D0000}"/>
    <cellStyle name="Header2 3 4 2 5" xfId="11976" xr:uid="{00000000-0005-0000-0000-0000AC1D0000}"/>
    <cellStyle name="Header2 3 4 2 6" xfId="23633" xr:uid="{00000000-0005-0000-0000-0000AD1D0000}"/>
    <cellStyle name="Header2 3 4 2 7" xfId="34968" xr:uid="{00000000-0005-0000-0000-0000AE1D0000}"/>
    <cellStyle name="Header2 3 4 3" xfId="7824" xr:uid="{00000000-0005-0000-0000-0000AF1D0000}"/>
    <cellStyle name="Header2 3 4 3 2" xfId="16809" xr:uid="{00000000-0005-0000-0000-0000B01D0000}"/>
    <cellStyle name="Header2 3 4 3 2 2" xfId="28363" xr:uid="{00000000-0005-0000-0000-0000B11D0000}"/>
    <cellStyle name="Header2 3 4 3 3" xfId="20296" xr:uid="{00000000-0005-0000-0000-0000B21D0000}"/>
    <cellStyle name="Header2 3 4 3 3 2" xfId="31784" xr:uid="{00000000-0005-0000-0000-0000B31D0000}"/>
    <cellStyle name="Header2 3 4 3 4" xfId="22030" xr:uid="{00000000-0005-0000-0000-0000B41D0000}"/>
    <cellStyle name="Header2 3 4 3 4 2" xfId="33511" xr:uid="{00000000-0005-0000-0000-0000B51D0000}"/>
    <cellStyle name="Header2 3 4 3 5" xfId="12275" xr:uid="{00000000-0005-0000-0000-0000B61D0000}"/>
    <cellStyle name="Header2 3 4 3 6" xfId="23854" xr:uid="{00000000-0005-0000-0000-0000B71D0000}"/>
    <cellStyle name="Header2 3 4 3 7" xfId="35189" xr:uid="{00000000-0005-0000-0000-0000B81D0000}"/>
    <cellStyle name="Header2 3 4 4" xfId="6589" xr:uid="{00000000-0005-0000-0000-0000B91D0000}"/>
    <cellStyle name="Header2 3 4 4 2" xfId="15870" xr:uid="{00000000-0005-0000-0000-0000BA1D0000}"/>
    <cellStyle name="Header2 3 4 4 2 2" xfId="27424" xr:uid="{00000000-0005-0000-0000-0000BB1D0000}"/>
    <cellStyle name="Header2 3 4 4 3" xfId="19389" xr:uid="{00000000-0005-0000-0000-0000BC1D0000}"/>
    <cellStyle name="Header2 3 4 4 3 2" xfId="30877" xr:uid="{00000000-0005-0000-0000-0000BD1D0000}"/>
    <cellStyle name="Header2 3 4 4 4" xfId="21123" xr:uid="{00000000-0005-0000-0000-0000BE1D0000}"/>
    <cellStyle name="Header2 3 4 4 4 2" xfId="32604" xr:uid="{00000000-0005-0000-0000-0000BF1D0000}"/>
    <cellStyle name="Header2 3 4 4 5" xfId="11292" xr:uid="{00000000-0005-0000-0000-0000C01D0000}"/>
    <cellStyle name="Header2 3 4 4 6" xfId="22947" xr:uid="{00000000-0005-0000-0000-0000C11D0000}"/>
    <cellStyle name="Header2 3 4 4 7" xfId="34284" xr:uid="{00000000-0005-0000-0000-0000C21D0000}"/>
    <cellStyle name="Header2 3 4 5" xfId="9718" xr:uid="{00000000-0005-0000-0000-0000C31D0000}"/>
    <cellStyle name="Header2 3 4 5 2" xfId="14682" xr:uid="{00000000-0005-0000-0000-0000C41D0000}"/>
    <cellStyle name="Header2 3 4 5 2 2" xfId="26243" xr:uid="{00000000-0005-0000-0000-0000C51D0000}"/>
    <cellStyle name="Header2 3 4 5 2 3" xfId="37345" xr:uid="{00000000-0005-0000-0000-0000C61D0000}"/>
    <cellStyle name="Header2 3 4 5 3" xfId="12666" xr:uid="{00000000-0005-0000-0000-0000C71D0000}"/>
    <cellStyle name="Header2 3 4 5 3 2" xfId="24236" xr:uid="{00000000-0005-0000-0000-0000C81D0000}"/>
    <cellStyle name="Header2 3 4 5 3 3" xfId="35567" xr:uid="{00000000-0005-0000-0000-0000C91D0000}"/>
    <cellStyle name="Header2 3 4 5 4" xfId="12815" xr:uid="{00000000-0005-0000-0000-0000CA1D0000}"/>
    <cellStyle name="Header2 3 4 5 4 2" xfId="24385" xr:uid="{00000000-0005-0000-0000-0000CB1D0000}"/>
    <cellStyle name="Header2 3 4 5 4 3" xfId="35704" xr:uid="{00000000-0005-0000-0000-0000CC1D0000}"/>
    <cellStyle name="Header2 3 4 5 5" xfId="15224" xr:uid="{00000000-0005-0000-0000-0000CD1D0000}"/>
    <cellStyle name="Header2 3 4 5 5 2" xfId="26781" xr:uid="{00000000-0005-0000-0000-0000CE1D0000}"/>
    <cellStyle name="Header2 3 4 5 5 3" xfId="37815" xr:uid="{00000000-0005-0000-0000-0000CF1D0000}"/>
    <cellStyle name="Header2 3 4 5 6" xfId="8252" xr:uid="{00000000-0005-0000-0000-0000D01D0000}"/>
    <cellStyle name="Header2 3 4 6" xfId="14181" xr:uid="{00000000-0005-0000-0000-0000D11D0000}"/>
    <cellStyle name="Header2 3 4 6 2" xfId="25745" xr:uid="{00000000-0005-0000-0000-0000D21D0000}"/>
    <cellStyle name="Header2 3 4 7" xfId="15362" xr:uid="{00000000-0005-0000-0000-0000D31D0000}"/>
    <cellStyle name="Header2 3 4 7 2" xfId="26917" xr:uid="{00000000-0005-0000-0000-0000D41D0000}"/>
    <cellStyle name="Header2 3 4 8" xfId="15482" xr:uid="{00000000-0005-0000-0000-0000D51D0000}"/>
    <cellStyle name="Header2 3 4 8 2" xfId="27036" xr:uid="{00000000-0005-0000-0000-0000D61D0000}"/>
    <cellStyle name="Header2 3 4 9" xfId="9097" xr:uid="{00000000-0005-0000-0000-0000D71D0000}"/>
    <cellStyle name="Header2 3 5" xfId="6785" xr:uid="{00000000-0005-0000-0000-0000D81D0000}"/>
    <cellStyle name="Header2 3 5 2" xfId="16066" xr:uid="{00000000-0005-0000-0000-0000D91D0000}"/>
    <cellStyle name="Header2 3 5 2 2" xfId="27620" xr:uid="{00000000-0005-0000-0000-0000DA1D0000}"/>
    <cellStyle name="Header2 3 5 3" xfId="19585" xr:uid="{00000000-0005-0000-0000-0000DB1D0000}"/>
    <cellStyle name="Header2 3 5 3 2" xfId="31073" xr:uid="{00000000-0005-0000-0000-0000DC1D0000}"/>
    <cellStyle name="Header2 3 5 4" xfId="21319" xr:uid="{00000000-0005-0000-0000-0000DD1D0000}"/>
    <cellStyle name="Header2 3 5 4 2" xfId="32800" xr:uid="{00000000-0005-0000-0000-0000DE1D0000}"/>
    <cellStyle name="Header2 3 5 5" xfId="11488" xr:uid="{00000000-0005-0000-0000-0000DF1D0000}"/>
    <cellStyle name="Header2 3 5 6" xfId="23143" xr:uid="{00000000-0005-0000-0000-0000E01D0000}"/>
    <cellStyle name="Header2 3 5 7" xfId="34480" xr:uid="{00000000-0005-0000-0000-0000E11D0000}"/>
    <cellStyle name="Header2 3 6" xfId="9596" xr:uid="{00000000-0005-0000-0000-0000E21D0000}"/>
    <cellStyle name="Header2 3 6 2" xfId="14571" xr:uid="{00000000-0005-0000-0000-0000E31D0000}"/>
    <cellStyle name="Header2 3 6 2 2" xfId="26132" xr:uid="{00000000-0005-0000-0000-0000E41D0000}"/>
    <cellStyle name="Header2 3 6 3" xfId="12719" xr:uid="{00000000-0005-0000-0000-0000E51D0000}"/>
    <cellStyle name="Header2 3 6 3 2" xfId="24289" xr:uid="{00000000-0005-0000-0000-0000E61D0000}"/>
    <cellStyle name="Header2 3 6 4" xfId="13863" xr:uid="{00000000-0005-0000-0000-0000E71D0000}"/>
    <cellStyle name="Header2 3 6 4 2" xfId="25427" xr:uid="{00000000-0005-0000-0000-0000E81D0000}"/>
    <cellStyle name="Header2 3 6 5" xfId="8513" xr:uid="{00000000-0005-0000-0000-0000E91D0000}"/>
    <cellStyle name="Header2 3 6 6" xfId="8350" xr:uid="{00000000-0005-0000-0000-0000EA1D0000}"/>
    <cellStyle name="Header2 3 7" xfId="9724" xr:uid="{00000000-0005-0000-0000-0000EB1D0000}"/>
    <cellStyle name="Header2 3 7 2" xfId="14689" xr:uid="{00000000-0005-0000-0000-0000EC1D0000}"/>
    <cellStyle name="Header2 3 7 2 2" xfId="26250" xr:uid="{00000000-0005-0000-0000-0000ED1D0000}"/>
    <cellStyle name="Header2 3 7 2 3" xfId="37352" xr:uid="{00000000-0005-0000-0000-0000EE1D0000}"/>
    <cellStyle name="Header2 3 7 3" xfId="13120" xr:uid="{00000000-0005-0000-0000-0000EF1D0000}"/>
    <cellStyle name="Header2 3 7 3 2" xfId="24689" xr:uid="{00000000-0005-0000-0000-0000F01D0000}"/>
    <cellStyle name="Header2 3 7 3 3" xfId="35977" xr:uid="{00000000-0005-0000-0000-0000F11D0000}"/>
    <cellStyle name="Header2 3 7 4" xfId="15160" xr:uid="{00000000-0005-0000-0000-0000F21D0000}"/>
    <cellStyle name="Header2 3 7 4 2" xfId="26718" xr:uid="{00000000-0005-0000-0000-0000F31D0000}"/>
    <cellStyle name="Header2 3 7 4 3" xfId="37758" xr:uid="{00000000-0005-0000-0000-0000F41D0000}"/>
    <cellStyle name="Header2 3 7 5" xfId="13576" xr:uid="{00000000-0005-0000-0000-0000F51D0000}"/>
    <cellStyle name="Header2 3 7 5 2" xfId="25140" xr:uid="{00000000-0005-0000-0000-0000F61D0000}"/>
    <cellStyle name="Header2 3 7 5 3" xfId="36387" xr:uid="{00000000-0005-0000-0000-0000F71D0000}"/>
    <cellStyle name="Header2 3 7 6" xfId="8466" xr:uid="{00000000-0005-0000-0000-0000F81D0000}"/>
    <cellStyle name="Header2 3 8" xfId="13435" xr:uid="{00000000-0005-0000-0000-0000F91D0000}"/>
    <cellStyle name="Header2 3 8 2" xfId="25001" xr:uid="{00000000-0005-0000-0000-0000FA1D0000}"/>
    <cellStyle name="Header2 3 9" xfId="13741" xr:uid="{00000000-0005-0000-0000-0000FB1D0000}"/>
    <cellStyle name="Header2 3 9 2" xfId="25305" xr:uid="{00000000-0005-0000-0000-0000FC1D0000}"/>
    <cellStyle name="Header2 4" xfId="1696" xr:uid="{00000000-0005-0000-0000-0000FD1D0000}"/>
    <cellStyle name="Header2 4 10" xfId="10186" xr:uid="{00000000-0005-0000-0000-0000FE1D0000}"/>
    <cellStyle name="Header2 4 2" xfId="1697" xr:uid="{00000000-0005-0000-0000-0000FF1D0000}"/>
    <cellStyle name="Header2 4 2 2" xfId="9715" xr:uid="{00000000-0005-0000-0000-0000001E0000}"/>
    <cellStyle name="Header2 4 2 2 2" xfId="14678" xr:uid="{00000000-0005-0000-0000-0000011E0000}"/>
    <cellStyle name="Header2 4 2 2 2 2" xfId="26239" xr:uid="{00000000-0005-0000-0000-0000021E0000}"/>
    <cellStyle name="Header2 4 2 2 2 3" xfId="37341" xr:uid="{00000000-0005-0000-0000-0000031E0000}"/>
    <cellStyle name="Header2 4 2 2 3" xfId="13346" xr:uid="{00000000-0005-0000-0000-0000041E0000}"/>
    <cellStyle name="Header2 4 2 2 3 2" xfId="24914" xr:uid="{00000000-0005-0000-0000-0000051E0000}"/>
    <cellStyle name="Header2 4 2 2 3 3" xfId="36187" xr:uid="{00000000-0005-0000-0000-0000061E0000}"/>
    <cellStyle name="Header2 4 2 2 4" xfId="13386" xr:uid="{00000000-0005-0000-0000-0000071E0000}"/>
    <cellStyle name="Header2 4 2 2 4 2" xfId="24953" xr:uid="{00000000-0005-0000-0000-0000081E0000}"/>
    <cellStyle name="Header2 4 2 2 4 3" xfId="36222" xr:uid="{00000000-0005-0000-0000-0000091E0000}"/>
    <cellStyle name="Header2 4 2 2 5" xfId="17338" xr:uid="{00000000-0005-0000-0000-00000A1E0000}"/>
    <cellStyle name="Header2 4 2 2 5 2" xfId="28826" xr:uid="{00000000-0005-0000-0000-00000B1E0000}"/>
    <cellStyle name="Header2 4 2 2 5 3" xfId="39630" xr:uid="{00000000-0005-0000-0000-00000C1E0000}"/>
    <cellStyle name="Header2 4 2 2 6" xfId="8470" xr:uid="{00000000-0005-0000-0000-00000D1E0000}"/>
    <cellStyle name="Header2 4 2 3" xfId="14576" xr:uid="{00000000-0005-0000-0000-00000E1E0000}"/>
    <cellStyle name="Header2 4 2 3 2" xfId="26137" xr:uid="{00000000-0005-0000-0000-00000F1E0000}"/>
    <cellStyle name="Header2 4 2 4" xfId="14346" xr:uid="{00000000-0005-0000-0000-0000101E0000}"/>
    <cellStyle name="Header2 4 2 4 2" xfId="25910" xr:uid="{00000000-0005-0000-0000-0000111E0000}"/>
    <cellStyle name="Header2 4 2 5" xfId="17160" xr:uid="{00000000-0005-0000-0000-0000121E0000}"/>
    <cellStyle name="Header2 4 2 5 2" xfId="28648" xr:uid="{00000000-0005-0000-0000-0000131E0000}"/>
    <cellStyle name="Header2 4 2 6" xfId="9601" xr:uid="{00000000-0005-0000-0000-0000141E0000}"/>
    <cellStyle name="Header2 4 2 7" xfId="8520" xr:uid="{00000000-0005-0000-0000-0000151E0000}"/>
    <cellStyle name="Header2 4 2 8" xfId="8353" xr:uid="{00000000-0005-0000-0000-0000161E0000}"/>
    <cellStyle name="Header2 4 3" xfId="6783" xr:uid="{00000000-0005-0000-0000-0000171E0000}"/>
    <cellStyle name="Header2 4 3 2" xfId="16064" xr:uid="{00000000-0005-0000-0000-0000181E0000}"/>
    <cellStyle name="Header2 4 3 2 2" xfId="27618" xr:uid="{00000000-0005-0000-0000-0000191E0000}"/>
    <cellStyle name="Header2 4 3 3" xfId="19583" xr:uid="{00000000-0005-0000-0000-00001A1E0000}"/>
    <cellStyle name="Header2 4 3 3 2" xfId="31071" xr:uid="{00000000-0005-0000-0000-00001B1E0000}"/>
    <cellStyle name="Header2 4 3 4" xfId="21317" xr:uid="{00000000-0005-0000-0000-00001C1E0000}"/>
    <cellStyle name="Header2 4 3 4 2" xfId="32798" xr:uid="{00000000-0005-0000-0000-00001D1E0000}"/>
    <cellStyle name="Header2 4 3 5" xfId="11486" xr:uid="{00000000-0005-0000-0000-00001E1E0000}"/>
    <cellStyle name="Header2 4 3 6" xfId="23141" xr:uid="{00000000-0005-0000-0000-00001F1E0000}"/>
    <cellStyle name="Header2 4 3 7" xfId="34478" xr:uid="{00000000-0005-0000-0000-0000201E0000}"/>
    <cellStyle name="Header2 4 4" xfId="6482" xr:uid="{00000000-0005-0000-0000-0000211E0000}"/>
    <cellStyle name="Header2 4 4 2" xfId="15763" xr:uid="{00000000-0005-0000-0000-0000221E0000}"/>
    <cellStyle name="Header2 4 4 2 2" xfId="27317" xr:uid="{00000000-0005-0000-0000-0000231E0000}"/>
    <cellStyle name="Header2 4 4 3" xfId="19282" xr:uid="{00000000-0005-0000-0000-0000241E0000}"/>
    <cellStyle name="Header2 4 4 3 2" xfId="30770" xr:uid="{00000000-0005-0000-0000-0000251E0000}"/>
    <cellStyle name="Header2 4 4 4" xfId="21016" xr:uid="{00000000-0005-0000-0000-0000261E0000}"/>
    <cellStyle name="Header2 4 4 4 2" xfId="32497" xr:uid="{00000000-0005-0000-0000-0000271E0000}"/>
    <cellStyle name="Header2 4 4 5" xfId="11185" xr:uid="{00000000-0005-0000-0000-0000281E0000}"/>
    <cellStyle name="Header2 4 4 6" xfId="22840" xr:uid="{00000000-0005-0000-0000-0000291E0000}"/>
    <cellStyle name="Header2 4 4 7" xfId="34177" xr:uid="{00000000-0005-0000-0000-00002A1E0000}"/>
    <cellStyle name="Header2 4 5" xfId="6333" xr:uid="{00000000-0005-0000-0000-00002B1E0000}"/>
    <cellStyle name="Header2 4 5 2" xfId="15614" xr:uid="{00000000-0005-0000-0000-00002C1E0000}"/>
    <cellStyle name="Header2 4 5 2 2" xfId="27168" xr:uid="{00000000-0005-0000-0000-00002D1E0000}"/>
    <cellStyle name="Header2 4 5 3" xfId="19133" xr:uid="{00000000-0005-0000-0000-00002E1E0000}"/>
    <cellStyle name="Header2 4 5 3 2" xfId="30621" xr:uid="{00000000-0005-0000-0000-00002F1E0000}"/>
    <cellStyle name="Header2 4 5 4" xfId="20867" xr:uid="{00000000-0005-0000-0000-0000301E0000}"/>
    <cellStyle name="Header2 4 5 4 2" xfId="32348" xr:uid="{00000000-0005-0000-0000-0000311E0000}"/>
    <cellStyle name="Header2 4 5 5" xfId="11036" xr:uid="{00000000-0005-0000-0000-0000321E0000}"/>
    <cellStyle name="Header2 4 5 6" xfId="22691" xr:uid="{00000000-0005-0000-0000-0000331E0000}"/>
    <cellStyle name="Header2 4 5 7" xfId="34028" xr:uid="{00000000-0005-0000-0000-0000341E0000}"/>
    <cellStyle name="Header2 4 6" xfId="9600" xr:uid="{00000000-0005-0000-0000-0000351E0000}"/>
    <cellStyle name="Header2 4 6 2" xfId="14575" xr:uid="{00000000-0005-0000-0000-0000361E0000}"/>
    <cellStyle name="Header2 4 6 2 2" xfId="26136" xr:uid="{00000000-0005-0000-0000-0000371E0000}"/>
    <cellStyle name="Header2 4 6 3" xfId="17249" xr:uid="{00000000-0005-0000-0000-0000381E0000}"/>
    <cellStyle name="Header2 4 6 3 2" xfId="28737" xr:uid="{00000000-0005-0000-0000-0000391E0000}"/>
    <cellStyle name="Header2 4 6 4" xfId="13692" xr:uid="{00000000-0005-0000-0000-00003A1E0000}"/>
    <cellStyle name="Header2 4 6 4 2" xfId="25256" xr:uid="{00000000-0005-0000-0000-00003B1E0000}"/>
    <cellStyle name="Header2 4 6 5" xfId="9363" xr:uid="{00000000-0005-0000-0000-00003C1E0000}"/>
    <cellStyle name="Header2 4 6 6" xfId="10767" xr:uid="{00000000-0005-0000-0000-00003D1E0000}"/>
    <cellStyle name="Header2 4 7" xfId="9716" xr:uid="{00000000-0005-0000-0000-00003E1E0000}"/>
    <cellStyle name="Header2 4 7 2" xfId="14679" xr:uid="{00000000-0005-0000-0000-00003F1E0000}"/>
    <cellStyle name="Header2 4 7 2 2" xfId="26240" xr:uid="{00000000-0005-0000-0000-0000401E0000}"/>
    <cellStyle name="Header2 4 7 2 3" xfId="37342" xr:uid="{00000000-0005-0000-0000-0000411E0000}"/>
    <cellStyle name="Header2 4 7 3" xfId="13347" xr:uid="{00000000-0005-0000-0000-0000421E0000}"/>
    <cellStyle name="Header2 4 7 3 2" xfId="24915" xr:uid="{00000000-0005-0000-0000-0000431E0000}"/>
    <cellStyle name="Header2 4 7 3 3" xfId="36188" xr:uid="{00000000-0005-0000-0000-0000441E0000}"/>
    <cellStyle name="Header2 4 7 4" xfId="13559" xr:uid="{00000000-0005-0000-0000-0000451E0000}"/>
    <cellStyle name="Header2 4 7 4 2" xfId="25123" xr:uid="{00000000-0005-0000-0000-0000461E0000}"/>
    <cellStyle name="Header2 4 7 4 3" xfId="36371" xr:uid="{00000000-0005-0000-0000-0000471E0000}"/>
    <cellStyle name="Header2 4 7 5" xfId="15402" xr:uid="{00000000-0005-0000-0000-0000481E0000}"/>
    <cellStyle name="Header2 4 7 5 2" xfId="26956" xr:uid="{00000000-0005-0000-0000-0000491E0000}"/>
    <cellStyle name="Header2 4 7 5 3" xfId="37978" xr:uid="{00000000-0005-0000-0000-00004A1E0000}"/>
    <cellStyle name="Header2 4 7 6" xfId="8472" xr:uid="{00000000-0005-0000-0000-00004B1E0000}"/>
    <cellStyle name="Header2 4 8" xfId="13433" xr:uid="{00000000-0005-0000-0000-00004C1E0000}"/>
    <cellStyle name="Header2 4 8 2" xfId="24999" xr:uid="{00000000-0005-0000-0000-00004D1E0000}"/>
    <cellStyle name="Header2 4 9" xfId="15012" xr:uid="{00000000-0005-0000-0000-00004E1E0000}"/>
    <cellStyle name="Header2 4 9 2" xfId="26570" xr:uid="{00000000-0005-0000-0000-00004F1E0000}"/>
    <cellStyle name="Header2 5" xfId="1698" xr:uid="{00000000-0005-0000-0000-0000501E0000}"/>
    <cellStyle name="Header2 5 10" xfId="8120" xr:uid="{00000000-0005-0000-0000-0000511E0000}"/>
    <cellStyle name="Header2 5 2" xfId="6090" xr:uid="{00000000-0005-0000-0000-0000521E0000}"/>
    <cellStyle name="Header2 5 2 2" xfId="12524" xr:uid="{00000000-0005-0000-0000-0000531E0000}"/>
    <cellStyle name="Header2 5 2 2 2" xfId="17058" xr:uid="{00000000-0005-0000-0000-0000541E0000}"/>
    <cellStyle name="Header2 5 2 2 2 2" xfId="28612" xr:uid="{00000000-0005-0000-0000-0000551E0000}"/>
    <cellStyle name="Header2 5 2 2 2 3" xfId="39449" xr:uid="{00000000-0005-0000-0000-0000561E0000}"/>
    <cellStyle name="Header2 5 2 2 3" xfId="18835" xr:uid="{00000000-0005-0000-0000-0000571E0000}"/>
    <cellStyle name="Header2 5 2 2 3 2" xfId="30323" xr:uid="{00000000-0005-0000-0000-0000581E0000}"/>
    <cellStyle name="Header2 5 2 2 3 3" xfId="41118" xr:uid="{00000000-0005-0000-0000-0000591E0000}"/>
    <cellStyle name="Header2 5 2 2 4" xfId="20545" xr:uid="{00000000-0005-0000-0000-00005A1E0000}"/>
    <cellStyle name="Header2 5 2 2 4 2" xfId="32033" xr:uid="{00000000-0005-0000-0000-00005B1E0000}"/>
    <cellStyle name="Header2 5 2 2 4 3" xfId="42645" xr:uid="{00000000-0005-0000-0000-00005C1E0000}"/>
    <cellStyle name="Header2 5 2 2 5" xfId="22279" xr:uid="{00000000-0005-0000-0000-00005D1E0000}"/>
    <cellStyle name="Header2 5 2 2 5 2" xfId="33760" xr:uid="{00000000-0005-0000-0000-00005E1E0000}"/>
    <cellStyle name="Header2 5 2 2 5 3" xfId="44184" xr:uid="{00000000-0005-0000-0000-00005F1E0000}"/>
    <cellStyle name="Header2 5 2 2 6" xfId="24103" xr:uid="{00000000-0005-0000-0000-0000601E0000}"/>
    <cellStyle name="Header2 5 2 3" xfId="15494" xr:uid="{00000000-0005-0000-0000-0000611E0000}"/>
    <cellStyle name="Header2 5 2 3 2" xfId="27048" xr:uid="{00000000-0005-0000-0000-0000621E0000}"/>
    <cellStyle name="Header2 5 2 4" xfId="19014" xr:uid="{00000000-0005-0000-0000-0000631E0000}"/>
    <cellStyle name="Header2 5 2 4 2" xfId="30502" xr:uid="{00000000-0005-0000-0000-0000641E0000}"/>
    <cellStyle name="Header2 5 2 5" xfId="20748" xr:uid="{00000000-0005-0000-0000-0000651E0000}"/>
    <cellStyle name="Header2 5 2 5 2" xfId="32230" xr:uid="{00000000-0005-0000-0000-0000661E0000}"/>
    <cellStyle name="Header2 5 2 6" xfId="10916" xr:uid="{00000000-0005-0000-0000-0000671E0000}"/>
    <cellStyle name="Header2 5 2 7" xfId="22573" xr:uid="{00000000-0005-0000-0000-0000681E0000}"/>
    <cellStyle name="Header2 5 2 8" xfId="33915" xr:uid="{00000000-0005-0000-0000-0000691E0000}"/>
    <cellStyle name="Header2 5 3" xfId="7176" xr:uid="{00000000-0005-0000-0000-00006A1E0000}"/>
    <cellStyle name="Header2 5 3 2" xfId="16457" xr:uid="{00000000-0005-0000-0000-00006B1E0000}"/>
    <cellStyle name="Header2 5 3 2 2" xfId="28011" xr:uid="{00000000-0005-0000-0000-00006C1E0000}"/>
    <cellStyle name="Header2 5 3 3" xfId="19976" xr:uid="{00000000-0005-0000-0000-00006D1E0000}"/>
    <cellStyle name="Header2 5 3 3 2" xfId="31464" xr:uid="{00000000-0005-0000-0000-00006E1E0000}"/>
    <cellStyle name="Header2 5 3 4" xfId="21710" xr:uid="{00000000-0005-0000-0000-00006F1E0000}"/>
    <cellStyle name="Header2 5 3 4 2" xfId="33191" xr:uid="{00000000-0005-0000-0000-0000701E0000}"/>
    <cellStyle name="Header2 5 3 5" xfId="11879" xr:uid="{00000000-0005-0000-0000-0000711E0000}"/>
    <cellStyle name="Header2 5 3 6" xfId="23534" xr:uid="{00000000-0005-0000-0000-0000721E0000}"/>
    <cellStyle name="Header2 5 3 7" xfId="34871" xr:uid="{00000000-0005-0000-0000-0000731E0000}"/>
    <cellStyle name="Header2 5 4" xfId="7818" xr:uid="{00000000-0005-0000-0000-0000741E0000}"/>
    <cellStyle name="Header2 5 4 2" xfId="16803" xr:uid="{00000000-0005-0000-0000-0000751E0000}"/>
    <cellStyle name="Header2 5 4 2 2" xfId="28357" xr:uid="{00000000-0005-0000-0000-0000761E0000}"/>
    <cellStyle name="Header2 5 4 3" xfId="20290" xr:uid="{00000000-0005-0000-0000-0000771E0000}"/>
    <cellStyle name="Header2 5 4 3 2" xfId="31778" xr:uid="{00000000-0005-0000-0000-0000781E0000}"/>
    <cellStyle name="Header2 5 4 4" xfId="22024" xr:uid="{00000000-0005-0000-0000-0000791E0000}"/>
    <cellStyle name="Header2 5 4 4 2" xfId="33505" xr:uid="{00000000-0005-0000-0000-00007A1E0000}"/>
    <cellStyle name="Header2 5 4 5" xfId="12269" xr:uid="{00000000-0005-0000-0000-00007B1E0000}"/>
    <cellStyle name="Header2 5 4 6" xfId="23848" xr:uid="{00000000-0005-0000-0000-00007C1E0000}"/>
    <cellStyle name="Header2 5 4 7" xfId="35183" xr:uid="{00000000-0005-0000-0000-00007D1E0000}"/>
    <cellStyle name="Header2 5 5" xfId="6478" xr:uid="{00000000-0005-0000-0000-00007E1E0000}"/>
    <cellStyle name="Header2 5 5 2" xfId="15759" xr:uid="{00000000-0005-0000-0000-00007F1E0000}"/>
    <cellStyle name="Header2 5 5 2 2" xfId="27313" xr:uid="{00000000-0005-0000-0000-0000801E0000}"/>
    <cellStyle name="Header2 5 5 3" xfId="19278" xr:uid="{00000000-0005-0000-0000-0000811E0000}"/>
    <cellStyle name="Header2 5 5 3 2" xfId="30766" xr:uid="{00000000-0005-0000-0000-0000821E0000}"/>
    <cellStyle name="Header2 5 5 4" xfId="21012" xr:uid="{00000000-0005-0000-0000-0000831E0000}"/>
    <cellStyle name="Header2 5 5 4 2" xfId="32493" xr:uid="{00000000-0005-0000-0000-0000841E0000}"/>
    <cellStyle name="Header2 5 5 5" xfId="11181" xr:uid="{00000000-0005-0000-0000-0000851E0000}"/>
    <cellStyle name="Header2 5 5 6" xfId="22836" xr:uid="{00000000-0005-0000-0000-0000861E0000}"/>
    <cellStyle name="Header2 5 5 7" xfId="34173" xr:uid="{00000000-0005-0000-0000-0000871E0000}"/>
    <cellStyle name="Header2 5 6" xfId="9602" xr:uid="{00000000-0005-0000-0000-0000881E0000}"/>
    <cellStyle name="Header2 5 6 2" xfId="14577" xr:uid="{00000000-0005-0000-0000-0000891E0000}"/>
    <cellStyle name="Header2 5 6 2 2" xfId="26138" xr:uid="{00000000-0005-0000-0000-00008A1E0000}"/>
    <cellStyle name="Header2 5 6 3" xfId="12903" xr:uid="{00000000-0005-0000-0000-00008B1E0000}"/>
    <cellStyle name="Header2 5 6 3 2" xfId="24473" xr:uid="{00000000-0005-0000-0000-00008C1E0000}"/>
    <cellStyle name="Header2 5 6 4" xfId="12917" xr:uid="{00000000-0005-0000-0000-00008D1E0000}"/>
    <cellStyle name="Header2 5 6 4 2" xfId="24487" xr:uid="{00000000-0005-0000-0000-00008E1E0000}"/>
    <cellStyle name="Header2 5 6 5" xfId="8519" xr:uid="{00000000-0005-0000-0000-00008F1E0000}"/>
    <cellStyle name="Header2 5 6 6" xfId="8354" xr:uid="{00000000-0005-0000-0000-0000901E0000}"/>
    <cellStyle name="Header2 5 7" xfId="9713" xr:uid="{00000000-0005-0000-0000-0000911E0000}"/>
    <cellStyle name="Header2 5 7 2" xfId="14675" xr:uid="{00000000-0005-0000-0000-0000921E0000}"/>
    <cellStyle name="Header2 5 7 2 2" xfId="26236" xr:uid="{00000000-0005-0000-0000-0000931E0000}"/>
    <cellStyle name="Header2 5 7 2 3" xfId="37338" xr:uid="{00000000-0005-0000-0000-0000941E0000}"/>
    <cellStyle name="Header2 5 7 3" xfId="13348" xr:uid="{00000000-0005-0000-0000-0000951E0000}"/>
    <cellStyle name="Header2 5 7 3 2" xfId="24916" xr:uid="{00000000-0005-0000-0000-0000961E0000}"/>
    <cellStyle name="Header2 5 7 3 3" xfId="36189" xr:uid="{00000000-0005-0000-0000-0000971E0000}"/>
    <cellStyle name="Header2 5 7 4" xfId="13385" xr:uid="{00000000-0005-0000-0000-0000981E0000}"/>
    <cellStyle name="Header2 5 7 4 2" xfId="24952" xr:uid="{00000000-0005-0000-0000-0000991E0000}"/>
    <cellStyle name="Header2 5 7 4 3" xfId="36221" xr:uid="{00000000-0005-0000-0000-00009A1E0000}"/>
    <cellStyle name="Header2 5 7 5" xfId="12678" xr:uid="{00000000-0005-0000-0000-00009B1E0000}"/>
    <cellStyle name="Header2 5 7 5 2" xfId="24248" xr:uid="{00000000-0005-0000-0000-00009C1E0000}"/>
    <cellStyle name="Header2 5 7 5 3" xfId="35579" xr:uid="{00000000-0005-0000-0000-00009D1E0000}"/>
    <cellStyle name="Header2 5 7 6" xfId="8254" xr:uid="{00000000-0005-0000-0000-00009E1E0000}"/>
    <cellStyle name="Header2 5 8" xfId="14039" xr:uid="{00000000-0005-0000-0000-00009F1E0000}"/>
    <cellStyle name="Header2 5 8 2" xfId="25603" xr:uid="{00000000-0005-0000-0000-0000A01E0000}"/>
    <cellStyle name="Header2 5 9" xfId="12999" xr:uid="{00000000-0005-0000-0000-0000A11E0000}"/>
    <cellStyle name="Header2 5 9 2" xfId="24568" xr:uid="{00000000-0005-0000-0000-0000A21E0000}"/>
    <cellStyle name="Header2 6" xfId="1699" xr:uid="{00000000-0005-0000-0000-0000A31E0000}"/>
    <cellStyle name="Header2 6 10" xfId="9336" xr:uid="{00000000-0005-0000-0000-0000A41E0000}"/>
    <cellStyle name="Header2 6 2" xfId="6258" xr:uid="{00000000-0005-0000-0000-0000A51E0000}"/>
    <cellStyle name="Header2 6 2 2" xfId="15539" xr:uid="{00000000-0005-0000-0000-0000A61E0000}"/>
    <cellStyle name="Header2 6 2 2 2" xfId="27093" xr:uid="{00000000-0005-0000-0000-0000A71E0000}"/>
    <cellStyle name="Header2 6 2 3" xfId="19058" xr:uid="{00000000-0005-0000-0000-0000A81E0000}"/>
    <cellStyle name="Header2 6 2 3 2" xfId="30546" xr:uid="{00000000-0005-0000-0000-0000A91E0000}"/>
    <cellStyle name="Header2 6 2 4" xfId="20792" xr:uid="{00000000-0005-0000-0000-0000AA1E0000}"/>
    <cellStyle name="Header2 6 2 4 2" xfId="32274" xr:uid="{00000000-0005-0000-0000-0000AB1E0000}"/>
    <cellStyle name="Header2 6 2 5" xfId="10964" xr:uid="{00000000-0005-0000-0000-0000AC1E0000}"/>
    <cellStyle name="Header2 6 2 6" xfId="22617" xr:uid="{00000000-0005-0000-0000-0000AD1E0000}"/>
    <cellStyle name="Header2 6 2 7" xfId="33959" xr:uid="{00000000-0005-0000-0000-0000AE1E0000}"/>
    <cellStyle name="Header2 6 3" xfId="7224" xr:uid="{00000000-0005-0000-0000-0000AF1E0000}"/>
    <cellStyle name="Header2 6 3 2" xfId="16505" xr:uid="{00000000-0005-0000-0000-0000B01E0000}"/>
    <cellStyle name="Header2 6 3 2 2" xfId="28059" xr:uid="{00000000-0005-0000-0000-0000B11E0000}"/>
    <cellStyle name="Header2 6 3 2 3" xfId="38962" xr:uid="{00000000-0005-0000-0000-0000B21E0000}"/>
    <cellStyle name="Header2 6 3 3" xfId="18354" xr:uid="{00000000-0005-0000-0000-0000B31E0000}"/>
    <cellStyle name="Header2 6 3 3 2" xfId="29842" xr:uid="{00000000-0005-0000-0000-0000B41E0000}"/>
    <cellStyle name="Header2 6 3 3 3" xfId="40643" xr:uid="{00000000-0005-0000-0000-0000B51E0000}"/>
    <cellStyle name="Header2 6 3 4" xfId="20024" xr:uid="{00000000-0005-0000-0000-0000B61E0000}"/>
    <cellStyle name="Header2 6 3 4 2" xfId="31512" xr:uid="{00000000-0005-0000-0000-0000B71E0000}"/>
    <cellStyle name="Header2 6 3 4 3" xfId="42186" xr:uid="{00000000-0005-0000-0000-0000B81E0000}"/>
    <cellStyle name="Header2 6 3 5" xfId="21758" xr:uid="{00000000-0005-0000-0000-0000B91E0000}"/>
    <cellStyle name="Header2 6 3 5 2" xfId="33239" xr:uid="{00000000-0005-0000-0000-0000BA1E0000}"/>
    <cellStyle name="Header2 6 3 5 3" xfId="43725" xr:uid="{00000000-0005-0000-0000-0000BB1E0000}"/>
    <cellStyle name="Header2 6 3 6" xfId="23582" xr:uid="{00000000-0005-0000-0000-0000BC1E0000}"/>
    <cellStyle name="Header2 6 4" xfId="7007" xr:uid="{00000000-0005-0000-0000-0000BD1E0000}"/>
    <cellStyle name="Header2 6 4 2" xfId="16288" xr:uid="{00000000-0005-0000-0000-0000BE1E0000}"/>
    <cellStyle name="Header2 6 4 2 2" xfId="27842" xr:uid="{00000000-0005-0000-0000-0000BF1E0000}"/>
    <cellStyle name="Header2 6 4 3" xfId="19807" xr:uid="{00000000-0005-0000-0000-0000C01E0000}"/>
    <cellStyle name="Header2 6 4 3 2" xfId="31295" xr:uid="{00000000-0005-0000-0000-0000C11E0000}"/>
    <cellStyle name="Header2 6 4 4" xfId="21541" xr:uid="{00000000-0005-0000-0000-0000C21E0000}"/>
    <cellStyle name="Header2 6 4 4 2" xfId="33022" xr:uid="{00000000-0005-0000-0000-0000C31E0000}"/>
    <cellStyle name="Header2 6 4 5" xfId="11710" xr:uid="{00000000-0005-0000-0000-0000C41E0000}"/>
    <cellStyle name="Header2 6 4 6" xfId="23365" xr:uid="{00000000-0005-0000-0000-0000C51E0000}"/>
    <cellStyle name="Header2 6 4 7" xfId="34702" xr:uid="{00000000-0005-0000-0000-0000C61E0000}"/>
    <cellStyle name="Header2 6 5" xfId="9603" xr:uid="{00000000-0005-0000-0000-0000C71E0000}"/>
    <cellStyle name="Header2 6 5 2" xfId="14578" xr:uid="{00000000-0005-0000-0000-0000C81E0000}"/>
    <cellStyle name="Header2 6 5 2 2" xfId="26139" xr:uid="{00000000-0005-0000-0000-0000C91E0000}"/>
    <cellStyle name="Header2 6 5 3" xfId="13549" xr:uid="{00000000-0005-0000-0000-0000CA1E0000}"/>
    <cellStyle name="Header2 6 5 3 2" xfId="25113" xr:uid="{00000000-0005-0000-0000-0000CB1E0000}"/>
    <cellStyle name="Header2 6 5 4" xfId="14910" xr:uid="{00000000-0005-0000-0000-0000CC1E0000}"/>
    <cellStyle name="Header2 6 5 4 2" xfId="26469" xr:uid="{00000000-0005-0000-0000-0000CD1E0000}"/>
    <cellStyle name="Header2 6 5 5" xfId="8518" xr:uid="{00000000-0005-0000-0000-0000CE1E0000}"/>
    <cellStyle name="Header2 6 5 6" xfId="8355" xr:uid="{00000000-0005-0000-0000-0000CF1E0000}"/>
    <cellStyle name="Header2 6 6" xfId="9712" xr:uid="{00000000-0005-0000-0000-0000D01E0000}"/>
    <cellStyle name="Header2 6 6 2" xfId="14674" xr:uid="{00000000-0005-0000-0000-0000D11E0000}"/>
    <cellStyle name="Header2 6 6 2 2" xfId="26235" xr:uid="{00000000-0005-0000-0000-0000D21E0000}"/>
    <cellStyle name="Header2 6 6 2 3" xfId="37337" xr:uid="{00000000-0005-0000-0000-0000D31E0000}"/>
    <cellStyle name="Header2 6 6 3" xfId="14480" xr:uid="{00000000-0005-0000-0000-0000D41E0000}"/>
    <cellStyle name="Header2 6 6 3 2" xfId="26044" xr:uid="{00000000-0005-0000-0000-0000D51E0000}"/>
    <cellStyle name="Header2 6 6 3 3" xfId="37188" xr:uid="{00000000-0005-0000-0000-0000D61E0000}"/>
    <cellStyle name="Header2 6 6 4" xfId="15242" xr:uid="{00000000-0005-0000-0000-0000D71E0000}"/>
    <cellStyle name="Header2 6 6 4 2" xfId="26799" xr:uid="{00000000-0005-0000-0000-0000D81E0000}"/>
    <cellStyle name="Header2 6 6 4 3" xfId="37832" xr:uid="{00000000-0005-0000-0000-0000D91E0000}"/>
    <cellStyle name="Header2 6 6 5" xfId="13184" xr:uid="{00000000-0005-0000-0000-0000DA1E0000}"/>
    <cellStyle name="Header2 6 6 5 2" xfId="24752" xr:uid="{00000000-0005-0000-0000-0000DB1E0000}"/>
    <cellStyle name="Header2 6 6 5 3" xfId="36037" xr:uid="{00000000-0005-0000-0000-0000DC1E0000}"/>
    <cellStyle name="Header2 6 6 6" xfId="8077" xr:uid="{00000000-0005-0000-0000-0000DD1E0000}"/>
    <cellStyle name="Header2 6 7" xfId="13028" xr:uid="{00000000-0005-0000-0000-0000DE1E0000}"/>
    <cellStyle name="Header2 6 7 2" xfId="24597" xr:uid="{00000000-0005-0000-0000-0000DF1E0000}"/>
    <cellStyle name="Header2 6 7 3" xfId="35886" xr:uid="{00000000-0005-0000-0000-0000E01E0000}"/>
    <cellStyle name="Header2 6 8" xfId="13684" xr:uid="{00000000-0005-0000-0000-0000E11E0000}"/>
    <cellStyle name="Header2 6 8 2" xfId="25248" xr:uid="{00000000-0005-0000-0000-0000E21E0000}"/>
    <cellStyle name="Header2 6 8 3" xfId="36485" xr:uid="{00000000-0005-0000-0000-0000E31E0000}"/>
    <cellStyle name="Header2 6 9" xfId="15099" xr:uid="{00000000-0005-0000-0000-0000E41E0000}"/>
    <cellStyle name="Header2 6 9 2" xfId="26657" xr:uid="{00000000-0005-0000-0000-0000E51E0000}"/>
    <cellStyle name="Header2 6 9 3" xfId="37701" xr:uid="{00000000-0005-0000-0000-0000E61E0000}"/>
    <cellStyle name="Header2 7" xfId="5224" xr:uid="{00000000-0005-0000-0000-0000E71E0000}"/>
    <cellStyle name="Header2 7 2" xfId="7316" xr:uid="{00000000-0005-0000-0000-0000E81E0000}"/>
    <cellStyle name="Header2 7 2 2" xfId="16559" xr:uid="{00000000-0005-0000-0000-0000E91E0000}"/>
    <cellStyle name="Header2 7 2 2 2" xfId="28113" xr:uid="{00000000-0005-0000-0000-0000EA1E0000}"/>
    <cellStyle name="Header2 7 2 3" xfId="20078" xr:uid="{00000000-0005-0000-0000-0000EB1E0000}"/>
    <cellStyle name="Header2 7 2 3 2" xfId="31566" xr:uid="{00000000-0005-0000-0000-0000EC1E0000}"/>
    <cellStyle name="Header2 7 2 4" xfId="21812" xr:uid="{00000000-0005-0000-0000-0000ED1E0000}"/>
    <cellStyle name="Header2 7 2 4 2" xfId="33293" xr:uid="{00000000-0005-0000-0000-0000EE1E0000}"/>
    <cellStyle name="Header2 7 2 5" xfId="11979" xr:uid="{00000000-0005-0000-0000-0000EF1E0000}"/>
    <cellStyle name="Header2 7 2 6" xfId="23636" xr:uid="{00000000-0005-0000-0000-0000F01E0000}"/>
    <cellStyle name="Header2 7 2 7" xfId="34971" xr:uid="{00000000-0005-0000-0000-0000F11E0000}"/>
    <cellStyle name="Header2 7 3" xfId="6811" xr:uid="{00000000-0005-0000-0000-0000F21E0000}"/>
    <cellStyle name="Header2 7 3 2" xfId="16092" xr:uid="{00000000-0005-0000-0000-0000F31E0000}"/>
    <cellStyle name="Header2 7 3 2 2" xfId="27646" xr:uid="{00000000-0005-0000-0000-0000F41E0000}"/>
    <cellStyle name="Header2 7 3 3" xfId="19611" xr:uid="{00000000-0005-0000-0000-0000F51E0000}"/>
    <cellStyle name="Header2 7 3 3 2" xfId="31099" xr:uid="{00000000-0005-0000-0000-0000F61E0000}"/>
    <cellStyle name="Header2 7 3 4" xfId="21345" xr:uid="{00000000-0005-0000-0000-0000F71E0000}"/>
    <cellStyle name="Header2 7 3 4 2" xfId="32826" xr:uid="{00000000-0005-0000-0000-0000F81E0000}"/>
    <cellStyle name="Header2 7 3 5" xfId="11514" xr:uid="{00000000-0005-0000-0000-0000F91E0000}"/>
    <cellStyle name="Header2 7 3 6" xfId="23169" xr:uid="{00000000-0005-0000-0000-0000FA1E0000}"/>
    <cellStyle name="Header2 7 3 7" xfId="34506" xr:uid="{00000000-0005-0000-0000-0000FB1E0000}"/>
    <cellStyle name="Header2 7 4" xfId="7057" xr:uid="{00000000-0005-0000-0000-0000FC1E0000}"/>
    <cellStyle name="Header2 7 4 2" xfId="16338" xr:uid="{00000000-0005-0000-0000-0000FD1E0000}"/>
    <cellStyle name="Header2 7 4 2 2" xfId="27892" xr:uid="{00000000-0005-0000-0000-0000FE1E0000}"/>
    <cellStyle name="Header2 7 4 3" xfId="19857" xr:uid="{00000000-0005-0000-0000-0000FF1E0000}"/>
    <cellStyle name="Header2 7 4 3 2" xfId="31345" xr:uid="{00000000-0005-0000-0000-0000001F0000}"/>
    <cellStyle name="Header2 7 4 4" xfId="21591" xr:uid="{00000000-0005-0000-0000-0000011F0000}"/>
    <cellStyle name="Header2 7 4 4 2" xfId="33072" xr:uid="{00000000-0005-0000-0000-0000021F0000}"/>
    <cellStyle name="Header2 7 4 5" xfId="11760" xr:uid="{00000000-0005-0000-0000-0000031F0000}"/>
    <cellStyle name="Header2 7 4 6" xfId="23415" xr:uid="{00000000-0005-0000-0000-0000041F0000}"/>
    <cellStyle name="Header2 7 4 7" xfId="34752" xr:uid="{00000000-0005-0000-0000-0000051F0000}"/>
    <cellStyle name="Header2 7 5" xfId="10646" xr:uid="{00000000-0005-0000-0000-0000061F0000}"/>
    <cellStyle name="Header2 7 5 2" xfId="15211" xr:uid="{00000000-0005-0000-0000-0000071F0000}"/>
    <cellStyle name="Header2 7 5 2 2" xfId="26768" xr:uid="{00000000-0005-0000-0000-0000081F0000}"/>
    <cellStyle name="Header2 7 5 3" xfId="14794" xr:uid="{00000000-0005-0000-0000-0000091F0000}"/>
    <cellStyle name="Header2 7 5 3 2" xfId="26353" xr:uid="{00000000-0005-0000-0000-00000A1F0000}"/>
    <cellStyle name="Header2 7 5 4" xfId="20604" xr:uid="{00000000-0005-0000-0000-00000B1F0000}"/>
    <cellStyle name="Header2 7 5 4 2" xfId="32088" xr:uid="{00000000-0005-0000-0000-00000C1F0000}"/>
    <cellStyle name="Header2 7 5 5" xfId="22418" xr:uid="{00000000-0005-0000-0000-00000D1F0000}"/>
    <cellStyle name="Header2 7 5 6" xfId="33783" xr:uid="{00000000-0005-0000-0000-00000E1F0000}"/>
    <cellStyle name="Header2 7 6" xfId="14187" xr:uid="{00000000-0005-0000-0000-00000F1F0000}"/>
    <cellStyle name="Header2 7 6 2" xfId="25751" xr:uid="{00000000-0005-0000-0000-0000101F0000}"/>
    <cellStyle name="Header2 7 7" xfId="12709" xr:uid="{00000000-0005-0000-0000-0000111F0000}"/>
    <cellStyle name="Header2 7 7 2" xfId="24279" xr:uid="{00000000-0005-0000-0000-0000121F0000}"/>
    <cellStyle name="Header2 7 8" xfId="10395" xr:uid="{00000000-0005-0000-0000-0000131F0000}"/>
    <cellStyle name="Header2 8" xfId="7312" xr:uid="{00000000-0005-0000-0000-0000141F0000}"/>
    <cellStyle name="Header2 8 2" xfId="7826" xr:uid="{00000000-0005-0000-0000-0000151F0000}"/>
    <cellStyle name="Header2 8 2 2" xfId="16811" xr:uid="{00000000-0005-0000-0000-0000161F0000}"/>
    <cellStyle name="Header2 8 2 2 2" xfId="28365" xr:uid="{00000000-0005-0000-0000-0000171F0000}"/>
    <cellStyle name="Header2 8 2 3" xfId="20298" xr:uid="{00000000-0005-0000-0000-0000181F0000}"/>
    <cellStyle name="Header2 8 2 3 2" xfId="31786" xr:uid="{00000000-0005-0000-0000-0000191F0000}"/>
    <cellStyle name="Header2 8 2 4" xfId="22032" xr:uid="{00000000-0005-0000-0000-00001A1F0000}"/>
    <cellStyle name="Header2 8 2 4 2" xfId="33513" xr:uid="{00000000-0005-0000-0000-00001B1F0000}"/>
    <cellStyle name="Header2 8 2 5" xfId="12277" xr:uid="{00000000-0005-0000-0000-00001C1F0000}"/>
    <cellStyle name="Header2 8 2 6" xfId="23856" xr:uid="{00000000-0005-0000-0000-00001D1F0000}"/>
    <cellStyle name="Header2 8 2 7" xfId="35191" xr:uid="{00000000-0005-0000-0000-00001E1F0000}"/>
    <cellStyle name="Header2 8 3" xfId="7790" xr:uid="{00000000-0005-0000-0000-00001F1F0000}"/>
    <cellStyle name="Header2 8 3 2" xfId="16775" xr:uid="{00000000-0005-0000-0000-0000201F0000}"/>
    <cellStyle name="Header2 8 3 2 2" xfId="28329" xr:uid="{00000000-0005-0000-0000-0000211F0000}"/>
    <cellStyle name="Header2 8 3 3" xfId="20262" xr:uid="{00000000-0005-0000-0000-0000221F0000}"/>
    <cellStyle name="Header2 8 3 3 2" xfId="31750" xr:uid="{00000000-0005-0000-0000-0000231F0000}"/>
    <cellStyle name="Header2 8 3 4" xfId="21996" xr:uid="{00000000-0005-0000-0000-0000241F0000}"/>
    <cellStyle name="Header2 8 3 4 2" xfId="33477" xr:uid="{00000000-0005-0000-0000-0000251F0000}"/>
    <cellStyle name="Header2 8 3 5" xfId="12241" xr:uid="{00000000-0005-0000-0000-0000261F0000}"/>
    <cellStyle name="Header2 8 3 6" xfId="23820" xr:uid="{00000000-0005-0000-0000-0000271F0000}"/>
    <cellStyle name="Header2 8 3 7" xfId="35155" xr:uid="{00000000-0005-0000-0000-0000281F0000}"/>
    <cellStyle name="Header2 8 4" xfId="14183" xr:uid="{00000000-0005-0000-0000-0000291F0000}"/>
    <cellStyle name="Header2 8 4 2" xfId="25747" xr:uid="{00000000-0005-0000-0000-00002A1F0000}"/>
    <cellStyle name="Header2 8 5" xfId="16694" xr:uid="{00000000-0005-0000-0000-00002B1F0000}"/>
    <cellStyle name="Header2 8 5 2" xfId="28248" xr:uid="{00000000-0005-0000-0000-00002C1F0000}"/>
    <cellStyle name="Header2 8 6" xfId="17157" xr:uid="{00000000-0005-0000-0000-00002D1F0000}"/>
    <cellStyle name="Header2 8 6 2" xfId="28645" xr:uid="{00000000-0005-0000-0000-00002E1F0000}"/>
    <cellStyle name="Header2 8 7" xfId="9099" xr:uid="{00000000-0005-0000-0000-00002F1F0000}"/>
    <cellStyle name="Header2 8 8" xfId="8171" xr:uid="{00000000-0005-0000-0000-0000301F0000}"/>
    <cellStyle name="Header2 8 9" xfId="8371" xr:uid="{00000000-0005-0000-0000-0000311F0000}"/>
    <cellStyle name="Header2 9" xfId="6310" xr:uid="{00000000-0005-0000-0000-0000321F0000}"/>
    <cellStyle name="Header2 9 2" xfId="15591" xr:uid="{00000000-0005-0000-0000-0000331F0000}"/>
    <cellStyle name="Header2 9 2 2" xfId="27145" xr:uid="{00000000-0005-0000-0000-0000341F0000}"/>
    <cellStyle name="Header2 9 2 3" xfId="38153" xr:uid="{00000000-0005-0000-0000-0000351F0000}"/>
    <cellStyle name="Header2 9 3" xfId="17532" xr:uid="{00000000-0005-0000-0000-0000361F0000}"/>
    <cellStyle name="Header2 9 3 2" xfId="29020" xr:uid="{00000000-0005-0000-0000-0000371F0000}"/>
    <cellStyle name="Header2 9 3 3" xfId="39823" xr:uid="{00000000-0005-0000-0000-0000381F0000}"/>
    <cellStyle name="Header2 9 4" xfId="19110" xr:uid="{00000000-0005-0000-0000-0000391F0000}"/>
    <cellStyle name="Header2 9 4 2" xfId="30598" xr:uid="{00000000-0005-0000-0000-00003A1F0000}"/>
    <cellStyle name="Header2 9 4 3" xfId="41377" xr:uid="{00000000-0005-0000-0000-00003B1F0000}"/>
    <cellStyle name="Header2 9 5" xfId="20844" xr:uid="{00000000-0005-0000-0000-00003C1F0000}"/>
    <cellStyle name="Header2 9 5 2" xfId="32326" xr:uid="{00000000-0005-0000-0000-00003D1F0000}"/>
    <cellStyle name="Header2 9 5 3" xfId="42917" xr:uid="{00000000-0005-0000-0000-00003E1F0000}"/>
    <cellStyle name="Header2 9 6" xfId="22669" xr:uid="{00000000-0005-0000-0000-00003F1F0000}"/>
    <cellStyle name="Heading" xfId="1700" xr:uid="{00000000-0005-0000-0000-0000401F0000}"/>
    <cellStyle name="Heading 1" xfId="18" builtinId="16" customBuiltin="1"/>
    <cellStyle name="Heading 1 2" xfId="1701" xr:uid="{00000000-0005-0000-0000-0000421F0000}"/>
    <cellStyle name="Heading 1 2 2" xfId="1702" xr:uid="{00000000-0005-0000-0000-0000431F0000}"/>
    <cellStyle name="Heading 1 3" xfId="5181" xr:uid="{00000000-0005-0000-0000-0000441F0000}"/>
    <cellStyle name="Heading 2" xfId="19" builtinId="17" customBuiltin="1"/>
    <cellStyle name="Heading 2 2" xfId="1703" xr:uid="{00000000-0005-0000-0000-0000461F0000}"/>
    <cellStyle name="Heading 2 2 2" xfId="1704" xr:uid="{00000000-0005-0000-0000-0000471F0000}"/>
    <cellStyle name="Heading 2 3" xfId="5182" xr:uid="{00000000-0005-0000-0000-0000481F0000}"/>
    <cellStyle name="Heading 3" xfId="20" builtinId="18" customBuiltin="1"/>
    <cellStyle name="Heading 3 2" xfId="1705" xr:uid="{00000000-0005-0000-0000-00004A1F0000}"/>
    <cellStyle name="Heading 3 2 2" xfId="1706" xr:uid="{00000000-0005-0000-0000-00004B1F0000}"/>
    <cellStyle name="Heading 3 2 2 2" xfId="1707" xr:uid="{00000000-0005-0000-0000-00004C1F0000}"/>
    <cellStyle name="Heading 3 2 2 3" xfId="1708" xr:uid="{00000000-0005-0000-0000-00004D1F0000}"/>
    <cellStyle name="Heading 3 2 3" xfId="1709" xr:uid="{00000000-0005-0000-0000-00004E1F0000}"/>
    <cellStyle name="Heading 3 2 3 2" xfId="1710" xr:uid="{00000000-0005-0000-0000-00004F1F0000}"/>
    <cellStyle name="Heading 3 2 3 3" xfId="1711" xr:uid="{00000000-0005-0000-0000-0000501F0000}"/>
    <cellStyle name="Heading 3 2 4" xfId="1712" xr:uid="{00000000-0005-0000-0000-0000511F0000}"/>
    <cellStyle name="Heading 3 2 4 2" xfId="1713" xr:uid="{00000000-0005-0000-0000-0000521F0000}"/>
    <cellStyle name="Heading 3 2 4 3" xfId="1714" xr:uid="{00000000-0005-0000-0000-0000531F0000}"/>
    <cellStyle name="Heading 3 3" xfId="5183" xr:uid="{00000000-0005-0000-0000-0000541F0000}"/>
    <cellStyle name="Heading 4" xfId="21" builtinId="19" customBuiltin="1"/>
    <cellStyle name="Heading 4 2" xfId="1715" xr:uid="{00000000-0005-0000-0000-0000561F0000}"/>
    <cellStyle name="Heading 4 2 2" xfId="1716" xr:uid="{00000000-0005-0000-0000-0000571F0000}"/>
    <cellStyle name="Heading 4 3" xfId="5184" xr:uid="{00000000-0005-0000-0000-0000581F0000}"/>
    <cellStyle name="Heading 5" xfId="1717" xr:uid="{00000000-0005-0000-0000-0000591F0000}"/>
    <cellStyle name="Heading 5 10" xfId="10703" xr:uid="{00000000-0005-0000-0000-00005A1F0000}"/>
    <cellStyle name="Heading 5 2" xfId="7309" xr:uid="{00000000-0005-0000-0000-00005B1F0000}"/>
    <cellStyle name="Heading 5 2 2" xfId="16555" xr:uid="{00000000-0005-0000-0000-00005C1F0000}"/>
    <cellStyle name="Heading 5 2 2 2" xfId="28109" xr:uid="{00000000-0005-0000-0000-00005D1F0000}"/>
    <cellStyle name="Heading 5 2 3" xfId="20074" xr:uid="{00000000-0005-0000-0000-00005E1F0000}"/>
    <cellStyle name="Heading 5 2 3 2" xfId="31562" xr:uid="{00000000-0005-0000-0000-00005F1F0000}"/>
    <cellStyle name="Heading 5 2 4" xfId="21808" xr:uid="{00000000-0005-0000-0000-0000601F0000}"/>
    <cellStyle name="Heading 5 2 4 2" xfId="33289" xr:uid="{00000000-0005-0000-0000-0000611F0000}"/>
    <cellStyle name="Heading 5 2 5" xfId="11975" xr:uid="{00000000-0005-0000-0000-0000621F0000}"/>
    <cellStyle name="Heading 5 2 6" xfId="23632" xr:uid="{00000000-0005-0000-0000-0000631F0000}"/>
    <cellStyle name="Heading 5 2 7" xfId="34967" xr:uid="{00000000-0005-0000-0000-0000641F0000}"/>
    <cellStyle name="Heading 5 3" xfId="7823" xr:uid="{00000000-0005-0000-0000-0000651F0000}"/>
    <cellStyle name="Heading 5 3 2" xfId="16808" xr:uid="{00000000-0005-0000-0000-0000661F0000}"/>
    <cellStyle name="Heading 5 3 2 2" xfId="28362" xr:uid="{00000000-0005-0000-0000-0000671F0000}"/>
    <cellStyle name="Heading 5 3 3" xfId="20295" xr:uid="{00000000-0005-0000-0000-0000681F0000}"/>
    <cellStyle name="Heading 5 3 3 2" xfId="31783" xr:uid="{00000000-0005-0000-0000-0000691F0000}"/>
    <cellStyle name="Heading 5 3 4" xfId="22029" xr:uid="{00000000-0005-0000-0000-00006A1F0000}"/>
    <cellStyle name="Heading 5 3 4 2" xfId="33510" xr:uid="{00000000-0005-0000-0000-00006B1F0000}"/>
    <cellStyle name="Heading 5 3 5" xfId="12274" xr:uid="{00000000-0005-0000-0000-00006C1F0000}"/>
    <cellStyle name="Heading 5 3 6" xfId="23853" xr:uid="{00000000-0005-0000-0000-00006D1F0000}"/>
    <cellStyle name="Heading 5 3 7" xfId="35188" xr:uid="{00000000-0005-0000-0000-00006E1F0000}"/>
    <cellStyle name="Heading 5 4" xfId="7736" xr:uid="{00000000-0005-0000-0000-00006F1F0000}"/>
    <cellStyle name="Heading 5 4 2" xfId="16721" xr:uid="{00000000-0005-0000-0000-0000701F0000}"/>
    <cellStyle name="Heading 5 4 2 2" xfId="28275" xr:uid="{00000000-0005-0000-0000-0000711F0000}"/>
    <cellStyle name="Heading 5 4 3" xfId="20208" xr:uid="{00000000-0005-0000-0000-0000721F0000}"/>
    <cellStyle name="Heading 5 4 3 2" xfId="31696" xr:uid="{00000000-0005-0000-0000-0000731F0000}"/>
    <cellStyle name="Heading 5 4 4" xfId="21942" xr:uid="{00000000-0005-0000-0000-0000741F0000}"/>
    <cellStyle name="Heading 5 4 4 2" xfId="33423" xr:uid="{00000000-0005-0000-0000-0000751F0000}"/>
    <cellStyle name="Heading 5 4 5" xfId="12187" xr:uid="{00000000-0005-0000-0000-0000761F0000}"/>
    <cellStyle name="Heading 5 4 6" xfId="23766" xr:uid="{00000000-0005-0000-0000-0000771F0000}"/>
    <cellStyle name="Heading 5 4 7" xfId="35101" xr:uid="{00000000-0005-0000-0000-0000781F0000}"/>
    <cellStyle name="Heading 5 5" xfId="14180" xr:uid="{00000000-0005-0000-0000-0000791F0000}"/>
    <cellStyle name="Heading 5 5 2" xfId="25744" xr:uid="{00000000-0005-0000-0000-00007A1F0000}"/>
    <cellStyle name="Heading 5 6" xfId="14995" xr:uid="{00000000-0005-0000-0000-00007B1F0000}"/>
    <cellStyle name="Heading 5 6 2" xfId="26553" xr:uid="{00000000-0005-0000-0000-00007C1F0000}"/>
    <cellStyle name="Heading 5 7" xfId="13246" xr:uid="{00000000-0005-0000-0000-00007D1F0000}"/>
    <cellStyle name="Heading 5 7 2" xfId="24814" xr:uid="{00000000-0005-0000-0000-00007E1F0000}"/>
    <cellStyle name="Heading 5 8" xfId="9096" xr:uid="{00000000-0005-0000-0000-00007F1F0000}"/>
    <cellStyle name="Heading 5 9" xfId="9261" xr:uid="{00000000-0005-0000-0000-0000801F0000}"/>
    <cellStyle name="Heading 6" xfId="6786" xr:uid="{00000000-0005-0000-0000-0000811F0000}"/>
    <cellStyle name="Heading 6 2" xfId="16067" xr:uid="{00000000-0005-0000-0000-0000821F0000}"/>
    <cellStyle name="Heading 6 2 2" xfId="27621" xr:uid="{00000000-0005-0000-0000-0000831F0000}"/>
    <cellStyle name="Heading 6 3" xfId="19586" xr:uid="{00000000-0005-0000-0000-0000841F0000}"/>
    <cellStyle name="Heading 6 3 2" xfId="31074" xr:uid="{00000000-0005-0000-0000-0000851F0000}"/>
    <cellStyle name="Heading 6 4" xfId="21320" xr:uid="{00000000-0005-0000-0000-0000861F0000}"/>
    <cellStyle name="Heading 6 4 2" xfId="32801" xr:uid="{00000000-0005-0000-0000-0000871F0000}"/>
    <cellStyle name="Heading 6 5" xfId="11489" xr:uid="{00000000-0005-0000-0000-0000881F0000}"/>
    <cellStyle name="Heading 6 6" xfId="23144" xr:uid="{00000000-0005-0000-0000-0000891F0000}"/>
    <cellStyle name="Heading 6 7" xfId="34481" xr:uid="{00000000-0005-0000-0000-00008A1F0000}"/>
    <cellStyle name="Heading 7" xfId="13436" xr:uid="{00000000-0005-0000-0000-00008B1F0000}"/>
    <cellStyle name="Heading 7 2" xfId="25002" xr:uid="{00000000-0005-0000-0000-00008C1F0000}"/>
    <cellStyle name="Heading 8" xfId="15013" xr:uid="{00000000-0005-0000-0000-00008D1F0000}"/>
    <cellStyle name="Heading 8 2" xfId="26571" xr:uid="{00000000-0005-0000-0000-00008E1F0000}"/>
    <cellStyle name="Heading 9" xfId="8180" xr:uid="{00000000-0005-0000-0000-00008F1F0000}"/>
    <cellStyle name="HEADINGS" xfId="1718" xr:uid="{00000000-0005-0000-0000-0000901F0000}"/>
    <cellStyle name="HEADINGS 2" xfId="1719" xr:uid="{00000000-0005-0000-0000-0000911F0000}"/>
    <cellStyle name="HEADINGS 2 2" xfId="1720" xr:uid="{00000000-0005-0000-0000-0000921F0000}"/>
    <cellStyle name="HEADINGS 2 2 2" xfId="1721" xr:uid="{00000000-0005-0000-0000-0000931F0000}"/>
    <cellStyle name="HEADINGS 2 2 2 2" xfId="1722" xr:uid="{00000000-0005-0000-0000-0000941F0000}"/>
    <cellStyle name="HEADINGS 2 2 2 3" xfId="1723" xr:uid="{00000000-0005-0000-0000-0000951F0000}"/>
    <cellStyle name="HEADINGS 2 2 3" xfId="1724" xr:uid="{00000000-0005-0000-0000-0000961F0000}"/>
    <cellStyle name="HEADINGS 2 2 4" xfId="1725" xr:uid="{00000000-0005-0000-0000-0000971F0000}"/>
    <cellStyle name="HEADINGS 2 3" xfId="1726" xr:uid="{00000000-0005-0000-0000-0000981F0000}"/>
    <cellStyle name="HEADINGS 2 3 2" xfId="1727" xr:uid="{00000000-0005-0000-0000-0000991F0000}"/>
    <cellStyle name="HEADINGS 2 3 3" xfId="1728" xr:uid="{00000000-0005-0000-0000-00009A1F0000}"/>
    <cellStyle name="HEADINGS 2 4" xfId="1729" xr:uid="{00000000-0005-0000-0000-00009B1F0000}"/>
    <cellStyle name="HEADINGS 2 5" xfId="1730" xr:uid="{00000000-0005-0000-0000-00009C1F0000}"/>
    <cellStyle name="HEADINGS 3" xfId="1731" xr:uid="{00000000-0005-0000-0000-00009D1F0000}"/>
    <cellStyle name="HEADINGS 3 2" xfId="1732" xr:uid="{00000000-0005-0000-0000-00009E1F0000}"/>
    <cellStyle name="HEADINGS 3 2 2" xfId="1733" xr:uid="{00000000-0005-0000-0000-00009F1F0000}"/>
    <cellStyle name="HEADINGS 3 2 3" xfId="1734" xr:uid="{00000000-0005-0000-0000-0000A01F0000}"/>
    <cellStyle name="HEADINGS 3 3" xfId="1735" xr:uid="{00000000-0005-0000-0000-0000A11F0000}"/>
    <cellStyle name="HEADINGS 3 4" xfId="1736" xr:uid="{00000000-0005-0000-0000-0000A21F0000}"/>
    <cellStyle name="HEADINGS 4" xfId="1737" xr:uid="{00000000-0005-0000-0000-0000A31F0000}"/>
    <cellStyle name="HEADINGS 4 2" xfId="1738" xr:uid="{00000000-0005-0000-0000-0000A41F0000}"/>
    <cellStyle name="HEADINGS 4 2 2" xfId="1739" xr:uid="{00000000-0005-0000-0000-0000A51F0000}"/>
    <cellStyle name="HEADINGS 4 2 3" xfId="1740" xr:uid="{00000000-0005-0000-0000-0000A61F0000}"/>
    <cellStyle name="HEADINGS 4 3" xfId="1741" xr:uid="{00000000-0005-0000-0000-0000A71F0000}"/>
    <cellStyle name="HEADINGS 4 4" xfId="1742" xr:uid="{00000000-0005-0000-0000-0000A81F0000}"/>
    <cellStyle name="HEADINGS 5" xfId="1743" xr:uid="{00000000-0005-0000-0000-0000A91F0000}"/>
    <cellStyle name="HEADINGS 6" xfId="1744" xr:uid="{00000000-0005-0000-0000-0000AA1F0000}"/>
    <cellStyle name="HEADINGSTOP" xfId="1745" xr:uid="{00000000-0005-0000-0000-0000AB1F0000}"/>
    <cellStyle name="Hidden" xfId="1746" xr:uid="{00000000-0005-0000-0000-0000AC1F0000}"/>
    <cellStyle name="Hyperlink" xfId="13" builtinId="8"/>
    <cellStyle name="Hyperlink 2" xfId="66" xr:uid="{00000000-0005-0000-0000-0000AE1F0000}"/>
    <cellStyle name="Input" xfId="25" builtinId="20" customBuiltin="1"/>
    <cellStyle name="Input [yellow]" xfId="1747" xr:uid="{00000000-0005-0000-0000-0000B01F0000}"/>
    <cellStyle name="Input [yellow] 10" xfId="12531" xr:uid="{00000000-0005-0000-0000-0000B11F0000}"/>
    <cellStyle name="Input [yellow] 10 2" xfId="17063" xr:uid="{00000000-0005-0000-0000-0000B21F0000}"/>
    <cellStyle name="Input [yellow] 10 2 2" xfId="28616" xr:uid="{00000000-0005-0000-0000-0000B31F0000}"/>
    <cellStyle name="Input [yellow] 10 3" xfId="20548" xr:uid="{00000000-0005-0000-0000-0000B41F0000}"/>
    <cellStyle name="Input [yellow] 10 3 2" xfId="32036" xr:uid="{00000000-0005-0000-0000-0000B51F0000}"/>
    <cellStyle name="Input [yellow] 10 4" xfId="22281" xr:uid="{00000000-0005-0000-0000-0000B61F0000}"/>
    <cellStyle name="Input [yellow] 10 4 2" xfId="33762" xr:uid="{00000000-0005-0000-0000-0000B71F0000}"/>
    <cellStyle name="Input [yellow] 10 5" xfId="24105" xr:uid="{00000000-0005-0000-0000-0000B81F0000}"/>
    <cellStyle name="Input [yellow] 10 6" xfId="35437" xr:uid="{00000000-0005-0000-0000-0000B91F0000}"/>
    <cellStyle name="Input [yellow] 11" xfId="12573" xr:uid="{00000000-0005-0000-0000-0000BA1F0000}"/>
    <cellStyle name="Input [yellow] 11 2" xfId="24143" xr:uid="{00000000-0005-0000-0000-0000BB1F0000}"/>
    <cellStyle name="Input [yellow] 11 3" xfId="35474" xr:uid="{00000000-0005-0000-0000-0000BC1F0000}"/>
    <cellStyle name="Input [yellow] 12" xfId="15404" xr:uid="{00000000-0005-0000-0000-0000BD1F0000}"/>
    <cellStyle name="Input [yellow] 12 2" xfId="26958" xr:uid="{00000000-0005-0000-0000-0000BE1F0000}"/>
    <cellStyle name="Input [yellow] 12 3" xfId="37980" xr:uid="{00000000-0005-0000-0000-0000BF1F0000}"/>
    <cellStyle name="Input [yellow] 13" xfId="17352" xr:uid="{00000000-0005-0000-0000-0000C01F0000}"/>
    <cellStyle name="Input [yellow] 13 2" xfId="28840" xr:uid="{00000000-0005-0000-0000-0000C11F0000}"/>
    <cellStyle name="Input [yellow] 13 3" xfId="39644" xr:uid="{00000000-0005-0000-0000-0000C21F0000}"/>
    <cellStyle name="Input [yellow] 14" xfId="18940" xr:uid="{00000000-0005-0000-0000-0000C31F0000}"/>
    <cellStyle name="Input [yellow] 14 2" xfId="30428" xr:uid="{00000000-0005-0000-0000-0000C41F0000}"/>
    <cellStyle name="Input [yellow] 14 3" xfId="41217" xr:uid="{00000000-0005-0000-0000-0000C51F0000}"/>
    <cellStyle name="Input [yellow] 15" xfId="8749" xr:uid="{00000000-0005-0000-0000-0000C61F0000}"/>
    <cellStyle name="Input [yellow] 2" xfId="1748" xr:uid="{00000000-0005-0000-0000-0000C71F0000}"/>
    <cellStyle name="Input [yellow] 2 10" xfId="14153" xr:uid="{00000000-0005-0000-0000-0000C81F0000}"/>
    <cellStyle name="Input [yellow] 2 10 2" xfId="25717" xr:uid="{00000000-0005-0000-0000-0000C91F0000}"/>
    <cellStyle name="Input [yellow] 2 11" xfId="22367" xr:uid="{00000000-0005-0000-0000-0000CA1F0000}"/>
    <cellStyle name="Input [yellow] 2 2" xfId="1749" xr:uid="{00000000-0005-0000-0000-0000CB1F0000}"/>
    <cellStyle name="Input [yellow] 2 2 2" xfId="1750" xr:uid="{00000000-0005-0000-0000-0000CC1F0000}"/>
    <cellStyle name="Input [yellow] 2 2 2 2" xfId="1751" xr:uid="{00000000-0005-0000-0000-0000CD1F0000}"/>
    <cellStyle name="Input [yellow] 2 2 2 2 2" xfId="14601" xr:uid="{00000000-0005-0000-0000-0000CE1F0000}"/>
    <cellStyle name="Input [yellow] 2 2 2 2 2 2" xfId="26162" xr:uid="{00000000-0005-0000-0000-0000CF1F0000}"/>
    <cellStyle name="Input [yellow] 2 2 2 2 3" xfId="12726" xr:uid="{00000000-0005-0000-0000-0000D01F0000}"/>
    <cellStyle name="Input [yellow] 2 2 2 2 3 2" xfId="24296" xr:uid="{00000000-0005-0000-0000-0000D11F0000}"/>
    <cellStyle name="Input [yellow] 2 2 2 2 4" xfId="13239" xr:uid="{00000000-0005-0000-0000-0000D21F0000}"/>
    <cellStyle name="Input [yellow] 2 2 2 2 4 2" xfId="24807" xr:uid="{00000000-0005-0000-0000-0000D31F0000}"/>
    <cellStyle name="Input [yellow] 2 2 2 2 5" xfId="9616" xr:uid="{00000000-0005-0000-0000-0000D41F0000}"/>
    <cellStyle name="Input [yellow] 2 2 2 2 6" xfId="8073" xr:uid="{00000000-0005-0000-0000-0000D51F0000}"/>
    <cellStyle name="Input [yellow] 2 2 2 2 7" xfId="8584" xr:uid="{00000000-0005-0000-0000-0000D61F0000}"/>
    <cellStyle name="Input [yellow] 2 2 2 3" xfId="6985" xr:uid="{00000000-0005-0000-0000-0000D71F0000}"/>
    <cellStyle name="Input [yellow] 2 2 2 3 2" xfId="16266" xr:uid="{00000000-0005-0000-0000-0000D81F0000}"/>
    <cellStyle name="Input [yellow] 2 2 2 3 2 2" xfId="27820" xr:uid="{00000000-0005-0000-0000-0000D91F0000}"/>
    <cellStyle name="Input [yellow] 2 2 2 3 3" xfId="19785" xr:uid="{00000000-0005-0000-0000-0000DA1F0000}"/>
    <cellStyle name="Input [yellow] 2 2 2 3 3 2" xfId="31273" xr:uid="{00000000-0005-0000-0000-0000DB1F0000}"/>
    <cellStyle name="Input [yellow] 2 2 2 3 4" xfId="21519" xr:uid="{00000000-0005-0000-0000-0000DC1F0000}"/>
    <cellStyle name="Input [yellow] 2 2 2 3 4 2" xfId="33000" xr:uid="{00000000-0005-0000-0000-0000DD1F0000}"/>
    <cellStyle name="Input [yellow] 2 2 2 3 5" xfId="11688" xr:uid="{00000000-0005-0000-0000-0000DE1F0000}"/>
    <cellStyle name="Input [yellow] 2 2 2 3 6" xfId="23343" xr:uid="{00000000-0005-0000-0000-0000DF1F0000}"/>
    <cellStyle name="Input [yellow] 2 2 2 3 7" xfId="34680" xr:uid="{00000000-0005-0000-0000-0000E01F0000}"/>
    <cellStyle name="Input [yellow] 2 2 2 4" xfId="6537" xr:uid="{00000000-0005-0000-0000-0000E11F0000}"/>
    <cellStyle name="Input [yellow] 2 2 2 4 2" xfId="15818" xr:uid="{00000000-0005-0000-0000-0000E21F0000}"/>
    <cellStyle name="Input [yellow] 2 2 2 4 2 2" xfId="27372" xr:uid="{00000000-0005-0000-0000-0000E31F0000}"/>
    <cellStyle name="Input [yellow] 2 2 2 4 3" xfId="19337" xr:uid="{00000000-0005-0000-0000-0000E41F0000}"/>
    <cellStyle name="Input [yellow] 2 2 2 4 3 2" xfId="30825" xr:uid="{00000000-0005-0000-0000-0000E51F0000}"/>
    <cellStyle name="Input [yellow] 2 2 2 4 4" xfId="21071" xr:uid="{00000000-0005-0000-0000-0000E61F0000}"/>
    <cellStyle name="Input [yellow] 2 2 2 4 4 2" xfId="32552" xr:uid="{00000000-0005-0000-0000-0000E71F0000}"/>
    <cellStyle name="Input [yellow] 2 2 2 4 5" xfId="11240" xr:uid="{00000000-0005-0000-0000-0000E81F0000}"/>
    <cellStyle name="Input [yellow] 2 2 2 4 6" xfId="22895" xr:uid="{00000000-0005-0000-0000-0000E91F0000}"/>
    <cellStyle name="Input [yellow] 2 2 2 4 7" xfId="34232" xr:uid="{00000000-0005-0000-0000-0000EA1F0000}"/>
    <cellStyle name="Input [yellow] 2 2 2 5" xfId="6727" xr:uid="{00000000-0005-0000-0000-0000EB1F0000}"/>
    <cellStyle name="Input [yellow] 2 2 2 5 2" xfId="16008" xr:uid="{00000000-0005-0000-0000-0000EC1F0000}"/>
    <cellStyle name="Input [yellow] 2 2 2 5 2 2" xfId="27562" xr:uid="{00000000-0005-0000-0000-0000ED1F0000}"/>
    <cellStyle name="Input [yellow] 2 2 2 5 3" xfId="19527" xr:uid="{00000000-0005-0000-0000-0000EE1F0000}"/>
    <cellStyle name="Input [yellow] 2 2 2 5 3 2" xfId="31015" xr:uid="{00000000-0005-0000-0000-0000EF1F0000}"/>
    <cellStyle name="Input [yellow] 2 2 2 5 4" xfId="21261" xr:uid="{00000000-0005-0000-0000-0000F01F0000}"/>
    <cellStyle name="Input [yellow] 2 2 2 5 4 2" xfId="32742" xr:uid="{00000000-0005-0000-0000-0000F11F0000}"/>
    <cellStyle name="Input [yellow] 2 2 2 5 5" xfId="11430" xr:uid="{00000000-0005-0000-0000-0000F21F0000}"/>
    <cellStyle name="Input [yellow] 2 2 2 5 6" xfId="23085" xr:uid="{00000000-0005-0000-0000-0000F31F0000}"/>
    <cellStyle name="Input [yellow] 2 2 2 5 7" xfId="34422" xr:uid="{00000000-0005-0000-0000-0000F41F0000}"/>
    <cellStyle name="Input [yellow] 2 2 2 6" xfId="9615" xr:uid="{00000000-0005-0000-0000-0000F51F0000}"/>
    <cellStyle name="Input [yellow] 2 2 2 6 2" xfId="14600" xr:uid="{00000000-0005-0000-0000-0000F61F0000}"/>
    <cellStyle name="Input [yellow] 2 2 2 6 2 2" xfId="26161" xr:uid="{00000000-0005-0000-0000-0000F71F0000}"/>
    <cellStyle name="Input [yellow] 2 2 2 6 3" xfId="12906" xr:uid="{00000000-0005-0000-0000-0000F81F0000}"/>
    <cellStyle name="Input [yellow] 2 2 2 6 3 2" xfId="24476" xr:uid="{00000000-0005-0000-0000-0000F91F0000}"/>
    <cellStyle name="Input [yellow] 2 2 2 6 4" xfId="13250" xr:uid="{00000000-0005-0000-0000-0000FA1F0000}"/>
    <cellStyle name="Input [yellow] 2 2 2 6 4 2" xfId="24818" xr:uid="{00000000-0005-0000-0000-0000FB1F0000}"/>
    <cellStyle name="Input [yellow] 2 2 2 6 5" xfId="8116" xr:uid="{00000000-0005-0000-0000-0000FC1F0000}"/>
    <cellStyle name="Input [yellow] 2 2 2 6 6" xfId="8583" xr:uid="{00000000-0005-0000-0000-0000FD1F0000}"/>
    <cellStyle name="Input [yellow] 2 2 2 7" xfId="13803" xr:uid="{00000000-0005-0000-0000-0000FE1F0000}"/>
    <cellStyle name="Input [yellow] 2 2 2 7 2" xfId="25367" xr:uid="{00000000-0005-0000-0000-0000FF1F0000}"/>
    <cellStyle name="Input [yellow] 2 2 2 8" xfId="12976" xr:uid="{00000000-0005-0000-0000-000000200000}"/>
    <cellStyle name="Input [yellow] 2 2 2 8 2" xfId="24546" xr:uid="{00000000-0005-0000-0000-000001200000}"/>
    <cellStyle name="Input [yellow] 2 2 2 9" xfId="8197" xr:uid="{00000000-0005-0000-0000-000002200000}"/>
    <cellStyle name="Input [yellow] 2 2 3" xfId="1752" xr:uid="{00000000-0005-0000-0000-000003200000}"/>
    <cellStyle name="Input [yellow] 2 2 4" xfId="9614" xr:uid="{00000000-0005-0000-0000-000004200000}"/>
    <cellStyle name="Input [yellow] 2 2 4 2" xfId="14599" xr:uid="{00000000-0005-0000-0000-000005200000}"/>
    <cellStyle name="Input [yellow] 2 2 4 2 2" xfId="26160" xr:uid="{00000000-0005-0000-0000-000006200000}"/>
    <cellStyle name="Input [yellow] 2 2 4 3" xfId="14358" xr:uid="{00000000-0005-0000-0000-000007200000}"/>
    <cellStyle name="Input [yellow] 2 2 4 3 2" xfId="25922" xr:uid="{00000000-0005-0000-0000-000008200000}"/>
    <cellStyle name="Input [yellow] 2 2 4 4" xfId="12856" xr:uid="{00000000-0005-0000-0000-000009200000}"/>
    <cellStyle name="Input [yellow] 2 2 4 4 2" xfId="24426" xr:uid="{00000000-0005-0000-0000-00000A200000}"/>
    <cellStyle name="Input [yellow] 2 2 4 5" xfId="8505" xr:uid="{00000000-0005-0000-0000-00000B200000}"/>
    <cellStyle name="Input [yellow] 2 2 4 6" xfId="10681" xr:uid="{00000000-0005-0000-0000-00000C200000}"/>
    <cellStyle name="Input [yellow] 2 3" xfId="1753" xr:uid="{00000000-0005-0000-0000-00000D200000}"/>
    <cellStyle name="Input [yellow] 2 3 2" xfId="1754" xr:uid="{00000000-0005-0000-0000-00000E200000}"/>
    <cellStyle name="Input [yellow] 2 3 2 2" xfId="14604" xr:uid="{00000000-0005-0000-0000-00000F200000}"/>
    <cellStyle name="Input [yellow] 2 3 2 2 2" xfId="26165" xr:uid="{00000000-0005-0000-0000-000010200000}"/>
    <cellStyle name="Input [yellow] 2 3 2 3" xfId="13356" xr:uid="{00000000-0005-0000-0000-000011200000}"/>
    <cellStyle name="Input [yellow] 2 3 2 3 2" xfId="24924" xr:uid="{00000000-0005-0000-0000-000012200000}"/>
    <cellStyle name="Input [yellow] 2 3 2 4" xfId="15071" xr:uid="{00000000-0005-0000-0000-000013200000}"/>
    <cellStyle name="Input [yellow] 2 3 2 4 2" xfId="26629" xr:uid="{00000000-0005-0000-0000-000014200000}"/>
    <cellStyle name="Input [yellow] 2 3 2 5" xfId="9618" xr:uid="{00000000-0005-0000-0000-000015200000}"/>
    <cellStyle name="Input [yellow] 2 3 2 6" xfId="8501" xr:uid="{00000000-0005-0000-0000-000016200000}"/>
    <cellStyle name="Input [yellow] 2 3 2 7" xfId="10682" xr:uid="{00000000-0005-0000-0000-000017200000}"/>
    <cellStyle name="Input [yellow] 2 3 3" xfId="6984" xr:uid="{00000000-0005-0000-0000-000018200000}"/>
    <cellStyle name="Input [yellow] 2 3 3 2" xfId="16265" xr:uid="{00000000-0005-0000-0000-000019200000}"/>
    <cellStyle name="Input [yellow] 2 3 3 2 2" xfId="27819" xr:uid="{00000000-0005-0000-0000-00001A200000}"/>
    <cellStyle name="Input [yellow] 2 3 3 3" xfId="19784" xr:uid="{00000000-0005-0000-0000-00001B200000}"/>
    <cellStyle name="Input [yellow] 2 3 3 3 2" xfId="31272" xr:uid="{00000000-0005-0000-0000-00001C200000}"/>
    <cellStyle name="Input [yellow] 2 3 3 4" xfId="21518" xr:uid="{00000000-0005-0000-0000-00001D200000}"/>
    <cellStyle name="Input [yellow] 2 3 3 4 2" xfId="32999" xr:uid="{00000000-0005-0000-0000-00001E200000}"/>
    <cellStyle name="Input [yellow] 2 3 3 5" xfId="11687" xr:uid="{00000000-0005-0000-0000-00001F200000}"/>
    <cellStyle name="Input [yellow] 2 3 3 6" xfId="23342" xr:uid="{00000000-0005-0000-0000-000020200000}"/>
    <cellStyle name="Input [yellow] 2 3 3 7" xfId="34679" xr:uid="{00000000-0005-0000-0000-000021200000}"/>
    <cellStyle name="Input [yellow] 2 3 4" xfId="6536" xr:uid="{00000000-0005-0000-0000-000022200000}"/>
    <cellStyle name="Input [yellow] 2 3 4 2" xfId="15817" xr:uid="{00000000-0005-0000-0000-000023200000}"/>
    <cellStyle name="Input [yellow] 2 3 4 2 2" xfId="27371" xr:uid="{00000000-0005-0000-0000-000024200000}"/>
    <cellStyle name="Input [yellow] 2 3 4 3" xfId="19336" xr:uid="{00000000-0005-0000-0000-000025200000}"/>
    <cellStyle name="Input [yellow] 2 3 4 3 2" xfId="30824" xr:uid="{00000000-0005-0000-0000-000026200000}"/>
    <cellStyle name="Input [yellow] 2 3 4 4" xfId="21070" xr:uid="{00000000-0005-0000-0000-000027200000}"/>
    <cellStyle name="Input [yellow] 2 3 4 4 2" xfId="32551" xr:uid="{00000000-0005-0000-0000-000028200000}"/>
    <cellStyle name="Input [yellow] 2 3 4 5" xfId="11239" xr:uid="{00000000-0005-0000-0000-000029200000}"/>
    <cellStyle name="Input [yellow] 2 3 4 6" xfId="22894" xr:uid="{00000000-0005-0000-0000-00002A200000}"/>
    <cellStyle name="Input [yellow] 2 3 4 7" xfId="34231" xr:uid="{00000000-0005-0000-0000-00002B200000}"/>
    <cellStyle name="Input [yellow] 2 3 5" xfId="7147" xr:uid="{00000000-0005-0000-0000-00002C200000}"/>
    <cellStyle name="Input [yellow] 2 3 5 2" xfId="16428" xr:uid="{00000000-0005-0000-0000-00002D200000}"/>
    <cellStyle name="Input [yellow] 2 3 5 2 2" xfId="27982" xr:uid="{00000000-0005-0000-0000-00002E200000}"/>
    <cellStyle name="Input [yellow] 2 3 5 3" xfId="19947" xr:uid="{00000000-0005-0000-0000-00002F200000}"/>
    <cellStyle name="Input [yellow] 2 3 5 3 2" xfId="31435" xr:uid="{00000000-0005-0000-0000-000030200000}"/>
    <cellStyle name="Input [yellow] 2 3 5 4" xfId="21681" xr:uid="{00000000-0005-0000-0000-000031200000}"/>
    <cellStyle name="Input [yellow] 2 3 5 4 2" xfId="33162" xr:uid="{00000000-0005-0000-0000-000032200000}"/>
    <cellStyle name="Input [yellow] 2 3 5 5" xfId="11850" xr:uid="{00000000-0005-0000-0000-000033200000}"/>
    <cellStyle name="Input [yellow] 2 3 5 6" xfId="23505" xr:uid="{00000000-0005-0000-0000-000034200000}"/>
    <cellStyle name="Input [yellow] 2 3 5 7" xfId="34842" xr:uid="{00000000-0005-0000-0000-000035200000}"/>
    <cellStyle name="Input [yellow] 2 3 6" xfId="9617" xr:uid="{00000000-0005-0000-0000-000036200000}"/>
    <cellStyle name="Input [yellow] 2 3 6 2" xfId="14603" xr:uid="{00000000-0005-0000-0000-000037200000}"/>
    <cellStyle name="Input [yellow] 2 3 6 2 2" xfId="26164" xr:uid="{00000000-0005-0000-0000-000038200000}"/>
    <cellStyle name="Input [yellow] 2 3 6 3" xfId="12907" xr:uid="{00000000-0005-0000-0000-000039200000}"/>
    <cellStyle name="Input [yellow] 2 3 6 3 2" xfId="24477" xr:uid="{00000000-0005-0000-0000-00003A200000}"/>
    <cellStyle name="Input [yellow] 2 3 6 4" xfId="17169" xr:uid="{00000000-0005-0000-0000-00003B200000}"/>
    <cellStyle name="Input [yellow] 2 3 6 4 2" xfId="28657" xr:uid="{00000000-0005-0000-0000-00003C200000}"/>
    <cellStyle name="Input [yellow] 2 3 6 5" xfId="8969" xr:uid="{00000000-0005-0000-0000-00003D200000}"/>
    <cellStyle name="Input [yellow] 2 3 6 6" xfId="10683" xr:uid="{00000000-0005-0000-0000-00003E200000}"/>
    <cellStyle name="Input [yellow] 2 3 7" xfId="13802" xr:uid="{00000000-0005-0000-0000-00003F200000}"/>
    <cellStyle name="Input [yellow] 2 3 7 2" xfId="25366" xr:uid="{00000000-0005-0000-0000-000040200000}"/>
    <cellStyle name="Input [yellow] 2 3 8" xfId="13786" xr:uid="{00000000-0005-0000-0000-000041200000}"/>
    <cellStyle name="Input [yellow] 2 3 8 2" xfId="25350" xr:uid="{00000000-0005-0000-0000-000042200000}"/>
    <cellStyle name="Input [yellow] 2 3 9" xfId="8443" xr:uid="{00000000-0005-0000-0000-000043200000}"/>
    <cellStyle name="Input [yellow] 2 4" xfId="1755" xr:uid="{00000000-0005-0000-0000-000044200000}"/>
    <cellStyle name="Input [yellow] 2 4 2" xfId="14605" xr:uid="{00000000-0005-0000-0000-000045200000}"/>
    <cellStyle name="Input [yellow] 2 4 2 2" xfId="26166" xr:uid="{00000000-0005-0000-0000-000046200000}"/>
    <cellStyle name="Input [yellow] 2 4 3" xfId="17241" xr:uid="{00000000-0005-0000-0000-000047200000}"/>
    <cellStyle name="Input [yellow] 2 4 3 2" xfId="28729" xr:uid="{00000000-0005-0000-0000-000048200000}"/>
    <cellStyle name="Input [yellow] 2 4 4" xfId="12721" xr:uid="{00000000-0005-0000-0000-000049200000}"/>
    <cellStyle name="Input [yellow] 2 4 4 2" xfId="24291" xr:uid="{00000000-0005-0000-0000-00004A200000}"/>
    <cellStyle name="Input [yellow] 2 4 5" xfId="9619" xr:uid="{00000000-0005-0000-0000-00004B200000}"/>
    <cellStyle name="Input [yellow] 2 4 6" xfId="8503" xr:uid="{00000000-0005-0000-0000-00004C200000}"/>
    <cellStyle name="Input [yellow] 2 4 7" xfId="8642" xr:uid="{00000000-0005-0000-0000-00004D200000}"/>
    <cellStyle name="Input [yellow] 2 5" xfId="6480" xr:uid="{00000000-0005-0000-0000-00004E200000}"/>
    <cellStyle name="Input [yellow] 2 5 2" xfId="15761" xr:uid="{00000000-0005-0000-0000-00004F200000}"/>
    <cellStyle name="Input [yellow] 2 5 2 2" xfId="27315" xr:uid="{00000000-0005-0000-0000-000050200000}"/>
    <cellStyle name="Input [yellow] 2 5 3" xfId="19280" xr:uid="{00000000-0005-0000-0000-000051200000}"/>
    <cellStyle name="Input [yellow] 2 5 3 2" xfId="30768" xr:uid="{00000000-0005-0000-0000-000052200000}"/>
    <cellStyle name="Input [yellow] 2 5 4" xfId="21014" xr:uid="{00000000-0005-0000-0000-000053200000}"/>
    <cellStyle name="Input [yellow] 2 5 4 2" xfId="32495" xr:uid="{00000000-0005-0000-0000-000054200000}"/>
    <cellStyle name="Input [yellow] 2 5 5" xfId="11183" xr:uid="{00000000-0005-0000-0000-000055200000}"/>
    <cellStyle name="Input [yellow] 2 5 6" xfId="22838" xr:uid="{00000000-0005-0000-0000-000056200000}"/>
    <cellStyle name="Input [yellow] 2 5 7" xfId="34175" xr:uid="{00000000-0005-0000-0000-000057200000}"/>
    <cellStyle name="Input [yellow] 2 6" xfId="7156" xr:uid="{00000000-0005-0000-0000-000058200000}"/>
    <cellStyle name="Input [yellow] 2 6 2" xfId="16437" xr:uid="{00000000-0005-0000-0000-000059200000}"/>
    <cellStyle name="Input [yellow] 2 6 2 2" xfId="27991" xr:uid="{00000000-0005-0000-0000-00005A200000}"/>
    <cellStyle name="Input [yellow] 2 6 3" xfId="19956" xr:uid="{00000000-0005-0000-0000-00005B200000}"/>
    <cellStyle name="Input [yellow] 2 6 3 2" xfId="31444" xr:uid="{00000000-0005-0000-0000-00005C200000}"/>
    <cellStyle name="Input [yellow] 2 6 4" xfId="21690" xr:uid="{00000000-0005-0000-0000-00005D200000}"/>
    <cellStyle name="Input [yellow] 2 6 4 2" xfId="33171" xr:uid="{00000000-0005-0000-0000-00005E200000}"/>
    <cellStyle name="Input [yellow] 2 6 5" xfId="11859" xr:uid="{00000000-0005-0000-0000-00005F200000}"/>
    <cellStyle name="Input [yellow] 2 6 6" xfId="23514" xr:uid="{00000000-0005-0000-0000-000060200000}"/>
    <cellStyle name="Input [yellow] 2 6 7" xfId="34851" xr:uid="{00000000-0005-0000-0000-000061200000}"/>
    <cellStyle name="Input [yellow] 2 7" xfId="6347" xr:uid="{00000000-0005-0000-0000-000062200000}"/>
    <cellStyle name="Input [yellow] 2 7 2" xfId="15628" xr:uid="{00000000-0005-0000-0000-000063200000}"/>
    <cellStyle name="Input [yellow] 2 7 2 2" xfId="27182" xr:uid="{00000000-0005-0000-0000-000064200000}"/>
    <cellStyle name="Input [yellow] 2 7 3" xfId="19147" xr:uid="{00000000-0005-0000-0000-000065200000}"/>
    <cellStyle name="Input [yellow] 2 7 3 2" xfId="30635" xr:uid="{00000000-0005-0000-0000-000066200000}"/>
    <cellStyle name="Input [yellow] 2 7 4" xfId="20881" xr:uid="{00000000-0005-0000-0000-000067200000}"/>
    <cellStyle name="Input [yellow] 2 7 4 2" xfId="32362" xr:uid="{00000000-0005-0000-0000-000068200000}"/>
    <cellStyle name="Input [yellow] 2 7 5" xfId="11050" xr:uid="{00000000-0005-0000-0000-000069200000}"/>
    <cellStyle name="Input [yellow] 2 7 6" xfId="22705" xr:uid="{00000000-0005-0000-0000-00006A200000}"/>
    <cellStyle name="Input [yellow] 2 7 7" xfId="34042" xr:uid="{00000000-0005-0000-0000-00006B200000}"/>
    <cellStyle name="Input [yellow] 2 8" xfId="9613" xr:uid="{00000000-0005-0000-0000-00006C200000}"/>
    <cellStyle name="Input [yellow] 2 8 2" xfId="14598" xr:uid="{00000000-0005-0000-0000-00006D200000}"/>
    <cellStyle name="Input [yellow] 2 8 2 2" xfId="26159" xr:uid="{00000000-0005-0000-0000-00006E200000}"/>
    <cellStyle name="Input [yellow] 2 8 3" xfId="17244" xr:uid="{00000000-0005-0000-0000-00006F200000}"/>
    <cellStyle name="Input [yellow] 2 8 3 2" xfId="28732" xr:uid="{00000000-0005-0000-0000-000070200000}"/>
    <cellStyle name="Input [yellow] 2 8 4" xfId="13545" xr:uid="{00000000-0005-0000-0000-000071200000}"/>
    <cellStyle name="Input [yellow] 2 8 4 2" xfId="25109" xr:uid="{00000000-0005-0000-0000-000072200000}"/>
    <cellStyle name="Input [yellow] 2 8 5" xfId="8115" xr:uid="{00000000-0005-0000-0000-000073200000}"/>
    <cellStyle name="Input [yellow] 2 8 6" xfId="10678" xr:uid="{00000000-0005-0000-0000-000074200000}"/>
    <cellStyle name="Input [yellow] 2 9" xfId="12931" xr:uid="{00000000-0005-0000-0000-000075200000}"/>
    <cellStyle name="Input [yellow] 2 9 2" xfId="24501" xr:uid="{00000000-0005-0000-0000-000076200000}"/>
    <cellStyle name="Input [yellow] 3" xfId="1756" xr:uid="{00000000-0005-0000-0000-000077200000}"/>
    <cellStyle name="Input [yellow] 3 2" xfId="1757" xr:uid="{00000000-0005-0000-0000-000078200000}"/>
    <cellStyle name="Input [yellow] 3 2 2" xfId="1758" xr:uid="{00000000-0005-0000-0000-000079200000}"/>
    <cellStyle name="Input [yellow] 3 2 2 2" xfId="14607" xr:uid="{00000000-0005-0000-0000-00007A200000}"/>
    <cellStyle name="Input [yellow] 3 2 2 2 2" xfId="26168" xr:uid="{00000000-0005-0000-0000-00007B200000}"/>
    <cellStyle name="Input [yellow] 3 2 2 3" xfId="12715" xr:uid="{00000000-0005-0000-0000-00007C200000}"/>
    <cellStyle name="Input [yellow] 3 2 2 3 2" xfId="24285" xr:uid="{00000000-0005-0000-0000-00007D200000}"/>
    <cellStyle name="Input [yellow] 3 2 2 4" xfId="13544" xr:uid="{00000000-0005-0000-0000-00007E200000}"/>
    <cellStyle name="Input [yellow] 3 2 2 4 2" xfId="25108" xr:uid="{00000000-0005-0000-0000-00007F200000}"/>
    <cellStyle name="Input [yellow] 3 2 2 5" xfId="9621" xr:uid="{00000000-0005-0000-0000-000080200000}"/>
    <cellStyle name="Input [yellow] 3 2 2 6" xfId="8082" xr:uid="{00000000-0005-0000-0000-000081200000}"/>
    <cellStyle name="Input [yellow] 3 2 2 7" xfId="9543" xr:uid="{00000000-0005-0000-0000-000082200000}"/>
    <cellStyle name="Input [yellow] 3 2 3" xfId="6791" xr:uid="{00000000-0005-0000-0000-000083200000}"/>
    <cellStyle name="Input [yellow] 3 2 3 2" xfId="16072" xr:uid="{00000000-0005-0000-0000-000084200000}"/>
    <cellStyle name="Input [yellow] 3 2 3 2 2" xfId="27626" xr:uid="{00000000-0005-0000-0000-000085200000}"/>
    <cellStyle name="Input [yellow] 3 2 3 3" xfId="19591" xr:uid="{00000000-0005-0000-0000-000086200000}"/>
    <cellStyle name="Input [yellow] 3 2 3 3 2" xfId="31079" xr:uid="{00000000-0005-0000-0000-000087200000}"/>
    <cellStyle name="Input [yellow] 3 2 3 4" xfId="21325" xr:uid="{00000000-0005-0000-0000-000088200000}"/>
    <cellStyle name="Input [yellow] 3 2 3 4 2" xfId="32806" xr:uid="{00000000-0005-0000-0000-000089200000}"/>
    <cellStyle name="Input [yellow] 3 2 3 5" xfId="11494" xr:uid="{00000000-0005-0000-0000-00008A200000}"/>
    <cellStyle name="Input [yellow] 3 2 3 6" xfId="23149" xr:uid="{00000000-0005-0000-0000-00008B200000}"/>
    <cellStyle name="Input [yellow] 3 2 3 7" xfId="34486" xr:uid="{00000000-0005-0000-0000-00008C200000}"/>
    <cellStyle name="Input [yellow] 3 2 4" xfId="6315" xr:uid="{00000000-0005-0000-0000-00008D200000}"/>
    <cellStyle name="Input [yellow] 3 2 4 2" xfId="15596" xr:uid="{00000000-0005-0000-0000-00008E200000}"/>
    <cellStyle name="Input [yellow] 3 2 4 2 2" xfId="27150" xr:uid="{00000000-0005-0000-0000-00008F200000}"/>
    <cellStyle name="Input [yellow] 3 2 4 3" xfId="19115" xr:uid="{00000000-0005-0000-0000-000090200000}"/>
    <cellStyle name="Input [yellow] 3 2 4 3 2" xfId="30603" xr:uid="{00000000-0005-0000-0000-000091200000}"/>
    <cellStyle name="Input [yellow] 3 2 4 4" xfId="20849" xr:uid="{00000000-0005-0000-0000-000092200000}"/>
    <cellStyle name="Input [yellow] 3 2 4 4 2" xfId="32330" xr:uid="{00000000-0005-0000-0000-000093200000}"/>
    <cellStyle name="Input [yellow] 3 2 4 5" xfId="11018" xr:uid="{00000000-0005-0000-0000-000094200000}"/>
    <cellStyle name="Input [yellow] 3 2 4 6" xfId="22673" xr:uid="{00000000-0005-0000-0000-000095200000}"/>
    <cellStyle name="Input [yellow] 3 2 4 7" xfId="34010" xr:uid="{00000000-0005-0000-0000-000096200000}"/>
    <cellStyle name="Input [yellow] 3 2 5" xfId="6965" xr:uid="{00000000-0005-0000-0000-000097200000}"/>
    <cellStyle name="Input [yellow] 3 2 5 2" xfId="16246" xr:uid="{00000000-0005-0000-0000-000098200000}"/>
    <cellStyle name="Input [yellow] 3 2 5 2 2" xfId="27800" xr:uid="{00000000-0005-0000-0000-000099200000}"/>
    <cellStyle name="Input [yellow] 3 2 5 3" xfId="19765" xr:uid="{00000000-0005-0000-0000-00009A200000}"/>
    <cellStyle name="Input [yellow] 3 2 5 3 2" xfId="31253" xr:uid="{00000000-0005-0000-0000-00009B200000}"/>
    <cellStyle name="Input [yellow] 3 2 5 4" xfId="21499" xr:uid="{00000000-0005-0000-0000-00009C200000}"/>
    <cellStyle name="Input [yellow] 3 2 5 4 2" xfId="32980" xr:uid="{00000000-0005-0000-0000-00009D200000}"/>
    <cellStyle name="Input [yellow] 3 2 5 5" xfId="11668" xr:uid="{00000000-0005-0000-0000-00009E200000}"/>
    <cellStyle name="Input [yellow] 3 2 5 6" xfId="23323" xr:uid="{00000000-0005-0000-0000-00009F200000}"/>
    <cellStyle name="Input [yellow] 3 2 5 7" xfId="34660" xr:uid="{00000000-0005-0000-0000-0000A0200000}"/>
    <cellStyle name="Input [yellow] 3 2 6" xfId="9620" xr:uid="{00000000-0005-0000-0000-0000A1200000}"/>
    <cellStyle name="Input [yellow] 3 2 6 2" xfId="14606" xr:uid="{00000000-0005-0000-0000-0000A2200000}"/>
    <cellStyle name="Input [yellow] 3 2 6 2 2" xfId="26167" xr:uid="{00000000-0005-0000-0000-0000A3200000}"/>
    <cellStyle name="Input [yellow] 3 2 6 3" xfId="14362" xr:uid="{00000000-0005-0000-0000-0000A4200000}"/>
    <cellStyle name="Input [yellow] 3 2 6 3 2" xfId="25926" xr:uid="{00000000-0005-0000-0000-0000A5200000}"/>
    <cellStyle name="Input [yellow] 3 2 6 4" xfId="14800" xr:uid="{00000000-0005-0000-0000-0000A6200000}"/>
    <cellStyle name="Input [yellow] 3 2 6 4 2" xfId="26359" xr:uid="{00000000-0005-0000-0000-0000A7200000}"/>
    <cellStyle name="Input [yellow] 3 2 6 5" xfId="8502" xr:uid="{00000000-0005-0000-0000-0000A8200000}"/>
    <cellStyle name="Input [yellow] 3 2 6 6" xfId="8732" xr:uid="{00000000-0005-0000-0000-0000A9200000}"/>
    <cellStyle name="Input [yellow] 3 2 7" xfId="13452" xr:uid="{00000000-0005-0000-0000-0000AA200000}"/>
    <cellStyle name="Input [yellow] 3 2 7 2" xfId="25018" xr:uid="{00000000-0005-0000-0000-0000AB200000}"/>
    <cellStyle name="Input [yellow] 3 2 8" xfId="14000" xr:uid="{00000000-0005-0000-0000-0000AC200000}"/>
    <cellStyle name="Input [yellow] 3 2 8 2" xfId="25564" xr:uid="{00000000-0005-0000-0000-0000AD200000}"/>
    <cellStyle name="Input [yellow] 3 2 9" xfId="10768" xr:uid="{00000000-0005-0000-0000-0000AE200000}"/>
    <cellStyle name="Input [yellow] 3 3" xfId="1759" xr:uid="{00000000-0005-0000-0000-0000AF200000}"/>
    <cellStyle name="Input [yellow] 3 3 10" xfId="10319" xr:uid="{00000000-0005-0000-0000-0000B0200000}"/>
    <cellStyle name="Input [yellow] 3 3 2" xfId="7307" xr:uid="{00000000-0005-0000-0000-0000B1200000}"/>
    <cellStyle name="Input [yellow] 3 3 2 2" xfId="16553" xr:uid="{00000000-0005-0000-0000-0000B2200000}"/>
    <cellStyle name="Input [yellow] 3 3 2 2 2" xfId="28107" xr:uid="{00000000-0005-0000-0000-0000B3200000}"/>
    <cellStyle name="Input [yellow] 3 3 2 3" xfId="20072" xr:uid="{00000000-0005-0000-0000-0000B4200000}"/>
    <cellStyle name="Input [yellow] 3 3 2 3 2" xfId="31560" xr:uid="{00000000-0005-0000-0000-0000B5200000}"/>
    <cellStyle name="Input [yellow] 3 3 2 4" xfId="21806" xr:uid="{00000000-0005-0000-0000-0000B6200000}"/>
    <cellStyle name="Input [yellow] 3 3 2 4 2" xfId="33287" xr:uid="{00000000-0005-0000-0000-0000B7200000}"/>
    <cellStyle name="Input [yellow] 3 3 2 5" xfId="11973" xr:uid="{00000000-0005-0000-0000-0000B8200000}"/>
    <cellStyle name="Input [yellow] 3 3 2 6" xfId="23630" xr:uid="{00000000-0005-0000-0000-0000B9200000}"/>
    <cellStyle name="Input [yellow] 3 3 2 7" xfId="34965" xr:uid="{00000000-0005-0000-0000-0000BA200000}"/>
    <cellStyle name="Input [yellow] 3 3 3" xfId="7821" xr:uid="{00000000-0005-0000-0000-0000BB200000}"/>
    <cellStyle name="Input [yellow] 3 3 3 2" xfId="16806" xr:uid="{00000000-0005-0000-0000-0000BC200000}"/>
    <cellStyle name="Input [yellow] 3 3 3 2 2" xfId="28360" xr:uid="{00000000-0005-0000-0000-0000BD200000}"/>
    <cellStyle name="Input [yellow] 3 3 3 3" xfId="20293" xr:uid="{00000000-0005-0000-0000-0000BE200000}"/>
    <cellStyle name="Input [yellow] 3 3 3 3 2" xfId="31781" xr:uid="{00000000-0005-0000-0000-0000BF200000}"/>
    <cellStyle name="Input [yellow] 3 3 3 4" xfId="22027" xr:uid="{00000000-0005-0000-0000-0000C0200000}"/>
    <cellStyle name="Input [yellow] 3 3 3 4 2" xfId="33508" xr:uid="{00000000-0005-0000-0000-0000C1200000}"/>
    <cellStyle name="Input [yellow] 3 3 3 5" xfId="12272" xr:uid="{00000000-0005-0000-0000-0000C2200000}"/>
    <cellStyle name="Input [yellow] 3 3 3 6" xfId="23851" xr:uid="{00000000-0005-0000-0000-0000C3200000}"/>
    <cellStyle name="Input [yellow] 3 3 3 7" xfId="35186" xr:uid="{00000000-0005-0000-0000-0000C4200000}"/>
    <cellStyle name="Input [yellow] 3 3 4" xfId="7744" xr:uid="{00000000-0005-0000-0000-0000C5200000}"/>
    <cellStyle name="Input [yellow] 3 3 4 2" xfId="16729" xr:uid="{00000000-0005-0000-0000-0000C6200000}"/>
    <cellStyle name="Input [yellow] 3 3 4 2 2" xfId="28283" xr:uid="{00000000-0005-0000-0000-0000C7200000}"/>
    <cellStyle name="Input [yellow] 3 3 4 3" xfId="20216" xr:uid="{00000000-0005-0000-0000-0000C8200000}"/>
    <cellStyle name="Input [yellow] 3 3 4 3 2" xfId="31704" xr:uid="{00000000-0005-0000-0000-0000C9200000}"/>
    <cellStyle name="Input [yellow] 3 3 4 4" xfId="21950" xr:uid="{00000000-0005-0000-0000-0000CA200000}"/>
    <cellStyle name="Input [yellow] 3 3 4 4 2" xfId="33431" xr:uid="{00000000-0005-0000-0000-0000CB200000}"/>
    <cellStyle name="Input [yellow] 3 3 4 5" xfId="12195" xr:uid="{00000000-0005-0000-0000-0000CC200000}"/>
    <cellStyle name="Input [yellow] 3 3 4 6" xfId="23774" xr:uid="{00000000-0005-0000-0000-0000CD200000}"/>
    <cellStyle name="Input [yellow] 3 3 4 7" xfId="35109" xr:uid="{00000000-0005-0000-0000-0000CE200000}"/>
    <cellStyle name="Input [yellow] 3 3 5" xfId="14178" xr:uid="{00000000-0005-0000-0000-0000CF200000}"/>
    <cellStyle name="Input [yellow] 3 3 5 2" xfId="25742" xr:uid="{00000000-0005-0000-0000-0000D0200000}"/>
    <cellStyle name="Input [yellow] 3 3 6" xfId="14399" xr:uid="{00000000-0005-0000-0000-0000D1200000}"/>
    <cellStyle name="Input [yellow] 3 3 6 2" xfId="25963" xr:uid="{00000000-0005-0000-0000-0000D2200000}"/>
    <cellStyle name="Input [yellow] 3 3 7" xfId="14545" xr:uid="{00000000-0005-0000-0000-0000D3200000}"/>
    <cellStyle name="Input [yellow] 3 3 7 2" xfId="26109" xr:uid="{00000000-0005-0000-0000-0000D4200000}"/>
    <cellStyle name="Input [yellow] 3 3 8" xfId="9094" xr:uid="{00000000-0005-0000-0000-0000D5200000}"/>
    <cellStyle name="Input [yellow] 3 3 9" xfId="9264" xr:uid="{00000000-0005-0000-0000-0000D6200000}"/>
    <cellStyle name="Input [yellow] 3 4" xfId="6494" xr:uid="{00000000-0005-0000-0000-0000D7200000}"/>
    <cellStyle name="Input [yellow] 3 4 2" xfId="15775" xr:uid="{00000000-0005-0000-0000-0000D8200000}"/>
    <cellStyle name="Input [yellow] 3 4 2 2" xfId="27329" xr:uid="{00000000-0005-0000-0000-0000D9200000}"/>
    <cellStyle name="Input [yellow] 3 4 3" xfId="19294" xr:uid="{00000000-0005-0000-0000-0000DA200000}"/>
    <cellStyle name="Input [yellow] 3 4 3 2" xfId="30782" xr:uid="{00000000-0005-0000-0000-0000DB200000}"/>
    <cellStyle name="Input [yellow] 3 4 4" xfId="21028" xr:uid="{00000000-0005-0000-0000-0000DC200000}"/>
    <cellStyle name="Input [yellow] 3 4 4 2" xfId="32509" xr:uid="{00000000-0005-0000-0000-0000DD200000}"/>
    <cellStyle name="Input [yellow] 3 4 5" xfId="11197" xr:uid="{00000000-0005-0000-0000-0000DE200000}"/>
    <cellStyle name="Input [yellow] 3 4 6" xfId="22852" xr:uid="{00000000-0005-0000-0000-0000DF200000}"/>
    <cellStyle name="Input [yellow] 3 4 7" xfId="34189" xr:uid="{00000000-0005-0000-0000-0000E0200000}"/>
    <cellStyle name="Input [yellow] 3 5" xfId="12943" xr:uid="{00000000-0005-0000-0000-0000E1200000}"/>
    <cellStyle name="Input [yellow] 3 5 2" xfId="24513" xr:uid="{00000000-0005-0000-0000-0000E2200000}"/>
    <cellStyle name="Input [yellow] 3 6" xfId="13287" xr:uid="{00000000-0005-0000-0000-0000E3200000}"/>
    <cellStyle name="Input [yellow] 3 6 2" xfId="24855" xr:uid="{00000000-0005-0000-0000-0000E4200000}"/>
    <cellStyle name="Input [yellow] 3 7" xfId="22356" xr:uid="{00000000-0005-0000-0000-0000E5200000}"/>
    <cellStyle name="Input [yellow] 4" xfId="1760" xr:uid="{00000000-0005-0000-0000-0000E6200000}"/>
    <cellStyle name="Input [yellow] 4 10" xfId="22336" xr:uid="{00000000-0005-0000-0000-0000E7200000}"/>
    <cellStyle name="Input [yellow] 4 2" xfId="1761" xr:uid="{00000000-0005-0000-0000-0000E8200000}"/>
    <cellStyle name="Input [yellow] 4 2 2" xfId="1762" xr:uid="{00000000-0005-0000-0000-0000E9200000}"/>
    <cellStyle name="Input [yellow] 4 2 2 2" xfId="1763" xr:uid="{00000000-0005-0000-0000-0000EA200000}"/>
    <cellStyle name="Input [yellow] 4 2 2 2 2" xfId="14611" xr:uid="{00000000-0005-0000-0000-0000EB200000}"/>
    <cellStyle name="Input [yellow] 4 2 2 2 2 2" xfId="26172" xr:uid="{00000000-0005-0000-0000-0000EC200000}"/>
    <cellStyle name="Input [yellow] 4 2 2 2 3" xfId="12727" xr:uid="{00000000-0005-0000-0000-0000ED200000}"/>
    <cellStyle name="Input [yellow] 4 2 2 2 3 2" xfId="24297" xr:uid="{00000000-0005-0000-0000-0000EE200000}"/>
    <cellStyle name="Input [yellow] 4 2 2 2 4" xfId="15365" xr:uid="{00000000-0005-0000-0000-0000EF200000}"/>
    <cellStyle name="Input [yellow] 4 2 2 2 4 2" xfId="26920" xr:uid="{00000000-0005-0000-0000-0000F0200000}"/>
    <cellStyle name="Input [yellow] 4 2 2 2 5" xfId="9625" xr:uid="{00000000-0005-0000-0000-0000F1200000}"/>
    <cellStyle name="Input [yellow] 4 2 2 2 6" xfId="8497" xr:uid="{00000000-0005-0000-0000-0000F2200000}"/>
    <cellStyle name="Input [yellow] 4 2 2 2 7" xfId="8586" xr:uid="{00000000-0005-0000-0000-0000F3200000}"/>
    <cellStyle name="Input [yellow] 4 2 2 3" xfId="6986" xr:uid="{00000000-0005-0000-0000-0000F4200000}"/>
    <cellStyle name="Input [yellow] 4 2 2 3 2" xfId="16267" xr:uid="{00000000-0005-0000-0000-0000F5200000}"/>
    <cellStyle name="Input [yellow] 4 2 2 3 2 2" xfId="27821" xr:uid="{00000000-0005-0000-0000-0000F6200000}"/>
    <cellStyle name="Input [yellow] 4 2 2 3 3" xfId="19786" xr:uid="{00000000-0005-0000-0000-0000F7200000}"/>
    <cellStyle name="Input [yellow] 4 2 2 3 3 2" xfId="31274" xr:uid="{00000000-0005-0000-0000-0000F8200000}"/>
    <cellStyle name="Input [yellow] 4 2 2 3 4" xfId="21520" xr:uid="{00000000-0005-0000-0000-0000F9200000}"/>
    <cellStyle name="Input [yellow] 4 2 2 3 4 2" xfId="33001" xr:uid="{00000000-0005-0000-0000-0000FA200000}"/>
    <cellStyle name="Input [yellow] 4 2 2 3 5" xfId="11689" xr:uid="{00000000-0005-0000-0000-0000FB200000}"/>
    <cellStyle name="Input [yellow] 4 2 2 3 6" xfId="23344" xr:uid="{00000000-0005-0000-0000-0000FC200000}"/>
    <cellStyle name="Input [yellow] 4 2 2 3 7" xfId="34681" xr:uid="{00000000-0005-0000-0000-0000FD200000}"/>
    <cellStyle name="Input [yellow] 4 2 2 4" xfId="6323" xr:uid="{00000000-0005-0000-0000-0000FE200000}"/>
    <cellStyle name="Input [yellow] 4 2 2 4 2" xfId="15604" xr:uid="{00000000-0005-0000-0000-0000FF200000}"/>
    <cellStyle name="Input [yellow] 4 2 2 4 2 2" xfId="27158" xr:uid="{00000000-0005-0000-0000-000000210000}"/>
    <cellStyle name="Input [yellow] 4 2 2 4 3" xfId="19123" xr:uid="{00000000-0005-0000-0000-000001210000}"/>
    <cellStyle name="Input [yellow] 4 2 2 4 3 2" xfId="30611" xr:uid="{00000000-0005-0000-0000-000002210000}"/>
    <cellStyle name="Input [yellow] 4 2 2 4 4" xfId="20857" xr:uid="{00000000-0005-0000-0000-000003210000}"/>
    <cellStyle name="Input [yellow] 4 2 2 4 4 2" xfId="32338" xr:uid="{00000000-0005-0000-0000-000004210000}"/>
    <cellStyle name="Input [yellow] 4 2 2 4 5" xfId="11026" xr:uid="{00000000-0005-0000-0000-000005210000}"/>
    <cellStyle name="Input [yellow] 4 2 2 4 6" xfId="22681" xr:uid="{00000000-0005-0000-0000-000006210000}"/>
    <cellStyle name="Input [yellow] 4 2 2 4 7" xfId="34018" xr:uid="{00000000-0005-0000-0000-000007210000}"/>
    <cellStyle name="Input [yellow] 4 2 2 5" xfId="7805" xr:uid="{00000000-0005-0000-0000-000008210000}"/>
    <cellStyle name="Input [yellow] 4 2 2 5 2" xfId="16790" xr:uid="{00000000-0005-0000-0000-000009210000}"/>
    <cellStyle name="Input [yellow] 4 2 2 5 2 2" xfId="28344" xr:uid="{00000000-0005-0000-0000-00000A210000}"/>
    <cellStyle name="Input [yellow] 4 2 2 5 3" xfId="20277" xr:uid="{00000000-0005-0000-0000-00000B210000}"/>
    <cellStyle name="Input [yellow] 4 2 2 5 3 2" xfId="31765" xr:uid="{00000000-0005-0000-0000-00000C210000}"/>
    <cellStyle name="Input [yellow] 4 2 2 5 4" xfId="22011" xr:uid="{00000000-0005-0000-0000-00000D210000}"/>
    <cellStyle name="Input [yellow] 4 2 2 5 4 2" xfId="33492" xr:uid="{00000000-0005-0000-0000-00000E210000}"/>
    <cellStyle name="Input [yellow] 4 2 2 5 5" xfId="12256" xr:uid="{00000000-0005-0000-0000-00000F210000}"/>
    <cellStyle name="Input [yellow] 4 2 2 5 6" xfId="23835" xr:uid="{00000000-0005-0000-0000-000010210000}"/>
    <cellStyle name="Input [yellow] 4 2 2 5 7" xfId="35170" xr:uid="{00000000-0005-0000-0000-000011210000}"/>
    <cellStyle name="Input [yellow] 4 2 2 6" xfId="9624" xr:uid="{00000000-0005-0000-0000-000012210000}"/>
    <cellStyle name="Input [yellow] 4 2 2 6 2" xfId="14610" xr:uid="{00000000-0005-0000-0000-000013210000}"/>
    <cellStyle name="Input [yellow] 4 2 2 6 2 2" xfId="26171" xr:uid="{00000000-0005-0000-0000-000014210000}"/>
    <cellStyle name="Input [yellow] 4 2 2 6 3" xfId="13553" xr:uid="{00000000-0005-0000-0000-000015210000}"/>
    <cellStyle name="Input [yellow] 4 2 2 6 3 2" xfId="25117" xr:uid="{00000000-0005-0000-0000-000016210000}"/>
    <cellStyle name="Input [yellow] 4 2 2 6 4" xfId="13543" xr:uid="{00000000-0005-0000-0000-000017210000}"/>
    <cellStyle name="Input [yellow] 4 2 2 6 4 2" xfId="25107" xr:uid="{00000000-0005-0000-0000-000018210000}"/>
    <cellStyle name="Input [yellow] 4 2 2 6 5" xfId="8968" xr:uid="{00000000-0005-0000-0000-000019210000}"/>
    <cellStyle name="Input [yellow] 4 2 2 6 6" xfId="8188" xr:uid="{00000000-0005-0000-0000-00001A210000}"/>
    <cellStyle name="Input [yellow] 4 2 2 7" xfId="13804" xr:uid="{00000000-0005-0000-0000-00001B210000}"/>
    <cellStyle name="Input [yellow] 4 2 2 7 2" xfId="25368" xr:uid="{00000000-0005-0000-0000-00001C210000}"/>
    <cellStyle name="Input [yellow] 4 2 2 8" xfId="12985" xr:uid="{00000000-0005-0000-0000-00001D210000}"/>
    <cellStyle name="Input [yellow] 4 2 2 8 2" xfId="24555" xr:uid="{00000000-0005-0000-0000-00001E210000}"/>
    <cellStyle name="Input [yellow] 4 2 2 9" xfId="8319" xr:uid="{00000000-0005-0000-0000-00001F210000}"/>
    <cellStyle name="Input [yellow] 4 2 3" xfId="1764" xr:uid="{00000000-0005-0000-0000-000020210000}"/>
    <cellStyle name="Input [yellow] 4 2 4" xfId="9623" xr:uid="{00000000-0005-0000-0000-000021210000}"/>
    <cellStyle name="Input [yellow] 4 2 4 2" xfId="14609" xr:uid="{00000000-0005-0000-0000-000022210000}"/>
    <cellStyle name="Input [yellow] 4 2 4 2 2" xfId="26170" xr:uid="{00000000-0005-0000-0000-000023210000}"/>
    <cellStyle name="Input [yellow] 4 2 4 3" xfId="14363" xr:uid="{00000000-0005-0000-0000-000024210000}"/>
    <cellStyle name="Input [yellow] 4 2 4 3 2" xfId="25927" xr:uid="{00000000-0005-0000-0000-000025210000}"/>
    <cellStyle name="Input [yellow] 4 2 4 4" xfId="13783" xr:uid="{00000000-0005-0000-0000-000026210000}"/>
    <cellStyle name="Input [yellow] 4 2 4 4 2" xfId="25347" xr:uid="{00000000-0005-0000-0000-000027210000}"/>
    <cellStyle name="Input [yellow] 4 2 4 5" xfId="8500" xr:uid="{00000000-0005-0000-0000-000028210000}"/>
    <cellStyle name="Input [yellow] 4 2 4 6" xfId="8585" xr:uid="{00000000-0005-0000-0000-000029210000}"/>
    <cellStyle name="Input [yellow] 4 3" xfId="1765" xr:uid="{00000000-0005-0000-0000-00002A210000}"/>
    <cellStyle name="Input [yellow] 4 3 2" xfId="14613" xr:uid="{00000000-0005-0000-0000-00002B210000}"/>
    <cellStyle name="Input [yellow] 4 3 2 2" xfId="26174" xr:uid="{00000000-0005-0000-0000-00002C210000}"/>
    <cellStyle name="Input [yellow] 4 3 3" xfId="12908" xr:uid="{00000000-0005-0000-0000-00002D210000}"/>
    <cellStyle name="Input [yellow] 4 3 3 2" xfId="24478" xr:uid="{00000000-0005-0000-0000-00002E210000}"/>
    <cellStyle name="Input [yellow] 4 3 4" xfId="15123" xr:uid="{00000000-0005-0000-0000-00002F210000}"/>
    <cellStyle name="Input [yellow] 4 3 4 2" xfId="26681" xr:uid="{00000000-0005-0000-0000-000030210000}"/>
    <cellStyle name="Input [yellow] 4 3 5" xfId="9627" xr:uid="{00000000-0005-0000-0000-000031210000}"/>
    <cellStyle name="Input [yellow] 4 3 6" xfId="8976" xr:uid="{00000000-0005-0000-0000-000032210000}"/>
    <cellStyle name="Input [yellow] 4 3 7" xfId="8191" xr:uid="{00000000-0005-0000-0000-000033210000}"/>
    <cellStyle name="Input [yellow] 4 4" xfId="6519" xr:uid="{00000000-0005-0000-0000-000034210000}"/>
    <cellStyle name="Input [yellow] 4 4 2" xfId="15800" xr:uid="{00000000-0005-0000-0000-000035210000}"/>
    <cellStyle name="Input [yellow] 4 4 2 2" xfId="27354" xr:uid="{00000000-0005-0000-0000-000036210000}"/>
    <cellStyle name="Input [yellow] 4 4 3" xfId="19319" xr:uid="{00000000-0005-0000-0000-000037210000}"/>
    <cellStyle name="Input [yellow] 4 4 3 2" xfId="30807" xr:uid="{00000000-0005-0000-0000-000038210000}"/>
    <cellStyle name="Input [yellow] 4 4 4" xfId="21053" xr:uid="{00000000-0005-0000-0000-000039210000}"/>
    <cellStyle name="Input [yellow] 4 4 4 2" xfId="32534" xr:uid="{00000000-0005-0000-0000-00003A210000}"/>
    <cellStyle name="Input [yellow] 4 4 5" xfId="11222" xr:uid="{00000000-0005-0000-0000-00003B210000}"/>
    <cellStyle name="Input [yellow] 4 4 6" xfId="22877" xr:uid="{00000000-0005-0000-0000-00003C210000}"/>
    <cellStyle name="Input [yellow] 4 4 7" xfId="34214" xr:uid="{00000000-0005-0000-0000-00003D210000}"/>
    <cellStyle name="Input [yellow] 4 5" xfId="6446" xr:uid="{00000000-0005-0000-0000-00003E210000}"/>
    <cellStyle name="Input [yellow] 4 5 2" xfId="15727" xr:uid="{00000000-0005-0000-0000-00003F210000}"/>
    <cellStyle name="Input [yellow] 4 5 2 2" xfId="27281" xr:uid="{00000000-0005-0000-0000-000040210000}"/>
    <cellStyle name="Input [yellow] 4 5 3" xfId="19246" xr:uid="{00000000-0005-0000-0000-000041210000}"/>
    <cellStyle name="Input [yellow] 4 5 3 2" xfId="30734" xr:uid="{00000000-0005-0000-0000-000042210000}"/>
    <cellStyle name="Input [yellow] 4 5 4" xfId="20980" xr:uid="{00000000-0005-0000-0000-000043210000}"/>
    <cellStyle name="Input [yellow] 4 5 4 2" xfId="32461" xr:uid="{00000000-0005-0000-0000-000044210000}"/>
    <cellStyle name="Input [yellow] 4 5 5" xfId="11149" xr:uid="{00000000-0005-0000-0000-000045210000}"/>
    <cellStyle name="Input [yellow] 4 5 6" xfId="22804" xr:uid="{00000000-0005-0000-0000-000046210000}"/>
    <cellStyle name="Input [yellow] 4 5 7" xfId="34141" xr:uid="{00000000-0005-0000-0000-000047210000}"/>
    <cellStyle name="Input [yellow] 4 6" xfId="6384" xr:uid="{00000000-0005-0000-0000-000048210000}"/>
    <cellStyle name="Input [yellow] 4 6 2" xfId="15665" xr:uid="{00000000-0005-0000-0000-000049210000}"/>
    <cellStyle name="Input [yellow] 4 6 2 2" xfId="27219" xr:uid="{00000000-0005-0000-0000-00004A210000}"/>
    <cellStyle name="Input [yellow] 4 6 3" xfId="19184" xr:uid="{00000000-0005-0000-0000-00004B210000}"/>
    <cellStyle name="Input [yellow] 4 6 3 2" xfId="30672" xr:uid="{00000000-0005-0000-0000-00004C210000}"/>
    <cellStyle name="Input [yellow] 4 6 4" xfId="20918" xr:uid="{00000000-0005-0000-0000-00004D210000}"/>
    <cellStyle name="Input [yellow] 4 6 4 2" xfId="32399" xr:uid="{00000000-0005-0000-0000-00004E210000}"/>
    <cellStyle name="Input [yellow] 4 6 5" xfId="11087" xr:uid="{00000000-0005-0000-0000-00004F210000}"/>
    <cellStyle name="Input [yellow] 4 6 6" xfId="22742" xr:uid="{00000000-0005-0000-0000-000050210000}"/>
    <cellStyle name="Input [yellow] 4 6 7" xfId="34079" xr:uid="{00000000-0005-0000-0000-000051210000}"/>
    <cellStyle name="Input [yellow] 4 7" xfId="9622" xr:uid="{00000000-0005-0000-0000-000052210000}"/>
    <cellStyle name="Input [yellow] 4 7 2" xfId="14608" xr:uid="{00000000-0005-0000-0000-000053210000}"/>
    <cellStyle name="Input [yellow] 4 7 2 2" xfId="26169" xr:uid="{00000000-0005-0000-0000-000054210000}"/>
    <cellStyle name="Input [yellow] 4 7 3" xfId="17242" xr:uid="{00000000-0005-0000-0000-000055210000}"/>
    <cellStyle name="Input [yellow] 4 7 3 2" xfId="28730" xr:uid="{00000000-0005-0000-0000-000056210000}"/>
    <cellStyle name="Input [yellow] 4 7 4" xfId="12805" xr:uid="{00000000-0005-0000-0000-000057210000}"/>
    <cellStyle name="Input [yellow] 4 7 4 2" xfId="24375" xr:uid="{00000000-0005-0000-0000-000058210000}"/>
    <cellStyle name="Input [yellow] 4 7 5" xfId="8250" xr:uid="{00000000-0005-0000-0000-000059210000}"/>
    <cellStyle name="Input [yellow] 4 7 6" xfId="9545" xr:uid="{00000000-0005-0000-0000-00005A210000}"/>
    <cellStyle name="Input [yellow] 4 8" xfId="12977" xr:uid="{00000000-0005-0000-0000-00005B210000}"/>
    <cellStyle name="Input [yellow] 4 8 2" xfId="24547" xr:uid="{00000000-0005-0000-0000-00005C210000}"/>
    <cellStyle name="Input [yellow] 4 9" xfId="13299" xr:uid="{00000000-0005-0000-0000-00005D210000}"/>
    <cellStyle name="Input [yellow] 4 9 2" xfId="24867" xr:uid="{00000000-0005-0000-0000-00005E210000}"/>
    <cellStyle name="Input [yellow] 5" xfId="1766" xr:uid="{00000000-0005-0000-0000-00005F210000}"/>
    <cellStyle name="Input [yellow] 5 2" xfId="1767" xr:uid="{00000000-0005-0000-0000-000060210000}"/>
    <cellStyle name="Input [yellow] 5 2 2" xfId="14615" xr:uid="{00000000-0005-0000-0000-000061210000}"/>
    <cellStyle name="Input [yellow] 5 2 2 2" xfId="26176" xr:uid="{00000000-0005-0000-0000-000062210000}"/>
    <cellStyle name="Input [yellow] 5 2 3" xfId="14367" xr:uid="{00000000-0005-0000-0000-000063210000}"/>
    <cellStyle name="Input [yellow] 5 2 3 2" xfId="25931" xr:uid="{00000000-0005-0000-0000-000064210000}"/>
    <cellStyle name="Input [yellow] 5 2 4" xfId="17325" xr:uid="{00000000-0005-0000-0000-000065210000}"/>
    <cellStyle name="Input [yellow] 5 2 4 2" xfId="28813" xr:uid="{00000000-0005-0000-0000-000066210000}"/>
    <cellStyle name="Input [yellow] 5 2 5" xfId="9629" xr:uid="{00000000-0005-0000-0000-000067210000}"/>
    <cellStyle name="Input [yellow] 5 2 6" xfId="8081" xr:uid="{00000000-0005-0000-0000-000068210000}"/>
    <cellStyle name="Input [yellow] 5 2 7" xfId="10686" xr:uid="{00000000-0005-0000-0000-000069210000}"/>
    <cellStyle name="Input [yellow] 5 3" xfId="6987" xr:uid="{00000000-0005-0000-0000-00006A210000}"/>
    <cellStyle name="Input [yellow] 5 3 2" xfId="16268" xr:uid="{00000000-0005-0000-0000-00006B210000}"/>
    <cellStyle name="Input [yellow] 5 3 2 2" xfId="27822" xr:uid="{00000000-0005-0000-0000-00006C210000}"/>
    <cellStyle name="Input [yellow] 5 3 3" xfId="19787" xr:uid="{00000000-0005-0000-0000-00006D210000}"/>
    <cellStyle name="Input [yellow] 5 3 3 2" xfId="31275" xr:uid="{00000000-0005-0000-0000-00006E210000}"/>
    <cellStyle name="Input [yellow] 5 3 4" xfId="21521" xr:uid="{00000000-0005-0000-0000-00006F210000}"/>
    <cellStyle name="Input [yellow] 5 3 4 2" xfId="33002" xr:uid="{00000000-0005-0000-0000-000070210000}"/>
    <cellStyle name="Input [yellow] 5 3 5" xfId="11690" xr:uid="{00000000-0005-0000-0000-000071210000}"/>
    <cellStyle name="Input [yellow] 5 3 6" xfId="23345" xr:uid="{00000000-0005-0000-0000-000072210000}"/>
    <cellStyle name="Input [yellow] 5 3 7" xfId="34682" xr:uid="{00000000-0005-0000-0000-000073210000}"/>
    <cellStyle name="Input [yellow] 5 4" xfId="6827" xr:uid="{00000000-0005-0000-0000-000074210000}"/>
    <cellStyle name="Input [yellow] 5 4 2" xfId="16108" xr:uid="{00000000-0005-0000-0000-000075210000}"/>
    <cellStyle name="Input [yellow] 5 4 2 2" xfId="27662" xr:uid="{00000000-0005-0000-0000-000076210000}"/>
    <cellStyle name="Input [yellow] 5 4 3" xfId="19627" xr:uid="{00000000-0005-0000-0000-000077210000}"/>
    <cellStyle name="Input [yellow] 5 4 3 2" xfId="31115" xr:uid="{00000000-0005-0000-0000-000078210000}"/>
    <cellStyle name="Input [yellow] 5 4 4" xfId="21361" xr:uid="{00000000-0005-0000-0000-000079210000}"/>
    <cellStyle name="Input [yellow] 5 4 4 2" xfId="32842" xr:uid="{00000000-0005-0000-0000-00007A210000}"/>
    <cellStyle name="Input [yellow] 5 4 5" xfId="11530" xr:uid="{00000000-0005-0000-0000-00007B210000}"/>
    <cellStyle name="Input [yellow] 5 4 6" xfId="23185" xr:uid="{00000000-0005-0000-0000-00007C210000}"/>
    <cellStyle name="Input [yellow] 5 4 7" xfId="34522" xr:uid="{00000000-0005-0000-0000-00007D210000}"/>
    <cellStyle name="Input [yellow] 5 5" xfId="6733" xr:uid="{00000000-0005-0000-0000-00007E210000}"/>
    <cellStyle name="Input [yellow] 5 5 2" xfId="16014" xr:uid="{00000000-0005-0000-0000-00007F210000}"/>
    <cellStyle name="Input [yellow] 5 5 2 2" xfId="27568" xr:uid="{00000000-0005-0000-0000-000080210000}"/>
    <cellStyle name="Input [yellow] 5 5 3" xfId="19533" xr:uid="{00000000-0005-0000-0000-000081210000}"/>
    <cellStyle name="Input [yellow] 5 5 3 2" xfId="31021" xr:uid="{00000000-0005-0000-0000-000082210000}"/>
    <cellStyle name="Input [yellow] 5 5 4" xfId="21267" xr:uid="{00000000-0005-0000-0000-000083210000}"/>
    <cellStyle name="Input [yellow] 5 5 4 2" xfId="32748" xr:uid="{00000000-0005-0000-0000-000084210000}"/>
    <cellStyle name="Input [yellow] 5 5 5" xfId="11436" xr:uid="{00000000-0005-0000-0000-000085210000}"/>
    <cellStyle name="Input [yellow] 5 5 6" xfId="23091" xr:uid="{00000000-0005-0000-0000-000086210000}"/>
    <cellStyle name="Input [yellow] 5 5 7" xfId="34428" xr:uid="{00000000-0005-0000-0000-000087210000}"/>
    <cellStyle name="Input [yellow] 5 6" xfId="9628" xr:uid="{00000000-0005-0000-0000-000088210000}"/>
    <cellStyle name="Input [yellow] 5 6 2" xfId="14614" xr:uid="{00000000-0005-0000-0000-000089210000}"/>
    <cellStyle name="Input [yellow] 5 6 2 2" xfId="26175" xr:uid="{00000000-0005-0000-0000-00008A210000}"/>
    <cellStyle name="Input [yellow] 5 6 3" xfId="12816" xr:uid="{00000000-0005-0000-0000-00008B210000}"/>
    <cellStyle name="Input [yellow] 5 6 3 2" xfId="24386" xr:uid="{00000000-0005-0000-0000-00008C210000}"/>
    <cellStyle name="Input [yellow] 5 6 4" xfId="13008" xr:uid="{00000000-0005-0000-0000-00008D210000}"/>
    <cellStyle name="Input [yellow] 5 6 4 2" xfId="24577" xr:uid="{00000000-0005-0000-0000-00008E210000}"/>
    <cellStyle name="Input [yellow] 5 6 5" xfId="8498" xr:uid="{00000000-0005-0000-0000-00008F210000}"/>
    <cellStyle name="Input [yellow] 5 6 6" xfId="10687" xr:uid="{00000000-0005-0000-0000-000090210000}"/>
    <cellStyle name="Input [yellow] 5 7" xfId="13805" xr:uid="{00000000-0005-0000-0000-000091210000}"/>
    <cellStyle name="Input [yellow] 5 7 2" xfId="25369" xr:uid="{00000000-0005-0000-0000-000092210000}"/>
    <cellStyle name="Input [yellow] 5 8" xfId="12979" xr:uid="{00000000-0005-0000-0000-000093210000}"/>
    <cellStyle name="Input [yellow] 5 8 2" xfId="24549" xr:uid="{00000000-0005-0000-0000-000094210000}"/>
    <cellStyle name="Input [yellow] 5 9" xfId="10037" xr:uid="{00000000-0005-0000-0000-000095210000}"/>
    <cellStyle name="Input [yellow] 6" xfId="1768" xr:uid="{00000000-0005-0000-0000-000096210000}"/>
    <cellStyle name="Input [yellow] 6 2" xfId="1769" xr:uid="{00000000-0005-0000-0000-000097210000}"/>
    <cellStyle name="Input [yellow] 6 2 2" xfId="14617" xr:uid="{00000000-0005-0000-0000-000098210000}"/>
    <cellStyle name="Input [yellow] 6 2 2 2" xfId="26178" xr:uid="{00000000-0005-0000-0000-000099210000}"/>
    <cellStyle name="Input [yellow] 6 2 3" xfId="14364" xr:uid="{00000000-0005-0000-0000-00009A210000}"/>
    <cellStyle name="Input [yellow] 6 2 3 2" xfId="25928" xr:uid="{00000000-0005-0000-0000-00009B210000}"/>
    <cellStyle name="Input [yellow] 6 2 4" xfId="13795" xr:uid="{00000000-0005-0000-0000-00009C210000}"/>
    <cellStyle name="Input [yellow] 6 2 4 2" xfId="25359" xr:uid="{00000000-0005-0000-0000-00009D210000}"/>
    <cellStyle name="Input [yellow] 6 2 5" xfId="9631" xr:uid="{00000000-0005-0000-0000-00009E210000}"/>
    <cellStyle name="Input [yellow] 6 2 6" xfId="8496" xr:uid="{00000000-0005-0000-0000-00009F210000}"/>
    <cellStyle name="Input [yellow] 6 2 7" xfId="8643" xr:uid="{00000000-0005-0000-0000-0000A0210000}"/>
    <cellStyle name="Input [yellow] 6 3" xfId="6988" xr:uid="{00000000-0005-0000-0000-0000A1210000}"/>
    <cellStyle name="Input [yellow] 6 3 2" xfId="16269" xr:uid="{00000000-0005-0000-0000-0000A2210000}"/>
    <cellStyle name="Input [yellow] 6 3 2 2" xfId="27823" xr:uid="{00000000-0005-0000-0000-0000A3210000}"/>
    <cellStyle name="Input [yellow] 6 3 3" xfId="19788" xr:uid="{00000000-0005-0000-0000-0000A4210000}"/>
    <cellStyle name="Input [yellow] 6 3 3 2" xfId="31276" xr:uid="{00000000-0005-0000-0000-0000A5210000}"/>
    <cellStyle name="Input [yellow] 6 3 4" xfId="21522" xr:uid="{00000000-0005-0000-0000-0000A6210000}"/>
    <cellStyle name="Input [yellow] 6 3 4 2" xfId="33003" xr:uid="{00000000-0005-0000-0000-0000A7210000}"/>
    <cellStyle name="Input [yellow] 6 3 5" xfId="11691" xr:uid="{00000000-0005-0000-0000-0000A8210000}"/>
    <cellStyle name="Input [yellow] 6 3 6" xfId="23346" xr:uid="{00000000-0005-0000-0000-0000A9210000}"/>
    <cellStyle name="Input [yellow] 6 3 7" xfId="34683" xr:uid="{00000000-0005-0000-0000-0000AA210000}"/>
    <cellStyle name="Input [yellow] 6 4" xfId="6828" xr:uid="{00000000-0005-0000-0000-0000AB210000}"/>
    <cellStyle name="Input [yellow] 6 4 2" xfId="16109" xr:uid="{00000000-0005-0000-0000-0000AC210000}"/>
    <cellStyle name="Input [yellow] 6 4 2 2" xfId="27663" xr:uid="{00000000-0005-0000-0000-0000AD210000}"/>
    <cellStyle name="Input [yellow] 6 4 3" xfId="19628" xr:uid="{00000000-0005-0000-0000-0000AE210000}"/>
    <cellStyle name="Input [yellow] 6 4 3 2" xfId="31116" xr:uid="{00000000-0005-0000-0000-0000AF210000}"/>
    <cellStyle name="Input [yellow] 6 4 4" xfId="21362" xr:uid="{00000000-0005-0000-0000-0000B0210000}"/>
    <cellStyle name="Input [yellow] 6 4 4 2" xfId="32843" xr:uid="{00000000-0005-0000-0000-0000B1210000}"/>
    <cellStyle name="Input [yellow] 6 4 5" xfId="11531" xr:uid="{00000000-0005-0000-0000-0000B2210000}"/>
    <cellStyle name="Input [yellow] 6 4 6" xfId="23186" xr:uid="{00000000-0005-0000-0000-0000B3210000}"/>
    <cellStyle name="Input [yellow] 6 4 7" xfId="34523" xr:uid="{00000000-0005-0000-0000-0000B4210000}"/>
    <cellStyle name="Input [yellow] 6 5" xfId="7833" xr:uid="{00000000-0005-0000-0000-0000B5210000}"/>
    <cellStyle name="Input [yellow] 6 5 2" xfId="16818" xr:uid="{00000000-0005-0000-0000-0000B6210000}"/>
    <cellStyle name="Input [yellow] 6 5 2 2" xfId="28372" xr:uid="{00000000-0005-0000-0000-0000B7210000}"/>
    <cellStyle name="Input [yellow] 6 5 3" xfId="20305" xr:uid="{00000000-0005-0000-0000-0000B8210000}"/>
    <cellStyle name="Input [yellow] 6 5 3 2" xfId="31793" xr:uid="{00000000-0005-0000-0000-0000B9210000}"/>
    <cellStyle name="Input [yellow] 6 5 4" xfId="22039" xr:uid="{00000000-0005-0000-0000-0000BA210000}"/>
    <cellStyle name="Input [yellow] 6 5 4 2" xfId="33520" xr:uid="{00000000-0005-0000-0000-0000BB210000}"/>
    <cellStyle name="Input [yellow] 6 5 5" xfId="12284" xr:uid="{00000000-0005-0000-0000-0000BC210000}"/>
    <cellStyle name="Input [yellow] 6 5 6" xfId="23863" xr:uid="{00000000-0005-0000-0000-0000BD210000}"/>
    <cellStyle name="Input [yellow] 6 5 7" xfId="35198" xr:uid="{00000000-0005-0000-0000-0000BE210000}"/>
    <cellStyle name="Input [yellow] 6 6" xfId="9630" xr:uid="{00000000-0005-0000-0000-0000BF210000}"/>
    <cellStyle name="Input [yellow] 6 6 2" xfId="14616" xr:uid="{00000000-0005-0000-0000-0000C0210000}"/>
    <cellStyle name="Input [yellow] 6 6 2 2" xfId="26177" xr:uid="{00000000-0005-0000-0000-0000C1210000}"/>
    <cellStyle name="Input [yellow] 6 6 3" xfId="17239" xr:uid="{00000000-0005-0000-0000-0000C2210000}"/>
    <cellStyle name="Input [yellow] 6 6 3 2" xfId="28727" xr:uid="{00000000-0005-0000-0000-0000C3210000}"/>
    <cellStyle name="Input [yellow] 6 6 4" xfId="13874" xr:uid="{00000000-0005-0000-0000-0000C4210000}"/>
    <cellStyle name="Input [yellow] 6 6 4 2" xfId="25438" xr:uid="{00000000-0005-0000-0000-0000C5210000}"/>
    <cellStyle name="Input [yellow] 6 6 5" xfId="8248" xr:uid="{00000000-0005-0000-0000-0000C6210000}"/>
    <cellStyle name="Input [yellow] 6 6 6" xfId="8588" xr:uid="{00000000-0005-0000-0000-0000C7210000}"/>
    <cellStyle name="Input [yellow] 6 7" xfId="13806" xr:uid="{00000000-0005-0000-0000-0000C8210000}"/>
    <cellStyle name="Input [yellow] 6 7 2" xfId="25370" xr:uid="{00000000-0005-0000-0000-0000C9210000}"/>
    <cellStyle name="Input [yellow] 6 8" xfId="14702" xr:uid="{00000000-0005-0000-0000-0000CA210000}"/>
    <cellStyle name="Input [yellow] 6 8 2" xfId="26263" xr:uid="{00000000-0005-0000-0000-0000CB210000}"/>
    <cellStyle name="Input [yellow] 6 9" xfId="8446" xr:uid="{00000000-0005-0000-0000-0000CC210000}"/>
    <cellStyle name="Input [yellow] 7" xfId="1770" xr:uid="{00000000-0005-0000-0000-0000CD210000}"/>
    <cellStyle name="Input [yellow] 7 10" xfId="9225" xr:uid="{00000000-0005-0000-0000-0000CE210000}"/>
    <cellStyle name="Input [yellow] 7 2" xfId="7308" xr:uid="{00000000-0005-0000-0000-0000CF210000}"/>
    <cellStyle name="Input [yellow] 7 2 2" xfId="16554" xr:uid="{00000000-0005-0000-0000-0000D0210000}"/>
    <cellStyle name="Input [yellow] 7 2 2 2" xfId="28108" xr:uid="{00000000-0005-0000-0000-0000D1210000}"/>
    <cellStyle name="Input [yellow] 7 2 3" xfId="20073" xr:uid="{00000000-0005-0000-0000-0000D2210000}"/>
    <cellStyle name="Input [yellow] 7 2 3 2" xfId="31561" xr:uid="{00000000-0005-0000-0000-0000D3210000}"/>
    <cellStyle name="Input [yellow] 7 2 4" xfId="21807" xr:uid="{00000000-0005-0000-0000-0000D4210000}"/>
    <cellStyle name="Input [yellow] 7 2 4 2" xfId="33288" xr:uid="{00000000-0005-0000-0000-0000D5210000}"/>
    <cellStyle name="Input [yellow] 7 2 5" xfId="11974" xr:uid="{00000000-0005-0000-0000-0000D6210000}"/>
    <cellStyle name="Input [yellow] 7 2 6" xfId="23631" xr:uid="{00000000-0005-0000-0000-0000D7210000}"/>
    <cellStyle name="Input [yellow] 7 2 7" xfId="34966" xr:uid="{00000000-0005-0000-0000-0000D8210000}"/>
    <cellStyle name="Input [yellow] 7 3" xfId="7822" xr:uid="{00000000-0005-0000-0000-0000D9210000}"/>
    <cellStyle name="Input [yellow] 7 3 2" xfId="16807" xr:uid="{00000000-0005-0000-0000-0000DA210000}"/>
    <cellStyle name="Input [yellow] 7 3 2 2" xfId="28361" xr:uid="{00000000-0005-0000-0000-0000DB210000}"/>
    <cellStyle name="Input [yellow] 7 3 3" xfId="20294" xr:uid="{00000000-0005-0000-0000-0000DC210000}"/>
    <cellStyle name="Input [yellow] 7 3 3 2" xfId="31782" xr:uid="{00000000-0005-0000-0000-0000DD210000}"/>
    <cellStyle name="Input [yellow] 7 3 4" xfId="22028" xr:uid="{00000000-0005-0000-0000-0000DE210000}"/>
    <cellStyle name="Input [yellow] 7 3 4 2" xfId="33509" xr:uid="{00000000-0005-0000-0000-0000DF210000}"/>
    <cellStyle name="Input [yellow] 7 3 5" xfId="12273" xr:uid="{00000000-0005-0000-0000-0000E0210000}"/>
    <cellStyle name="Input [yellow] 7 3 6" xfId="23852" xr:uid="{00000000-0005-0000-0000-0000E1210000}"/>
    <cellStyle name="Input [yellow] 7 3 7" xfId="35187" xr:uid="{00000000-0005-0000-0000-0000E2210000}"/>
    <cellStyle name="Input [yellow] 7 4" xfId="7737" xr:uid="{00000000-0005-0000-0000-0000E3210000}"/>
    <cellStyle name="Input [yellow] 7 4 2" xfId="16722" xr:uid="{00000000-0005-0000-0000-0000E4210000}"/>
    <cellStyle name="Input [yellow] 7 4 2 2" xfId="28276" xr:uid="{00000000-0005-0000-0000-0000E5210000}"/>
    <cellStyle name="Input [yellow] 7 4 3" xfId="20209" xr:uid="{00000000-0005-0000-0000-0000E6210000}"/>
    <cellStyle name="Input [yellow] 7 4 3 2" xfId="31697" xr:uid="{00000000-0005-0000-0000-0000E7210000}"/>
    <cellStyle name="Input [yellow] 7 4 4" xfId="21943" xr:uid="{00000000-0005-0000-0000-0000E8210000}"/>
    <cellStyle name="Input [yellow] 7 4 4 2" xfId="33424" xr:uid="{00000000-0005-0000-0000-0000E9210000}"/>
    <cellStyle name="Input [yellow] 7 4 5" xfId="12188" xr:uid="{00000000-0005-0000-0000-0000EA210000}"/>
    <cellStyle name="Input [yellow] 7 4 6" xfId="23767" xr:uid="{00000000-0005-0000-0000-0000EB210000}"/>
    <cellStyle name="Input [yellow] 7 4 7" xfId="35102" xr:uid="{00000000-0005-0000-0000-0000EC210000}"/>
    <cellStyle name="Input [yellow] 7 5" xfId="14179" xr:uid="{00000000-0005-0000-0000-0000ED210000}"/>
    <cellStyle name="Input [yellow] 7 5 2" xfId="25743" xr:uid="{00000000-0005-0000-0000-0000EE210000}"/>
    <cellStyle name="Input [yellow] 7 6" xfId="16696" xr:uid="{00000000-0005-0000-0000-0000EF210000}"/>
    <cellStyle name="Input [yellow] 7 6 2" xfId="28250" xr:uid="{00000000-0005-0000-0000-0000F0210000}"/>
    <cellStyle name="Input [yellow] 7 7" xfId="13515" xr:uid="{00000000-0005-0000-0000-0000F1210000}"/>
    <cellStyle name="Input [yellow] 7 7 2" xfId="25079" xr:uid="{00000000-0005-0000-0000-0000F2210000}"/>
    <cellStyle name="Input [yellow] 7 8" xfId="9095" xr:uid="{00000000-0005-0000-0000-0000F3210000}"/>
    <cellStyle name="Input [yellow] 7 9" xfId="9265" xr:uid="{00000000-0005-0000-0000-0000F4210000}"/>
    <cellStyle name="Input [yellow] 8" xfId="5220" xr:uid="{00000000-0005-0000-0000-0000F5210000}"/>
    <cellStyle name="Input [yellow] 8 2" xfId="15207" xr:uid="{00000000-0005-0000-0000-0000F6210000}"/>
    <cellStyle name="Input [yellow] 8 2 2" xfId="26765" xr:uid="{00000000-0005-0000-0000-0000F7210000}"/>
    <cellStyle name="Input [yellow] 8 3" xfId="14068" xr:uid="{00000000-0005-0000-0000-0000F8210000}"/>
    <cellStyle name="Input [yellow] 8 3 2" xfId="25632" xr:uid="{00000000-0005-0000-0000-0000F9210000}"/>
    <cellStyle name="Input [yellow] 8 4" xfId="20601" xr:uid="{00000000-0005-0000-0000-0000FA210000}"/>
    <cellStyle name="Input [yellow] 8 4 2" xfId="32085" xr:uid="{00000000-0005-0000-0000-0000FB210000}"/>
    <cellStyle name="Input [yellow] 8 5" xfId="10642" xr:uid="{00000000-0005-0000-0000-0000FC210000}"/>
    <cellStyle name="Input [yellow] 8 6" xfId="22415" xr:uid="{00000000-0005-0000-0000-0000FD210000}"/>
    <cellStyle name="Input [yellow] 8 7" xfId="33780" xr:uid="{00000000-0005-0000-0000-0000FE210000}"/>
    <cellStyle name="Input [yellow] 9" xfId="6289" xr:uid="{00000000-0005-0000-0000-0000FF210000}"/>
    <cellStyle name="Input [yellow] 9 2" xfId="15570" xr:uid="{00000000-0005-0000-0000-000000220000}"/>
    <cellStyle name="Input [yellow] 9 2 2" xfId="27124" xr:uid="{00000000-0005-0000-0000-000001220000}"/>
    <cellStyle name="Input [yellow] 9 2 3" xfId="38135" xr:uid="{00000000-0005-0000-0000-000002220000}"/>
    <cellStyle name="Input [yellow] 9 3" xfId="17513" xr:uid="{00000000-0005-0000-0000-000003220000}"/>
    <cellStyle name="Input [yellow] 9 3 2" xfId="29001" xr:uid="{00000000-0005-0000-0000-000004220000}"/>
    <cellStyle name="Input [yellow] 9 3 3" xfId="39804" xr:uid="{00000000-0005-0000-0000-000005220000}"/>
    <cellStyle name="Input [yellow] 9 4" xfId="19089" xr:uid="{00000000-0005-0000-0000-000006220000}"/>
    <cellStyle name="Input [yellow] 9 4 2" xfId="30577" xr:uid="{00000000-0005-0000-0000-000007220000}"/>
    <cellStyle name="Input [yellow] 9 4 3" xfId="41359" xr:uid="{00000000-0005-0000-0000-000008220000}"/>
    <cellStyle name="Input [yellow] 9 5" xfId="20823" xr:uid="{00000000-0005-0000-0000-000009220000}"/>
    <cellStyle name="Input [yellow] 9 5 2" xfId="32305" xr:uid="{00000000-0005-0000-0000-00000A220000}"/>
    <cellStyle name="Input [yellow] 9 5 3" xfId="42899" xr:uid="{00000000-0005-0000-0000-00000B220000}"/>
    <cellStyle name="Input [yellow] 9 6" xfId="10995" xr:uid="{00000000-0005-0000-0000-00000C220000}"/>
    <cellStyle name="Input [yellow] 9 7" xfId="22648" xr:uid="{00000000-0005-0000-0000-00000D220000}"/>
    <cellStyle name="Input 2" xfId="1771" xr:uid="{00000000-0005-0000-0000-00000E220000}"/>
    <cellStyle name="Input 2 2" xfId="1772" xr:uid="{00000000-0005-0000-0000-00000F220000}"/>
    <cellStyle name="Input 2 2 10" xfId="13746" xr:uid="{00000000-0005-0000-0000-000010220000}"/>
    <cellStyle name="Input 2 2 10 2" xfId="25310" xr:uid="{00000000-0005-0000-0000-000011220000}"/>
    <cellStyle name="Input 2 2 10 3" xfId="36539" xr:uid="{00000000-0005-0000-0000-000012220000}"/>
    <cellStyle name="Input 2 2 11" xfId="20580" xr:uid="{00000000-0005-0000-0000-000013220000}"/>
    <cellStyle name="Input 2 2 11 2" xfId="32068" xr:uid="{00000000-0005-0000-0000-000014220000}"/>
    <cellStyle name="Input 2 2 11 3" xfId="42679" xr:uid="{00000000-0005-0000-0000-000015220000}"/>
    <cellStyle name="Input 2 2 12" xfId="20582" xr:uid="{00000000-0005-0000-0000-000016220000}"/>
    <cellStyle name="Input 2 2 12 2" xfId="32069" xr:uid="{00000000-0005-0000-0000-000017220000}"/>
    <cellStyle name="Input 2 2 12 3" xfId="42680" xr:uid="{00000000-0005-0000-0000-000018220000}"/>
    <cellStyle name="Input 2 2 13" xfId="8846" xr:uid="{00000000-0005-0000-0000-000019220000}"/>
    <cellStyle name="Input 2 2 14" xfId="10749" xr:uid="{00000000-0005-0000-0000-00001A220000}"/>
    <cellStyle name="Input 2 2 2" xfId="1773" xr:uid="{00000000-0005-0000-0000-00001B220000}"/>
    <cellStyle name="Input 2 2 2 10" xfId="15383" xr:uid="{00000000-0005-0000-0000-00001C220000}"/>
    <cellStyle name="Input 2 2 2 10 2" xfId="26937" xr:uid="{00000000-0005-0000-0000-00001D220000}"/>
    <cellStyle name="Input 2 2 2 10 3" xfId="37959" xr:uid="{00000000-0005-0000-0000-00001E220000}"/>
    <cellStyle name="Input 2 2 2 11" xfId="10676" xr:uid="{00000000-0005-0000-0000-00001F220000}"/>
    <cellStyle name="Input 2 2 2 12" xfId="8777" xr:uid="{00000000-0005-0000-0000-000020220000}"/>
    <cellStyle name="Input 2 2 2 2" xfId="6093" xr:uid="{00000000-0005-0000-0000-000021220000}"/>
    <cellStyle name="Input 2 2 2 2 2" xfId="15497" xr:uid="{00000000-0005-0000-0000-000022220000}"/>
    <cellStyle name="Input 2 2 2 2 2 2" xfId="27051" xr:uid="{00000000-0005-0000-0000-000023220000}"/>
    <cellStyle name="Input 2 2 2 2 2 3" xfId="38066" xr:uid="{00000000-0005-0000-0000-000024220000}"/>
    <cellStyle name="Input 2 2 2 2 3" xfId="17445" xr:uid="{00000000-0005-0000-0000-000025220000}"/>
    <cellStyle name="Input 2 2 2 2 3 2" xfId="28933" xr:uid="{00000000-0005-0000-0000-000026220000}"/>
    <cellStyle name="Input 2 2 2 2 3 3" xfId="39736" xr:uid="{00000000-0005-0000-0000-000027220000}"/>
    <cellStyle name="Input 2 2 2 2 4" xfId="19017" xr:uid="{00000000-0005-0000-0000-000028220000}"/>
    <cellStyle name="Input 2 2 2 2 4 2" xfId="30505" xr:uid="{00000000-0005-0000-0000-000029220000}"/>
    <cellStyle name="Input 2 2 2 2 4 3" xfId="41291" xr:uid="{00000000-0005-0000-0000-00002A220000}"/>
    <cellStyle name="Input 2 2 2 2 5" xfId="20751" xr:uid="{00000000-0005-0000-0000-00002B220000}"/>
    <cellStyle name="Input 2 2 2 2 5 2" xfId="32233" xr:uid="{00000000-0005-0000-0000-00002C220000}"/>
    <cellStyle name="Input 2 2 2 2 5 3" xfId="42831" xr:uid="{00000000-0005-0000-0000-00002D220000}"/>
    <cellStyle name="Input 2 2 2 2 6" xfId="10919" xr:uid="{00000000-0005-0000-0000-00002E220000}"/>
    <cellStyle name="Input 2 2 2 2 7" xfId="22576" xr:uid="{00000000-0005-0000-0000-00002F220000}"/>
    <cellStyle name="Input 2 2 2 2 8" xfId="33918" xr:uid="{00000000-0005-0000-0000-000030220000}"/>
    <cellStyle name="Input 2 2 2 3" xfId="7179" xr:uid="{00000000-0005-0000-0000-000031220000}"/>
    <cellStyle name="Input 2 2 2 3 2" xfId="16460" xr:uid="{00000000-0005-0000-0000-000032220000}"/>
    <cellStyle name="Input 2 2 2 3 2 2" xfId="28014" xr:uid="{00000000-0005-0000-0000-000033220000}"/>
    <cellStyle name="Input 2 2 2 3 2 3" xfId="38918" xr:uid="{00000000-0005-0000-0000-000034220000}"/>
    <cellStyle name="Input 2 2 2 3 3" xfId="18310" xr:uid="{00000000-0005-0000-0000-000035220000}"/>
    <cellStyle name="Input 2 2 2 3 3 2" xfId="29798" xr:uid="{00000000-0005-0000-0000-000036220000}"/>
    <cellStyle name="Input 2 2 2 3 3 3" xfId="40599" xr:uid="{00000000-0005-0000-0000-000037220000}"/>
    <cellStyle name="Input 2 2 2 3 4" xfId="19979" xr:uid="{00000000-0005-0000-0000-000038220000}"/>
    <cellStyle name="Input 2 2 2 3 4 2" xfId="31467" xr:uid="{00000000-0005-0000-0000-000039220000}"/>
    <cellStyle name="Input 2 2 2 3 4 3" xfId="42142" xr:uid="{00000000-0005-0000-0000-00003A220000}"/>
    <cellStyle name="Input 2 2 2 3 5" xfId="21713" xr:uid="{00000000-0005-0000-0000-00003B220000}"/>
    <cellStyle name="Input 2 2 2 3 5 2" xfId="33194" xr:uid="{00000000-0005-0000-0000-00003C220000}"/>
    <cellStyle name="Input 2 2 2 3 5 3" xfId="43681" xr:uid="{00000000-0005-0000-0000-00003D220000}"/>
    <cellStyle name="Input 2 2 2 3 6" xfId="11882" xr:uid="{00000000-0005-0000-0000-00003E220000}"/>
    <cellStyle name="Input 2 2 2 3 7" xfId="23537" xr:uid="{00000000-0005-0000-0000-00003F220000}"/>
    <cellStyle name="Input 2 2 2 3 8" xfId="34874" xr:uid="{00000000-0005-0000-0000-000040220000}"/>
    <cellStyle name="Input 2 2 2 4" xfId="7815" xr:uid="{00000000-0005-0000-0000-000041220000}"/>
    <cellStyle name="Input 2 2 2 4 2" xfId="16800" xr:uid="{00000000-0005-0000-0000-000042220000}"/>
    <cellStyle name="Input 2 2 2 4 2 2" xfId="28354" xr:uid="{00000000-0005-0000-0000-000043220000}"/>
    <cellStyle name="Input 2 2 2 4 2 3" xfId="39213" xr:uid="{00000000-0005-0000-0000-000044220000}"/>
    <cellStyle name="Input 2 2 2 4 3" xfId="18591" xr:uid="{00000000-0005-0000-0000-000045220000}"/>
    <cellStyle name="Input 2 2 2 4 3 2" xfId="30079" xr:uid="{00000000-0005-0000-0000-000046220000}"/>
    <cellStyle name="Input 2 2 2 4 3 3" xfId="40877" xr:uid="{00000000-0005-0000-0000-000047220000}"/>
    <cellStyle name="Input 2 2 2 4 4" xfId="20287" xr:uid="{00000000-0005-0000-0000-000048220000}"/>
    <cellStyle name="Input 2 2 2 4 4 2" xfId="31775" xr:uid="{00000000-0005-0000-0000-000049220000}"/>
    <cellStyle name="Input 2 2 2 4 4 3" xfId="42409" xr:uid="{00000000-0005-0000-0000-00004A220000}"/>
    <cellStyle name="Input 2 2 2 4 5" xfId="22021" xr:uid="{00000000-0005-0000-0000-00004B220000}"/>
    <cellStyle name="Input 2 2 2 4 5 2" xfId="33502" xr:uid="{00000000-0005-0000-0000-00004C220000}"/>
    <cellStyle name="Input 2 2 2 4 5 3" xfId="43948" xr:uid="{00000000-0005-0000-0000-00004D220000}"/>
    <cellStyle name="Input 2 2 2 4 6" xfId="12266" xr:uid="{00000000-0005-0000-0000-00004E220000}"/>
    <cellStyle name="Input 2 2 2 4 7" xfId="23845" xr:uid="{00000000-0005-0000-0000-00004F220000}"/>
    <cellStyle name="Input 2 2 2 4 8" xfId="35180" xr:uid="{00000000-0005-0000-0000-000050220000}"/>
    <cellStyle name="Input 2 2 2 5" xfId="6280" xr:uid="{00000000-0005-0000-0000-000051220000}"/>
    <cellStyle name="Input 2 2 2 5 2" xfId="15561" xr:uid="{00000000-0005-0000-0000-000052220000}"/>
    <cellStyle name="Input 2 2 2 5 2 2" xfId="27115" xr:uid="{00000000-0005-0000-0000-000053220000}"/>
    <cellStyle name="Input 2 2 2 5 2 3" xfId="38127" xr:uid="{00000000-0005-0000-0000-000054220000}"/>
    <cellStyle name="Input 2 2 2 5 3" xfId="17505" xr:uid="{00000000-0005-0000-0000-000055220000}"/>
    <cellStyle name="Input 2 2 2 5 3 2" xfId="28993" xr:uid="{00000000-0005-0000-0000-000056220000}"/>
    <cellStyle name="Input 2 2 2 5 3 3" xfId="39796" xr:uid="{00000000-0005-0000-0000-000057220000}"/>
    <cellStyle name="Input 2 2 2 5 4" xfId="19080" xr:uid="{00000000-0005-0000-0000-000058220000}"/>
    <cellStyle name="Input 2 2 2 5 4 2" xfId="30568" xr:uid="{00000000-0005-0000-0000-000059220000}"/>
    <cellStyle name="Input 2 2 2 5 4 3" xfId="41351" xr:uid="{00000000-0005-0000-0000-00005A220000}"/>
    <cellStyle name="Input 2 2 2 5 5" xfId="20814" xr:uid="{00000000-0005-0000-0000-00005B220000}"/>
    <cellStyle name="Input 2 2 2 5 5 2" xfId="32296" xr:uid="{00000000-0005-0000-0000-00005C220000}"/>
    <cellStyle name="Input 2 2 2 5 5 3" xfId="42891" xr:uid="{00000000-0005-0000-0000-00005D220000}"/>
    <cellStyle name="Input 2 2 2 5 6" xfId="10986" xr:uid="{00000000-0005-0000-0000-00005E220000}"/>
    <cellStyle name="Input 2 2 2 5 7" xfId="22639" xr:uid="{00000000-0005-0000-0000-00005F220000}"/>
    <cellStyle name="Input 2 2 2 5 8" xfId="33981" xr:uid="{00000000-0005-0000-0000-000060220000}"/>
    <cellStyle name="Input 2 2 2 6" xfId="9632" xr:uid="{00000000-0005-0000-0000-000061220000}"/>
    <cellStyle name="Input 2 2 2 6 2" xfId="14618" xr:uid="{00000000-0005-0000-0000-000062220000}"/>
    <cellStyle name="Input 2 2 2 6 2 2" xfId="26179" xr:uid="{00000000-0005-0000-0000-000063220000}"/>
    <cellStyle name="Input 2 2 2 6 2 3" xfId="37282" xr:uid="{00000000-0005-0000-0000-000064220000}"/>
    <cellStyle name="Input 2 2 2 6 3" xfId="12914" xr:uid="{00000000-0005-0000-0000-000065220000}"/>
    <cellStyle name="Input 2 2 2 6 3 2" xfId="24484" xr:uid="{00000000-0005-0000-0000-000066220000}"/>
    <cellStyle name="Input 2 2 2 6 3 3" xfId="35793" xr:uid="{00000000-0005-0000-0000-000067220000}"/>
    <cellStyle name="Input 2 2 2 6 4" xfId="14366" xr:uid="{00000000-0005-0000-0000-000068220000}"/>
    <cellStyle name="Input 2 2 2 6 4 2" xfId="25930" xr:uid="{00000000-0005-0000-0000-000069220000}"/>
    <cellStyle name="Input 2 2 2 6 4 3" xfId="37081" xr:uid="{00000000-0005-0000-0000-00006A220000}"/>
    <cellStyle name="Input 2 2 2 6 5" xfId="14716" xr:uid="{00000000-0005-0000-0000-00006B220000}"/>
    <cellStyle name="Input 2 2 2 6 5 2" xfId="26277" xr:uid="{00000000-0005-0000-0000-00006C220000}"/>
    <cellStyle name="Input 2 2 2 6 5 3" xfId="37377" xr:uid="{00000000-0005-0000-0000-00006D220000}"/>
    <cellStyle name="Input 2 2 2 6 6" xfId="8495" xr:uid="{00000000-0005-0000-0000-00006E220000}"/>
    <cellStyle name="Input 2 2 2 6 7" xfId="8728" xr:uid="{00000000-0005-0000-0000-00006F220000}"/>
    <cellStyle name="Input 2 2 2 7" xfId="14042" xr:uid="{00000000-0005-0000-0000-000070220000}"/>
    <cellStyle name="Input 2 2 2 7 2" xfId="25606" xr:uid="{00000000-0005-0000-0000-000071220000}"/>
    <cellStyle name="Input 2 2 2 7 3" xfId="36803" xr:uid="{00000000-0005-0000-0000-000072220000}"/>
    <cellStyle name="Input 2 2 2 8" xfId="12868" xr:uid="{00000000-0005-0000-0000-000073220000}"/>
    <cellStyle name="Input 2 2 2 8 2" xfId="24438" xr:uid="{00000000-0005-0000-0000-000074220000}"/>
    <cellStyle name="Input 2 2 2 8 3" xfId="35753" xr:uid="{00000000-0005-0000-0000-000075220000}"/>
    <cellStyle name="Input 2 2 2 9" xfId="14947" xr:uid="{00000000-0005-0000-0000-000076220000}"/>
    <cellStyle name="Input 2 2 2 9 2" xfId="26505" xr:uid="{00000000-0005-0000-0000-000077220000}"/>
    <cellStyle name="Input 2 2 2 9 3" xfId="37566" xr:uid="{00000000-0005-0000-0000-000078220000}"/>
    <cellStyle name="Input 2 2 3" xfId="6261" xr:uid="{00000000-0005-0000-0000-000079220000}"/>
    <cellStyle name="Input 2 2 3 10" xfId="9030" xr:uid="{00000000-0005-0000-0000-00007A220000}"/>
    <cellStyle name="Input 2 2 3 11" xfId="8559" xr:uid="{00000000-0005-0000-0000-00007B220000}"/>
    <cellStyle name="Input 2 2 3 12" xfId="9008" xr:uid="{00000000-0005-0000-0000-00007C220000}"/>
    <cellStyle name="Input 2 2 3 2" xfId="7227" xr:uid="{00000000-0005-0000-0000-00007D220000}"/>
    <cellStyle name="Input 2 2 3 2 2" xfId="16508" xr:uid="{00000000-0005-0000-0000-00007E220000}"/>
    <cellStyle name="Input 2 2 3 2 2 2" xfId="28062" xr:uid="{00000000-0005-0000-0000-00007F220000}"/>
    <cellStyle name="Input 2 2 3 2 2 3" xfId="38965" xr:uid="{00000000-0005-0000-0000-000080220000}"/>
    <cellStyle name="Input 2 2 3 2 3" xfId="18357" xr:uid="{00000000-0005-0000-0000-000081220000}"/>
    <cellStyle name="Input 2 2 3 2 3 2" xfId="29845" xr:uid="{00000000-0005-0000-0000-000082220000}"/>
    <cellStyle name="Input 2 2 3 2 3 3" xfId="40646" xr:uid="{00000000-0005-0000-0000-000083220000}"/>
    <cellStyle name="Input 2 2 3 2 4" xfId="20027" xr:uid="{00000000-0005-0000-0000-000084220000}"/>
    <cellStyle name="Input 2 2 3 2 4 2" xfId="31515" xr:uid="{00000000-0005-0000-0000-000085220000}"/>
    <cellStyle name="Input 2 2 3 2 4 3" xfId="42189" xr:uid="{00000000-0005-0000-0000-000086220000}"/>
    <cellStyle name="Input 2 2 3 2 5" xfId="21761" xr:uid="{00000000-0005-0000-0000-000087220000}"/>
    <cellStyle name="Input 2 2 3 2 5 2" xfId="33242" xr:uid="{00000000-0005-0000-0000-000088220000}"/>
    <cellStyle name="Input 2 2 3 2 5 3" xfId="43728" xr:uid="{00000000-0005-0000-0000-000089220000}"/>
    <cellStyle name="Input 2 2 3 2 6" xfId="11928" xr:uid="{00000000-0005-0000-0000-00008A220000}"/>
    <cellStyle name="Input 2 2 3 2 7" xfId="23585" xr:uid="{00000000-0005-0000-0000-00008B220000}"/>
    <cellStyle name="Input 2 2 3 2 8" xfId="34920" xr:uid="{00000000-0005-0000-0000-00008C220000}"/>
    <cellStyle name="Input 2 2 3 3" xfId="7010" xr:uid="{00000000-0005-0000-0000-00008D220000}"/>
    <cellStyle name="Input 2 2 3 3 2" xfId="16291" xr:uid="{00000000-0005-0000-0000-00008E220000}"/>
    <cellStyle name="Input 2 2 3 3 2 2" xfId="27845" xr:uid="{00000000-0005-0000-0000-00008F220000}"/>
    <cellStyle name="Input 2 2 3 3 2 3" xfId="38761" xr:uid="{00000000-0005-0000-0000-000090220000}"/>
    <cellStyle name="Input 2 2 3 3 3" xfId="18151" xr:uid="{00000000-0005-0000-0000-000091220000}"/>
    <cellStyle name="Input 2 2 3 3 3 2" xfId="29639" xr:uid="{00000000-0005-0000-0000-000092220000}"/>
    <cellStyle name="Input 2 2 3 3 3 3" xfId="40440" xr:uid="{00000000-0005-0000-0000-000093220000}"/>
    <cellStyle name="Input 2 2 3 3 4" xfId="19810" xr:uid="{00000000-0005-0000-0000-000094220000}"/>
    <cellStyle name="Input 2 2 3 3 4 2" xfId="31298" xr:uid="{00000000-0005-0000-0000-000095220000}"/>
    <cellStyle name="Input 2 2 3 3 4 3" xfId="41985" xr:uid="{00000000-0005-0000-0000-000096220000}"/>
    <cellStyle name="Input 2 2 3 3 5" xfId="21544" xr:uid="{00000000-0005-0000-0000-000097220000}"/>
    <cellStyle name="Input 2 2 3 3 5 2" xfId="33025" xr:uid="{00000000-0005-0000-0000-000098220000}"/>
    <cellStyle name="Input 2 2 3 3 5 3" xfId="43524" xr:uid="{00000000-0005-0000-0000-000099220000}"/>
    <cellStyle name="Input 2 2 3 3 6" xfId="11713" xr:uid="{00000000-0005-0000-0000-00009A220000}"/>
    <cellStyle name="Input 2 2 3 3 7" xfId="23368" xr:uid="{00000000-0005-0000-0000-00009B220000}"/>
    <cellStyle name="Input 2 2 3 3 8" xfId="34705" xr:uid="{00000000-0005-0000-0000-00009C220000}"/>
    <cellStyle name="Input 2 2 3 4" xfId="6340" xr:uid="{00000000-0005-0000-0000-00009D220000}"/>
    <cellStyle name="Input 2 2 3 4 2" xfId="15621" xr:uid="{00000000-0005-0000-0000-00009E220000}"/>
    <cellStyle name="Input 2 2 3 4 2 2" xfId="27175" xr:uid="{00000000-0005-0000-0000-00009F220000}"/>
    <cellStyle name="Input 2 2 3 4 2 3" xfId="38178" xr:uid="{00000000-0005-0000-0000-0000A0220000}"/>
    <cellStyle name="Input 2 2 3 4 3" xfId="17556" xr:uid="{00000000-0005-0000-0000-0000A1220000}"/>
    <cellStyle name="Input 2 2 3 4 3 2" xfId="29044" xr:uid="{00000000-0005-0000-0000-0000A2220000}"/>
    <cellStyle name="Input 2 2 3 4 3 3" xfId="39847" xr:uid="{00000000-0005-0000-0000-0000A3220000}"/>
    <cellStyle name="Input 2 2 3 4 4" xfId="19140" xr:uid="{00000000-0005-0000-0000-0000A4220000}"/>
    <cellStyle name="Input 2 2 3 4 4 2" xfId="30628" xr:uid="{00000000-0005-0000-0000-0000A5220000}"/>
    <cellStyle name="Input 2 2 3 4 4 3" xfId="41402" xr:uid="{00000000-0005-0000-0000-0000A6220000}"/>
    <cellStyle name="Input 2 2 3 4 5" xfId="20874" xr:uid="{00000000-0005-0000-0000-0000A7220000}"/>
    <cellStyle name="Input 2 2 3 4 5 2" xfId="32355" xr:uid="{00000000-0005-0000-0000-0000A8220000}"/>
    <cellStyle name="Input 2 2 3 4 5 3" xfId="42941" xr:uid="{00000000-0005-0000-0000-0000A9220000}"/>
    <cellStyle name="Input 2 2 3 4 6" xfId="11043" xr:uid="{00000000-0005-0000-0000-0000AA220000}"/>
    <cellStyle name="Input 2 2 3 4 7" xfId="22698" xr:uid="{00000000-0005-0000-0000-0000AB220000}"/>
    <cellStyle name="Input 2 2 3 4 8" xfId="34035" xr:uid="{00000000-0005-0000-0000-0000AC220000}"/>
    <cellStyle name="Input 2 2 3 5" xfId="10967" xr:uid="{00000000-0005-0000-0000-0000AD220000}"/>
    <cellStyle name="Input 2 2 3 5 2" xfId="15542" xr:uid="{00000000-0005-0000-0000-0000AE220000}"/>
    <cellStyle name="Input 2 2 3 5 2 2" xfId="27096" xr:uid="{00000000-0005-0000-0000-0000AF220000}"/>
    <cellStyle name="Input 2 2 3 5 2 3" xfId="38108" xr:uid="{00000000-0005-0000-0000-0000B0220000}"/>
    <cellStyle name="Input 2 2 3 5 3" xfId="17486" xr:uid="{00000000-0005-0000-0000-0000B1220000}"/>
    <cellStyle name="Input 2 2 3 5 3 2" xfId="28974" xr:uid="{00000000-0005-0000-0000-0000B2220000}"/>
    <cellStyle name="Input 2 2 3 5 3 3" xfId="39777" xr:uid="{00000000-0005-0000-0000-0000B3220000}"/>
    <cellStyle name="Input 2 2 3 5 4" xfId="19061" xr:uid="{00000000-0005-0000-0000-0000B4220000}"/>
    <cellStyle name="Input 2 2 3 5 4 2" xfId="30549" xr:uid="{00000000-0005-0000-0000-0000B5220000}"/>
    <cellStyle name="Input 2 2 3 5 4 3" xfId="41332" xr:uid="{00000000-0005-0000-0000-0000B6220000}"/>
    <cellStyle name="Input 2 2 3 5 5" xfId="20795" xr:uid="{00000000-0005-0000-0000-0000B7220000}"/>
    <cellStyle name="Input 2 2 3 5 5 2" xfId="32277" xr:uid="{00000000-0005-0000-0000-0000B8220000}"/>
    <cellStyle name="Input 2 2 3 5 5 3" xfId="42872" xr:uid="{00000000-0005-0000-0000-0000B9220000}"/>
    <cellStyle name="Input 2 2 3 5 6" xfId="22620" xr:uid="{00000000-0005-0000-0000-0000BA220000}"/>
    <cellStyle name="Input 2 2 3 5 7" xfId="33962" xr:uid="{00000000-0005-0000-0000-0000BB220000}"/>
    <cellStyle name="Input 2 2 3 6" xfId="14115" xr:uid="{00000000-0005-0000-0000-0000BC220000}"/>
    <cellStyle name="Input 2 2 3 6 2" xfId="25679" xr:uid="{00000000-0005-0000-0000-0000BD220000}"/>
    <cellStyle name="Input 2 2 3 6 3" xfId="36869" xr:uid="{00000000-0005-0000-0000-0000BE220000}"/>
    <cellStyle name="Input 2 2 3 7" xfId="13027" xr:uid="{00000000-0005-0000-0000-0000BF220000}"/>
    <cellStyle name="Input 2 2 3 7 2" xfId="24596" xr:uid="{00000000-0005-0000-0000-0000C0220000}"/>
    <cellStyle name="Input 2 2 3 7 3" xfId="35885" xr:uid="{00000000-0005-0000-0000-0000C1220000}"/>
    <cellStyle name="Input 2 2 3 8" xfId="15274" xr:uid="{00000000-0005-0000-0000-0000C2220000}"/>
    <cellStyle name="Input 2 2 3 8 2" xfId="26829" xr:uid="{00000000-0005-0000-0000-0000C3220000}"/>
    <cellStyle name="Input 2 2 3 8 3" xfId="37860" xr:uid="{00000000-0005-0000-0000-0000C4220000}"/>
    <cellStyle name="Input 2 2 3 9" xfId="15135" xr:uid="{00000000-0005-0000-0000-0000C5220000}"/>
    <cellStyle name="Input 2 2 3 9 2" xfId="26693" xr:uid="{00000000-0005-0000-0000-0000C6220000}"/>
    <cellStyle name="Input 2 2 3 9 3" xfId="37734" xr:uid="{00000000-0005-0000-0000-0000C7220000}"/>
    <cellStyle name="Input 2 2 4" xfId="7320" xr:uid="{00000000-0005-0000-0000-0000C8220000}"/>
    <cellStyle name="Input 2 2 4 10" xfId="8680" xr:uid="{00000000-0005-0000-0000-0000C9220000}"/>
    <cellStyle name="Input 2 2 4 2" xfId="7183" xr:uid="{00000000-0005-0000-0000-0000CA220000}"/>
    <cellStyle name="Input 2 2 4 2 2" xfId="16464" xr:uid="{00000000-0005-0000-0000-0000CB220000}"/>
    <cellStyle name="Input 2 2 4 2 2 2" xfId="28018" xr:uid="{00000000-0005-0000-0000-0000CC220000}"/>
    <cellStyle name="Input 2 2 4 2 2 3" xfId="38922" xr:uid="{00000000-0005-0000-0000-0000CD220000}"/>
    <cellStyle name="Input 2 2 4 2 3" xfId="18314" xr:uid="{00000000-0005-0000-0000-0000CE220000}"/>
    <cellStyle name="Input 2 2 4 2 3 2" xfId="29802" xr:uid="{00000000-0005-0000-0000-0000CF220000}"/>
    <cellStyle name="Input 2 2 4 2 3 3" xfId="40603" xr:uid="{00000000-0005-0000-0000-0000D0220000}"/>
    <cellStyle name="Input 2 2 4 2 4" xfId="19983" xr:uid="{00000000-0005-0000-0000-0000D1220000}"/>
    <cellStyle name="Input 2 2 4 2 4 2" xfId="31471" xr:uid="{00000000-0005-0000-0000-0000D2220000}"/>
    <cellStyle name="Input 2 2 4 2 4 3" xfId="42146" xr:uid="{00000000-0005-0000-0000-0000D3220000}"/>
    <cellStyle name="Input 2 2 4 2 5" xfId="21717" xr:uid="{00000000-0005-0000-0000-0000D4220000}"/>
    <cellStyle name="Input 2 2 4 2 5 2" xfId="33198" xr:uid="{00000000-0005-0000-0000-0000D5220000}"/>
    <cellStyle name="Input 2 2 4 2 5 3" xfId="43685" xr:uid="{00000000-0005-0000-0000-0000D6220000}"/>
    <cellStyle name="Input 2 2 4 2 6" xfId="11886" xr:uid="{00000000-0005-0000-0000-0000D7220000}"/>
    <cellStyle name="Input 2 2 4 2 7" xfId="23541" xr:uid="{00000000-0005-0000-0000-0000D8220000}"/>
    <cellStyle name="Input 2 2 4 2 8" xfId="34878" xr:uid="{00000000-0005-0000-0000-0000D9220000}"/>
    <cellStyle name="Input 2 2 4 3" xfId="6552" xr:uid="{00000000-0005-0000-0000-0000DA220000}"/>
    <cellStyle name="Input 2 2 4 3 2" xfId="15833" xr:uid="{00000000-0005-0000-0000-0000DB220000}"/>
    <cellStyle name="Input 2 2 4 3 2 2" xfId="27387" xr:uid="{00000000-0005-0000-0000-0000DC220000}"/>
    <cellStyle name="Input 2 2 4 3 2 3" xfId="38358" xr:uid="{00000000-0005-0000-0000-0000DD220000}"/>
    <cellStyle name="Input 2 2 4 3 3" xfId="17743" xr:uid="{00000000-0005-0000-0000-0000DE220000}"/>
    <cellStyle name="Input 2 2 4 3 3 2" xfId="29231" xr:uid="{00000000-0005-0000-0000-0000DF220000}"/>
    <cellStyle name="Input 2 2 4 3 3 3" xfId="40034" xr:uid="{00000000-0005-0000-0000-0000E0220000}"/>
    <cellStyle name="Input 2 2 4 3 4" xfId="19352" xr:uid="{00000000-0005-0000-0000-0000E1220000}"/>
    <cellStyle name="Input 2 2 4 3 4 2" xfId="30840" xr:uid="{00000000-0005-0000-0000-0000E2220000}"/>
    <cellStyle name="Input 2 2 4 3 4 3" xfId="41582" xr:uid="{00000000-0005-0000-0000-0000E3220000}"/>
    <cellStyle name="Input 2 2 4 3 5" xfId="21086" xr:uid="{00000000-0005-0000-0000-0000E4220000}"/>
    <cellStyle name="Input 2 2 4 3 5 2" xfId="32567" xr:uid="{00000000-0005-0000-0000-0000E5220000}"/>
    <cellStyle name="Input 2 2 4 3 5 3" xfId="43121" xr:uid="{00000000-0005-0000-0000-0000E6220000}"/>
    <cellStyle name="Input 2 2 4 3 6" xfId="11255" xr:uid="{00000000-0005-0000-0000-0000E7220000}"/>
    <cellStyle name="Input 2 2 4 3 7" xfId="22910" xr:uid="{00000000-0005-0000-0000-0000E8220000}"/>
    <cellStyle name="Input 2 2 4 3 8" xfId="34247" xr:uid="{00000000-0005-0000-0000-0000E9220000}"/>
    <cellStyle name="Input 2 2 4 4" xfId="14191" xr:uid="{00000000-0005-0000-0000-0000EA220000}"/>
    <cellStyle name="Input 2 2 4 4 2" xfId="25755" xr:uid="{00000000-0005-0000-0000-0000EB220000}"/>
    <cellStyle name="Input 2 2 4 4 3" xfId="36922" xr:uid="{00000000-0005-0000-0000-0000EC220000}"/>
    <cellStyle name="Input 2 2 4 5" xfId="14595" xr:uid="{00000000-0005-0000-0000-0000ED220000}"/>
    <cellStyle name="Input 2 2 4 5 2" xfId="26156" xr:uid="{00000000-0005-0000-0000-0000EE220000}"/>
    <cellStyle name="Input 2 2 4 5 3" xfId="37277" xr:uid="{00000000-0005-0000-0000-0000EF220000}"/>
    <cellStyle name="Input 2 2 4 6" xfId="15070" xr:uid="{00000000-0005-0000-0000-0000F0220000}"/>
    <cellStyle name="Input 2 2 4 6 2" xfId="26628" xr:uid="{00000000-0005-0000-0000-0000F1220000}"/>
    <cellStyle name="Input 2 2 4 6 3" xfId="37675" xr:uid="{00000000-0005-0000-0000-0000F2220000}"/>
    <cellStyle name="Input 2 2 4 7" xfId="13192" xr:uid="{00000000-0005-0000-0000-0000F3220000}"/>
    <cellStyle name="Input 2 2 4 7 2" xfId="24760" xr:uid="{00000000-0005-0000-0000-0000F4220000}"/>
    <cellStyle name="Input 2 2 4 7 3" xfId="36044" xr:uid="{00000000-0005-0000-0000-0000F5220000}"/>
    <cellStyle name="Input 2 2 4 8" xfId="9104" xr:uid="{00000000-0005-0000-0000-0000F6220000}"/>
    <cellStyle name="Input 2 2 4 9" xfId="9253" xr:uid="{00000000-0005-0000-0000-0000F7220000}"/>
    <cellStyle name="Input 2 2 5" xfId="7305" xr:uid="{00000000-0005-0000-0000-0000F8220000}"/>
    <cellStyle name="Input 2 2 5 10" xfId="9277" xr:uid="{00000000-0005-0000-0000-0000F9220000}"/>
    <cellStyle name="Input 2 2 5 11" xfId="8716" xr:uid="{00000000-0005-0000-0000-0000FA220000}"/>
    <cellStyle name="Input 2 2 5 2" xfId="6292" xr:uid="{00000000-0005-0000-0000-0000FB220000}"/>
    <cellStyle name="Input 2 2 5 2 2" xfId="15573" xr:uid="{00000000-0005-0000-0000-0000FC220000}"/>
    <cellStyle name="Input 2 2 5 2 2 2" xfId="27127" xr:uid="{00000000-0005-0000-0000-0000FD220000}"/>
    <cellStyle name="Input 2 2 5 2 2 3" xfId="38136" xr:uid="{00000000-0005-0000-0000-0000FE220000}"/>
    <cellStyle name="Input 2 2 5 2 3" xfId="17515" xr:uid="{00000000-0005-0000-0000-0000FF220000}"/>
    <cellStyle name="Input 2 2 5 2 3 2" xfId="29003" xr:uid="{00000000-0005-0000-0000-000000230000}"/>
    <cellStyle name="Input 2 2 5 2 3 3" xfId="39806" xr:uid="{00000000-0005-0000-0000-000001230000}"/>
    <cellStyle name="Input 2 2 5 2 4" xfId="19092" xr:uid="{00000000-0005-0000-0000-000002230000}"/>
    <cellStyle name="Input 2 2 5 2 4 2" xfId="30580" xr:uid="{00000000-0005-0000-0000-000003230000}"/>
    <cellStyle name="Input 2 2 5 2 4 3" xfId="41360" xr:uid="{00000000-0005-0000-0000-000004230000}"/>
    <cellStyle name="Input 2 2 5 2 5" xfId="20826" xr:uid="{00000000-0005-0000-0000-000005230000}"/>
    <cellStyle name="Input 2 2 5 2 5 2" xfId="32308" xr:uid="{00000000-0005-0000-0000-000006230000}"/>
    <cellStyle name="Input 2 2 5 2 5 3" xfId="42900" xr:uid="{00000000-0005-0000-0000-000007230000}"/>
    <cellStyle name="Input 2 2 5 2 6" xfId="10998" xr:uid="{00000000-0005-0000-0000-000008230000}"/>
    <cellStyle name="Input 2 2 5 2 7" xfId="22651" xr:uid="{00000000-0005-0000-0000-000009230000}"/>
    <cellStyle name="Input 2 2 5 2 8" xfId="33992" xr:uid="{00000000-0005-0000-0000-00000A230000}"/>
    <cellStyle name="Input 2 2 5 3" xfId="7731" xr:uid="{00000000-0005-0000-0000-00000B230000}"/>
    <cellStyle name="Input 2 2 5 3 2" xfId="16716" xr:uid="{00000000-0005-0000-0000-00000C230000}"/>
    <cellStyle name="Input 2 2 5 3 2 2" xfId="28270" xr:uid="{00000000-0005-0000-0000-00000D230000}"/>
    <cellStyle name="Input 2 2 5 3 2 3" xfId="39145" xr:uid="{00000000-0005-0000-0000-00000E230000}"/>
    <cellStyle name="Input 2 2 5 3 3" xfId="18518" xr:uid="{00000000-0005-0000-0000-00000F230000}"/>
    <cellStyle name="Input 2 2 5 3 3 2" xfId="30006" xr:uid="{00000000-0005-0000-0000-000010230000}"/>
    <cellStyle name="Input 2 2 5 3 3 3" xfId="40805" xr:uid="{00000000-0005-0000-0000-000011230000}"/>
    <cellStyle name="Input 2 2 5 3 4" xfId="20203" xr:uid="{00000000-0005-0000-0000-000012230000}"/>
    <cellStyle name="Input 2 2 5 3 4 2" xfId="31691" xr:uid="{00000000-0005-0000-0000-000013230000}"/>
    <cellStyle name="Input 2 2 5 3 4 3" xfId="42341" xr:uid="{00000000-0005-0000-0000-000014230000}"/>
    <cellStyle name="Input 2 2 5 3 5" xfId="21937" xr:uid="{00000000-0005-0000-0000-000015230000}"/>
    <cellStyle name="Input 2 2 5 3 5 2" xfId="33418" xr:uid="{00000000-0005-0000-0000-000016230000}"/>
    <cellStyle name="Input 2 2 5 3 5 3" xfId="43880" xr:uid="{00000000-0005-0000-0000-000017230000}"/>
    <cellStyle name="Input 2 2 5 3 6" xfId="12182" xr:uid="{00000000-0005-0000-0000-000018230000}"/>
    <cellStyle name="Input 2 2 5 3 7" xfId="23761" xr:uid="{00000000-0005-0000-0000-000019230000}"/>
    <cellStyle name="Input 2 2 5 3 8" xfId="35096" xr:uid="{00000000-0005-0000-0000-00001A230000}"/>
    <cellStyle name="Input 2 2 5 4" xfId="11971" xr:uid="{00000000-0005-0000-0000-00001B230000}"/>
    <cellStyle name="Input 2 2 5 4 2" xfId="16551" xr:uid="{00000000-0005-0000-0000-00001C230000}"/>
    <cellStyle name="Input 2 2 5 4 2 2" xfId="28105" xr:uid="{00000000-0005-0000-0000-00001D230000}"/>
    <cellStyle name="Input 2 2 5 4 2 3" xfId="39001" xr:uid="{00000000-0005-0000-0000-00001E230000}"/>
    <cellStyle name="Input 2 2 5 4 3" xfId="18394" xr:uid="{00000000-0005-0000-0000-00001F230000}"/>
    <cellStyle name="Input 2 2 5 4 3 2" xfId="29882" xr:uid="{00000000-0005-0000-0000-000020230000}"/>
    <cellStyle name="Input 2 2 5 4 3 3" xfId="40683" xr:uid="{00000000-0005-0000-0000-000021230000}"/>
    <cellStyle name="Input 2 2 5 4 4" xfId="20070" xr:uid="{00000000-0005-0000-0000-000022230000}"/>
    <cellStyle name="Input 2 2 5 4 4 2" xfId="31558" xr:uid="{00000000-0005-0000-0000-000023230000}"/>
    <cellStyle name="Input 2 2 5 4 4 3" xfId="42225" xr:uid="{00000000-0005-0000-0000-000024230000}"/>
    <cellStyle name="Input 2 2 5 4 5" xfId="21804" xr:uid="{00000000-0005-0000-0000-000025230000}"/>
    <cellStyle name="Input 2 2 5 4 5 2" xfId="33285" xr:uid="{00000000-0005-0000-0000-000026230000}"/>
    <cellStyle name="Input 2 2 5 4 5 3" xfId="43764" xr:uid="{00000000-0005-0000-0000-000027230000}"/>
    <cellStyle name="Input 2 2 5 4 6" xfId="23628" xr:uid="{00000000-0005-0000-0000-000028230000}"/>
    <cellStyle name="Input 2 2 5 4 7" xfId="34963" xr:uid="{00000000-0005-0000-0000-000029230000}"/>
    <cellStyle name="Input 2 2 5 5" xfId="14176" xr:uid="{00000000-0005-0000-0000-00002A230000}"/>
    <cellStyle name="Input 2 2 5 5 2" xfId="25740" xr:uid="{00000000-0005-0000-0000-00002B230000}"/>
    <cellStyle name="Input 2 2 5 5 3" xfId="36919" xr:uid="{00000000-0005-0000-0000-00002C230000}"/>
    <cellStyle name="Input 2 2 5 6" xfId="13453" xr:uid="{00000000-0005-0000-0000-00002D230000}"/>
    <cellStyle name="Input 2 2 5 6 2" xfId="25019" xr:uid="{00000000-0005-0000-0000-00002E230000}"/>
    <cellStyle name="Input 2 2 5 6 3" xfId="36279" xr:uid="{00000000-0005-0000-0000-00002F230000}"/>
    <cellStyle name="Input 2 2 5 7" xfId="14402" xr:uid="{00000000-0005-0000-0000-000030230000}"/>
    <cellStyle name="Input 2 2 5 7 2" xfId="25966" xr:uid="{00000000-0005-0000-0000-000031230000}"/>
    <cellStyle name="Input 2 2 5 7 3" xfId="37111" xr:uid="{00000000-0005-0000-0000-000032230000}"/>
    <cellStyle name="Input 2 2 5 8" xfId="13249" xr:uid="{00000000-0005-0000-0000-000033230000}"/>
    <cellStyle name="Input 2 2 5 8 2" xfId="24817" xr:uid="{00000000-0005-0000-0000-000034230000}"/>
    <cellStyle name="Input 2 2 5 8 3" xfId="36096" xr:uid="{00000000-0005-0000-0000-000035230000}"/>
    <cellStyle name="Input 2 2 5 9" xfId="9092" xr:uid="{00000000-0005-0000-0000-000036230000}"/>
    <cellStyle name="Input 2 2 6" xfId="6793" xr:uid="{00000000-0005-0000-0000-000037230000}"/>
    <cellStyle name="Input 2 2 6 2" xfId="16074" xr:uid="{00000000-0005-0000-0000-000038230000}"/>
    <cellStyle name="Input 2 2 6 2 2" xfId="27628" xr:uid="{00000000-0005-0000-0000-000039230000}"/>
    <cellStyle name="Input 2 2 6 2 3" xfId="38574" xr:uid="{00000000-0005-0000-0000-00003A230000}"/>
    <cellStyle name="Input 2 2 6 3" xfId="17961" xr:uid="{00000000-0005-0000-0000-00003B230000}"/>
    <cellStyle name="Input 2 2 6 3 2" xfId="29449" xr:uid="{00000000-0005-0000-0000-00003C230000}"/>
    <cellStyle name="Input 2 2 6 3 3" xfId="40251" xr:uid="{00000000-0005-0000-0000-00003D230000}"/>
    <cellStyle name="Input 2 2 6 4" xfId="19593" xr:uid="{00000000-0005-0000-0000-00003E230000}"/>
    <cellStyle name="Input 2 2 6 4 2" xfId="31081" xr:uid="{00000000-0005-0000-0000-00003F230000}"/>
    <cellStyle name="Input 2 2 6 4 3" xfId="41798" xr:uid="{00000000-0005-0000-0000-000040230000}"/>
    <cellStyle name="Input 2 2 6 5" xfId="21327" xr:uid="{00000000-0005-0000-0000-000041230000}"/>
    <cellStyle name="Input 2 2 6 5 2" xfId="32808" xr:uid="{00000000-0005-0000-0000-000042230000}"/>
    <cellStyle name="Input 2 2 6 5 3" xfId="43337" xr:uid="{00000000-0005-0000-0000-000043230000}"/>
    <cellStyle name="Input 2 2 6 6" xfId="11496" xr:uid="{00000000-0005-0000-0000-000044230000}"/>
    <cellStyle name="Input 2 2 6 7" xfId="23151" xr:uid="{00000000-0005-0000-0000-000045230000}"/>
    <cellStyle name="Input 2 2 6 8" xfId="34488" xr:uid="{00000000-0005-0000-0000-000046230000}"/>
    <cellStyle name="Input 2 2 7" xfId="6749" xr:uid="{00000000-0005-0000-0000-000047230000}"/>
    <cellStyle name="Input 2 2 7 2" xfId="16030" xr:uid="{00000000-0005-0000-0000-000048230000}"/>
    <cellStyle name="Input 2 2 7 2 2" xfId="27584" xr:uid="{00000000-0005-0000-0000-000049230000}"/>
    <cellStyle name="Input 2 2 7 2 3" xfId="38540" xr:uid="{00000000-0005-0000-0000-00004A230000}"/>
    <cellStyle name="Input 2 2 7 3" xfId="17927" xr:uid="{00000000-0005-0000-0000-00004B230000}"/>
    <cellStyle name="Input 2 2 7 3 2" xfId="29415" xr:uid="{00000000-0005-0000-0000-00004C230000}"/>
    <cellStyle name="Input 2 2 7 3 3" xfId="40217" xr:uid="{00000000-0005-0000-0000-00004D230000}"/>
    <cellStyle name="Input 2 2 7 4" xfId="19549" xr:uid="{00000000-0005-0000-0000-00004E230000}"/>
    <cellStyle name="Input 2 2 7 4 2" xfId="31037" xr:uid="{00000000-0005-0000-0000-00004F230000}"/>
    <cellStyle name="Input 2 2 7 4 3" xfId="41764" xr:uid="{00000000-0005-0000-0000-000050230000}"/>
    <cellStyle name="Input 2 2 7 5" xfId="21283" xr:uid="{00000000-0005-0000-0000-000051230000}"/>
    <cellStyle name="Input 2 2 7 5 2" xfId="32764" xr:uid="{00000000-0005-0000-0000-000052230000}"/>
    <cellStyle name="Input 2 2 7 5 3" xfId="43303" xr:uid="{00000000-0005-0000-0000-000053230000}"/>
    <cellStyle name="Input 2 2 7 6" xfId="11452" xr:uid="{00000000-0005-0000-0000-000054230000}"/>
    <cellStyle name="Input 2 2 7 7" xfId="23107" xr:uid="{00000000-0005-0000-0000-000055230000}"/>
    <cellStyle name="Input 2 2 7 8" xfId="34444" xr:uid="{00000000-0005-0000-0000-000056230000}"/>
    <cellStyle name="Input 2 2 8" xfId="13455" xr:uid="{00000000-0005-0000-0000-000057230000}"/>
    <cellStyle name="Input 2 2 8 2" xfId="25021" xr:uid="{00000000-0005-0000-0000-000058230000}"/>
    <cellStyle name="Input 2 2 8 3" xfId="36281" xr:uid="{00000000-0005-0000-0000-000059230000}"/>
    <cellStyle name="Input 2 2 9" xfId="14436" xr:uid="{00000000-0005-0000-0000-00005A230000}"/>
    <cellStyle name="Input 2 2 9 2" xfId="26000" xr:uid="{00000000-0005-0000-0000-00005B230000}"/>
    <cellStyle name="Input 2 2 9 3" xfId="37144" xr:uid="{00000000-0005-0000-0000-00005C230000}"/>
    <cellStyle name="Input 2 3" xfId="1774" xr:uid="{00000000-0005-0000-0000-00005D230000}"/>
    <cellStyle name="Input 2 3 10" xfId="8857" xr:uid="{00000000-0005-0000-0000-00005E230000}"/>
    <cellStyle name="Input 2 3 11" xfId="8709" xr:uid="{00000000-0005-0000-0000-00005F230000}"/>
    <cellStyle name="Input 2 3 2" xfId="1775" xr:uid="{00000000-0005-0000-0000-000060230000}"/>
    <cellStyle name="Input 2 3 2 10" xfId="9246" xr:uid="{00000000-0005-0000-0000-000061230000}"/>
    <cellStyle name="Input 2 3 2 11" xfId="10322" xr:uid="{00000000-0005-0000-0000-000062230000}"/>
    <cellStyle name="Input 2 3 2 2" xfId="7321" xr:uid="{00000000-0005-0000-0000-000063230000}"/>
    <cellStyle name="Input 2 3 2 2 2" xfId="16562" xr:uid="{00000000-0005-0000-0000-000064230000}"/>
    <cellStyle name="Input 2 3 2 2 2 2" xfId="28116" xr:uid="{00000000-0005-0000-0000-000065230000}"/>
    <cellStyle name="Input 2 3 2 2 2 3" xfId="39003" xr:uid="{00000000-0005-0000-0000-000066230000}"/>
    <cellStyle name="Input 2 3 2 2 3" xfId="18397" xr:uid="{00000000-0005-0000-0000-000067230000}"/>
    <cellStyle name="Input 2 3 2 2 3 2" xfId="29885" xr:uid="{00000000-0005-0000-0000-000068230000}"/>
    <cellStyle name="Input 2 3 2 2 3 3" xfId="40686" xr:uid="{00000000-0005-0000-0000-000069230000}"/>
    <cellStyle name="Input 2 3 2 2 4" xfId="20081" xr:uid="{00000000-0005-0000-0000-00006A230000}"/>
    <cellStyle name="Input 2 3 2 2 4 2" xfId="31569" xr:uid="{00000000-0005-0000-0000-00006B230000}"/>
    <cellStyle name="Input 2 3 2 2 4 3" xfId="42227" xr:uid="{00000000-0005-0000-0000-00006C230000}"/>
    <cellStyle name="Input 2 3 2 2 5" xfId="21815" xr:uid="{00000000-0005-0000-0000-00006D230000}"/>
    <cellStyle name="Input 2 3 2 2 5 2" xfId="33296" xr:uid="{00000000-0005-0000-0000-00006E230000}"/>
    <cellStyle name="Input 2 3 2 2 5 3" xfId="43766" xr:uid="{00000000-0005-0000-0000-00006F230000}"/>
    <cellStyle name="Input 2 3 2 2 6" xfId="11982" xr:uid="{00000000-0005-0000-0000-000070230000}"/>
    <cellStyle name="Input 2 3 2 2 7" xfId="23639" xr:uid="{00000000-0005-0000-0000-000071230000}"/>
    <cellStyle name="Input 2 3 2 2 8" xfId="34974" xr:uid="{00000000-0005-0000-0000-000072230000}"/>
    <cellStyle name="Input 2 3 2 3" xfId="6309" xr:uid="{00000000-0005-0000-0000-000073230000}"/>
    <cellStyle name="Input 2 3 2 3 2" xfId="15590" xr:uid="{00000000-0005-0000-0000-000074230000}"/>
    <cellStyle name="Input 2 3 2 3 2 2" xfId="27144" xr:uid="{00000000-0005-0000-0000-000075230000}"/>
    <cellStyle name="Input 2 3 2 3 2 3" xfId="38152" xr:uid="{00000000-0005-0000-0000-000076230000}"/>
    <cellStyle name="Input 2 3 2 3 3" xfId="17531" xr:uid="{00000000-0005-0000-0000-000077230000}"/>
    <cellStyle name="Input 2 3 2 3 3 2" xfId="29019" xr:uid="{00000000-0005-0000-0000-000078230000}"/>
    <cellStyle name="Input 2 3 2 3 3 3" xfId="39822" xr:uid="{00000000-0005-0000-0000-000079230000}"/>
    <cellStyle name="Input 2 3 2 3 4" xfId="19109" xr:uid="{00000000-0005-0000-0000-00007A230000}"/>
    <cellStyle name="Input 2 3 2 3 4 2" xfId="30597" xr:uid="{00000000-0005-0000-0000-00007B230000}"/>
    <cellStyle name="Input 2 3 2 3 4 3" xfId="41376" xr:uid="{00000000-0005-0000-0000-00007C230000}"/>
    <cellStyle name="Input 2 3 2 3 5" xfId="20843" xr:uid="{00000000-0005-0000-0000-00007D230000}"/>
    <cellStyle name="Input 2 3 2 3 5 2" xfId="32325" xr:uid="{00000000-0005-0000-0000-00007E230000}"/>
    <cellStyle name="Input 2 3 2 3 5 3" xfId="42916" xr:uid="{00000000-0005-0000-0000-00007F230000}"/>
    <cellStyle name="Input 2 3 2 3 6" xfId="11014" xr:uid="{00000000-0005-0000-0000-000080230000}"/>
    <cellStyle name="Input 2 3 2 3 7" xfId="22668" xr:uid="{00000000-0005-0000-0000-000081230000}"/>
    <cellStyle name="Input 2 3 2 3 8" xfId="34007" xr:uid="{00000000-0005-0000-0000-000082230000}"/>
    <cellStyle name="Input 2 3 2 4" xfId="6380" xr:uid="{00000000-0005-0000-0000-000083230000}"/>
    <cellStyle name="Input 2 3 2 4 2" xfId="15661" xr:uid="{00000000-0005-0000-0000-000084230000}"/>
    <cellStyle name="Input 2 3 2 4 2 2" xfId="27215" xr:uid="{00000000-0005-0000-0000-000085230000}"/>
    <cellStyle name="Input 2 3 2 4 2 3" xfId="38211" xr:uid="{00000000-0005-0000-0000-000086230000}"/>
    <cellStyle name="Input 2 3 2 4 3" xfId="17591" xr:uid="{00000000-0005-0000-0000-000087230000}"/>
    <cellStyle name="Input 2 3 2 4 3 2" xfId="29079" xr:uid="{00000000-0005-0000-0000-000088230000}"/>
    <cellStyle name="Input 2 3 2 4 3 3" xfId="39882" xr:uid="{00000000-0005-0000-0000-000089230000}"/>
    <cellStyle name="Input 2 3 2 4 4" xfId="19180" xr:uid="{00000000-0005-0000-0000-00008A230000}"/>
    <cellStyle name="Input 2 3 2 4 4 2" xfId="30668" xr:uid="{00000000-0005-0000-0000-00008B230000}"/>
    <cellStyle name="Input 2 3 2 4 4 3" xfId="41435" xr:uid="{00000000-0005-0000-0000-00008C230000}"/>
    <cellStyle name="Input 2 3 2 4 5" xfId="20914" xr:uid="{00000000-0005-0000-0000-00008D230000}"/>
    <cellStyle name="Input 2 3 2 4 5 2" xfId="32395" xr:uid="{00000000-0005-0000-0000-00008E230000}"/>
    <cellStyle name="Input 2 3 2 4 5 3" xfId="42974" xr:uid="{00000000-0005-0000-0000-00008F230000}"/>
    <cellStyle name="Input 2 3 2 4 6" xfId="11083" xr:uid="{00000000-0005-0000-0000-000090230000}"/>
    <cellStyle name="Input 2 3 2 4 7" xfId="22738" xr:uid="{00000000-0005-0000-0000-000091230000}"/>
    <cellStyle name="Input 2 3 2 4 8" xfId="34075" xr:uid="{00000000-0005-0000-0000-000092230000}"/>
    <cellStyle name="Input 2 3 2 5" xfId="14192" xr:uid="{00000000-0005-0000-0000-000093230000}"/>
    <cellStyle name="Input 2 3 2 5 2" xfId="25756" xr:uid="{00000000-0005-0000-0000-000094230000}"/>
    <cellStyle name="Input 2 3 2 5 3" xfId="36923" xr:uid="{00000000-0005-0000-0000-000095230000}"/>
    <cellStyle name="Input 2 3 2 6" xfId="14594" xr:uid="{00000000-0005-0000-0000-000096230000}"/>
    <cellStyle name="Input 2 3 2 6 2" xfId="26155" xr:uid="{00000000-0005-0000-0000-000097230000}"/>
    <cellStyle name="Input 2 3 2 6 3" xfId="37276" xr:uid="{00000000-0005-0000-0000-000098230000}"/>
    <cellStyle name="Input 2 3 2 7" xfId="15364" xr:uid="{00000000-0005-0000-0000-000099230000}"/>
    <cellStyle name="Input 2 3 2 7 2" xfId="26919" xr:uid="{00000000-0005-0000-0000-00009A230000}"/>
    <cellStyle name="Input 2 3 2 7 3" xfId="37942" xr:uid="{00000000-0005-0000-0000-00009B230000}"/>
    <cellStyle name="Input 2 3 2 8" xfId="14010" xr:uid="{00000000-0005-0000-0000-00009C230000}"/>
    <cellStyle name="Input 2 3 2 8 2" xfId="25574" xr:uid="{00000000-0005-0000-0000-00009D230000}"/>
    <cellStyle name="Input 2 3 2 8 3" xfId="36774" xr:uid="{00000000-0005-0000-0000-00009E230000}"/>
    <cellStyle name="Input 2 3 2 9" xfId="9105" xr:uid="{00000000-0005-0000-0000-00009F230000}"/>
    <cellStyle name="Input 2 3 3" xfId="7304" xr:uid="{00000000-0005-0000-0000-0000A0230000}"/>
    <cellStyle name="Input 2 3 3 10" xfId="9278" xr:uid="{00000000-0005-0000-0000-0000A1230000}"/>
    <cellStyle name="Input 2 3 3 11" xfId="8328" xr:uid="{00000000-0005-0000-0000-0000A2230000}"/>
    <cellStyle name="Input 2 3 3 2" xfId="6279" xr:uid="{00000000-0005-0000-0000-0000A3230000}"/>
    <cellStyle name="Input 2 3 3 2 2" xfId="15560" xr:uid="{00000000-0005-0000-0000-0000A4230000}"/>
    <cellStyle name="Input 2 3 3 2 2 2" xfId="27114" xr:uid="{00000000-0005-0000-0000-0000A5230000}"/>
    <cellStyle name="Input 2 3 3 2 2 3" xfId="38126" xr:uid="{00000000-0005-0000-0000-0000A6230000}"/>
    <cellStyle name="Input 2 3 3 2 3" xfId="17504" xr:uid="{00000000-0005-0000-0000-0000A7230000}"/>
    <cellStyle name="Input 2 3 3 2 3 2" xfId="28992" xr:uid="{00000000-0005-0000-0000-0000A8230000}"/>
    <cellStyle name="Input 2 3 3 2 3 3" xfId="39795" xr:uid="{00000000-0005-0000-0000-0000A9230000}"/>
    <cellStyle name="Input 2 3 3 2 4" xfId="19079" xr:uid="{00000000-0005-0000-0000-0000AA230000}"/>
    <cellStyle name="Input 2 3 3 2 4 2" xfId="30567" xr:uid="{00000000-0005-0000-0000-0000AB230000}"/>
    <cellStyle name="Input 2 3 3 2 4 3" xfId="41350" xr:uid="{00000000-0005-0000-0000-0000AC230000}"/>
    <cellStyle name="Input 2 3 3 2 5" xfId="20813" xr:uid="{00000000-0005-0000-0000-0000AD230000}"/>
    <cellStyle name="Input 2 3 3 2 5 2" xfId="32295" xr:uid="{00000000-0005-0000-0000-0000AE230000}"/>
    <cellStyle name="Input 2 3 3 2 5 3" xfId="42890" xr:uid="{00000000-0005-0000-0000-0000AF230000}"/>
    <cellStyle name="Input 2 3 3 2 6" xfId="10985" xr:uid="{00000000-0005-0000-0000-0000B0230000}"/>
    <cellStyle name="Input 2 3 3 2 7" xfId="22638" xr:uid="{00000000-0005-0000-0000-0000B1230000}"/>
    <cellStyle name="Input 2 3 3 2 8" xfId="33980" xr:uid="{00000000-0005-0000-0000-0000B2230000}"/>
    <cellStyle name="Input 2 3 3 3" xfId="7739" xr:uid="{00000000-0005-0000-0000-0000B3230000}"/>
    <cellStyle name="Input 2 3 3 3 2" xfId="16724" xr:uid="{00000000-0005-0000-0000-0000B4230000}"/>
    <cellStyle name="Input 2 3 3 3 2 2" xfId="28278" xr:uid="{00000000-0005-0000-0000-0000B5230000}"/>
    <cellStyle name="Input 2 3 3 3 2 3" xfId="39151" xr:uid="{00000000-0005-0000-0000-0000B6230000}"/>
    <cellStyle name="Input 2 3 3 3 3" xfId="18524" xr:uid="{00000000-0005-0000-0000-0000B7230000}"/>
    <cellStyle name="Input 2 3 3 3 3 2" xfId="30012" xr:uid="{00000000-0005-0000-0000-0000B8230000}"/>
    <cellStyle name="Input 2 3 3 3 3 3" xfId="40811" xr:uid="{00000000-0005-0000-0000-0000B9230000}"/>
    <cellStyle name="Input 2 3 3 3 4" xfId="20211" xr:uid="{00000000-0005-0000-0000-0000BA230000}"/>
    <cellStyle name="Input 2 3 3 3 4 2" xfId="31699" xr:uid="{00000000-0005-0000-0000-0000BB230000}"/>
    <cellStyle name="Input 2 3 3 3 4 3" xfId="42347" xr:uid="{00000000-0005-0000-0000-0000BC230000}"/>
    <cellStyle name="Input 2 3 3 3 5" xfId="21945" xr:uid="{00000000-0005-0000-0000-0000BD230000}"/>
    <cellStyle name="Input 2 3 3 3 5 2" xfId="33426" xr:uid="{00000000-0005-0000-0000-0000BE230000}"/>
    <cellStyle name="Input 2 3 3 3 5 3" xfId="43886" xr:uid="{00000000-0005-0000-0000-0000BF230000}"/>
    <cellStyle name="Input 2 3 3 3 6" xfId="12190" xr:uid="{00000000-0005-0000-0000-0000C0230000}"/>
    <cellStyle name="Input 2 3 3 3 7" xfId="23769" xr:uid="{00000000-0005-0000-0000-0000C1230000}"/>
    <cellStyle name="Input 2 3 3 3 8" xfId="35104" xr:uid="{00000000-0005-0000-0000-0000C2230000}"/>
    <cellStyle name="Input 2 3 3 4" xfId="11970" xr:uid="{00000000-0005-0000-0000-0000C3230000}"/>
    <cellStyle name="Input 2 3 3 4 2" xfId="16550" xr:uid="{00000000-0005-0000-0000-0000C4230000}"/>
    <cellStyle name="Input 2 3 3 4 2 2" xfId="28104" xr:uid="{00000000-0005-0000-0000-0000C5230000}"/>
    <cellStyle name="Input 2 3 3 4 2 3" xfId="39000" xr:uid="{00000000-0005-0000-0000-0000C6230000}"/>
    <cellStyle name="Input 2 3 3 4 3" xfId="18393" xr:uid="{00000000-0005-0000-0000-0000C7230000}"/>
    <cellStyle name="Input 2 3 3 4 3 2" xfId="29881" xr:uid="{00000000-0005-0000-0000-0000C8230000}"/>
    <cellStyle name="Input 2 3 3 4 3 3" xfId="40682" xr:uid="{00000000-0005-0000-0000-0000C9230000}"/>
    <cellStyle name="Input 2 3 3 4 4" xfId="20069" xr:uid="{00000000-0005-0000-0000-0000CA230000}"/>
    <cellStyle name="Input 2 3 3 4 4 2" xfId="31557" xr:uid="{00000000-0005-0000-0000-0000CB230000}"/>
    <cellStyle name="Input 2 3 3 4 4 3" xfId="42224" xr:uid="{00000000-0005-0000-0000-0000CC230000}"/>
    <cellStyle name="Input 2 3 3 4 5" xfId="21803" xr:uid="{00000000-0005-0000-0000-0000CD230000}"/>
    <cellStyle name="Input 2 3 3 4 5 2" xfId="33284" xr:uid="{00000000-0005-0000-0000-0000CE230000}"/>
    <cellStyle name="Input 2 3 3 4 5 3" xfId="43763" xr:uid="{00000000-0005-0000-0000-0000CF230000}"/>
    <cellStyle name="Input 2 3 3 4 6" xfId="23627" xr:uid="{00000000-0005-0000-0000-0000D0230000}"/>
    <cellStyle name="Input 2 3 3 4 7" xfId="34962" xr:uid="{00000000-0005-0000-0000-0000D1230000}"/>
    <cellStyle name="Input 2 3 3 5" xfId="14175" xr:uid="{00000000-0005-0000-0000-0000D2230000}"/>
    <cellStyle name="Input 2 3 3 5 2" xfId="25739" xr:uid="{00000000-0005-0000-0000-0000D3230000}"/>
    <cellStyle name="Input 2 3 3 5 3" xfId="36918" xr:uid="{00000000-0005-0000-0000-0000D4230000}"/>
    <cellStyle name="Input 2 3 3 6" xfId="14612" xr:uid="{00000000-0005-0000-0000-0000D5230000}"/>
    <cellStyle name="Input 2 3 3 6 2" xfId="26173" xr:uid="{00000000-0005-0000-0000-0000D6230000}"/>
    <cellStyle name="Input 2 3 3 6 3" xfId="37281" xr:uid="{00000000-0005-0000-0000-0000D7230000}"/>
    <cellStyle name="Input 2 3 3 7" xfId="14386" xr:uid="{00000000-0005-0000-0000-0000D8230000}"/>
    <cellStyle name="Input 2 3 3 7 2" xfId="25950" xr:uid="{00000000-0005-0000-0000-0000D9230000}"/>
    <cellStyle name="Input 2 3 3 7 3" xfId="37097" xr:uid="{00000000-0005-0000-0000-0000DA230000}"/>
    <cellStyle name="Input 2 3 3 8" xfId="17158" xr:uid="{00000000-0005-0000-0000-0000DB230000}"/>
    <cellStyle name="Input 2 3 3 8 2" xfId="28646" xr:uid="{00000000-0005-0000-0000-0000DC230000}"/>
    <cellStyle name="Input 2 3 3 8 3" xfId="39468" xr:uid="{00000000-0005-0000-0000-0000DD230000}"/>
    <cellStyle name="Input 2 3 3 9" xfId="9091" xr:uid="{00000000-0005-0000-0000-0000DE230000}"/>
    <cellStyle name="Input 2 3 4" xfId="6794" xr:uid="{00000000-0005-0000-0000-0000DF230000}"/>
    <cellStyle name="Input 2 3 4 2" xfId="16075" xr:uid="{00000000-0005-0000-0000-0000E0230000}"/>
    <cellStyle name="Input 2 3 4 2 2" xfId="27629" xr:uid="{00000000-0005-0000-0000-0000E1230000}"/>
    <cellStyle name="Input 2 3 4 2 3" xfId="38575" xr:uid="{00000000-0005-0000-0000-0000E2230000}"/>
    <cellStyle name="Input 2 3 4 3" xfId="17962" xr:uid="{00000000-0005-0000-0000-0000E3230000}"/>
    <cellStyle name="Input 2 3 4 3 2" xfId="29450" xr:uid="{00000000-0005-0000-0000-0000E4230000}"/>
    <cellStyle name="Input 2 3 4 3 3" xfId="40252" xr:uid="{00000000-0005-0000-0000-0000E5230000}"/>
    <cellStyle name="Input 2 3 4 4" xfId="19594" xr:uid="{00000000-0005-0000-0000-0000E6230000}"/>
    <cellStyle name="Input 2 3 4 4 2" xfId="31082" xr:uid="{00000000-0005-0000-0000-0000E7230000}"/>
    <cellStyle name="Input 2 3 4 4 3" xfId="41799" xr:uid="{00000000-0005-0000-0000-0000E8230000}"/>
    <cellStyle name="Input 2 3 4 5" xfId="21328" xr:uid="{00000000-0005-0000-0000-0000E9230000}"/>
    <cellStyle name="Input 2 3 4 5 2" xfId="32809" xr:uid="{00000000-0005-0000-0000-0000EA230000}"/>
    <cellStyle name="Input 2 3 4 5 3" xfId="43338" xr:uid="{00000000-0005-0000-0000-0000EB230000}"/>
    <cellStyle name="Input 2 3 4 6" xfId="11497" xr:uid="{00000000-0005-0000-0000-0000EC230000}"/>
    <cellStyle name="Input 2 3 4 7" xfId="23152" xr:uid="{00000000-0005-0000-0000-0000ED230000}"/>
    <cellStyle name="Input 2 3 4 8" xfId="34489" xr:uid="{00000000-0005-0000-0000-0000EE230000}"/>
    <cellStyle name="Input 2 3 5" xfId="6747" xr:uid="{00000000-0005-0000-0000-0000EF230000}"/>
    <cellStyle name="Input 2 3 5 2" xfId="16028" xr:uid="{00000000-0005-0000-0000-0000F0230000}"/>
    <cellStyle name="Input 2 3 5 2 2" xfId="27582" xr:uid="{00000000-0005-0000-0000-0000F1230000}"/>
    <cellStyle name="Input 2 3 5 2 3" xfId="38538" xr:uid="{00000000-0005-0000-0000-0000F2230000}"/>
    <cellStyle name="Input 2 3 5 3" xfId="17925" xr:uid="{00000000-0005-0000-0000-0000F3230000}"/>
    <cellStyle name="Input 2 3 5 3 2" xfId="29413" xr:uid="{00000000-0005-0000-0000-0000F4230000}"/>
    <cellStyle name="Input 2 3 5 3 3" xfId="40215" xr:uid="{00000000-0005-0000-0000-0000F5230000}"/>
    <cellStyle name="Input 2 3 5 4" xfId="19547" xr:uid="{00000000-0005-0000-0000-0000F6230000}"/>
    <cellStyle name="Input 2 3 5 4 2" xfId="31035" xr:uid="{00000000-0005-0000-0000-0000F7230000}"/>
    <cellStyle name="Input 2 3 5 4 3" xfId="41762" xr:uid="{00000000-0005-0000-0000-0000F8230000}"/>
    <cellStyle name="Input 2 3 5 5" xfId="21281" xr:uid="{00000000-0005-0000-0000-0000F9230000}"/>
    <cellStyle name="Input 2 3 5 5 2" xfId="32762" xr:uid="{00000000-0005-0000-0000-0000FA230000}"/>
    <cellStyle name="Input 2 3 5 5 3" xfId="43301" xr:uid="{00000000-0005-0000-0000-0000FB230000}"/>
    <cellStyle name="Input 2 3 5 6" xfId="11450" xr:uid="{00000000-0005-0000-0000-0000FC230000}"/>
    <cellStyle name="Input 2 3 5 7" xfId="23105" xr:uid="{00000000-0005-0000-0000-0000FD230000}"/>
    <cellStyle name="Input 2 3 5 8" xfId="34442" xr:uid="{00000000-0005-0000-0000-0000FE230000}"/>
    <cellStyle name="Input 2 3 6" xfId="13456" xr:uid="{00000000-0005-0000-0000-0000FF230000}"/>
    <cellStyle name="Input 2 3 6 2" xfId="25022" xr:uid="{00000000-0005-0000-0000-000000240000}"/>
    <cellStyle name="Input 2 3 6 3" xfId="36282" xr:uid="{00000000-0005-0000-0000-000001240000}"/>
    <cellStyle name="Input 2 3 7" xfId="16708" xr:uid="{00000000-0005-0000-0000-000002240000}"/>
    <cellStyle name="Input 2 3 7 2" xfId="28262" xr:uid="{00000000-0005-0000-0000-000003240000}"/>
    <cellStyle name="Input 2 3 7 3" xfId="39139" xr:uid="{00000000-0005-0000-0000-000004240000}"/>
    <cellStyle name="Input 2 3 8" xfId="13998" xr:uid="{00000000-0005-0000-0000-000005240000}"/>
    <cellStyle name="Input 2 3 8 2" xfId="25562" xr:uid="{00000000-0005-0000-0000-000006240000}"/>
    <cellStyle name="Input 2 3 8 3" xfId="36764" xr:uid="{00000000-0005-0000-0000-000007240000}"/>
    <cellStyle name="Input 2 3 9" xfId="20579" xr:uid="{00000000-0005-0000-0000-000008240000}"/>
    <cellStyle name="Input 2 3 9 2" xfId="32067" xr:uid="{00000000-0005-0000-0000-000009240000}"/>
    <cellStyle name="Input 2 3 9 3" xfId="42678" xr:uid="{00000000-0005-0000-0000-00000A240000}"/>
    <cellStyle name="Input 2 4" xfId="1776" xr:uid="{00000000-0005-0000-0000-00000B240000}"/>
    <cellStyle name="Input 2 4 10" xfId="12621" xr:uid="{00000000-0005-0000-0000-00000C240000}"/>
    <cellStyle name="Input 2 4 10 2" xfId="24191" xr:uid="{00000000-0005-0000-0000-00000D240000}"/>
    <cellStyle name="Input 2 4 10 3" xfId="35522" xr:uid="{00000000-0005-0000-0000-00000E240000}"/>
    <cellStyle name="Input 2 4 11" xfId="8143" xr:uid="{00000000-0005-0000-0000-00000F240000}"/>
    <cellStyle name="Input 2 4 12" xfId="8318" xr:uid="{00000000-0005-0000-0000-000010240000}"/>
    <cellStyle name="Input 2 4 2" xfId="1777" xr:uid="{00000000-0005-0000-0000-000011240000}"/>
    <cellStyle name="Input 2 4 2 2" xfId="14620" xr:uid="{00000000-0005-0000-0000-000012240000}"/>
    <cellStyle name="Input 2 4 2 2 2" xfId="26181" xr:uid="{00000000-0005-0000-0000-000013240000}"/>
    <cellStyle name="Input 2 4 2 2 3" xfId="37284" xr:uid="{00000000-0005-0000-0000-000014240000}"/>
    <cellStyle name="Input 2 4 2 3" xfId="12695" xr:uid="{00000000-0005-0000-0000-000015240000}"/>
    <cellStyle name="Input 2 4 2 3 2" xfId="24265" xr:uid="{00000000-0005-0000-0000-000016240000}"/>
    <cellStyle name="Input 2 4 2 3 3" xfId="35596" xr:uid="{00000000-0005-0000-0000-000017240000}"/>
    <cellStyle name="Input 2 4 2 4" xfId="14365" xr:uid="{00000000-0005-0000-0000-000018240000}"/>
    <cellStyle name="Input 2 4 2 4 2" xfId="25929" xr:uid="{00000000-0005-0000-0000-000019240000}"/>
    <cellStyle name="Input 2 4 2 4 3" xfId="37080" xr:uid="{00000000-0005-0000-0000-00001A240000}"/>
    <cellStyle name="Input 2 4 2 5" xfId="14717" xr:uid="{00000000-0005-0000-0000-00001B240000}"/>
    <cellStyle name="Input 2 4 2 5 2" xfId="26278" xr:uid="{00000000-0005-0000-0000-00001C240000}"/>
    <cellStyle name="Input 2 4 2 5 3" xfId="37378" xr:uid="{00000000-0005-0000-0000-00001D240000}"/>
    <cellStyle name="Input 2 4 2 6" xfId="9634" xr:uid="{00000000-0005-0000-0000-00001E240000}"/>
    <cellStyle name="Input 2 4 2 7" xfId="8494" xr:uid="{00000000-0005-0000-0000-00001F240000}"/>
    <cellStyle name="Input 2 4 2 8" xfId="9560" xr:uid="{00000000-0005-0000-0000-000020240000}"/>
    <cellStyle name="Input 2 4 3" xfId="6792" xr:uid="{00000000-0005-0000-0000-000021240000}"/>
    <cellStyle name="Input 2 4 3 2" xfId="16073" xr:uid="{00000000-0005-0000-0000-000022240000}"/>
    <cellStyle name="Input 2 4 3 2 2" xfId="27627" xr:uid="{00000000-0005-0000-0000-000023240000}"/>
    <cellStyle name="Input 2 4 3 2 3" xfId="38573" xr:uid="{00000000-0005-0000-0000-000024240000}"/>
    <cellStyle name="Input 2 4 3 3" xfId="17960" xr:uid="{00000000-0005-0000-0000-000025240000}"/>
    <cellStyle name="Input 2 4 3 3 2" xfId="29448" xr:uid="{00000000-0005-0000-0000-000026240000}"/>
    <cellStyle name="Input 2 4 3 3 3" xfId="40250" xr:uid="{00000000-0005-0000-0000-000027240000}"/>
    <cellStyle name="Input 2 4 3 4" xfId="19592" xr:uid="{00000000-0005-0000-0000-000028240000}"/>
    <cellStyle name="Input 2 4 3 4 2" xfId="31080" xr:uid="{00000000-0005-0000-0000-000029240000}"/>
    <cellStyle name="Input 2 4 3 4 3" xfId="41797" xr:uid="{00000000-0005-0000-0000-00002A240000}"/>
    <cellStyle name="Input 2 4 3 5" xfId="21326" xr:uid="{00000000-0005-0000-0000-00002B240000}"/>
    <cellStyle name="Input 2 4 3 5 2" xfId="32807" xr:uid="{00000000-0005-0000-0000-00002C240000}"/>
    <cellStyle name="Input 2 4 3 5 3" xfId="43336" xr:uid="{00000000-0005-0000-0000-00002D240000}"/>
    <cellStyle name="Input 2 4 3 6" xfId="11495" xr:uid="{00000000-0005-0000-0000-00002E240000}"/>
    <cellStyle name="Input 2 4 3 7" xfId="23150" xr:uid="{00000000-0005-0000-0000-00002F240000}"/>
    <cellStyle name="Input 2 4 3 8" xfId="34487" xr:uid="{00000000-0005-0000-0000-000030240000}"/>
    <cellStyle name="Input 2 4 4" xfId="6748" xr:uid="{00000000-0005-0000-0000-000031240000}"/>
    <cellStyle name="Input 2 4 4 2" xfId="16029" xr:uid="{00000000-0005-0000-0000-000032240000}"/>
    <cellStyle name="Input 2 4 4 2 2" xfId="27583" xr:uid="{00000000-0005-0000-0000-000033240000}"/>
    <cellStyle name="Input 2 4 4 2 3" xfId="38539" xr:uid="{00000000-0005-0000-0000-000034240000}"/>
    <cellStyle name="Input 2 4 4 3" xfId="17926" xr:uid="{00000000-0005-0000-0000-000035240000}"/>
    <cellStyle name="Input 2 4 4 3 2" xfId="29414" xr:uid="{00000000-0005-0000-0000-000036240000}"/>
    <cellStyle name="Input 2 4 4 3 3" xfId="40216" xr:uid="{00000000-0005-0000-0000-000037240000}"/>
    <cellStyle name="Input 2 4 4 4" xfId="19548" xr:uid="{00000000-0005-0000-0000-000038240000}"/>
    <cellStyle name="Input 2 4 4 4 2" xfId="31036" xr:uid="{00000000-0005-0000-0000-000039240000}"/>
    <cellStyle name="Input 2 4 4 4 3" xfId="41763" xr:uid="{00000000-0005-0000-0000-00003A240000}"/>
    <cellStyle name="Input 2 4 4 5" xfId="21282" xr:uid="{00000000-0005-0000-0000-00003B240000}"/>
    <cellStyle name="Input 2 4 4 5 2" xfId="32763" xr:uid="{00000000-0005-0000-0000-00003C240000}"/>
    <cellStyle name="Input 2 4 4 5 3" xfId="43302" xr:uid="{00000000-0005-0000-0000-00003D240000}"/>
    <cellStyle name="Input 2 4 4 6" xfId="11451" xr:uid="{00000000-0005-0000-0000-00003E240000}"/>
    <cellStyle name="Input 2 4 4 7" xfId="23106" xr:uid="{00000000-0005-0000-0000-00003F240000}"/>
    <cellStyle name="Input 2 4 4 8" xfId="34443" xr:uid="{00000000-0005-0000-0000-000040240000}"/>
    <cellStyle name="Input 2 4 5" xfId="6524" xr:uid="{00000000-0005-0000-0000-000041240000}"/>
    <cellStyle name="Input 2 4 5 2" xfId="15805" xr:uid="{00000000-0005-0000-0000-000042240000}"/>
    <cellStyle name="Input 2 4 5 2 2" xfId="27359" xr:uid="{00000000-0005-0000-0000-000043240000}"/>
    <cellStyle name="Input 2 4 5 2 3" xfId="38334" xr:uid="{00000000-0005-0000-0000-000044240000}"/>
    <cellStyle name="Input 2 4 5 3" xfId="17719" xr:uid="{00000000-0005-0000-0000-000045240000}"/>
    <cellStyle name="Input 2 4 5 3 2" xfId="29207" xr:uid="{00000000-0005-0000-0000-000046240000}"/>
    <cellStyle name="Input 2 4 5 3 3" xfId="40010" xr:uid="{00000000-0005-0000-0000-000047240000}"/>
    <cellStyle name="Input 2 4 5 4" xfId="19324" xr:uid="{00000000-0005-0000-0000-000048240000}"/>
    <cellStyle name="Input 2 4 5 4 2" xfId="30812" xr:uid="{00000000-0005-0000-0000-000049240000}"/>
    <cellStyle name="Input 2 4 5 4 3" xfId="41558" xr:uid="{00000000-0005-0000-0000-00004A240000}"/>
    <cellStyle name="Input 2 4 5 5" xfId="21058" xr:uid="{00000000-0005-0000-0000-00004B240000}"/>
    <cellStyle name="Input 2 4 5 5 2" xfId="32539" xr:uid="{00000000-0005-0000-0000-00004C240000}"/>
    <cellStyle name="Input 2 4 5 5 3" xfId="43097" xr:uid="{00000000-0005-0000-0000-00004D240000}"/>
    <cellStyle name="Input 2 4 5 6" xfId="11227" xr:uid="{00000000-0005-0000-0000-00004E240000}"/>
    <cellStyle name="Input 2 4 5 7" xfId="22882" xr:uid="{00000000-0005-0000-0000-00004F240000}"/>
    <cellStyle name="Input 2 4 5 8" xfId="34219" xr:uid="{00000000-0005-0000-0000-000050240000}"/>
    <cellStyle name="Input 2 4 6" xfId="9633" xr:uid="{00000000-0005-0000-0000-000051240000}"/>
    <cellStyle name="Input 2 4 6 2" xfId="14619" xr:uid="{00000000-0005-0000-0000-000052240000}"/>
    <cellStyle name="Input 2 4 6 2 2" xfId="26180" xr:uid="{00000000-0005-0000-0000-000053240000}"/>
    <cellStyle name="Input 2 4 6 2 3" xfId="37283" xr:uid="{00000000-0005-0000-0000-000054240000}"/>
    <cellStyle name="Input 2 4 6 3" xfId="12881" xr:uid="{00000000-0005-0000-0000-000055240000}"/>
    <cellStyle name="Input 2 4 6 3 2" xfId="24451" xr:uid="{00000000-0005-0000-0000-000056240000}"/>
    <cellStyle name="Input 2 4 6 3 3" xfId="35766" xr:uid="{00000000-0005-0000-0000-000057240000}"/>
    <cellStyle name="Input 2 4 6 4" xfId="17240" xr:uid="{00000000-0005-0000-0000-000058240000}"/>
    <cellStyle name="Input 2 4 6 4 2" xfId="28728" xr:uid="{00000000-0005-0000-0000-000059240000}"/>
    <cellStyle name="Input 2 4 6 4 3" xfId="39545" xr:uid="{00000000-0005-0000-0000-00005A240000}"/>
    <cellStyle name="Input 2 4 6 5" xfId="14478" xr:uid="{00000000-0005-0000-0000-00005B240000}"/>
    <cellStyle name="Input 2 4 6 5 2" xfId="26042" xr:uid="{00000000-0005-0000-0000-00005C240000}"/>
    <cellStyle name="Input 2 4 6 5 3" xfId="37186" xr:uid="{00000000-0005-0000-0000-00005D240000}"/>
    <cellStyle name="Input 2 4 6 6" xfId="8117" xr:uid="{00000000-0005-0000-0000-00005E240000}"/>
    <cellStyle name="Input 2 4 6 7" xfId="9553" xr:uid="{00000000-0005-0000-0000-00005F240000}"/>
    <cellStyle name="Input 2 4 7" xfId="13454" xr:uid="{00000000-0005-0000-0000-000060240000}"/>
    <cellStyle name="Input 2 4 7 2" xfId="25020" xr:uid="{00000000-0005-0000-0000-000061240000}"/>
    <cellStyle name="Input 2 4 7 3" xfId="36280" xr:uid="{00000000-0005-0000-0000-000062240000}"/>
    <cellStyle name="Input 2 4 8" xfId="16710" xr:uid="{00000000-0005-0000-0000-000063240000}"/>
    <cellStyle name="Input 2 4 8 2" xfId="28264" xr:uid="{00000000-0005-0000-0000-000064240000}"/>
    <cellStyle name="Input 2 4 8 3" xfId="39141" xr:uid="{00000000-0005-0000-0000-000065240000}"/>
    <cellStyle name="Input 2 4 9" xfId="15109" xr:uid="{00000000-0005-0000-0000-000066240000}"/>
    <cellStyle name="Input 2 4 9 2" xfId="26667" xr:uid="{00000000-0005-0000-0000-000067240000}"/>
    <cellStyle name="Input 2 4 9 3" xfId="37711" xr:uid="{00000000-0005-0000-0000-000068240000}"/>
    <cellStyle name="Input 2 5" xfId="6092" xr:uid="{00000000-0005-0000-0000-000069240000}"/>
    <cellStyle name="Input 2 5 10" xfId="8576" xr:uid="{00000000-0005-0000-0000-00006A240000}"/>
    <cellStyle name="Input 2 5 11" xfId="8776" xr:uid="{00000000-0005-0000-0000-00006B240000}"/>
    <cellStyle name="Input 2 5 2" xfId="7178" xr:uid="{00000000-0005-0000-0000-00006C240000}"/>
    <cellStyle name="Input 2 5 2 2" xfId="16459" xr:uid="{00000000-0005-0000-0000-00006D240000}"/>
    <cellStyle name="Input 2 5 2 2 2" xfId="28013" xr:uid="{00000000-0005-0000-0000-00006E240000}"/>
    <cellStyle name="Input 2 5 2 2 3" xfId="38917" xr:uid="{00000000-0005-0000-0000-00006F240000}"/>
    <cellStyle name="Input 2 5 2 3" xfId="18309" xr:uid="{00000000-0005-0000-0000-000070240000}"/>
    <cellStyle name="Input 2 5 2 3 2" xfId="29797" xr:uid="{00000000-0005-0000-0000-000071240000}"/>
    <cellStyle name="Input 2 5 2 3 3" xfId="40598" xr:uid="{00000000-0005-0000-0000-000072240000}"/>
    <cellStyle name="Input 2 5 2 4" xfId="19978" xr:uid="{00000000-0005-0000-0000-000073240000}"/>
    <cellStyle name="Input 2 5 2 4 2" xfId="31466" xr:uid="{00000000-0005-0000-0000-000074240000}"/>
    <cellStyle name="Input 2 5 2 4 3" xfId="42141" xr:uid="{00000000-0005-0000-0000-000075240000}"/>
    <cellStyle name="Input 2 5 2 5" xfId="21712" xr:uid="{00000000-0005-0000-0000-000076240000}"/>
    <cellStyle name="Input 2 5 2 5 2" xfId="33193" xr:uid="{00000000-0005-0000-0000-000077240000}"/>
    <cellStyle name="Input 2 5 2 5 3" xfId="43680" xr:uid="{00000000-0005-0000-0000-000078240000}"/>
    <cellStyle name="Input 2 5 2 6" xfId="11881" xr:uid="{00000000-0005-0000-0000-000079240000}"/>
    <cellStyle name="Input 2 5 2 7" xfId="23536" xr:uid="{00000000-0005-0000-0000-00007A240000}"/>
    <cellStyle name="Input 2 5 2 8" xfId="34873" xr:uid="{00000000-0005-0000-0000-00007B240000}"/>
    <cellStyle name="Input 2 5 3" xfId="7816" xr:uid="{00000000-0005-0000-0000-00007C240000}"/>
    <cellStyle name="Input 2 5 3 2" xfId="16801" xr:uid="{00000000-0005-0000-0000-00007D240000}"/>
    <cellStyle name="Input 2 5 3 2 2" xfId="28355" xr:uid="{00000000-0005-0000-0000-00007E240000}"/>
    <cellStyle name="Input 2 5 3 2 3" xfId="39214" xr:uid="{00000000-0005-0000-0000-00007F240000}"/>
    <cellStyle name="Input 2 5 3 3" xfId="18592" xr:uid="{00000000-0005-0000-0000-000080240000}"/>
    <cellStyle name="Input 2 5 3 3 2" xfId="30080" xr:uid="{00000000-0005-0000-0000-000081240000}"/>
    <cellStyle name="Input 2 5 3 3 3" xfId="40878" xr:uid="{00000000-0005-0000-0000-000082240000}"/>
    <cellStyle name="Input 2 5 3 4" xfId="20288" xr:uid="{00000000-0005-0000-0000-000083240000}"/>
    <cellStyle name="Input 2 5 3 4 2" xfId="31776" xr:uid="{00000000-0005-0000-0000-000084240000}"/>
    <cellStyle name="Input 2 5 3 4 3" xfId="42410" xr:uid="{00000000-0005-0000-0000-000085240000}"/>
    <cellStyle name="Input 2 5 3 5" xfId="22022" xr:uid="{00000000-0005-0000-0000-000086240000}"/>
    <cellStyle name="Input 2 5 3 5 2" xfId="33503" xr:uid="{00000000-0005-0000-0000-000087240000}"/>
    <cellStyle name="Input 2 5 3 5 3" xfId="43949" xr:uid="{00000000-0005-0000-0000-000088240000}"/>
    <cellStyle name="Input 2 5 3 6" xfId="12267" xr:uid="{00000000-0005-0000-0000-000089240000}"/>
    <cellStyle name="Input 2 5 3 7" xfId="23846" xr:uid="{00000000-0005-0000-0000-00008A240000}"/>
    <cellStyle name="Input 2 5 3 8" xfId="35181" xr:uid="{00000000-0005-0000-0000-00008B240000}"/>
    <cellStyle name="Input 2 5 4" xfId="6835" xr:uid="{00000000-0005-0000-0000-00008C240000}"/>
    <cellStyle name="Input 2 5 4 2" xfId="16116" xr:uid="{00000000-0005-0000-0000-00008D240000}"/>
    <cellStyle name="Input 2 5 4 2 2" xfId="27670" xr:uid="{00000000-0005-0000-0000-00008E240000}"/>
    <cellStyle name="Input 2 5 4 2 3" xfId="38610" xr:uid="{00000000-0005-0000-0000-00008F240000}"/>
    <cellStyle name="Input 2 5 4 3" xfId="17997" xr:uid="{00000000-0005-0000-0000-000090240000}"/>
    <cellStyle name="Input 2 5 4 3 2" xfId="29485" xr:uid="{00000000-0005-0000-0000-000091240000}"/>
    <cellStyle name="Input 2 5 4 3 3" xfId="40287" xr:uid="{00000000-0005-0000-0000-000092240000}"/>
    <cellStyle name="Input 2 5 4 4" xfId="19635" xr:uid="{00000000-0005-0000-0000-000093240000}"/>
    <cellStyle name="Input 2 5 4 4 2" xfId="31123" xr:uid="{00000000-0005-0000-0000-000094240000}"/>
    <cellStyle name="Input 2 5 4 4 3" xfId="41834" xr:uid="{00000000-0005-0000-0000-000095240000}"/>
    <cellStyle name="Input 2 5 4 5" xfId="21369" xr:uid="{00000000-0005-0000-0000-000096240000}"/>
    <cellStyle name="Input 2 5 4 5 2" xfId="32850" xr:uid="{00000000-0005-0000-0000-000097240000}"/>
    <cellStyle name="Input 2 5 4 5 3" xfId="43373" xr:uid="{00000000-0005-0000-0000-000098240000}"/>
    <cellStyle name="Input 2 5 4 6" xfId="11538" xr:uid="{00000000-0005-0000-0000-000099240000}"/>
    <cellStyle name="Input 2 5 4 7" xfId="23193" xr:uid="{00000000-0005-0000-0000-00009A240000}"/>
    <cellStyle name="Input 2 5 4 8" xfId="34530" xr:uid="{00000000-0005-0000-0000-00009B240000}"/>
    <cellStyle name="Input 2 5 5" xfId="10918" xr:uid="{00000000-0005-0000-0000-00009C240000}"/>
    <cellStyle name="Input 2 5 5 2" xfId="15496" xr:uid="{00000000-0005-0000-0000-00009D240000}"/>
    <cellStyle name="Input 2 5 5 2 2" xfId="27050" xr:uid="{00000000-0005-0000-0000-00009E240000}"/>
    <cellStyle name="Input 2 5 5 2 3" xfId="38065" xr:uid="{00000000-0005-0000-0000-00009F240000}"/>
    <cellStyle name="Input 2 5 5 3" xfId="17444" xr:uid="{00000000-0005-0000-0000-0000A0240000}"/>
    <cellStyle name="Input 2 5 5 3 2" xfId="28932" xr:uid="{00000000-0005-0000-0000-0000A1240000}"/>
    <cellStyle name="Input 2 5 5 3 3" xfId="39735" xr:uid="{00000000-0005-0000-0000-0000A2240000}"/>
    <cellStyle name="Input 2 5 5 4" xfId="19016" xr:uid="{00000000-0005-0000-0000-0000A3240000}"/>
    <cellStyle name="Input 2 5 5 4 2" xfId="30504" xr:uid="{00000000-0005-0000-0000-0000A4240000}"/>
    <cellStyle name="Input 2 5 5 4 3" xfId="41290" xr:uid="{00000000-0005-0000-0000-0000A5240000}"/>
    <cellStyle name="Input 2 5 5 5" xfId="20750" xr:uid="{00000000-0005-0000-0000-0000A6240000}"/>
    <cellStyle name="Input 2 5 5 5 2" xfId="32232" xr:uid="{00000000-0005-0000-0000-0000A7240000}"/>
    <cellStyle name="Input 2 5 5 5 3" xfId="42830" xr:uid="{00000000-0005-0000-0000-0000A8240000}"/>
    <cellStyle name="Input 2 5 5 6" xfId="22575" xr:uid="{00000000-0005-0000-0000-0000A9240000}"/>
    <cellStyle name="Input 2 5 5 7" xfId="33917" xr:uid="{00000000-0005-0000-0000-0000AA240000}"/>
    <cellStyle name="Input 2 5 6" xfId="14041" xr:uid="{00000000-0005-0000-0000-0000AB240000}"/>
    <cellStyle name="Input 2 5 6 2" xfId="25605" xr:uid="{00000000-0005-0000-0000-0000AC240000}"/>
    <cellStyle name="Input 2 5 6 3" xfId="36802" xr:uid="{00000000-0005-0000-0000-0000AD240000}"/>
    <cellStyle name="Input 2 5 7" xfId="13083" xr:uid="{00000000-0005-0000-0000-0000AE240000}"/>
    <cellStyle name="Input 2 5 7 2" xfId="24652" xr:uid="{00000000-0005-0000-0000-0000AF240000}"/>
    <cellStyle name="Input 2 5 7 3" xfId="35940" xr:uid="{00000000-0005-0000-0000-0000B0240000}"/>
    <cellStyle name="Input 2 5 8" xfId="15412" xr:uid="{00000000-0005-0000-0000-0000B1240000}"/>
    <cellStyle name="Input 2 5 8 2" xfId="26966" xr:uid="{00000000-0005-0000-0000-0000B2240000}"/>
    <cellStyle name="Input 2 5 8 3" xfId="37988" xr:uid="{00000000-0005-0000-0000-0000B3240000}"/>
    <cellStyle name="Input 2 5 9" xfId="14486" xr:uid="{00000000-0005-0000-0000-0000B4240000}"/>
    <cellStyle name="Input 2 5 9 2" xfId="26050" xr:uid="{00000000-0005-0000-0000-0000B5240000}"/>
    <cellStyle name="Input 2 5 9 3" xfId="37193" xr:uid="{00000000-0005-0000-0000-0000B6240000}"/>
    <cellStyle name="Input 2 6" xfId="6260" xr:uid="{00000000-0005-0000-0000-0000B7240000}"/>
    <cellStyle name="Input 2 6 10" xfId="9029" xr:uid="{00000000-0005-0000-0000-0000B8240000}"/>
    <cellStyle name="Input 2 6 11" xfId="9323" xr:uid="{00000000-0005-0000-0000-0000B9240000}"/>
    <cellStyle name="Input 2 6 12" xfId="10934" xr:uid="{00000000-0005-0000-0000-0000BA240000}"/>
    <cellStyle name="Input 2 6 2" xfId="7226" xr:uid="{00000000-0005-0000-0000-0000BB240000}"/>
    <cellStyle name="Input 2 6 2 2" xfId="16507" xr:uid="{00000000-0005-0000-0000-0000BC240000}"/>
    <cellStyle name="Input 2 6 2 2 2" xfId="28061" xr:uid="{00000000-0005-0000-0000-0000BD240000}"/>
    <cellStyle name="Input 2 6 2 2 3" xfId="38964" xr:uid="{00000000-0005-0000-0000-0000BE240000}"/>
    <cellStyle name="Input 2 6 2 3" xfId="18356" xr:uid="{00000000-0005-0000-0000-0000BF240000}"/>
    <cellStyle name="Input 2 6 2 3 2" xfId="29844" xr:uid="{00000000-0005-0000-0000-0000C0240000}"/>
    <cellStyle name="Input 2 6 2 3 3" xfId="40645" xr:uid="{00000000-0005-0000-0000-0000C1240000}"/>
    <cellStyle name="Input 2 6 2 4" xfId="20026" xr:uid="{00000000-0005-0000-0000-0000C2240000}"/>
    <cellStyle name="Input 2 6 2 4 2" xfId="31514" xr:uid="{00000000-0005-0000-0000-0000C3240000}"/>
    <cellStyle name="Input 2 6 2 4 3" xfId="42188" xr:uid="{00000000-0005-0000-0000-0000C4240000}"/>
    <cellStyle name="Input 2 6 2 5" xfId="21760" xr:uid="{00000000-0005-0000-0000-0000C5240000}"/>
    <cellStyle name="Input 2 6 2 5 2" xfId="33241" xr:uid="{00000000-0005-0000-0000-0000C6240000}"/>
    <cellStyle name="Input 2 6 2 5 3" xfId="43727" xr:uid="{00000000-0005-0000-0000-0000C7240000}"/>
    <cellStyle name="Input 2 6 2 6" xfId="11927" xr:uid="{00000000-0005-0000-0000-0000C8240000}"/>
    <cellStyle name="Input 2 6 2 7" xfId="23584" xr:uid="{00000000-0005-0000-0000-0000C9240000}"/>
    <cellStyle name="Input 2 6 2 8" xfId="34919" xr:uid="{00000000-0005-0000-0000-0000CA240000}"/>
    <cellStyle name="Input 2 6 3" xfId="6597" xr:uid="{00000000-0005-0000-0000-0000CB240000}"/>
    <cellStyle name="Input 2 6 3 2" xfId="15878" xr:uid="{00000000-0005-0000-0000-0000CC240000}"/>
    <cellStyle name="Input 2 6 3 2 2" xfId="27432" xr:uid="{00000000-0005-0000-0000-0000CD240000}"/>
    <cellStyle name="Input 2 6 3 2 3" xfId="38401" xr:uid="{00000000-0005-0000-0000-0000CE240000}"/>
    <cellStyle name="Input 2 6 3 3" xfId="17786" xr:uid="{00000000-0005-0000-0000-0000CF240000}"/>
    <cellStyle name="Input 2 6 3 3 2" xfId="29274" xr:uid="{00000000-0005-0000-0000-0000D0240000}"/>
    <cellStyle name="Input 2 6 3 3 3" xfId="40077" xr:uid="{00000000-0005-0000-0000-0000D1240000}"/>
    <cellStyle name="Input 2 6 3 4" xfId="19397" xr:uid="{00000000-0005-0000-0000-0000D2240000}"/>
    <cellStyle name="Input 2 6 3 4 2" xfId="30885" xr:uid="{00000000-0005-0000-0000-0000D3240000}"/>
    <cellStyle name="Input 2 6 3 4 3" xfId="41625" xr:uid="{00000000-0005-0000-0000-0000D4240000}"/>
    <cellStyle name="Input 2 6 3 5" xfId="21131" xr:uid="{00000000-0005-0000-0000-0000D5240000}"/>
    <cellStyle name="Input 2 6 3 5 2" xfId="32612" xr:uid="{00000000-0005-0000-0000-0000D6240000}"/>
    <cellStyle name="Input 2 6 3 5 3" xfId="43164" xr:uid="{00000000-0005-0000-0000-0000D7240000}"/>
    <cellStyle name="Input 2 6 3 6" xfId="11300" xr:uid="{00000000-0005-0000-0000-0000D8240000}"/>
    <cellStyle name="Input 2 6 3 7" xfId="22955" xr:uid="{00000000-0005-0000-0000-0000D9240000}"/>
    <cellStyle name="Input 2 6 3 8" xfId="34292" xr:uid="{00000000-0005-0000-0000-0000DA240000}"/>
    <cellStyle name="Input 2 6 4" xfId="6403" xr:uid="{00000000-0005-0000-0000-0000DB240000}"/>
    <cellStyle name="Input 2 6 4 2" xfId="15684" xr:uid="{00000000-0005-0000-0000-0000DC240000}"/>
    <cellStyle name="Input 2 6 4 2 2" xfId="27238" xr:uid="{00000000-0005-0000-0000-0000DD240000}"/>
    <cellStyle name="Input 2 6 4 2 3" xfId="38228" xr:uid="{00000000-0005-0000-0000-0000DE240000}"/>
    <cellStyle name="Input 2 6 4 3" xfId="17610" xr:uid="{00000000-0005-0000-0000-0000DF240000}"/>
    <cellStyle name="Input 2 6 4 3 2" xfId="29098" xr:uid="{00000000-0005-0000-0000-0000E0240000}"/>
    <cellStyle name="Input 2 6 4 3 3" xfId="39901" xr:uid="{00000000-0005-0000-0000-0000E1240000}"/>
    <cellStyle name="Input 2 6 4 4" xfId="19203" xr:uid="{00000000-0005-0000-0000-0000E2240000}"/>
    <cellStyle name="Input 2 6 4 4 2" xfId="30691" xr:uid="{00000000-0005-0000-0000-0000E3240000}"/>
    <cellStyle name="Input 2 6 4 4 3" xfId="41452" xr:uid="{00000000-0005-0000-0000-0000E4240000}"/>
    <cellStyle name="Input 2 6 4 5" xfId="20937" xr:uid="{00000000-0005-0000-0000-0000E5240000}"/>
    <cellStyle name="Input 2 6 4 5 2" xfId="32418" xr:uid="{00000000-0005-0000-0000-0000E6240000}"/>
    <cellStyle name="Input 2 6 4 5 3" xfId="42991" xr:uid="{00000000-0005-0000-0000-0000E7240000}"/>
    <cellStyle name="Input 2 6 4 6" xfId="11106" xr:uid="{00000000-0005-0000-0000-0000E8240000}"/>
    <cellStyle name="Input 2 6 4 7" xfId="22761" xr:uid="{00000000-0005-0000-0000-0000E9240000}"/>
    <cellStyle name="Input 2 6 4 8" xfId="34098" xr:uid="{00000000-0005-0000-0000-0000EA240000}"/>
    <cellStyle name="Input 2 6 5" xfId="10966" xr:uid="{00000000-0005-0000-0000-0000EB240000}"/>
    <cellStyle name="Input 2 6 5 2" xfId="15541" xr:uid="{00000000-0005-0000-0000-0000EC240000}"/>
    <cellStyle name="Input 2 6 5 2 2" xfId="27095" xr:uid="{00000000-0005-0000-0000-0000ED240000}"/>
    <cellStyle name="Input 2 6 5 2 3" xfId="38107" xr:uid="{00000000-0005-0000-0000-0000EE240000}"/>
    <cellStyle name="Input 2 6 5 3" xfId="17485" xr:uid="{00000000-0005-0000-0000-0000EF240000}"/>
    <cellStyle name="Input 2 6 5 3 2" xfId="28973" xr:uid="{00000000-0005-0000-0000-0000F0240000}"/>
    <cellStyle name="Input 2 6 5 3 3" xfId="39776" xr:uid="{00000000-0005-0000-0000-0000F1240000}"/>
    <cellStyle name="Input 2 6 5 4" xfId="19060" xr:uid="{00000000-0005-0000-0000-0000F2240000}"/>
    <cellStyle name="Input 2 6 5 4 2" xfId="30548" xr:uid="{00000000-0005-0000-0000-0000F3240000}"/>
    <cellStyle name="Input 2 6 5 4 3" xfId="41331" xr:uid="{00000000-0005-0000-0000-0000F4240000}"/>
    <cellStyle name="Input 2 6 5 5" xfId="20794" xr:uid="{00000000-0005-0000-0000-0000F5240000}"/>
    <cellStyle name="Input 2 6 5 5 2" xfId="32276" xr:uid="{00000000-0005-0000-0000-0000F6240000}"/>
    <cellStyle name="Input 2 6 5 5 3" xfId="42871" xr:uid="{00000000-0005-0000-0000-0000F7240000}"/>
    <cellStyle name="Input 2 6 5 6" xfId="22619" xr:uid="{00000000-0005-0000-0000-0000F8240000}"/>
    <cellStyle name="Input 2 6 5 7" xfId="33961" xr:uid="{00000000-0005-0000-0000-0000F9240000}"/>
    <cellStyle name="Input 2 6 6" xfId="14114" xr:uid="{00000000-0005-0000-0000-0000FA240000}"/>
    <cellStyle name="Input 2 6 6 2" xfId="25678" xr:uid="{00000000-0005-0000-0000-0000FB240000}"/>
    <cellStyle name="Input 2 6 6 3" xfId="36868" xr:uid="{00000000-0005-0000-0000-0000FC240000}"/>
    <cellStyle name="Input 2 6 7" xfId="12759" xr:uid="{00000000-0005-0000-0000-0000FD240000}"/>
    <cellStyle name="Input 2 6 7 2" xfId="24329" xr:uid="{00000000-0005-0000-0000-0000FE240000}"/>
    <cellStyle name="Input 2 6 7 3" xfId="35651" xr:uid="{00000000-0005-0000-0000-0000FF240000}"/>
    <cellStyle name="Input 2 6 8" xfId="15057" xr:uid="{00000000-0005-0000-0000-000000250000}"/>
    <cellStyle name="Input 2 6 8 2" xfId="26615" xr:uid="{00000000-0005-0000-0000-000001250000}"/>
    <cellStyle name="Input 2 6 8 3" xfId="37665" xr:uid="{00000000-0005-0000-0000-000002250000}"/>
    <cellStyle name="Input 2 6 9" xfId="14027" xr:uid="{00000000-0005-0000-0000-000003250000}"/>
    <cellStyle name="Input 2 6 9 2" xfId="25591" xr:uid="{00000000-0005-0000-0000-000004250000}"/>
    <cellStyle name="Input 2 6 9 3" xfId="36791" xr:uid="{00000000-0005-0000-0000-000005250000}"/>
    <cellStyle name="Input 2 7" xfId="7319" xr:uid="{00000000-0005-0000-0000-000006250000}"/>
    <cellStyle name="Input 2 7 10" xfId="8738" xr:uid="{00000000-0005-0000-0000-000007250000}"/>
    <cellStyle name="Input 2 7 2" xfId="6812" xr:uid="{00000000-0005-0000-0000-000008250000}"/>
    <cellStyle name="Input 2 7 2 2" xfId="16093" xr:uid="{00000000-0005-0000-0000-000009250000}"/>
    <cellStyle name="Input 2 7 2 2 2" xfId="27647" xr:uid="{00000000-0005-0000-0000-00000A250000}"/>
    <cellStyle name="Input 2 7 2 2 3" xfId="38590" xr:uid="{00000000-0005-0000-0000-00000B250000}"/>
    <cellStyle name="Input 2 7 2 3" xfId="17977" xr:uid="{00000000-0005-0000-0000-00000C250000}"/>
    <cellStyle name="Input 2 7 2 3 2" xfId="29465" xr:uid="{00000000-0005-0000-0000-00000D250000}"/>
    <cellStyle name="Input 2 7 2 3 3" xfId="40267" xr:uid="{00000000-0005-0000-0000-00000E250000}"/>
    <cellStyle name="Input 2 7 2 4" xfId="19612" xr:uid="{00000000-0005-0000-0000-00000F250000}"/>
    <cellStyle name="Input 2 7 2 4 2" xfId="31100" xr:uid="{00000000-0005-0000-0000-000010250000}"/>
    <cellStyle name="Input 2 7 2 4 3" xfId="41814" xr:uid="{00000000-0005-0000-0000-000011250000}"/>
    <cellStyle name="Input 2 7 2 5" xfId="21346" xr:uid="{00000000-0005-0000-0000-000012250000}"/>
    <cellStyle name="Input 2 7 2 5 2" xfId="32827" xr:uid="{00000000-0005-0000-0000-000013250000}"/>
    <cellStyle name="Input 2 7 2 5 3" xfId="43353" xr:uid="{00000000-0005-0000-0000-000014250000}"/>
    <cellStyle name="Input 2 7 2 6" xfId="11515" xr:uid="{00000000-0005-0000-0000-000015250000}"/>
    <cellStyle name="Input 2 7 2 7" xfId="23170" xr:uid="{00000000-0005-0000-0000-000016250000}"/>
    <cellStyle name="Input 2 7 2 8" xfId="34507" xr:uid="{00000000-0005-0000-0000-000017250000}"/>
    <cellStyle name="Input 2 7 3" xfId="6429" xr:uid="{00000000-0005-0000-0000-000018250000}"/>
    <cellStyle name="Input 2 7 3 2" xfId="15710" xr:uid="{00000000-0005-0000-0000-000019250000}"/>
    <cellStyle name="Input 2 7 3 2 2" xfId="27264" xr:uid="{00000000-0005-0000-0000-00001A250000}"/>
    <cellStyle name="Input 2 7 3 2 3" xfId="38254" xr:uid="{00000000-0005-0000-0000-00001B250000}"/>
    <cellStyle name="Input 2 7 3 3" xfId="17636" xr:uid="{00000000-0005-0000-0000-00001C250000}"/>
    <cellStyle name="Input 2 7 3 3 2" xfId="29124" xr:uid="{00000000-0005-0000-0000-00001D250000}"/>
    <cellStyle name="Input 2 7 3 3 3" xfId="39927" xr:uid="{00000000-0005-0000-0000-00001E250000}"/>
    <cellStyle name="Input 2 7 3 4" xfId="19229" xr:uid="{00000000-0005-0000-0000-00001F250000}"/>
    <cellStyle name="Input 2 7 3 4 2" xfId="30717" xr:uid="{00000000-0005-0000-0000-000020250000}"/>
    <cellStyle name="Input 2 7 3 4 3" xfId="41478" xr:uid="{00000000-0005-0000-0000-000021250000}"/>
    <cellStyle name="Input 2 7 3 5" xfId="20963" xr:uid="{00000000-0005-0000-0000-000022250000}"/>
    <cellStyle name="Input 2 7 3 5 2" xfId="32444" xr:uid="{00000000-0005-0000-0000-000023250000}"/>
    <cellStyle name="Input 2 7 3 5 3" xfId="43017" xr:uid="{00000000-0005-0000-0000-000024250000}"/>
    <cellStyle name="Input 2 7 3 6" xfId="11132" xr:uid="{00000000-0005-0000-0000-000025250000}"/>
    <cellStyle name="Input 2 7 3 7" xfId="22787" xr:uid="{00000000-0005-0000-0000-000026250000}"/>
    <cellStyle name="Input 2 7 3 8" xfId="34124" xr:uid="{00000000-0005-0000-0000-000027250000}"/>
    <cellStyle name="Input 2 7 4" xfId="14190" xr:uid="{00000000-0005-0000-0000-000028250000}"/>
    <cellStyle name="Input 2 7 4 2" xfId="25754" xr:uid="{00000000-0005-0000-0000-000029250000}"/>
    <cellStyle name="Input 2 7 4 3" xfId="36921" xr:uid="{00000000-0005-0000-0000-00002A250000}"/>
    <cellStyle name="Input 2 7 5" xfId="13450" xr:uid="{00000000-0005-0000-0000-00002B250000}"/>
    <cellStyle name="Input 2 7 5 2" xfId="25016" xr:uid="{00000000-0005-0000-0000-00002C250000}"/>
    <cellStyle name="Input 2 7 5 3" xfId="36277" xr:uid="{00000000-0005-0000-0000-00002D250000}"/>
    <cellStyle name="Input 2 7 6" xfId="13595" xr:uid="{00000000-0005-0000-0000-00002E250000}"/>
    <cellStyle name="Input 2 7 6 2" xfId="25159" xr:uid="{00000000-0005-0000-0000-00002F250000}"/>
    <cellStyle name="Input 2 7 6 3" xfId="36404" xr:uid="{00000000-0005-0000-0000-000030250000}"/>
    <cellStyle name="Input 2 7 7" xfId="13251" xr:uid="{00000000-0005-0000-0000-000031250000}"/>
    <cellStyle name="Input 2 7 7 2" xfId="24819" xr:uid="{00000000-0005-0000-0000-000032250000}"/>
    <cellStyle name="Input 2 7 7 3" xfId="36097" xr:uid="{00000000-0005-0000-0000-000033250000}"/>
    <cellStyle name="Input 2 7 8" xfId="9103" xr:uid="{00000000-0005-0000-0000-000034250000}"/>
    <cellStyle name="Input 2 7 9" xfId="9255" xr:uid="{00000000-0005-0000-0000-000035250000}"/>
    <cellStyle name="Input 2 8" xfId="7306" xr:uid="{00000000-0005-0000-0000-000036250000}"/>
    <cellStyle name="Input 2 8 10" xfId="9276" xr:uid="{00000000-0005-0000-0000-000037250000}"/>
    <cellStyle name="Input 2 8 11" xfId="10030" xr:uid="{00000000-0005-0000-0000-000038250000}"/>
    <cellStyle name="Input 2 8 2" xfId="6332" xr:uid="{00000000-0005-0000-0000-000039250000}"/>
    <cellStyle name="Input 2 8 2 2" xfId="15613" xr:uid="{00000000-0005-0000-0000-00003A250000}"/>
    <cellStyle name="Input 2 8 2 2 2" xfId="27167" xr:uid="{00000000-0005-0000-0000-00003B250000}"/>
    <cellStyle name="Input 2 8 2 2 3" xfId="38173" xr:uid="{00000000-0005-0000-0000-00003C250000}"/>
    <cellStyle name="Input 2 8 2 3" xfId="17551" xr:uid="{00000000-0005-0000-0000-00003D250000}"/>
    <cellStyle name="Input 2 8 2 3 2" xfId="29039" xr:uid="{00000000-0005-0000-0000-00003E250000}"/>
    <cellStyle name="Input 2 8 2 3 3" xfId="39842" xr:uid="{00000000-0005-0000-0000-00003F250000}"/>
    <cellStyle name="Input 2 8 2 4" xfId="19132" xr:uid="{00000000-0005-0000-0000-000040250000}"/>
    <cellStyle name="Input 2 8 2 4 2" xfId="30620" xr:uid="{00000000-0005-0000-0000-000041250000}"/>
    <cellStyle name="Input 2 8 2 4 3" xfId="41397" xr:uid="{00000000-0005-0000-0000-000042250000}"/>
    <cellStyle name="Input 2 8 2 5" xfId="20866" xr:uid="{00000000-0005-0000-0000-000043250000}"/>
    <cellStyle name="Input 2 8 2 5 2" xfId="32347" xr:uid="{00000000-0005-0000-0000-000044250000}"/>
    <cellStyle name="Input 2 8 2 5 3" xfId="42936" xr:uid="{00000000-0005-0000-0000-000045250000}"/>
    <cellStyle name="Input 2 8 2 6" xfId="11035" xr:uid="{00000000-0005-0000-0000-000046250000}"/>
    <cellStyle name="Input 2 8 2 7" xfId="22690" xr:uid="{00000000-0005-0000-0000-000047250000}"/>
    <cellStyle name="Input 2 8 2 8" xfId="34027" xr:uid="{00000000-0005-0000-0000-000048250000}"/>
    <cellStyle name="Input 2 8 3" xfId="7738" xr:uid="{00000000-0005-0000-0000-000049250000}"/>
    <cellStyle name="Input 2 8 3 2" xfId="16723" xr:uid="{00000000-0005-0000-0000-00004A250000}"/>
    <cellStyle name="Input 2 8 3 2 2" xfId="28277" xr:uid="{00000000-0005-0000-0000-00004B250000}"/>
    <cellStyle name="Input 2 8 3 2 3" xfId="39150" xr:uid="{00000000-0005-0000-0000-00004C250000}"/>
    <cellStyle name="Input 2 8 3 3" xfId="18523" xr:uid="{00000000-0005-0000-0000-00004D250000}"/>
    <cellStyle name="Input 2 8 3 3 2" xfId="30011" xr:uid="{00000000-0005-0000-0000-00004E250000}"/>
    <cellStyle name="Input 2 8 3 3 3" xfId="40810" xr:uid="{00000000-0005-0000-0000-00004F250000}"/>
    <cellStyle name="Input 2 8 3 4" xfId="20210" xr:uid="{00000000-0005-0000-0000-000050250000}"/>
    <cellStyle name="Input 2 8 3 4 2" xfId="31698" xr:uid="{00000000-0005-0000-0000-000051250000}"/>
    <cellStyle name="Input 2 8 3 4 3" xfId="42346" xr:uid="{00000000-0005-0000-0000-000052250000}"/>
    <cellStyle name="Input 2 8 3 5" xfId="21944" xr:uid="{00000000-0005-0000-0000-000053250000}"/>
    <cellStyle name="Input 2 8 3 5 2" xfId="33425" xr:uid="{00000000-0005-0000-0000-000054250000}"/>
    <cellStyle name="Input 2 8 3 5 3" xfId="43885" xr:uid="{00000000-0005-0000-0000-000055250000}"/>
    <cellStyle name="Input 2 8 3 6" xfId="12189" xr:uid="{00000000-0005-0000-0000-000056250000}"/>
    <cellStyle name="Input 2 8 3 7" xfId="23768" xr:uid="{00000000-0005-0000-0000-000057250000}"/>
    <cellStyle name="Input 2 8 3 8" xfId="35103" xr:uid="{00000000-0005-0000-0000-000058250000}"/>
    <cellStyle name="Input 2 8 4" xfId="11972" xr:uid="{00000000-0005-0000-0000-000059250000}"/>
    <cellStyle name="Input 2 8 4 2" xfId="16552" xr:uid="{00000000-0005-0000-0000-00005A250000}"/>
    <cellStyle name="Input 2 8 4 2 2" xfId="28106" xr:uid="{00000000-0005-0000-0000-00005B250000}"/>
    <cellStyle name="Input 2 8 4 2 3" xfId="39002" xr:uid="{00000000-0005-0000-0000-00005C250000}"/>
    <cellStyle name="Input 2 8 4 3" xfId="18395" xr:uid="{00000000-0005-0000-0000-00005D250000}"/>
    <cellStyle name="Input 2 8 4 3 2" xfId="29883" xr:uid="{00000000-0005-0000-0000-00005E250000}"/>
    <cellStyle name="Input 2 8 4 3 3" xfId="40684" xr:uid="{00000000-0005-0000-0000-00005F250000}"/>
    <cellStyle name="Input 2 8 4 4" xfId="20071" xr:uid="{00000000-0005-0000-0000-000060250000}"/>
    <cellStyle name="Input 2 8 4 4 2" xfId="31559" xr:uid="{00000000-0005-0000-0000-000061250000}"/>
    <cellStyle name="Input 2 8 4 4 3" xfId="42226" xr:uid="{00000000-0005-0000-0000-000062250000}"/>
    <cellStyle name="Input 2 8 4 5" xfId="21805" xr:uid="{00000000-0005-0000-0000-000063250000}"/>
    <cellStyle name="Input 2 8 4 5 2" xfId="33286" xr:uid="{00000000-0005-0000-0000-000064250000}"/>
    <cellStyle name="Input 2 8 4 5 3" xfId="43765" xr:uid="{00000000-0005-0000-0000-000065250000}"/>
    <cellStyle name="Input 2 8 4 6" xfId="23629" xr:uid="{00000000-0005-0000-0000-000066250000}"/>
    <cellStyle name="Input 2 8 4 7" xfId="34964" xr:uid="{00000000-0005-0000-0000-000067250000}"/>
    <cellStyle name="Input 2 8 5" xfId="14177" xr:uid="{00000000-0005-0000-0000-000068250000}"/>
    <cellStyle name="Input 2 8 5 2" xfId="25741" xr:uid="{00000000-0005-0000-0000-000069250000}"/>
    <cellStyle name="Input 2 8 5 3" xfId="36920" xr:uid="{00000000-0005-0000-0000-00006A250000}"/>
    <cellStyle name="Input 2 8 6" xfId="14602" xr:uid="{00000000-0005-0000-0000-00006B250000}"/>
    <cellStyle name="Input 2 8 6 2" xfId="26163" xr:uid="{00000000-0005-0000-0000-00006C250000}"/>
    <cellStyle name="Input 2 8 6 3" xfId="37280" xr:uid="{00000000-0005-0000-0000-00006D250000}"/>
    <cellStyle name="Input 2 8 7" xfId="16697" xr:uid="{00000000-0005-0000-0000-00006E250000}"/>
    <cellStyle name="Input 2 8 7 2" xfId="28251" xr:uid="{00000000-0005-0000-0000-00006F250000}"/>
    <cellStyle name="Input 2 8 7 3" xfId="39129" xr:uid="{00000000-0005-0000-0000-000070250000}"/>
    <cellStyle name="Input 2 8 8" xfId="13994" xr:uid="{00000000-0005-0000-0000-000071250000}"/>
    <cellStyle name="Input 2 8 8 2" xfId="25558" xr:uid="{00000000-0005-0000-0000-000072250000}"/>
    <cellStyle name="Input 2 8 8 3" xfId="36761" xr:uid="{00000000-0005-0000-0000-000073250000}"/>
    <cellStyle name="Input 2 8 9" xfId="9093" xr:uid="{00000000-0005-0000-0000-000074250000}"/>
    <cellStyle name="Input 2 9" xfId="20669" xr:uid="{00000000-0005-0000-0000-000075250000}"/>
    <cellStyle name="Input 2 9 2" xfId="32153" xr:uid="{00000000-0005-0000-0000-000076250000}"/>
    <cellStyle name="Input 2 9 3" xfId="42754" xr:uid="{00000000-0005-0000-0000-000077250000}"/>
    <cellStyle name="Input 3" xfId="1778" xr:uid="{00000000-0005-0000-0000-000078250000}"/>
    <cellStyle name="Input 3 10" xfId="8852" xr:uid="{00000000-0005-0000-0000-000079250000}"/>
    <cellStyle name="Input 3 11" xfId="10495" xr:uid="{00000000-0005-0000-0000-00007A250000}"/>
    <cellStyle name="Input 3 2" xfId="1779" xr:uid="{00000000-0005-0000-0000-00007B250000}"/>
    <cellStyle name="Input 3 2 10" xfId="9047" xr:uid="{00000000-0005-0000-0000-00007C250000}"/>
    <cellStyle name="Input 3 2 11" xfId="8718" xr:uid="{00000000-0005-0000-0000-00007D250000}"/>
    <cellStyle name="Input 3 2 2" xfId="7322" xr:uid="{00000000-0005-0000-0000-00007E250000}"/>
    <cellStyle name="Input 3 2 2 2" xfId="16563" xr:uid="{00000000-0005-0000-0000-00007F250000}"/>
    <cellStyle name="Input 3 2 2 2 2" xfId="28117" xr:uid="{00000000-0005-0000-0000-000080250000}"/>
    <cellStyle name="Input 3 2 2 2 3" xfId="39004" xr:uid="{00000000-0005-0000-0000-000081250000}"/>
    <cellStyle name="Input 3 2 2 3" xfId="18398" xr:uid="{00000000-0005-0000-0000-000082250000}"/>
    <cellStyle name="Input 3 2 2 3 2" xfId="29886" xr:uid="{00000000-0005-0000-0000-000083250000}"/>
    <cellStyle name="Input 3 2 2 3 3" xfId="40687" xr:uid="{00000000-0005-0000-0000-000084250000}"/>
    <cellStyle name="Input 3 2 2 4" xfId="20082" xr:uid="{00000000-0005-0000-0000-000085250000}"/>
    <cellStyle name="Input 3 2 2 4 2" xfId="31570" xr:uid="{00000000-0005-0000-0000-000086250000}"/>
    <cellStyle name="Input 3 2 2 4 3" xfId="42228" xr:uid="{00000000-0005-0000-0000-000087250000}"/>
    <cellStyle name="Input 3 2 2 5" xfId="21816" xr:uid="{00000000-0005-0000-0000-000088250000}"/>
    <cellStyle name="Input 3 2 2 5 2" xfId="33297" xr:uid="{00000000-0005-0000-0000-000089250000}"/>
    <cellStyle name="Input 3 2 2 5 3" xfId="43767" xr:uid="{00000000-0005-0000-0000-00008A250000}"/>
    <cellStyle name="Input 3 2 2 6" xfId="11983" xr:uid="{00000000-0005-0000-0000-00008B250000}"/>
    <cellStyle name="Input 3 2 2 7" xfId="23640" xr:uid="{00000000-0005-0000-0000-00008C250000}"/>
    <cellStyle name="Input 3 2 2 8" xfId="34975" xr:uid="{00000000-0005-0000-0000-00008D250000}"/>
    <cellStyle name="Input 3 2 3" xfId="6813" xr:uid="{00000000-0005-0000-0000-00008E250000}"/>
    <cellStyle name="Input 3 2 3 2" xfId="16094" xr:uid="{00000000-0005-0000-0000-00008F250000}"/>
    <cellStyle name="Input 3 2 3 2 2" xfId="27648" xr:uid="{00000000-0005-0000-0000-000090250000}"/>
    <cellStyle name="Input 3 2 3 2 3" xfId="38591" xr:uid="{00000000-0005-0000-0000-000091250000}"/>
    <cellStyle name="Input 3 2 3 3" xfId="17978" xr:uid="{00000000-0005-0000-0000-000092250000}"/>
    <cellStyle name="Input 3 2 3 3 2" xfId="29466" xr:uid="{00000000-0005-0000-0000-000093250000}"/>
    <cellStyle name="Input 3 2 3 3 3" xfId="40268" xr:uid="{00000000-0005-0000-0000-000094250000}"/>
    <cellStyle name="Input 3 2 3 4" xfId="19613" xr:uid="{00000000-0005-0000-0000-000095250000}"/>
    <cellStyle name="Input 3 2 3 4 2" xfId="31101" xr:uid="{00000000-0005-0000-0000-000096250000}"/>
    <cellStyle name="Input 3 2 3 4 3" xfId="41815" xr:uid="{00000000-0005-0000-0000-000097250000}"/>
    <cellStyle name="Input 3 2 3 5" xfId="21347" xr:uid="{00000000-0005-0000-0000-000098250000}"/>
    <cellStyle name="Input 3 2 3 5 2" xfId="32828" xr:uid="{00000000-0005-0000-0000-000099250000}"/>
    <cellStyle name="Input 3 2 3 5 3" xfId="43354" xr:uid="{00000000-0005-0000-0000-00009A250000}"/>
    <cellStyle name="Input 3 2 3 6" xfId="11516" xr:uid="{00000000-0005-0000-0000-00009B250000}"/>
    <cellStyle name="Input 3 2 3 7" xfId="23171" xr:uid="{00000000-0005-0000-0000-00009C250000}"/>
    <cellStyle name="Input 3 2 3 8" xfId="34508" xr:uid="{00000000-0005-0000-0000-00009D250000}"/>
    <cellStyle name="Input 3 2 4" xfId="6341" xr:uid="{00000000-0005-0000-0000-00009E250000}"/>
    <cellStyle name="Input 3 2 4 2" xfId="15622" xr:uid="{00000000-0005-0000-0000-00009F250000}"/>
    <cellStyle name="Input 3 2 4 2 2" xfId="27176" xr:uid="{00000000-0005-0000-0000-0000A0250000}"/>
    <cellStyle name="Input 3 2 4 2 3" xfId="38179" xr:uid="{00000000-0005-0000-0000-0000A1250000}"/>
    <cellStyle name="Input 3 2 4 3" xfId="17557" xr:uid="{00000000-0005-0000-0000-0000A2250000}"/>
    <cellStyle name="Input 3 2 4 3 2" xfId="29045" xr:uid="{00000000-0005-0000-0000-0000A3250000}"/>
    <cellStyle name="Input 3 2 4 3 3" xfId="39848" xr:uid="{00000000-0005-0000-0000-0000A4250000}"/>
    <cellStyle name="Input 3 2 4 4" xfId="19141" xr:uid="{00000000-0005-0000-0000-0000A5250000}"/>
    <cellStyle name="Input 3 2 4 4 2" xfId="30629" xr:uid="{00000000-0005-0000-0000-0000A6250000}"/>
    <cellStyle name="Input 3 2 4 4 3" xfId="41403" xr:uid="{00000000-0005-0000-0000-0000A7250000}"/>
    <cellStyle name="Input 3 2 4 5" xfId="20875" xr:uid="{00000000-0005-0000-0000-0000A8250000}"/>
    <cellStyle name="Input 3 2 4 5 2" xfId="32356" xr:uid="{00000000-0005-0000-0000-0000A9250000}"/>
    <cellStyle name="Input 3 2 4 5 3" xfId="42942" xr:uid="{00000000-0005-0000-0000-0000AA250000}"/>
    <cellStyle name="Input 3 2 4 6" xfId="11044" xr:uid="{00000000-0005-0000-0000-0000AB250000}"/>
    <cellStyle name="Input 3 2 4 7" xfId="22699" xr:uid="{00000000-0005-0000-0000-0000AC250000}"/>
    <cellStyle name="Input 3 2 4 8" xfId="34036" xr:uid="{00000000-0005-0000-0000-0000AD250000}"/>
    <cellStyle name="Input 3 2 5" xfId="14193" xr:uid="{00000000-0005-0000-0000-0000AE250000}"/>
    <cellStyle name="Input 3 2 5 2" xfId="25757" xr:uid="{00000000-0005-0000-0000-0000AF250000}"/>
    <cellStyle name="Input 3 2 5 3" xfId="36924" xr:uid="{00000000-0005-0000-0000-0000B0250000}"/>
    <cellStyle name="Input 3 2 6" xfId="14593" xr:uid="{00000000-0005-0000-0000-0000B1250000}"/>
    <cellStyle name="Input 3 2 6 2" xfId="26154" xr:uid="{00000000-0005-0000-0000-0000B2250000}"/>
    <cellStyle name="Input 3 2 6 3" xfId="37275" xr:uid="{00000000-0005-0000-0000-0000B3250000}"/>
    <cellStyle name="Input 3 2 7" xfId="14831" xr:uid="{00000000-0005-0000-0000-0000B4250000}"/>
    <cellStyle name="Input 3 2 7 2" xfId="26390" xr:uid="{00000000-0005-0000-0000-0000B5250000}"/>
    <cellStyle name="Input 3 2 7 3" xfId="37475" xr:uid="{00000000-0005-0000-0000-0000B6250000}"/>
    <cellStyle name="Input 3 2 8" xfId="15471" xr:uid="{00000000-0005-0000-0000-0000B7250000}"/>
    <cellStyle name="Input 3 2 8 2" xfId="27025" xr:uid="{00000000-0005-0000-0000-0000B8250000}"/>
    <cellStyle name="Input 3 2 8 3" xfId="38047" xr:uid="{00000000-0005-0000-0000-0000B9250000}"/>
    <cellStyle name="Input 3 2 9" xfId="9106" xr:uid="{00000000-0005-0000-0000-0000BA250000}"/>
    <cellStyle name="Input 3 3" xfId="7303" xr:uid="{00000000-0005-0000-0000-0000BB250000}"/>
    <cellStyle name="Input 3 3 10" xfId="9279" xr:uid="{00000000-0005-0000-0000-0000BC250000}"/>
    <cellStyle name="Input 3 3 11" xfId="8681" xr:uid="{00000000-0005-0000-0000-0000BD250000}"/>
    <cellStyle name="Input 3 3 2" xfId="7029" xr:uid="{00000000-0005-0000-0000-0000BE250000}"/>
    <cellStyle name="Input 3 3 2 2" xfId="16310" xr:uid="{00000000-0005-0000-0000-0000BF250000}"/>
    <cellStyle name="Input 3 3 2 2 2" xfId="27864" xr:uid="{00000000-0005-0000-0000-0000C0250000}"/>
    <cellStyle name="Input 3 3 2 2 3" xfId="38780" xr:uid="{00000000-0005-0000-0000-0000C1250000}"/>
    <cellStyle name="Input 3 3 2 3" xfId="18170" xr:uid="{00000000-0005-0000-0000-0000C2250000}"/>
    <cellStyle name="Input 3 3 2 3 2" xfId="29658" xr:uid="{00000000-0005-0000-0000-0000C3250000}"/>
    <cellStyle name="Input 3 3 2 3 3" xfId="40459" xr:uid="{00000000-0005-0000-0000-0000C4250000}"/>
    <cellStyle name="Input 3 3 2 4" xfId="19829" xr:uid="{00000000-0005-0000-0000-0000C5250000}"/>
    <cellStyle name="Input 3 3 2 4 2" xfId="31317" xr:uid="{00000000-0005-0000-0000-0000C6250000}"/>
    <cellStyle name="Input 3 3 2 4 3" xfId="42004" xr:uid="{00000000-0005-0000-0000-0000C7250000}"/>
    <cellStyle name="Input 3 3 2 5" xfId="21563" xr:uid="{00000000-0005-0000-0000-0000C8250000}"/>
    <cellStyle name="Input 3 3 2 5 2" xfId="33044" xr:uid="{00000000-0005-0000-0000-0000C9250000}"/>
    <cellStyle name="Input 3 3 2 5 3" xfId="43543" xr:uid="{00000000-0005-0000-0000-0000CA250000}"/>
    <cellStyle name="Input 3 3 2 6" xfId="11732" xr:uid="{00000000-0005-0000-0000-0000CB250000}"/>
    <cellStyle name="Input 3 3 2 7" xfId="23387" xr:uid="{00000000-0005-0000-0000-0000CC250000}"/>
    <cellStyle name="Input 3 3 2 8" xfId="34724" xr:uid="{00000000-0005-0000-0000-0000CD250000}"/>
    <cellStyle name="Input 3 3 3" xfId="7782" xr:uid="{00000000-0005-0000-0000-0000CE250000}"/>
    <cellStyle name="Input 3 3 3 2" xfId="16767" xr:uid="{00000000-0005-0000-0000-0000CF250000}"/>
    <cellStyle name="Input 3 3 3 2 2" xfId="28321" xr:uid="{00000000-0005-0000-0000-0000D0250000}"/>
    <cellStyle name="Input 3 3 3 2 3" xfId="39189" xr:uid="{00000000-0005-0000-0000-0000D1250000}"/>
    <cellStyle name="Input 3 3 3 3" xfId="18564" xr:uid="{00000000-0005-0000-0000-0000D2250000}"/>
    <cellStyle name="Input 3 3 3 3 2" xfId="30052" xr:uid="{00000000-0005-0000-0000-0000D3250000}"/>
    <cellStyle name="Input 3 3 3 3 3" xfId="40850" xr:uid="{00000000-0005-0000-0000-0000D4250000}"/>
    <cellStyle name="Input 3 3 3 4" xfId="20254" xr:uid="{00000000-0005-0000-0000-0000D5250000}"/>
    <cellStyle name="Input 3 3 3 4 2" xfId="31742" xr:uid="{00000000-0005-0000-0000-0000D6250000}"/>
    <cellStyle name="Input 3 3 3 4 3" xfId="42385" xr:uid="{00000000-0005-0000-0000-0000D7250000}"/>
    <cellStyle name="Input 3 3 3 5" xfId="21988" xr:uid="{00000000-0005-0000-0000-0000D8250000}"/>
    <cellStyle name="Input 3 3 3 5 2" xfId="33469" xr:uid="{00000000-0005-0000-0000-0000D9250000}"/>
    <cellStyle name="Input 3 3 3 5 3" xfId="43924" xr:uid="{00000000-0005-0000-0000-0000DA250000}"/>
    <cellStyle name="Input 3 3 3 6" xfId="12233" xr:uid="{00000000-0005-0000-0000-0000DB250000}"/>
    <cellStyle name="Input 3 3 3 7" xfId="23812" xr:uid="{00000000-0005-0000-0000-0000DC250000}"/>
    <cellStyle name="Input 3 3 3 8" xfId="35147" xr:uid="{00000000-0005-0000-0000-0000DD250000}"/>
    <cellStyle name="Input 3 3 4" xfId="11969" xr:uid="{00000000-0005-0000-0000-0000DE250000}"/>
    <cellStyle name="Input 3 3 4 2" xfId="16549" xr:uid="{00000000-0005-0000-0000-0000DF250000}"/>
    <cellStyle name="Input 3 3 4 2 2" xfId="28103" xr:uid="{00000000-0005-0000-0000-0000E0250000}"/>
    <cellStyle name="Input 3 3 4 2 3" xfId="38999" xr:uid="{00000000-0005-0000-0000-0000E1250000}"/>
    <cellStyle name="Input 3 3 4 3" xfId="18392" xr:uid="{00000000-0005-0000-0000-0000E2250000}"/>
    <cellStyle name="Input 3 3 4 3 2" xfId="29880" xr:uid="{00000000-0005-0000-0000-0000E3250000}"/>
    <cellStyle name="Input 3 3 4 3 3" xfId="40681" xr:uid="{00000000-0005-0000-0000-0000E4250000}"/>
    <cellStyle name="Input 3 3 4 4" xfId="20068" xr:uid="{00000000-0005-0000-0000-0000E5250000}"/>
    <cellStyle name="Input 3 3 4 4 2" xfId="31556" xr:uid="{00000000-0005-0000-0000-0000E6250000}"/>
    <cellStyle name="Input 3 3 4 4 3" xfId="42223" xr:uid="{00000000-0005-0000-0000-0000E7250000}"/>
    <cellStyle name="Input 3 3 4 5" xfId="21802" xr:uid="{00000000-0005-0000-0000-0000E8250000}"/>
    <cellStyle name="Input 3 3 4 5 2" xfId="33283" xr:uid="{00000000-0005-0000-0000-0000E9250000}"/>
    <cellStyle name="Input 3 3 4 5 3" xfId="43762" xr:uid="{00000000-0005-0000-0000-0000EA250000}"/>
    <cellStyle name="Input 3 3 4 6" xfId="23626" xr:uid="{00000000-0005-0000-0000-0000EB250000}"/>
    <cellStyle name="Input 3 3 4 7" xfId="34961" xr:uid="{00000000-0005-0000-0000-0000EC250000}"/>
    <cellStyle name="Input 3 3 5" xfId="14174" xr:uid="{00000000-0005-0000-0000-0000ED250000}"/>
    <cellStyle name="Input 3 3 5 2" xfId="25738" xr:uid="{00000000-0005-0000-0000-0000EE250000}"/>
    <cellStyle name="Input 3 3 5 3" xfId="36917" xr:uid="{00000000-0005-0000-0000-0000EF250000}"/>
    <cellStyle name="Input 3 3 6" xfId="12574" xr:uid="{00000000-0005-0000-0000-0000F0250000}"/>
    <cellStyle name="Input 3 3 6 2" xfId="24144" xr:uid="{00000000-0005-0000-0000-0000F1250000}"/>
    <cellStyle name="Input 3 3 6 3" xfId="35475" xr:uid="{00000000-0005-0000-0000-0000F2250000}"/>
    <cellStyle name="Input 3 3 7" xfId="16701" xr:uid="{00000000-0005-0000-0000-0000F3250000}"/>
    <cellStyle name="Input 3 3 7 2" xfId="28255" xr:uid="{00000000-0005-0000-0000-0000F4250000}"/>
    <cellStyle name="Input 3 3 7 3" xfId="39132" xr:uid="{00000000-0005-0000-0000-0000F5250000}"/>
    <cellStyle name="Input 3 3 8" xfId="17322" xr:uid="{00000000-0005-0000-0000-0000F6250000}"/>
    <cellStyle name="Input 3 3 8 2" xfId="28810" xr:uid="{00000000-0005-0000-0000-0000F7250000}"/>
    <cellStyle name="Input 3 3 8 3" xfId="39615" xr:uid="{00000000-0005-0000-0000-0000F8250000}"/>
    <cellStyle name="Input 3 3 9" xfId="9090" xr:uid="{00000000-0005-0000-0000-0000F9250000}"/>
    <cellStyle name="Input 3 4" xfId="6795" xr:uid="{00000000-0005-0000-0000-0000FA250000}"/>
    <cellStyle name="Input 3 4 2" xfId="16076" xr:uid="{00000000-0005-0000-0000-0000FB250000}"/>
    <cellStyle name="Input 3 4 2 2" xfId="27630" xr:uid="{00000000-0005-0000-0000-0000FC250000}"/>
    <cellStyle name="Input 3 4 2 3" xfId="38576" xr:uid="{00000000-0005-0000-0000-0000FD250000}"/>
    <cellStyle name="Input 3 4 3" xfId="17963" xr:uid="{00000000-0005-0000-0000-0000FE250000}"/>
    <cellStyle name="Input 3 4 3 2" xfId="29451" xr:uid="{00000000-0005-0000-0000-0000FF250000}"/>
    <cellStyle name="Input 3 4 3 3" xfId="40253" xr:uid="{00000000-0005-0000-0000-000000260000}"/>
    <cellStyle name="Input 3 4 4" xfId="19595" xr:uid="{00000000-0005-0000-0000-000001260000}"/>
    <cellStyle name="Input 3 4 4 2" xfId="31083" xr:uid="{00000000-0005-0000-0000-000002260000}"/>
    <cellStyle name="Input 3 4 4 3" xfId="41800" xr:uid="{00000000-0005-0000-0000-000003260000}"/>
    <cellStyle name="Input 3 4 5" xfId="21329" xr:uid="{00000000-0005-0000-0000-000004260000}"/>
    <cellStyle name="Input 3 4 5 2" xfId="32810" xr:uid="{00000000-0005-0000-0000-000005260000}"/>
    <cellStyle name="Input 3 4 5 3" xfId="43339" xr:uid="{00000000-0005-0000-0000-000006260000}"/>
    <cellStyle name="Input 3 4 6" xfId="11498" xr:uid="{00000000-0005-0000-0000-000007260000}"/>
    <cellStyle name="Input 3 4 7" xfId="23153" xr:uid="{00000000-0005-0000-0000-000008260000}"/>
    <cellStyle name="Input 3 4 8" xfId="34490" xr:uid="{00000000-0005-0000-0000-000009260000}"/>
    <cellStyle name="Input 3 5" xfId="6330" xr:uid="{00000000-0005-0000-0000-00000A260000}"/>
    <cellStyle name="Input 3 5 2" xfId="15611" xr:uid="{00000000-0005-0000-0000-00000B260000}"/>
    <cellStyle name="Input 3 5 2 2" xfId="27165" xr:uid="{00000000-0005-0000-0000-00000C260000}"/>
    <cellStyle name="Input 3 5 2 3" xfId="38171" xr:uid="{00000000-0005-0000-0000-00000D260000}"/>
    <cellStyle name="Input 3 5 3" xfId="17549" xr:uid="{00000000-0005-0000-0000-00000E260000}"/>
    <cellStyle name="Input 3 5 3 2" xfId="29037" xr:uid="{00000000-0005-0000-0000-00000F260000}"/>
    <cellStyle name="Input 3 5 3 3" xfId="39840" xr:uid="{00000000-0005-0000-0000-000010260000}"/>
    <cellStyle name="Input 3 5 4" xfId="19130" xr:uid="{00000000-0005-0000-0000-000011260000}"/>
    <cellStyle name="Input 3 5 4 2" xfId="30618" xr:uid="{00000000-0005-0000-0000-000012260000}"/>
    <cellStyle name="Input 3 5 4 3" xfId="41395" xr:uid="{00000000-0005-0000-0000-000013260000}"/>
    <cellStyle name="Input 3 5 5" xfId="20864" xr:uid="{00000000-0005-0000-0000-000014260000}"/>
    <cellStyle name="Input 3 5 5 2" xfId="32345" xr:uid="{00000000-0005-0000-0000-000015260000}"/>
    <cellStyle name="Input 3 5 5 3" xfId="42934" xr:uid="{00000000-0005-0000-0000-000016260000}"/>
    <cellStyle name="Input 3 5 6" xfId="11033" xr:uid="{00000000-0005-0000-0000-000017260000}"/>
    <cellStyle name="Input 3 5 7" xfId="22688" xr:uid="{00000000-0005-0000-0000-000018260000}"/>
    <cellStyle name="Input 3 5 8" xfId="34025" xr:uid="{00000000-0005-0000-0000-000019260000}"/>
    <cellStyle name="Input 3 6" xfId="13457" xr:uid="{00000000-0005-0000-0000-00001A260000}"/>
    <cellStyle name="Input 3 6 2" xfId="25023" xr:uid="{00000000-0005-0000-0000-00001B260000}"/>
    <cellStyle name="Input 3 6 3" xfId="36283" xr:uid="{00000000-0005-0000-0000-00001C260000}"/>
    <cellStyle name="Input 3 7" xfId="14432" xr:uid="{00000000-0005-0000-0000-00001D260000}"/>
    <cellStyle name="Input 3 7 2" xfId="25996" xr:uid="{00000000-0005-0000-0000-00001E260000}"/>
    <cellStyle name="Input 3 7 3" xfId="37140" xr:uid="{00000000-0005-0000-0000-00001F260000}"/>
    <cellStyle name="Input 3 8" xfId="15476" xr:uid="{00000000-0005-0000-0000-000020260000}"/>
    <cellStyle name="Input 3 8 2" xfId="27030" xr:uid="{00000000-0005-0000-0000-000021260000}"/>
    <cellStyle name="Input 3 8 3" xfId="38050" xr:uid="{00000000-0005-0000-0000-000022260000}"/>
    <cellStyle name="Input 3 9" xfId="20578" xr:uid="{00000000-0005-0000-0000-000023260000}"/>
    <cellStyle name="Input 3 9 2" xfId="32066" xr:uid="{00000000-0005-0000-0000-000024260000}"/>
    <cellStyle name="Input 3 9 3" xfId="42677" xr:uid="{00000000-0005-0000-0000-000025260000}"/>
    <cellStyle name="Input 4" xfId="1780" xr:uid="{00000000-0005-0000-0000-000026260000}"/>
    <cellStyle name="Input 4 10" xfId="8839" xr:uid="{00000000-0005-0000-0000-000027260000}"/>
    <cellStyle name="Input 4 11" xfId="8824" xr:uid="{00000000-0005-0000-0000-000028260000}"/>
    <cellStyle name="Input 4 2" xfId="1781" xr:uid="{00000000-0005-0000-0000-000029260000}"/>
    <cellStyle name="Input 4 2 10" xfId="8550" xr:uid="{00000000-0005-0000-0000-00002A260000}"/>
    <cellStyle name="Input 4 2 11" xfId="10032" xr:uid="{00000000-0005-0000-0000-00002B260000}"/>
    <cellStyle name="Input 4 2 2" xfId="7323" xr:uid="{00000000-0005-0000-0000-00002C260000}"/>
    <cellStyle name="Input 4 2 2 2" xfId="16564" xr:uid="{00000000-0005-0000-0000-00002D260000}"/>
    <cellStyle name="Input 4 2 2 2 2" xfId="28118" xr:uid="{00000000-0005-0000-0000-00002E260000}"/>
    <cellStyle name="Input 4 2 2 2 3" xfId="39005" xr:uid="{00000000-0005-0000-0000-00002F260000}"/>
    <cellStyle name="Input 4 2 2 3" xfId="18399" xr:uid="{00000000-0005-0000-0000-000030260000}"/>
    <cellStyle name="Input 4 2 2 3 2" xfId="29887" xr:uid="{00000000-0005-0000-0000-000031260000}"/>
    <cellStyle name="Input 4 2 2 3 3" xfId="40688" xr:uid="{00000000-0005-0000-0000-000032260000}"/>
    <cellStyle name="Input 4 2 2 4" xfId="20083" xr:uid="{00000000-0005-0000-0000-000033260000}"/>
    <cellStyle name="Input 4 2 2 4 2" xfId="31571" xr:uid="{00000000-0005-0000-0000-000034260000}"/>
    <cellStyle name="Input 4 2 2 4 3" xfId="42229" xr:uid="{00000000-0005-0000-0000-000035260000}"/>
    <cellStyle name="Input 4 2 2 5" xfId="21817" xr:uid="{00000000-0005-0000-0000-000036260000}"/>
    <cellStyle name="Input 4 2 2 5 2" xfId="33298" xr:uid="{00000000-0005-0000-0000-000037260000}"/>
    <cellStyle name="Input 4 2 2 5 3" xfId="43768" xr:uid="{00000000-0005-0000-0000-000038260000}"/>
    <cellStyle name="Input 4 2 2 6" xfId="11984" xr:uid="{00000000-0005-0000-0000-000039260000}"/>
    <cellStyle name="Input 4 2 2 7" xfId="23641" xr:uid="{00000000-0005-0000-0000-00003A260000}"/>
    <cellStyle name="Input 4 2 2 8" xfId="34976" xr:uid="{00000000-0005-0000-0000-00003B260000}"/>
    <cellStyle name="Input 4 2 3" xfId="7184" xr:uid="{00000000-0005-0000-0000-00003C260000}"/>
    <cellStyle name="Input 4 2 3 2" xfId="16465" xr:uid="{00000000-0005-0000-0000-00003D260000}"/>
    <cellStyle name="Input 4 2 3 2 2" xfId="28019" xr:uid="{00000000-0005-0000-0000-00003E260000}"/>
    <cellStyle name="Input 4 2 3 2 3" xfId="38923" xr:uid="{00000000-0005-0000-0000-00003F260000}"/>
    <cellStyle name="Input 4 2 3 3" xfId="18315" xr:uid="{00000000-0005-0000-0000-000040260000}"/>
    <cellStyle name="Input 4 2 3 3 2" xfId="29803" xr:uid="{00000000-0005-0000-0000-000041260000}"/>
    <cellStyle name="Input 4 2 3 3 3" xfId="40604" xr:uid="{00000000-0005-0000-0000-000042260000}"/>
    <cellStyle name="Input 4 2 3 4" xfId="19984" xr:uid="{00000000-0005-0000-0000-000043260000}"/>
    <cellStyle name="Input 4 2 3 4 2" xfId="31472" xr:uid="{00000000-0005-0000-0000-000044260000}"/>
    <cellStyle name="Input 4 2 3 4 3" xfId="42147" xr:uid="{00000000-0005-0000-0000-000045260000}"/>
    <cellStyle name="Input 4 2 3 5" xfId="21718" xr:uid="{00000000-0005-0000-0000-000046260000}"/>
    <cellStyle name="Input 4 2 3 5 2" xfId="33199" xr:uid="{00000000-0005-0000-0000-000047260000}"/>
    <cellStyle name="Input 4 2 3 5 3" xfId="43686" xr:uid="{00000000-0005-0000-0000-000048260000}"/>
    <cellStyle name="Input 4 2 3 6" xfId="11887" xr:uid="{00000000-0005-0000-0000-000049260000}"/>
    <cellStyle name="Input 4 2 3 7" xfId="23542" xr:uid="{00000000-0005-0000-0000-00004A260000}"/>
    <cellStyle name="Input 4 2 3 8" xfId="34879" xr:uid="{00000000-0005-0000-0000-00004B260000}"/>
    <cellStyle name="Input 4 2 4" xfId="7148" xr:uid="{00000000-0005-0000-0000-00004C260000}"/>
    <cellStyle name="Input 4 2 4 2" xfId="16429" xr:uid="{00000000-0005-0000-0000-00004D260000}"/>
    <cellStyle name="Input 4 2 4 2 2" xfId="27983" xr:uid="{00000000-0005-0000-0000-00004E260000}"/>
    <cellStyle name="Input 4 2 4 2 3" xfId="38892" xr:uid="{00000000-0005-0000-0000-00004F260000}"/>
    <cellStyle name="Input 4 2 4 3" xfId="18283" xr:uid="{00000000-0005-0000-0000-000050260000}"/>
    <cellStyle name="Input 4 2 4 3 2" xfId="29771" xr:uid="{00000000-0005-0000-0000-000051260000}"/>
    <cellStyle name="Input 4 2 4 3 3" xfId="40572" xr:uid="{00000000-0005-0000-0000-000052260000}"/>
    <cellStyle name="Input 4 2 4 4" xfId="19948" xr:uid="{00000000-0005-0000-0000-000053260000}"/>
    <cellStyle name="Input 4 2 4 4 2" xfId="31436" xr:uid="{00000000-0005-0000-0000-000054260000}"/>
    <cellStyle name="Input 4 2 4 4 3" xfId="42116" xr:uid="{00000000-0005-0000-0000-000055260000}"/>
    <cellStyle name="Input 4 2 4 5" xfId="21682" xr:uid="{00000000-0005-0000-0000-000056260000}"/>
    <cellStyle name="Input 4 2 4 5 2" xfId="33163" xr:uid="{00000000-0005-0000-0000-000057260000}"/>
    <cellStyle name="Input 4 2 4 5 3" xfId="43655" xr:uid="{00000000-0005-0000-0000-000058260000}"/>
    <cellStyle name="Input 4 2 4 6" xfId="11851" xr:uid="{00000000-0005-0000-0000-000059260000}"/>
    <cellStyle name="Input 4 2 4 7" xfId="23506" xr:uid="{00000000-0005-0000-0000-00005A260000}"/>
    <cellStyle name="Input 4 2 4 8" xfId="34843" xr:uid="{00000000-0005-0000-0000-00005B260000}"/>
    <cellStyle name="Input 4 2 5" xfId="14194" xr:uid="{00000000-0005-0000-0000-00005C260000}"/>
    <cellStyle name="Input 4 2 5 2" xfId="25758" xr:uid="{00000000-0005-0000-0000-00005D260000}"/>
    <cellStyle name="Input 4 2 5 3" xfId="36925" xr:uid="{00000000-0005-0000-0000-00005E260000}"/>
    <cellStyle name="Input 4 2 6" xfId="14592" xr:uid="{00000000-0005-0000-0000-00005F260000}"/>
    <cellStyle name="Input 4 2 6 2" xfId="26153" xr:uid="{00000000-0005-0000-0000-000060260000}"/>
    <cellStyle name="Input 4 2 6 3" xfId="37274" xr:uid="{00000000-0005-0000-0000-000061260000}"/>
    <cellStyle name="Input 4 2 7" xfId="15072" xr:uid="{00000000-0005-0000-0000-000062260000}"/>
    <cellStyle name="Input 4 2 7 2" xfId="26630" xr:uid="{00000000-0005-0000-0000-000063260000}"/>
    <cellStyle name="Input 4 2 7 3" xfId="37676" xr:uid="{00000000-0005-0000-0000-000064260000}"/>
    <cellStyle name="Input 4 2 8" xfId="13991" xr:uid="{00000000-0005-0000-0000-000065260000}"/>
    <cellStyle name="Input 4 2 8 2" xfId="25555" xr:uid="{00000000-0005-0000-0000-000066260000}"/>
    <cellStyle name="Input 4 2 8 3" xfId="36758" xr:uid="{00000000-0005-0000-0000-000067260000}"/>
    <cellStyle name="Input 4 2 9" xfId="9107" xr:uid="{00000000-0005-0000-0000-000068260000}"/>
    <cellStyle name="Input 4 3" xfId="7302" xr:uid="{00000000-0005-0000-0000-000069260000}"/>
    <cellStyle name="Input 4 3 10" xfId="9280" xr:uid="{00000000-0005-0000-0000-00006A260000}"/>
    <cellStyle name="Input 4 3 11" xfId="8715" xr:uid="{00000000-0005-0000-0000-00006B260000}"/>
    <cellStyle name="Input 4 3 2" xfId="7030" xr:uid="{00000000-0005-0000-0000-00006C260000}"/>
    <cellStyle name="Input 4 3 2 2" xfId="16311" xr:uid="{00000000-0005-0000-0000-00006D260000}"/>
    <cellStyle name="Input 4 3 2 2 2" xfId="27865" xr:uid="{00000000-0005-0000-0000-00006E260000}"/>
    <cellStyle name="Input 4 3 2 2 3" xfId="38781" xr:uid="{00000000-0005-0000-0000-00006F260000}"/>
    <cellStyle name="Input 4 3 2 3" xfId="18171" xr:uid="{00000000-0005-0000-0000-000070260000}"/>
    <cellStyle name="Input 4 3 2 3 2" xfId="29659" xr:uid="{00000000-0005-0000-0000-000071260000}"/>
    <cellStyle name="Input 4 3 2 3 3" xfId="40460" xr:uid="{00000000-0005-0000-0000-000072260000}"/>
    <cellStyle name="Input 4 3 2 4" xfId="19830" xr:uid="{00000000-0005-0000-0000-000073260000}"/>
    <cellStyle name="Input 4 3 2 4 2" xfId="31318" xr:uid="{00000000-0005-0000-0000-000074260000}"/>
    <cellStyle name="Input 4 3 2 4 3" xfId="42005" xr:uid="{00000000-0005-0000-0000-000075260000}"/>
    <cellStyle name="Input 4 3 2 5" xfId="21564" xr:uid="{00000000-0005-0000-0000-000076260000}"/>
    <cellStyle name="Input 4 3 2 5 2" xfId="33045" xr:uid="{00000000-0005-0000-0000-000077260000}"/>
    <cellStyle name="Input 4 3 2 5 3" xfId="43544" xr:uid="{00000000-0005-0000-0000-000078260000}"/>
    <cellStyle name="Input 4 3 2 6" xfId="11733" xr:uid="{00000000-0005-0000-0000-000079260000}"/>
    <cellStyle name="Input 4 3 2 7" xfId="23388" xr:uid="{00000000-0005-0000-0000-00007A260000}"/>
    <cellStyle name="Input 4 3 2 8" xfId="34725" xr:uid="{00000000-0005-0000-0000-00007B260000}"/>
    <cellStyle name="Input 4 3 3" xfId="7145" xr:uid="{00000000-0005-0000-0000-00007C260000}"/>
    <cellStyle name="Input 4 3 3 2" xfId="16426" xr:uid="{00000000-0005-0000-0000-00007D260000}"/>
    <cellStyle name="Input 4 3 3 2 2" xfId="27980" xr:uid="{00000000-0005-0000-0000-00007E260000}"/>
    <cellStyle name="Input 4 3 3 2 3" xfId="38890" xr:uid="{00000000-0005-0000-0000-00007F260000}"/>
    <cellStyle name="Input 4 3 3 3" xfId="18281" xr:uid="{00000000-0005-0000-0000-000080260000}"/>
    <cellStyle name="Input 4 3 3 3 2" xfId="29769" xr:uid="{00000000-0005-0000-0000-000081260000}"/>
    <cellStyle name="Input 4 3 3 3 3" xfId="40570" xr:uid="{00000000-0005-0000-0000-000082260000}"/>
    <cellStyle name="Input 4 3 3 4" xfId="19945" xr:uid="{00000000-0005-0000-0000-000083260000}"/>
    <cellStyle name="Input 4 3 3 4 2" xfId="31433" xr:uid="{00000000-0005-0000-0000-000084260000}"/>
    <cellStyle name="Input 4 3 3 4 3" xfId="42114" xr:uid="{00000000-0005-0000-0000-000085260000}"/>
    <cellStyle name="Input 4 3 3 5" xfId="21679" xr:uid="{00000000-0005-0000-0000-000086260000}"/>
    <cellStyle name="Input 4 3 3 5 2" xfId="33160" xr:uid="{00000000-0005-0000-0000-000087260000}"/>
    <cellStyle name="Input 4 3 3 5 3" xfId="43653" xr:uid="{00000000-0005-0000-0000-000088260000}"/>
    <cellStyle name="Input 4 3 3 6" xfId="11848" xr:uid="{00000000-0005-0000-0000-000089260000}"/>
    <cellStyle name="Input 4 3 3 7" xfId="23503" xr:uid="{00000000-0005-0000-0000-00008A260000}"/>
    <cellStyle name="Input 4 3 3 8" xfId="34840" xr:uid="{00000000-0005-0000-0000-00008B260000}"/>
    <cellStyle name="Input 4 3 4" xfId="11968" xr:uid="{00000000-0005-0000-0000-00008C260000}"/>
    <cellStyle name="Input 4 3 4 2" xfId="16548" xr:uid="{00000000-0005-0000-0000-00008D260000}"/>
    <cellStyle name="Input 4 3 4 2 2" xfId="28102" xr:uid="{00000000-0005-0000-0000-00008E260000}"/>
    <cellStyle name="Input 4 3 4 2 3" xfId="38998" xr:uid="{00000000-0005-0000-0000-00008F260000}"/>
    <cellStyle name="Input 4 3 4 3" xfId="18391" xr:uid="{00000000-0005-0000-0000-000090260000}"/>
    <cellStyle name="Input 4 3 4 3 2" xfId="29879" xr:uid="{00000000-0005-0000-0000-000091260000}"/>
    <cellStyle name="Input 4 3 4 3 3" xfId="40680" xr:uid="{00000000-0005-0000-0000-000092260000}"/>
    <cellStyle name="Input 4 3 4 4" xfId="20067" xr:uid="{00000000-0005-0000-0000-000093260000}"/>
    <cellStyle name="Input 4 3 4 4 2" xfId="31555" xr:uid="{00000000-0005-0000-0000-000094260000}"/>
    <cellStyle name="Input 4 3 4 4 3" xfId="42222" xr:uid="{00000000-0005-0000-0000-000095260000}"/>
    <cellStyle name="Input 4 3 4 5" xfId="21801" xr:uid="{00000000-0005-0000-0000-000096260000}"/>
    <cellStyle name="Input 4 3 4 5 2" xfId="33282" xr:uid="{00000000-0005-0000-0000-000097260000}"/>
    <cellStyle name="Input 4 3 4 5 3" xfId="43761" xr:uid="{00000000-0005-0000-0000-000098260000}"/>
    <cellStyle name="Input 4 3 4 6" xfId="23625" xr:uid="{00000000-0005-0000-0000-000099260000}"/>
    <cellStyle name="Input 4 3 4 7" xfId="34960" xr:uid="{00000000-0005-0000-0000-00009A260000}"/>
    <cellStyle name="Input 4 3 5" xfId="14173" xr:uid="{00000000-0005-0000-0000-00009B260000}"/>
    <cellStyle name="Input 4 3 5 2" xfId="25737" xr:uid="{00000000-0005-0000-0000-00009C260000}"/>
    <cellStyle name="Input 4 3 5 3" xfId="36916" xr:uid="{00000000-0005-0000-0000-00009D260000}"/>
    <cellStyle name="Input 4 3 6" xfId="13460" xr:uid="{00000000-0005-0000-0000-00009E260000}"/>
    <cellStyle name="Input 4 3 6 2" xfId="25026" xr:uid="{00000000-0005-0000-0000-00009F260000}"/>
    <cellStyle name="Input 4 3 6 3" xfId="36285" xr:uid="{00000000-0005-0000-0000-0000A0260000}"/>
    <cellStyle name="Input 4 3 7" xfId="13718" xr:uid="{00000000-0005-0000-0000-0000A1260000}"/>
    <cellStyle name="Input 4 3 7 2" xfId="25282" xr:uid="{00000000-0005-0000-0000-0000A2260000}"/>
    <cellStyle name="Input 4 3 7 3" xfId="36512" xr:uid="{00000000-0005-0000-0000-0000A3260000}"/>
    <cellStyle name="Input 4 3 8" xfId="12776" xr:uid="{00000000-0005-0000-0000-0000A4260000}"/>
    <cellStyle name="Input 4 3 8 2" xfId="24346" xr:uid="{00000000-0005-0000-0000-0000A5260000}"/>
    <cellStyle name="Input 4 3 8 3" xfId="35668" xr:uid="{00000000-0005-0000-0000-0000A6260000}"/>
    <cellStyle name="Input 4 3 9" xfId="9089" xr:uid="{00000000-0005-0000-0000-0000A7260000}"/>
    <cellStyle name="Input 4 4" xfId="6796" xr:uid="{00000000-0005-0000-0000-0000A8260000}"/>
    <cellStyle name="Input 4 4 2" xfId="16077" xr:uid="{00000000-0005-0000-0000-0000A9260000}"/>
    <cellStyle name="Input 4 4 2 2" xfId="27631" xr:uid="{00000000-0005-0000-0000-0000AA260000}"/>
    <cellStyle name="Input 4 4 2 3" xfId="38577" xr:uid="{00000000-0005-0000-0000-0000AB260000}"/>
    <cellStyle name="Input 4 4 3" xfId="17964" xr:uid="{00000000-0005-0000-0000-0000AC260000}"/>
    <cellStyle name="Input 4 4 3 2" xfId="29452" xr:uid="{00000000-0005-0000-0000-0000AD260000}"/>
    <cellStyle name="Input 4 4 3 3" xfId="40254" xr:uid="{00000000-0005-0000-0000-0000AE260000}"/>
    <cellStyle name="Input 4 4 4" xfId="19596" xr:uid="{00000000-0005-0000-0000-0000AF260000}"/>
    <cellStyle name="Input 4 4 4 2" xfId="31084" xr:uid="{00000000-0005-0000-0000-0000B0260000}"/>
    <cellStyle name="Input 4 4 4 3" xfId="41801" xr:uid="{00000000-0005-0000-0000-0000B1260000}"/>
    <cellStyle name="Input 4 4 5" xfId="21330" xr:uid="{00000000-0005-0000-0000-0000B2260000}"/>
    <cellStyle name="Input 4 4 5 2" xfId="32811" xr:uid="{00000000-0005-0000-0000-0000B3260000}"/>
    <cellStyle name="Input 4 4 5 3" xfId="43340" xr:uid="{00000000-0005-0000-0000-0000B4260000}"/>
    <cellStyle name="Input 4 4 6" xfId="11499" xr:uid="{00000000-0005-0000-0000-0000B5260000}"/>
    <cellStyle name="Input 4 4 7" xfId="23154" xr:uid="{00000000-0005-0000-0000-0000B6260000}"/>
    <cellStyle name="Input 4 4 8" xfId="34491" xr:uid="{00000000-0005-0000-0000-0000B7260000}"/>
    <cellStyle name="Input 4 5" xfId="6750" xr:uid="{00000000-0005-0000-0000-0000B8260000}"/>
    <cellStyle name="Input 4 5 2" xfId="16031" xr:uid="{00000000-0005-0000-0000-0000B9260000}"/>
    <cellStyle name="Input 4 5 2 2" xfId="27585" xr:uid="{00000000-0005-0000-0000-0000BA260000}"/>
    <cellStyle name="Input 4 5 2 3" xfId="38541" xr:uid="{00000000-0005-0000-0000-0000BB260000}"/>
    <cellStyle name="Input 4 5 3" xfId="17928" xr:uid="{00000000-0005-0000-0000-0000BC260000}"/>
    <cellStyle name="Input 4 5 3 2" xfId="29416" xr:uid="{00000000-0005-0000-0000-0000BD260000}"/>
    <cellStyle name="Input 4 5 3 3" xfId="40218" xr:uid="{00000000-0005-0000-0000-0000BE260000}"/>
    <cellStyle name="Input 4 5 4" xfId="19550" xr:uid="{00000000-0005-0000-0000-0000BF260000}"/>
    <cellStyle name="Input 4 5 4 2" xfId="31038" xr:uid="{00000000-0005-0000-0000-0000C0260000}"/>
    <cellStyle name="Input 4 5 4 3" xfId="41765" xr:uid="{00000000-0005-0000-0000-0000C1260000}"/>
    <cellStyle name="Input 4 5 5" xfId="21284" xr:uid="{00000000-0005-0000-0000-0000C2260000}"/>
    <cellStyle name="Input 4 5 5 2" xfId="32765" xr:uid="{00000000-0005-0000-0000-0000C3260000}"/>
    <cellStyle name="Input 4 5 5 3" xfId="43304" xr:uid="{00000000-0005-0000-0000-0000C4260000}"/>
    <cellStyle name="Input 4 5 6" xfId="11453" xr:uid="{00000000-0005-0000-0000-0000C5260000}"/>
    <cellStyle name="Input 4 5 7" xfId="23108" xr:uid="{00000000-0005-0000-0000-0000C6260000}"/>
    <cellStyle name="Input 4 5 8" xfId="34445" xr:uid="{00000000-0005-0000-0000-0000C7260000}"/>
    <cellStyle name="Input 4 6" xfId="13458" xr:uid="{00000000-0005-0000-0000-0000C8260000}"/>
    <cellStyle name="Input 4 6 2" xfId="25024" xr:uid="{00000000-0005-0000-0000-0000C9260000}"/>
    <cellStyle name="Input 4 6 3" xfId="36284" xr:uid="{00000000-0005-0000-0000-0000CA260000}"/>
    <cellStyle name="Input 4 7" xfId="16707" xr:uid="{00000000-0005-0000-0000-0000CB260000}"/>
    <cellStyle name="Input 4 7 2" xfId="28261" xr:uid="{00000000-0005-0000-0000-0000CC260000}"/>
    <cellStyle name="Input 4 7 3" xfId="39138" xr:uid="{00000000-0005-0000-0000-0000CD260000}"/>
    <cellStyle name="Input 4 8" xfId="14004" xr:uid="{00000000-0005-0000-0000-0000CE260000}"/>
    <cellStyle name="Input 4 8 2" xfId="25568" xr:uid="{00000000-0005-0000-0000-0000CF260000}"/>
    <cellStyle name="Input 4 8 3" xfId="36769" xr:uid="{00000000-0005-0000-0000-0000D0260000}"/>
    <cellStyle name="Input 4 9" xfId="20577" xr:uid="{00000000-0005-0000-0000-0000D1260000}"/>
    <cellStyle name="Input 4 9 2" xfId="32065" xr:uid="{00000000-0005-0000-0000-0000D2260000}"/>
    <cellStyle name="Input 4 9 3" xfId="42676" xr:uid="{00000000-0005-0000-0000-0000D3260000}"/>
    <cellStyle name="Input 5" xfId="5188" xr:uid="{00000000-0005-0000-0000-0000D4260000}"/>
    <cellStyle name="ITEM" xfId="1782" xr:uid="{00000000-0005-0000-0000-0000D5260000}"/>
    <cellStyle name="ITEM 2" xfId="1783" xr:uid="{00000000-0005-0000-0000-0000D6260000}"/>
    <cellStyle name="ITEM 2 10" xfId="8834" xr:uid="{00000000-0005-0000-0000-0000D7260000}"/>
    <cellStyle name="ITEM 2 2" xfId="7301" xr:uid="{00000000-0005-0000-0000-0000D8260000}"/>
    <cellStyle name="ITEM 2 2 2" xfId="16547" xr:uid="{00000000-0005-0000-0000-0000D9260000}"/>
    <cellStyle name="ITEM 2 2 2 2" xfId="28101" xr:uid="{00000000-0005-0000-0000-0000DA260000}"/>
    <cellStyle name="ITEM 2 2 3" xfId="20066" xr:uid="{00000000-0005-0000-0000-0000DB260000}"/>
    <cellStyle name="ITEM 2 2 3 2" xfId="31554" xr:uid="{00000000-0005-0000-0000-0000DC260000}"/>
    <cellStyle name="ITEM 2 2 4" xfId="21800" xr:uid="{00000000-0005-0000-0000-0000DD260000}"/>
    <cellStyle name="ITEM 2 2 4 2" xfId="33281" xr:uid="{00000000-0005-0000-0000-0000DE260000}"/>
    <cellStyle name="ITEM 2 2 5" xfId="11967" xr:uid="{00000000-0005-0000-0000-0000DF260000}"/>
    <cellStyle name="ITEM 2 2 6" xfId="23624" xr:uid="{00000000-0005-0000-0000-0000E0260000}"/>
    <cellStyle name="ITEM 2 2 7" xfId="34959" xr:uid="{00000000-0005-0000-0000-0000E1260000}"/>
    <cellStyle name="ITEM 2 3" xfId="7820" xr:uid="{00000000-0005-0000-0000-0000E2260000}"/>
    <cellStyle name="ITEM 2 3 2" xfId="16805" xr:uid="{00000000-0005-0000-0000-0000E3260000}"/>
    <cellStyle name="ITEM 2 3 2 2" xfId="28359" xr:uid="{00000000-0005-0000-0000-0000E4260000}"/>
    <cellStyle name="ITEM 2 3 3" xfId="20292" xr:uid="{00000000-0005-0000-0000-0000E5260000}"/>
    <cellStyle name="ITEM 2 3 3 2" xfId="31780" xr:uid="{00000000-0005-0000-0000-0000E6260000}"/>
    <cellStyle name="ITEM 2 3 4" xfId="22026" xr:uid="{00000000-0005-0000-0000-0000E7260000}"/>
    <cellStyle name="ITEM 2 3 4 2" xfId="33507" xr:uid="{00000000-0005-0000-0000-0000E8260000}"/>
    <cellStyle name="ITEM 2 3 5" xfId="12271" xr:uid="{00000000-0005-0000-0000-0000E9260000}"/>
    <cellStyle name="ITEM 2 3 6" xfId="23850" xr:uid="{00000000-0005-0000-0000-0000EA260000}"/>
    <cellStyle name="ITEM 2 3 7" xfId="35185" xr:uid="{00000000-0005-0000-0000-0000EB260000}"/>
    <cellStyle name="ITEM 2 4" xfId="6875" xr:uid="{00000000-0005-0000-0000-0000EC260000}"/>
    <cellStyle name="ITEM 2 4 2" xfId="16156" xr:uid="{00000000-0005-0000-0000-0000ED260000}"/>
    <cellStyle name="ITEM 2 4 2 2" xfId="27710" xr:uid="{00000000-0005-0000-0000-0000EE260000}"/>
    <cellStyle name="ITEM 2 4 3" xfId="19675" xr:uid="{00000000-0005-0000-0000-0000EF260000}"/>
    <cellStyle name="ITEM 2 4 3 2" xfId="31163" xr:uid="{00000000-0005-0000-0000-0000F0260000}"/>
    <cellStyle name="ITEM 2 4 4" xfId="21409" xr:uid="{00000000-0005-0000-0000-0000F1260000}"/>
    <cellStyle name="ITEM 2 4 4 2" xfId="32890" xr:uid="{00000000-0005-0000-0000-0000F2260000}"/>
    <cellStyle name="ITEM 2 4 5" xfId="11578" xr:uid="{00000000-0005-0000-0000-0000F3260000}"/>
    <cellStyle name="ITEM 2 4 6" xfId="23233" xr:uid="{00000000-0005-0000-0000-0000F4260000}"/>
    <cellStyle name="ITEM 2 4 7" xfId="34570" xr:uid="{00000000-0005-0000-0000-0000F5260000}"/>
    <cellStyle name="ITEM 2 5" xfId="14172" xr:uid="{00000000-0005-0000-0000-0000F6260000}"/>
    <cellStyle name="ITEM 2 5 2" xfId="25736" xr:uid="{00000000-0005-0000-0000-0000F7260000}"/>
    <cellStyle name="ITEM 2 6" xfId="15342" xr:uid="{00000000-0005-0000-0000-0000F8260000}"/>
    <cellStyle name="ITEM 2 6 2" xfId="26897" xr:uid="{00000000-0005-0000-0000-0000F9260000}"/>
    <cellStyle name="ITEM 2 7" xfId="17156" xr:uid="{00000000-0005-0000-0000-0000FA260000}"/>
    <cellStyle name="ITEM 2 7 2" xfId="28644" xr:uid="{00000000-0005-0000-0000-0000FB260000}"/>
    <cellStyle name="ITEM 2 8" xfId="9088" xr:uid="{00000000-0005-0000-0000-0000FC260000}"/>
    <cellStyle name="ITEM 2 9" xfId="9281" xr:uid="{00000000-0005-0000-0000-0000FD260000}"/>
    <cellStyle name="ITEM 3" xfId="6797" xr:uid="{00000000-0005-0000-0000-0000FE260000}"/>
    <cellStyle name="ITEM 3 2" xfId="16078" xr:uid="{00000000-0005-0000-0000-0000FF260000}"/>
    <cellStyle name="ITEM 3 2 2" xfId="27632" xr:uid="{00000000-0005-0000-0000-000000270000}"/>
    <cellStyle name="ITEM 3 3" xfId="19597" xr:uid="{00000000-0005-0000-0000-000001270000}"/>
    <cellStyle name="ITEM 3 3 2" xfId="31085" xr:uid="{00000000-0005-0000-0000-000002270000}"/>
    <cellStyle name="ITEM 3 4" xfId="21331" xr:uid="{00000000-0005-0000-0000-000003270000}"/>
    <cellStyle name="ITEM 3 4 2" xfId="32812" xr:uid="{00000000-0005-0000-0000-000004270000}"/>
    <cellStyle name="ITEM 3 5" xfId="11500" xr:uid="{00000000-0005-0000-0000-000005270000}"/>
    <cellStyle name="ITEM 3 6" xfId="23155" xr:uid="{00000000-0005-0000-0000-000006270000}"/>
    <cellStyle name="ITEM 3 7" xfId="34492" xr:uid="{00000000-0005-0000-0000-000007270000}"/>
    <cellStyle name="ITEM 4" xfId="13459" xr:uid="{00000000-0005-0000-0000-000008270000}"/>
    <cellStyle name="ITEM 4 2" xfId="25025" xr:uid="{00000000-0005-0000-0000-000009270000}"/>
    <cellStyle name="ITEM 5" xfId="15475" xr:uid="{00000000-0005-0000-0000-00000A270000}"/>
    <cellStyle name="ITEM 5 2" xfId="27029" xr:uid="{00000000-0005-0000-0000-00000B270000}"/>
    <cellStyle name="ITEM 6" xfId="8574" xr:uid="{00000000-0005-0000-0000-00000C270000}"/>
    <cellStyle name="left" xfId="1784" xr:uid="{00000000-0005-0000-0000-00000D270000}"/>
    <cellStyle name="LEVERS69" xfId="1785" xr:uid="{00000000-0005-0000-0000-00000E270000}"/>
    <cellStyle name="LEVERS69 2" xfId="1786" xr:uid="{00000000-0005-0000-0000-00000F270000}"/>
    <cellStyle name="Linked Cell" xfId="28" builtinId="24" customBuiltin="1"/>
    <cellStyle name="Linked Cell 2" xfId="1787" xr:uid="{00000000-0005-0000-0000-000011270000}"/>
    <cellStyle name="Linked Cell 2 2" xfId="1788" xr:uid="{00000000-0005-0000-0000-000012270000}"/>
    <cellStyle name="Linked Cell 3" xfId="5191" xr:uid="{00000000-0005-0000-0000-000013270000}"/>
    <cellStyle name="MAY.1995" xfId="1789" xr:uid="{00000000-0005-0000-0000-000014270000}"/>
    <cellStyle name="MAY.1995 10" xfId="15168" xr:uid="{00000000-0005-0000-0000-000015270000}"/>
    <cellStyle name="MAY.1995 10 2" xfId="26726" xr:uid="{00000000-0005-0000-0000-000016270000}"/>
    <cellStyle name="MAY.1995 10 3" xfId="37766" xr:uid="{00000000-0005-0000-0000-000017270000}"/>
    <cellStyle name="MAY.1995 11" xfId="17171" xr:uid="{00000000-0005-0000-0000-000018270000}"/>
    <cellStyle name="MAY.1995 11 2" xfId="28659" xr:uid="{00000000-0005-0000-0000-000019270000}"/>
    <cellStyle name="MAY.1995 11 3" xfId="39478" xr:uid="{00000000-0005-0000-0000-00001A270000}"/>
    <cellStyle name="MAY.1995 12" xfId="15260" xr:uid="{00000000-0005-0000-0000-00001B270000}"/>
    <cellStyle name="MAY.1995 12 2" xfId="26815" xr:uid="{00000000-0005-0000-0000-00001C270000}"/>
    <cellStyle name="MAY.1995 12 3" xfId="37847" xr:uid="{00000000-0005-0000-0000-00001D270000}"/>
    <cellStyle name="MAY.1995 13" xfId="8737" xr:uid="{00000000-0005-0000-0000-00001E270000}"/>
    <cellStyle name="MAY.1995 2" xfId="1790" xr:uid="{00000000-0005-0000-0000-00001F270000}"/>
    <cellStyle name="MAY.1995 2 10" xfId="14885" xr:uid="{00000000-0005-0000-0000-000020270000}"/>
    <cellStyle name="MAY.1995 2 10 2" xfId="26444" xr:uid="{00000000-0005-0000-0000-000021270000}"/>
    <cellStyle name="MAY.1995 2 10 3" xfId="37517" xr:uid="{00000000-0005-0000-0000-000022270000}"/>
    <cellStyle name="MAY.1995 2 11" xfId="13306" xr:uid="{00000000-0005-0000-0000-000023270000}"/>
    <cellStyle name="MAY.1995 2 11 2" xfId="24874" xr:uid="{00000000-0005-0000-0000-000024270000}"/>
    <cellStyle name="MAY.1995 2 11 3" xfId="36149" xr:uid="{00000000-0005-0000-0000-000025270000}"/>
    <cellStyle name="MAY.1995 2 12" xfId="14501" xr:uid="{00000000-0005-0000-0000-000026270000}"/>
    <cellStyle name="MAY.1995 2 12 2" xfId="26065" xr:uid="{00000000-0005-0000-0000-000027270000}"/>
    <cellStyle name="MAY.1995 2 12 3" xfId="37208" xr:uid="{00000000-0005-0000-0000-000028270000}"/>
    <cellStyle name="MAY.1995 2 13" xfId="8682" xr:uid="{00000000-0005-0000-0000-000029270000}"/>
    <cellStyle name="MAY.1995 2 14" xfId="22328" xr:uid="{00000000-0005-0000-0000-00002A270000}"/>
    <cellStyle name="MAY.1995 2 2" xfId="1791" xr:uid="{00000000-0005-0000-0000-00002B270000}"/>
    <cellStyle name="MAY.1995 2 2 10" xfId="15240" xr:uid="{00000000-0005-0000-0000-00002C270000}"/>
    <cellStyle name="MAY.1995 2 2 10 2" xfId="26797" xr:uid="{00000000-0005-0000-0000-00002D270000}"/>
    <cellStyle name="MAY.1995 2 2 10 3" xfId="37830" xr:uid="{00000000-0005-0000-0000-00002E270000}"/>
    <cellStyle name="MAY.1995 2 2 11" xfId="8778" xr:uid="{00000000-0005-0000-0000-00002F270000}"/>
    <cellStyle name="MAY.1995 2 2 12" xfId="8320" xr:uid="{00000000-0005-0000-0000-000030270000}"/>
    <cellStyle name="MAY.1995 2 2 2" xfId="1792" xr:uid="{00000000-0005-0000-0000-000031270000}"/>
    <cellStyle name="MAY.1995 2 2 2 2" xfId="9695" xr:uid="{00000000-0005-0000-0000-000032270000}"/>
    <cellStyle name="MAY.1995 2 2 2 2 2" xfId="14658" xr:uid="{00000000-0005-0000-0000-000033270000}"/>
    <cellStyle name="MAY.1995 2 2 2 2 2 2" xfId="26219" xr:uid="{00000000-0005-0000-0000-000034270000}"/>
    <cellStyle name="MAY.1995 2 2 2 2 2 3" xfId="37321" xr:uid="{00000000-0005-0000-0000-000035270000}"/>
    <cellStyle name="MAY.1995 2 2 2 2 3" xfId="13112" xr:uid="{00000000-0005-0000-0000-000036270000}"/>
    <cellStyle name="MAY.1995 2 2 2 2 3 2" xfId="24681" xr:uid="{00000000-0005-0000-0000-000037270000}"/>
    <cellStyle name="MAY.1995 2 2 2 2 3 3" xfId="35969" xr:uid="{00000000-0005-0000-0000-000038270000}"/>
    <cellStyle name="MAY.1995 2 2 2 2 4" xfId="12558" xr:uid="{00000000-0005-0000-0000-000039270000}"/>
    <cellStyle name="MAY.1995 2 2 2 2 4 2" xfId="24128" xr:uid="{00000000-0005-0000-0000-00003A270000}"/>
    <cellStyle name="MAY.1995 2 2 2 2 4 3" xfId="35459" xr:uid="{00000000-0005-0000-0000-00003B270000}"/>
    <cellStyle name="MAY.1995 2 2 2 2 5" xfId="13221" xr:uid="{00000000-0005-0000-0000-00003C270000}"/>
    <cellStyle name="MAY.1995 2 2 2 2 5 2" xfId="24789" xr:uid="{00000000-0005-0000-0000-00003D270000}"/>
    <cellStyle name="MAY.1995 2 2 2 2 5 3" xfId="36070" xr:uid="{00000000-0005-0000-0000-00003E270000}"/>
    <cellStyle name="MAY.1995 2 2 2 2 6" xfId="8473" xr:uid="{00000000-0005-0000-0000-00003F270000}"/>
    <cellStyle name="MAY.1995 2 2 2 2 7" xfId="8594" xr:uid="{00000000-0005-0000-0000-000040270000}"/>
    <cellStyle name="MAY.1995 2 2 2 3" xfId="14623" xr:uid="{00000000-0005-0000-0000-000041270000}"/>
    <cellStyle name="MAY.1995 2 2 2 3 2" xfId="26184" xr:uid="{00000000-0005-0000-0000-000042270000}"/>
    <cellStyle name="MAY.1995 2 2 2 3 3" xfId="37287" xr:uid="{00000000-0005-0000-0000-000043270000}"/>
    <cellStyle name="MAY.1995 2 2 2 4" xfId="14495" xr:uid="{00000000-0005-0000-0000-000044270000}"/>
    <cellStyle name="MAY.1995 2 2 2 4 2" xfId="26059" xr:uid="{00000000-0005-0000-0000-000045270000}"/>
    <cellStyle name="MAY.1995 2 2 2 4 3" xfId="37202" xr:uid="{00000000-0005-0000-0000-000046270000}"/>
    <cellStyle name="MAY.1995 2 2 2 5" xfId="12812" xr:uid="{00000000-0005-0000-0000-000047270000}"/>
    <cellStyle name="MAY.1995 2 2 2 5 2" xfId="24382" xr:uid="{00000000-0005-0000-0000-000048270000}"/>
    <cellStyle name="MAY.1995 2 2 2 5 3" xfId="35701" xr:uid="{00000000-0005-0000-0000-000049270000}"/>
    <cellStyle name="MAY.1995 2 2 2 6" xfId="13537" xr:uid="{00000000-0005-0000-0000-00004A270000}"/>
    <cellStyle name="MAY.1995 2 2 2 6 2" xfId="25101" xr:uid="{00000000-0005-0000-0000-00004B270000}"/>
    <cellStyle name="MAY.1995 2 2 2 6 3" xfId="36357" xr:uid="{00000000-0005-0000-0000-00004C270000}"/>
    <cellStyle name="MAY.1995 2 2 2 7" xfId="9637" xr:uid="{00000000-0005-0000-0000-00004D270000}"/>
    <cellStyle name="MAY.1995 2 2 2 8" xfId="8491" xr:uid="{00000000-0005-0000-0000-00004E270000}"/>
    <cellStyle name="MAY.1995 2 2 2 9" xfId="8221" xr:uid="{00000000-0005-0000-0000-00004F270000}"/>
    <cellStyle name="MAY.1995 2 2 3" xfId="6990" xr:uid="{00000000-0005-0000-0000-000050270000}"/>
    <cellStyle name="MAY.1995 2 2 3 2" xfId="16271" xr:uid="{00000000-0005-0000-0000-000051270000}"/>
    <cellStyle name="MAY.1995 2 2 3 2 2" xfId="27825" xr:uid="{00000000-0005-0000-0000-000052270000}"/>
    <cellStyle name="MAY.1995 2 2 3 2 3" xfId="38743" xr:uid="{00000000-0005-0000-0000-000053270000}"/>
    <cellStyle name="MAY.1995 2 2 3 3" xfId="18133" xr:uid="{00000000-0005-0000-0000-000054270000}"/>
    <cellStyle name="MAY.1995 2 2 3 3 2" xfId="29621" xr:uid="{00000000-0005-0000-0000-000055270000}"/>
    <cellStyle name="MAY.1995 2 2 3 3 3" xfId="40422" xr:uid="{00000000-0005-0000-0000-000056270000}"/>
    <cellStyle name="MAY.1995 2 2 3 4" xfId="19790" xr:uid="{00000000-0005-0000-0000-000057270000}"/>
    <cellStyle name="MAY.1995 2 2 3 4 2" xfId="31278" xr:uid="{00000000-0005-0000-0000-000058270000}"/>
    <cellStyle name="MAY.1995 2 2 3 4 3" xfId="41967" xr:uid="{00000000-0005-0000-0000-000059270000}"/>
    <cellStyle name="MAY.1995 2 2 3 5" xfId="21524" xr:uid="{00000000-0005-0000-0000-00005A270000}"/>
    <cellStyle name="MAY.1995 2 2 3 5 2" xfId="33005" xr:uid="{00000000-0005-0000-0000-00005B270000}"/>
    <cellStyle name="MAY.1995 2 2 3 5 3" xfId="43506" xr:uid="{00000000-0005-0000-0000-00005C270000}"/>
    <cellStyle name="MAY.1995 2 2 3 6" xfId="11693" xr:uid="{00000000-0005-0000-0000-00005D270000}"/>
    <cellStyle name="MAY.1995 2 2 3 7" xfId="23348" xr:uid="{00000000-0005-0000-0000-00005E270000}"/>
    <cellStyle name="MAY.1995 2 2 3 8" xfId="34685" xr:uid="{00000000-0005-0000-0000-00005F270000}"/>
    <cellStyle name="MAY.1995 2 2 4" xfId="7050" xr:uid="{00000000-0005-0000-0000-000060270000}"/>
    <cellStyle name="MAY.1995 2 2 4 2" xfId="16331" xr:uid="{00000000-0005-0000-0000-000061270000}"/>
    <cellStyle name="MAY.1995 2 2 4 2 2" xfId="27885" xr:uid="{00000000-0005-0000-0000-000062270000}"/>
    <cellStyle name="MAY.1995 2 2 4 2 3" xfId="38801" xr:uid="{00000000-0005-0000-0000-000063270000}"/>
    <cellStyle name="MAY.1995 2 2 4 3" xfId="18191" xr:uid="{00000000-0005-0000-0000-000064270000}"/>
    <cellStyle name="MAY.1995 2 2 4 3 2" xfId="29679" xr:uid="{00000000-0005-0000-0000-000065270000}"/>
    <cellStyle name="MAY.1995 2 2 4 3 3" xfId="40480" xr:uid="{00000000-0005-0000-0000-000066270000}"/>
    <cellStyle name="MAY.1995 2 2 4 4" xfId="19850" xr:uid="{00000000-0005-0000-0000-000067270000}"/>
    <cellStyle name="MAY.1995 2 2 4 4 2" xfId="31338" xr:uid="{00000000-0005-0000-0000-000068270000}"/>
    <cellStyle name="MAY.1995 2 2 4 4 3" xfId="42025" xr:uid="{00000000-0005-0000-0000-000069270000}"/>
    <cellStyle name="MAY.1995 2 2 4 5" xfId="21584" xr:uid="{00000000-0005-0000-0000-00006A270000}"/>
    <cellStyle name="MAY.1995 2 2 4 5 2" xfId="33065" xr:uid="{00000000-0005-0000-0000-00006B270000}"/>
    <cellStyle name="MAY.1995 2 2 4 5 3" xfId="43564" xr:uid="{00000000-0005-0000-0000-00006C270000}"/>
    <cellStyle name="MAY.1995 2 2 4 6" xfId="11753" xr:uid="{00000000-0005-0000-0000-00006D270000}"/>
    <cellStyle name="MAY.1995 2 2 4 7" xfId="23408" xr:uid="{00000000-0005-0000-0000-00006E270000}"/>
    <cellStyle name="MAY.1995 2 2 4 8" xfId="34745" xr:uid="{00000000-0005-0000-0000-00006F270000}"/>
    <cellStyle name="MAY.1995 2 2 5" xfId="6435" xr:uid="{00000000-0005-0000-0000-000070270000}"/>
    <cellStyle name="MAY.1995 2 2 5 2" xfId="15716" xr:uid="{00000000-0005-0000-0000-000071270000}"/>
    <cellStyle name="MAY.1995 2 2 5 2 2" xfId="27270" xr:uid="{00000000-0005-0000-0000-000072270000}"/>
    <cellStyle name="MAY.1995 2 2 5 2 3" xfId="38258" xr:uid="{00000000-0005-0000-0000-000073270000}"/>
    <cellStyle name="MAY.1995 2 2 5 3" xfId="17642" xr:uid="{00000000-0005-0000-0000-000074270000}"/>
    <cellStyle name="MAY.1995 2 2 5 3 2" xfId="29130" xr:uid="{00000000-0005-0000-0000-000075270000}"/>
    <cellStyle name="MAY.1995 2 2 5 3 3" xfId="39933" xr:uid="{00000000-0005-0000-0000-000076270000}"/>
    <cellStyle name="MAY.1995 2 2 5 4" xfId="19235" xr:uid="{00000000-0005-0000-0000-000077270000}"/>
    <cellStyle name="MAY.1995 2 2 5 4 2" xfId="30723" xr:uid="{00000000-0005-0000-0000-000078270000}"/>
    <cellStyle name="MAY.1995 2 2 5 4 3" xfId="41482" xr:uid="{00000000-0005-0000-0000-000079270000}"/>
    <cellStyle name="MAY.1995 2 2 5 5" xfId="20969" xr:uid="{00000000-0005-0000-0000-00007A270000}"/>
    <cellStyle name="MAY.1995 2 2 5 5 2" xfId="32450" xr:uid="{00000000-0005-0000-0000-00007B270000}"/>
    <cellStyle name="MAY.1995 2 2 5 5 3" xfId="43021" xr:uid="{00000000-0005-0000-0000-00007C270000}"/>
    <cellStyle name="MAY.1995 2 2 5 6" xfId="22793" xr:uid="{00000000-0005-0000-0000-00007D270000}"/>
    <cellStyle name="MAY.1995 2 2 5 7" xfId="34130" xr:uid="{00000000-0005-0000-0000-00007E270000}"/>
    <cellStyle name="MAY.1995 2 2 6" xfId="9636" xr:uid="{00000000-0005-0000-0000-00007F270000}"/>
    <cellStyle name="MAY.1995 2 2 6 2" xfId="14622" xr:uid="{00000000-0005-0000-0000-000080270000}"/>
    <cellStyle name="MAY.1995 2 2 6 2 2" xfId="26183" xr:uid="{00000000-0005-0000-0000-000081270000}"/>
    <cellStyle name="MAY.1995 2 2 6 2 3" xfId="37286" xr:uid="{00000000-0005-0000-0000-000082270000}"/>
    <cellStyle name="MAY.1995 2 2 6 3" xfId="13181" xr:uid="{00000000-0005-0000-0000-000083270000}"/>
    <cellStyle name="MAY.1995 2 2 6 3 2" xfId="24749" xr:uid="{00000000-0005-0000-0000-000084270000}"/>
    <cellStyle name="MAY.1995 2 2 6 3 3" xfId="36035" xr:uid="{00000000-0005-0000-0000-000085270000}"/>
    <cellStyle name="MAY.1995 2 2 6 4" xfId="12728" xr:uid="{00000000-0005-0000-0000-000086270000}"/>
    <cellStyle name="MAY.1995 2 2 6 4 2" xfId="24298" xr:uid="{00000000-0005-0000-0000-000087270000}"/>
    <cellStyle name="MAY.1995 2 2 6 4 3" xfId="35620" xr:uid="{00000000-0005-0000-0000-000088270000}"/>
    <cellStyle name="MAY.1995 2 2 6 5" xfId="15363" xr:uid="{00000000-0005-0000-0000-000089270000}"/>
    <cellStyle name="MAY.1995 2 2 6 5 2" xfId="26918" xr:uid="{00000000-0005-0000-0000-00008A270000}"/>
    <cellStyle name="MAY.1995 2 2 6 5 3" xfId="37941" xr:uid="{00000000-0005-0000-0000-00008B270000}"/>
    <cellStyle name="MAY.1995 2 2 6 6" xfId="8492" xr:uid="{00000000-0005-0000-0000-00008C270000}"/>
    <cellStyle name="MAY.1995 2 2 6 7" xfId="9557" xr:uid="{00000000-0005-0000-0000-00008D270000}"/>
    <cellStyle name="MAY.1995 2 2 7" xfId="13808" xr:uid="{00000000-0005-0000-0000-00008E270000}"/>
    <cellStyle name="MAY.1995 2 2 7 2" xfId="25372" xr:uid="{00000000-0005-0000-0000-00008F270000}"/>
    <cellStyle name="MAY.1995 2 2 7 3" xfId="36586" xr:uid="{00000000-0005-0000-0000-000090270000}"/>
    <cellStyle name="MAY.1995 2 2 8" xfId="13507" xr:uid="{00000000-0005-0000-0000-000091270000}"/>
    <cellStyle name="MAY.1995 2 2 8 2" xfId="25071" xr:uid="{00000000-0005-0000-0000-000092270000}"/>
    <cellStyle name="MAY.1995 2 2 8 3" xfId="36330" xr:uid="{00000000-0005-0000-0000-000093270000}"/>
    <cellStyle name="MAY.1995 2 2 9" xfId="13342" xr:uid="{00000000-0005-0000-0000-000094270000}"/>
    <cellStyle name="MAY.1995 2 2 9 2" xfId="24910" xr:uid="{00000000-0005-0000-0000-000095270000}"/>
    <cellStyle name="MAY.1995 2 2 9 3" xfId="36183" xr:uid="{00000000-0005-0000-0000-000096270000}"/>
    <cellStyle name="MAY.1995 2 3" xfId="1793" xr:uid="{00000000-0005-0000-0000-000097270000}"/>
    <cellStyle name="MAY.1995 2 3 10" xfId="13156" xr:uid="{00000000-0005-0000-0000-000098270000}"/>
    <cellStyle name="MAY.1995 2 3 10 2" xfId="24724" xr:uid="{00000000-0005-0000-0000-000099270000}"/>
    <cellStyle name="MAY.1995 2 3 10 3" xfId="36012" xr:uid="{00000000-0005-0000-0000-00009A270000}"/>
    <cellStyle name="MAY.1995 2 3 11" xfId="9664" xr:uid="{00000000-0005-0000-0000-00009B270000}"/>
    <cellStyle name="MAY.1995 2 3 12" xfId="8445" xr:uid="{00000000-0005-0000-0000-00009C270000}"/>
    <cellStyle name="MAY.1995 2 3 2" xfId="1794" xr:uid="{00000000-0005-0000-0000-00009D270000}"/>
    <cellStyle name="MAY.1995 2 3 2 2" xfId="9693" xr:uid="{00000000-0005-0000-0000-00009E270000}"/>
    <cellStyle name="MAY.1995 2 3 2 2 2" xfId="14657" xr:uid="{00000000-0005-0000-0000-00009F270000}"/>
    <cellStyle name="MAY.1995 2 3 2 2 2 2" xfId="26218" xr:uid="{00000000-0005-0000-0000-0000A0270000}"/>
    <cellStyle name="MAY.1995 2 3 2 2 2 3" xfId="37320" xr:uid="{00000000-0005-0000-0000-0000A1270000}"/>
    <cellStyle name="MAY.1995 2 3 2 2 3" xfId="13121" xr:uid="{00000000-0005-0000-0000-0000A2270000}"/>
    <cellStyle name="MAY.1995 2 3 2 2 3 2" xfId="24690" xr:uid="{00000000-0005-0000-0000-0000A3270000}"/>
    <cellStyle name="MAY.1995 2 3 2 2 3 3" xfId="35978" xr:uid="{00000000-0005-0000-0000-0000A4270000}"/>
    <cellStyle name="MAY.1995 2 3 2 2 4" xfId="14518" xr:uid="{00000000-0005-0000-0000-0000A5270000}"/>
    <cellStyle name="MAY.1995 2 3 2 2 4 2" xfId="26082" xr:uid="{00000000-0005-0000-0000-0000A6270000}"/>
    <cellStyle name="MAY.1995 2 3 2 2 4 3" xfId="37225" xr:uid="{00000000-0005-0000-0000-0000A7270000}"/>
    <cellStyle name="MAY.1995 2 3 2 2 5" xfId="13186" xr:uid="{00000000-0005-0000-0000-0000A8270000}"/>
    <cellStyle name="MAY.1995 2 3 2 2 5 2" xfId="24754" xr:uid="{00000000-0005-0000-0000-0000A9270000}"/>
    <cellStyle name="MAY.1995 2 3 2 2 5 3" xfId="36038" xr:uid="{00000000-0005-0000-0000-0000AA270000}"/>
    <cellStyle name="MAY.1995 2 3 2 2 6" xfId="8474" xr:uid="{00000000-0005-0000-0000-0000AB270000}"/>
    <cellStyle name="MAY.1995 2 3 2 2 7" xfId="10556" xr:uid="{00000000-0005-0000-0000-0000AC270000}"/>
    <cellStyle name="MAY.1995 2 3 2 3" xfId="14625" xr:uid="{00000000-0005-0000-0000-0000AD270000}"/>
    <cellStyle name="MAY.1995 2 3 2 3 2" xfId="26186" xr:uid="{00000000-0005-0000-0000-0000AE270000}"/>
    <cellStyle name="MAY.1995 2 3 2 3 3" xfId="37289" xr:uid="{00000000-0005-0000-0000-0000AF270000}"/>
    <cellStyle name="MAY.1995 2 3 2 4" xfId="14494" xr:uid="{00000000-0005-0000-0000-0000B0270000}"/>
    <cellStyle name="MAY.1995 2 3 2 4 2" xfId="26058" xr:uid="{00000000-0005-0000-0000-0000B1270000}"/>
    <cellStyle name="MAY.1995 2 3 2 4 3" xfId="37201" xr:uid="{00000000-0005-0000-0000-0000B2270000}"/>
    <cellStyle name="MAY.1995 2 3 2 5" xfId="17237" xr:uid="{00000000-0005-0000-0000-0000B3270000}"/>
    <cellStyle name="MAY.1995 2 3 2 5 2" xfId="28725" xr:uid="{00000000-0005-0000-0000-0000B4270000}"/>
    <cellStyle name="MAY.1995 2 3 2 5 3" xfId="39543" xr:uid="{00000000-0005-0000-0000-0000B5270000}"/>
    <cellStyle name="MAY.1995 2 3 2 6" xfId="14044" xr:uid="{00000000-0005-0000-0000-0000B6270000}"/>
    <cellStyle name="MAY.1995 2 3 2 6 2" xfId="25608" xr:uid="{00000000-0005-0000-0000-0000B7270000}"/>
    <cellStyle name="MAY.1995 2 3 2 6 3" xfId="36804" xr:uid="{00000000-0005-0000-0000-0000B8270000}"/>
    <cellStyle name="MAY.1995 2 3 2 7" xfId="9639" xr:uid="{00000000-0005-0000-0000-0000B9270000}"/>
    <cellStyle name="MAY.1995 2 3 2 8" xfId="8118" xr:uid="{00000000-0005-0000-0000-0000BA270000}"/>
    <cellStyle name="MAY.1995 2 3 2 9" xfId="8100" xr:uid="{00000000-0005-0000-0000-0000BB270000}"/>
    <cellStyle name="MAY.1995 2 3 3" xfId="6989" xr:uid="{00000000-0005-0000-0000-0000BC270000}"/>
    <cellStyle name="MAY.1995 2 3 3 2" xfId="16270" xr:uid="{00000000-0005-0000-0000-0000BD270000}"/>
    <cellStyle name="MAY.1995 2 3 3 2 2" xfId="27824" xr:uid="{00000000-0005-0000-0000-0000BE270000}"/>
    <cellStyle name="MAY.1995 2 3 3 2 3" xfId="38742" xr:uid="{00000000-0005-0000-0000-0000BF270000}"/>
    <cellStyle name="MAY.1995 2 3 3 3" xfId="18132" xr:uid="{00000000-0005-0000-0000-0000C0270000}"/>
    <cellStyle name="MAY.1995 2 3 3 3 2" xfId="29620" xr:uid="{00000000-0005-0000-0000-0000C1270000}"/>
    <cellStyle name="MAY.1995 2 3 3 3 3" xfId="40421" xr:uid="{00000000-0005-0000-0000-0000C2270000}"/>
    <cellStyle name="MAY.1995 2 3 3 4" xfId="19789" xr:uid="{00000000-0005-0000-0000-0000C3270000}"/>
    <cellStyle name="MAY.1995 2 3 3 4 2" xfId="31277" xr:uid="{00000000-0005-0000-0000-0000C4270000}"/>
    <cellStyle name="MAY.1995 2 3 3 4 3" xfId="41966" xr:uid="{00000000-0005-0000-0000-0000C5270000}"/>
    <cellStyle name="MAY.1995 2 3 3 5" xfId="21523" xr:uid="{00000000-0005-0000-0000-0000C6270000}"/>
    <cellStyle name="MAY.1995 2 3 3 5 2" xfId="33004" xr:uid="{00000000-0005-0000-0000-0000C7270000}"/>
    <cellStyle name="MAY.1995 2 3 3 5 3" xfId="43505" xr:uid="{00000000-0005-0000-0000-0000C8270000}"/>
    <cellStyle name="MAY.1995 2 3 3 6" xfId="11692" xr:uid="{00000000-0005-0000-0000-0000C9270000}"/>
    <cellStyle name="MAY.1995 2 3 3 7" xfId="23347" xr:uid="{00000000-0005-0000-0000-0000CA270000}"/>
    <cellStyle name="MAY.1995 2 3 3 8" xfId="34684" xr:uid="{00000000-0005-0000-0000-0000CB270000}"/>
    <cellStyle name="MAY.1995 2 3 4" xfId="6829" xr:uid="{00000000-0005-0000-0000-0000CC270000}"/>
    <cellStyle name="MAY.1995 2 3 4 2" xfId="16110" xr:uid="{00000000-0005-0000-0000-0000CD270000}"/>
    <cellStyle name="MAY.1995 2 3 4 2 2" xfId="27664" xr:uid="{00000000-0005-0000-0000-0000CE270000}"/>
    <cellStyle name="MAY.1995 2 3 4 2 3" xfId="38605" xr:uid="{00000000-0005-0000-0000-0000CF270000}"/>
    <cellStyle name="MAY.1995 2 3 4 3" xfId="17992" xr:uid="{00000000-0005-0000-0000-0000D0270000}"/>
    <cellStyle name="MAY.1995 2 3 4 3 2" xfId="29480" xr:uid="{00000000-0005-0000-0000-0000D1270000}"/>
    <cellStyle name="MAY.1995 2 3 4 3 3" xfId="40282" xr:uid="{00000000-0005-0000-0000-0000D2270000}"/>
    <cellStyle name="MAY.1995 2 3 4 4" xfId="19629" xr:uid="{00000000-0005-0000-0000-0000D3270000}"/>
    <cellStyle name="MAY.1995 2 3 4 4 2" xfId="31117" xr:uid="{00000000-0005-0000-0000-0000D4270000}"/>
    <cellStyle name="MAY.1995 2 3 4 4 3" xfId="41829" xr:uid="{00000000-0005-0000-0000-0000D5270000}"/>
    <cellStyle name="MAY.1995 2 3 4 5" xfId="21363" xr:uid="{00000000-0005-0000-0000-0000D6270000}"/>
    <cellStyle name="MAY.1995 2 3 4 5 2" xfId="32844" xr:uid="{00000000-0005-0000-0000-0000D7270000}"/>
    <cellStyle name="MAY.1995 2 3 4 5 3" xfId="43368" xr:uid="{00000000-0005-0000-0000-0000D8270000}"/>
    <cellStyle name="MAY.1995 2 3 4 6" xfId="11532" xr:uid="{00000000-0005-0000-0000-0000D9270000}"/>
    <cellStyle name="MAY.1995 2 3 4 7" xfId="23187" xr:uid="{00000000-0005-0000-0000-0000DA270000}"/>
    <cellStyle name="MAY.1995 2 3 4 8" xfId="34524" xr:uid="{00000000-0005-0000-0000-0000DB270000}"/>
    <cellStyle name="MAY.1995 2 3 5" xfId="6623" xr:uid="{00000000-0005-0000-0000-0000DC270000}"/>
    <cellStyle name="MAY.1995 2 3 5 2" xfId="15904" xr:uid="{00000000-0005-0000-0000-0000DD270000}"/>
    <cellStyle name="MAY.1995 2 3 5 2 2" xfId="27458" xr:uid="{00000000-0005-0000-0000-0000DE270000}"/>
    <cellStyle name="MAY.1995 2 3 5 2 3" xfId="38427" xr:uid="{00000000-0005-0000-0000-0000DF270000}"/>
    <cellStyle name="MAY.1995 2 3 5 3" xfId="17812" xr:uid="{00000000-0005-0000-0000-0000E0270000}"/>
    <cellStyle name="MAY.1995 2 3 5 3 2" xfId="29300" xr:uid="{00000000-0005-0000-0000-0000E1270000}"/>
    <cellStyle name="MAY.1995 2 3 5 3 3" xfId="40103" xr:uid="{00000000-0005-0000-0000-0000E2270000}"/>
    <cellStyle name="MAY.1995 2 3 5 4" xfId="19423" xr:uid="{00000000-0005-0000-0000-0000E3270000}"/>
    <cellStyle name="MAY.1995 2 3 5 4 2" xfId="30911" xr:uid="{00000000-0005-0000-0000-0000E4270000}"/>
    <cellStyle name="MAY.1995 2 3 5 4 3" xfId="41651" xr:uid="{00000000-0005-0000-0000-0000E5270000}"/>
    <cellStyle name="MAY.1995 2 3 5 5" xfId="21157" xr:uid="{00000000-0005-0000-0000-0000E6270000}"/>
    <cellStyle name="MAY.1995 2 3 5 5 2" xfId="32638" xr:uid="{00000000-0005-0000-0000-0000E7270000}"/>
    <cellStyle name="MAY.1995 2 3 5 5 3" xfId="43190" xr:uid="{00000000-0005-0000-0000-0000E8270000}"/>
    <cellStyle name="MAY.1995 2 3 5 6" xfId="22981" xr:uid="{00000000-0005-0000-0000-0000E9270000}"/>
    <cellStyle name="MAY.1995 2 3 5 7" xfId="34318" xr:uid="{00000000-0005-0000-0000-0000EA270000}"/>
    <cellStyle name="MAY.1995 2 3 6" xfId="9638" xr:uid="{00000000-0005-0000-0000-0000EB270000}"/>
    <cellStyle name="MAY.1995 2 3 6 2" xfId="14624" xr:uid="{00000000-0005-0000-0000-0000EC270000}"/>
    <cellStyle name="MAY.1995 2 3 6 2 2" xfId="26185" xr:uid="{00000000-0005-0000-0000-0000ED270000}"/>
    <cellStyle name="MAY.1995 2 3 6 2 3" xfId="37288" xr:uid="{00000000-0005-0000-0000-0000EE270000}"/>
    <cellStyle name="MAY.1995 2 3 6 3" xfId="13173" xr:uid="{00000000-0005-0000-0000-0000EF270000}"/>
    <cellStyle name="MAY.1995 2 3 6 3 2" xfId="24741" xr:uid="{00000000-0005-0000-0000-0000F0270000}"/>
    <cellStyle name="MAY.1995 2 3 6 3 3" xfId="36028" xr:uid="{00000000-0005-0000-0000-0000F1270000}"/>
    <cellStyle name="MAY.1995 2 3 6 4" xfId="14377" xr:uid="{00000000-0005-0000-0000-0000F2270000}"/>
    <cellStyle name="MAY.1995 2 3 6 4 2" xfId="25941" xr:uid="{00000000-0005-0000-0000-0000F3270000}"/>
    <cellStyle name="MAY.1995 2 3 6 4 3" xfId="37090" xr:uid="{00000000-0005-0000-0000-0000F4270000}"/>
    <cellStyle name="MAY.1995 2 3 6 5" xfId="12696" xr:uid="{00000000-0005-0000-0000-0000F5270000}"/>
    <cellStyle name="MAY.1995 2 3 6 5 2" xfId="24266" xr:uid="{00000000-0005-0000-0000-0000F6270000}"/>
    <cellStyle name="MAY.1995 2 3 6 5 3" xfId="35597" xr:uid="{00000000-0005-0000-0000-0000F7270000}"/>
    <cellStyle name="MAY.1995 2 3 6 6" xfId="8490" xr:uid="{00000000-0005-0000-0000-0000F8270000}"/>
    <cellStyle name="MAY.1995 2 3 6 7" xfId="10689" xr:uid="{00000000-0005-0000-0000-0000F9270000}"/>
    <cellStyle name="MAY.1995 2 3 7" xfId="13807" xr:uid="{00000000-0005-0000-0000-0000FA270000}"/>
    <cellStyle name="MAY.1995 2 3 7 2" xfId="25371" xr:uid="{00000000-0005-0000-0000-0000FB270000}"/>
    <cellStyle name="MAY.1995 2 3 7 3" xfId="36585" xr:uid="{00000000-0005-0000-0000-0000FC270000}"/>
    <cellStyle name="MAY.1995 2 3 8" xfId="14049" xr:uid="{00000000-0005-0000-0000-0000FD270000}"/>
    <cellStyle name="MAY.1995 2 3 8 2" xfId="25613" xr:uid="{00000000-0005-0000-0000-0000FE270000}"/>
    <cellStyle name="MAY.1995 2 3 8 3" xfId="36809" xr:uid="{00000000-0005-0000-0000-0000FF270000}"/>
    <cellStyle name="MAY.1995 2 3 9" xfId="13600" xr:uid="{00000000-0005-0000-0000-000000280000}"/>
    <cellStyle name="MAY.1995 2 3 9 2" xfId="25164" xr:uid="{00000000-0005-0000-0000-000001280000}"/>
    <cellStyle name="MAY.1995 2 3 9 3" xfId="36409" xr:uid="{00000000-0005-0000-0000-000002280000}"/>
    <cellStyle name="MAY.1995 2 4" xfId="1795" xr:uid="{00000000-0005-0000-0000-000003280000}"/>
    <cellStyle name="MAY.1995 2 4 2" xfId="9692" xr:uid="{00000000-0005-0000-0000-000004280000}"/>
    <cellStyle name="MAY.1995 2 4 2 2" xfId="14656" xr:uid="{00000000-0005-0000-0000-000005280000}"/>
    <cellStyle name="MAY.1995 2 4 2 2 2" xfId="26217" xr:uid="{00000000-0005-0000-0000-000006280000}"/>
    <cellStyle name="MAY.1995 2 4 2 2 3" xfId="37319" xr:uid="{00000000-0005-0000-0000-000007280000}"/>
    <cellStyle name="MAY.1995 2 4 2 3" xfId="13113" xr:uid="{00000000-0005-0000-0000-000008280000}"/>
    <cellStyle name="MAY.1995 2 4 2 3 2" xfId="24682" xr:uid="{00000000-0005-0000-0000-000009280000}"/>
    <cellStyle name="MAY.1995 2 4 2 3 3" xfId="35970" xr:uid="{00000000-0005-0000-0000-00000A280000}"/>
    <cellStyle name="MAY.1995 2 4 2 4" xfId="12737" xr:uid="{00000000-0005-0000-0000-00000B280000}"/>
    <cellStyle name="MAY.1995 2 4 2 4 2" xfId="24307" xr:uid="{00000000-0005-0000-0000-00000C280000}"/>
    <cellStyle name="MAY.1995 2 4 2 4 3" xfId="35629" xr:uid="{00000000-0005-0000-0000-00000D280000}"/>
    <cellStyle name="MAY.1995 2 4 2 5" xfId="13352" xr:uid="{00000000-0005-0000-0000-00000E280000}"/>
    <cellStyle name="MAY.1995 2 4 2 5 2" xfId="24920" xr:uid="{00000000-0005-0000-0000-00000F280000}"/>
    <cellStyle name="MAY.1995 2 4 2 5 3" xfId="36193" xr:uid="{00000000-0005-0000-0000-000010280000}"/>
    <cellStyle name="MAY.1995 2 4 2 6" xfId="8475" xr:uid="{00000000-0005-0000-0000-000011280000}"/>
    <cellStyle name="MAY.1995 2 4 2 7" xfId="8735" xr:uid="{00000000-0005-0000-0000-000012280000}"/>
    <cellStyle name="MAY.1995 2 4 3" xfId="14626" xr:uid="{00000000-0005-0000-0000-000013280000}"/>
    <cellStyle name="MAY.1995 2 4 3 2" xfId="26187" xr:uid="{00000000-0005-0000-0000-000014280000}"/>
    <cellStyle name="MAY.1995 2 4 3 3" xfId="37290" xr:uid="{00000000-0005-0000-0000-000015280000}"/>
    <cellStyle name="MAY.1995 2 4 4" xfId="13179" xr:uid="{00000000-0005-0000-0000-000016280000}"/>
    <cellStyle name="MAY.1995 2 4 4 2" xfId="24747" xr:uid="{00000000-0005-0000-0000-000017280000}"/>
    <cellStyle name="MAY.1995 2 4 4 3" xfId="36033" xr:uid="{00000000-0005-0000-0000-000018280000}"/>
    <cellStyle name="MAY.1995 2 4 5" xfId="14368" xr:uid="{00000000-0005-0000-0000-000019280000}"/>
    <cellStyle name="MAY.1995 2 4 5 2" xfId="25932" xr:uid="{00000000-0005-0000-0000-00001A280000}"/>
    <cellStyle name="MAY.1995 2 4 5 3" xfId="37082" xr:uid="{00000000-0005-0000-0000-00001B280000}"/>
    <cellStyle name="MAY.1995 2 4 6" xfId="13536" xr:uid="{00000000-0005-0000-0000-00001C280000}"/>
    <cellStyle name="MAY.1995 2 4 6 2" xfId="25100" xr:uid="{00000000-0005-0000-0000-00001D280000}"/>
    <cellStyle name="MAY.1995 2 4 6 3" xfId="36356" xr:uid="{00000000-0005-0000-0000-00001E280000}"/>
    <cellStyle name="MAY.1995 2 4 7" xfId="9640" xr:uid="{00000000-0005-0000-0000-00001F280000}"/>
    <cellStyle name="MAY.1995 2 4 8" xfId="8489" xr:uid="{00000000-0005-0000-0000-000020280000}"/>
    <cellStyle name="MAY.1995 2 4 9" xfId="10688" xr:uid="{00000000-0005-0000-0000-000021280000}"/>
    <cellStyle name="MAY.1995 2 5" xfId="6526" xr:uid="{00000000-0005-0000-0000-000022280000}"/>
    <cellStyle name="MAY.1995 2 5 2" xfId="15807" xr:uid="{00000000-0005-0000-0000-000023280000}"/>
    <cellStyle name="MAY.1995 2 5 2 2" xfId="27361" xr:uid="{00000000-0005-0000-0000-000024280000}"/>
    <cellStyle name="MAY.1995 2 5 2 3" xfId="38336" xr:uid="{00000000-0005-0000-0000-000025280000}"/>
    <cellStyle name="MAY.1995 2 5 3" xfId="17721" xr:uid="{00000000-0005-0000-0000-000026280000}"/>
    <cellStyle name="MAY.1995 2 5 3 2" xfId="29209" xr:uid="{00000000-0005-0000-0000-000027280000}"/>
    <cellStyle name="MAY.1995 2 5 3 3" xfId="40012" xr:uid="{00000000-0005-0000-0000-000028280000}"/>
    <cellStyle name="MAY.1995 2 5 4" xfId="19326" xr:uid="{00000000-0005-0000-0000-000029280000}"/>
    <cellStyle name="MAY.1995 2 5 4 2" xfId="30814" xr:uid="{00000000-0005-0000-0000-00002A280000}"/>
    <cellStyle name="MAY.1995 2 5 4 3" xfId="41560" xr:uid="{00000000-0005-0000-0000-00002B280000}"/>
    <cellStyle name="MAY.1995 2 5 5" xfId="21060" xr:uid="{00000000-0005-0000-0000-00002C280000}"/>
    <cellStyle name="MAY.1995 2 5 5 2" xfId="32541" xr:uid="{00000000-0005-0000-0000-00002D280000}"/>
    <cellStyle name="MAY.1995 2 5 5 3" xfId="43099" xr:uid="{00000000-0005-0000-0000-00002E280000}"/>
    <cellStyle name="MAY.1995 2 5 6" xfId="11229" xr:uid="{00000000-0005-0000-0000-00002F280000}"/>
    <cellStyle name="MAY.1995 2 5 7" xfId="22884" xr:uid="{00000000-0005-0000-0000-000030280000}"/>
    <cellStyle name="MAY.1995 2 5 8" xfId="34221" xr:uid="{00000000-0005-0000-0000-000031280000}"/>
    <cellStyle name="MAY.1995 2 6" xfId="6684" xr:uid="{00000000-0005-0000-0000-000032280000}"/>
    <cellStyle name="MAY.1995 2 6 2" xfId="15965" xr:uid="{00000000-0005-0000-0000-000033280000}"/>
    <cellStyle name="MAY.1995 2 6 2 2" xfId="27519" xr:uid="{00000000-0005-0000-0000-000034280000}"/>
    <cellStyle name="MAY.1995 2 6 2 3" xfId="38483" xr:uid="{00000000-0005-0000-0000-000035280000}"/>
    <cellStyle name="MAY.1995 2 6 3" xfId="17869" xr:uid="{00000000-0005-0000-0000-000036280000}"/>
    <cellStyle name="MAY.1995 2 6 3 2" xfId="29357" xr:uid="{00000000-0005-0000-0000-000037280000}"/>
    <cellStyle name="MAY.1995 2 6 3 3" xfId="40160" xr:uid="{00000000-0005-0000-0000-000038280000}"/>
    <cellStyle name="MAY.1995 2 6 4" xfId="19484" xr:uid="{00000000-0005-0000-0000-000039280000}"/>
    <cellStyle name="MAY.1995 2 6 4 2" xfId="30972" xr:uid="{00000000-0005-0000-0000-00003A280000}"/>
    <cellStyle name="MAY.1995 2 6 4 3" xfId="41707" xr:uid="{00000000-0005-0000-0000-00003B280000}"/>
    <cellStyle name="MAY.1995 2 6 5" xfId="21218" xr:uid="{00000000-0005-0000-0000-00003C280000}"/>
    <cellStyle name="MAY.1995 2 6 5 2" xfId="32699" xr:uid="{00000000-0005-0000-0000-00003D280000}"/>
    <cellStyle name="MAY.1995 2 6 5 3" xfId="43246" xr:uid="{00000000-0005-0000-0000-00003E280000}"/>
    <cellStyle name="MAY.1995 2 6 6" xfId="11387" xr:uid="{00000000-0005-0000-0000-00003F280000}"/>
    <cellStyle name="MAY.1995 2 6 7" xfId="23042" xr:uid="{00000000-0005-0000-0000-000040280000}"/>
    <cellStyle name="MAY.1995 2 6 8" xfId="34379" xr:uid="{00000000-0005-0000-0000-000041280000}"/>
    <cellStyle name="MAY.1995 2 7" xfId="6756" xr:uid="{00000000-0005-0000-0000-000042280000}"/>
    <cellStyle name="MAY.1995 2 7 2" xfId="16037" xr:uid="{00000000-0005-0000-0000-000043280000}"/>
    <cellStyle name="MAY.1995 2 7 2 2" xfId="27591" xr:uid="{00000000-0005-0000-0000-000044280000}"/>
    <cellStyle name="MAY.1995 2 7 2 3" xfId="38547" xr:uid="{00000000-0005-0000-0000-000045280000}"/>
    <cellStyle name="MAY.1995 2 7 3" xfId="17934" xr:uid="{00000000-0005-0000-0000-000046280000}"/>
    <cellStyle name="MAY.1995 2 7 3 2" xfId="29422" xr:uid="{00000000-0005-0000-0000-000047280000}"/>
    <cellStyle name="MAY.1995 2 7 3 3" xfId="40224" xr:uid="{00000000-0005-0000-0000-000048280000}"/>
    <cellStyle name="MAY.1995 2 7 4" xfId="19556" xr:uid="{00000000-0005-0000-0000-000049280000}"/>
    <cellStyle name="MAY.1995 2 7 4 2" xfId="31044" xr:uid="{00000000-0005-0000-0000-00004A280000}"/>
    <cellStyle name="MAY.1995 2 7 4 3" xfId="41771" xr:uid="{00000000-0005-0000-0000-00004B280000}"/>
    <cellStyle name="MAY.1995 2 7 5" xfId="21290" xr:uid="{00000000-0005-0000-0000-00004C280000}"/>
    <cellStyle name="MAY.1995 2 7 5 2" xfId="32771" xr:uid="{00000000-0005-0000-0000-00004D280000}"/>
    <cellStyle name="MAY.1995 2 7 5 3" xfId="43310" xr:uid="{00000000-0005-0000-0000-00004E280000}"/>
    <cellStyle name="MAY.1995 2 7 6" xfId="23114" xr:uid="{00000000-0005-0000-0000-00004F280000}"/>
    <cellStyle name="MAY.1995 2 7 7" xfId="34451" xr:uid="{00000000-0005-0000-0000-000050280000}"/>
    <cellStyle name="MAY.1995 2 8" xfId="9635" xr:uid="{00000000-0005-0000-0000-000051280000}"/>
    <cellStyle name="MAY.1995 2 8 2" xfId="14621" xr:uid="{00000000-0005-0000-0000-000052280000}"/>
    <cellStyle name="MAY.1995 2 8 2 2" xfId="26182" xr:uid="{00000000-0005-0000-0000-000053280000}"/>
    <cellStyle name="MAY.1995 2 8 2 3" xfId="37285" xr:uid="{00000000-0005-0000-0000-000054280000}"/>
    <cellStyle name="MAY.1995 2 8 3" xfId="14496" xr:uid="{00000000-0005-0000-0000-000055280000}"/>
    <cellStyle name="MAY.1995 2 8 3 2" xfId="26060" xr:uid="{00000000-0005-0000-0000-000056280000}"/>
    <cellStyle name="MAY.1995 2 8 3 3" xfId="37203" xr:uid="{00000000-0005-0000-0000-000057280000}"/>
    <cellStyle name="MAY.1995 2 8 4" xfId="13554" xr:uid="{00000000-0005-0000-0000-000058280000}"/>
    <cellStyle name="MAY.1995 2 8 4 2" xfId="25118" xr:uid="{00000000-0005-0000-0000-000059280000}"/>
    <cellStyle name="MAY.1995 2 8 4 3" xfId="36366" xr:uid="{00000000-0005-0000-0000-00005A280000}"/>
    <cellStyle name="MAY.1995 2 8 5" xfId="14919" xr:uid="{00000000-0005-0000-0000-00005B280000}"/>
    <cellStyle name="MAY.1995 2 8 5 2" xfId="26477" xr:uid="{00000000-0005-0000-0000-00005C280000}"/>
    <cellStyle name="MAY.1995 2 8 5 3" xfId="37545" xr:uid="{00000000-0005-0000-0000-00005D280000}"/>
    <cellStyle name="MAY.1995 2 8 6" xfId="8493" xr:uid="{00000000-0005-0000-0000-00005E280000}"/>
    <cellStyle name="MAY.1995 2 8 7" xfId="9555" xr:uid="{00000000-0005-0000-0000-00005F280000}"/>
    <cellStyle name="MAY.1995 2 9" xfId="12982" xr:uid="{00000000-0005-0000-0000-000060280000}"/>
    <cellStyle name="MAY.1995 2 9 2" xfId="24552" xr:uid="{00000000-0005-0000-0000-000061280000}"/>
    <cellStyle name="MAY.1995 2 9 3" xfId="35847" xr:uid="{00000000-0005-0000-0000-000062280000}"/>
    <cellStyle name="MAY.1995 3" xfId="1796" xr:uid="{00000000-0005-0000-0000-000063280000}"/>
    <cellStyle name="MAY.1995 3 10" xfId="12770" xr:uid="{00000000-0005-0000-0000-000064280000}"/>
    <cellStyle name="MAY.1995 3 10 2" xfId="24340" xr:uid="{00000000-0005-0000-0000-000065280000}"/>
    <cellStyle name="MAY.1995 3 10 3" xfId="35662" xr:uid="{00000000-0005-0000-0000-000066280000}"/>
    <cellStyle name="MAY.1995 3 11" xfId="12645" xr:uid="{00000000-0005-0000-0000-000067280000}"/>
    <cellStyle name="MAY.1995 3 11 2" xfId="24215" xr:uid="{00000000-0005-0000-0000-000068280000}"/>
    <cellStyle name="MAY.1995 3 11 3" xfId="35546" xr:uid="{00000000-0005-0000-0000-000069280000}"/>
    <cellStyle name="MAY.1995 3 12" xfId="17432" xr:uid="{00000000-0005-0000-0000-00006A280000}"/>
    <cellStyle name="MAY.1995 3 12 2" xfId="28920" xr:uid="{00000000-0005-0000-0000-00006B280000}"/>
    <cellStyle name="MAY.1995 3 12 3" xfId="39724" xr:uid="{00000000-0005-0000-0000-00006C280000}"/>
    <cellStyle name="MAY.1995 3 13" xfId="10705" xr:uid="{00000000-0005-0000-0000-00006D280000}"/>
    <cellStyle name="MAY.1995 3 14" xfId="26845" xr:uid="{00000000-0005-0000-0000-00006E280000}"/>
    <cellStyle name="MAY.1995 3 2" xfId="1797" xr:uid="{00000000-0005-0000-0000-00006F280000}"/>
    <cellStyle name="MAY.1995 3 2 10" xfId="13259" xr:uid="{00000000-0005-0000-0000-000070280000}"/>
    <cellStyle name="MAY.1995 3 2 10 2" xfId="24827" xr:uid="{00000000-0005-0000-0000-000071280000}"/>
    <cellStyle name="MAY.1995 3 2 10 3" xfId="36105" xr:uid="{00000000-0005-0000-0000-000072280000}"/>
    <cellStyle name="MAY.1995 3 2 11" xfId="8334" xr:uid="{00000000-0005-0000-0000-000073280000}"/>
    <cellStyle name="MAY.1995 3 2 12" xfId="8828" xr:uid="{00000000-0005-0000-0000-000074280000}"/>
    <cellStyle name="MAY.1995 3 2 2" xfId="1798" xr:uid="{00000000-0005-0000-0000-000075280000}"/>
    <cellStyle name="MAY.1995 3 2 2 2" xfId="9690" xr:uid="{00000000-0005-0000-0000-000076280000}"/>
    <cellStyle name="MAY.1995 3 2 2 2 2" xfId="14655" xr:uid="{00000000-0005-0000-0000-000077280000}"/>
    <cellStyle name="MAY.1995 3 2 2 2 2 2" xfId="26216" xr:uid="{00000000-0005-0000-0000-000078280000}"/>
    <cellStyle name="MAY.1995 3 2 2 2 2 3" xfId="37318" xr:uid="{00000000-0005-0000-0000-000079280000}"/>
    <cellStyle name="MAY.1995 3 2 2 2 3" xfId="13117" xr:uid="{00000000-0005-0000-0000-00007A280000}"/>
    <cellStyle name="MAY.1995 3 2 2 2 3 2" xfId="24686" xr:uid="{00000000-0005-0000-0000-00007B280000}"/>
    <cellStyle name="MAY.1995 3 2 2 2 3 3" xfId="35974" xr:uid="{00000000-0005-0000-0000-00007C280000}"/>
    <cellStyle name="MAY.1995 3 2 2 2 4" xfId="13376" xr:uid="{00000000-0005-0000-0000-00007D280000}"/>
    <cellStyle name="MAY.1995 3 2 2 2 4 2" xfId="24943" xr:uid="{00000000-0005-0000-0000-00007E280000}"/>
    <cellStyle name="MAY.1995 3 2 2 2 4 3" xfId="36212" xr:uid="{00000000-0005-0000-0000-00007F280000}"/>
    <cellStyle name="MAY.1995 3 2 2 2 5" xfId="12754" xr:uid="{00000000-0005-0000-0000-000080280000}"/>
    <cellStyle name="MAY.1995 3 2 2 2 5 2" xfId="24324" xr:uid="{00000000-0005-0000-0000-000081280000}"/>
    <cellStyle name="MAY.1995 3 2 2 2 5 3" xfId="35646" xr:uid="{00000000-0005-0000-0000-000082280000}"/>
    <cellStyle name="MAY.1995 3 2 2 2 6" xfId="8078" xr:uid="{00000000-0005-0000-0000-000083280000}"/>
    <cellStyle name="MAY.1995 3 2 2 2 7" xfId="9291" xr:uid="{00000000-0005-0000-0000-000084280000}"/>
    <cellStyle name="MAY.1995 3 2 2 3" xfId="14629" xr:uid="{00000000-0005-0000-0000-000085280000}"/>
    <cellStyle name="MAY.1995 3 2 2 3 2" xfId="26190" xr:uid="{00000000-0005-0000-0000-000086280000}"/>
    <cellStyle name="MAY.1995 3 2 2 3 3" xfId="37293" xr:uid="{00000000-0005-0000-0000-000087280000}"/>
    <cellStyle name="MAY.1995 3 2 2 4" xfId="14492" xr:uid="{00000000-0005-0000-0000-000088280000}"/>
    <cellStyle name="MAY.1995 3 2 2 4 2" xfId="26056" xr:uid="{00000000-0005-0000-0000-000089280000}"/>
    <cellStyle name="MAY.1995 3 2 2 4 3" xfId="37199" xr:uid="{00000000-0005-0000-0000-00008A280000}"/>
    <cellStyle name="MAY.1995 3 2 2 5" xfId="14369" xr:uid="{00000000-0005-0000-0000-00008B280000}"/>
    <cellStyle name="MAY.1995 3 2 2 5 2" xfId="25933" xr:uid="{00000000-0005-0000-0000-00008C280000}"/>
    <cellStyle name="MAY.1995 3 2 2 5 3" xfId="37083" xr:uid="{00000000-0005-0000-0000-00008D280000}"/>
    <cellStyle name="MAY.1995 3 2 2 6" xfId="14904" xr:uid="{00000000-0005-0000-0000-00008E280000}"/>
    <cellStyle name="MAY.1995 3 2 2 6 2" xfId="26463" xr:uid="{00000000-0005-0000-0000-00008F280000}"/>
    <cellStyle name="MAY.1995 3 2 2 6 3" xfId="37533" xr:uid="{00000000-0005-0000-0000-000090280000}"/>
    <cellStyle name="MAY.1995 3 2 2 7" xfId="9643" xr:uid="{00000000-0005-0000-0000-000091280000}"/>
    <cellStyle name="MAY.1995 3 2 2 8" xfId="8485" xr:uid="{00000000-0005-0000-0000-000092280000}"/>
    <cellStyle name="MAY.1995 3 2 2 9" xfId="8644" xr:uid="{00000000-0005-0000-0000-000093280000}"/>
    <cellStyle name="MAY.1995 3 2 3" xfId="6992" xr:uid="{00000000-0005-0000-0000-000094280000}"/>
    <cellStyle name="MAY.1995 3 2 3 2" xfId="16273" xr:uid="{00000000-0005-0000-0000-000095280000}"/>
    <cellStyle name="MAY.1995 3 2 3 2 2" xfId="27827" xr:uid="{00000000-0005-0000-0000-000096280000}"/>
    <cellStyle name="MAY.1995 3 2 3 2 3" xfId="38745" xr:uid="{00000000-0005-0000-0000-000097280000}"/>
    <cellStyle name="MAY.1995 3 2 3 3" xfId="18135" xr:uid="{00000000-0005-0000-0000-000098280000}"/>
    <cellStyle name="MAY.1995 3 2 3 3 2" xfId="29623" xr:uid="{00000000-0005-0000-0000-000099280000}"/>
    <cellStyle name="MAY.1995 3 2 3 3 3" xfId="40424" xr:uid="{00000000-0005-0000-0000-00009A280000}"/>
    <cellStyle name="MAY.1995 3 2 3 4" xfId="19792" xr:uid="{00000000-0005-0000-0000-00009B280000}"/>
    <cellStyle name="MAY.1995 3 2 3 4 2" xfId="31280" xr:uid="{00000000-0005-0000-0000-00009C280000}"/>
    <cellStyle name="MAY.1995 3 2 3 4 3" xfId="41969" xr:uid="{00000000-0005-0000-0000-00009D280000}"/>
    <cellStyle name="MAY.1995 3 2 3 5" xfId="21526" xr:uid="{00000000-0005-0000-0000-00009E280000}"/>
    <cellStyle name="MAY.1995 3 2 3 5 2" xfId="33007" xr:uid="{00000000-0005-0000-0000-00009F280000}"/>
    <cellStyle name="MAY.1995 3 2 3 5 3" xfId="43508" xr:uid="{00000000-0005-0000-0000-0000A0280000}"/>
    <cellStyle name="MAY.1995 3 2 3 6" xfId="11695" xr:uid="{00000000-0005-0000-0000-0000A1280000}"/>
    <cellStyle name="MAY.1995 3 2 3 7" xfId="23350" xr:uid="{00000000-0005-0000-0000-0000A2280000}"/>
    <cellStyle name="MAY.1995 3 2 3 8" xfId="34687" xr:uid="{00000000-0005-0000-0000-0000A3280000}"/>
    <cellStyle name="MAY.1995 3 2 4" xfId="7053" xr:uid="{00000000-0005-0000-0000-0000A4280000}"/>
    <cellStyle name="MAY.1995 3 2 4 2" xfId="16334" xr:uid="{00000000-0005-0000-0000-0000A5280000}"/>
    <cellStyle name="MAY.1995 3 2 4 2 2" xfId="27888" xr:uid="{00000000-0005-0000-0000-0000A6280000}"/>
    <cellStyle name="MAY.1995 3 2 4 2 3" xfId="38804" xr:uid="{00000000-0005-0000-0000-0000A7280000}"/>
    <cellStyle name="MAY.1995 3 2 4 3" xfId="18194" xr:uid="{00000000-0005-0000-0000-0000A8280000}"/>
    <cellStyle name="MAY.1995 3 2 4 3 2" xfId="29682" xr:uid="{00000000-0005-0000-0000-0000A9280000}"/>
    <cellStyle name="MAY.1995 3 2 4 3 3" xfId="40483" xr:uid="{00000000-0005-0000-0000-0000AA280000}"/>
    <cellStyle name="MAY.1995 3 2 4 4" xfId="19853" xr:uid="{00000000-0005-0000-0000-0000AB280000}"/>
    <cellStyle name="MAY.1995 3 2 4 4 2" xfId="31341" xr:uid="{00000000-0005-0000-0000-0000AC280000}"/>
    <cellStyle name="MAY.1995 3 2 4 4 3" xfId="42028" xr:uid="{00000000-0005-0000-0000-0000AD280000}"/>
    <cellStyle name="MAY.1995 3 2 4 5" xfId="21587" xr:uid="{00000000-0005-0000-0000-0000AE280000}"/>
    <cellStyle name="MAY.1995 3 2 4 5 2" xfId="33068" xr:uid="{00000000-0005-0000-0000-0000AF280000}"/>
    <cellStyle name="MAY.1995 3 2 4 5 3" xfId="43567" xr:uid="{00000000-0005-0000-0000-0000B0280000}"/>
    <cellStyle name="MAY.1995 3 2 4 6" xfId="11756" xr:uid="{00000000-0005-0000-0000-0000B1280000}"/>
    <cellStyle name="MAY.1995 3 2 4 7" xfId="23411" xr:uid="{00000000-0005-0000-0000-0000B2280000}"/>
    <cellStyle name="MAY.1995 3 2 4 8" xfId="34748" xr:uid="{00000000-0005-0000-0000-0000B3280000}"/>
    <cellStyle name="MAY.1995 3 2 5" xfId="6428" xr:uid="{00000000-0005-0000-0000-0000B4280000}"/>
    <cellStyle name="MAY.1995 3 2 5 2" xfId="15709" xr:uid="{00000000-0005-0000-0000-0000B5280000}"/>
    <cellStyle name="MAY.1995 3 2 5 2 2" xfId="27263" xr:uid="{00000000-0005-0000-0000-0000B6280000}"/>
    <cellStyle name="MAY.1995 3 2 5 2 3" xfId="38253" xr:uid="{00000000-0005-0000-0000-0000B7280000}"/>
    <cellStyle name="MAY.1995 3 2 5 3" xfId="17635" xr:uid="{00000000-0005-0000-0000-0000B8280000}"/>
    <cellStyle name="MAY.1995 3 2 5 3 2" xfId="29123" xr:uid="{00000000-0005-0000-0000-0000B9280000}"/>
    <cellStyle name="MAY.1995 3 2 5 3 3" xfId="39926" xr:uid="{00000000-0005-0000-0000-0000BA280000}"/>
    <cellStyle name="MAY.1995 3 2 5 4" xfId="19228" xr:uid="{00000000-0005-0000-0000-0000BB280000}"/>
    <cellStyle name="MAY.1995 3 2 5 4 2" xfId="30716" xr:uid="{00000000-0005-0000-0000-0000BC280000}"/>
    <cellStyle name="MAY.1995 3 2 5 4 3" xfId="41477" xr:uid="{00000000-0005-0000-0000-0000BD280000}"/>
    <cellStyle name="MAY.1995 3 2 5 5" xfId="20962" xr:uid="{00000000-0005-0000-0000-0000BE280000}"/>
    <cellStyle name="MAY.1995 3 2 5 5 2" xfId="32443" xr:uid="{00000000-0005-0000-0000-0000BF280000}"/>
    <cellStyle name="MAY.1995 3 2 5 5 3" xfId="43016" xr:uid="{00000000-0005-0000-0000-0000C0280000}"/>
    <cellStyle name="MAY.1995 3 2 5 6" xfId="22786" xr:uid="{00000000-0005-0000-0000-0000C1280000}"/>
    <cellStyle name="MAY.1995 3 2 5 7" xfId="34123" xr:uid="{00000000-0005-0000-0000-0000C2280000}"/>
    <cellStyle name="MAY.1995 3 2 6" xfId="9642" xr:uid="{00000000-0005-0000-0000-0000C3280000}"/>
    <cellStyle name="MAY.1995 3 2 6 2" xfId="14628" xr:uid="{00000000-0005-0000-0000-0000C4280000}"/>
    <cellStyle name="MAY.1995 3 2 6 2 2" xfId="26189" xr:uid="{00000000-0005-0000-0000-0000C5280000}"/>
    <cellStyle name="MAY.1995 3 2 6 2 3" xfId="37292" xr:uid="{00000000-0005-0000-0000-0000C6280000}"/>
    <cellStyle name="MAY.1995 3 2 6 3" xfId="13177" xr:uid="{00000000-0005-0000-0000-0000C7280000}"/>
    <cellStyle name="MAY.1995 3 2 6 3 2" xfId="24745" xr:uid="{00000000-0005-0000-0000-0000C8280000}"/>
    <cellStyle name="MAY.1995 3 2 6 3 3" xfId="36031" xr:uid="{00000000-0005-0000-0000-0000C9280000}"/>
    <cellStyle name="MAY.1995 3 2 6 4" xfId="17238" xr:uid="{00000000-0005-0000-0000-0000CA280000}"/>
    <cellStyle name="MAY.1995 3 2 6 4 2" xfId="28726" xr:uid="{00000000-0005-0000-0000-0000CB280000}"/>
    <cellStyle name="MAY.1995 3 2 6 4 3" xfId="39544" xr:uid="{00000000-0005-0000-0000-0000CC280000}"/>
    <cellStyle name="MAY.1995 3 2 6 5" xfId="13878" xr:uid="{00000000-0005-0000-0000-0000CD280000}"/>
    <cellStyle name="MAY.1995 3 2 6 5 2" xfId="25442" xr:uid="{00000000-0005-0000-0000-0000CE280000}"/>
    <cellStyle name="MAY.1995 3 2 6 5 3" xfId="36651" xr:uid="{00000000-0005-0000-0000-0000CF280000}"/>
    <cellStyle name="MAY.1995 3 2 6 6" xfId="8967" xr:uid="{00000000-0005-0000-0000-0000D0280000}"/>
    <cellStyle name="MAY.1995 3 2 6 7" xfId="8591" xr:uid="{00000000-0005-0000-0000-0000D1280000}"/>
    <cellStyle name="MAY.1995 3 2 7" xfId="13810" xr:uid="{00000000-0005-0000-0000-0000D2280000}"/>
    <cellStyle name="MAY.1995 3 2 7 2" xfId="25374" xr:uid="{00000000-0005-0000-0000-0000D3280000}"/>
    <cellStyle name="MAY.1995 3 2 7 3" xfId="36588" xr:uid="{00000000-0005-0000-0000-0000D4280000}"/>
    <cellStyle name="MAY.1995 3 2 8" xfId="14050" xr:uid="{00000000-0005-0000-0000-0000D5280000}"/>
    <cellStyle name="MAY.1995 3 2 8 2" xfId="25614" xr:uid="{00000000-0005-0000-0000-0000D6280000}"/>
    <cellStyle name="MAY.1995 3 2 8 3" xfId="36810" xr:uid="{00000000-0005-0000-0000-0000D7280000}"/>
    <cellStyle name="MAY.1995 3 2 9" xfId="13848" xr:uid="{00000000-0005-0000-0000-0000D8280000}"/>
    <cellStyle name="MAY.1995 3 2 9 2" xfId="25412" xr:uid="{00000000-0005-0000-0000-0000D9280000}"/>
    <cellStyle name="MAY.1995 3 2 9 3" xfId="36625" xr:uid="{00000000-0005-0000-0000-0000DA280000}"/>
    <cellStyle name="MAY.1995 3 3" xfId="1799" xr:uid="{00000000-0005-0000-0000-0000DB280000}"/>
    <cellStyle name="MAY.1995 3 3 10" xfId="18514" xr:uid="{00000000-0005-0000-0000-0000DC280000}"/>
    <cellStyle name="MAY.1995 3 3 10 2" xfId="30002" xr:uid="{00000000-0005-0000-0000-0000DD280000}"/>
    <cellStyle name="MAY.1995 3 3 10 3" xfId="40801" xr:uid="{00000000-0005-0000-0000-0000DE280000}"/>
    <cellStyle name="MAY.1995 3 3 11" xfId="8779" xr:uid="{00000000-0005-0000-0000-0000DF280000}"/>
    <cellStyle name="MAY.1995 3 3 12" xfId="8226" xr:uid="{00000000-0005-0000-0000-0000E0280000}"/>
    <cellStyle name="MAY.1995 3 3 2" xfId="1800" xr:uid="{00000000-0005-0000-0000-0000E1280000}"/>
    <cellStyle name="MAY.1995 3 3 2 2" xfId="9688" xr:uid="{00000000-0005-0000-0000-0000E2280000}"/>
    <cellStyle name="MAY.1995 3 3 2 2 2" xfId="14654" xr:uid="{00000000-0005-0000-0000-0000E3280000}"/>
    <cellStyle name="MAY.1995 3 3 2 2 2 2" xfId="26215" xr:uid="{00000000-0005-0000-0000-0000E4280000}"/>
    <cellStyle name="MAY.1995 3 3 2 2 2 3" xfId="37317" xr:uid="{00000000-0005-0000-0000-0000E5280000}"/>
    <cellStyle name="MAY.1995 3 3 2 2 3" xfId="14484" xr:uid="{00000000-0005-0000-0000-0000E6280000}"/>
    <cellStyle name="MAY.1995 3 3 2 2 3 2" xfId="26048" xr:uid="{00000000-0005-0000-0000-0000E7280000}"/>
    <cellStyle name="MAY.1995 3 3 2 2 3 3" xfId="37191" xr:uid="{00000000-0005-0000-0000-0000E8280000}"/>
    <cellStyle name="MAY.1995 3 3 2 2 4" xfId="13558" xr:uid="{00000000-0005-0000-0000-0000E9280000}"/>
    <cellStyle name="MAY.1995 3 3 2 2 4 2" xfId="25122" xr:uid="{00000000-0005-0000-0000-0000EA280000}"/>
    <cellStyle name="MAY.1995 3 3 2 2 4 3" xfId="36370" xr:uid="{00000000-0005-0000-0000-0000EB280000}"/>
    <cellStyle name="MAY.1995 3 3 2 2 5" xfId="12901" xr:uid="{00000000-0005-0000-0000-0000EC280000}"/>
    <cellStyle name="MAY.1995 3 3 2 2 5 2" xfId="24471" xr:uid="{00000000-0005-0000-0000-0000ED280000}"/>
    <cellStyle name="MAY.1995 3 3 2 2 5 3" xfId="35785" xr:uid="{00000000-0005-0000-0000-0000EE280000}"/>
    <cellStyle name="MAY.1995 3 3 2 2 6" xfId="8476" xr:uid="{00000000-0005-0000-0000-0000EF280000}"/>
    <cellStyle name="MAY.1995 3 3 2 2 7" xfId="22438" xr:uid="{00000000-0005-0000-0000-0000F0280000}"/>
    <cellStyle name="MAY.1995 3 3 2 3" xfId="14631" xr:uid="{00000000-0005-0000-0000-0000F1280000}"/>
    <cellStyle name="MAY.1995 3 3 2 3 2" xfId="26192" xr:uid="{00000000-0005-0000-0000-0000F2280000}"/>
    <cellStyle name="MAY.1995 3 3 2 3 3" xfId="37295" xr:uid="{00000000-0005-0000-0000-0000F3280000}"/>
    <cellStyle name="MAY.1995 3 3 2 4" xfId="14491" xr:uid="{00000000-0005-0000-0000-0000F4280000}"/>
    <cellStyle name="MAY.1995 3 3 2 4 2" xfId="26055" xr:uid="{00000000-0005-0000-0000-0000F5280000}"/>
    <cellStyle name="MAY.1995 3 3 2 4 3" xfId="37198" xr:uid="{00000000-0005-0000-0000-0000F6280000}"/>
    <cellStyle name="MAY.1995 3 3 2 5" xfId="13555" xr:uid="{00000000-0005-0000-0000-0000F7280000}"/>
    <cellStyle name="MAY.1995 3 3 2 5 2" xfId="25119" xr:uid="{00000000-0005-0000-0000-0000F8280000}"/>
    <cellStyle name="MAY.1995 3 3 2 5 3" xfId="36367" xr:uid="{00000000-0005-0000-0000-0000F9280000}"/>
    <cellStyle name="MAY.1995 3 3 2 6" xfId="13861" xr:uid="{00000000-0005-0000-0000-0000FA280000}"/>
    <cellStyle name="MAY.1995 3 3 2 6 2" xfId="25425" xr:uid="{00000000-0005-0000-0000-0000FB280000}"/>
    <cellStyle name="MAY.1995 3 3 2 6 3" xfId="36638" xr:uid="{00000000-0005-0000-0000-0000FC280000}"/>
    <cellStyle name="MAY.1995 3 3 2 7" xfId="9645" xr:uid="{00000000-0005-0000-0000-0000FD280000}"/>
    <cellStyle name="MAY.1995 3 3 2 8" xfId="8486" xr:uid="{00000000-0005-0000-0000-0000FE280000}"/>
    <cellStyle name="MAY.1995 3 3 2 9" xfId="8589" xr:uid="{00000000-0005-0000-0000-0000FF280000}"/>
    <cellStyle name="MAY.1995 3 3 3" xfId="6991" xr:uid="{00000000-0005-0000-0000-000000290000}"/>
    <cellStyle name="MAY.1995 3 3 3 2" xfId="16272" xr:uid="{00000000-0005-0000-0000-000001290000}"/>
    <cellStyle name="MAY.1995 3 3 3 2 2" xfId="27826" xr:uid="{00000000-0005-0000-0000-000002290000}"/>
    <cellStyle name="MAY.1995 3 3 3 2 3" xfId="38744" xr:uid="{00000000-0005-0000-0000-000003290000}"/>
    <cellStyle name="MAY.1995 3 3 3 3" xfId="18134" xr:uid="{00000000-0005-0000-0000-000004290000}"/>
    <cellStyle name="MAY.1995 3 3 3 3 2" xfId="29622" xr:uid="{00000000-0005-0000-0000-000005290000}"/>
    <cellStyle name="MAY.1995 3 3 3 3 3" xfId="40423" xr:uid="{00000000-0005-0000-0000-000006290000}"/>
    <cellStyle name="MAY.1995 3 3 3 4" xfId="19791" xr:uid="{00000000-0005-0000-0000-000007290000}"/>
    <cellStyle name="MAY.1995 3 3 3 4 2" xfId="31279" xr:uid="{00000000-0005-0000-0000-000008290000}"/>
    <cellStyle name="MAY.1995 3 3 3 4 3" xfId="41968" xr:uid="{00000000-0005-0000-0000-000009290000}"/>
    <cellStyle name="MAY.1995 3 3 3 5" xfId="21525" xr:uid="{00000000-0005-0000-0000-00000A290000}"/>
    <cellStyle name="MAY.1995 3 3 3 5 2" xfId="33006" xr:uid="{00000000-0005-0000-0000-00000B290000}"/>
    <cellStyle name="MAY.1995 3 3 3 5 3" xfId="43507" xr:uid="{00000000-0005-0000-0000-00000C290000}"/>
    <cellStyle name="MAY.1995 3 3 3 6" xfId="11694" xr:uid="{00000000-0005-0000-0000-00000D290000}"/>
    <cellStyle name="MAY.1995 3 3 3 7" xfId="23349" xr:uid="{00000000-0005-0000-0000-00000E290000}"/>
    <cellStyle name="MAY.1995 3 3 3 8" xfId="34686" xr:uid="{00000000-0005-0000-0000-00000F290000}"/>
    <cellStyle name="MAY.1995 3 3 4" xfId="7052" xr:uid="{00000000-0005-0000-0000-000010290000}"/>
    <cellStyle name="MAY.1995 3 3 4 2" xfId="16333" xr:uid="{00000000-0005-0000-0000-000011290000}"/>
    <cellStyle name="MAY.1995 3 3 4 2 2" xfId="27887" xr:uid="{00000000-0005-0000-0000-000012290000}"/>
    <cellStyle name="MAY.1995 3 3 4 2 3" xfId="38803" xr:uid="{00000000-0005-0000-0000-000013290000}"/>
    <cellStyle name="MAY.1995 3 3 4 3" xfId="18193" xr:uid="{00000000-0005-0000-0000-000014290000}"/>
    <cellStyle name="MAY.1995 3 3 4 3 2" xfId="29681" xr:uid="{00000000-0005-0000-0000-000015290000}"/>
    <cellStyle name="MAY.1995 3 3 4 3 3" xfId="40482" xr:uid="{00000000-0005-0000-0000-000016290000}"/>
    <cellStyle name="MAY.1995 3 3 4 4" xfId="19852" xr:uid="{00000000-0005-0000-0000-000017290000}"/>
    <cellStyle name="MAY.1995 3 3 4 4 2" xfId="31340" xr:uid="{00000000-0005-0000-0000-000018290000}"/>
    <cellStyle name="MAY.1995 3 3 4 4 3" xfId="42027" xr:uid="{00000000-0005-0000-0000-000019290000}"/>
    <cellStyle name="MAY.1995 3 3 4 5" xfId="21586" xr:uid="{00000000-0005-0000-0000-00001A290000}"/>
    <cellStyle name="MAY.1995 3 3 4 5 2" xfId="33067" xr:uid="{00000000-0005-0000-0000-00001B290000}"/>
    <cellStyle name="MAY.1995 3 3 4 5 3" xfId="43566" xr:uid="{00000000-0005-0000-0000-00001C290000}"/>
    <cellStyle name="MAY.1995 3 3 4 6" xfId="11755" xr:uid="{00000000-0005-0000-0000-00001D290000}"/>
    <cellStyle name="MAY.1995 3 3 4 7" xfId="23410" xr:uid="{00000000-0005-0000-0000-00001E290000}"/>
    <cellStyle name="MAY.1995 3 3 4 8" xfId="34747" xr:uid="{00000000-0005-0000-0000-00001F290000}"/>
    <cellStyle name="MAY.1995 3 3 5" xfId="7757" xr:uid="{00000000-0005-0000-0000-000020290000}"/>
    <cellStyle name="MAY.1995 3 3 5 2" xfId="16742" xr:uid="{00000000-0005-0000-0000-000021290000}"/>
    <cellStyle name="MAY.1995 3 3 5 2 2" xfId="28296" xr:uid="{00000000-0005-0000-0000-000022290000}"/>
    <cellStyle name="MAY.1995 3 3 5 2 3" xfId="39165" xr:uid="{00000000-0005-0000-0000-000023290000}"/>
    <cellStyle name="MAY.1995 3 3 5 3" xfId="18540" xr:uid="{00000000-0005-0000-0000-000024290000}"/>
    <cellStyle name="MAY.1995 3 3 5 3 2" xfId="30028" xr:uid="{00000000-0005-0000-0000-000025290000}"/>
    <cellStyle name="MAY.1995 3 3 5 3 3" xfId="40826" xr:uid="{00000000-0005-0000-0000-000026290000}"/>
    <cellStyle name="MAY.1995 3 3 5 4" xfId="20229" xr:uid="{00000000-0005-0000-0000-000027290000}"/>
    <cellStyle name="MAY.1995 3 3 5 4 2" xfId="31717" xr:uid="{00000000-0005-0000-0000-000028290000}"/>
    <cellStyle name="MAY.1995 3 3 5 4 3" xfId="42361" xr:uid="{00000000-0005-0000-0000-000029290000}"/>
    <cellStyle name="MAY.1995 3 3 5 5" xfId="21963" xr:uid="{00000000-0005-0000-0000-00002A290000}"/>
    <cellStyle name="MAY.1995 3 3 5 5 2" xfId="33444" xr:uid="{00000000-0005-0000-0000-00002B290000}"/>
    <cellStyle name="MAY.1995 3 3 5 5 3" xfId="43900" xr:uid="{00000000-0005-0000-0000-00002C290000}"/>
    <cellStyle name="MAY.1995 3 3 5 6" xfId="23787" xr:uid="{00000000-0005-0000-0000-00002D290000}"/>
    <cellStyle name="MAY.1995 3 3 5 7" xfId="35122" xr:uid="{00000000-0005-0000-0000-00002E290000}"/>
    <cellStyle name="MAY.1995 3 3 6" xfId="9644" xr:uid="{00000000-0005-0000-0000-00002F290000}"/>
    <cellStyle name="MAY.1995 3 3 6 2" xfId="14630" xr:uid="{00000000-0005-0000-0000-000030290000}"/>
    <cellStyle name="MAY.1995 3 3 6 2 2" xfId="26191" xr:uid="{00000000-0005-0000-0000-000031290000}"/>
    <cellStyle name="MAY.1995 3 3 6 2 3" xfId="37294" xr:uid="{00000000-0005-0000-0000-000032290000}"/>
    <cellStyle name="MAY.1995 3 3 6 3" xfId="13176" xr:uid="{00000000-0005-0000-0000-000033290000}"/>
    <cellStyle name="MAY.1995 3 3 6 3 2" xfId="24744" xr:uid="{00000000-0005-0000-0000-000034290000}"/>
    <cellStyle name="MAY.1995 3 3 6 3 3" xfId="36030" xr:uid="{00000000-0005-0000-0000-000035290000}"/>
    <cellStyle name="MAY.1995 3 3 6 4" xfId="12909" xr:uid="{00000000-0005-0000-0000-000036290000}"/>
    <cellStyle name="MAY.1995 3 3 6 4 2" xfId="24479" xr:uid="{00000000-0005-0000-0000-000037290000}"/>
    <cellStyle name="MAY.1995 3 3 6 4 3" xfId="35789" xr:uid="{00000000-0005-0000-0000-000038290000}"/>
    <cellStyle name="MAY.1995 3 3 6 5" xfId="13862" xr:uid="{00000000-0005-0000-0000-000039290000}"/>
    <cellStyle name="MAY.1995 3 3 6 5 2" xfId="25426" xr:uid="{00000000-0005-0000-0000-00003A290000}"/>
    <cellStyle name="MAY.1995 3 3 6 5 3" xfId="36639" xr:uid="{00000000-0005-0000-0000-00003B290000}"/>
    <cellStyle name="MAY.1995 3 3 6 6" xfId="8487" xr:uid="{00000000-0005-0000-0000-00003C290000}"/>
    <cellStyle name="MAY.1995 3 3 6 7" xfId="10504" xr:uid="{00000000-0005-0000-0000-00003D290000}"/>
    <cellStyle name="MAY.1995 3 3 7" xfId="13809" xr:uid="{00000000-0005-0000-0000-00003E290000}"/>
    <cellStyle name="MAY.1995 3 3 7 2" xfId="25373" xr:uid="{00000000-0005-0000-0000-00003F290000}"/>
    <cellStyle name="MAY.1995 3 3 7 3" xfId="36587" xr:uid="{00000000-0005-0000-0000-000040290000}"/>
    <cellStyle name="MAY.1995 3 3 8" xfId="13510" xr:uid="{00000000-0005-0000-0000-000041290000}"/>
    <cellStyle name="MAY.1995 3 3 8 2" xfId="25074" xr:uid="{00000000-0005-0000-0000-000042290000}"/>
    <cellStyle name="MAY.1995 3 3 8 3" xfId="36333" xr:uid="{00000000-0005-0000-0000-000043290000}"/>
    <cellStyle name="MAY.1995 3 3 9" xfId="12685" xr:uid="{00000000-0005-0000-0000-000044290000}"/>
    <cellStyle name="MAY.1995 3 3 9 2" xfId="24255" xr:uid="{00000000-0005-0000-0000-000045290000}"/>
    <cellStyle name="MAY.1995 3 3 9 3" xfId="35586" xr:uid="{00000000-0005-0000-0000-000046290000}"/>
    <cellStyle name="MAY.1995 3 4" xfId="1801" xr:uid="{00000000-0005-0000-0000-000047290000}"/>
    <cellStyle name="MAY.1995 3 4 2" xfId="9687" xr:uid="{00000000-0005-0000-0000-000048290000}"/>
    <cellStyle name="MAY.1995 3 4 2 2" xfId="14653" xr:uid="{00000000-0005-0000-0000-000049290000}"/>
    <cellStyle name="MAY.1995 3 4 2 2 2" xfId="26214" xr:uid="{00000000-0005-0000-0000-00004A290000}"/>
    <cellStyle name="MAY.1995 3 4 2 2 3" xfId="37316" xr:uid="{00000000-0005-0000-0000-00004B290000}"/>
    <cellStyle name="MAY.1995 3 4 2 3" xfId="15229" xr:uid="{00000000-0005-0000-0000-00004C290000}"/>
    <cellStyle name="MAY.1995 3 4 2 3 2" xfId="26786" xr:uid="{00000000-0005-0000-0000-00004D290000}"/>
    <cellStyle name="MAY.1995 3 4 2 3 3" xfId="37820" xr:uid="{00000000-0005-0000-0000-00004E290000}"/>
    <cellStyle name="MAY.1995 3 4 2 4" xfId="14505" xr:uid="{00000000-0005-0000-0000-00004F290000}"/>
    <cellStyle name="MAY.1995 3 4 2 4 2" xfId="26069" xr:uid="{00000000-0005-0000-0000-000050290000}"/>
    <cellStyle name="MAY.1995 3 4 2 4 3" xfId="37212" xr:uid="{00000000-0005-0000-0000-000051290000}"/>
    <cellStyle name="MAY.1995 3 4 2 5" xfId="14460" xr:uid="{00000000-0005-0000-0000-000052290000}"/>
    <cellStyle name="MAY.1995 3 4 2 5 2" xfId="26024" xr:uid="{00000000-0005-0000-0000-000053290000}"/>
    <cellStyle name="MAY.1995 3 4 2 5 3" xfId="37168" xr:uid="{00000000-0005-0000-0000-000054290000}"/>
    <cellStyle name="MAY.1995 3 4 2 6" xfId="8963" xr:uid="{00000000-0005-0000-0000-000055290000}"/>
    <cellStyle name="MAY.1995 3 4 2 7" xfId="8764" xr:uid="{00000000-0005-0000-0000-000056290000}"/>
    <cellStyle name="MAY.1995 3 4 3" xfId="14632" xr:uid="{00000000-0005-0000-0000-000057290000}"/>
    <cellStyle name="MAY.1995 3 4 3 2" xfId="26193" xr:uid="{00000000-0005-0000-0000-000058290000}"/>
    <cellStyle name="MAY.1995 3 4 3 3" xfId="37296" xr:uid="{00000000-0005-0000-0000-000059290000}"/>
    <cellStyle name="MAY.1995 3 4 4" xfId="13174" xr:uid="{00000000-0005-0000-0000-00005A290000}"/>
    <cellStyle name="MAY.1995 3 4 4 2" xfId="24742" xr:uid="{00000000-0005-0000-0000-00005B290000}"/>
    <cellStyle name="MAY.1995 3 4 4 3" xfId="36029" xr:uid="{00000000-0005-0000-0000-00005C290000}"/>
    <cellStyle name="MAY.1995 3 4 5" xfId="13357" xr:uid="{00000000-0005-0000-0000-00005D290000}"/>
    <cellStyle name="MAY.1995 3 4 5 2" xfId="24925" xr:uid="{00000000-0005-0000-0000-00005E290000}"/>
    <cellStyle name="MAY.1995 3 4 5 3" xfId="36195" xr:uid="{00000000-0005-0000-0000-00005F290000}"/>
    <cellStyle name="MAY.1995 3 4 6" xfId="14476" xr:uid="{00000000-0005-0000-0000-000060290000}"/>
    <cellStyle name="MAY.1995 3 4 6 2" xfId="26040" xr:uid="{00000000-0005-0000-0000-000061290000}"/>
    <cellStyle name="MAY.1995 3 4 6 3" xfId="37184" xr:uid="{00000000-0005-0000-0000-000062290000}"/>
    <cellStyle name="MAY.1995 3 4 7" xfId="9646" xr:uid="{00000000-0005-0000-0000-000063290000}"/>
    <cellStyle name="MAY.1995 3 4 8" xfId="8080" xr:uid="{00000000-0005-0000-0000-000064290000}"/>
    <cellStyle name="MAY.1995 3 4 9" xfId="9569" xr:uid="{00000000-0005-0000-0000-000065290000}"/>
    <cellStyle name="MAY.1995 3 5" xfId="6533" xr:uid="{00000000-0005-0000-0000-000066290000}"/>
    <cellStyle name="MAY.1995 3 5 2" xfId="15814" xr:uid="{00000000-0005-0000-0000-000067290000}"/>
    <cellStyle name="MAY.1995 3 5 2 2" xfId="27368" xr:uid="{00000000-0005-0000-0000-000068290000}"/>
    <cellStyle name="MAY.1995 3 5 2 3" xfId="38343" xr:uid="{00000000-0005-0000-0000-000069290000}"/>
    <cellStyle name="MAY.1995 3 5 3" xfId="17728" xr:uid="{00000000-0005-0000-0000-00006A290000}"/>
    <cellStyle name="MAY.1995 3 5 3 2" xfId="29216" xr:uid="{00000000-0005-0000-0000-00006B290000}"/>
    <cellStyle name="MAY.1995 3 5 3 3" xfId="40019" xr:uid="{00000000-0005-0000-0000-00006C290000}"/>
    <cellStyle name="MAY.1995 3 5 4" xfId="19333" xr:uid="{00000000-0005-0000-0000-00006D290000}"/>
    <cellStyle name="MAY.1995 3 5 4 2" xfId="30821" xr:uid="{00000000-0005-0000-0000-00006E290000}"/>
    <cellStyle name="MAY.1995 3 5 4 3" xfId="41567" xr:uid="{00000000-0005-0000-0000-00006F290000}"/>
    <cellStyle name="MAY.1995 3 5 5" xfId="21067" xr:uid="{00000000-0005-0000-0000-000070290000}"/>
    <cellStyle name="MAY.1995 3 5 5 2" xfId="32548" xr:uid="{00000000-0005-0000-0000-000071290000}"/>
    <cellStyle name="MAY.1995 3 5 5 3" xfId="43106" xr:uid="{00000000-0005-0000-0000-000072290000}"/>
    <cellStyle name="MAY.1995 3 5 6" xfId="11236" xr:uid="{00000000-0005-0000-0000-000073290000}"/>
    <cellStyle name="MAY.1995 3 5 7" xfId="22891" xr:uid="{00000000-0005-0000-0000-000074290000}"/>
    <cellStyle name="MAY.1995 3 5 8" xfId="34228" xr:uid="{00000000-0005-0000-0000-000075290000}"/>
    <cellStyle name="MAY.1995 3 6" xfId="6977" xr:uid="{00000000-0005-0000-0000-000076290000}"/>
    <cellStyle name="MAY.1995 3 6 2" xfId="16258" xr:uid="{00000000-0005-0000-0000-000077290000}"/>
    <cellStyle name="MAY.1995 3 6 2 2" xfId="27812" xr:uid="{00000000-0005-0000-0000-000078290000}"/>
    <cellStyle name="MAY.1995 3 6 2 3" xfId="38738" xr:uid="{00000000-0005-0000-0000-000079290000}"/>
    <cellStyle name="MAY.1995 3 6 3" xfId="18127" xr:uid="{00000000-0005-0000-0000-00007A290000}"/>
    <cellStyle name="MAY.1995 3 6 3 2" xfId="29615" xr:uid="{00000000-0005-0000-0000-00007B290000}"/>
    <cellStyle name="MAY.1995 3 6 3 3" xfId="40416" xr:uid="{00000000-0005-0000-0000-00007C290000}"/>
    <cellStyle name="MAY.1995 3 6 4" xfId="19777" xr:uid="{00000000-0005-0000-0000-00007D290000}"/>
    <cellStyle name="MAY.1995 3 6 4 2" xfId="31265" xr:uid="{00000000-0005-0000-0000-00007E290000}"/>
    <cellStyle name="MAY.1995 3 6 4 3" xfId="41962" xr:uid="{00000000-0005-0000-0000-00007F290000}"/>
    <cellStyle name="MAY.1995 3 6 5" xfId="21511" xr:uid="{00000000-0005-0000-0000-000080290000}"/>
    <cellStyle name="MAY.1995 3 6 5 2" xfId="32992" xr:uid="{00000000-0005-0000-0000-000081290000}"/>
    <cellStyle name="MAY.1995 3 6 5 3" xfId="43501" xr:uid="{00000000-0005-0000-0000-000082290000}"/>
    <cellStyle name="MAY.1995 3 6 6" xfId="11680" xr:uid="{00000000-0005-0000-0000-000083290000}"/>
    <cellStyle name="MAY.1995 3 6 7" xfId="23335" xr:uid="{00000000-0005-0000-0000-000084290000}"/>
    <cellStyle name="MAY.1995 3 6 8" xfId="34672" xr:uid="{00000000-0005-0000-0000-000085290000}"/>
    <cellStyle name="MAY.1995 3 7" xfId="6690" xr:uid="{00000000-0005-0000-0000-000086290000}"/>
    <cellStyle name="MAY.1995 3 7 2" xfId="15971" xr:uid="{00000000-0005-0000-0000-000087290000}"/>
    <cellStyle name="MAY.1995 3 7 2 2" xfId="27525" xr:uid="{00000000-0005-0000-0000-000088290000}"/>
    <cellStyle name="MAY.1995 3 7 2 3" xfId="38489" xr:uid="{00000000-0005-0000-0000-000089290000}"/>
    <cellStyle name="MAY.1995 3 7 3" xfId="17875" xr:uid="{00000000-0005-0000-0000-00008A290000}"/>
    <cellStyle name="MAY.1995 3 7 3 2" xfId="29363" xr:uid="{00000000-0005-0000-0000-00008B290000}"/>
    <cellStyle name="MAY.1995 3 7 3 3" xfId="40166" xr:uid="{00000000-0005-0000-0000-00008C290000}"/>
    <cellStyle name="MAY.1995 3 7 4" xfId="19490" xr:uid="{00000000-0005-0000-0000-00008D290000}"/>
    <cellStyle name="MAY.1995 3 7 4 2" xfId="30978" xr:uid="{00000000-0005-0000-0000-00008E290000}"/>
    <cellStyle name="MAY.1995 3 7 4 3" xfId="41713" xr:uid="{00000000-0005-0000-0000-00008F290000}"/>
    <cellStyle name="MAY.1995 3 7 5" xfId="21224" xr:uid="{00000000-0005-0000-0000-000090290000}"/>
    <cellStyle name="MAY.1995 3 7 5 2" xfId="32705" xr:uid="{00000000-0005-0000-0000-000091290000}"/>
    <cellStyle name="MAY.1995 3 7 5 3" xfId="43252" xr:uid="{00000000-0005-0000-0000-000092290000}"/>
    <cellStyle name="MAY.1995 3 7 6" xfId="23048" xr:uid="{00000000-0005-0000-0000-000093290000}"/>
    <cellStyle name="MAY.1995 3 7 7" xfId="34385" xr:uid="{00000000-0005-0000-0000-000094290000}"/>
    <cellStyle name="MAY.1995 3 8" xfId="9641" xr:uid="{00000000-0005-0000-0000-000095290000}"/>
    <cellStyle name="MAY.1995 3 8 2" xfId="14627" xr:uid="{00000000-0005-0000-0000-000096290000}"/>
    <cellStyle name="MAY.1995 3 8 2 2" xfId="26188" xr:uid="{00000000-0005-0000-0000-000097290000}"/>
    <cellStyle name="MAY.1995 3 8 2 3" xfId="37291" xr:uid="{00000000-0005-0000-0000-000098290000}"/>
    <cellStyle name="MAY.1995 3 8 3" xfId="14493" xr:uid="{00000000-0005-0000-0000-000099290000}"/>
    <cellStyle name="MAY.1995 3 8 3 2" xfId="26057" xr:uid="{00000000-0005-0000-0000-00009A290000}"/>
    <cellStyle name="MAY.1995 3 8 3 3" xfId="37200" xr:uid="{00000000-0005-0000-0000-00009B290000}"/>
    <cellStyle name="MAY.1995 3 8 4" xfId="14378" xr:uid="{00000000-0005-0000-0000-00009C290000}"/>
    <cellStyle name="MAY.1995 3 8 4 2" xfId="25942" xr:uid="{00000000-0005-0000-0000-00009D290000}"/>
    <cellStyle name="MAY.1995 3 8 4 3" xfId="37091" xr:uid="{00000000-0005-0000-0000-00009E290000}"/>
    <cellStyle name="MAY.1995 3 8 5" xfId="13719" xr:uid="{00000000-0005-0000-0000-00009F290000}"/>
    <cellStyle name="MAY.1995 3 8 5 2" xfId="25283" xr:uid="{00000000-0005-0000-0000-0000A0290000}"/>
    <cellStyle name="MAY.1995 3 8 5 3" xfId="36513" xr:uid="{00000000-0005-0000-0000-0000A1290000}"/>
    <cellStyle name="MAY.1995 3 8 6" xfId="8488" xr:uid="{00000000-0005-0000-0000-0000A2290000}"/>
    <cellStyle name="MAY.1995 3 8 7" xfId="8590" xr:uid="{00000000-0005-0000-0000-0000A3290000}"/>
    <cellStyle name="MAY.1995 3 9" xfId="12993" xr:uid="{00000000-0005-0000-0000-0000A4290000}"/>
    <cellStyle name="MAY.1995 3 9 2" xfId="24563" xr:uid="{00000000-0005-0000-0000-0000A5290000}"/>
    <cellStyle name="MAY.1995 3 9 3" xfId="35857" xr:uid="{00000000-0005-0000-0000-0000A6290000}"/>
    <cellStyle name="MAY.1995 4" xfId="1802" xr:uid="{00000000-0005-0000-0000-0000A7290000}"/>
    <cellStyle name="MAY.1995 4 10" xfId="13601" xr:uid="{00000000-0005-0000-0000-0000A8290000}"/>
    <cellStyle name="MAY.1995 4 10 2" xfId="25165" xr:uid="{00000000-0005-0000-0000-0000A9290000}"/>
    <cellStyle name="MAY.1995 4 10 3" xfId="36410" xr:uid="{00000000-0005-0000-0000-0000AA290000}"/>
    <cellStyle name="MAY.1995 4 11" xfId="13037" xr:uid="{00000000-0005-0000-0000-0000AB290000}"/>
    <cellStyle name="MAY.1995 4 11 2" xfId="24606" xr:uid="{00000000-0005-0000-0000-0000AC290000}"/>
    <cellStyle name="MAY.1995 4 11 3" xfId="35895" xr:uid="{00000000-0005-0000-0000-0000AD290000}"/>
    <cellStyle name="MAY.1995 4 12" xfId="17159" xr:uid="{00000000-0005-0000-0000-0000AE290000}"/>
    <cellStyle name="MAY.1995 4 12 2" xfId="28647" xr:uid="{00000000-0005-0000-0000-0000AF290000}"/>
    <cellStyle name="MAY.1995 4 12 3" xfId="39469" xr:uid="{00000000-0005-0000-0000-0000B0290000}"/>
    <cellStyle name="MAY.1995 4 13" xfId="9306" xr:uid="{00000000-0005-0000-0000-0000B1290000}"/>
    <cellStyle name="MAY.1995 4 14" xfId="8395" xr:uid="{00000000-0005-0000-0000-0000B2290000}"/>
    <cellStyle name="MAY.1995 4 2" xfId="1803" xr:uid="{00000000-0005-0000-0000-0000B3290000}"/>
    <cellStyle name="MAY.1995 4 2 10" xfId="17170" xr:uid="{00000000-0005-0000-0000-0000B4290000}"/>
    <cellStyle name="MAY.1995 4 2 10 2" xfId="28658" xr:uid="{00000000-0005-0000-0000-0000B5290000}"/>
    <cellStyle name="MAY.1995 4 2 10 3" xfId="39477" xr:uid="{00000000-0005-0000-0000-0000B6290000}"/>
    <cellStyle name="MAY.1995 4 2 11" xfId="9662" xr:uid="{00000000-0005-0000-0000-0000B7290000}"/>
    <cellStyle name="MAY.1995 4 2 12" xfId="8447" xr:uid="{00000000-0005-0000-0000-0000B8290000}"/>
    <cellStyle name="MAY.1995 4 2 2" xfId="1804" xr:uid="{00000000-0005-0000-0000-0000B9290000}"/>
    <cellStyle name="MAY.1995 4 2 2 2" xfId="9685" xr:uid="{00000000-0005-0000-0000-0000BA290000}"/>
    <cellStyle name="MAY.1995 4 2 2 2 2" xfId="14651" xr:uid="{00000000-0005-0000-0000-0000BB290000}"/>
    <cellStyle name="MAY.1995 4 2 2 2 2 2" xfId="26212" xr:uid="{00000000-0005-0000-0000-0000BC290000}"/>
    <cellStyle name="MAY.1995 4 2 2 2 2 3" xfId="37315" xr:uid="{00000000-0005-0000-0000-0000BD290000}"/>
    <cellStyle name="MAY.1995 4 2 2 2 3" xfId="14485" xr:uid="{00000000-0005-0000-0000-0000BE290000}"/>
    <cellStyle name="MAY.1995 4 2 2 2 3 2" xfId="26049" xr:uid="{00000000-0005-0000-0000-0000BF290000}"/>
    <cellStyle name="MAY.1995 4 2 2 2 3 3" xfId="37192" xr:uid="{00000000-0005-0000-0000-0000C0290000}"/>
    <cellStyle name="MAY.1995 4 2 2 2 4" xfId="18837" xr:uid="{00000000-0005-0000-0000-0000C1290000}"/>
    <cellStyle name="MAY.1995 4 2 2 2 4 2" xfId="30325" xr:uid="{00000000-0005-0000-0000-0000C2290000}"/>
    <cellStyle name="MAY.1995 4 2 2 2 4 3" xfId="41120" xr:uid="{00000000-0005-0000-0000-0000C3290000}"/>
    <cellStyle name="MAY.1995 4 2 2 2 5" xfId="17256" xr:uid="{00000000-0005-0000-0000-0000C4290000}"/>
    <cellStyle name="MAY.1995 4 2 2 2 5 2" xfId="28744" xr:uid="{00000000-0005-0000-0000-0000C5290000}"/>
    <cellStyle name="MAY.1995 4 2 2 2 5 3" xfId="39552" xr:uid="{00000000-0005-0000-0000-0000C6290000}"/>
    <cellStyle name="MAY.1995 4 2 2 2 6" xfId="8079" xr:uid="{00000000-0005-0000-0000-0000C7290000}"/>
    <cellStyle name="MAY.1995 4 2 2 2 7" xfId="9388" xr:uid="{00000000-0005-0000-0000-0000C8290000}"/>
    <cellStyle name="MAY.1995 4 2 2 3" xfId="14635" xr:uid="{00000000-0005-0000-0000-0000C9290000}"/>
    <cellStyle name="MAY.1995 4 2 2 3 2" xfId="26196" xr:uid="{00000000-0005-0000-0000-0000CA290000}"/>
    <cellStyle name="MAY.1995 4 2 2 3 3" xfId="37299" xr:uid="{00000000-0005-0000-0000-0000CB290000}"/>
    <cellStyle name="MAY.1995 4 2 2 4" xfId="14489" xr:uid="{00000000-0005-0000-0000-0000CC290000}"/>
    <cellStyle name="MAY.1995 4 2 2 4 2" xfId="26053" xr:uid="{00000000-0005-0000-0000-0000CD290000}"/>
    <cellStyle name="MAY.1995 4 2 2 4 3" xfId="37196" xr:uid="{00000000-0005-0000-0000-0000CE290000}"/>
    <cellStyle name="MAY.1995 4 2 2 5" xfId="12705" xr:uid="{00000000-0005-0000-0000-0000CF290000}"/>
    <cellStyle name="MAY.1995 4 2 2 5 2" xfId="24275" xr:uid="{00000000-0005-0000-0000-0000D0290000}"/>
    <cellStyle name="MAY.1995 4 2 2 5 3" xfId="35606" xr:uid="{00000000-0005-0000-0000-0000D1290000}"/>
    <cellStyle name="MAY.1995 4 2 2 6" xfId="15228" xr:uid="{00000000-0005-0000-0000-0000D2290000}"/>
    <cellStyle name="MAY.1995 4 2 2 6 2" xfId="26785" xr:uid="{00000000-0005-0000-0000-0000D3290000}"/>
    <cellStyle name="MAY.1995 4 2 2 6 3" xfId="37819" xr:uid="{00000000-0005-0000-0000-0000D4290000}"/>
    <cellStyle name="MAY.1995 4 2 2 7" xfId="9649" xr:uid="{00000000-0005-0000-0000-0000D5290000}"/>
    <cellStyle name="MAY.1995 4 2 2 8" xfId="8483" xr:uid="{00000000-0005-0000-0000-0000D6290000}"/>
    <cellStyle name="MAY.1995 4 2 2 9" xfId="9562" xr:uid="{00000000-0005-0000-0000-0000D7290000}"/>
    <cellStyle name="MAY.1995 4 2 3" xfId="6994" xr:uid="{00000000-0005-0000-0000-0000D8290000}"/>
    <cellStyle name="MAY.1995 4 2 3 2" xfId="16275" xr:uid="{00000000-0005-0000-0000-0000D9290000}"/>
    <cellStyle name="MAY.1995 4 2 3 2 2" xfId="27829" xr:uid="{00000000-0005-0000-0000-0000DA290000}"/>
    <cellStyle name="MAY.1995 4 2 3 2 3" xfId="38747" xr:uid="{00000000-0005-0000-0000-0000DB290000}"/>
    <cellStyle name="MAY.1995 4 2 3 3" xfId="18137" xr:uid="{00000000-0005-0000-0000-0000DC290000}"/>
    <cellStyle name="MAY.1995 4 2 3 3 2" xfId="29625" xr:uid="{00000000-0005-0000-0000-0000DD290000}"/>
    <cellStyle name="MAY.1995 4 2 3 3 3" xfId="40426" xr:uid="{00000000-0005-0000-0000-0000DE290000}"/>
    <cellStyle name="MAY.1995 4 2 3 4" xfId="19794" xr:uid="{00000000-0005-0000-0000-0000DF290000}"/>
    <cellStyle name="MAY.1995 4 2 3 4 2" xfId="31282" xr:uid="{00000000-0005-0000-0000-0000E0290000}"/>
    <cellStyle name="MAY.1995 4 2 3 4 3" xfId="41971" xr:uid="{00000000-0005-0000-0000-0000E1290000}"/>
    <cellStyle name="MAY.1995 4 2 3 5" xfId="21528" xr:uid="{00000000-0005-0000-0000-0000E2290000}"/>
    <cellStyle name="MAY.1995 4 2 3 5 2" xfId="33009" xr:uid="{00000000-0005-0000-0000-0000E3290000}"/>
    <cellStyle name="MAY.1995 4 2 3 5 3" xfId="43510" xr:uid="{00000000-0005-0000-0000-0000E4290000}"/>
    <cellStyle name="MAY.1995 4 2 3 6" xfId="11697" xr:uid="{00000000-0005-0000-0000-0000E5290000}"/>
    <cellStyle name="MAY.1995 4 2 3 7" xfId="23352" xr:uid="{00000000-0005-0000-0000-0000E6290000}"/>
    <cellStyle name="MAY.1995 4 2 3 8" xfId="34689" xr:uid="{00000000-0005-0000-0000-0000E7290000}"/>
    <cellStyle name="MAY.1995 4 2 4" xfId="6860" xr:uid="{00000000-0005-0000-0000-0000E8290000}"/>
    <cellStyle name="MAY.1995 4 2 4 2" xfId="16141" xr:uid="{00000000-0005-0000-0000-0000E9290000}"/>
    <cellStyle name="MAY.1995 4 2 4 2 2" xfId="27695" xr:uid="{00000000-0005-0000-0000-0000EA290000}"/>
    <cellStyle name="MAY.1995 4 2 4 2 3" xfId="38634" xr:uid="{00000000-0005-0000-0000-0000EB290000}"/>
    <cellStyle name="MAY.1995 4 2 4 3" xfId="18021" xr:uid="{00000000-0005-0000-0000-0000EC290000}"/>
    <cellStyle name="MAY.1995 4 2 4 3 2" xfId="29509" xr:uid="{00000000-0005-0000-0000-0000ED290000}"/>
    <cellStyle name="MAY.1995 4 2 4 3 3" xfId="40311" xr:uid="{00000000-0005-0000-0000-0000EE290000}"/>
    <cellStyle name="MAY.1995 4 2 4 4" xfId="19660" xr:uid="{00000000-0005-0000-0000-0000EF290000}"/>
    <cellStyle name="MAY.1995 4 2 4 4 2" xfId="31148" xr:uid="{00000000-0005-0000-0000-0000F0290000}"/>
    <cellStyle name="MAY.1995 4 2 4 4 3" xfId="41858" xr:uid="{00000000-0005-0000-0000-0000F1290000}"/>
    <cellStyle name="MAY.1995 4 2 4 5" xfId="21394" xr:uid="{00000000-0005-0000-0000-0000F2290000}"/>
    <cellStyle name="MAY.1995 4 2 4 5 2" xfId="32875" xr:uid="{00000000-0005-0000-0000-0000F3290000}"/>
    <cellStyle name="MAY.1995 4 2 4 5 3" xfId="43397" xr:uid="{00000000-0005-0000-0000-0000F4290000}"/>
    <cellStyle name="MAY.1995 4 2 4 6" xfId="11563" xr:uid="{00000000-0005-0000-0000-0000F5290000}"/>
    <cellStyle name="MAY.1995 4 2 4 7" xfId="23218" xr:uid="{00000000-0005-0000-0000-0000F6290000}"/>
    <cellStyle name="MAY.1995 4 2 4 8" xfId="34555" xr:uid="{00000000-0005-0000-0000-0000F7290000}"/>
    <cellStyle name="MAY.1995 4 2 5" xfId="6737" xr:uid="{00000000-0005-0000-0000-0000F8290000}"/>
    <cellStyle name="MAY.1995 4 2 5 2" xfId="16018" xr:uid="{00000000-0005-0000-0000-0000F9290000}"/>
    <cellStyle name="MAY.1995 4 2 5 2 2" xfId="27572" xr:uid="{00000000-0005-0000-0000-0000FA290000}"/>
    <cellStyle name="MAY.1995 4 2 5 2 3" xfId="38529" xr:uid="{00000000-0005-0000-0000-0000FB290000}"/>
    <cellStyle name="MAY.1995 4 2 5 3" xfId="17916" xr:uid="{00000000-0005-0000-0000-0000FC290000}"/>
    <cellStyle name="MAY.1995 4 2 5 3 2" xfId="29404" xr:uid="{00000000-0005-0000-0000-0000FD290000}"/>
    <cellStyle name="MAY.1995 4 2 5 3 3" xfId="40206" xr:uid="{00000000-0005-0000-0000-0000FE290000}"/>
    <cellStyle name="MAY.1995 4 2 5 4" xfId="19537" xr:uid="{00000000-0005-0000-0000-0000FF290000}"/>
    <cellStyle name="MAY.1995 4 2 5 4 2" xfId="31025" xr:uid="{00000000-0005-0000-0000-0000002A0000}"/>
    <cellStyle name="MAY.1995 4 2 5 4 3" xfId="41753" xr:uid="{00000000-0005-0000-0000-0000012A0000}"/>
    <cellStyle name="MAY.1995 4 2 5 5" xfId="21271" xr:uid="{00000000-0005-0000-0000-0000022A0000}"/>
    <cellStyle name="MAY.1995 4 2 5 5 2" xfId="32752" xr:uid="{00000000-0005-0000-0000-0000032A0000}"/>
    <cellStyle name="MAY.1995 4 2 5 5 3" xfId="43292" xr:uid="{00000000-0005-0000-0000-0000042A0000}"/>
    <cellStyle name="MAY.1995 4 2 5 6" xfId="23095" xr:uid="{00000000-0005-0000-0000-0000052A0000}"/>
    <cellStyle name="MAY.1995 4 2 5 7" xfId="34432" xr:uid="{00000000-0005-0000-0000-0000062A0000}"/>
    <cellStyle name="MAY.1995 4 2 6" xfId="9648" xr:uid="{00000000-0005-0000-0000-0000072A0000}"/>
    <cellStyle name="MAY.1995 4 2 6 2" xfId="14634" xr:uid="{00000000-0005-0000-0000-0000082A0000}"/>
    <cellStyle name="MAY.1995 4 2 6 2 2" xfId="26195" xr:uid="{00000000-0005-0000-0000-0000092A0000}"/>
    <cellStyle name="MAY.1995 4 2 6 2 3" xfId="37298" xr:uid="{00000000-0005-0000-0000-00000A2A0000}"/>
    <cellStyle name="MAY.1995 4 2 6 3" xfId="13171" xr:uid="{00000000-0005-0000-0000-00000B2A0000}"/>
    <cellStyle name="MAY.1995 4 2 6 3 2" xfId="24739" xr:uid="{00000000-0005-0000-0000-00000C2A0000}"/>
    <cellStyle name="MAY.1995 4 2 6 3 3" xfId="36027" xr:uid="{00000000-0005-0000-0000-00000D2A0000}"/>
    <cellStyle name="MAY.1995 4 2 6 4" xfId="14375" xr:uid="{00000000-0005-0000-0000-00000E2A0000}"/>
    <cellStyle name="MAY.1995 4 2 6 4 2" xfId="25939" xr:uid="{00000000-0005-0000-0000-00000F2A0000}"/>
    <cellStyle name="MAY.1995 4 2 6 4 3" xfId="37089" xr:uid="{00000000-0005-0000-0000-0000102A0000}"/>
    <cellStyle name="MAY.1995 4 2 6 5" xfId="12987" xr:uid="{00000000-0005-0000-0000-0000112A0000}"/>
    <cellStyle name="MAY.1995 4 2 6 5 2" xfId="24557" xr:uid="{00000000-0005-0000-0000-0000122A0000}"/>
    <cellStyle name="MAY.1995 4 2 6 5 3" xfId="35851" xr:uid="{00000000-0005-0000-0000-0000132A0000}"/>
    <cellStyle name="MAY.1995 4 2 6 6" xfId="8484" xr:uid="{00000000-0005-0000-0000-0000142A0000}"/>
    <cellStyle name="MAY.1995 4 2 6 7" xfId="8193" xr:uid="{00000000-0005-0000-0000-0000152A0000}"/>
    <cellStyle name="MAY.1995 4 2 7" xfId="13812" xr:uid="{00000000-0005-0000-0000-0000162A0000}"/>
    <cellStyle name="MAY.1995 4 2 7 2" xfId="25376" xr:uid="{00000000-0005-0000-0000-0000172A0000}"/>
    <cellStyle name="MAY.1995 4 2 7 3" xfId="36590" xr:uid="{00000000-0005-0000-0000-0000182A0000}"/>
    <cellStyle name="MAY.1995 4 2 8" xfId="13509" xr:uid="{00000000-0005-0000-0000-0000192A0000}"/>
    <cellStyle name="MAY.1995 4 2 8 2" xfId="25073" xr:uid="{00000000-0005-0000-0000-00001A2A0000}"/>
    <cellStyle name="MAY.1995 4 2 8 3" xfId="36332" xr:uid="{00000000-0005-0000-0000-00001B2A0000}"/>
    <cellStyle name="MAY.1995 4 2 9" xfId="14843" xr:uid="{00000000-0005-0000-0000-00001C2A0000}"/>
    <cellStyle name="MAY.1995 4 2 9 2" xfId="26402" xr:uid="{00000000-0005-0000-0000-00001D2A0000}"/>
    <cellStyle name="MAY.1995 4 2 9 3" xfId="37487" xr:uid="{00000000-0005-0000-0000-00001E2A0000}"/>
    <cellStyle name="MAY.1995 4 3" xfId="1805" xr:uid="{00000000-0005-0000-0000-00001F2A0000}"/>
    <cellStyle name="MAY.1995 4 3 10" xfId="13194" xr:uid="{00000000-0005-0000-0000-0000202A0000}"/>
    <cellStyle name="MAY.1995 4 3 10 2" xfId="24762" xr:uid="{00000000-0005-0000-0000-0000212A0000}"/>
    <cellStyle name="MAY.1995 4 3 10 3" xfId="36046" xr:uid="{00000000-0005-0000-0000-0000222A0000}"/>
    <cellStyle name="MAY.1995 4 3 11" xfId="8276" xr:uid="{00000000-0005-0000-0000-0000232A0000}"/>
    <cellStyle name="MAY.1995 4 3 12" xfId="8448" xr:uid="{00000000-0005-0000-0000-0000242A0000}"/>
    <cellStyle name="MAY.1995 4 3 2" xfId="1806" xr:uid="{00000000-0005-0000-0000-0000252A0000}"/>
    <cellStyle name="MAY.1995 4 3 2 2" xfId="9683" xr:uid="{00000000-0005-0000-0000-0000262A0000}"/>
    <cellStyle name="MAY.1995 4 3 2 2 2" xfId="14650" xr:uid="{00000000-0005-0000-0000-0000272A0000}"/>
    <cellStyle name="MAY.1995 4 3 2 2 2 2" xfId="26211" xr:uid="{00000000-0005-0000-0000-0000282A0000}"/>
    <cellStyle name="MAY.1995 4 3 2 2 2 3" xfId="37314" xr:uid="{00000000-0005-0000-0000-0000292A0000}"/>
    <cellStyle name="MAY.1995 4 3 2 2 3" xfId="13111" xr:uid="{00000000-0005-0000-0000-00002A2A0000}"/>
    <cellStyle name="MAY.1995 4 3 2 2 3 2" xfId="24680" xr:uid="{00000000-0005-0000-0000-00002B2A0000}"/>
    <cellStyle name="MAY.1995 4 3 2 2 3 3" xfId="35968" xr:uid="{00000000-0005-0000-0000-00002C2A0000}"/>
    <cellStyle name="MAY.1995 4 3 2 2 4" xfId="18854" xr:uid="{00000000-0005-0000-0000-00002D2A0000}"/>
    <cellStyle name="MAY.1995 4 3 2 2 4 2" xfId="30342" xr:uid="{00000000-0005-0000-0000-00002E2A0000}"/>
    <cellStyle name="MAY.1995 4 3 2 2 4 3" xfId="41136" xr:uid="{00000000-0005-0000-0000-00002F2A0000}"/>
    <cellStyle name="MAY.1995 4 3 2 2 5" xfId="13032" xr:uid="{00000000-0005-0000-0000-0000302A0000}"/>
    <cellStyle name="MAY.1995 4 3 2 2 5 2" xfId="24601" xr:uid="{00000000-0005-0000-0000-0000312A0000}"/>
    <cellStyle name="MAY.1995 4 3 2 2 5 3" xfId="35890" xr:uid="{00000000-0005-0000-0000-0000322A0000}"/>
    <cellStyle name="MAY.1995 4 3 2 2 6" xfId="8477" xr:uid="{00000000-0005-0000-0000-0000332A0000}"/>
    <cellStyle name="MAY.1995 4 3 2 2 7" xfId="9293" xr:uid="{00000000-0005-0000-0000-0000342A0000}"/>
    <cellStyle name="MAY.1995 4 3 2 3" xfId="14637" xr:uid="{00000000-0005-0000-0000-0000352A0000}"/>
    <cellStyle name="MAY.1995 4 3 2 3 2" xfId="26198" xr:uid="{00000000-0005-0000-0000-0000362A0000}"/>
    <cellStyle name="MAY.1995 4 3 2 3 3" xfId="37301" xr:uid="{00000000-0005-0000-0000-0000372A0000}"/>
    <cellStyle name="MAY.1995 4 3 2 4" xfId="13168" xr:uid="{00000000-0005-0000-0000-0000382A0000}"/>
    <cellStyle name="MAY.1995 4 3 2 4 2" xfId="24736" xr:uid="{00000000-0005-0000-0000-0000392A0000}"/>
    <cellStyle name="MAY.1995 4 3 2 4 3" xfId="36024" xr:uid="{00000000-0005-0000-0000-00003A2A0000}"/>
    <cellStyle name="MAY.1995 4 3 2 5" xfId="14370" xr:uid="{00000000-0005-0000-0000-00003B2A0000}"/>
    <cellStyle name="MAY.1995 4 3 2 5 2" xfId="25934" xr:uid="{00000000-0005-0000-0000-00003C2A0000}"/>
    <cellStyle name="MAY.1995 4 3 2 5 3" xfId="37084" xr:uid="{00000000-0005-0000-0000-00003D2A0000}"/>
    <cellStyle name="MAY.1995 4 3 2 6" xfId="12670" xr:uid="{00000000-0005-0000-0000-00003E2A0000}"/>
    <cellStyle name="MAY.1995 4 3 2 6 2" xfId="24240" xr:uid="{00000000-0005-0000-0000-00003F2A0000}"/>
    <cellStyle name="MAY.1995 4 3 2 6 3" xfId="35571" xr:uid="{00000000-0005-0000-0000-0000402A0000}"/>
    <cellStyle name="MAY.1995 4 3 2 7" xfId="9651" xr:uid="{00000000-0005-0000-0000-0000412A0000}"/>
    <cellStyle name="MAY.1995 4 3 2 8" xfId="8482" xr:uid="{00000000-0005-0000-0000-0000422A0000}"/>
    <cellStyle name="MAY.1995 4 3 2 9" xfId="9564" xr:uid="{00000000-0005-0000-0000-0000432A0000}"/>
    <cellStyle name="MAY.1995 4 3 3" xfId="6993" xr:uid="{00000000-0005-0000-0000-0000442A0000}"/>
    <cellStyle name="MAY.1995 4 3 3 2" xfId="16274" xr:uid="{00000000-0005-0000-0000-0000452A0000}"/>
    <cellStyle name="MAY.1995 4 3 3 2 2" xfId="27828" xr:uid="{00000000-0005-0000-0000-0000462A0000}"/>
    <cellStyle name="MAY.1995 4 3 3 2 3" xfId="38746" xr:uid="{00000000-0005-0000-0000-0000472A0000}"/>
    <cellStyle name="MAY.1995 4 3 3 3" xfId="18136" xr:uid="{00000000-0005-0000-0000-0000482A0000}"/>
    <cellStyle name="MAY.1995 4 3 3 3 2" xfId="29624" xr:uid="{00000000-0005-0000-0000-0000492A0000}"/>
    <cellStyle name="MAY.1995 4 3 3 3 3" xfId="40425" xr:uid="{00000000-0005-0000-0000-00004A2A0000}"/>
    <cellStyle name="MAY.1995 4 3 3 4" xfId="19793" xr:uid="{00000000-0005-0000-0000-00004B2A0000}"/>
    <cellStyle name="MAY.1995 4 3 3 4 2" xfId="31281" xr:uid="{00000000-0005-0000-0000-00004C2A0000}"/>
    <cellStyle name="MAY.1995 4 3 3 4 3" xfId="41970" xr:uid="{00000000-0005-0000-0000-00004D2A0000}"/>
    <cellStyle name="MAY.1995 4 3 3 5" xfId="21527" xr:uid="{00000000-0005-0000-0000-00004E2A0000}"/>
    <cellStyle name="MAY.1995 4 3 3 5 2" xfId="33008" xr:uid="{00000000-0005-0000-0000-00004F2A0000}"/>
    <cellStyle name="MAY.1995 4 3 3 5 3" xfId="43509" xr:uid="{00000000-0005-0000-0000-0000502A0000}"/>
    <cellStyle name="MAY.1995 4 3 3 6" xfId="11696" xr:uid="{00000000-0005-0000-0000-0000512A0000}"/>
    <cellStyle name="MAY.1995 4 3 3 7" xfId="23351" xr:uid="{00000000-0005-0000-0000-0000522A0000}"/>
    <cellStyle name="MAY.1995 4 3 3 8" xfId="34688" xr:uid="{00000000-0005-0000-0000-0000532A0000}"/>
    <cellStyle name="MAY.1995 4 3 4" xfId="6798" xr:uid="{00000000-0005-0000-0000-0000542A0000}"/>
    <cellStyle name="MAY.1995 4 3 4 2" xfId="16079" xr:uid="{00000000-0005-0000-0000-0000552A0000}"/>
    <cellStyle name="MAY.1995 4 3 4 2 2" xfId="27633" xr:uid="{00000000-0005-0000-0000-0000562A0000}"/>
    <cellStyle name="MAY.1995 4 3 4 2 3" xfId="38578" xr:uid="{00000000-0005-0000-0000-0000572A0000}"/>
    <cellStyle name="MAY.1995 4 3 4 3" xfId="17965" xr:uid="{00000000-0005-0000-0000-0000582A0000}"/>
    <cellStyle name="MAY.1995 4 3 4 3 2" xfId="29453" xr:uid="{00000000-0005-0000-0000-0000592A0000}"/>
    <cellStyle name="MAY.1995 4 3 4 3 3" xfId="40255" xr:uid="{00000000-0005-0000-0000-00005A2A0000}"/>
    <cellStyle name="MAY.1995 4 3 4 4" xfId="19598" xr:uid="{00000000-0005-0000-0000-00005B2A0000}"/>
    <cellStyle name="MAY.1995 4 3 4 4 2" xfId="31086" xr:uid="{00000000-0005-0000-0000-00005C2A0000}"/>
    <cellStyle name="MAY.1995 4 3 4 4 3" xfId="41802" xr:uid="{00000000-0005-0000-0000-00005D2A0000}"/>
    <cellStyle name="MAY.1995 4 3 4 5" xfId="21332" xr:uid="{00000000-0005-0000-0000-00005E2A0000}"/>
    <cellStyle name="MAY.1995 4 3 4 5 2" xfId="32813" xr:uid="{00000000-0005-0000-0000-00005F2A0000}"/>
    <cellStyle name="MAY.1995 4 3 4 5 3" xfId="43341" xr:uid="{00000000-0005-0000-0000-0000602A0000}"/>
    <cellStyle name="MAY.1995 4 3 4 6" xfId="11501" xr:uid="{00000000-0005-0000-0000-0000612A0000}"/>
    <cellStyle name="MAY.1995 4 3 4 7" xfId="23156" xr:uid="{00000000-0005-0000-0000-0000622A0000}"/>
    <cellStyle name="MAY.1995 4 3 4 8" xfId="34493" xr:uid="{00000000-0005-0000-0000-0000632A0000}"/>
    <cellStyle name="MAY.1995 4 3 5" xfId="6527" xr:uid="{00000000-0005-0000-0000-0000642A0000}"/>
    <cellStyle name="MAY.1995 4 3 5 2" xfId="15808" xr:uid="{00000000-0005-0000-0000-0000652A0000}"/>
    <cellStyle name="MAY.1995 4 3 5 2 2" xfId="27362" xr:uid="{00000000-0005-0000-0000-0000662A0000}"/>
    <cellStyle name="MAY.1995 4 3 5 2 3" xfId="38337" xr:uid="{00000000-0005-0000-0000-0000672A0000}"/>
    <cellStyle name="MAY.1995 4 3 5 3" xfId="17722" xr:uid="{00000000-0005-0000-0000-0000682A0000}"/>
    <cellStyle name="MAY.1995 4 3 5 3 2" xfId="29210" xr:uid="{00000000-0005-0000-0000-0000692A0000}"/>
    <cellStyle name="MAY.1995 4 3 5 3 3" xfId="40013" xr:uid="{00000000-0005-0000-0000-00006A2A0000}"/>
    <cellStyle name="MAY.1995 4 3 5 4" xfId="19327" xr:uid="{00000000-0005-0000-0000-00006B2A0000}"/>
    <cellStyle name="MAY.1995 4 3 5 4 2" xfId="30815" xr:uid="{00000000-0005-0000-0000-00006C2A0000}"/>
    <cellStyle name="MAY.1995 4 3 5 4 3" xfId="41561" xr:uid="{00000000-0005-0000-0000-00006D2A0000}"/>
    <cellStyle name="MAY.1995 4 3 5 5" xfId="21061" xr:uid="{00000000-0005-0000-0000-00006E2A0000}"/>
    <cellStyle name="MAY.1995 4 3 5 5 2" xfId="32542" xr:uid="{00000000-0005-0000-0000-00006F2A0000}"/>
    <cellStyle name="MAY.1995 4 3 5 5 3" xfId="43100" xr:uid="{00000000-0005-0000-0000-0000702A0000}"/>
    <cellStyle name="MAY.1995 4 3 5 6" xfId="22885" xr:uid="{00000000-0005-0000-0000-0000712A0000}"/>
    <cellStyle name="MAY.1995 4 3 5 7" xfId="34222" xr:uid="{00000000-0005-0000-0000-0000722A0000}"/>
    <cellStyle name="MAY.1995 4 3 6" xfId="9650" xr:uid="{00000000-0005-0000-0000-0000732A0000}"/>
    <cellStyle name="MAY.1995 4 3 6 2" xfId="14636" xr:uid="{00000000-0005-0000-0000-0000742A0000}"/>
    <cellStyle name="MAY.1995 4 3 6 2 2" xfId="26197" xr:uid="{00000000-0005-0000-0000-0000752A0000}"/>
    <cellStyle name="MAY.1995 4 3 6 2 3" xfId="37300" xr:uid="{00000000-0005-0000-0000-0000762A0000}"/>
    <cellStyle name="MAY.1995 4 3 6 3" xfId="13170" xr:uid="{00000000-0005-0000-0000-0000772A0000}"/>
    <cellStyle name="MAY.1995 4 3 6 3 2" xfId="24738" xr:uid="{00000000-0005-0000-0000-0000782A0000}"/>
    <cellStyle name="MAY.1995 4 3 6 3 3" xfId="36026" xr:uid="{00000000-0005-0000-0000-0000792A0000}"/>
    <cellStyle name="MAY.1995 4 3 6 4" xfId="17236" xr:uid="{00000000-0005-0000-0000-00007A2A0000}"/>
    <cellStyle name="MAY.1995 4 3 6 4 2" xfId="28724" xr:uid="{00000000-0005-0000-0000-00007B2A0000}"/>
    <cellStyle name="MAY.1995 4 3 6 4 3" xfId="39542" xr:uid="{00000000-0005-0000-0000-00007C2A0000}"/>
    <cellStyle name="MAY.1995 4 3 6 5" xfId="12789" xr:uid="{00000000-0005-0000-0000-00007D2A0000}"/>
    <cellStyle name="MAY.1995 4 3 6 5 2" xfId="24359" xr:uid="{00000000-0005-0000-0000-00007E2A0000}"/>
    <cellStyle name="MAY.1995 4 3 6 5 3" xfId="35680" xr:uid="{00000000-0005-0000-0000-00007F2A0000}"/>
    <cellStyle name="MAY.1995 4 3 6 6" xfId="8973" xr:uid="{00000000-0005-0000-0000-0000802A0000}"/>
    <cellStyle name="MAY.1995 4 3 6 7" xfId="8592" xr:uid="{00000000-0005-0000-0000-0000812A0000}"/>
    <cellStyle name="MAY.1995 4 3 7" xfId="13811" xr:uid="{00000000-0005-0000-0000-0000822A0000}"/>
    <cellStyle name="MAY.1995 4 3 7 2" xfId="25375" xr:uid="{00000000-0005-0000-0000-0000832A0000}"/>
    <cellStyle name="MAY.1995 4 3 7 3" xfId="36589" xr:uid="{00000000-0005-0000-0000-0000842A0000}"/>
    <cellStyle name="MAY.1995 4 3 8" xfId="13508" xr:uid="{00000000-0005-0000-0000-0000852A0000}"/>
    <cellStyle name="MAY.1995 4 3 8 2" xfId="25072" xr:uid="{00000000-0005-0000-0000-0000862A0000}"/>
    <cellStyle name="MAY.1995 4 3 8 3" xfId="36331" xr:uid="{00000000-0005-0000-0000-0000872A0000}"/>
    <cellStyle name="MAY.1995 4 3 9" xfId="13849" xr:uid="{00000000-0005-0000-0000-0000882A0000}"/>
    <cellStyle name="MAY.1995 4 3 9 2" xfId="25413" xr:uid="{00000000-0005-0000-0000-0000892A0000}"/>
    <cellStyle name="MAY.1995 4 3 9 3" xfId="36626" xr:uid="{00000000-0005-0000-0000-00008A2A0000}"/>
    <cellStyle name="MAY.1995 4 4" xfId="1807" xr:uid="{00000000-0005-0000-0000-00008B2A0000}"/>
    <cellStyle name="MAY.1995 4 4 2" xfId="9682" xr:uid="{00000000-0005-0000-0000-00008C2A0000}"/>
    <cellStyle name="MAY.1995 4 4 2 2" xfId="14649" xr:uid="{00000000-0005-0000-0000-00008D2A0000}"/>
    <cellStyle name="MAY.1995 4 4 2 2 2" xfId="26210" xr:uid="{00000000-0005-0000-0000-00008E2A0000}"/>
    <cellStyle name="MAY.1995 4 4 2 2 3" xfId="37313" xr:uid="{00000000-0005-0000-0000-00008F2A0000}"/>
    <cellStyle name="MAY.1995 4 4 2 3" xfId="13116" xr:uid="{00000000-0005-0000-0000-0000902A0000}"/>
    <cellStyle name="MAY.1995 4 4 2 3 2" xfId="24685" xr:uid="{00000000-0005-0000-0000-0000912A0000}"/>
    <cellStyle name="MAY.1995 4 4 2 3 3" xfId="35973" xr:uid="{00000000-0005-0000-0000-0000922A0000}"/>
    <cellStyle name="MAY.1995 4 4 2 4" xfId="18852" xr:uid="{00000000-0005-0000-0000-0000932A0000}"/>
    <cellStyle name="MAY.1995 4 4 2 4 2" xfId="30340" xr:uid="{00000000-0005-0000-0000-0000942A0000}"/>
    <cellStyle name="MAY.1995 4 4 2 4 3" xfId="41134" xr:uid="{00000000-0005-0000-0000-0000952A0000}"/>
    <cellStyle name="MAY.1995 4 4 2 5" xfId="12804" xr:uid="{00000000-0005-0000-0000-0000962A0000}"/>
    <cellStyle name="MAY.1995 4 4 2 5 2" xfId="24374" xr:uid="{00000000-0005-0000-0000-0000972A0000}"/>
    <cellStyle name="MAY.1995 4 4 2 5 3" xfId="35695" xr:uid="{00000000-0005-0000-0000-0000982A0000}"/>
    <cellStyle name="MAY.1995 4 4 2 6" xfId="8971" xr:uid="{00000000-0005-0000-0000-0000992A0000}"/>
    <cellStyle name="MAY.1995 4 4 2 7" xfId="10190" xr:uid="{00000000-0005-0000-0000-00009A2A0000}"/>
    <cellStyle name="MAY.1995 4 4 3" xfId="14638" xr:uid="{00000000-0005-0000-0000-00009B2A0000}"/>
    <cellStyle name="MAY.1995 4 4 3 2" xfId="26199" xr:uid="{00000000-0005-0000-0000-00009C2A0000}"/>
    <cellStyle name="MAY.1995 4 4 3 3" xfId="37302" xr:uid="{00000000-0005-0000-0000-00009D2A0000}"/>
    <cellStyle name="MAY.1995 4 4 4" xfId="13166" xr:uid="{00000000-0005-0000-0000-00009E2A0000}"/>
    <cellStyle name="MAY.1995 4 4 4 2" xfId="24734" xr:uid="{00000000-0005-0000-0000-00009F2A0000}"/>
    <cellStyle name="MAY.1995 4 4 4 3" xfId="36022" xr:uid="{00000000-0005-0000-0000-0000A02A0000}"/>
    <cellStyle name="MAY.1995 4 4 5" xfId="12729" xr:uid="{00000000-0005-0000-0000-0000A12A0000}"/>
    <cellStyle name="MAY.1995 4 4 5 2" xfId="24299" xr:uid="{00000000-0005-0000-0000-0000A22A0000}"/>
    <cellStyle name="MAY.1995 4 4 5 3" xfId="35621" xr:uid="{00000000-0005-0000-0000-0000A32A0000}"/>
    <cellStyle name="MAY.1995 4 4 6" xfId="12663" xr:uid="{00000000-0005-0000-0000-0000A42A0000}"/>
    <cellStyle name="MAY.1995 4 4 6 2" xfId="24233" xr:uid="{00000000-0005-0000-0000-0000A52A0000}"/>
    <cellStyle name="MAY.1995 4 4 6 3" xfId="35564" xr:uid="{00000000-0005-0000-0000-0000A62A0000}"/>
    <cellStyle name="MAY.1995 4 4 7" xfId="9652" xr:uid="{00000000-0005-0000-0000-0000A72A0000}"/>
    <cellStyle name="MAY.1995 4 4 8" xfId="8119" xr:uid="{00000000-0005-0000-0000-0000A82A0000}"/>
    <cellStyle name="MAY.1995 4 4 9" xfId="8593" xr:uid="{00000000-0005-0000-0000-0000A92A0000}"/>
    <cellStyle name="MAY.1995 4 5" xfId="6542" xr:uid="{00000000-0005-0000-0000-0000AA2A0000}"/>
    <cellStyle name="MAY.1995 4 5 2" xfId="15823" xr:uid="{00000000-0005-0000-0000-0000AB2A0000}"/>
    <cellStyle name="MAY.1995 4 5 2 2" xfId="27377" xr:uid="{00000000-0005-0000-0000-0000AC2A0000}"/>
    <cellStyle name="MAY.1995 4 5 2 3" xfId="38348" xr:uid="{00000000-0005-0000-0000-0000AD2A0000}"/>
    <cellStyle name="MAY.1995 4 5 3" xfId="17733" xr:uid="{00000000-0005-0000-0000-0000AE2A0000}"/>
    <cellStyle name="MAY.1995 4 5 3 2" xfId="29221" xr:uid="{00000000-0005-0000-0000-0000AF2A0000}"/>
    <cellStyle name="MAY.1995 4 5 3 3" xfId="40024" xr:uid="{00000000-0005-0000-0000-0000B02A0000}"/>
    <cellStyle name="MAY.1995 4 5 4" xfId="19342" xr:uid="{00000000-0005-0000-0000-0000B12A0000}"/>
    <cellStyle name="MAY.1995 4 5 4 2" xfId="30830" xr:uid="{00000000-0005-0000-0000-0000B22A0000}"/>
    <cellStyle name="MAY.1995 4 5 4 3" xfId="41572" xr:uid="{00000000-0005-0000-0000-0000B32A0000}"/>
    <cellStyle name="MAY.1995 4 5 5" xfId="21076" xr:uid="{00000000-0005-0000-0000-0000B42A0000}"/>
    <cellStyle name="MAY.1995 4 5 5 2" xfId="32557" xr:uid="{00000000-0005-0000-0000-0000B52A0000}"/>
    <cellStyle name="MAY.1995 4 5 5 3" xfId="43111" xr:uid="{00000000-0005-0000-0000-0000B62A0000}"/>
    <cellStyle name="MAY.1995 4 5 6" xfId="11245" xr:uid="{00000000-0005-0000-0000-0000B72A0000}"/>
    <cellStyle name="MAY.1995 4 5 7" xfId="22900" xr:uid="{00000000-0005-0000-0000-0000B82A0000}"/>
    <cellStyle name="MAY.1995 4 5 8" xfId="34237" xr:uid="{00000000-0005-0000-0000-0000B92A0000}"/>
    <cellStyle name="MAY.1995 4 6" xfId="6741" xr:uid="{00000000-0005-0000-0000-0000BA2A0000}"/>
    <cellStyle name="MAY.1995 4 6 2" xfId="16022" xr:uid="{00000000-0005-0000-0000-0000BB2A0000}"/>
    <cellStyle name="MAY.1995 4 6 2 2" xfId="27576" xr:uid="{00000000-0005-0000-0000-0000BC2A0000}"/>
    <cellStyle name="MAY.1995 4 6 2 3" xfId="38533" xr:uid="{00000000-0005-0000-0000-0000BD2A0000}"/>
    <cellStyle name="MAY.1995 4 6 3" xfId="17920" xr:uid="{00000000-0005-0000-0000-0000BE2A0000}"/>
    <cellStyle name="MAY.1995 4 6 3 2" xfId="29408" xr:uid="{00000000-0005-0000-0000-0000BF2A0000}"/>
    <cellStyle name="MAY.1995 4 6 3 3" xfId="40210" xr:uid="{00000000-0005-0000-0000-0000C02A0000}"/>
    <cellStyle name="MAY.1995 4 6 4" xfId="19541" xr:uid="{00000000-0005-0000-0000-0000C12A0000}"/>
    <cellStyle name="MAY.1995 4 6 4 2" xfId="31029" xr:uid="{00000000-0005-0000-0000-0000C22A0000}"/>
    <cellStyle name="MAY.1995 4 6 4 3" xfId="41757" xr:uid="{00000000-0005-0000-0000-0000C32A0000}"/>
    <cellStyle name="MAY.1995 4 6 5" xfId="21275" xr:uid="{00000000-0005-0000-0000-0000C42A0000}"/>
    <cellStyle name="MAY.1995 4 6 5 2" xfId="32756" xr:uid="{00000000-0005-0000-0000-0000C52A0000}"/>
    <cellStyle name="MAY.1995 4 6 5 3" xfId="43296" xr:uid="{00000000-0005-0000-0000-0000C62A0000}"/>
    <cellStyle name="MAY.1995 4 6 6" xfId="11444" xr:uid="{00000000-0005-0000-0000-0000C72A0000}"/>
    <cellStyle name="MAY.1995 4 6 7" xfId="23099" xr:uid="{00000000-0005-0000-0000-0000C82A0000}"/>
    <cellStyle name="MAY.1995 4 6 8" xfId="34436" xr:uid="{00000000-0005-0000-0000-0000C92A0000}"/>
    <cellStyle name="MAY.1995 4 7" xfId="7158" xr:uid="{00000000-0005-0000-0000-0000CA2A0000}"/>
    <cellStyle name="MAY.1995 4 7 2" xfId="16439" xr:uid="{00000000-0005-0000-0000-0000CB2A0000}"/>
    <cellStyle name="MAY.1995 4 7 2 2" xfId="27993" xr:uid="{00000000-0005-0000-0000-0000CC2A0000}"/>
    <cellStyle name="MAY.1995 4 7 2 3" xfId="38900" xr:uid="{00000000-0005-0000-0000-0000CD2A0000}"/>
    <cellStyle name="MAY.1995 4 7 3" xfId="18291" xr:uid="{00000000-0005-0000-0000-0000CE2A0000}"/>
    <cellStyle name="MAY.1995 4 7 3 2" xfId="29779" xr:uid="{00000000-0005-0000-0000-0000CF2A0000}"/>
    <cellStyle name="MAY.1995 4 7 3 3" xfId="40580" xr:uid="{00000000-0005-0000-0000-0000D02A0000}"/>
    <cellStyle name="MAY.1995 4 7 4" xfId="19958" xr:uid="{00000000-0005-0000-0000-0000D12A0000}"/>
    <cellStyle name="MAY.1995 4 7 4 2" xfId="31446" xr:uid="{00000000-0005-0000-0000-0000D22A0000}"/>
    <cellStyle name="MAY.1995 4 7 4 3" xfId="42124" xr:uid="{00000000-0005-0000-0000-0000D32A0000}"/>
    <cellStyle name="MAY.1995 4 7 5" xfId="21692" xr:uid="{00000000-0005-0000-0000-0000D42A0000}"/>
    <cellStyle name="MAY.1995 4 7 5 2" xfId="33173" xr:uid="{00000000-0005-0000-0000-0000D52A0000}"/>
    <cellStyle name="MAY.1995 4 7 5 3" xfId="43663" xr:uid="{00000000-0005-0000-0000-0000D62A0000}"/>
    <cellStyle name="MAY.1995 4 7 6" xfId="23516" xr:uid="{00000000-0005-0000-0000-0000D72A0000}"/>
    <cellStyle name="MAY.1995 4 7 7" xfId="34853" xr:uid="{00000000-0005-0000-0000-0000D82A0000}"/>
    <cellStyle name="MAY.1995 4 8" xfId="9647" xr:uid="{00000000-0005-0000-0000-0000D92A0000}"/>
    <cellStyle name="MAY.1995 4 8 2" xfId="14633" xr:uid="{00000000-0005-0000-0000-0000DA2A0000}"/>
    <cellStyle name="MAY.1995 4 8 2 2" xfId="26194" xr:uid="{00000000-0005-0000-0000-0000DB2A0000}"/>
    <cellStyle name="MAY.1995 4 8 2 3" xfId="37297" xr:uid="{00000000-0005-0000-0000-0000DC2A0000}"/>
    <cellStyle name="MAY.1995 4 8 3" xfId="14490" xr:uid="{00000000-0005-0000-0000-0000DD2A0000}"/>
    <cellStyle name="MAY.1995 4 8 3 2" xfId="26054" xr:uid="{00000000-0005-0000-0000-0000DE2A0000}"/>
    <cellStyle name="MAY.1995 4 8 3 3" xfId="37197" xr:uid="{00000000-0005-0000-0000-0000DF2A0000}"/>
    <cellStyle name="MAY.1995 4 8 4" xfId="17235" xr:uid="{00000000-0005-0000-0000-0000E02A0000}"/>
    <cellStyle name="MAY.1995 4 8 4 2" xfId="28723" xr:uid="{00000000-0005-0000-0000-0000E12A0000}"/>
    <cellStyle name="MAY.1995 4 8 4 3" xfId="39541" xr:uid="{00000000-0005-0000-0000-0000E22A0000}"/>
    <cellStyle name="MAY.1995 4 8 5" xfId="14903" xr:uid="{00000000-0005-0000-0000-0000E32A0000}"/>
    <cellStyle name="MAY.1995 4 8 5 2" xfId="26462" xr:uid="{00000000-0005-0000-0000-0000E42A0000}"/>
    <cellStyle name="MAY.1995 4 8 5 3" xfId="37532" xr:uid="{00000000-0005-0000-0000-0000E52A0000}"/>
    <cellStyle name="MAY.1995 4 8 6" xfId="8246" xr:uid="{00000000-0005-0000-0000-0000E62A0000}"/>
    <cellStyle name="MAY.1995 4 8 7" xfId="8222" xr:uid="{00000000-0005-0000-0000-0000E72A0000}"/>
    <cellStyle name="MAY.1995 4 9" xfId="13001" xr:uid="{00000000-0005-0000-0000-0000E82A0000}"/>
    <cellStyle name="MAY.1995 4 9 2" xfId="24570" xr:uid="{00000000-0005-0000-0000-0000E92A0000}"/>
    <cellStyle name="MAY.1995 4 9 3" xfId="35862" xr:uid="{00000000-0005-0000-0000-0000EA2A0000}"/>
    <cellStyle name="MAY.1995 5" xfId="1808" xr:uid="{00000000-0005-0000-0000-0000EB2A0000}"/>
    <cellStyle name="MAY.1995 5 10" xfId="18529" xr:uid="{00000000-0005-0000-0000-0000EC2A0000}"/>
    <cellStyle name="MAY.1995 5 10 2" xfId="30017" xr:uid="{00000000-0005-0000-0000-0000ED2A0000}"/>
    <cellStyle name="MAY.1995 5 10 3" xfId="40815" xr:uid="{00000000-0005-0000-0000-0000EE2A0000}"/>
    <cellStyle name="MAY.1995 5 11" xfId="10694" xr:uid="{00000000-0005-0000-0000-0000EF2A0000}"/>
    <cellStyle name="MAY.1995 5 12" xfId="8409" xr:uid="{00000000-0005-0000-0000-0000F02A0000}"/>
    <cellStyle name="MAY.1995 5 2" xfId="1809" xr:uid="{00000000-0005-0000-0000-0000F12A0000}"/>
    <cellStyle name="MAY.1995 5 2 2" xfId="9681" xr:uid="{00000000-0005-0000-0000-0000F22A0000}"/>
    <cellStyle name="MAY.1995 5 2 2 2" xfId="14648" xr:uid="{00000000-0005-0000-0000-0000F32A0000}"/>
    <cellStyle name="MAY.1995 5 2 2 2 2" xfId="26209" xr:uid="{00000000-0005-0000-0000-0000F42A0000}"/>
    <cellStyle name="MAY.1995 5 2 2 2 3" xfId="37312" xr:uid="{00000000-0005-0000-0000-0000F52A0000}"/>
    <cellStyle name="MAY.1995 5 2 2 3" xfId="13119" xr:uid="{00000000-0005-0000-0000-0000F62A0000}"/>
    <cellStyle name="MAY.1995 5 2 2 3 2" xfId="24688" xr:uid="{00000000-0005-0000-0000-0000F72A0000}"/>
    <cellStyle name="MAY.1995 5 2 2 3 3" xfId="35976" xr:uid="{00000000-0005-0000-0000-0000F82A0000}"/>
    <cellStyle name="MAY.1995 5 2 2 4" xfId="18853" xr:uid="{00000000-0005-0000-0000-0000F92A0000}"/>
    <cellStyle name="MAY.1995 5 2 2 4 2" xfId="30341" xr:uid="{00000000-0005-0000-0000-0000FA2A0000}"/>
    <cellStyle name="MAY.1995 5 2 2 4 3" xfId="41135" xr:uid="{00000000-0005-0000-0000-0000FB2A0000}"/>
    <cellStyle name="MAY.1995 5 2 2 5" xfId="14644" xr:uid="{00000000-0005-0000-0000-0000FC2A0000}"/>
    <cellStyle name="MAY.1995 5 2 2 5 2" xfId="26205" xr:uid="{00000000-0005-0000-0000-0000FD2A0000}"/>
    <cellStyle name="MAY.1995 5 2 2 5 3" xfId="37308" xr:uid="{00000000-0005-0000-0000-0000FE2A0000}"/>
    <cellStyle name="MAY.1995 5 2 2 6" xfId="8478" xr:uid="{00000000-0005-0000-0000-0000FF2A0000}"/>
    <cellStyle name="MAY.1995 5 2 2 7" xfId="10160" xr:uid="{00000000-0005-0000-0000-0000002B0000}"/>
    <cellStyle name="MAY.1995 5 2 3" xfId="14640" xr:uid="{00000000-0005-0000-0000-0000012B0000}"/>
    <cellStyle name="MAY.1995 5 2 3 2" xfId="26201" xr:uid="{00000000-0005-0000-0000-0000022B0000}"/>
    <cellStyle name="MAY.1995 5 2 3 3" xfId="37304" xr:uid="{00000000-0005-0000-0000-0000032B0000}"/>
    <cellStyle name="MAY.1995 5 2 4" xfId="12913" xr:uid="{00000000-0005-0000-0000-0000042B0000}"/>
    <cellStyle name="MAY.1995 5 2 4 2" xfId="24483" xr:uid="{00000000-0005-0000-0000-0000052B0000}"/>
    <cellStyle name="MAY.1995 5 2 4 3" xfId="35792" xr:uid="{00000000-0005-0000-0000-0000062B0000}"/>
    <cellStyle name="MAY.1995 5 2 5" xfId="13556" xr:uid="{00000000-0005-0000-0000-0000072B0000}"/>
    <cellStyle name="MAY.1995 5 2 5 2" xfId="25120" xr:uid="{00000000-0005-0000-0000-0000082B0000}"/>
    <cellStyle name="MAY.1995 5 2 5 3" xfId="36368" xr:uid="{00000000-0005-0000-0000-0000092B0000}"/>
    <cellStyle name="MAY.1995 5 2 6" xfId="17337" xr:uid="{00000000-0005-0000-0000-00000A2B0000}"/>
    <cellStyle name="MAY.1995 5 2 6 2" xfId="28825" xr:uid="{00000000-0005-0000-0000-00000B2B0000}"/>
    <cellStyle name="MAY.1995 5 2 6 3" xfId="39629" xr:uid="{00000000-0005-0000-0000-00000C2B0000}"/>
    <cellStyle name="MAY.1995 5 2 7" xfId="9654" xr:uid="{00000000-0005-0000-0000-00000D2B0000}"/>
    <cellStyle name="MAY.1995 5 2 8" xfId="8966" xr:uid="{00000000-0005-0000-0000-00000E2B0000}"/>
    <cellStyle name="MAY.1995 5 2 9" xfId="9574" xr:uid="{00000000-0005-0000-0000-00000F2B0000}"/>
    <cellStyle name="MAY.1995 5 3" xfId="6622" xr:uid="{00000000-0005-0000-0000-0000102B0000}"/>
    <cellStyle name="MAY.1995 5 3 2" xfId="15903" xr:uid="{00000000-0005-0000-0000-0000112B0000}"/>
    <cellStyle name="MAY.1995 5 3 2 2" xfId="27457" xr:uid="{00000000-0005-0000-0000-0000122B0000}"/>
    <cellStyle name="MAY.1995 5 3 2 3" xfId="38426" xr:uid="{00000000-0005-0000-0000-0000132B0000}"/>
    <cellStyle name="MAY.1995 5 3 3" xfId="17811" xr:uid="{00000000-0005-0000-0000-0000142B0000}"/>
    <cellStyle name="MAY.1995 5 3 3 2" xfId="29299" xr:uid="{00000000-0005-0000-0000-0000152B0000}"/>
    <cellStyle name="MAY.1995 5 3 3 3" xfId="40102" xr:uid="{00000000-0005-0000-0000-0000162B0000}"/>
    <cellStyle name="MAY.1995 5 3 4" xfId="19422" xr:uid="{00000000-0005-0000-0000-0000172B0000}"/>
    <cellStyle name="MAY.1995 5 3 4 2" xfId="30910" xr:uid="{00000000-0005-0000-0000-0000182B0000}"/>
    <cellStyle name="MAY.1995 5 3 4 3" xfId="41650" xr:uid="{00000000-0005-0000-0000-0000192B0000}"/>
    <cellStyle name="MAY.1995 5 3 5" xfId="21156" xr:uid="{00000000-0005-0000-0000-00001A2B0000}"/>
    <cellStyle name="MAY.1995 5 3 5 2" xfId="32637" xr:uid="{00000000-0005-0000-0000-00001B2B0000}"/>
    <cellStyle name="MAY.1995 5 3 5 3" xfId="43189" xr:uid="{00000000-0005-0000-0000-00001C2B0000}"/>
    <cellStyle name="MAY.1995 5 3 6" xfId="11325" xr:uid="{00000000-0005-0000-0000-00001D2B0000}"/>
    <cellStyle name="MAY.1995 5 3 7" xfId="22980" xr:uid="{00000000-0005-0000-0000-00001E2B0000}"/>
    <cellStyle name="MAY.1995 5 3 8" xfId="34317" xr:uid="{00000000-0005-0000-0000-00001F2B0000}"/>
    <cellStyle name="MAY.1995 5 4" xfId="7938" xr:uid="{00000000-0005-0000-0000-0000202B0000}"/>
    <cellStyle name="MAY.1995 5 4 2" xfId="16923" xr:uid="{00000000-0005-0000-0000-0000212B0000}"/>
    <cellStyle name="MAY.1995 5 4 2 2" xfId="28477" xr:uid="{00000000-0005-0000-0000-0000222B0000}"/>
    <cellStyle name="MAY.1995 5 4 2 3" xfId="39317" xr:uid="{00000000-0005-0000-0000-0000232B0000}"/>
    <cellStyle name="MAY.1995 5 4 3" xfId="18701" xr:uid="{00000000-0005-0000-0000-0000242B0000}"/>
    <cellStyle name="MAY.1995 5 4 3 2" xfId="30189" xr:uid="{00000000-0005-0000-0000-0000252B0000}"/>
    <cellStyle name="MAY.1995 5 4 3 3" xfId="40985" xr:uid="{00000000-0005-0000-0000-0000262B0000}"/>
    <cellStyle name="MAY.1995 5 4 4" xfId="20410" xr:uid="{00000000-0005-0000-0000-0000272B0000}"/>
    <cellStyle name="MAY.1995 5 4 4 2" xfId="31898" xr:uid="{00000000-0005-0000-0000-0000282B0000}"/>
    <cellStyle name="MAY.1995 5 4 4 3" xfId="42513" xr:uid="{00000000-0005-0000-0000-0000292B0000}"/>
    <cellStyle name="MAY.1995 5 4 5" xfId="22144" xr:uid="{00000000-0005-0000-0000-00002A2B0000}"/>
    <cellStyle name="MAY.1995 5 4 5 2" xfId="33625" xr:uid="{00000000-0005-0000-0000-00002B2B0000}"/>
    <cellStyle name="MAY.1995 5 4 5 3" xfId="44052" xr:uid="{00000000-0005-0000-0000-00002C2B0000}"/>
    <cellStyle name="MAY.1995 5 4 6" xfId="12389" xr:uid="{00000000-0005-0000-0000-00002D2B0000}"/>
    <cellStyle name="MAY.1995 5 4 7" xfId="23968" xr:uid="{00000000-0005-0000-0000-00002E2B0000}"/>
    <cellStyle name="MAY.1995 5 4 8" xfId="35303" xr:uid="{00000000-0005-0000-0000-00002F2B0000}"/>
    <cellStyle name="MAY.1995 5 5" xfId="7943" xr:uid="{00000000-0005-0000-0000-0000302B0000}"/>
    <cellStyle name="MAY.1995 5 5 2" xfId="16928" xr:uid="{00000000-0005-0000-0000-0000312B0000}"/>
    <cellStyle name="MAY.1995 5 5 2 2" xfId="28482" xr:uid="{00000000-0005-0000-0000-0000322B0000}"/>
    <cellStyle name="MAY.1995 5 5 2 3" xfId="39322" xr:uid="{00000000-0005-0000-0000-0000332B0000}"/>
    <cellStyle name="MAY.1995 5 5 3" xfId="18706" xr:uid="{00000000-0005-0000-0000-0000342B0000}"/>
    <cellStyle name="MAY.1995 5 5 3 2" xfId="30194" xr:uid="{00000000-0005-0000-0000-0000352B0000}"/>
    <cellStyle name="MAY.1995 5 5 3 3" xfId="40990" xr:uid="{00000000-0005-0000-0000-0000362B0000}"/>
    <cellStyle name="MAY.1995 5 5 4" xfId="20415" xr:uid="{00000000-0005-0000-0000-0000372B0000}"/>
    <cellStyle name="MAY.1995 5 5 4 2" xfId="31903" xr:uid="{00000000-0005-0000-0000-0000382B0000}"/>
    <cellStyle name="MAY.1995 5 5 4 3" xfId="42518" xr:uid="{00000000-0005-0000-0000-0000392B0000}"/>
    <cellStyle name="MAY.1995 5 5 5" xfId="22149" xr:uid="{00000000-0005-0000-0000-00003A2B0000}"/>
    <cellStyle name="MAY.1995 5 5 5 2" xfId="33630" xr:uid="{00000000-0005-0000-0000-00003B2B0000}"/>
    <cellStyle name="MAY.1995 5 5 5 3" xfId="44057" xr:uid="{00000000-0005-0000-0000-00003C2B0000}"/>
    <cellStyle name="MAY.1995 5 5 6" xfId="23973" xr:uid="{00000000-0005-0000-0000-00003D2B0000}"/>
    <cellStyle name="MAY.1995 5 5 7" xfId="35308" xr:uid="{00000000-0005-0000-0000-00003E2B0000}"/>
    <cellStyle name="MAY.1995 5 6" xfId="9653" xr:uid="{00000000-0005-0000-0000-00003F2B0000}"/>
    <cellStyle name="MAY.1995 5 6 2" xfId="14639" xr:uid="{00000000-0005-0000-0000-0000402B0000}"/>
    <cellStyle name="MAY.1995 5 6 2 2" xfId="26200" xr:uid="{00000000-0005-0000-0000-0000412B0000}"/>
    <cellStyle name="MAY.1995 5 6 2 3" xfId="37303" xr:uid="{00000000-0005-0000-0000-0000422B0000}"/>
    <cellStyle name="MAY.1995 5 6 3" xfId="13350" xr:uid="{00000000-0005-0000-0000-0000432B0000}"/>
    <cellStyle name="MAY.1995 5 6 3 2" xfId="24918" xr:uid="{00000000-0005-0000-0000-0000442B0000}"/>
    <cellStyle name="MAY.1995 5 6 3 3" xfId="36191" xr:uid="{00000000-0005-0000-0000-0000452B0000}"/>
    <cellStyle name="MAY.1995 5 6 4" xfId="12813" xr:uid="{00000000-0005-0000-0000-0000462B0000}"/>
    <cellStyle name="MAY.1995 5 6 4 2" xfId="24383" xr:uid="{00000000-0005-0000-0000-0000472B0000}"/>
    <cellStyle name="MAY.1995 5 6 4 3" xfId="35702" xr:uid="{00000000-0005-0000-0000-0000482B0000}"/>
    <cellStyle name="MAY.1995 5 6 5" xfId="13689" xr:uid="{00000000-0005-0000-0000-0000492B0000}"/>
    <cellStyle name="MAY.1995 5 6 5 2" xfId="25253" xr:uid="{00000000-0005-0000-0000-00004A2B0000}"/>
    <cellStyle name="MAY.1995 5 6 5 3" xfId="36489" xr:uid="{00000000-0005-0000-0000-00004B2B0000}"/>
    <cellStyle name="MAY.1995 5 6 6" xfId="8481" xr:uid="{00000000-0005-0000-0000-00004C2B0000}"/>
    <cellStyle name="MAY.1995 5 6 7" xfId="10690" xr:uid="{00000000-0005-0000-0000-00004D2B0000}"/>
    <cellStyle name="MAY.1995 5 7" xfId="13122" xr:uid="{00000000-0005-0000-0000-00004E2B0000}"/>
    <cellStyle name="MAY.1995 5 7 2" xfId="24691" xr:uid="{00000000-0005-0000-0000-00004F2B0000}"/>
    <cellStyle name="MAY.1995 5 7 3" xfId="35979" xr:uid="{00000000-0005-0000-0000-0000502B0000}"/>
    <cellStyle name="MAY.1995 5 8" xfId="14093" xr:uid="{00000000-0005-0000-0000-0000512B0000}"/>
    <cellStyle name="MAY.1995 5 8 2" xfId="25657" xr:uid="{00000000-0005-0000-0000-0000522B0000}"/>
    <cellStyle name="MAY.1995 5 8 3" xfId="36847" xr:uid="{00000000-0005-0000-0000-0000532B0000}"/>
    <cellStyle name="MAY.1995 5 9" xfId="14055" xr:uid="{00000000-0005-0000-0000-0000542B0000}"/>
    <cellStyle name="MAY.1995 5 9 2" xfId="25619" xr:uid="{00000000-0005-0000-0000-0000552B0000}"/>
    <cellStyle name="MAY.1995 5 9 3" xfId="36815" xr:uid="{00000000-0005-0000-0000-0000562B0000}"/>
    <cellStyle name="MAY.1995 6" xfId="1810" xr:uid="{00000000-0005-0000-0000-0000572B0000}"/>
    <cellStyle name="MAY.1995 6 10" xfId="8084" xr:uid="{00000000-0005-0000-0000-0000582B0000}"/>
    <cellStyle name="MAY.1995 6 11" xfId="8471" xr:uid="{00000000-0005-0000-0000-0000592B0000}"/>
    <cellStyle name="MAY.1995 6 2" xfId="7146" xr:uid="{00000000-0005-0000-0000-00005A2B0000}"/>
    <cellStyle name="MAY.1995 6 2 2" xfId="16427" xr:uid="{00000000-0005-0000-0000-00005B2B0000}"/>
    <cellStyle name="MAY.1995 6 2 2 2" xfId="27981" xr:uid="{00000000-0005-0000-0000-00005C2B0000}"/>
    <cellStyle name="MAY.1995 6 2 2 3" xfId="38891" xr:uid="{00000000-0005-0000-0000-00005D2B0000}"/>
    <cellStyle name="MAY.1995 6 2 3" xfId="18282" xr:uid="{00000000-0005-0000-0000-00005E2B0000}"/>
    <cellStyle name="MAY.1995 6 2 3 2" xfId="29770" xr:uid="{00000000-0005-0000-0000-00005F2B0000}"/>
    <cellStyle name="MAY.1995 6 2 3 3" xfId="40571" xr:uid="{00000000-0005-0000-0000-0000602B0000}"/>
    <cellStyle name="MAY.1995 6 2 4" xfId="19946" xr:uid="{00000000-0005-0000-0000-0000612B0000}"/>
    <cellStyle name="MAY.1995 6 2 4 2" xfId="31434" xr:uid="{00000000-0005-0000-0000-0000622B0000}"/>
    <cellStyle name="MAY.1995 6 2 4 3" xfId="42115" xr:uid="{00000000-0005-0000-0000-0000632B0000}"/>
    <cellStyle name="MAY.1995 6 2 5" xfId="21680" xr:uid="{00000000-0005-0000-0000-0000642B0000}"/>
    <cellStyle name="MAY.1995 6 2 5 2" xfId="33161" xr:uid="{00000000-0005-0000-0000-0000652B0000}"/>
    <cellStyle name="MAY.1995 6 2 5 3" xfId="43654" xr:uid="{00000000-0005-0000-0000-0000662B0000}"/>
    <cellStyle name="MAY.1995 6 2 6" xfId="11849" xr:uid="{00000000-0005-0000-0000-0000672B0000}"/>
    <cellStyle name="MAY.1995 6 2 7" xfId="23504" xr:uid="{00000000-0005-0000-0000-0000682B0000}"/>
    <cellStyle name="MAY.1995 6 2 8" xfId="34841" xr:uid="{00000000-0005-0000-0000-0000692B0000}"/>
    <cellStyle name="MAY.1995 6 3" xfId="6525" xr:uid="{00000000-0005-0000-0000-00006A2B0000}"/>
    <cellStyle name="MAY.1995 6 3 2" xfId="15806" xr:uid="{00000000-0005-0000-0000-00006B2B0000}"/>
    <cellStyle name="MAY.1995 6 3 2 2" xfId="27360" xr:uid="{00000000-0005-0000-0000-00006C2B0000}"/>
    <cellStyle name="MAY.1995 6 3 2 3" xfId="38335" xr:uid="{00000000-0005-0000-0000-00006D2B0000}"/>
    <cellStyle name="MAY.1995 6 3 3" xfId="17720" xr:uid="{00000000-0005-0000-0000-00006E2B0000}"/>
    <cellStyle name="MAY.1995 6 3 3 2" xfId="29208" xr:uid="{00000000-0005-0000-0000-00006F2B0000}"/>
    <cellStyle name="MAY.1995 6 3 3 3" xfId="40011" xr:uid="{00000000-0005-0000-0000-0000702B0000}"/>
    <cellStyle name="MAY.1995 6 3 4" xfId="19325" xr:uid="{00000000-0005-0000-0000-0000712B0000}"/>
    <cellStyle name="MAY.1995 6 3 4 2" xfId="30813" xr:uid="{00000000-0005-0000-0000-0000722B0000}"/>
    <cellStyle name="MAY.1995 6 3 4 3" xfId="41559" xr:uid="{00000000-0005-0000-0000-0000732B0000}"/>
    <cellStyle name="MAY.1995 6 3 5" xfId="21059" xr:uid="{00000000-0005-0000-0000-0000742B0000}"/>
    <cellStyle name="MAY.1995 6 3 5 2" xfId="32540" xr:uid="{00000000-0005-0000-0000-0000752B0000}"/>
    <cellStyle name="MAY.1995 6 3 5 3" xfId="43098" xr:uid="{00000000-0005-0000-0000-0000762B0000}"/>
    <cellStyle name="MAY.1995 6 3 6" xfId="11228" xr:uid="{00000000-0005-0000-0000-0000772B0000}"/>
    <cellStyle name="MAY.1995 6 3 7" xfId="22883" xr:uid="{00000000-0005-0000-0000-0000782B0000}"/>
    <cellStyle name="MAY.1995 6 3 8" xfId="34220" xr:uid="{00000000-0005-0000-0000-0000792B0000}"/>
    <cellStyle name="MAY.1995 6 4" xfId="6682" xr:uid="{00000000-0005-0000-0000-00007A2B0000}"/>
    <cellStyle name="MAY.1995 6 4 2" xfId="15963" xr:uid="{00000000-0005-0000-0000-00007B2B0000}"/>
    <cellStyle name="MAY.1995 6 4 2 2" xfId="27517" xr:uid="{00000000-0005-0000-0000-00007C2B0000}"/>
    <cellStyle name="MAY.1995 6 4 2 3" xfId="38481" xr:uid="{00000000-0005-0000-0000-00007D2B0000}"/>
    <cellStyle name="MAY.1995 6 4 3" xfId="17867" xr:uid="{00000000-0005-0000-0000-00007E2B0000}"/>
    <cellStyle name="MAY.1995 6 4 3 2" xfId="29355" xr:uid="{00000000-0005-0000-0000-00007F2B0000}"/>
    <cellStyle name="MAY.1995 6 4 3 3" xfId="40158" xr:uid="{00000000-0005-0000-0000-0000802B0000}"/>
    <cellStyle name="MAY.1995 6 4 4" xfId="19482" xr:uid="{00000000-0005-0000-0000-0000812B0000}"/>
    <cellStyle name="MAY.1995 6 4 4 2" xfId="30970" xr:uid="{00000000-0005-0000-0000-0000822B0000}"/>
    <cellStyle name="MAY.1995 6 4 4 3" xfId="41705" xr:uid="{00000000-0005-0000-0000-0000832B0000}"/>
    <cellStyle name="MAY.1995 6 4 5" xfId="21216" xr:uid="{00000000-0005-0000-0000-0000842B0000}"/>
    <cellStyle name="MAY.1995 6 4 5 2" xfId="32697" xr:uid="{00000000-0005-0000-0000-0000852B0000}"/>
    <cellStyle name="MAY.1995 6 4 5 3" xfId="43244" xr:uid="{00000000-0005-0000-0000-0000862B0000}"/>
    <cellStyle name="MAY.1995 6 4 6" xfId="23040" xr:uid="{00000000-0005-0000-0000-0000872B0000}"/>
    <cellStyle name="MAY.1995 6 4 7" xfId="34377" xr:uid="{00000000-0005-0000-0000-0000882B0000}"/>
    <cellStyle name="MAY.1995 6 5" xfId="9655" xr:uid="{00000000-0005-0000-0000-0000892B0000}"/>
    <cellStyle name="MAY.1995 6 5 2" xfId="14641" xr:uid="{00000000-0005-0000-0000-00008A2B0000}"/>
    <cellStyle name="MAY.1995 6 5 2 2" xfId="26202" xr:uid="{00000000-0005-0000-0000-00008B2B0000}"/>
    <cellStyle name="MAY.1995 6 5 2 3" xfId="37305" xr:uid="{00000000-0005-0000-0000-00008C2B0000}"/>
    <cellStyle name="MAY.1995 6 5 3" xfId="12880" xr:uid="{00000000-0005-0000-0000-00008D2B0000}"/>
    <cellStyle name="MAY.1995 6 5 3 2" xfId="24450" xr:uid="{00000000-0005-0000-0000-00008E2B0000}"/>
    <cellStyle name="MAY.1995 6 5 3 3" xfId="35765" xr:uid="{00000000-0005-0000-0000-00008F2B0000}"/>
    <cellStyle name="MAY.1995 6 5 4" xfId="14380" xr:uid="{00000000-0005-0000-0000-0000902B0000}"/>
    <cellStyle name="MAY.1995 6 5 4 2" xfId="25944" xr:uid="{00000000-0005-0000-0000-0000912B0000}"/>
    <cellStyle name="MAY.1995 6 5 4 3" xfId="37092" xr:uid="{00000000-0005-0000-0000-0000922B0000}"/>
    <cellStyle name="MAY.1995 6 5 5" xfId="12994" xr:uid="{00000000-0005-0000-0000-0000932B0000}"/>
    <cellStyle name="MAY.1995 6 5 5 2" xfId="24564" xr:uid="{00000000-0005-0000-0000-0000942B0000}"/>
    <cellStyle name="MAY.1995 6 5 5 3" xfId="35858" xr:uid="{00000000-0005-0000-0000-0000952B0000}"/>
    <cellStyle name="MAY.1995 6 5 6" xfId="8972" xr:uid="{00000000-0005-0000-0000-0000962B0000}"/>
    <cellStyle name="MAY.1995 6 5 7" xfId="8645" xr:uid="{00000000-0005-0000-0000-0000972B0000}"/>
    <cellStyle name="MAY.1995 6 6" xfId="13971" xr:uid="{00000000-0005-0000-0000-0000982B0000}"/>
    <cellStyle name="MAY.1995 6 6 2" xfId="25535" xr:uid="{00000000-0005-0000-0000-0000992B0000}"/>
    <cellStyle name="MAY.1995 6 6 3" xfId="36739" xr:uid="{00000000-0005-0000-0000-00009A2B0000}"/>
    <cellStyle name="MAY.1995 6 7" xfId="13497" xr:uid="{00000000-0005-0000-0000-00009B2B0000}"/>
    <cellStyle name="MAY.1995 6 7 2" xfId="25061" xr:uid="{00000000-0005-0000-0000-00009C2B0000}"/>
    <cellStyle name="MAY.1995 6 7 3" xfId="36320" xr:uid="{00000000-0005-0000-0000-00009D2B0000}"/>
    <cellStyle name="MAY.1995 6 8" xfId="14900" xr:uid="{00000000-0005-0000-0000-00009E2B0000}"/>
    <cellStyle name="MAY.1995 6 8 2" xfId="26459" xr:uid="{00000000-0005-0000-0000-00009F2B0000}"/>
    <cellStyle name="MAY.1995 6 8 3" xfId="37529" xr:uid="{00000000-0005-0000-0000-0000A02B0000}"/>
    <cellStyle name="MAY.1995 6 9" xfId="15225" xr:uid="{00000000-0005-0000-0000-0000A12B0000}"/>
    <cellStyle name="MAY.1995 6 9 2" xfId="26782" xr:uid="{00000000-0005-0000-0000-0000A22B0000}"/>
    <cellStyle name="MAY.1995 6 9 3" xfId="37816" xr:uid="{00000000-0005-0000-0000-0000A32B0000}"/>
    <cellStyle name="MAY.1995 7" xfId="7525" xr:uid="{00000000-0005-0000-0000-0000A42B0000}"/>
    <cellStyle name="MAY.1995 7 10" xfId="8356" xr:uid="{00000000-0005-0000-0000-0000A52B0000}"/>
    <cellStyle name="MAY.1995 7 11" xfId="8844" xr:uid="{00000000-0005-0000-0000-0000A62B0000}"/>
    <cellStyle name="MAY.1995 7 2" xfId="7934" xr:uid="{00000000-0005-0000-0000-0000A72B0000}"/>
    <cellStyle name="MAY.1995 7 2 2" xfId="16919" xr:uid="{00000000-0005-0000-0000-0000A82B0000}"/>
    <cellStyle name="MAY.1995 7 2 2 2" xfId="28473" xr:uid="{00000000-0005-0000-0000-0000A92B0000}"/>
    <cellStyle name="MAY.1995 7 2 2 3" xfId="39313" xr:uid="{00000000-0005-0000-0000-0000AA2B0000}"/>
    <cellStyle name="MAY.1995 7 2 3" xfId="18697" xr:uid="{00000000-0005-0000-0000-0000AB2B0000}"/>
    <cellStyle name="MAY.1995 7 2 3 2" xfId="30185" xr:uid="{00000000-0005-0000-0000-0000AC2B0000}"/>
    <cellStyle name="MAY.1995 7 2 3 3" xfId="40981" xr:uid="{00000000-0005-0000-0000-0000AD2B0000}"/>
    <cellStyle name="MAY.1995 7 2 4" xfId="20406" xr:uid="{00000000-0005-0000-0000-0000AE2B0000}"/>
    <cellStyle name="MAY.1995 7 2 4 2" xfId="31894" xr:uid="{00000000-0005-0000-0000-0000AF2B0000}"/>
    <cellStyle name="MAY.1995 7 2 4 3" xfId="42509" xr:uid="{00000000-0005-0000-0000-0000B02B0000}"/>
    <cellStyle name="MAY.1995 7 2 5" xfId="22140" xr:uid="{00000000-0005-0000-0000-0000B12B0000}"/>
    <cellStyle name="MAY.1995 7 2 5 2" xfId="33621" xr:uid="{00000000-0005-0000-0000-0000B22B0000}"/>
    <cellStyle name="MAY.1995 7 2 5 3" xfId="44048" xr:uid="{00000000-0005-0000-0000-0000B32B0000}"/>
    <cellStyle name="MAY.1995 7 2 6" xfId="12385" xr:uid="{00000000-0005-0000-0000-0000B42B0000}"/>
    <cellStyle name="MAY.1995 7 2 7" xfId="23964" xr:uid="{00000000-0005-0000-0000-0000B52B0000}"/>
    <cellStyle name="MAY.1995 7 2 8" xfId="35299" xr:uid="{00000000-0005-0000-0000-0000B62B0000}"/>
    <cellStyle name="MAY.1995 7 3" xfId="8051" xr:uid="{00000000-0005-0000-0000-0000B72B0000}"/>
    <cellStyle name="MAY.1995 7 3 2" xfId="17036" xr:uid="{00000000-0005-0000-0000-0000B82B0000}"/>
    <cellStyle name="MAY.1995 7 3 2 2" xfId="28590" xr:uid="{00000000-0005-0000-0000-0000B92B0000}"/>
    <cellStyle name="MAY.1995 7 3 2 3" xfId="39427" xr:uid="{00000000-0005-0000-0000-0000BA2B0000}"/>
    <cellStyle name="MAY.1995 7 3 3" xfId="18813" xr:uid="{00000000-0005-0000-0000-0000BB2B0000}"/>
    <cellStyle name="MAY.1995 7 3 3 2" xfId="30301" xr:uid="{00000000-0005-0000-0000-0000BC2B0000}"/>
    <cellStyle name="MAY.1995 7 3 3 3" xfId="41096" xr:uid="{00000000-0005-0000-0000-0000BD2B0000}"/>
    <cellStyle name="MAY.1995 7 3 4" xfId="20523" xr:uid="{00000000-0005-0000-0000-0000BE2B0000}"/>
    <cellStyle name="MAY.1995 7 3 4 2" xfId="32011" xr:uid="{00000000-0005-0000-0000-0000BF2B0000}"/>
    <cellStyle name="MAY.1995 7 3 4 3" xfId="42623" xr:uid="{00000000-0005-0000-0000-0000C02B0000}"/>
    <cellStyle name="MAY.1995 7 3 5" xfId="22257" xr:uid="{00000000-0005-0000-0000-0000C12B0000}"/>
    <cellStyle name="MAY.1995 7 3 5 2" xfId="33738" xr:uid="{00000000-0005-0000-0000-0000C22B0000}"/>
    <cellStyle name="MAY.1995 7 3 5 3" xfId="44162" xr:uid="{00000000-0005-0000-0000-0000C32B0000}"/>
    <cellStyle name="MAY.1995 7 3 6" xfId="24081" xr:uid="{00000000-0005-0000-0000-0000C42B0000}"/>
    <cellStyle name="MAY.1995 7 3 7" xfId="35416" xr:uid="{00000000-0005-0000-0000-0000C52B0000}"/>
    <cellStyle name="MAY.1995 7 4" xfId="12113" xr:uid="{00000000-0005-0000-0000-0000C62B0000}"/>
    <cellStyle name="MAY.1995 7 4 2" xfId="16682" xr:uid="{00000000-0005-0000-0000-0000C72B0000}"/>
    <cellStyle name="MAY.1995 7 4 2 2" xfId="28236" xr:uid="{00000000-0005-0000-0000-0000C82B0000}"/>
    <cellStyle name="MAY.1995 7 4 2 3" xfId="39116" xr:uid="{00000000-0005-0000-0000-0000C92B0000}"/>
    <cellStyle name="MAY.1995 7 4 3" xfId="18513" xr:uid="{00000000-0005-0000-0000-0000CA2B0000}"/>
    <cellStyle name="MAY.1995 7 4 3 2" xfId="30001" xr:uid="{00000000-0005-0000-0000-0000CB2B0000}"/>
    <cellStyle name="MAY.1995 7 4 3 3" xfId="40800" xr:uid="{00000000-0005-0000-0000-0000CC2B0000}"/>
    <cellStyle name="MAY.1995 7 4 4" xfId="20197" xr:uid="{00000000-0005-0000-0000-0000CD2B0000}"/>
    <cellStyle name="MAY.1995 7 4 4 2" xfId="31685" xr:uid="{00000000-0005-0000-0000-0000CE2B0000}"/>
    <cellStyle name="MAY.1995 7 4 4 3" xfId="42337" xr:uid="{00000000-0005-0000-0000-0000CF2B0000}"/>
    <cellStyle name="MAY.1995 7 4 5" xfId="21931" xr:uid="{00000000-0005-0000-0000-0000D02B0000}"/>
    <cellStyle name="MAY.1995 7 4 5 2" xfId="33412" xr:uid="{00000000-0005-0000-0000-0000D12B0000}"/>
    <cellStyle name="MAY.1995 7 4 5 3" xfId="43876" xr:uid="{00000000-0005-0000-0000-0000D22B0000}"/>
    <cellStyle name="MAY.1995 7 4 6" xfId="23755" xr:uid="{00000000-0005-0000-0000-0000D32B0000}"/>
    <cellStyle name="MAY.1995 7 4 7" xfId="35090" xr:uid="{00000000-0005-0000-0000-0000D42B0000}"/>
    <cellStyle name="MAY.1995 7 5" xfId="14352" xr:uid="{00000000-0005-0000-0000-0000D52B0000}"/>
    <cellStyle name="MAY.1995 7 5 2" xfId="25916" xr:uid="{00000000-0005-0000-0000-0000D62B0000}"/>
    <cellStyle name="MAY.1995 7 5 3" xfId="37071" xr:uid="{00000000-0005-0000-0000-0000D72B0000}"/>
    <cellStyle name="MAY.1995 7 6" xfId="13391" xr:uid="{00000000-0005-0000-0000-0000D82B0000}"/>
    <cellStyle name="MAY.1995 7 6 2" xfId="24958" xr:uid="{00000000-0005-0000-0000-0000D92B0000}"/>
    <cellStyle name="MAY.1995 7 6 3" xfId="36227" xr:uid="{00000000-0005-0000-0000-0000DA2B0000}"/>
    <cellStyle name="MAY.1995 7 7" xfId="14497" xr:uid="{00000000-0005-0000-0000-0000DB2B0000}"/>
    <cellStyle name="MAY.1995 7 7 2" xfId="26061" xr:uid="{00000000-0005-0000-0000-0000DC2B0000}"/>
    <cellStyle name="MAY.1995 7 7 3" xfId="37204" xr:uid="{00000000-0005-0000-0000-0000DD2B0000}"/>
    <cellStyle name="MAY.1995 7 8" xfId="17253" xr:uid="{00000000-0005-0000-0000-0000DE2B0000}"/>
    <cellStyle name="MAY.1995 7 8 2" xfId="28741" xr:uid="{00000000-0005-0000-0000-0000DF2B0000}"/>
    <cellStyle name="MAY.1995 7 8 3" xfId="39549" xr:uid="{00000000-0005-0000-0000-0000E02B0000}"/>
    <cellStyle name="MAY.1995 7 9" xfId="9275" xr:uid="{00000000-0005-0000-0000-0000E12B0000}"/>
    <cellStyle name="MAY.1995 8" xfId="12546" xr:uid="{00000000-0005-0000-0000-0000E22B0000}"/>
    <cellStyle name="MAY.1995 8 2" xfId="18850" xr:uid="{00000000-0005-0000-0000-0000E32B0000}"/>
    <cellStyle name="MAY.1995 8 2 2" xfId="30338" xr:uid="{00000000-0005-0000-0000-0000E42B0000}"/>
    <cellStyle name="MAY.1995 8 2 3" xfId="41133" xr:uid="{00000000-0005-0000-0000-0000E52B0000}"/>
    <cellStyle name="MAY.1995 8 3" xfId="20560" xr:uid="{00000000-0005-0000-0000-0000E62B0000}"/>
    <cellStyle name="MAY.1995 8 3 2" xfId="32048" xr:uid="{00000000-0005-0000-0000-0000E72B0000}"/>
    <cellStyle name="MAY.1995 8 3 3" xfId="42659" xr:uid="{00000000-0005-0000-0000-0000E82B0000}"/>
    <cellStyle name="MAY.1995 8 4" xfId="22293" xr:uid="{00000000-0005-0000-0000-0000E92B0000}"/>
    <cellStyle name="MAY.1995 8 4 2" xfId="33774" xr:uid="{00000000-0005-0000-0000-0000EA2B0000}"/>
    <cellStyle name="MAY.1995 8 4 3" xfId="44197" xr:uid="{00000000-0005-0000-0000-0000EB2B0000}"/>
    <cellStyle name="MAY.1995 8 5" xfId="24117" xr:uid="{00000000-0005-0000-0000-0000EC2B0000}"/>
    <cellStyle name="MAY.1995 8 6" xfId="35449" xr:uid="{00000000-0005-0000-0000-0000ED2B0000}"/>
    <cellStyle name="MAY.1995 9" xfId="12662" xr:uid="{00000000-0005-0000-0000-0000EE2B0000}"/>
    <cellStyle name="MAY.1995 9 2" xfId="24232" xr:uid="{00000000-0005-0000-0000-0000EF2B0000}"/>
    <cellStyle name="MAY.1995 9 3" xfId="35563" xr:uid="{00000000-0005-0000-0000-0000F02B0000}"/>
    <cellStyle name="Milliers [0]_laroux" xfId="1811" xr:uid="{00000000-0005-0000-0000-0000F12B0000}"/>
    <cellStyle name="Milliers_laroux" xfId="1812" xr:uid="{00000000-0005-0000-0000-0000F22B0000}"/>
    <cellStyle name="Monétaire [0]_laroux" xfId="1813" xr:uid="{00000000-0005-0000-0000-0000F32B0000}"/>
    <cellStyle name="Monétaire_laroux" xfId="1814" xr:uid="{00000000-0005-0000-0000-0000F42B0000}"/>
    <cellStyle name="MOT Hardware" xfId="1815" xr:uid="{00000000-0005-0000-0000-0000F52B0000}"/>
    <cellStyle name="MOT Hardware 2" xfId="1816" xr:uid="{00000000-0005-0000-0000-0000F62B0000}"/>
    <cellStyle name="MOT Hardware 3" xfId="1817" xr:uid="{00000000-0005-0000-0000-0000F72B0000}"/>
    <cellStyle name="MOT Hardware 4" xfId="5377" xr:uid="{00000000-0005-0000-0000-0000F82B0000}"/>
    <cellStyle name="MOT Hardware 4 2" xfId="15255" xr:uid="{00000000-0005-0000-0000-0000F92B0000}"/>
    <cellStyle name="NEE" xfId="1818" xr:uid="{00000000-0005-0000-0000-0000FA2B0000}"/>
    <cellStyle name="Neutral" xfId="24" builtinId="28" customBuiltin="1"/>
    <cellStyle name="Neutral 2" xfId="1819" xr:uid="{00000000-0005-0000-0000-0000FC2B0000}"/>
    <cellStyle name="Neutral 2 2" xfId="1820" xr:uid="{00000000-0005-0000-0000-0000FD2B0000}"/>
    <cellStyle name="Neutral 2 3" xfId="1821" xr:uid="{00000000-0005-0000-0000-0000FE2B0000}"/>
    <cellStyle name="Neutral 2 4" xfId="1822" xr:uid="{00000000-0005-0000-0000-0000FF2B0000}"/>
    <cellStyle name="Neutral 2 5" xfId="6094" xr:uid="{00000000-0005-0000-0000-0000002C0000}"/>
    <cellStyle name="Neutral 3" xfId="1823" xr:uid="{00000000-0005-0000-0000-0000012C0000}"/>
    <cellStyle name="Neutral 4" xfId="5187" xr:uid="{00000000-0005-0000-0000-0000022C0000}"/>
    <cellStyle name="no dec" xfId="1824" xr:uid="{00000000-0005-0000-0000-0000032C0000}"/>
    <cellStyle name="Normal" xfId="0" builtinId="0"/>
    <cellStyle name="Normal - Style1" xfId="1825" xr:uid="{00000000-0005-0000-0000-0000052C0000}"/>
    <cellStyle name="Normal - Style1 2" xfId="1826" xr:uid="{00000000-0005-0000-0000-0000062C0000}"/>
    <cellStyle name="Normal - Style1 3" xfId="1827" xr:uid="{00000000-0005-0000-0000-0000072C0000}"/>
    <cellStyle name="Normal 1" xfId="1828" xr:uid="{00000000-0005-0000-0000-0000082C0000}"/>
    <cellStyle name="Normal 1 2" xfId="1829" xr:uid="{00000000-0005-0000-0000-0000092C0000}"/>
    <cellStyle name="Normal 10" xfId="16" xr:uid="{00000000-0005-0000-0000-00000A2C0000}"/>
    <cellStyle name="Normal 10 2" xfId="1831" xr:uid="{00000000-0005-0000-0000-00000B2C0000}"/>
    <cellStyle name="Normal 10 2 2" xfId="1832" xr:uid="{00000000-0005-0000-0000-00000C2C0000}"/>
    <cellStyle name="Normal 10 2 2 2" xfId="1833" xr:uid="{00000000-0005-0000-0000-00000D2C0000}"/>
    <cellStyle name="Normal 10 2 2 2 2" xfId="1834" xr:uid="{00000000-0005-0000-0000-00000E2C0000}"/>
    <cellStyle name="Normal 10 2 2 3" xfId="1835" xr:uid="{00000000-0005-0000-0000-00000F2C0000}"/>
    <cellStyle name="Normal 10 2 2 3 2" xfId="1836" xr:uid="{00000000-0005-0000-0000-0000102C0000}"/>
    <cellStyle name="Normal 10 2 2 4" xfId="1837" xr:uid="{00000000-0005-0000-0000-0000112C0000}"/>
    <cellStyle name="Normal 10 2 3" xfId="1838" xr:uid="{00000000-0005-0000-0000-0000122C0000}"/>
    <cellStyle name="Normal 10 2 4" xfId="1839" xr:uid="{00000000-0005-0000-0000-0000132C0000}"/>
    <cellStyle name="Normal 10 3" xfId="1840" xr:uid="{00000000-0005-0000-0000-0000142C0000}"/>
    <cellStyle name="Normal 10 3 2" xfId="1841" xr:uid="{00000000-0005-0000-0000-0000152C0000}"/>
    <cellStyle name="Normal 10 3 3" xfId="1842" xr:uid="{00000000-0005-0000-0000-0000162C0000}"/>
    <cellStyle name="Normal 10 4" xfId="1843" xr:uid="{00000000-0005-0000-0000-0000172C0000}"/>
    <cellStyle name="Normal 10 5" xfId="1844" xr:uid="{00000000-0005-0000-0000-0000182C0000}"/>
    <cellStyle name="Normal 10 5 2" xfId="1845" xr:uid="{00000000-0005-0000-0000-0000192C0000}"/>
    <cellStyle name="Normal 10 6" xfId="1846" xr:uid="{00000000-0005-0000-0000-00001A2C0000}"/>
    <cellStyle name="Normal 10 7" xfId="1830" xr:uid="{00000000-0005-0000-0000-00001B2C0000}"/>
    <cellStyle name="Normal 10_BP2012 Key Driver-AMP 120106-v4" xfId="1847" xr:uid="{00000000-0005-0000-0000-00001C2C0000}"/>
    <cellStyle name="Normal 100" xfId="1848" xr:uid="{00000000-0005-0000-0000-00001D2C0000}"/>
    <cellStyle name="Normal 100 2" xfId="1849" xr:uid="{00000000-0005-0000-0000-00001E2C0000}"/>
    <cellStyle name="Normal 100 2 2" xfId="1850" xr:uid="{00000000-0005-0000-0000-00001F2C0000}"/>
    <cellStyle name="Normal 100 3" xfId="1851" xr:uid="{00000000-0005-0000-0000-0000202C0000}"/>
    <cellStyle name="Normal 101" xfId="1852" xr:uid="{00000000-0005-0000-0000-0000212C0000}"/>
    <cellStyle name="Normal 101 2" xfId="1853" xr:uid="{00000000-0005-0000-0000-0000222C0000}"/>
    <cellStyle name="Normal 101 2 2" xfId="1854" xr:uid="{00000000-0005-0000-0000-0000232C0000}"/>
    <cellStyle name="Normal 101 3" xfId="1855" xr:uid="{00000000-0005-0000-0000-0000242C0000}"/>
    <cellStyle name="Normal 102" xfId="1856" xr:uid="{00000000-0005-0000-0000-0000252C0000}"/>
    <cellStyle name="Normal 102 2" xfId="1857" xr:uid="{00000000-0005-0000-0000-0000262C0000}"/>
    <cellStyle name="Normal 102 3" xfId="1858" xr:uid="{00000000-0005-0000-0000-0000272C0000}"/>
    <cellStyle name="Normal 103" xfId="1859" xr:uid="{00000000-0005-0000-0000-0000282C0000}"/>
    <cellStyle name="Normal 103 2" xfId="1860" xr:uid="{00000000-0005-0000-0000-0000292C0000}"/>
    <cellStyle name="Normal 103 3" xfId="1861" xr:uid="{00000000-0005-0000-0000-00002A2C0000}"/>
    <cellStyle name="Normal 104" xfId="1862" xr:uid="{00000000-0005-0000-0000-00002B2C0000}"/>
    <cellStyle name="Normal 104 2" xfId="1863" xr:uid="{00000000-0005-0000-0000-00002C2C0000}"/>
    <cellStyle name="Normal 104 3" xfId="1864" xr:uid="{00000000-0005-0000-0000-00002D2C0000}"/>
    <cellStyle name="Normal 105" xfId="1865" xr:uid="{00000000-0005-0000-0000-00002E2C0000}"/>
    <cellStyle name="Normal 105 2" xfId="1866" xr:uid="{00000000-0005-0000-0000-00002F2C0000}"/>
    <cellStyle name="Normal 105 3" xfId="1867" xr:uid="{00000000-0005-0000-0000-0000302C0000}"/>
    <cellStyle name="Normal 106" xfId="1868" xr:uid="{00000000-0005-0000-0000-0000312C0000}"/>
    <cellStyle name="Normal 106 2" xfId="1869" xr:uid="{00000000-0005-0000-0000-0000322C0000}"/>
    <cellStyle name="Normal 106 3" xfId="1870" xr:uid="{00000000-0005-0000-0000-0000332C0000}"/>
    <cellStyle name="Normal 107" xfId="1871" xr:uid="{00000000-0005-0000-0000-0000342C0000}"/>
    <cellStyle name="Normal 107 2" xfId="1872" xr:uid="{00000000-0005-0000-0000-0000352C0000}"/>
    <cellStyle name="Normal 107 3" xfId="1873" xr:uid="{00000000-0005-0000-0000-0000362C0000}"/>
    <cellStyle name="Normal 108" xfId="1874" xr:uid="{00000000-0005-0000-0000-0000372C0000}"/>
    <cellStyle name="Normal 108 2" xfId="1875" xr:uid="{00000000-0005-0000-0000-0000382C0000}"/>
    <cellStyle name="Normal 108 3" xfId="1876" xr:uid="{00000000-0005-0000-0000-0000392C0000}"/>
    <cellStyle name="Normal 109" xfId="1877" xr:uid="{00000000-0005-0000-0000-00003A2C0000}"/>
    <cellStyle name="Normal 109 2" xfId="1878" xr:uid="{00000000-0005-0000-0000-00003B2C0000}"/>
    <cellStyle name="Normal 109 3" xfId="1879" xr:uid="{00000000-0005-0000-0000-00003C2C0000}"/>
    <cellStyle name="Normal 11" xfId="1880" xr:uid="{00000000-0005-0000-0000-00003D2C0000}"/>
    <cellStyle name="Normal 11 2" xfId="1881" xr:uid="{00000000-0005-0000-0000-00003E2C0000}"/>
    <cellStyle name="Normal 11 2 2" xfId="1882" xr:uid="{00000000-0005-0000-0000-00003F2C0000}"/>
    <cellStyle name="Normal 11 3" xfId="1883" xr:uid="{00000000-0005-0000-0000-0000402C0000}"/>
    <cellStyle name="Normal 11 3 2" xfId="1884" xr:uid="{00000000-0005-0000-0000-0000412C0000}"/>
    <cellStyle name="Normal 11 3 3" xfId="1885" xr:uid="{00000000-0005-0000-0000-0000422C0000}"/>
    <cellStyle name="Normal 11 4" xfId="1886" xr:uid="{00000000-0005-0000-0000-0000432C0000}"/>
    <cellStyle name="Normal 11 5" xfId="1887" xr:uid="{00000000-0005-0000-0000-0000442C0000}"/>
    <cellStyle name="Normal 110" xfId="1888" xr:uid="{00000000-0005-0000-0000-0000452C0000}"/>
    <cellStyle name="Normal 110 2" xfId="1889" xr:uid="{00000000-0005-0000-0000-0000462C0000}"/>
    <cellStyle name="Normal 110 3" xfId="1890" xr:uid="{00000000-0005-0000-0000-0000472C0000}"/>
    <cellStyle name="Normal 111" xfId="1891" xr:uid="{00000000-0005-0000-0000-0000482C0000}"/>
    <cellStyle name="Normal 111 2" xfId="1892" xr:uid="{00000000-0005-0000-0000-0000492C0000}"/>
    <cellStyle name="Normal 111 3" xfId="1893" xr:uid="{00000000-0005-0000-0000-00004A2C0000}"/>
    <cellStyle name="Normal 112" xfId="1894" xr:uid="{00000000-0005-0000-0000-00004B2C0000}"/>
    <cellStyle name="Normal 112 2" xfId="1895" xr:uid="{00000000-0005-0000-0000-00004C2C0000}"/>
    <cellStyle name="Normal 112 3" xfId="1896" xr:uid="{00000000-0005-0000-0000-00004D2C0000}"/>
    <cellStyle name="Normal 113" xfId="1897" xr:uid="{00000000-0005-0000-0000-00004E2C0000}"/>
    <cellStyle name="Normal 113 2" xfId="1898" xr:uid="{00000000-0005-0000-0000-00004F2C0000}"/>
    <cellStyle name="Normal 113 3" xfId="1899" xr:uid="{00000000-0005-0000-0000-0000502C0000}"/>
    <cellStyle name="Normal 114" xfId="1900" xr:uid="{00000000-0005-0000-0000-0000512C0000}"/>
    <cellStyle name="Normal 114 2" xfId="1901" xr:uid="{00000000-0005-0000-0000-0000522C0000}"/>
    <cellStyle name="Normal 114 3" xfId="1902" xr:uid="{00000000-0005-0000-0000-0000532C0000}"/>
    <cellStyle name="Normal 115" xfId="1903" xr:uid="{00000000-0005-0000-0000-0000542C0000}"/>
    <cellStyle name="Normal 115 2" xfId="1904" xr:uid="{00000000-0005-0000-0000-0000552C0000}"/>
    <cellStyle name="Normal 115 3" xfId="1905" xr:uid="{00000000-0005-0000-0000-0000562C0000}"/>
    <cellStyle name="Normal 116" xfId="1906" xr:uid="{00000000-0005-0000-0000-0000572C0000}"/>
    <cellStyle name="Normal 116 2" xfId="1907" xr:uid="{00000000-0005-0000-0000-0000582C0000}"/>
    <cellStyle name="Normal 116 3" xfId="1908" xr:uid="{00000000-0005-0000-0000-0000592C0000}"/>
    <cellStyle name="Normal 117" xfId="1909" xr:uid="{00000000-0005-0000-0000-00005A2C0000}"/>
    <cellStyle name="Normal 117 2" xfId="1910" xr:uid="{00000000-0005-0000-0000-00005B2C0000}"/>
    <cellStyle name="Normal 117 3" xfId="1911" xr:uid="{00000000-0005-0000-0000-00005C2C0000}"/>
    <cellStyle name="Normal 118" xfId="1912" xr:uid="{00000000-0005-0000-0000-00005D2C0000}"/>
    <cellStyle name="Normal 118 2" xfId="1913" xr:uid="{00000000-0005-0000-0000-00005E2C0000}"/>
    <cellStyle name="Normal 118 3" xfId="1914" xr:uid="{00000000-0005-0000-0000-00005F2C0000}"/>
    <cellStyle name="Normal 119" xfId="1915" xr:uid="{00000000-0005-0000-0000-0000602C0000}"/>
    <cellStyle name="Normal 119 2" xfId="1916" xr:uid="{00000000-0005-0000-0000-0000612C0000}"/>
    <cellStyle name="Normal 119 3" xfId="1917" xr:uid="{00000000-0005-0000-0000-0000622C0000}"/>
    <cellStyle name="Normal 12" xfId="1918" xr:uid="{00000000-0005-0000-0000-0000632C0000}"/>
    <cellStyle name="Normal 12 2" xfId="1919" xr:uid="{00000000-0005-0000-0000-0000642C0000}"/>
    <cellStyle name="Normal 12 2 2" xfId="1920" xr:uid="{00000000-0005-0000-0000-0000652C0000}"/>
    <cellStyle name="Normal 12 3" xfId="1921" xr:uid="{00000000-0005-0000-0000-0000662C0000}"/>
    <cellStyle name="Normal 12 3 2" xfId="1922" xr:uid="{00000000-0005-0000-0000-0000672C0000}"/>
    <cellStyle name="Normal 12 3 3" xfId="1923" xr:uid="{00000000-0005-0000-0000-0000682C0000}"/>
    <cellStyle name="Normal 12 4" xfId="1924" xr:uid="{00000000-0005-0000-0000-0000692C0000}"/>
    <cellStyle name="Normal 120" xfId="1925" xr:uid="{00000000-0005-0000-0000-00006A2C0000}"/>
    <cellStyle name="Normal 120 2" xfId="1926" xr:uid="{00000000-0005-0000-0000-00006B2C0000}"/>
    <cellStyle name="Normal 120 3" xfId="1927" xr:uid="{00000000-0005-0000-0000-00006C2C0000}"/>
    <cellStyle name="Normal 121" xfId="1928" xr:uid="{00000000-0005-0000-0000-00006D2C0000}"/>
    <cellStyle name="Normal 121 2" xfId="1929" xr:uid="{00000000-0005-0000-0000-00006E2C0000}"/>
    <cellStyle name="Normal 121 3" xfId="1930" xr:uid="{00000000-0005-0000-0000-00006F2C0000}"/>
    <cellStyle name="Normal 122" xfId="1931" xr:uid="{00000000-0005-0000-0000-0000702C0000}"/>
    <cellStyle name="Normal 122 2" xfId="1932" xr:uid="{00000000-0005-0000-0000-0000712C0000}"/>
    <cellStyle name="Normal 122 3" xfId="1933" xr:uid="{00000000-0005-0000-0000-0000722C0000}"/>
    <cellStyle name="Normal 123" xfId="1934" xr:uid="{00000000-0005-0000-0000-0000732C0000}"/>
    <cellStyle name="Normal 123 2" xfId="1935" xr:uid="{00000000-0005-0000-0000-0000742C0000}"/>
    <cellStyle name="Normal 123 3" xfId="1936" xr:uid="{00000000-0005-0000-0000-0000752C0000}"/>
    <cellStyle name="Normal 124" xfId="1937" xr:uid="{00000000-0005-0000-0000-0000762C0000}"/>
    <cellStyle name="Normal 124 2" xfId="1938" xr:uid="{00000000-0005-0000-0000-0000772C0000}"/>
    <cellStyle name="Normal 124 3" xfId="1939" xr:uid="{00000000-0005-0000-0000-0000782C0000}"/>
    <cellStyle name="Normal 125" xfId="1940" xr:uid="{00000000-0005-0000-0000-0000792C0000}"/>
    <cellStyle name="Normal 125 2" xfId="1941" xr:uid="{00000000-0005-0000-0000-00007A2C0000}"/>
    <cellStyle name="Normal 125 3" xfId="1942" xr:uid="{00000000-0005-0000-0000-00007B2C0000}"/>
    <cellStyle name="Normal 126" xfId="1943" xr:uid="{00000000-0005-0000-0000-00007C2C0000}"/>
    <cellStyle name="Normal 126 2" xfId="1944" xr:uid="{00000000-0005-0000-0000-00007D2C0000}"/>
    <cellStyle name="Normal 126 3" xfId="1945" xr:uid="{00000000-0005-0000-0000-00007E2C0000}"/>
    <cellStyle name="Normal 127" xfId="1946" xr:uid="{00000000-0005-0000-0000-00007F2C0000}"/>
    <cellStyle name="Normal 127 2" xfId="1947" xr:uid="{00000000-0005-0000-0000-0000802C0000}"/>
    <cellStyle name="Normal 127 3" xfId="1948" xr:uid="{00000000-0005-0000-0000-0000812C0000}"/>
    <cellStyle name="Normal 128" xfId="1949" xr:uid="{00000000-0005-0000-0000-0000822C0000}"/>
    <cellStyle name="Normal 128 2" xfId="1950" xr:uid="{00000000-0005-0000-0000-0000832C0000}"/>
    <cellStyle name="Normal 128 3" xfId="1951" xr:uid="{00000000-0005-0000-0000-0000842C0000}"/>
    <cellStyle name="Normal 129" xfId="1952" xr:uid="{00000000-0005-0000-0000-0000852C0000}"/>
    <cellStyle name="Normal 129 2" xfId="1953" xr:uid="{00000000-0005-0000-0000-0000862C0000}"/>
    <cellStyle name="Normal 129 3" xfId="1954" xr:uid="{00000000-0005-0000-0000-0000872C0000}"/>
    <cellStyle name="Normal 13" xfId="1955" xr:uid="{00000000-0005-0000-0000-0000882C0000}"/>
    <cellStyle name="Normal 13 2" xfId="1956" xr:uid="{00000000-0005-0000-0000-0000892C0000}"/>
    <cellStyle name="Normal 13 2 2" xfId="1957" xr:uid="{00000000-0005-0000-0000-00008A2C0000}"/>
    <cellStyle name="Normal 13 2 3" xfId="1958" xr:uid="{00000000-0005-0000-0000-00008B2C0000}"/>
    <cellStyle name="Normal 13 2 4" xfId="6095" xr:uid="{00000000-0005-0000-0000-00008C2C0000}"/>
    <cellStyle name="Normal 13 3" xfId="1959" xr:uid="{00000000-0005-0000-0000-00008D2C0000}"/>
    <cellStyle name="Normal 13 3 2" xfId="1960" xr:uid="{00000000-0005-0000-0000-00008E2C0000}"/>
    <cellStyle name="Normal 13 3 3" xfId="1961" xr:uid="{00000000-0005-0000-0000-00008F2C0000}"/>
    <cellStyle name="Normal 13 4" xfId="1962" xr:uid="{00000000-0005-0000-0000-0000902C0000}"/>
    <cellStyle name="Normal 13 5" xfId="1963" xr:uid="{00000000-0005-0000-0000-0000912C0000}"/>
    <cellStyle name="Normal 13 5 2" xfId="1964" xr:uid="{00000000-0005-0000-0000-0000922C0000}"/>
    <cellStyle name="Normal 13 6" xfId="1965" xr:uid="{00000000-0005-0000-0000-0000932C0000}"/>
    <cellStyle name="Normal 13_BP2012 Key Driver-AMP 120106-v4" xfId="1966" xr:uid="{00000000-0005-0000-0000-0000942C0000}"/>
    <cellStyle name="Normal 130" xfId="1967" xr:uid="{00000000-0005-0000-0000-0000952C0000}"/>
    <cellStyle name="Normal 130 2" xfId="1968" xr:uid="{00000000-0005-0000-0000-0000962C0000}"/>
    <cellStyle name="Normal 130 3" xfId="1969" xr:uid="{00000000-0005-0000-0000-0000972C0000}"/>
    <cellStyle name="Normal 131" xfId="1970" xr:uid="{00000000-0005-0000-0000-0000982C0000}"/>
    <cellStyle name="Normal 131 2" xfId="1971" xr:uid="{00000000-0005-0000-0000-0000992C0000}"/>
    <cellStyle name="Normal 132" xfId="1972" xr:uid="{00000000-0005-0000-0000-00009A2C0000}"/>
    <cellStyle name="Normal 132 2" xfId="1973" xr:uid="{00000000-0005-0000-0000-00009B2C0000}"/>
    <cellStyle name="Normal 133" xfId="1974" xr:uid="{00000000-0005-0000-0000-00009C2C0000}"/>
    <cellStyle name="Normal 133 2" xfId="1975" xr:uid="{00000000-0005-0000-0000-00009D2C0000}"/>
    <cellStyle name="Normal 134" xfId="1976" xr:uid="{00000000-0005-0000-0000-00009E2C0000}"/>
    <cellStyle name="Normal 134 2" xfId="1977" xr:uid="{00000000-0005-0000-0000-00009F2C0000}"/>
    <cellStyle name="Normal 134 3" xfId="1978" xr:uid="{00000000-0005-0000-0000-0000A02C0000}"/>
    <cellStyle name="Normal 135" xfId="1979" xr:uid="{00000000-0005-0000-0000-0000A12C0000}"/>
    <cellStyle name="Normal 135 2" xfId="1980" xr:uid="{00000000-0005-0000-0000-0000A22C0000}"/>
    <cellStyle name="Normal 136" xfId="1981" xr:uid="{00000000-0005-0000-0000-0000A32C0000}"/>
    <cellStyle name="Normal 136 2" xfId="1982" xr:uid="{00000000-0005-0000-0000-0000A42C0000}"/>
    <cellStyle name="Normal 137" xfId="1983" xr:uid="{00000000-0005-0000-0000-0000A52C0000}"/>
    <cellStyle name="Normal 137 2" xfId="1984" xr:uid="{00000000-0005-0000-0000-0000A62C0000}"/>
    <cellStyle name="Normal 138" xfId="1985" xr:uid="{00000000-0005-0000-0000-0000A72C0000}"/>
    <cellStyle name="Normal 138 2" xfId="1986" xr:uid="{00000000-0005-0000-0000-0000A82C0000}"/>
    <cellStyle name="Normal 139" xfId="1987" xr:uid="{00000000-0005-0000-0000-0000A92C0000}"/>
    <cellStyle name="Normal 139 2" xfId="1988" xr:uid="{00000000-0005-0000-0000-0000AA2C0000}"/>
    <cellStyle name="Normal 14" xfId="1989" xr:uid="{00000000-0005-0000-0000-0000AB2C0000}"/>
    <cellStyle name="Normal 14 2" xfId="1990" xr:uid="{00000000-0005-0000-0000-0000AC2C0000}"/>
    <cellStyle name="Normal 14 2 2" xfId="1991" xr:uid="{00000000-0005-0000-0000-0000AD2C0000}"/>
    <cellStyle name="Normal 14 2 3" xfId="1992" xr:uid="{00000000-0005-0000-0000-0000AE2C0000}"/>
    <cellStyle name="Normal 14 2 4" xfId="6096" xr:uid="{00000000-0005-0000-0000-0000AF2C0000}"/>
    <cellStyle name="Normal 14 3" xfId="1993" xr:uid="{00000000-0005-0000-0000-0000B02C0000}"/>
    <cellStyle name="Normal 14 3 2" xfId="1994" xr:uid="{00000000-0005-0000-0000-0000B12C0000}"/>
    <cellStyle name="Normal 14 4" xfId="1995" xr:uid="{00000000-0005-0000-0000-0000B22C0000}"/>
    <cellStyle name="Normal 14 4 2" xfId="1996" xr:uid="{00000000-0005-0000-0000-0000B32C0000}"/>
    <cellStyle name="Normal 14 4 3" xfId="1997" xr:uid="{00000000-0005-0000-0000-0000B42C0000}"/>
    <cellStyle name="Normal 14 5" xfId="1998" xr:uid="{00000000-0005-0000-0000-0000B52C0000}"/>
    <cellStyle name="Normal 14 5 2" xfId="1999" xr:uid="{00000000-0005-0000-0000-0000B62C0000}"/>
    <cellStyle name="Normal 14_BP2012 Key Driver-AMP 120106-v4" xfId="2000" xr:uid="{00000000-0005-0000-0000-0000B72C0000}"/>
    <cellStyle name="Normal 140" xfId="2001" xr:uid="{00000000-0005-0000-0000-0000B82C0000}"/>
    <cellStyle name="Normal 140 2" xfId="2002" xr:uid="{00000000-0005-0000-0000-0000B92C0000}"/>
    <cellStyle name="Normal 141" xfId="2003" xr:uid="{00000000-0005-0000-0000-0000BA2C0000}"/>
    <cellStyle name="Normal 141 2" xfId="2004" xr:uid="{00000000-0005-0000-0000-0000BB2C0000}"/>
    <cellStyle name="Normal 142" xfId="2005" xr:uid="{00000000-0005-0000-0000-0000BC2C0000}"/>
    <cellStyle name="Normal 142 2" xfId="2006" xr:uid="{00000000-0005-0000-0000-0000BD2C0000}"/>
    <cellStyle name="Normal 143" xfId="2007" xr:uid="{00000000-0005-0000-0000-0000BE2C0000}"/>
    <cellStyle name="Normal 143 2" xfId="2008" xr:uid="{00000000-0005-0000-0000-0000BF2C0000}"/>
    <cellStyle name="Normal 144" xfId="2009" xr:uid="{00000000-0005-0000-0000-0000C02C0000}"/>
    <cellStyle name="Normal 144 2" xfId="2010" xr:uid="{00000000-0005-0000-0000-0000C12C0000}"/>
    <cellStyle name="Normal 145" xfId="2011" xr:uid="{00000000-0005-0000-0000-0000C22C0000}"/>
    <cellStyle name="Normal 145 2" xfId="2012" xr:uid="{00000000-0005-0000-0000-0000C32C0000}"/>
    <cellStyle name="Normal 146" xfId="2013" xr:uid="{00000000-0005-0000-0000-0000C42C0000}"/>
    <cellStyle name="Normal 146 2" xfId="2014" xr:uid="{00000000-0005-0000-0000-0000C52C0000}"/>
    <cellStyle name="Normal 147" xfId="2015" xr:uid="{00000000-0005-0000-0000-0000C62C0000}"/>
    <cellStyle name="Normal 147 2" xfId="2016" xr:uid="{00000000-0005-0000-0000-0000C72C0000}"/>
    <cellStyle name="Normal 148" xfId="2017" xr:uid="{00000000-0005-0000-0000-0000C82C0000}"/>
    <cellStyle name="Normal 148 2" xfId="2018" xr:uid="{00000000-0005-0000-0000-0000C92C0000}"/>
    <cellStyle name="Normal 149" xfId="2019" xr:uid="{00000000-0005-0000-0000-0000CA2C0000}"/>
    <cellStyle name="Normal 149 2" xfId="2020" xr:uid="{00000000-0005-0000-0000-0000CB2C0000}"/>
    <cellStyle name="Normal 15" xfId="2021" xr:uid="{00000000-0005-0000-0000-0000CC2C0000}"/>
    <cellStyle name="Normal 15 2" xfId="2022" xr:uid="{00000000-0005-0000-0000-0000CD2C0000}"/>
    <cellStyle name="Normal 15 2 2" xfId="2023" xr:uid="{00000000-0005-0000-0000-0000CE2C0000}"/>
    <cellStyle name="Normal 15 2 3" xfId="6097" xr:uid="{00000000-0005-0000-0000-0000CF2C0000}"/>
    <cellStyle name="Normal 15 3" xfId="2024" xr:uid="{00000000-0005-0000-0000-0000D02C0000}"/>
    <cellStyle name="Normal 15 3 2" xfId="2025" xr:uid="{00000000-0005-0000-0000-0000D12C0000}"/>
    <cellStyle name="Normal 15 3 2 2" xfId="2026" xr:uid="{00000000-0005-0000-0000-0000D22C0000}"/>
    <cellStyle name="Normal 15 3 3" xfId="2027" xr:uid="{00000000-0005-0000-0000-0000D32C0000}"/>
    <cellStyle name="Normal 15 4" xfId="2028" xr:uid="{00000000-0005-0000-0000-0000D42C0000}"/>
    <cellStyle name="Normal 15 5" xfId="2029" xr:uid="{00000000-0005-0000-0000-0000D52C0000}"/>
    <cellStyle name="Normal 15 6" xfId="2030" xr:uid="{00000000-0005-0000-0000-0000D62C0000}"/>
    <cellStyle name="Normal 150" xfId="2031" xr:uid="{00000000-0005-0000-0000-0000D72C0000}"/>
    <cellStyle name="Normal 150 2" xfId="2032" xr:uid="{00000000-0005-0000-0000-0000D82C0000}"/>
    <cellStyle name="Normal 151" xfId="2033" xr:uid="{00000000-0005-0000-0000-0000D92C0000}"/>
    <cellStyle name="Normal 151 2" xfId="2034" xr:uid="{00000000-0005-0000-0000-0000DA2C0000}"/>
    <cellStyle name="Normal 152" xfId="2035" xr:uid="{00000000-0005-0000-0000-0000DB2C0000}"/>
    <cellStyle name="Normal 152 2" xfId="2036" xr:uid="{00000000-0005-0000-0000-0000DC2C0000}"/>
    <cellStyle name="Normal 153" xfId="2037" xr:uid="{00000000-0005-0000-0000-0000DD2C0000}"/>
    <cellStyle name="Normal 153 2" xfId="2038" xr:uid="{00000000-0005-0000-0000-0000DE2C0000}"/>
    <cellStyle name="Normal 154" xfId="2039" xr:uid="{00000000-0005-0000-0000-0000DF2C0000}"/>
    <cellStyle name="Normal 154 2" xfId="2040" xr:uid="{00000000-0005-0000-0000-0000E02C0000}"/>
    <cellStyle name="Normal 155" xfId="2041" xr:uid="{00000000-0005-0000-0000-0000E12C0000}"/>
    <cellStyle name="Normal 155 2" xfId="2042" xr:uid="{00000000-0005-0000-0000-0000E22C0000}"/>
    <cellStyle name="Normal 156" xfId="2043" xr:uid="{00000000-0005-0000-0000-0000E32C0000}"/>
    <cellStyle name="Normal 156 2" xfId="2044" xr:uid="{00000000-0005-0000-0000-0000E42C0000}"/>
    <cellStyle name="Normal 157" xfId="2045" xr:uid="{00000000-0005-0000-0000-0000E52C0000}"/>
    <cellStyle name="Normal 157 2" xfId="2046" xr:uid="{00000000-0005-0000-0000-0000E62C0000}"/>
    <cellStyle name="Normal 158" xfId="2047" xr:uid="{00000000-0005-0000-0000-0000E72C0000}"/>
    <cellStyle name="Normal 158 2" xfId="2048" xr:uid="{00000000-0005-0000-0000-0000E82C0000}"/>
    <cellStyle name="Normal 159" xfId="2049" xr:uid="{00000000-0005-0000-0000-0000E92C0000}"/>
    <cellStyle name="Normal 159 2" xfId="2050" xr:uid="{00000000-0005-0000-0000-0000EA2C0000}"/>
    <cellStyle name="Normal 16" xfId="2051" xr:uid="{00000000-0005-0000-0000-0000EB2C0000}"/>
    <cellStyle name="Normal 16 2" xfId="2052" xr:uid="{00000000-0005-0000-0000-0000EC2C0000}"/>
    <cellStyle name="Normal 16 2 2" xfId="2053" xr:uid="{00000000-0005-0000-0000-0000ED2C0000}"/>
    <cellStyle name="Normal 16 3" xfId="2054" xr:uid="{00000000-0005-0000-0000-0000EE2C0000}"/>
    <cellStyle name="Normal 16 3 2" xfId="2055" xr:uid="{00000000-0005-0000-0000-0000EF2C0000}"/>
    <cellStyle name="Normal 16 3 2 2" xfId="2056" xr:uid="{00000000-0005-0000-0000-0000F02C0000}"/>
    <cellStyle name="Normal 16 3 3" xfId="2057" xr:uid="{00000000-0005-0000-0000-0000F12C0000}"/>
    <cellStyle name="Normal 16 3 4" xfId="2058" xr:uid="{00000000-0005-0000-0000-0000F22C0000}"/>
    <cellStyle name="Normal 16 4" xfId="2059" xr:uid="{00000000-0005-0000-0000-0000F32C0000}"/>
    <cellStyle name="Normal 16 4 2" xfId="2060" xr:uid="{00000000-0005-0000-0000-0000F42C0000}"/>
    <cellStyle name="Normal 16 4 3" xfId="6098" xr:uid="{00000000-0005-0000-0000-0000F52C0000}"/>
    <cellStyle name="Normal 16 5" xfId="2061" xr:uid="{00000000-0005-0000-0000-0000F62C0000}"/>
    <cellStyle name="Normal 16 5 2" xfId="2062" xr:uid="{00000000-0005-0000-0000-0000F72C0000}"/>
    <cellStyle name="Normal 16 5 2 2" xfId="2063" xr:uid="{00000000-0005-0000-0000-0000F82C0000}"/>
    <cellStyle name="Normal 16 5 2 2 2" xfId="2064" xr:uid="{00000000-0005-0000-0000-0000F92C0000}"/>
    <cellStyle name="Normal 16 5 2 2 2 2" xfId="2065" xr:uid="{00000000-0005-0000-0000-0000FA2C0000}"/>
    <cellStyle name="Normal 16 5 2 2 3" xfId="2066" xr:uid="{00000000-0005-0000-0000-0000FB2C0000}"/>
    <cellStyle name="Normal 16 5 2 3" xfId="2067" xr:uid="{00000000-0005-0000-0000-0000FC2C0000}"/>
    <cellStyle name="Normal 16 5 3" xfId="2068" xr:uid="{00000000-0005-0000-0000-0000FD2C0000}"/>
    <cellStyle name="Normal 16 6" xfId="2069" xr:uid="{00000000-0005-0000-0000-0000FE2C0000}"/>
    <cellStyle name="Normal 16 6 2" xfId="2070" xr:uid="{00000000-0005-0000-0000-0000FF2C0000}"/>
    <cellStyle name="Normal 16 7" xfId="2071" xr:uid="{00000000-0005-0000-0000-0000002D0000}"/>
    <cellStyle name="Normal 16 7 2" xfId="2072" xr:uid="{00000000-0005-0000-0000-0000012D0000}"/>
    <cellStyle name="Normal 16 8" xfId="2073" xr:uid="{00000000-0005-0000-0000-0000022D0000}"/>
    <cellStyle name="Normal 16_BP2011(2H 6+6 Partial +300NV_+122GSM)_V 7 20Jul2011 to CPD" xfId="2074" xr:uid="{00000000-0005-0000-0000-0000032D0000}"/>
    <cellStyle name="Normal 160" xfId="2075" xr:uid="{00000000-0005-0000-0000-0000042D0000}"/>
    <cellStyle name="Normal 160 2" xfId="2076" xr:uid="{00000000-0005-0000-0000-0000052D0000}"/>
    <cellStyle name="Normal 161" xfId="2077" xr:uid="{00000000-0005-0000-0000-0000062D0000}"/>
    <cellStyle name="Normal 161 2" xfId="2078" xr:uid="{00000000-0005-0000-0000-0000072D0000}"/>
    <cellStyle name="Normal 162" xfId="2079" xr:uid="{00000000-0005-0000-0000-0000082D0000}"/>
    <cellStyle name="Normal 162 2" xfId="2080" xr:uid="{00000000-0005-0000-0000-0000092D0000}"/>
    <cellStyle name="Normal 163" xfId="2081" xr:uid="{00000000-0005-0000-0000-00000A2D0000}"/>
    <cellStyle name="Normal 163 2" xfId="2082" xr:uid="{00000000-0005-0000-0000-00000B2D0000}"/>
    <cellStyle name="Normal 164" xfId="2083" xr:uid="{00000000-0005-0000-0000-00000C2D0000}"/>
    <cellStyle name="Normal 164 2" xfId="2084" xr:uid="{00000000-0005-0000-0000-00000D2D0000}"/>
    <cellStyle name="Normal 165" xfId="2085" xr:uid="{00000000-0005-0000-0000-00000E2D0000}"/>
    <cellStyle name="Normal 165 2" xfId="2086" xr:uid="{00000000-0005-0000-0000-00000F2D0000}"/>
    <cellStyle name="Normal 166" xfId="2087" xr:uid="{00000000-0005-0000-0000-0000102D0000}"/>
    <cellStyle name="Normal 166 2" xfId="2088" xr:uid="{00000000-0005-0000-0000-0000112D0000}"/>
    <cellStyle name="Normal 167" xfId="2089" xr:uid="{00000000-0005-0000-0000-0000122D0000}"/>
    <cellStyle name="Normal 167 2" xfId="2090" xr:uid="{00000000-0005-0000-0000-0000132D0000}"/>
    <cellStyle name="Normal 168" xfId="2091" xr:uid="{00000000-0005-0000-0000-0000142D0000}"/>
    <cellStyle name="Normal 168 2" xfId="2092" xr:uid="{00000000-0005-0000-0000-0000152D0000}"/>
    <cellStyle name="Normal 169" xfId="2093" xr:uid="{00000000-0005-0000-0000-0000162D0000}"/>
    <cellStyle name="Normal 169 2" xfId="2094" xr:uid="{00000000-0005-0000-0000-0000172D0000}"/>
    <cellStyle name="Normal 17" xfId="2095" xr:uid="{00000000-0005-0000-0000-0000182D0000}"/>
    <cellStyle name="Normal 17 2" xfId="2096" xr:uid="{00000000-0005-0000-0000-0000192D0000}"/>
    <cellStyle name="Normal 17 2 2" xfId="2097" xr:uid="{00000000-0005-0000-0000-00001A2D0000}"/>
    <cellStyle name="Normal 17 2 3" xfId="6100" xr:uid="{00000000-0005-0000-0000-00001B2D0000}"/>
    <cellStyle name="Normal 17 3" xfId="2098" xr:uid="{00000000-0005-0000-0000-00001C2D0000}"/>
    <cellStyle name="Normal 17 3 2" xfId="2099" xr:uid="{00000000-0005-0000-0000-00001D2D0000}"/>
    <cellStyle name="Normal 17 4" xfId="2100" xr:uid="{00000000-0005-0000-0000-00001E2D0000}"/>
    <cellStyle name="Normal 17 5" xfId="6099" xr:uid="{00000000-0005-0000-0000-00001F2D0000}"/>
    <cellStyle name="Normal 17_BP2012 Key Driver-AMP 120106-v4" xfId="2101" xr:uid="{00000000-0005-0000-0000-0000202D0000}"/>
    <cellStyle name="Normal 170" xfId="2102" xr:uid="{00000000-0005-0000-0000-0000212D0000}"/>
    <cellStyle name="Normal 170 2" xfId="2103" xr:uid="{00000000-0005-0000-0000-0000222D0000}"/>
    <cellStyle name="Normal 170 3" xfId="2104" xr:uid="{00000000-0005-0000-0000-0000232D0000}"/>
    <cellStyle name="Normal 170 4" xfId="2105" xr:uid="{00000000-0005-0000-0000-0000242D0000}"/>
    <cellStyle name="Normal 170 4 2" xfId="2106" xr:uid="{00000000-0005-0000-0000-0000252D0000}"/>
    <cellStyle name="Normal 170 4 3" xfId="9656" xr:uid="{00000000-0005-0000-0000-0000262D0000}"/>
    <cellStyle name="Normal 171" xfId="2107" xr:uid="{00000000-0005-0000-0000-0000272D0000}"/>
    <cellStyle name="Normal 171 2" xfId="2108" xr:uid="{00000000-0005-0000-0000-0000282D0000}"/>
    <cellStyle name="Normal 171 3" xfId="2109" xr:uid="{00000000-0005-0000-0000-0000292D0000}"/>
    <cellStyle name="Normal 171 4" xfId="2110" xr:uid="{00000000-0005-0000-0000-00002A2D0000}"/>
    <cellStyle name="Normal 171 4 2" xfId="2111" xr:uid="{00000000-0005-0000-0000-00002B2D0000}"/>
    <cellStyle name="Normal 171 4 3" xfId="9657" xr:uid="{00000000-0005-0000-0000-00002C2D0000}"/>
    <cellStyle name="Normal 172" xfId="2112" xr:uid="{00000000-0005-0000-0000-00002D2D0000}"/>
    <cellStyle name="Normal 172 2" xfId="2113" xr:uid="{00000000-0005-0000-0000-00002E2D0000}"/>
    <cellStyle name="Normal 172 3" xfId="2114" xr:uid="{00000000-0005-0000-0000-00002F2D0000}"/>
    <cellStyle name="Normal 172 4" xfId="2115" xr:uid="{00000000-0005-0000-0000-0000302D0000}"/>
    <cellStyle name="Normal 172 4 2" xfId="2116" xr:uid="{00000000-0005-0000-0000-0000312D0000}"/>
    <cellStyle name="Normal 172 4 3" xfId="9658" xr:uid="{00000000-0005-0000-0000-0000322D0000}"/>
    <cellStyle name="Normal 173" xfId="2117" xr:uid="{00000000-0005-0000-0000-0000332D0000}"/>
    <cellStyle name="Normal 173 2" xfId="2118" xr:uid="{00000000-0005-0000-0000-0000342D0000}"/>
    <cellStyle name="Normal 173 3" xfId="2119" xr:uid="{00000000-0005-0000-0000-0000352D0000}"/>
    <cellStyle name="Normal 173 4" xfId="2120" xr:uid="{00000000-0005-0000-0000-0000362D0000}"/>
    <cellStyle name="Normal 173 4 2" xfId="2121" xr:uid="{00000000-0005-0000-0000-0000372D0000}"/>
    <cellStyle name="Normal 173 4 3" xfId="9659" xr:uid="{00000000-0005-0000-0000-0000382D0000}"/>
    <cellStyle name="Normal 174" xfId="2122" xr:uid="{00000000-0005-0000-0000-0000392D0000}"/>
    <cellStyle name="Normal 174 2" xfId="2123" xr:uid="{00000000-0005-0000-0000-00003A2D0000}"/>
    <cellStyle name="Normal 174 3" xfId="2124" xr:uid="{00000000-0005-0000-0000-00003B2D0000}"/>
    <cellStyle name="Normal 174 4" xfId="2125" xr:uid="{00000000-0005-0000-0000-00003C2D0000}"/>
    <cellStyle name="Normal 174 4 2" xfId="2126" xr:uid="{00000000-0005-0000-0000-00003D2D0000}"/>
    <cellStyle name="Normal 174 4 3" xfId="9660" xr:uid="{00000000-0005-0000-0000-00003E2D0000}"/>
    <cellStyle name="Normal 175" xfId="2127" xr:uid="{00000000-0005-0000-0000-00003F2D0000}"/>
    <cellStyle name="Normal 175 2" xfId="2128" xr:uid="{00000000-0005-0000-0000-0000402D0000}"/>
    <cellStyle name="Normal 175 3" xfId="2129" xr:uid="{00000000-0005-0000-0000-0000412D0000}"/>
    <cellStyle name="Normal 175 4" xfId="2130" xr:uid="{00000000-0005-0000-0000-0000422D0000}"/>
    <cellStyle name="Normal 175 4 2" xfId="2131" xr:uid="{00000000-0005-0000-0000-0000432D0000}"/>
    <cellStyle name="Normal 175 4 3" xfId="9661" xr:uid="{00000000-0005-0000-0000-0000442D0000}"/>
    <cellStyle name="Normal 176" xfId="2132" xr:uid="{00000000-0005-0000-0000-0000452D0000}"/>
    <cellStyle name="Normal 176 2" xfId="2133" xr:uid="{00000000-0005-0000-0000-0000462D0000}"/>
    <cellStyle name="Normal 176 3" xfId="2134" xr:uid="{00000000-0005-0000-0000-0000472D0000}"/>
    <cellStyle name="Normal 176 4" xfId="2135" xr:uid="{00000000-0005-0000-0000-0000482D0000}"/>
    <cellStyle name="Normal 176 4 2" xfId="2136" xr:uid="{00000000-0005-0000-0000-0000492D0000}"/>
    <cellStyle name="Normal 176 4 3" xfId="9663" xr:uid="{00000000-0005-0000-0000-00004A2D0000}"/>
    <cellStyle name="Normal 177" xfId="2137" xr:uid="{00000000-0005-0000-0000-00004B2D0000}"/>
    <cellStyle name="Normal 177 2" xfId="2138" xr:uid="{00000000-0005-0000-0000-00004C2D0000}"/>
    <cellStyle name="Normal 177 3" xfId="2139" xr:uid="{00000000-0005-0000-0000-00004D2D0000}"/>
    <cellStyle name="Normal 177 4" xfId="2140" xr:uid="{00000000-0005-0000-0000-00004E2D0000}"/>
    <cellStyle name="Normal 177 4 2" xfId="2141" xr:uid="{00000000-0005-0000-0000-00004F2D0000}"/>
    <cellStyle name="Normal 177 4 3" xfId="9665" xr:uid="{00000000-0005-0000-0000-0000502D0000}"/>
    <cellStyle name="Normal 178" xfId="2142" xr:uid="{00000000-0005-0000-0000-0000512D0000}"/>
    <cellStyle name="Normal 178 2" xfId="2143" xr:uid="{00000000-0005-0000-0000-0000522D0000}"/>
    <cellStyle name="Normal 178 3" xfId="2144" xr:uid="{00000000-0005-0000-0000-0000532D0000}"/>
    <cellStyle name="Normal 178 4" xfId="2145" xr:uid="{00000000-0005-0000-0000-0000542D0000}"/>
    <cellStyle name="Normal 178 4 2" xfId="2146" xr:uid="{00000000-0005-0000-0000-0000552D0000}"/>
    <cellStyle name="Normal 178 4 3" xfId="9667" xr:uid="{00000000-0005-0000-0000-0000562D0000}"/>
    <cellStyle name="Normal 179" xfId="2147" xr:uid="{00000000-0005-0000-0000-0000572D0000}"/>
    <cellStyle name="Normal 179 2" xfId="2148" xr:uid="{00000000-0005-0000-0000-0000582D0000}"/>
    <cellStyle name="Normal 179 3" xfId="2149" xr:uid="{00000000-0005-0000-0000-0000592D0000}"/>
    <cellStyle name="Normal 179 4" xfId="2150" xr:uid="{00000000-0005-0000-0000-00005A2D0000}"/>
    <cellStyle name="Normal 179 4 2" xfId="2151" xr:uid="{00000000-0005-0000-0000-00005B2D0000}"/>
    <cellStyle name="Normal 179 4 3" xfId="9668" xr:uid="{00000000-0005-0000-0000-00005C2D0000}"/>
    <cellStyle name="Normal 18" xfId="2152" xr:uid="{00000000-0005-0000-0000-00005D2D0000}"/>
    <cellStyle name="Normal 18 2" xfId="2153" xr:uid="{00000000-0005-0000-0000-00005E2D0000}"/>
    <cellStyle name="Normal 18 2 2" xfId="2154" xr:uid="{00000000-0005-0000-0000-00005F2D0000}"/>
    <cellStyle name="Normal 18 2 3" xfId="6102" xr:uid="{00000000-0005-0000-0000-0000602D0000}"/>
    <cellStyle name="Normal 18 3" xfId="2155" xr:uid="{00000000-0005-0000-0000-0000612D0000}"/>
    <cellStyle name="Normal 18 3 2" xfId="2156" xr:uid="{00000000-0005-0000-0000-0000622D0000}"/>
    <cellStyle name="Normal 18 4" xfId="6101" xr:uid="{00000000-0005-0000-0000-0000632D0000}"/>
    <cellStyle name="Normal 180" xfId="2157" xr:uid="{00000000-0005-0000-0000-0000642D0000}"/>
    <cellStyle name="Normal 180 2" xfId="2158" xr:uid="{00000000-0005-0000-0000-0000652D0000}"/>
    <cellStyle name="Normal 180 3" xfId="2159" xr:uid="{00000000-0005-0000-0000-0000662D0000}"/>
    <cellStyle name="Normal 180 4" xfId="2160" xr:uid="{00000000-0005-0000-0000-0000672D0000}"/>
    <cellStyle name="Normal 180 4 2" xfId="2161" xr:uid="{00000000-0005-0000-0000-0000682D0000}"/>
    <cellStyle name="Normal 180 4 3" xfId="9669" xr:uid="{00000000-0005-0000-0000-0000692D0000}"/>
    <cellStyle name="Normal 181" xfId="2162" xr:uid="{00000000-0005-0000-0000-00006A2D0000}"/>
    <cellStyle name="Normal 181 2" xfId="2163" xr:uid="{00000000-0005-0000-0000-00006B2D0000}"/>
    <cellStyle name="Normal 181 3" xfId="2164" xr:uid="{00000000-0005-0000-0000-00006C2D0000}"/>
    <cellStyle name="Normal 181 4" xfId="2165" xr:uid="{00000000-0005-0000-0000-00006D2D0000}"/>
    <cellStyle name="Normal 181 4 2" xfId="2166" xr:uid="{00000000-0005-0000-0000-00006E2D0000}"/>
    <cellStyle name="Normal 181 4 3" xfId="9670" xr:uid="{00000000-0005-0000-0000-00006F2D0000}"/>
    <cellStyle name="Normal 182" xfId="2167" xr:uid="{00000000-0005-0000-0000-0000702D0000}"/>
    <cellStyle name="Normal 182 2" xfId="2168" xr:uid="{00000000-0005-0000-0000-0000712D0000}"/>
    <cellStyle name="Normal 182 3" xfId="2169" xr:uid="{00000000-0005-0000-0000-0000722D0000}"/>
    <cellStyle name="Normal 182 4" xfId="2170" xr:uid="{00000000-0005-0000-0000-0000732D0000}"/>
    <cellStyle name="Normal 182 4 2" xfId="2171" xr:uid="{00000000-0005-0000-0000-0000742D0000}"/>
    <cellStyle name="Normal 182 4 3" xfId="9671" xr:uid="{00000000-0005-0000-0000-0000752D0000}"/>
    <cellStyle name="Normal 183" xfId="2172" xr:uid="{00000000-0005-0000-0000-0000762D0000}"/>
    <cellStyle name="Normal 183 2" xfId="2173" xr:uid="{00000000-0005-0000-0000-0000772D0000}"/>
    <cellStyle name="Normal 183 3" xfId="2174" xr:uid="{00000000-0005-0000-0000-0000782D0000}"/>
    <cellStyle name="Normal 183 4" xfId="2175" xr:uid="{00000000-0005-0000-0000-0000792D0000}"/>
    <cellStyle name="Normal 183 4 2" xfId="2176" xr:uid="{00000000-0005-0000-0000-00007A2D0000}"/>
    <cellStyle name="Normal 183 4 3" xfId="9672" xr:uid="{00000000-0005-0000-0000-00007B2D0000}"/>
    <cellStyle name="Normal 184" xfId="2177" xr:uid="{00000000-0005-0000-0000-00007C2D0000}"/>
    <cellStyle name="Normal 184 2" xfId="2178" xr:uid="{00000000-0005-0000-0000-00007D2D0000}"/>
    <cellStyle name="Normal 184 3" xfId="2179" xr:uid="{00000000-0005-0000-0000-00007E2D0000}"/>
    <cellStyle name="Normal 184 4" xfId="2180" xr:uid="{00000000-0005-0000-0000-00007F2D0000}"/>
    <cellStyle name="Normal 184 4 2" xfId="2181" xr:uid="{00000000-0005-0000-0000-0000802D0000}"/>
    <cellStyle name="Normal 184 4 3" xfId="9673" xr:uid="{00000000-0005-0000-0000-0000812D0000}"/>
    <cellStyle name="Normal 185" xfId="2182" xr:uid="{00000000-0005-0000-0000-0000822D0000}"/>
    <cellStyle name="Normal 185 2" xfId="2183" xr:uid="{00000000-0005-0000-0000-0000832D0000}"/>
    <cellStyle name="Normal 185 3" xfId="2184" xr:uid="{00000000-0005-0000-0000-0000842D0000}"/>
    <cellStyle name="Normal 185 4" xfId="2185" xr:uid="{00000000-0005-0000-0000-0000852D0000}"/>
    <cellStyle name="Normal 185 4 2" xfId="2186" xr:uid="{00000000-0005-0000-0000-0000862D0000}"/>
    <cellStyle name="Normal 185 4 3" xfId="9674" xr:uid="{00000000-0005-0000-0000-0000872D0000}"/>
    <cellStyle name="Normal 186" xfId="2187" xr:uid="{00000000-0005-0000-0000-0000882D0000}"/>
    <cellStyle name="Normal 186 2" xfId="2188" xr:uid="{00000000-0005-0000-0000-0000892D0000}"/>
    <cellStyle name="Normal 186 3" xfId="2189" xr:uid="{00000000-0005-0000-0000-00008A2D0000}"/>
    <cellStyle name="Normal 186 4" xfId="2190" xr:uid="{00000000-0005-0000-0000-00008B2D0000}"/>
    <cellStyle name="Normal 186 4 2" xfId="2191" xr:uid="{00000000-0005-0000-0000-00008C2D0000}"/>
    <cellStyle name="Normal 186 4 3" xfId="9676" xr:uid="{00000000-0005-0000-0000-00008D2D0000}"/>
    <cellStyle name="Normal 187" xfId="2192" xr:uid="{00000000-0005-0000-0000-00008E2D0000}"/>
    <cellStyle name="Normal 187 2" xfId="2193" xr:uid="{00000000-0005-0000-0000-00008F2D0000}"/>
    <cellStyle name="Normal 187 3" xfId="2194" xr:uid="{00000000-0005-0000-0000-0000902D0000}"/>
    <cellStyle name="Normal 187 4" xfId="2195" xr:uid="{00000000-0005-0000-0000-0000912D0000}"/>
    <cellStyle name="Normal 187 4 2" xfId="2196" xr:uid="{00000000-0005-0000-0000-0000922D0000}"/>
    <cellStyle name="Normal 187 4 3" xfId="9677" xr:uid="{00000000-0005-0000-0000-0000932D0000}"/>
    <cellStyle name="Normal 188" xfId="2197" xr:uid="{00000000-0005-0000-0000-0000942D0000}"/>
    <cellStyle name="Normal 188 2" xfId="2198" xr:uid="{00000000-0005-0000-0000-0000952D0000}"/>
    <cellStyle name="Normal 188 3" xfId="2199" xr:uid="{00000000-0005-0000-0000-0000962D0000}"/>
    <cellStyle name="Normal 188 4" xfId="2200" xr:uid="{00000000-0005-0000-0000-0000972D0000}"/>
    <cellStyle name="Normal 188 4 2" xfId="2201" xr:uid="{00000000-0005-0000-0000-0000982D0000}"/>
    <cellStyle name="Normal 188 4 3" xfId="9678" xr:uid="{00000000-0005-0000-0000-0000992D0000}"/>
    <cellStyle name="Normal 189" xfId="2202" xr:uid="{00000000-0005-0000-0000-00009A2D0000}"/>
    <cellStyle name="Normal 189 2" xfId="2203" xr:uid="{00000000-0005-0000-0000-00009B2D0000}"/>
    <cellStyle name="Normal 189 3" xfId="2204" xr:uid="{00000000-0005-0000-0000-00009C2D0000}"/>
    <cellStyle name="Normal 189 4" xfId="2205" xr:uid="{00000000-0005-0000-0000-00009D2D0000}"/>
    <cellStyle name="Normal 189 4 2" xfId="2206" xr:uid="{00000000-0005-0000-0000-00009E2D0000}"/>
    <cellStyle name="Normal 189 4 3" xfId="9679" xr:uid="{00000000-0005-0000-0000-00009F2D0000}"/>
    <cellStyle name="Normal 19" xfId="2207" xr:uid="{00000000-0005-0000-0000-0000A02D0000}"/>
    <cellStyle name="Normal 19 2" xfId="2208" xr:uid="{00000000-0005-0000-0000-0000A12D0000}"/>
    <cellStyle name="Normal 19 2 2" xfId="2209" xr:uid="{00000000-0005-0000-0000-0000A22D0000}"/>
    <cellStyle name="Normal 19 2 3" xfId="2210" xr:uid="{00000000-0005-0000-0000-0000A32D0000}"/>
    <cellStyle name="Normal 19 2 4" xfId="6103" xr:uid="{00000000-0005-0000-0000-0000A42D0000}"/>
    <cellStyle name="Normal 19 3" xfId="2211" xr:uid="{00000000-0005-0000-0000-0000A52D0000}"/>
    <cellStyle name="Normal 19 3 2" xfId="2212" xr:uid="{00000000-0005-0000-0000-0000A62D0000}"/>
    <cellStyle name="Normal 19 4" xfId="2213" xr:uid="{00000000-0005-0000-0000-0000A72D0000}"/>
    <cellStyle name="Normal 19_BP2012 Key Driver-AMP 120106-v4" xfId="2214" xr:uid="{00000000-0005-0000-0000-0000A82D0000}"/>
    <cellStyle name="Normal 190" xfId="2215" xr:uid="{00000000-0005-0000-0000-0000A92D0000}"/>
    <cellStyle name="Normal 190 2" xfId="2216" xr:uid="{00000000-0005-0000-0000-0000AA2D0000}"/>
    <cellStyle name="Normal 190 3" xfId="2217" xr:uid="{00000000-0005-0000-0000-0000AB2D0000}"/>
    <cellStyle name="Normal 190 4" xfId="2218" xr:uid="{00000000-0005-0000-0000-0000AC2D0000}"/>
    <cellStyle name="Normal 190 4 2" xfId="2219" xr:uid="{00000000-0005-0000-0000-0000AD2D0000}"/>
    <cellStyle name="Normal 190 4 3" xfId="9684" xr:uid="{00000000-0005-0000-0000-0000AE2D0000}"/>
    <cellStyle name="Normal 191" xfId="2220" xr:uid="{00000000-0005-0000-0000-0000AF2D0000}"/>
    <cellStyle name="Normal 191 2" xfId="2221" xr:uid="{00000000-0005-0000-0000-0000B02D0000}"/>
    <cellStyle name="Normal 191 3" xfId="2222" xr:uid="{00000000-0005-0000-0000-0000B12D0000}"/>
    <cellStyle name="Normal 191 4" xfId="2223" xr:uid="{00000000-0005-0000-0000-0000B22D0000}"/>
    <cellStyle name="Normal 191 4 2" xfId="2224" xr:uid="{00000000-0005-0000-0000-0000B32D0000}"/>
    <cellStyle name="Normal 191 4 3" xfId="9686" xr:uid="{00000000-0005-0000-0000-0000B42D0000}"/>
    <cellStyle name="Normal 192" xfId="2225" xr:uid="{00000000-0005-0000-0000-0000B52D0000}"/>
    <cellStyle name="Normal 192 2" xfId="2226" xr:uid="{00000000-0005-0000-0000-0000B62D0000}"/>
    <cellStyle name="Normal 192 3" xfId="2227" xr:uid="{00000000-0005-0000-0000-0000B72D0000}"/>
    <cellStyle name="Normal 192 4" xfId="2228" xr:uid="{00000000-0005-0000-0000-0000B82D0000}"/>
    <cellStyle name="Normal 192 4 2" xfId="2229" xr:uid="{00000000-0005-0000-0000-0000B92D0000}"/>
    <cellStyle name="Normal 192 4 3" xfId="9689" xr:uid="{00000000-0005-0000-0000-0000BA2D0000}"/>
    <cellStyle name="Normal 193" xfId="2230" xr:uid="{00000000-0005-0000-0000-0000BB2D0000}"/>
    <cellStyle name="Normal 193 2" xfId="2231" xr:uid="{00000000-0005-0000-0000-0000BC2D0000}"/>
    <cellStyle name="Normal 193 3" xfId="2232" xr:uid="{00000000-0005-0000-0000-0000BD2D0000}"/>
    <cellStyle name="Normal 193 4" xfId="2233" xr:uid="{00000000-0005-0000-0000-0000BE2D0000}"/>
    <cellStyle name="Normal 193 4 2" xfId="2234" xr:uid="{00000000-0005-0000-0000-0000BF2D0000}"/>
    <cellStyle name="Normal 193 4 3" xfId="9691" xr:uid="{00000000-0005-0000-0000-0000C02D0000}"/>
    <cellStyle name="Normal 194" xfId="2235" xr:uid="{00000000-0005-0000-0000-0000C12D0000}"/>
    <cellStyle name="Normal 194 2" xfId="2236" xr:uid="{00000000-0005-0000-0000-0000C22D0000}"/>
    <cellStyle name="Normal 194 3" xfId="2237" xr:uid="{00000000-0005-0000-0000-0000C32D0000}"/>
    <cellStyle name="Normal 194 4" xfId="2238" xr:uid="{00000000-0005-0000-0000-0000C42D0000}"/>
    <cellStyle name="Normal 194 4 2" xfId="2239" xr:uid="{00000000-0005-0000-0000-0000C52D0000}"/>
    <cellStyle name="Normal 194 4 3" xfId="9694" xr:uid="{00000000-0005-0000-0000-0000C62D0000}"/>
    <cellStyle name="Normal 195" xfId="2240" xr:uid="{00000000-0005-0000-0000-0000C72D0000}"/>
    <cellStyle name="Normal 195 2" xfId="2241" xr:uid="{00000000-0005-0000-0000-0000C82D0000}"/>
    <cellStyle name="Normal 195 3" xfId="2242" xr:uid="{00000000-0005-0000-0000-0000C92D0000}"/>
    <cellStyle name="Normal 195 4" xfId="2243" xr:uid="{00000000-0005-0000-0000-0000CA2D0000}"/>
    <cellStyle name="Normal 195 4 2" xfId="2244" xr:uid="{00000000-0005-0000-0000-0000CB2D0000}"/>
    <cellStyle name="Normal 195 4 3" xfId="9696" xr:uid="{00000000-0005-0000-0000-0000CC2D0000}"/>
    <cellStyle name="Normal 196" xfId="2245" xr:uid="{00000000-0005-0000-0000-0000CD2D0000}"/>
    <cellStyle name="Normal 196 2" xfId="2246" xr:uid="{00000000-0005-0000-0000-0000CE2D0000}"/>
    <cellStyle name="Normal 196 3" xfId="2247" xr:uid="{00000000-0005-0000-0000-0000CF2D0000}"/>
    <cellStyle name="Normal 196 4" xfId="2248" xr:uid="{00000000-0005-0000-0000-0000D02D0000}"/>
    <cellStyle name="Normal 196 4 2" xfId="2249" xr:uid="{00000000-0005-0000-0000-0000D12D0000}"/>
    <cellStyle name="Normal 196 4 3" xfId="9697" xr:uid="{00000000-0005-0000-0000-0000D22D0000}"/>
    <cellStyle name="Normal 197" xfId="2250" xr:uid="{00000000-0005-0000-0000-0000D32D0000}"/>
    <cellStyle name="Normal 197 2" xfId="2251" xr:uid="{00000000-0005-0000-0000-0000D42D0000}"/>
    <cellStyle name="Normal 197 3" xfId="2252" xr:uid="{00000000-0005-0000-0000-0000D52D0000}"/>
    <cellStyle name="Normal 197 4" xfId="2253" xr:uid="{00000000-0005-0000-0000-0000D62D0000}"/>
    <cellStyle name="Normal 197 4 2" xfId="2254" xr:uid="{00000000-0005-0000-0000-0000D72D0000}"/>
    <cellStyle name="Normal 197 4 3" xfId="9698" xr:uid="{00000000-0005-0000-0000-0000D82D0000}"/>
    <cellStyle name="Normal 198" xfId="2255" xr:uid="{00000000-0005-0000-0000-0000D92D0000}"/>
    <cellStyle name="Normal 198 2" xfId="2256" xr:uid="{00000000-0005-0000-0000-0000DA2D0000}"/>
    <cellStyle name="Normal 198 3" xfId="2257" xr:uid="{00000000-0005-0000-0000-0000DB2D0000}"/>
    <cellStyle name="Normal 198 4" xfId="2258" xr:uid="{00000000-0005-0000-0000-0000DC2D0000}"/>
    <cellStyle name="Normal 198 4 2" xfId="2259" xr:uid="{00000000-0005-0000-0000-0000DD2D0000}"/>
    <cellStyle name="Normal 198 4 3" xfId="9699" xr:uid="{00000000-0005-0000-0000-0000DE2D0000}"/>
    <cellStyle name="Normal 199" xfId="2260" xr:uid="{00000000-0005-0000-0000-0000DF2D0000}"/>
    <cellStyle name="Normal 199 2" xfId="2261" xr:uid="{00000000-0005-0000-0000-0000E02D0000}"/>
    <cellStyle name="Normal 199 3" xfId="2262" xr:uid="{00000000-0005-0000-0000-0000E12D0000}"/>
    <cellStyle name="Normal 199 4" xfId="2263" xr:uid="{00000000-0005-0000-0000-0000E22D0000}"/>
    <cellStyle name="Normal 199 4 2" xfId="2264" xr:uid="{00000000-0005-0000-0000-0000E32D0000}"/>
    <cellStyle name="Normal 199 4 3" xfId="9700" xr:uid="{00000000-0005-0000-0000-0000E42D0000}"/>
    <cellStyle name="Normal 2" xfId="5" xr:uid="{00000000-0005-0000-0000-0000E52D0000}"/>
    <cellStyle name="Normal 2 10" xfId="12545" xr:uid="{00000000-0005-0000-0000-0000E62D0000}"/>
    <cellStyle name="Normal 2 11" xfId="65" xr:uid="{00000000-0005-0000-0000-0000E72D0000}"/>
    <cellStyle name="Normal 2 2" xfId="2265" xr:uid="{00000000-0005-0000-0000-0000E82D0000}"/>
    <cellStyle name="Normal 2 2 2" xfId="2266" xr:uid="{00000000-0005-0000-0000-0000E92D0000}"/>
    <cellStyle name="Normal 2 2 2 2" xfId="2267" xr:uid="{00000000-0005-0000-0000-0000EA2D0000}"/>
    <cellStyle name="Normal 2 2 2 3" xfId="2268" xr:uid="{00000000-0005-0000-0000-0000EB2D0000}"/>
    <cellStyle name="Normal 2 2 2 4" xfId="2269" xr:uid="{00000000-0005-0000-0000-0000EC2D0000}"/>
    <cellStyle name="Normal 2 2 2 5" xfId="20581" xr:uid="{00000000-0005-0000-0000-0000ED2D0000}"/>
    <cellStyle name="Normal 2 2 3" xfId="2270" xr:uid="{00000000-0005-0000-0000-0000EE2D0000}"/>
    <cellStyle name="Normal 2 2 4" xfId="2271" xr:uid="{00000000-0005-0000-0000-0000EF2D0000}"/>
    <cellStyle name="Normal 2 2 5" xfId="2272" xr:uid="{00000000-0005-0000-0000-0000F02D0000}"/>
    <cellStyle name="Normal 2 3" xfId="2273" xr:uid="{00000000-0005-0000-0000-0000F12D0000}"/>
    <cellStyle name="Normal 2 3 2" xfId="2274" xr:uid="{00000000-0005-0000-0000-0000F22D0000}"/>
    <cellStyle name="Normal 2 3 3" xfId="2275" xr:uid="{00000000-0005-0000-0000-0000F32D0000}"/>
    <cellStyle name="Normal 2 3 4" xfId="2276" xr:uid="{00000000-0005-0000-0000-0000F42D0000}"/>
    <cellStyle name="Normal 2 3 5" xfId="2277" xr:uid="{00000000-0005-0000-0000-0000F52D0000}"/>
    <cellStyle name="Normal 2 4" xfId="2278" xr:uid="{00000000-0005-0000-0000-0000F62D0000}"/>
    <cellStyle name="Normal 2 4 2" xfId="2279" xr:uid="{00000000-0005-0000-0000-0000F72D0000}"/>
    <cellStyle name="Normal 2 4 3" xfId="6104" xr:uid="{00000000-0005-0000-0000-0000F82D0000}"/>
    <cellStyle name="Normal 2 5" xfId="2280" xr:uid="{00000000-0005-0000-0000-0000F92D0000}"/>
    <cellStyle name="Normal 2 5 2" xfId="2281" xr:uid="{00000000-0005-0000-0000-0000FA2D0000}"/>
    <cellStyle name="Normal 2 5 3" xfId="6105" xr:uid="{00000000-0005-0000-0000-0000FB2D0000}"/>
    <cellStyle name="Normal 2 6" xfId="2282" xr:uid="{00000000-0005-0000-0000-0000FC2D0000}"/>
    <cellStyle name="Normal 2 6 2" xfId="2283" xr:uid="{00000000-0005-0000-0000-0000FD2D0000}"/>
    <cellStyle name="Normal 2 6 3" xfId="2284" xr:uid="{00000000-0005-0000-0000-0000FE2D0000}"/>
    <cellStyle name="Normal 2 6 4" xfId="6106" xr:uid="{00000000-0005-0000-0000-0000FF2D0000}"/>
    <cellStyle name="Normal 2 7" xfId="2285" xr:uid="{00000000-0005-0000-0000-0000002E0000}"/>
    <cellStyle name="Normal 2 7 2" xfId="2286" xr:uid="{00000000-0005-0000-0000-0000012E0000}"/>
    <cellStyle name="Normal 2 7 3" xfId="2287" xr:uid="{00000000-0005-0000-0000-0000022E0000}"/>
    <cellStyle name="Normal 2 8" xfId="2288" xr:uid="{00000000-0005-0000-0000-0000032E0000}"/>
    <cellStyle name="Normal 2 9" xfId="2289" xr:uid="{00000000-0005-0000-0000-0000042E0000}"/>
    <cellStyle name="Normal 2_BP2011(2H 6+6 Partial +300NV_+122GSM)_V 7 20Jul2011 to CPD" xfId="2290" xr:uid="{00000000-0005-0000-0000-0000052E0000}"/>
    <cellStyle name="Normal 20" xfId="2291" xr:uid="{00000000-0005-0000-0000-0000062E0000}"/>
    <cellStyle name="Normal 20 2" xfId="2292" xr:uid="{00000000-0005-0000-0000-0000072E0000}"/>
    <cellStyle name="Normal 20 2 2" xfId="2293" xr:uid="{00000000-0005-0000-0000-0000082E0000}"/>
    <cellStyle name="Normal 20 2 3" xfId="2294" xr:uid="{00000000-0005-0000-0000-0000092E0000}"/>
    <cellStyle name="Normal 20 2 4" xfId="6108" xr:uid="{00000000-0005-0000-0000-00000A2E0000}"/>
    <cellStyle name="Normal 20 3" xfId="2295" xr:uid="{00000000-0005-0000-0000-00000B2E0000}"/>
    <cellStyle name="Normal 20 3 2" xfId="2296" xr:uid="{00000000-0005-0000-0000-00000C2E0000}"/>
    <cellStyle name="Normal 20 4" xfId="2297" xr:uid="{00000000-0005-0000-0000-00000D2E0000}"/>
    <cellStyle name="Normal 20 5" xfId="6107" xr:uid="{00000000-0005-0000-0000-00000E2E0000}"/>
    <cellStyle name="Normal 200" xfId="2298" xr:uid="{00000000-0005-0000-0000-00000F2E0000}"/>
    <cellStyle name="Normal 200 2" xfId="2299" xr:uid="{00000000-0005-0000-0000-0000102E0000}"/>
    <cellStyle name="Normal 200 3" xfId="2300" xr:uid="{00000000-0005-0000-0000-0000112E0000}"/>
    <cellStyle name="Normal 200 4" xfId="2301" xr:uid="{00000000-0005-0000-0000-0000122E0000}"/>
    <cellStyle name="Normal 200 4 2" xfId="2302" xr:uid="{00000000-0005-0000-0000-0000132E0000}"/>
    <cellStyle name="Normal 200 4 3" xfId="9701" xr:uid="{00000000-0005-0000-0000-0000142E0000}"/>
    <cellStyle name="Normal 201" xfId="2303" xr:uid="{00000000-0005-0000-0000-0000152E0000}"/>
    <cellStyle name="Normal 201 2" xfId="2304" xr:uid="{00000000-0005-0000-0000-0000162E0000}"/>
    <cellStyle name="Normal 201 3" xfId="2305" xr:uid="{00000000-0005-0000-0000-0000172E0000}"/>
    <cellStyle name="Normal 201 4" xfId="2306" xr:uid="{00000000-0005-0000-0000-0000182E0000}"/>
    <cellStyle name="Normal 201 4 2" xfId="2307" xr:uid="{00000000-0005-0000-0000-0000192E0000}"/>
    <cellStyle name="Normal 201 4 3" xfId="9702" xr:uid="{00000000-0005-0000-0000-00001A2E0000}"/>
    <cellStyle name="Normal 202" xfId="2308" xr:uid="{00000000-0005-0000-0000-00001B2E0000}"/>
    <cellStyle name="Normal 202 2" xfId="2309" xr:uid="{00000000-0005-0000-0000-00001C2E0000}"/>
    <cellStyle name="Normal 202 3" xfId="2310" xr:uid="{00000000-0005-0000-0000-00001D2E0000}"/>
    <cellStyle name="Normal 202 4" xfId="2311" xr:uid="{00000000-0005-0000-0000-00001E2E0000}"/>
    <cellStyle name="Normal 202 4 2" xfId="2312" xr:uid="{00000000-0005-0000-0000-00001F2E0000}"/>
    <cellStyle name="Normal 202 4 3" xfId="9703" xr:uid="{00000000-0005-0000-0000-0000202E0000}"/>
    <cellStyle name="Normal 203" xfId="2313" xr:uid="{00000000-0005-0000-0000-0000212E0000}"/>
    <cellStyle name="Normal 203 2" xfId="2314" xr:uid="{00000000-0005-0000-0000-0000222E0000}"/>
    <cellStyle name="Normal 203 3" xfId="2315" xr:uid="{00000000-0005-0000-0000-0000232E0000}"/>
    <cellStyle name="Normal 203 4" xfId="2316" xr:uid="{00000000-0005-0000-0000-0000242E0000}"/>
    <cellStyle name="Normal 203 4 2" xfId="2317" xr:uid="{00000000-0005-0000-0000-0000252E0000}"/>
    <cellStyle name="Normal 203 4 3" xfId="9704" xr:uid="{00000000-0005-0000-0000-0000262E0000}"/>
    <cellStyle name="Normal 204" xfId="2318" xr:uid="{00000000-0005-0000-0000-0000272E0000}"/>
    <cellStyle name="Normal 204 2" xfId="2319" xr:uid="{00000000-0005-0000-0000-0000282E0000}"/>
    <cellStyle name="Normal 204 3" xfId="2320" xr:uid="{00000000-0005-0000-0000-0000292E0000}"/>
    <cellStyle name="Normal 204 4" xfId="2321" xr:uid="{00000000-0005-0000-0000-00002A2E0000}"/>
    <cellStyle name="Normal 204 4 2" xfId="2322" xr:uid="{00000000-0005-0000-0000-00002B2E0000}"/>
    <cellStyle name="Normal 204 4 3" xfId="9705" xr:uid="{00000000-0005-0000-0000-00002C2E0000}"/>
    <cellStyle name="Normal 205" xfId="2323" xr:uid="{00000000-0005-0000-0000-00002D2E0000}"/>
    <cellStyle name="Normal 205 2" xfId="2324" xr:uid="{00000000-0005-0000-0000-00002E2E0000}"/>
    <cellStyle name="Normal 205 3" xfId="2325" xr:uid="{00000000-0005-0000-0000-00002F2E0000}"/>
    <cellStyle name="Normal 205 4" xfId="2326" xr:uid="{00000000-0005-0000-0000-0000302E0000}"/>
    <cellStyle name="Normal 205 4 2" xfId="2327" xr:uid="{00000000-0005-0000-0000-0000312E0000}"/>
    <cellStyle name="Normal 205 4 3" xfId="9706" xr:uid="{00000000-0005-0000-0000-0000322E0000}"/>
    <cellStyle name="Normal 206" xfId="2328" xr:uid="{00000000-0005-0000-0000-0000332E0000}"/>
    <cellStyle name="Normal 206 2" xfId="2329" xr:uid="{00000000-0005-0000-0000-0000342E0000}"/>
    <cellStyle name="Normal 206 3" xfId="2330" xr:uid="{00000000-0005-0000-0000-0000352E0000}"/>
    <cellStyle name="Normal 206 4" xfId="2331" xr:uid="{00000000-0005-0000-0000-0000362E0000}"/>
    <cellStyle name="Normal 206 4 2" xfId="2332" xr:uid="{00000000-0005-0000-0000-0000372E0000}"/>
    <cellStyle name="Normal 206 4 3" xfId="9707" xr:uid="{00000000-0005-0000-0000-0000382E0000}"/>
    <cellStyle name="Normal 207" xfId="2333" xr:uid="{00000000-0005-0000-0000-0000392E0000}"/>
    <cellStyle name="Normal 207 2" xfId="2334" xr:uid="{00000000-0005-0000-0000-00003A2E0000}"/>
    <cellStyle name="Normal 207 3" xfId="2335" xr:uid="{00000000-0005-0000-0000-00003B2E0000}"/>
    <cellStyle name="Normal 207 4" xfId="2336" xr:uid="{00000000-0005-0000-0000-00003C2E0000}"/>
    <cellStyle name="Normal 207 4 2" xfId="2337" xr:uid="{00000000-0005-0000-0000-00003D2E0000}"/>
    <cellStyle name="Normal 207 4 3" xfId="9708" xr:uid="{00000000-0005-0000-0000-00003E2E0000}"/>
    <cellStyle name="Normal 208" xfId="2338" xr:uid="{00000000-0005-0000-0000-00003F2E0000}"/>
    <cellStyle name="Normal 208 2" xfId="2339" xr:uid="{00000000-0005-0000-0000-0000402E0000}"/>
    <cellStyle name="Normal 208 3" xfId="2340" xr:uid="{00000000-0005-0000-0000-0000412E0000}"/>
    <cellStyle name="Normal 208 4" xfId="2341" xr:uid="{00000000-0005-0000-0000-0000422E0000}"/>
    <cellStyle name="Normal 208 4 2" xfId="2342" xr:uid="{00000000-0005-0000-0000-0000432E0000}"/>
    <cellStyle name="Normal 208 4 3" xfId="9709" xr:uid="{00000000-0005-0000-0000-0000442E0000}"/>
    <cellStyle name="Normal 209" xfId="2343" xr:uid="{00000000-0005-0000-0000-0000452E0000}"/>
    <cellStyle name="Normal 209 2" xfId="2344" xr:uid="{00000000-0005-0000-0000-0000462E0000}"/>
    <cellStyle name="Normal 209 3" xfId="2345" xr:uid="{00000000-0005-0000-0000-0000472E0000}"/>
    <cellStyle name="Normal 209 3 2" xfId="2346" xr:uid="{00000000-0005-0000-0000-0000482E0000}"/>
    <cellStyle name="Normal 209 3 3" xfId="9710" xr:uid="{00000000-0005-0000-0000-0000492E0000}"/>
    <cellStyle name="Normal 21" xfId="2347" xr:uid="{00000000-0005-0000-0000-00004A2E0000}"/>
    <cellStyle name="Normal 21 2" xfId="2348" xr:uid="{00000000-0005-0000-0000-00004B2E0000}"/>
    <cellStyle name="Normal 21 2 2" xfId="2349" xr:uid="{00000000-0005-0000-0000-00004C2E0000}"/>
    <cellStyle name="Normal 21 2 3" xfId="2350" xr:uid="{00000000-0005-0000-0000-00004D2E0000}"/>
    <cellStyle name="Normal 21 2 4" xfId="6110" xr:uid="{00000000-0005-0000-0000-00004E2E0000}"/>
    <cellStyle name="Normal 21 3" xfId="2351" xr:uid="{00000000-0005-0000-0000-00004F2E0000}"/>
    <cellStyle name="Normal 21 3 2" xfId="2352" xr:uid="{00000000-0005-0000-0000-0000502E0000}"/>
    <cellStyle name="Normal 21 4" xfId="2353" xr:uid="{00000000-0005-0000-0000-0000512E0000}"/>
    <cellStyle name="Normal 21 5" xfId="6109" xr:uid="{00000000-0005-0000-0000-0000522E0000}"/>
    <cellStyle name="Normal 210" xfId="2354" xr:uid="{00000000-0005-0000-0000-0000532E0000}"/>
    <cellStyle name="Normal 210 2" xfId="2355" xr:uid="{00000000-0005-0000-0000-0000542E0000}"/>
    <cellStyle name="Normal 210 3" xfId="2356" xr:uid="{00000000-0005-0000-0000-0000552E0000}"/>
    <cellStyle name="Normal 210 3 2" xfId="2357" xr:uid="{00000000-0005-0000-0000-0000562E0000}"/>
    <cellStyle name="Normal 210 3 3" xfId="9711" xr:uid="{00000000-0005-0000-0000-0000572E0000}"/>
    <cellStyle name="Normal 211" xfId="2358" xr:uid="{00000000-0005-0000-0000-0000582E0000}"/>
    <cellStyle name="Normal 211 2" xfId="2359" xr:uid="{00000000-0005-0000-0000-0000592E0000}"/>
    <cellStyle name="Normal 211 3" xfId="2360" xr:uid="{00000000-0005-0000-0000-00005A2E0000}"/>
    <cellStyle name="Normal 211 3 2" xfId="2361" xr:uid="{00000000-0005-0000-0000-00005B2E0000}"/>
    <cellStyle name="Normal 211 3 3" xfId="9714" xr:uid="{00000000-0005-0000-0000-00005C2E0000}"/>
    <cellStyle name="Normal 212" xfId="2362" xr:uid="{00000000-0005-0000-0000-00005D2E0000}"/>
    <cellStyle name="Normal 212 2" xfId="2363" xr:uid="{00000000-0005-0000-0000-00005E2E0000}"/>
    <cellStyle name="Normal 212 3" xfId="2364" xr:uid="{00000000-0005-0000-0000-00005F2E0000}"/>
    <cellStyle name="Normal 212 3 2" xfId="2365" xr:uid="{00000000-0005-0000-0000-0000602E0000}"/>
    <cellStyle name="Normal 212 3 3" xfId="9717" xr:uid="{00000000-0005-0000-0000-0000612E0000}"/>
    <cellStyle name="Normal 213" xfId="2366" xr:uid="{00000000-0005-0000-0000-0000622E0000}"/>
    <cellStyle name="Normal 213 2" xfId="2367" xr:uid="{00000000-0005-0000-0000-0000632E0000}"/>
    <cellStyle name="Normal 213 3" xfId="2368" xr:uid="{00000000-0005-0000-0000-0000642E0000}"/>
    <cellStyle name="Normal 213 3 2" xfId="2369" xr:uid="{00000000-0005-0000-0000-0000652E0000}"/>
    <cellStyle name="Normal 213 3 3" xfId="9720" xr:uid="{00000000-0005-0000-0000-0000662E0000}"/>
    <cellStyle name="Normal 214" xfId="2370" xr:uid="{00000000-0005-0000-0000-0000672E0000}"/>
    <cellStyle name="Normal 214 2" xfId="2371" xr:uid="{00000000-0005-0000-0000-0000682E0000}"/>
    <cellStyle name="Normal 214 3" xfId="2372" xr:uid="{00000000-0005-0000-0000-0000692E0000}"/>
    <cellStyle name="Normal 214 3 2" xfId="2373" xr:uid="{00000000-0005-0000-0000-00006A2E0000}"/>
    <cellStyle name="Normal 214 3 3" xfId="9723" xr:uid="{00000000-0005-0000-0000-00006B2E0000}"/>
    <cellStyle name="Normal 215" xfId="2374" xr:uid="{00000000-0005-0000-0000-00006C2E0000}"/>
    <cellStyle name="Normal 215 2" xfId="2375" xr:uid="{00000000-0005-0000-0000-00006D2E0000}"/>
    <cellStyle name="Normal 215 3" xfId="2376" xr:uid="{00000000-0005-0000-0000-00006E2E0000}"/>
    <cellStyle name="Normal 215 3 2" xfId="2377" xr:uid="{00000000-0005-0000-0000-00006F2E0000}"/>
    <cellStyle name="Normal 215 3 3" xfId="9726" xr:uid="{00000000-0005-0000-0000-0000702E0000}"/>
    <cellStyle name="Normal 216" xfId="2378" xr:uid="{00000000-0005-0000-0000-0000712E0000}"/>
    <cellStyle name="Normal 216 2" xfId="2379" xr:uid="{00000000-0005-0000-0000-0000722E0000}"/>
    <cellStyle name="Normal 216 3" xfId="2380" xr:uid="{00000000-0005-0000-0000-0000732E0000}"/>
    <cellStyle name="Normal 216 3 2" xfId="2381" xr:uid="{00000000-0005-0000-0000-0000742E0000}"/>
    <cellStyle name="Normal 216 3 3" xfId="9729" xr:uid="{00000000-0005-0000-0000-0000752E0000}"/>
    <cellStyle name="Normal 217" xfId="2382" xr:uid="{00000000-0005-0000-0000-0000762E0000}"/>
    <cellStyle name="Normal 217 2" xfId="2383" xr:uid="{00000000-0005-0000-0000-0000772E0000}"/>
    <cellStyle name="Normal 217 3" xfId="2384" xr:uid="{00000000-0005-0000-0000-0000782E0000}"/>
    <cellStyle name="Normal 217 3 2" xfId="2385" xr:uid="{00000000-0005-0000-0000-0000792E0000}"/>
    <cellStyle name="Normal 217 3 3" xfId="9731" xr:uid="{00000000-0005-0000-0000-00007A2E0000}"/>
    <cellStyle name="Normal 218" xfId="2386" xr:uid="{00000000-0005-0000-0000-00007B2E0000}"/>
    <cellStyle name="Normal 218 2" xfId="2387" xr:uid="{00000000-0005-0000-0000-00007C2E0000}"/>
    <cellStyle name="Normal 218 3" xfId="2388" xr:uid="{00000000-0005-0000-0000-00007D2E0000}"/>
    <cellStyle name="Normal 218 3 2" xfId="2389" xr:uid="{00000000-0005-0000-0000-00007E2E0000}"/>
    <cellStyle name="Normal 218 3 3" xfId="9735" xr:uid="{00000000-0005-0000-0000-00007F2E0000}"/>
    <cellStyle name="Normal 219" xfId="2390" xr:uid="{00000000-0005-0000-0000-0000802E0000}"/>
    <cellStyle name="Normal 219 2" xfId="2391" xr:uid="{00000000-0005-0000-0000-0000812E0000}"/>
    <cellStyle name="Normal 219 3" xfId="2392" xr:uid="{00000000-0005-0000-0000-0000822E0000}"/>
    <cellStyle name="Normal 219 3 2" xfId="2393" xr:uid="{00000000-0005-0000-0000-0000832E0000}"/>
    <cellStyle name="Normal 219 3 3" xfId="9738" xr:uid="{00000000-0005-0000-0000-0000842E0000}"/>
    <cellStyle name="Normal 22" xfId="2394" xr:uid="{00000000-0005-0000-0000-0000852E0000}"/>
    <cellStyle name="Normal 22 2" xfId="2395" xr:uid="{00000000-0005-0000-0000-0000862E0000}"/>
    <cellStyle name="Normal 22 2 2" xfId="2396" xr:uid="{00000000-0005-0000-0000-0000872E0000}"/>
    <cellStyle name="Normal 22 2 3" xfId="2397" xr:uid="{00000000-0005-0000-0000-0000882E0000}"/>
    <cellStyle name="Normal 22 2 4" xfId="6112" xr:uid="{00000000-0005-0000-0000-0000892E0000}"/>
    <cellStyle name="Normal 22 3" xfId="2398" xr:uid="{00000000-0005-0000-0000-00008A2E0000}"/>
    <cellStyle name="Normal 22 3 2" xfId="2399" xr:uid="{00000000-0005-0000-0000-00008B2E0000}"/>
    <cellStyle name="Normal 22 3 3" xfId="2400" xr:uid="{00000000-0005-0000-0000-00008C2E0000}"/>
    <cellStyle name="Normal 22 4" xfId="2401" xr:uid="{00000000-0005-0000-0000-00008D2E0000}"/>
    <cellStyle name="Normal 22 5" xfId="6111" xr:uid="{00000000-0005-0000-0000-00008E2E0000}"/>
    <cellStyle name="Normal 22_BP2012 Key Driver-AMP 120106-v4" xfId="2402" xr:uid="{00000000-0005-0000-0000-00008F2E0000}"/>
    <cellStyle name="Normal 220" xfId="2403" xr:uid="{00000000-0005-0000-0000-0000902E0000}"/>
    <cellStyle name="Normal 220 2" xfId="2404" xr:uid="{00000000-0005-0000-0000-0000912E0000}"/>
    <cellStyle name="Normal 220 3" xfId="2405" xr:uid="{00000000-0005-0000-0000-0000922E0000}"/>
    <cellStyle name="Normal 220 3 2" xfId="2406" xr:uid="{00000000-0005-0000-0000-0000932E0000}"/>
    <cellStyle name="Normal 220 3 3" xfId="9739" xr:uid="{00000000-0005-0000-0000-0000942E0000}"/>
    <cellStyle name="Normal 221" xfId="2407" xr:uid="{00000000-0005-0000-0000-0000952E0000}"/>
    <cellStyle name="Normal 221 2" xfId="2408" xr:uid="{00000000-0005-0000-0000-0000962E0000}"/>
    <cellStyle name="Normal 221 3" xfId="2409" xr:uid="{00000000-0005-0000-0000-0000972E0000}"/>
    <cellStyle name="Normal 221 3 2" xfId="2410" xr:uid="{00000000-0005-0000-0000-0000982E0000}"/>
    <cellStyle name="Normal 221 3 3" xfId="9740" xr:uid="{00000000-0005-0000-0000-0000992E0000}"/>
    <cellStyle name="Normal 222" xfId="2411" xr:uid="{00000000-0005-0000-0000-00009A2E0000}"/>
    <cellStyle name="Normal 222 2" xfId="2412" xr:uid="{00000000-0005-0000-0000-00009B2E0000}"/>
    <cellStyle name="Normal 222 3" xfId="2413" xr:uid="{00000000-0005-0000-0000-00009C2E0000}"/>
    <cellStyle name="Normal 222 3 2" xfId="2414" xr:uid="{00000000-0005-0000-0000-00009D2E0000}"/>
    <cellStyle name="Normal 222 3 3" xfId="9741" xr:uid="{00000000-0005-0000-0000-00009E2E0000}"/>
    <cellStyle name="Normal 223" xfId="2415" xr:uid="{00000000-0005-0000-0000-00009F2E0000}"/>
    <cellStyle name="Normal 223 2" xfId="2416" xr:uid="{00000000-0005-0000-0000-0000A02E0000}"/>
    <cellStyle name="Normal 223 3" xfId="2417" xr:uid="{00000000-0005-0000-0000-0000A12E0000}"/>
    <cellStyle name="Normal 223 3 2" xfId="2418" xr:uid="{00000000-0005-0000-0000-0000A22E0000}"/>
    <cellStyle name="Normal 223 3 3" xfId="9742" xr:uid="{00000000-0005-0000-0000-0000A32E0000}"/>
    <cellStyle name="Normal 224" xfId="2419" xr:uid="{00000000-0005-0000-0000-0000A42E0000}"/>
    <cellStyle name="Normal 224 2" xfId="2420" xr:uid="{00000000-0005-0000-0000-0000A52E0000}"/>
    <cellStyle name="Normal 224 3" xfId="2421" xr:uid="{00000000-0005-0000-0000-0000A62E0000}"/>
    <cellStyle name="Normal 224 3 2" xfId="2422" xr:uid="{00000000-0005-0000-0000-0000A72E0000}"/>
    <cellStyle name="Normal 224 3 3" xfId="9744" xr:uid="{00000000-0005-0000-0000-0000A82E0000}"/>
    <cellStyle name="Normal 225" xfId="2423" xr:uid="{00000000-0005-0000-0000-0000A92E0000}"/>
    <cellStyle name="Normal 225 2" xfId="2424" xr:uid="{00000000-0005-0000-0000-0000AA2E0000}"/>
    <cellStyle name="Normal 225 3" xfId="2425" xr:uid="{00000000-0005-0000-0000-0000AB2E0000}"/>
    <cellStyle name="Normal 225 3 2" xfId="2426" xr:uid="{00000000-0005-0000-0000-0000AC2E0000}"/>
    <cellStyle name="Normal 225 3 3" xfId="9745" xr:uid="{00000000-0005-0000-0000-0000AD2E0000}"/>
    <cellStyle name="Normal 226" xfId="2427" xr:uid="{00000000-0005-0000-0000-0000AE2E0000}"/>
    <cellStyle name="Normal 226 2" xfId="2428" xr:uid="{00000000-0005-0000-0000-0000AF2E0000}"/>
    <cellStyle name="Normal 226 3" xfId="2429" xr:uid="{00000000-0005-0000-0000-0000B02E0000}"/>
    <cellStyle name="Normal 226 3 2" xfId="2430" xr:uid="{00000000-0005-0000-0000-0000B12E0000}"/>
    <cellStyle name="Normal 226 3 3" xfId="9747" xr:uid="{00000000-0005-0000-0000-0000B22E0000}"/>
    <cellStyle name="Normal 227" xfId="2431" xr:uid="{00000000-0005-0000-0000-0000B32E0000}"/>
    <cellStyle name="Normal 227 2" xfId="2432" xr:uid="{00000000-0005-0000-0000-0000B42E0000}"/>
    <cellStyle name="Normal 227 3" xfId="2433" xr:uid="{00000000-0005-0000-0000-0000B52E0000}"/>
    <cellStyle name="Normal 227 3 2" xfId="2434" xr:uid="{00000000-0005-0000-0000-0000B62E0000}"/>
    <cellStyle name="Normal 227 3 3" xfId="9749" xr:uid="{00000000-0005-0000-0000-0000B72E0000}"/>
    <cellStyle name="Normal 228" xfId="2435" xr:uid="{00000000-0005-0000-0000-0000B82E0000}"/>
    <cellStyle name="Normal 228 2" xfId="2436" xr:uid="{00000000-0005-0000-0000-0000B92E0000}"/>
    <cellStyle name="Normal 228 3" xfId="2437" xr:uid="{00000000-0005-0000-0000-0000BA2E0000}"/>
    <cellStyle name="Normal 228 3 2" xfId="2438" xr:uid="{00000000-0005-0000-0000-0000BB2E0000}"/>
    <cellStyle name="Normal 228 3 3" xfId="9751" xr:uid="{00000000-0005-0000-0000-0000BC2E0000}"/>
    <cellStyle name="Normal 229" xfId="2439" xr:uid="{00000000-0005-0000-0000-0000BD2E0000}"/>
    <cellStyle name="Normal 229 2" xfId="2440" xr:uid="{00000000-0005-0000-0000-0000BE2E0000}"/>
    <cellStyle name="Normal 229 3" xfId="2441" xr:uid="{00000000-0005-0000-0000-0000BF2E0000}"/>
    <cellStyle name="Normal 229 3 2" xfId="2442" xr:uid="{00000000-0005-0000-0000-0000C02E0000}"/>
    <cellStyle name="Normal 229 3 3" xfId="9753" xr:uid="{00000000-0005-0000-0000-0000C12E0000}"/>
    <cellStyle name="Normal 23" xfId="2443" xr:uid="{00000000-0005-0000-0000-0000C22E0000}"/>
    <cellStyle name="Normal 23 2" xfId="2444" xr:uid="{00000000-0005-0000-0000-0000C32E0000}"/>
    <cellStyle name="Normal 23 2 2" xfId="2445" xr:uid="{00000000-0005-0000-0000-0000C42E0000}"/>
    <cellStyle name="Normal 23 2 2 2" xfId="2446" xr:uid="{00000000-0005-0000-0000-0000C52E0000}"/>
    <cellStyle name="Normal 23 2 3" xfId="2447" xr:uid="{00000000-0005-0000-0000-0000C62E0000}"/>
    <cellStyle name="Normal 23 2 4" xfId="6114" xr:uid="{00000000-0005-0000-0000-0000C72E0000}"/>
    <cellStyle name="Normal 23 3" xfId="2448" xr:uid="{00000000-0005-0000-0000-0000C82E0000}"/>
    <cellStyle name="Normal 23 4" xfId="2449" xr:uid="{00000000-0005-0000-0000-0000C92E0000}"/>
    <cellStyle name="Normal 23 5" xfId="6113" xr:uid="{00000000-0005-0000-0000-0000CA2E0000}"/>
    <cellStyle name="Normal 23_BP2012 Key Driver-AMP 120106-v4" xfId="2450" xr:uid="{00000000-0005-0000-0000-0000CB2E0000}"/>
    <cellStyle name="Normal 230" xfId="2451" xr:uid="{00000000-0005-0000-0000-0000CC2E0000}"/>
    <cellStyle name="Normal 230 2" xfId="2452" xr:uid="{00000000-0005-0000-0000-0000CD2E0000}"/>
    <cellStyle name="Normal 230 3" xfId="2453" xr:uid="{00000000-0005-0000-0000-0000CE2E0000}"/>
    <cellStyle name="Normal 230 3 2" xfId="2454" xr:uid="{00000000-0005-0000-0000-0000CF2E0000}"/>
    <cellStyle name="Normal 230 3 3" xfId="9755" xr:uid="{00000000-0005-0000-0000-0000D02E0000}"/>
    <cellStyle name="Normal 231" xfId="2455" xr:uid="{00000000-0005-0000-0000-0000D12E0000}"/>
    <cellStyle name="Normal 231 2" xfId="2456" xr:uid="{00000000-0005-0000-0000-0000D22E0000}"/>
    <cellStyle name="Normal 231 3" xfId="2457" xr:uid="{00000000-0005-0000-0000-0000D32E0000}"/>
    <cellStyle name="Normal 231 3 2" xfId="2458" xr:uid="{00000000-0005-0000-0000-0000D42E0000}"/>
    <cellStyle name="Normal 231 3 3" xfId="9757" xr:uid="{00000000-0005-0000-0000-0000D52E0000}"/>
    <cellStyle name="Normal 232" xfId="2459" xr:uid="{00000000-0005-0000-0000-0000D62E0000}"/>
    <cellStyle name="Normal 232 2" xfId="2460" xr:uid="{00000000-0005-0000-0000-0000D72E0000}"/>
    <cellStyle name="Normal 232 3" xfId="2461" xr:uid="{00000000-0005-0000-0000-0000D82E0000}"/>
    <cellStyle name="Normal 232 3 2" xfId="2462" xr:uid="{00000000-0005-0000-0000-0000D92E0000}"/>
    <cellStyle name="Normal 232 3 3" xfId="9759" xr:uid="{00000000-0005-0000-0000-0000DA2E0000}"/>
    <cellStyle name="Normal 233" xfId="2463" xr:uid="{00000000-0005-0000-0000-0000DB2E0000}"/>
    <cellStyle name="Normal 233 2" xfId="2464" xr:uid="{00000000-0005-0000-0000-0000DC2E0000}"/>
    <cellStyle name="Normal 233 3" xfId="2465" xr:uid="{00000000-0005-0000-0000-0000DD2E0000}"/>
    <cellStyle name="Normal 233 3 2" xfId="2466" xr:uid="{00000000-0005-0000-0000-0000DE2E0000}"/>
    <cellStyle name="Normal 233 3 3" xfId="9761" xr:uid="{00000000-0005-0000-0000-0000DF2E0000}"/>
    <cellStyle name="Normal 234" xfId="2467" xr:uid="{00000000-0005-0000-0000-0000E02E0000}"/>
    <cellStyle name="Normal 234 2" xfId="2468" xr:uid="{00000000-0005-0000-0000-0000E12E0000}"/>
    <cellStyle name="Normal 234 3" xfId="2469" xr:uid="{00000000-0005-0000-0000-0000E22E0000}"/>
    <cellStyle name="Normal 234 3 2" xfId="2470" xr:uid="{00000000-0005-0000-0000-0000E32E0000}"/>
    <cellStyle name="Normal 234 3 3" xfId="9763" xr:uid="{00000000-0005-0000-0000-0000E42E0000}"/>
    <cellStyle name="Normal 235" xfId="2471" xr:uid="{00000000-0005-0000-0000-0000E52E0000}"/>
    <cellStyle name="Normal 235 2" xfId="2472" xr:uid="{00000000-0005-0000-0000-0000E62E0000}"/>
    <cellStyle name="Normal 235 3" xfId="2473" xr:uid="{00000000-0005-0000-0000-0000E72E0000}"/>
    <cellStyle name="Normal 235 3 2" xfId="2474" xr:uid="{00000000-0005-0000-0000-0000E82E0000}"/>
    <cellStyle name="Normal 235 3 3" xfId="9765" xr:uid="{00000000-0005-0000-0000-0000E92E0000}"/>
    <cellStyle name="Normal 236" xfId="2475" xr:uid="{00000000-0005-0000-0000-0000EA2E0000}"/>
    <cellStyle name="Normal 236 2" xfId="2476" xr:uid="{00000000-0005-0000-0000-0000EB2E0000}"/>
    <cellStyle name="Normal 236 3" xfId="2477" xr:uid="{00000000-0005-0000-0000-0000EC2E0000}"/>
    <cellStyle name="Normal 236 3 2" xfId="2478" xr:uid="{00000000-0005-0000-0000-0000ED2E0000}"/>
    <cellStyle name="Normal 236 3 3" xfId="9767" xr:uid="{00000000-0005-0000-0000-0000EE2E0000}"/>
    <cellStyle name="Normal 237" xfId="2479" xr:uid="{00000000-0005-0000-0000-0000EF2E0000}"/>
    <cellStyle name="Normal 237 2" xfId="2480" xr:uid="{00000000-0005-0000-0000-0000F02E0000}"/>
    <cellStyle name="Normal 237 3" xfId="2481" xr:uid="{00000000-0005-0000-0000-0000F12E0000}"/>
    <cellStyle name="Normal 237 3 2" xfId="2482" xr:uid="{00000000-0005-0000-0000-0000F22E0000}"/>
    <cellStyle name="Normal 237 3 3" xfId="9769" xr:uid="{00000000-0005-0000-0000-0000F32E0000}"/>
    <cellStyle name="Normal 238" xfId="2483" xr:uid="{00000000-0005-0000-0000-0000F42E0000}"/>
    <cellStyle name="Normal 238 2" xfId="2484" xr:uid="{00000000-0005-0000-0000-0000F52E0000}"/>
    <cellStyle name="Normal 238 3" xfId="2485" xr:uid="{00000000-0005-0000-0000-0000F62E0000}"/>
    <cellStyle name="Normal 238 3 2" xfId="2486" xr:uid="{00000000-0005-0000-0000-0000F72E0000}"/>
    <cellStyle name="Normal 238 3 3" xfId="9770" xr:uid="{00000000-0005-0000-0000-0000F82E0000}"/>
    <cellStyle name="Normal 239" xfId="2487" xr:uid="{00000000-0005-0000-0000-0000F92E0000}"/>
    <cellStyle name="Normal 239 2" xfId="2488" xr:uid="{00000000-0005-0000-0000-0000FA2E0000}"/>
    <cellStyle name="Normal 239 3" xfId="2489" xr:uid="{00000000-0005-0000-0000-0000FB2E0000}"/>
    <cellStyle name="Normal 239 3 2" xfId="2490" xr:uid="{00000000-0005-0000-0000-0000FC2E0000}"/>
    <cellStyle name="Normal 239 3 3" xfId="9772" xr:uid="{00000000-0005-0000-0000-0000FD2E0000}"/>
    <cellStyle name="Normal 24" xfId="2491" xr:uid="{00000000-0005-0000-0000-0000FE2E0000}"/>
    <cellStyle name="Normal 24 2" xfId="2492" xr:uid="{00000000-0005-0000-0000-0000FF2E0000}"/>
    <cellStyle name="Normal 24 2 2" xfId="2493" xr:uid="{00000000-0005-0000-0000-0000002F0000}"/>
    <cellStyle name="Normal 24 2 2 2" xfId="2494" xr:uid="{00000000-0005-0000-0000-0000012F0000}"/>
    <cellStyle name="Normal 24 2 3" xfId="2495" xr:uid="{00000000-0005-0000-0000-0000022F0000}"/>
    <cellStyle name="Normal 24 2 4" xfId="6116" xr:uid="{00000000-0005-0000-0000-0000032F0000}"/>
    <cellStyle name="Normal 24 3" xfId="2496" xr:uid="{00000000-0005-0000-0000-0000042F0000}"/>
    <cellStyle name="Normal 24 4" xfId="2497" xr:uid="{00000000-0005-0000-0000-0000052F0000}"/>
    <cellStyle name="Normal 24 5" xfId="6115" xr:uid="{00000000-0005-0000-0000-0000062F0000}"/>
    <cellStyle name="Normal 24_BP2012 Key Driver-AMP 120106-v4" xfId="2498" xr:uid="{00000000-0005-0000-0000-0000072F0000}"/>
    <cellStyle name="Normal 240" xfId="2499" xr:uid="{00000000-0005-0000-0000-0000082F0000}"/>
    <cellStyle name="Normal 240 2" xfId="2500" xr:uid="{00000000-0005-0000-0000-0000092F0000}"/>
    <cellStyle name="Normal 240 3" xfId="2501" xr:uid="{00000000-0005-0000-0000-00000A2F0000}"/>
    <cellStyle name="Normal 240 3 2" xfId="2502" xr:uid="{00000000-0005-0000-0000-00000B2F0000}"/>
    <cellStyle name="Normal 240 3 3" xfId="9773" xr:uid="{00000000-0005-0000-0000-00000C2F0000}"/>
    <cellStyle name="Normal 241" xfId="2503" xr:uid="{00000000-0005-0000-0000-00000D2F0000}"/>
    <cellStyle name="Normal 241 2" xfId="2504" xr:uid="{00000000-0005-0000-0000-00000E2F0000}"/>
    <cellStyle name="Normal 241 3" xfId="2505" xr:uid="{00000000-0005-0000-0000-00000F2F0000}"/>
    <cellStyle name="Normal 241 3 2" xfId="2506" xr:uid="{00000000-0005-0000-0000-0000102F0000}"/>
    <cellStyle name="Normal 241 3 3" xfId="9774" xr:uid="{00000000-0005-0000-0000-0000112F0000}"/>
    <cellStyle name="Normal 242" xfId="2507" xr:uid="{00000000-0005-0000-0000-0000122F0000}"/>
    <cellStyle name="Normal 243" xfId="2508" xr:uid="{00000000-0005-0000-0000-0000132F0000}"/>
    <cellStyle name="Normal 244" xfId="2509" xr:uid="{00000000-0005-0000-0000-0000142F0000}"/>
    <cellStyle name="Normal 244 2" xfId="2510" xr:uid="{00000000-0005-0000-0000-0000152F0000}"/>
    <cellStyle name="Normal 244 3" xfId="2511" xr:uid="{00000000-0005-0000-0000-0000162F0000}"/>
    <cellStyle name="Normal 244 3 2" xfId="2512" xr:uid="{00000000-0005-0000-0000-0000172F0000}"/>
    <cellStyle name="Normal 244 3 3" xfId="9775" xr:uid="{00000000-0005-0000-0000-0000182F0000}"/>
    <cellStyle name="Normal 245" xfId="2513" xr:uid="{00000000-0005-0000-0000-0000192F0000}"/>
    <cellStyle name="Normal 245 2" xfId="2514" xr:uid="{00000000-0005-0000-0000-00001A2F0000}"/>
    <cellStyle name="Normal 245 3" xfId="2515" xr:uid="{00000000-0005-0000-0000-00001B2F0000}"/>
    <cellStyle name="Normal 245 3 2" xfId="2516" xr:uid="{00000000-0005-0000-0000-00001C2F0000}"/>
    <cellStyle name="Normal 245 3 3" xfId="9776" xr:uid="{00000000-0005-0000-0000-00001D2F0000}"/>
    <cellStyle name="Normal 246" xfId="2517" xr:uid="{00000000-0005-0000-0000-00001E2F0000}"/>
    <cellStyle name="Normal 246 2" xfId="2518" xr:uid="{00000000-0005-0000-0000-00001F2F0000}"/>
    <cellStyle name="Normal 246 3" xfId="2519" xr:uid="{00000000-0005-0000-0000-0000202F0000}"/>
    <cellStyle name="Normal 246 3 2" xfId="2520" xr:uid="{00000000-0005-0000-0000-0000212F0000}"/>
    <cellStyle name="Normal 246 3 3" xfId="9777" xr:uid="{00000000-0005-0000-0000-0000222F0000}"/>
    <cellStyle name="Normal 247" xfId="2521" xr:uid="{00000000-0005-0000-0000-0000232F0000}"/>
    <cellStyle name="Normal 247 2" xfId="2522" xr:uid="{00000000-0005-0000-0000-0000242F0000}"/>
    <cellStyle name="Normal 247 3" xfId="2523" xr:uid="{00000000-0005-0000-0000-0000252F0000}"/>
    <cellStyle name="Normal 247 3 2" xfId="2524" xr:uid="{00000000-0005-0000-0000-0000262F0000}"/>
    <cellStyle name="Normal 247 3 3" xfId="9778" xr:uid="{00000000-0005-0000-0000-0000272F0000}"/>
    <cellStyle name="Normal 248" xfId="2525" xr:uid="{00000000-0005-0000-0000-0000282F0000}"/>
    <cellStyle name="Normal 248 2" xfId="2526" xr:uid="{00000000-0005-0000-0000-0000292F0000}"/>
    <cellStyle name="Normal 248 3" xfId="2527" xr:uid="{00000000-0005-0000-0000-00002A2F0000}"/>
    <cellStyle name="Normal 248 3 2" xfId="2528" xr:uid="{00000000-0005-0000-0000-00002B2F0000}"/>
    <cellStyle name="Normal 248 3 3" xfId="9779" xr:uid="{00000000-0005-0000-0000-00002C2F0000}"/>
    <cellStyle name="Normal 249" xfId="2529" xr:uid="{00000000-0005-0000-0000-00002D2F0000}"/>
    <cellStyle name="Normal 249 2" xfId="2530" xr:uid="{00000000-0005-0000-0000-00002E2F0000}"/>
    <cellStyle name="Normal 249 3" xfId="2531" xr:uid="{00000000-0005-0000-0000-00002F2F0000}"/>
    <cellStyle name="Normal 249 3 2" xfId="2532" xr:uid="{00000000-0005-0000-0000-0000302F0000}"/>
    <cellStyle name="Normal 249 3 3" xfId="9781" xr:uid="{00000000-0005-0000-0000-0000312F0000}"/>
    <cellStyle name="Normal 25" xfId="2533" xr:uid="{00000000-0005-0000-0000-0000322F0000}"/>
    <cellStyle name="Normal 25 2" xfId="2534" xr:uid="{00000000-0005-0000-0000-0000332F0000}"/>
    <cellStyle name="Normal 25 2 2" xfId="2535" xr:uid="{00000000-0005-0000-0000-0000342F0000}"/>
    <cellStyle name="Normal 25 2 2 2" xfId="2536" xr:uid="{00000000-0005-0000-0000-0000352F0000}"/>
    <cellStyle name="Normal 25 2 3" xfId="2537" xr:uid="{00000000-0005-0000-0000-0000362F0000}"/>
    <cellStyle name="Normal 25 2 4" xfId="6118" xr:uid="{00000000-0005-0000-0000-0000372F0000}"/>
    <cellStyle name="Normal 25 3" xfId="2538" xr:uid="{00000000-0005-0000-0000-0000382F0000}"/>
    <cellStyle name="Normal 25 4" xfId="2539" xr:uid="{00000000-0005-0000-0000-0000392F0000}"/>
    <cellStyle name="Normal 25 5" xfId="6117" xr:uid="{00000000-0005-0000-0000-00003A2F0000}"/>
    <cellStyle name="Normal 25_BP2012 Key Driver-AMP 120106-v4" xfId="2540" xr:uid="{00000000-0005-0000-0000-00003B2F0000}"/>
    <cellStyle name="Normal 250" xfId="2541" xr:uid="{00000000-0005-0000-0000-00003C2F0000}"/>
    <cellStyle name="Normal 250 2" xfId="2542" xr:uid="{00000000-0005-0000-0000-00003D2F0000}"/>
    <cellStyle name="Normal 250 3" xfId="2543" xr:uid="{00000000-0005-0000-0000-00003E2F0000}"/>
    <cellStyle name="Normal 250 3 2" xfId="2544" xr:uid="{00000000-0005-0000-0000-00003F2F0000}"/>
    <cellStyle name="Normal 250 3 3" xfId="9783" xr:uid="{00000000-0005-0000-0000-0000402F0000}"/>
    <cellStyle name="Normal 251" xfId="2545" xr:uid="{00000000-0005-0000-0000-0000412F0000}"/>
    <cellStyle name="Normal 251 2" xfId="2546" xr:uid="{00000000-0005-0000-0000-0000422F0000}"/>
    <cellStyle name="Normal 251 3" xfId="2547" xr:uid="{00000000-0005-0000-0000-0000432F0000}"/>
    <cellStyle name="Normal 251 3 2" xfId="2548" xr:uid="{00000000-0005-0000-0000-0000442F0000}"/>
    <cellStyle name="Normal 251 3 3" xfId="9784" xr:uid="{00000000-0005-0000-0000-0000452F0000}"/>
    <cellStyle name="Normal 252" xfId="2549" xr:uid="{00000000-0005-0000-0000-0000462F0000}"/>
    <cellStyle name="Normal 252 2" xfId="2550" xr:uid="{00000000-0005-0000-0000-0000472F0000}"/>
    <cellStyle name="Normal 252 3" xfId="2551" xr:uid="{00000000-0005-0000-0000-0000482F0000}"/>
    <cellStyle name="Normal 252 3 2" xfId="2552" xr:uid="{00000000-0005-0000-0000-0000492F0000}"/>
    <cellStyle name="Normal 252 3 3" xfId="9785" xr:uid="{00000000-0005-0000-0000-00004A2F0000}"/>
    <cellStyle name="Normal 253" xfId="2553" xr:uid="{00000000-0005-0000-0000-00004B2F0000}"/>
    <cellStyle name="Normal 253 2" xfId="2554" xr:uid="{00000000-0005-0000-0000-00004C2F0000}"/>
    <cellStyle name="Normal 253 3" xfId="2555" xr:uid="{00000000-0005-0000-0000-00004D2F0000}"/>
    <cellStyle name="Normal 253 3 2" xfId="2556" xr:uid="{00000000-0005-0000-0000-00004E2F0000}"/>
    <cellStyle name="Normal 253 3 3" xfId="9786" xr:uid="{00000000-0005-0000-0000-00004F2F0000}"/>
    <cellStyle name="Normal 254" xfId="2557" xr:uid="{00000000-0005-0000-0000-0000502F0000}"/>
    <cellStyle name="Normal 254 2" xfId="2558" xr:uid="{00000000-0005-0000-0000-0000512F0000}"/>
    <cellStyle name="Normal 254 3" xfId="2559" xr:uid="{00000000-0005-0000-0000-0000522F0000}"/>
    <cellStyle name="Normal 254 3 2" xfId="2560" xr:uid="{00000000-0005-0000-0000-0000532F0000}"/>
    <cellStyle name="Normal 254 3 3" xfId="9787" xr:uid="{00000000-0005-0000-0000-0000542F0000}"/>
    <cellStyle name="Normal 255" xfId="2561" xr:uid="{00000000-0005-0000-0000-0000552F0000}"/>
    <cellStyle name="Normal 255 2" xfId="2562" xr:uid="{00000000-0005-0000-0000-0000562F0000}"/>
    <cellStyle name="Normal 255 3" xfId="2563" xr:uid="{00000000-0005-0000-0000-0000572F0000}"/>
    <cellStyle name="Normal 255 3 2" xfId="2564" xr:uid="{00000000-0005-0000-0000-0000582F0000}"/>
    <cellStyle name="Normal 255 3 3" xfId="9788" xr:uid="{00000000-0005-0000-0000-0000592F0000}"/>
    <cellStyle name="Normal 256" xfId="2565" xr:uid="{00000000-0005-0000-0000-00005A2F0000}"/>
    <cellStyle name="Normal 256 2" xfId="2566" xr:uid="{00000000-0005-0000-0000-00005B2F0000}"/>
    <cellStyle name="Normal 256 3" xfId="2567" xr:uid="{00000000-0005-0000-0000-00005C2F0000}"/>
    <cellStyle name="Normal 256 3 2" xfId="2568" xr:uid="{00000000-0005-0000-0000-00005D2F0000}"/>
    <cellStyle name="Normal 256 3 3" xfId="9789" xr:uid="{00000000-0005-0000-0000-00005E2F0000}"/>
    <cellStyle name="Normal 257" xfId="2569" xr:uid="{00000000-0005-0000-0000-00005F2F0000}"/>
    <cellStyle name="Normal 257 2" xfId="2570" xr:uid="{00000000-0005-0000-0000-0000602F0000}"/>
    <cellStyle name="Normal 257 3" xfId="2571" xr:uid="{00000000-0005-0000-0000-0000612F0000}"/>
    <cellStyle name="Normal 257 3 2" xfId="2572" xr:uid="{00000000-0005-0000-0000-0000622F0000}"/>
    <cellStyle name="Normal 257 3 3" xfId="9790" xr:uid="{00000000-0005-0000-0000-0000632F0000}"/>
    <cellStyle name="Normal 258" xfId="2573" xr:uid="{00000000-0005-0000-0000-0000642F0000}"/>
    <cellStyle name="Normal 258 2" xfId="2574" xr:uid="{00000000-0005-0000-0000-0000652F0000}"/>
    <cellStyle name="Normal 258 3" xfId="2575" xr:uid="{00000000-0005-0000-0000-0000662F0000}"/>
    <cellStyle name="Normal 258 3 2" xfId="2576" xr:uid="{00000000-0005-0000-0000-0000672F0000}"/>
    <cellStyle name="Normal 258 3 3" xfId="9791" xr:uid="{00000000-0005-0000-0000-0000682F0000}"/>
    <cellStyle name="Normal 259" xfId="2577" xr:uid="{00000000-0005-0000-0000-0000692F0000}"/>
    <cellStyle name="Normal 259 2" xfId="2578" xr:uid="{00000000-0005-0000-0000-00006A2F0000}"/>
    <cellStyle name="Normal 259 3" xfId="2579" xr:uid="{00000000-0005-0000-0000-00006B2F0000}"/>
    <cellStyle name="Normal 259 3 2" xfId="2580" xr:uid="{00000000-0005-0000-0000-00006C2F0000}"/>
    <cellStyle name="Normal 259 3 3" xfId="9792" xr:uid="{00000000-0005-0000-0000-00006D2F0000}"/>
    <cellStyle name="Normal 26" xfId="2581" xr:uid="{00000000-0005-0000-0000-00006E2F0000}"/>
    <cellStyle name="Normal 26 2" xfId="2582" xr:uid="{00000000-0005-0000-0000-00006F2F0000}"/>
    <cellStyle name="Normal 26 2 2" xfId="2583" xr:uid="{00000000-0005-0000-0000-0000702F0000}"/>
    <cellStyle name="Normal 26 2 2 2" xfId="2584" xr:uid="{00000000-0005-0000-0000-0000712F0000}"/>
    <cellStyle name="Normal 26 2 3" xfId="2585" xr:uid="{00000000-0005-0000-0000-0000722F0000}"/>
    <cellStyle name="Normal 26 2 4" xfId="6120" xr:uid="{00000000-0005-0000-0000-0000732F0000}"/>
    <cellStyle name="Normal 26 3" xfId="2586" xr:uid="{00000000-0005-0000-0000-0000742F0000}"/>
    <cellStyle name="Normal 26 4" xfId="2587" xr:uid="{00000000-0005-0000-0000-0000752F0000}"/>
    <cellStyle name="Normal 26 5" xfId="6119" xr:uid="{00000000-0005-0000-0000-0000762F0000}"/>
    <cellStyle name="Normal 26_BP2012 Key Driver-AMP 120106-v4" xfId="2588" xr:uid="{00000000-0005-0000-0000-0000772F0000}"/>
    <cellStyle name="Normal 260" xfId="2589" xr:uid="{00000000-0005-0000-0000-0000782F0000}"/>
    <cellStyle name="Normal 260 2" xfId="2590" xr:uid="{00000000-0005-0000-0000-0000792F0000}"/>
    <cellStyle name="Normal 260 3" xfId="2591" xr:uid="{00000000-0005-0000-0000-00007A2F0000}"/>
    <cellStyle name="Normal 260 3 2" xfId="2592" xr:uid="{00000000-0005-0000-0000-00007B2F0000}"/>
    <cellStyle name="Normal 260 3 3" xfId="9793" xr:uid="{00000000-0005-0000-0000-00007C2F0000}"/>
    <cellStyle name="Normal 261" xfId="2593" xr:uid="{00000000-0005-0000-0000-00007D2F0000}"/>
    <cellStyle name="Normal 261 2" xfId="2594" xr:uid="{00000000-0005-0000-0000-00007E2F0000}"/>
    <cellStyle name="Normal 261 3" xfId="2595" xr:uid="{00000000-0005-0000-0000-00007F2F0000}"/>
    <cellStyle name="Normal 261 3 2" xfId="2596" xr:uid="{00000000-0005-0000-0000-0000802F0000}"/>
    <cellStyle name="Normal 261 3 3" xfId="9794" xr:uid="{00000000-0005-0000-0000-0000812F0000}"/>
    <cellStyle name="Normal 262" xfId="2597" xr:uid="{00000000-0005-0000-0000-0000822F0000}"/>
    <cellStyle name="Normal 262 2" xfId="2598" xr:uid="{00000000-0005-0000-0000-0000832F0000}"/>
    <cellStyle name="Normal 262 3" xfId="2599" xr:uid="{00000000-0005-0000-0000-0000842F0000}"/>
    <cellStyle name="Normal 262 3 2" xfId="2600" xr:uid="{00000000-0005-0000-0000-0000852F0000}"/>
    <cellStyle name="Normal 262 3 3" xfId="9795" xr:uid="{00000000-0005-0000-0000-0000862F0000}"/>
    <cellStyle name="Normal 263" xfId="2601" xr:uid="{00000000-0005-0000-0000-0000872F0000}"/>
    <cellStyle name="Normal 263 2" xfId="2602" xr:uid="{00000000-0005-0000-0000-0000882F0000}"/>
    <cellStyle name="Normal 263 3" xfId="2603" xr:uid="{00000000-0005-0000-0000-0000892F0000}"/>
    <cellStyle name="Normal 263 3 2" xfId="2604" xr:uid="{00000000-0005-0000-0000-00008A2F0000}"/>
    <cellStyle name="Normal 263 3 3" xfId="9796" xr:uid="{00000000-0005-0000-0000-00008B2F0000}"/>
    <cellStyle name="Normal 264" xfId="2605" xr:uid="{00000000-0005-0000-0000-00008C2F0000}"/>
    <cellStyle name="Normal 264 2" xfId="2606" xr:uid="{00000000-0005-0000-0000-00008D2F0000}"/>
    <cellStyle name="Normal 264 3" xfId="2607" xr:uid="{00000000-0005-0000-0000-00008E2F0000}"/>
    <cellStyle name="Normal 264 3 2" xfId="2608" xr:uid="{00000000-0005-0000-0000-00008F2F0000}"/>
    <cellStyle name="Normal 264 3 3" xfId="9797" xr:uid="{00000000-0005-0000-0000-0000902F0000}"/>
    <cellStyle name="Normal 265" xfId="2609" xr:uid="{00000000-0005-0000-0000-0000912F0000}"/>
    <cellStyle name="Normal 265 2" xfId="2610" xr:uid="{00000000-0005-0000-0000-0000922F0000}"/>
    <cellStyle name="Normal 265 3" xfId="2611" xr:uid="{00000000-0005-0000-0000-0000932F0000}"/>
    <cellStyle name="Normal 265 3 2" xfId="2612" xr:uid="{00000000-0005-0000-0000-0000942F0000}"/>
    <cellStyle name="Normal 265 3 3" xfId="9798" xr:uid="{00000000-0005-0000-0000-0000952F0000}"/>
    <cellStyle name="Normal 266" xfId="2613" xr:uid="{00000000-0005-0000-0000-0000962F0000}"/>
    <cellStyle name="Normal 266 2" xfId="2614" xr:uid="{00000000-0005-0000-0000-0000972F0000}"/>
    <cellStyle name="Normal 266 3" xfId="2615" xr:uid="{00000000-0005-0000-0000-0000982F0000}"/>
    <cellStyle name="Normal 266 3 2" xfId="2616" xr:uid="{00000000-0005-0000-0000-0000992F0000}"/>
    <cellStyle name="Normal 266 3 3" xfId="9799" xr:uid="{00000000-0005-0000-0000-00009A2F0000}"/>
    <cellStyle name="Normal 267" xfId="2617" xr:uid="{00000000-0005-0000-0000-00009B2F0000}"/>
    <cellStyle name="Normal 267 2" xfId="2618" xr:uid="{00000000-0005-0000-0000-00009C2F0000}"/>
    <cellStyle name="Normal 267 3" xfId="2619" xr:uid="{00000000-0005-0000-0000-00009D2F0000}"/>
    <cellStyle name="Normal 267 3 2" xfId="2620" xr:uid="{00000000-0005-0000-0000-00009E2F0000}"/>
    <cellStyle name="Normal 267 3 3" xfId="9800" xr:uid="{00000000-0005-0000-0000-00009F2F0000}"/>
    <cellStyle name="Normal 268" xfId="2621" xr:uid="{00000000-0005-0000-0000-0000A02F0000}"/>
    <cellStyle name="Normal 268 2" xfId="2622" xr:uid="{00000000-0005-0000-0000-0000A12F0000}"/>
    <cellStyle name="Normal 268 3" xfId="2623" xr:uid="{00000000-0005-0000-0000-0000A22F0000}"/>
    <cellStyle name="Normal 268 3 2" xfId="2624" xr:uid="{00000000-0005-0000-0000-0000A32F0000}"/>
    <cellStyle name="Normal 268 3 3" xfId="9801" xr:uid="{00000000-0005-0000-0000-0000A42F0000}"/>
    <cellStyle name="Normal 269" xfId="2625" xr:uid="{00000000-0005-0000-0000-0000A52F0000}"/>
    <cellStyle name="Normal 269 2" xfId="2626" xr:uid="{00000000-0005-0000-0000-0000A62F0000}"/>
    <cellStyle name="Normal 269 3" xfId="2627" xr:uid="{00000000-0005-0000-0000-0000A72F0000}"/>
    <cellStyle name="Normal 269 3 2" xfId="2628" xr:uid="{00000000-0005-0000-0000-0000A82F0000}"/>
    <cellStyle name="Normal 269 3 3" xfId="9802" xr:uid="{00000000-0005-0000-0000-0000A92F0000}"/>
    <cellStyle name="Normal 27" xfId="2629" xr:uid="{00000000-0005-0000-0000-0000AA2F0000}"/>
    <cellStyle name="Normal 27 2" xfId="2630" xr:uid="{00000000-0005-0000-0000-0000AB2F0000}"/>
    <cellStyle name="Normal 27 2 2" xfId="2631" xr:uid="{00000000-0005-0000-0000-0000AC2F0000}"/>
    <cellStyle name="Normal 27 2 2 2" xfId="2632" xr:uid="{00000000-0005-0000-0000-0000AD2F0000}"/>
    <cellStyle name="Normal 27 2 3" xfId="2633" xr:uid="{00000000-0005-0000-0000-0000AE2F0000}"/>
    <cellStyle name="Normal 27 2 4" xfId="6122" xr:uid="{00000000-0005-0000-0000-0000AF2F0000}"/>
    <cellStyle name="Normal 27 3" xfId="2634" xr:uid="{00000000-0005-0000-0000-0000B02F0000}"/>
    <cellStyle name="Normal 27 4" xfId="2635" xr:uid="{00000000-0005-0000-0000-0000B12F0000}"/>
    <cellStyle name="Normal 27 5" xfId="6121" xr:uid="{00000000-0005-0000-0000-0000B22F0000}"/>
    <cellStyle name="Normal 27_BP2012 Key Driver-AMP 120106-v4" xfId="2636" xr:uid="{00000000-0005-0000-0000-0000B32F0000}"/>
    <cellStyle name="Normal 270" xfId="2637" xr:uid="{00000000-0005-0000-0000-0000B42F0000}"/>
    <cellStyle name="Normal 270 2" xfId="2638" xr:uid="{00000000-0005-0000-0000-0000B52F0000}"/>
    <cellStyle name="Normal 270 3" xfId="2639" xr:uid="{00000000-0005-0000-0000-0000B62F0000}"/>
    <cellStyle name="Normal 270 3 2" xfId="2640" xr:uid="{00000000-0005-0000-0000-0000B72F0000}"/>
    <cellStyle name="Normal 270 3 3" xfId="9803" xr:uid="{00000000-0005-0000-0000-0000B82F0000}"/>
    <cellStyle name="Normal 271" xfId="2641" xr:uid="{00000000-0005-0000-0000-0000B92F0000}"/>
    <cellStyle name="Normal 271 2" xfId="2642" xr:uid="{00000000-0005-0000-0000-0000BA2F0000}"/>
    <cellStyle name="Normal 271 3" xfId="2643" xr:uid="{00000000-0005-0000-0000-0000BB2F0000}"/>
    <cellStyle name="Normal 271 3 2" xfId="2644" xr:uid="{00000000-0005-0000-0000-0000BC2F0000}"/>
    <cellStyle name="Normal 271 3 3" xfId="9804" xr:uid="{00000000-0005-0000-0000-0000BD2F0000}"/>
    <cellStyle name="Normal 272" xfId="2645" xr:uid="{00000000-0005-0000-0000-0000BE2F0000}"/>
    <cellStyle name="Normal 272 2" xfId="2646" xr:uid="{00000000-0005-0000-0000-0000BF2F0000}"/>
    <cellStyle name="Normal 272 3" xfId="2647" xr:uid="{00000000-0005-0000-0000-0000C02F0000}"/>
    <cellStyle name="Normal 272 3 2" xfId="2648" xr:uid="{00000000-0005-0000-0000-0000C12F0000}"/>
    <cellStyle name="Normal 272 3 3" xfId="9806" xr:uid="{00000000-0005-0000-0000-0000C22F0000}"/>
    <cellStyle name="Normal 273" xfId="2649" xr:uid="{00000000-0005-0000-0000-0000C32F0000}"/>
    <cellStyle name="Normal 273 2" xfId="2650" xr:uid="{00000000-0005-0000-0000-0000C42F0000}"/>
    <cellStyle name="Normal 273 3" xfId="2651" xr:uid="{00000000-0005-0000-0000-0000C52F0000}"/>
    <cellStyle name="Normal 273 3 2" xfId="2652" xr:uid="{00000000-0005-0000-0000-0000C62F0000}"/>
    <cellStyle name="Normal 273 3 3" xfId="9807" xr:uid="{00000000-0005-0000-0000-0000C72F0000}"/>
    <cellStyle name="Normal 274" xfId="2653" xr:uid="{00000000-0005-0000-0000-0000C82F0000}"/>
    <cellStyle name="Normal 274 2" xfId="2654" xr:uid="{00000000-0005-0000-0000-0000C92F0000}"/>
    <cellStyle name="Normal 274 3" xfId="2655" xr:uid="{00000000-0005-0000-0000-0000CA2F0000}"/>
    <cellStyle name="Normal 274 3 2" xfId="2656" xr:uid="{00000000-0005-0000-0000-0000CB2F0000}"/>
    <cellStyle name="Normal 274 3 3" xfId="9809" xr:uid="{00000000-0005-0000-0000-0000CC2F0000}"/>
    <cellStyle name="Normal 275" xfId="2657" xr:uid="{00000000-0005-0000-0000-0000CD2F0000}"/>
    <cellStyle name="Normal 275 2" xfId="2658" xr:uid="{00000000-0005-0000-0000-0000CE2F0000}"/>
    <cellStyle name="Normal 275 3" xfId="2659" xr:uid="{00000000-0005-0000-0000-0000CF2F0000}"/>
    <cellStyle name="Normal 275 3 2" xfId="2660" xr:uid="{00000000-0005-0000-0000-0000D02F0000}"/>
    <cellStyle name="Normal 275 3 3" xfId="9810" xr:uid="{00000000-0005-0000-0000-0000D12F0000}"/>
    <cellStyle name="Normal 276" xfId="2661" xr:uid="{00000000-0005-0000-0000-0000D22F0000}"/>
    <cellStyle name="Normal 276 2" xfId="2662" xr:uid="{00000000-0005-0000-0000-0000D32F0000}"/>
    <cellStyle name="Normal 276 3" xfId="2663" xr:uid="{00000000-0005-0000-0000-0000D42F0000}"/>
    <cellStyle name="Normal 276 3 2" xfId="2664" xr:uid="{00000000-0005-0000-0000-0000D52F0000}"/>
    <cellStyle name="Normal 276 3 3" xfId="9811" xr:uid="{00000000-0005-0000-0000-0000D62F0000}"/>
    <cellStyle name="Normal 277" xfId="2665" xr:uid="{00000000-0005-0000-0000-0000D72F0000}"/>
    <cellStyle name="Normal 277 2" xfId="2666" xr:uid="{00000000-0005-0000-0000-0000D82F0000}"/>
    <cellStyle name="Normal 277 3" xfId="2667" xr:uid="{00000000-0005-0000-0000-0000D92F0000}"/>
    <cellStyle name="Normal 277 3 2" xfId="2668" xr:uid="{00000000-0005-0000-0000-0000DA2F0000}"/>
    <cellStyle name="Normal 277 3 3" xfId="9812" xr:uid="{00000000-0005-0000-0000-0000DB2F0000}"/>
    <cellStyle name="Normal 278" xfId="2669" xr:uid="{00000000-0005-0000-0000-0000DC2F0000}"/>
    <cellStyle name="Normal 278 2" xfId="2670" xr:uid="{00000000-0005-0000-0000-0000DD2F0000}"/>
    <cellStyle name="Normal 278 3" xfId="2671" xr:uid="{00000000-0005-0000-0000-0000DE2F0000}"/>
    <cellStyle name="Normal 278 3 2" xfId="2672" xr:uid="{00000000-0005-0000-0000-0000DF2F0000}"/>
    <cellStyle name="Normal 278 3 3" xfId="9813" xr:uid="{00000000-0005-0000-0000-0000E02F0000}"/>
    <cellStyle name="Normal 279" xfId="2673" xr:uid="{00000000-0005-0000-0000-0000E12F0000}"/>
    <cellStyle name="Normal 279 2" xfId="2674" xr:uid="{00000000-0005-0000-0000-0000E22F0000}"/>
    <cellStyle name="Normal 279 3" xfId="2675" xr:uid="{00000000-0005-0000-0000-0000E32F0000}"/>
    <cellStyle name="Normal 279 3 2" xfId="2676" xr:uid="{00000000-0005-0000-0000-0000E42F0000}"/>
    <cellStyle name="Normal 279 3 3" xfId="9814" xr:uid="{00000000-0005-0000-0000-0000E52F0000}"/>
    <cellStyle name="Normal 28" xfId="2677" xr:uid="{00000000-0005-0000-0000-0000E62F0000}"/>
    <cellStyle name="Normal 28 2" xfId="2678" xr:uid="{00000000-0005-0000-0000-0000E72F0000}"/>
    <cellStyle name="Normal 28 2 2" xfId="2679" xr:uid="{00000000-0005-0000-0000-0000E82F0000}"/>
    <cellStyle name="Normal 28 2 2 2" xfId="2680" xr:uid="{00000000-0005-0000-0000-0000E92F0000}"/>
    <cellStyle name="Normal 28 2 3" xfId="2681" xr:uid="{00000000-0005-0000-0000-0000EA2F0000}"/>
    <cellStyle name="Normal 28 2 4" xfId="6124" xr:uid="{00000000-0005-0000-0000-0000EB2F0000}"/>
    <cellStyle name="Normal 28 3" xfId="2682" xr:uid="{00000000-0005-0000-0000-0000EC2F0000}"/>
    <cellStyle name="Normal 28 4" xfId="2683" xr:uid="{00000000-0005-0000-0000-0000ED2F0000}"/>
    <cellStyle name="Normal 28 5" xfId="6123" xr:uid="{00000000-0005-0000-0000-0000EE2F0000}"/>
    <cellStyle name="Normal 28_BP2012 Key Driver-AMP 120106-v4" xfId="2684" xr:uid="{00000000-0005-0000-0000-0000EF2F0000}"/>
    <cellStyle name="Normal 280" xfId="2685" xr:uid="{00000000-0005-0000-0000-0000F02F0000}"/>
    <cellStyle name="Normal 280 2" xfId="2686" xr:uid="{00000000-0005-0000-0000-0000F12F0000}"/>
    <cellStyle name="Normal 280 3" xfId="2687" xr:uid="{00000000-0005-0000-0000-0000F22F0000}"/>
    <cellStyle name="Normal 280 3 2" xfId="2688" xr:uid="{00000000-0005-0000-0000-0000F32F0000}"/>
    <cellStyle name="Normal 280 3 3" xfId="9815" xr:uid="{00000000-0005-0000-0000-0000F42F0000}"/>
    <cellStyle name="Normal 281" xfId="2689" xr:uid="{00000000-0005-0000-0000-0000F52F0000}"/>
    <cellStyle name="Normal 281 2" xfId="2690" xr:uid="{00000000-0005-0000-0000-0000F62F0000}"/>
    <cellStyle name="Normal 281 3" xfId="2691" xr:uid="{00000000-0005-0000-0000-0000F72F0000}"/>
    <cellStyle name="Normal 281 3 2" xfId="2692" xr:uid="{00000000-0005-0000-0000-0000F82F0000}"/>
    <cellStyle name="Normal 281 3 3" xfId="9816" xr:uid="{00000000-0005-0000-0000-0000F92F0000}"/>
    <cellStyle name="Normal 282" xfId="2693" xr:uid="{00000000-0005-0000-0000-0000FA2F0000}"/>
    <cellStyle name="Normal 282 2" xfId="2694" xr:uid="{00000000-0005-0000-0000-0000FB2F0000}"/>
    <cellStyle name="Normal 282 3" xfId="2695" xr:uid="{00000000-0005-0000-0000-0000FC2F0000}"/>
    <cellStyle name="Normal 282 3 2" xfId="2696" xr:uid="{00000000-0005-0000-0000-0000FD2F0000}"/>
    <cellStyle name="Normal 282 3 3" xfId="9817" xr:uid="{00000000-0005-0000-0000-0000FE2F0000}"/>
    <cellStyle name="Normal 283" xfId="2697" xr:uid="{00000000-0005-0000-0000-0000FF2F0000}"/>
    <cellStyle name="Normal 283 2" xfId="2698" xr:uid="{00000000-0005-0000-0000-000000300000}"/>
    <cellStyle name="Normal 283 3" xfId="2699" xr:uid="{00000000-0005-0000-0000-000001300000}"/>
    <cellStyle name="Normal 283 3 2" xfId="2700" xr:uid="{00000000-0005-0000-0000-000002300000}"/>
    <cellStyle name="Normal 283 3 3" xfId="9818" xr:uid="{00000000-0005-0000-0000-000003300000}"/>
    <cellStyle name="Normal 284" xfId="2701" xr:uid="{00000000-0005-0000-0000-000004300000}"/>
    <cellStyle name="Normal 284 2" xfId="2702" xr:uid="{00000000-0005-0000-0000-000005300000}"/>
    <cellStyle name="Normal 284 3" xfId="2703" xr:uid="{00000000-0005-0000-0000-000006300000}"/>
    <cellStyle name="Normal 284 3 2" xfId="2704" xr:uid="{00000000-0005-0000-0000-000007300000}"/>
    <cellStyle name="Normal 284 3 3" xfId="9819" xr:uid="{00000000-0005-0000-0000-000008300000}"/>
    <cellStyle name="Normal 285" xfId="2705" xr:uid="{00000000-0005-0000-0000-000009300000}"/>
    <cellStyle name="Normal 285 2" xfId="2706" xr:uid="{00000000-0005-0000-0000-00000A300000}"/>
    <cellStyle name="Normal 285 3" xfId="2707" xr:uid="{00000000-0005-0000-0000-00000B300000}"/>
    <cellStyle name="Normal 285 3 2" xfId="2708" xr:uid="{00000000-0005-0000-0000-00000C300000}"/>
    <cellStyle name="Normal 285 3 3" xfId="9820" xr:uid="{00000000-0005-0000-0000-00000D300000}"/>
    <cellStyle name="Normal 286" xfId="2709" xr:uid="{00000000-0005-0000-0000-00000E300000}"/>
    <cellStyle name="Normal 286 2" xfId="2710" xr:uid="{00000000-0005-0000-0000-00000F300000}"/>
    <cellStyle name="Normal 286 3" xfId="2711" xr:uid="{00000000-0005-0000-0000-000010300000}"/>
    <cellStyle name="Normal 286 3 2" xfId="2712" xr:uid="{00000000-0005-0000-0000-000011300000}"/>
    <cellStyle name="Normal 286 3 3" xfId="9821" xr:uid="{00000000-0005-0000-0000-000012300000}"/>
    <cellStyle name="Normal 287" xfId="2713" xr:uid="{00000000-0005-0000-0000-000013300000}"/>
    <cellStyle name="Normal 287 2" xfId="2714" xr:uid="{00000000-0005-0000-0000-000014300000}"/>
    <cellStyle name="Normal 287 3" xfId="2715" xr:uid="{00000000-0005-0000-0000-000015300000}"/>
    <cellStyle name="Normal 287 3 2" xfId="2716" xr:uid="{00000000-0005-0000-0000-000016300000}"/>
    <cellStyle name="Normal 287 3 3" xfId="9822" xr:uid="{00000000-0005-0000-0000-000017300000}"/>
    <cellStyle name="Normal 288" xfId="2717" xr:uid="{00000000-0005-0000-0000-000018300000}"/>
    <cellStyle name="Normal 288 2" xfId="2718" xr:uid="{00000000-0005-0000-0000-000019300000}"/>
    <cellStyle name="Normal 288 3" xfId="2719" xr:uid="{00000000-0005-0000-0000-00001A300000}"/>
    <cellStyle name="Normal 288 3 2" xfId="2720" xr:uid="{00000000-0005-0000-0000-00001B300000}"/>
    <cellStyle name="Normal 288 3 3" xfId="9823" xr:uid="{00000000-0005-0000-0000-00001C300000}"/>
    <cellStyle name="Normal 289" xfId="2721" xr:uid="{00000000-0005-0000-0000-00001D300000}"/>
    <cellStyle name="Normal 289 2" xfId="2722" xr:uid="{00000000-0005-0000-0000-00001E300000}"/>
    <cellStyle name="Normal 289 3" xfId="2723" xr:uid="{00000000-0005-0000-0000-00001F300000}"/>
    <cellStyle name="Normal 289 3 2" xfId="2724" xr:uid="{00000000-0005-0000-0000-000020300000}"/>
    <cellStyle name="Normal 289 3 3" xfId="9824" xr:uid="{00000000-0005-0000-0000-000021300000}"/>
    <cellStyle name="Normal 29" xfId="2725" xr:uid="{00000000-0005-0000-0000-000022300000}"/>
    <cellStyle name="Normal 29 2" xfId="2726" xr:uid="{00000000-0005-0000-0000-000023300000}"/>
    <cellStyle name="Normal 29 2 2" xfId="2727" xr:uid="{00000000-0005-0000-0000-000024300000}"/>
    <cellStyle name="Normal 29 2 2 2" xfId="2728" xr:uid="{00000000-0005-0000-0000-000025300000}"/>
    <cellStyle name="Normal 29 2 3" xfId="2729" xr:uid="{00000000-0005-0000-0000-000026300000}"/>
    <cellStyle name="Normal 29 2 4" xfId="6126" xr:uid="{00000000-0005-0000-0000-000027300000}"/>
    <cellStyle name="Normal 29 3" xfId="2730" xr:uid="{00000000-0005-0000-0000-000028300000}"/>
    <cellStyle name="Normal 29 4" xfId="2731" xr:uid="{00000000-0005-0000-0000-000029300000}"/>
    <cellStyle name="Normal 29 5" xfId="6125" xr:uid="{00000000-0005-0000-0000-00002A300000}"/>
    <cellStyle name="Normal 29_BP2012 Key Driver-AMP 120106-v4" xfId="2732" xr:uid="{00000000-0005-0000-0000-00002B300000}"/>
    <cellStyle name="Normal 290" xfId="2733" xr:uid="{00000000-0005-0000-0000-00002C300000}"/>
    <cellStyle name="Normal 290 2" xfId="2734" xr:uid="{00000000-0005-0000-0000-00002D300000}"/>
    <cellStyle name="Normal 290 3" xfId="2735" xr:uid="{00000000-0005-0000-0000-00002E300000}"/>
    <cellStyle name="Normal 290 3 2" xfId="2736" xr:uid="{00000000-0005-0000-0000-00002F300000}"/>
    <cellStyle name="Normal 290 3 3" xfId="9826" xr:uid="{00000000-0005-0000-0000-000030300000}"/>
    <cellStyle name="Normal 291" xfId="2737" xr:uid="{00000000-0005-0000-0000-000031300000}"/>
    <cellStyle name="Normal 291 2" xfId="2738" xr:uid="{00000000-0005-0000-0000-000032300000}"/>
    <cellStyle name="Normal 291 3" xfId="2739" xr:uid="{00000000-0005-0000-0000-000033300000}"/>
    <cellStyle name="Normal 291 3 2" xfId="2740" xr:uid="{00000000-0005-0000-0000-000034300000}"/>
    <cellStyle name="Normal 291 3 3" xfId="9827" xr:uid="{00000000-0005-0000-0000-000035300000}"/>
    <cellStyle name="Normal 292" xfId="2741" xr:uid="{00000000-0005-0000-0000-000036300000}"/>
    <cellStyle name="Normal 292 2" xfId="2742" xr:uid="{00000000-0005-0000-0000-000037300000}"/>
    <cellStyle name="Normal 292 3" xfId="2743" xr:uid="{00000000-0005-0000-0000-000038300000}"/>
    <cellStyle name="Normal 292 3 2" xfId="2744" xr:uid="{00000000-0005-0000-0000-000039300000}"/>
    <cellStyle name="Normal 292 3 3" xfId="9828" xr:uid="{00000000-0005-0000-0000-00003A300000}"/>
    <cellStyle name="Normal 293" xfId="2745" xr:uid="{00000000-0005-0000-0000-00003B300000}"/>
    <cellStyle name="Normal 293 2" xfId="2746" xr:uid="{00000000-0005-0000-0000-00003C300000}"/>
    <cellStyle name="Normal 293 3" xfId="2747" xr:uid="{00000000-0005-0000-0000-00003D300000}"/>
    <cellStyle name="Normal 293 3 2" xfId="2748" xr:uid="{00000000-0005-0000-0000-00003E300000}"/>
    <cellStyle name="Normal 293 3 3" xfId="9829" xr:uid="{00000000-0005-0000-0000-00003F300000}"/>
    <cellStyle name="Normal 294" xfId="2749" xr:uid="{00000000-0005-0000-0000-000040300000}"/>
    <cellStyle name="Normal 294 2" xfId="2750" xr:uid="{00000000-0005-0000-0000-000041300000}"/>
    <cellStyle name="Normal 294 3" xfId="2751" xr:uid="{00000000-0005-0000-0000-000042300000}"/>
    <cellStyle name="Normal 294 3 2" xfId="2752" xr:uid="{00000000-0005-0000-0000-000043300000}"/>
    <cellStyle name="Normal 294 3 3" xfId="9830" xr:uid="{00000000-0005-0000-0000-000044300000}"/>
    <cellStyle name="Normal 295" xfId="2753" xr:uid="{00000000-0005-0000-0000-000045300000}"/>
    <cellStyle name="Normal 295 2" xfId="2754" xr:uid="{00000000-0005-0000-0000-000046300000}"/>
    <cellStyle name="Normal 295 3" xfId="2755" xr:uid="{00000000-0005-0000-0000-000047300000}"/>
    <cellStyle name="Normal 295 3 2" xfId="2756" xr:uid="{00000000-0005-0000-0000-000048300000}"/>
    <cellStyle name="Normal 295 3 3" xfId="9831" xr:uid="{00000000-0005-0000-0000-000049300000}"/>
    <cellStyle name="Normal 296" xfId="2757" xr:uid="{00000000-0005-0000-0000-00004A300000}"/>
    <cellStyle name="Normal 296 2" xfId="2758" xr:uid="{00000000-0005-0000-0000-00004B300000}"/>
    <cellStyle name="Normal 296 3" xfId="2759" xr:uid="{00000000-0005-0000-0000-00004C300000}"/>
    <cellStyle name="Normal 296 3 2" xfId="2760" xr:uid="{00000000-0005-0000-0000-00004D300000}"/>
    <cellStyle name="Normal 296 3 3" xfId="9832" xr:uid="{00000000-0005-0000-0000-00004E300000}"/>
    <cellStyle name="Normal 297" xfId="2761" xr:uid="{00000000-0005-0000-0000-00004F300000}"/>
    <cellStyle name="Normal 297 2" xfId="2762" xr:uid="{00000000-0005-0000-0000-000050300000}"/>
    <cellStyle name="Normal 297 3" xfId="2763" xr:uid="{00000000-0005-0000-0000-000051300000}"/>
    <cellStyle name="Normal 297 3 2" xfId="2764" xr:uid="{00000000-0005-0000-0000-000052300000}"/>
    <cellStyle name="Normal 297 3 3" xfId="9833" xr:uid="{00000000-0005-0000-0000-000053300000}"/>
    <cellStyle name="Normal 298" xfId="2765" xr:uid="{00000000-0005-0000-0000-000054300000}"/>
    <cellStyle name="Normal 298 2" xfId="2766" xr:uid="{00000000-0005-0000-0000-000055300000}"/>
    <cellStyle name="Normal 298 3" xfId="2767" xr:uid="{00000000-0005-0000-0000-000056300000}"/>
    <cellStyle name="Normal 298 3 2" xfId="2768" xr:uid="{00000000-0005-0000-0000-000057300000}"/>
    <cellStyle name="Normal 298 3 3" xfId="9834" xr:uid="{00000000-0005-0000-0000-000058300000}"/>
    <cellStyle name="Normal 299" xfId="2769" xr:uid="{00000000-0005-0000-0000-000059300000}"/>
    <cellStyle name="Normal 299 2" xfId="2770" xr:uid="{00000000-0005-0000-0000-00005A300000}"/>
    <cellStyle name="Normal 299 3" xfId="2771" xr:uid="{00000000-0005-0000-0000-00005B300000}"/>
    <cellStyle name="Normal 299 3 2" xfId="2772" xr:uid="{00000000-0005-0000-0000-00005C300000}"/>
    <cellStyle name="Normal 299 3 3" xfId="9835" xr:uid="{00000000-0005-0000-0000-00005D300000}"/>
    <cellStyle name="Normal 3" xfId="3" xr:uid="{00000000-0005-0000-0000-00005E300000}"/>
    <cellStyle name="Normal 3 10" xfId="2773" xr:uid="{00000000-0005-0000-0000-00005F300000}"/>
    <cellStyle name="Normal 3 11" xfId="12528" xr:uid="{00000000-0005-0000-0000-000060300000}"/>
    <cellStyle name="Normal 3 12" xfId="62" xr:uid="{00000000-0005-0000-0000-000061300000}"/>
    <cellStyle name="Normal 3 2" xfId="2774" xr:uid="{00000000-0005-0000-0000-000062300000}"/>
    <cellStyle name="Normal 3 2 2" xfId="2775" xr:uid="{00000000-0005-0000-0000-000063300000}"/>
    <cellStyle name="Normal 3 2 3" xfId="2776" xr:uid="{00000000-0005-0000-0000-000064300000}"/>
    <cellStyle name="Normal 3 2 3 2" xfId="6128" xr:uid="{00000000-0005-0000-0000-000065300000}"/>
    <cellStyle name="Normal 3 2 4" xfId="2777" xr:uid="{00000000-0005-0000-0000-000066300000}"/>
    <cellStyle name="Normal 3 2 5" xfId="6127" xr:uid="{00000000-0005-0000-0000-000067300000}"/>
    <cellStyle name="Normal 3 3" xfId="2778" xr:uid="{00000000-0005-0000-0000-000068300000}"/>
    <cellStyle name="Normal 3 3 2" xfId="2779" xr:uid="{00000000-0005-0000-0000-000069300000}"/>
    <cellStyle name="Normal 3 3 2 2" xfId="6129" xr:uid="{00000000-0005-0000-0000-00006A300000}"/>
    <cellStyle name="Normal 3 3 3" xfId="2780" xr:uid="{00000000-0005-0000-0000-00006B300000}"/>
    <cellStyle name="Normal 3 3 4" xfId="2781" xr:uid="{00000000-0005-0000-0000-00006C300000}"/>
    <cellStyle name="Normal 3 3 5" xfId="2782" xr:uid="{00000000-0005-0000-0000-00006D300000}"/>
    <cellStyle name="Normal 3 4" xfId="2783" xr:uid="{00000000-0005-0000-0000-00006E300000}"/>
    <cellStyle name="Normal 3 4 2" xfId="2784" xr:uid="{00000000-0005-0000-0000-00006F300000}"/>
    <cellStyle name="Normal 3 5" xfId="2785" xr:uid="{00000000-0005-0000-0000-000070300000}"/>
    <cellStyle name="Normal 3 5 2" xfId="2786" xr:uid="{00000000-0005-0000-0000-000071300000}"/>
    <cellStyle name="Normal 3 5 3" xfId="2787" xr:uid="{00000000-0005-0000-0000-000072300000}"/>
    <cellStyle name="Normal 3 5 4" xfId="6130" xr:uid="{00000000-0005-0000-0000-000073300000}"/>
    <cellStyle name="Normal 3 6" xfId="2788" xr:uid="{00000000-0005-0000-0000-000074300000}"/>
    <cellStyle name="Normal 3 6 2" xfId="2789" xr:uid="{00000000-0005-0000-0000-000075300000}"/>
    <cellStyle name="Normal 3 6 2 2" xfId="2790" xr:uid="{00000000-0005-0000-0000-000076300000}"/>
    <cellStyle name="Normal 3 6 3" xfId="6131" xr:uid="{00000000-0005-0000-0000-000077300000}"/>
    <cellStyle name="Normal 3 7" xfId="2791" xr:uid="{00000000-0005-0000-0000-000078300000}"/>
    <cellStyle name="Normal 3 7 2" xfId="2792" xr:uid="{00000000-0005-0000-0000-000079300000}"/>
    <cellStyle name="Normal 3 7 2 2" xfId="2793" xr:uid="{00000000-0005-0000-0000-00007A300000}"/>
    <cellStyle name="Normal 3 7 3" xfId="2794" xr:uid="{00000000-0005-0000-0000-00007B300000}"/>
    <cellStyle name="Normal 3 7 4" xfId="6132" xr:uid="{00000000-0005-0000-0000-00007C300000}"/>
    <cellStyle name="Normal 3 8" xfId="2795" xr:uid="{00000000-0005-0000-0000-00007D300000}"/>
    <cellStyle name="Normal 3 9" xfId="2796" xr:uid="{00000000-0005-0000-0000-00007E300000}"/>
    <cellStyle name="Normal 3_Corp Monthly Performance (Subscriber and Revenue) in Apr11" xfId="2797" xr:uid="{00000000-0005-0000-0000-00007F300000}"/>
    <cellStyle name="Normal 30" xfId="2798" xr:uid="{00000000-0005-0000-0000-000080300000}"/>
    <cellStyle name="Normal 30 2" xfId="2799" xr:uid="{00000000-0005-0000-0000-000081300000}"/>
    <cellStyle name="Normal 30 2 2" xfId="2800" xr:uid="{00000000-0005-0000-0000-000082300000}"/>
    <cellStyle name="Normal 30 2 3" xfId="2801" xr:uid="{00000000-0005-0000-0000-000083300000}"/>
    <cellStyle name="Normal 30 2 4" xfId="5810" xr:uid="{00000000-0005-0000-0000-000084300000}"/>
    <cellStyle name="Normal 30 2 5" xfId="6134" xr:uid="{00000000-0005-0000-0000-000085300000}"/>
    <cellStyle name="Normal 30 3" xfId="2802" xr:uid="{00000000-0005-0000-0000-000086300000}"/>
    <cellStyle name="Normal 30 3 2" xfId="2803" xr:uid="{00000000-0005-0000-0000-000087300000}"/>
    <cellStyle name="Normal 30 4" xfId="2804" xr:uid="{00000000-0005-0000-0000-000088300000}"/>
    <cellStyle name="Normal 30 5" xfId="5809" xr:uid="{00000000-0005-0000-0000-000089300000}"/>
    <cellStyle name="Normal 30 6" xfId="6133" xr:uid="{00000000-0005-0000-0000-00008A300000}"/>
    <cellStyle name="Normal 30_BP2012 Key Driver-AMP 120106-v4" xfId="2805" xr:uid="{00000000-0005-0000-0000-00008B300000}"/>
    <cellStyle name="Normal 300" xfId="2806" xr:uid="{00000000-0005-0000-0000-00008C300000}"/>
    <cellStyle name="Normal 300 2" xfId="2807" xr:uid="{00000000-0005-0000-0000-00008D300000}"/>
    <cellStyle name="Normal 300 3" xfId="2808" xr:uid="{00000000-0005-0000-0000-00008E300000}"/>
    <cellStyle name="Normal 300 3 2" xfId="2809" xr:uid="{00000000-0005-0000-0000-00008F300000}"/>
    <cellStyle name="Normal 300 3 3" xfId="9836" xr:uid="{00000000-0005-0000-0000-000090300000}"/>
    <cellStyle name="Normal 301" xfId="2810" xr:uid="{00000000-0005-0000-0000-000091300000}"/>
    <cellStyle name="Normal 301 2" xfId="2811" xr:uid="{00000000-0005-0000-0000-000092300000}"/>
    <cellStyle name="Normal 301 3" xfId="2812" xr:uid="{00000000-0005-0000-0000-000093300000}"/>
    <cellStyle name="Normal 301 3 2" xfId="2813" xr:uid="{00000000-0005-0000-0000-000094300000}"/>
    <cellStyle name="Normal 301 3 3" xfId="9837" xr:uid="{00000000-0005-0000-0000-000095300000}"/>
    <cellStyle name="Normal 302" xfId="2814" xr:uid="{00000000-0005-0000-0000-000096300000}"/>
    <cellStyle name="Normal 302 2" xfId="2815" xr:uid="{00000000-0005-0000-0000-000097300000}"/>
    <cellStyle name="Normal 302 3" xfId="2816" xr:uid="{00000000-0005-0000-0000-000098300000}"/>
    <cellStyle name="Normal 302 3 2" xfId="2817" xr:uid="{00000000-0005-0000-0000-000099300000}"/>
    <cellStyle name="Normal 302 3 3" xfId="9838" xr:uid="{00000000-0005-0000-0000-00009A300000}"/>
    <cellStyle name="Normal 303" xfId="2818" xr:uid="{00000000-0005-0000-0000-00009B300000}"/>
    <cellStyle name="Normal 303 2" xfId="2819" xr:uid="{00000000-0005-0000-0000-00009C300000}"/>
    <cellStyle name="Normal 303 3" xfId="2820" xr:uid="{00000000-0005-0000-0000-00009D300000}"/>
    <cellStyle name="Normal 303 3 2" xfId="2821" xr:uid="{00000000-0005-0000-0000-00009E300000}"/>
    <cellStyle name="Normal 303 3 3" xfId="9839" xr:uid="{00000000-0005-0000-0000-00009F300000}"/>
    <cellStyle name="Normal 304" xfId="2822" xr:uid="{00000000-0005-0000-0000-0000A0300000}"/>
    <cellStyle name="Normal 304 2" xfId="2823" xr:uid="{00000000-0005-0000-0000-0000A1300000}"/>
    <cellStyle name="Normal 304 3" xfId="2824" xr:uid="{00000000-0005-0000-0000-0000A2300000}"/>
    <cellStyle name="Normal 304 3 2" xfId="2825" xr:uid="{00000000-0005-0000-0000-0000A3300000}"/>
    <cellStyle name="Normal 304 3 3" xfId="9840" xr:uid="{00000000-0005-0000-0000-0000A4300000}"/>
    <cellStyle name="Normal 305" xfId="2826" xr:uid="{00000000-0005-0000-0000-0000A5300000}"/>
    <cellStyle name="Normal 305 2" xfId="2827" xr:uid="{00000000-0005-0000-0000-0000A6300000}"/>
    <cellStyle name="Normal 305 3" xfId="2828" xr:uid="{00000000-0005-0000-0000-0000A7300000}"/>
    <cellStyle name="Normal 305 3 2" xfId="2829" xr:uid="{00000000-0005-0000-0000-0000A8300000}"/>
    <cellStyle name="Normal 305 3 3" xfId="9841" xr:uid="{00000000-0005-0000-0000-0000A9300000}"/>
    <cellStyle name="Normal 306" xfId="2830" xr:uid="{00000000-0005-0000-0000-0000AA300000}"/>
    <cellStyle name="Normal 306 2" xfId="2831" xr:uid="{00000000-0005-0000-0000-0000AB300000}"/>
    <cellStyle name="Normal 306 3" xfId="2832" xr:uid="{00000000-0005-0000-0000-0000AC300000}"/>
    <cellStyle name="Normal 306 3 2" xfId="2833" xr:uid="{00000000-0005-0000-0000-0000AD300000}"/>
    <cellStyle name="Normal 306 3 3" xfId="9842" xr:uid="{00000000-0005-0000-0000-0000AE300000}"/>
    <cellStyle name="Normal 307" xfId="2834" xr:uid="{00000000-0005-0000-0000-0000AF300000}"/>
    <cellStyle name="Normal 307 2" xfId="2835" xr:uid="{00000000-0005-0000-0000-0000B0300000}"/>
    <cellStyle name="Normal 307 3" xfId="2836" xr:uid="{00000000-0005-0000-0000-0000B1300000}"/>
    <cellStyle name="Normal 307 3 2" xfId="2837" xr:uid="{00000000-0005-0000-0000-0000B2300000}"/>
    <cellStyle name="Normal 307 3 3" xfId="9843" xr:uid="{00000000-0005-0000-0000-0000B3300000}"/>
    <cellStyle name="Normal 308" xfId="2838" xr:uid="{00000000-0005-0000-0000-0000B4300000}"/>
    <cellStyle name="Normal 308 2" xfId="2839" xr:uid="{00000000-0005-0000-0000-0000B5300000}"/>
    <cellStyle name="Normal 309" xfId="2840" xr:uid="{00000000-0005-0000-0000-0000B6300000}"/>
    <cellStyle name="Normal 309 2" xfId="2841" xr:uid="{00000000-0005-0000-0000-0000B7300000}"/>
    <cellStyle name="Normal 31" xfId="2842" xr:uid="{00000000-0005-0000-0000-0000B8300000}"/>
    <cellStyle name="Normal 31 2" xfId="2843" xr:uid="{00000000-0005-0000-0000-0000B9300000}"/>
    <cellStyle name="Normal 31 2 2" xfId="2844" xr:uid="{00000000-0005-0000-0000-0000BA300000}"/>
    <cellStyle name="Normal 31 2 3" xfId="2845" xr:uid="{00000000-0005-0000-0000-0000BB300000}"/>
    <cellStyle name="Normal 31 2 4" xfId="5812" xr:uid="{00000000-0005-0000-0000-0000BC300000}"/>
    <cellStyle name="Normal 31 2 5" xfId="6136" xr:uid="{00000000-0005-0000-0000-0000BD300000}"/>
    <cellStyle name="Normal 31 3" xfId="2846" xr:uid="{00000000-0005-0000-0000-0000BE300000}"/>
    <cellStyle name="Normal 31 3 2" xfId="2847" xr:uid="{00000000-0005-0000-0000-0000BF300000}"/>
    <cellStyle name="Normal 31 4" xfId="2848" xr:uid="{00000000-0005-0000-0000-0000C0300000}"/>
    <cellStyle name="Normal 31 5" xfId="5811" xr:uid="{00000000-0005-0000-0000-0000C1300000}"/>
    <cellStyle name="Normal 31 6" xfId="6135" xr:uid="{00000000-0005-0000-0000-0000C2300000}"/>
    <cellStyle name="Normal 31_BP2012 Key Driver-AMP 120106-v4" xfId="2849" xr:uid="{00000000-0005-0000-0000-0000C3300000}"/>
    <cellStyle name="Normal 310" xfId="2850" xr:uid="{00000000-0005-0000-0000-0000C4300000}"/>
    <cellStyle name="Normal 310 2" xfId="9844" xr:uid="{00000000-0005-0000-0000-0000C5300000}"/>
    <cellStyle name="Normal 311" xfId="2851" xr:uid="{00000000-0005-0000-0000-0000C6300000}"/>
    <cellStyle name="Normal 311 2" xfId="9845" xr:uid="{00000000-0005-0000-0000-0000C7300000}"/>
    <cellStyle name="Normal 312" xfId="2852" xr:uid="{00000000-0005-0000-0000-0000C8300000}"/>
    <cellStyle name="Normal 312 2" xfId="9846" xr:uid="{00000000-0005-0000-0000-0000C9300000}"/>
    <cellStyle name="Normal 313" xfId="2853" xr:uid="{00000000-0005-0000-0000-0000CA300000}"/>
    <cellStyle name="Normal 313 2" xfId="9847" xr:uid="{00000000-0005-0000-0000-0000CB300000}"/>
    <cellStyle name="Normal 314" xfId="2854" xr:uid="{00000000-0005-0000-0000-0000CC300000}"/>
    <cellStyle name="Normal 314 2" xfId="9848" xr:uid="{00000000-0005-0000-0000-0000CD300000}"/>
    <cellStyle name="Normal 315" xfId="2855" xr:uid="{00000000-0005-0000-0000-0000CE300000}"/>
    <cellStyle name="Normal 315 2" xfId="9849" xr:uid="{00000000-0005-0000-0000-0000CF300000}"/>
    <cellStyle name="Normal 316" xfId="2856" xr:uid="{00000000-0005-0000-0000-0000D0300000}"/>
    <cellStyle name="Normal 316 2" xfId="9850" xr:uid="{00000000-0005-0000-0000-0000D1300000}"/>
    <cellStyle name="Normal 317" xfId="2857" xr:uid="{00000000-0005-0000-0000-0000D2300000}"/>
    <cellStyle name="Normal 317 2" xfId="9851" xr:uid="{00000000-0005-0000-0000-0000D3300000}"/>
    <cellStyle name="Normal 318" xfId="2858" xr:uid="{00000000-0005-0000-0000-0000D4300000}"/>
    <cellStyle name="Normal 318 2" xfId="9852" xr:uid="{00000000-0005-0000-0000-0000D5300000}"/>
    <cellStyle name="Normal 319" xfId="2859" xr:uid="{00000000-0005-0000-0000-0000D6300000}"/>
    <cellStyle name="Normal 319 2" xfId="9853" xr:uid="{00000000-0005-0000-0000-0000D7300000}"/>
    <cellStyle name="Normal 32" xfId="2860" xr:uid="{00000000-0005-0000-0000-0000D8300000}"/>
    <cellStyle name="Normal 32 2" xfId="2861" xr:uid="{00000000-0005-0000-0000-0000D9300000}"/>
    <cellStyle name="Normal 32 2 2" xfId="2862" xr:uid="{00000000-0005-0000-0000-0000DA300000}"/>
    <cellStyle name="Normal 32 3" xfId="2863" xr:uid="{00000000-0005-0000-0000-0000DB300000}"/>
    <cellStyle name="Normal 32 4" xfId="6137" xr:uid="{00000000-0005-0000-0000-0000DC300000}"/>
    <cellStyle name="Normal 320" xfId="2864" xr:uid="{00000000-0005-0000-0000-0000DD300000}"/>
    <cellStyle name="Normal 320 2" xfId="9854" xr:uid="{00000000-0005-0000-0000-0000DE300000}"/>
    <cellStyle name="Normal 321" xfId="2865" xr:uid="{00000000-0005-0000-0000-0000DF300000}"/>
    <cellStyle name="Normal 321 2" xfId="9855" xr:uid="{00000000-0005-0000-0000-0000E0300000}"/>
    <cellStyle name="Normal 322" xfId="2866" xr:uid="{00000000-0005-0000-0000-0000E1300000}"/>
    <cellStyle name="Normal 322 2" xfId="9856" xr:uid="{00000000-0005-0000-0000-0000E2300000}"/>
    <cellStyle name="Normal 323" xfId="2867" xr:uid="{00000000-0005-0000-0000-0000E3300000}"/>
    <cellStyle name="Normal 323 2" xfId="9857" xr:uid="{00000000-0005-0000-0000-0000E4300000}"/>
    <cellStyle name="Normal 324" xfId="2868" xr:uid="{00000000-0005-0000-0000-0000E5300000}"/>
    <cellStyle name="Normal 324 2" xfId="9858" xr:uid="{00000000-0005-0000-0000-0000E6300000}"/>
    <cellStyle name="Normal 325" xfId="2869" xr:uid="{00000000-0005-0000-0000-0000E7300000}"/>
    <cellStyle name="Normal 325 2" xfId="9859" xr:uid="{00000000-0005-0000-0000-0000E8300000}"/>
    <cellStyle name="Normal 326" xfId="2870" xr:uid="{00000000-0005-0000-0000-0000E9300000}"/>
    <cellStyle name="Normal 326 2" xfId="9860" xr:uid="{00000000-0005-0000-0000-0000EA300000}"/>
    <cellStyle name="Normal 327" xfId="2871" xr:uid="{00000000-0005-0000-0000-0000EB300000}"/>
    <cellStyle name="Normal 327 2" xfId="9861" xr:uid="{00000000-0005-0000-0000-0000EC300000}"/>
    <cellStyle name="Normal 328" xfId="2872" xr:uid="{00000000-0005-0000-0000-0000ED300000}"/>
    <cellStyle name="Normal 328 2" xfId="9862" xr:uid="{00000000-0005-0000-0000-0000EE300000}"/>
    <cellStyle name="Normal 329" xfId="2873" xr:uid="{00000000-0005-0000-0000-0000EF300000}"/>
    <cellStyle name="Normal 329 2" xfId="9863" xr:uid="{00000000-0005-0000-0000-0000F0300000}"/>
    <cellStyle name="Normal 33" xfId="2874" xr:uid="{00000000-0005-0000-0000-0000F1300000}"/>
    <cellStyle name="Normal 33 2" xfId="2875" xr:uid="{00000000-0005-0000-0000-0000F2300000}"/>
    <cellStyle name="Normal 33 3" xfId="2876" xr:uid="{00000000-0005-0000-0000-0000F3300000}"/>
    <cellStyle name="Normal 33 4" xfId="6138" xr:uid="{00000000-0005-0000-0000-0000F4300000}"/>
    <cellStyle name="Normal 330" xfId="2877" xr:uid="{00000000-0005-0000-0000-0000F5300000}"/>
    <cellStyle name="Normal 330 2" xfId="9864" xr:uid="{00000000-0005-0000-0000-0000F6300000}"/>
    <cellStyle name="Normal 331" xfId="2878" xr:uid="{00000000-0005-0000-0000-0000F7300000}"/>
    <cellStyle name="Normal 331 2" xfId="9865" xr:uid="{00000000-0005-0000-0000-0000F8300000}"/>
    <cellStyle name="Normal 332" xfId="2879" xr:uid="{00000000-0005-0000-0000-0000F9300000}"/>
    <cellStyle name="Normal 332 2" xfId="9866" xr:uid="{00000000-0005-0000-0000-0000FA300000}"/>
    <cellStyle name="Normal 333" xfId="2880" xr:uid="{00000000-0005-0000-0000-0000FB300000}"/>
    <cellStyle name="Normal 333 2" xfId="9867" xr:uid="{00000000-0005-0000-0000-0000FC300000}"/>
    <cellStyle name="Normal 334" xfId="2881" xr:uid="{00000000-0005-0000-0000-0000FD300000}"/>
    <cellStyle name="Normal 334 2" xfId="9868" xr:uid="{00000000-0005-0000-0000-0000FE300000}"/>
    <cellStyle name="Normal 335" xfId="2882" xr:uid="{00000000-0005-0000-0000-0000FF300000}"/>
    <cellStyle name="Normal 335 2" xfId="9869" xr:uid="{00000000-0005-0000-0000-000000310000}"/>
    <cellStyle name="Normal 336" xfId="2883" xr:uid="{00000000-0005-0000-0000-000001310000}"/>
    <cellStyle name="Normal 336 2" xfId="9870" xr:uid="{00000000-0005-0000-0000-000002310000}"/>
    <cellStyle name="Normal 337" xfId="2884" xr:uid="{00000000-0005-0000-0000-000003310000}"/>
    <cellStyle name="Normal 337 2" xfId="9871" xr:uid="{00000000-0005-0000-0000-000004310000}"/>
    <cellStyle name="Normal 338" xfId="2885" xr:uid="{00000000-0005-0000-0000-000005310000}"/>
    <cellStyle name="Normal 338 2" xfId="9872" xr:uid="{00000000-0005-0000-0000-000006310000}"/>
    <cellStyle name="Normal 339" xfId="2886" xr:uid="{00000000-0005-0000-0000-000007310000}"/>
    <cellStyle name="Normal 339 2" xfId="9873" xr:uid="{00000000-0005-0000-0000-000008310000}"/>
    <cellStyle name="Normal 34" xfId="2887" xr:uid="{00000000-0005-0000-0000-000009310000}"/>
    <cellStyle name="Normal 34 2" xfId="2888" xr:uid="{00000000-0005-0000-0000-00000A310000}"/>
    <cellStyle name="Normal 34 3" xfId="2889" xr:uid="{00000000-0005-0000-0000-00000B310000}"/>
    <cellStyle name="Normal 34 4" xfId="6139" xr:uid="{00000000-0005-0000-0000-00000C310000}"/>
    <cellStyle name="Normal 34 5" xfId="13375" xr:uid="{00000000-0005-0000-0000-00000D310000}"/>
    <cellStyle name="Normal 340" xfId="2890" xr:uid="{00000000-0005-0000-0000-00000E310000}"/>
    <cellStyle name="Normal 340 2" xfId="9874" xr:uid="{00000000-0005-0000-0000-00000F310000}"/>
    <cellStyle name="Normal 341" xfId="2891" xr:uid="{00000000-0005-0000-0000-000010310000}"/>
    <cellStyle name="Normal 341 2" xfId="9875" xr:uid="{00000000-0005-0000-0000-000011310000}"/>
    <cellStyle name="Normal 342" xfId="2892" xr:uid="{00000000-0005-0000-0000-000012310000}"/>
    <cellStyle name="Normal 342 2" xfId="9876" xr:uid="{00000000-0005-0000-0000-000013310000}"/>
    <cellStyle name="Normal 343" xfId="2893" xr:uid="{00000000-0005-0000-0000-000014310000}"/>
    <cellStyle name="Normal 343 2" xfId="9877" xr:uid="{00000000-0005-0000-0000-000015310000}"/>
    <cellStyle name="Normal 344" xfId="2894" xr:uid="{00000000-0005-0000-0000-000016310000}"/>
    <cellStyle name="Normal 344 2" xfId="9878" xr:uid="{00000000-0005-0000-0000-000017310000}"/>
    <cellStyle name="Normal 345" xfId="2895" xr:uid="{00000000-0005-0000-0000-000018310000}"/>
    <cellStyle name="Normal 345 2" xfId="9879" xr:uid="{00000000-0005-0000-0000-000019310000}"/>
    <cellStyle name="Normal 346" xfId="2896" xr:uid="{00000000-0005-0000-0000-00001A310000}"/>
    <cellStyle name="Normal 346 2" xfId="9880" xr:uid="{00000000-0005-0000-0000-00001B310000}"/>
    <cellStyle name="Normal 347" xfId="2897" xr:uid="{00000000-0005-0000-0000-00001C310000}"/>
    <cellStyle name="Normal 347 2" xfId="9881" xr:uid="{00000000-0005-0000-0000-00001D310000}"/>
    <cellStyle name="Normal 348" xfId="2898" xr:uid="{00000000-0005-0000-0000-00001E310000}"/>
    <cellStyle name="Normal 348 2" xfId="9882" xr:uid="{00000000-0005-0000-0000-00001F310000}"/>
    <cellStyle name="Normal 349" xfId="2899" xr:uid="{00000000-0005-0000-0000-000020310000}"/>
    <cellStyle name="Normal 349 2" xfId="9883" xr:uid="{00000000-0005-0000-0000-000021310000}"/>
    <cellStyle name="Normal 35" xfId="2900" xr:uid="{00000000-0005-0000-0000-000022310000}"/>
    <cellStyle name="Normal 35 2" xfId="2901" xr:uid="{00000000-0005-0000-0000-000023310000}"/>
    <cellStyle name="Normal 35 3" xfId="2902" xr:uid="{00000000-0005-0000-0000-000024310000}"/>
    <cellStyle name="Normal 35 4" xfId="6140" xr:uid="{00000000-0005-0000-0000-000025310000}"/>
    <cellStyle name="Normal 350" xfId="2903" xr:uid="{00000000-0005-0000-0000-000026310000}"/>
    <cellStyle name="Normal 350 2" xfId="9884" xr:uid="{00000000-0005-0000-0000-000027310000}"/>
    <cellStyle name="Normal 351" xfId="2904" xr:uid="{00000000-0005-0000-0000-000028310000}"/>
    <cellStyle name="Normal 351 2" xfId="9885" xr:uid="{00000000-0005-0000-0000-000029310000}"/>
    <cellStyle name="Normal 352" xfId="2905" xr:uid="{00000000-0005-0000-0000-00002A310000}"/>
    <cellStyle name="Normal 352 2" xfId="9886" xr:uid="{00000000-0005-0000-0000-00002B310000}"/>
    <cellStyle name="Normal 353" xfId="2906" xr:uid="{00000000-0005-0000-0000-00002C310000}"/>
    <cellStyle name="Normal 353 2" xfId="9887" xr:uid="{00000000-0005-0000-0000-00002D310000}"/>
    <cellStyle name="Normal 354" xfId="2907" xr:uid="{00000000-0005-0000-0000-00002E310000}"/>
    <cellStyle name="Normal 355" xfId="2908" xr:uid="{00000000-0005-0000-0000-00002F310000}"/>
    <cellStyle name="Normal 355 2" xfId="9888" xr:uid="{00000000-0005-0000-0000-000030310000}"/>
    <cellStyle name="Normal 356" xfId="2909" xr:uid="{00000000-0005-0000-0000-000031310000}"/>
    <cellStyle name="Normal 356 2" xfId="9889" xr:uid="{00000000-0005-0000-0000-000032310000}"/>
    <cellStyle name="Normal 357" xfId="2910" xr:uid="{00000000-0005-0000-0000-000033310000}"/>
    <cellStyle name="Normal 357 2" xfId="9890" xr:uid="{00000000-0005-0000-0000-000034310000}"/>
    <cellStyle name="Normal 358" xfId="2911" xr:uid="{00000000-0005-0000-0000-000035310000}"/>
    <cellStyle name="Normal 358 2" xfId="9891" xr:uid="{00000000-0005-0000-0000-000036310000}"/>
    <cellStyle name="Normal 359" xfId="2912" xr:uid="{00000000-0005-0000-0000-000037310000}"/>
    <cellStyle name="Normal 359 2" xfId="9892" xr:uid="{00000000-0005-0000-0000-000038310000}"/>
    <cellStyle name="Normal 36" xfId="2913" xr:uid="{00000000-0005-0000-0000-000039310000}"/>
    <cellStyle name="Normal 36 2" xfId="2914" xr:uid="{00000000-0005-0000-0000-00003A310000}"/>
    <cellStyle name="Normal 36 3" xfId="2915" xr:uid="{00000000-0005-0000-0000-00003B310000}"/>
    <cellStyle name="Normal 36 4" xfId="6141" xr:uid="{00000000-0005-0000-0000-00003C310000}"/>
    <cellStyle name="Normal 360" xfId="2916" xr:uid="{00000000-0005-0000-0000-00003D310000}"/>
    <cellStyle name="Normal 360 2" xfId="9893" xr:uid="{00000000-0005-0000-0000-00003E310000}"/>
    <cellStyle name="Normal 361" xfId="2917" xr:uid="{00000000-0005-0000-0000-00003F310000}"/>
    <cellStyle name="Normal 361 2" xfId="9894" xr:uid="{00000000-0005-0000-0000-000040310000}"/>
    <cellStyle name="Normal 362" xfId="2918" xr:uid="{00000000-0005-0000-0000-000041310000}"/>
    <cellStyle name="Normal 362 2" xfId="9895" xr:uid="{00000000-0005-0000-0000-000042310000}"/>
    <cellStyle name="Normal 363" xfId="2919" xr:uid="{00000000-0005-0000-0000-000043310000}"/>
    <cellStyle name="Normal 363 2" xfId="9896" xr:uid="{00000000-0005-0000-0000-000044310000}"/>
    <cellStyle name="Normal 364" xfId="2920" xr:uid="{00000000-0005-0000-0000-000045310000}"/>
    <cellStyle name="Normal 364 2" xfId="9897" xr:uid="{00000000-0005-0000-0000-000046310000}"/>
    <cellStyle name="Normal 365" xfId="2921" xr:uid="{00000000-0005-0000-0000-000047310000}"/>
    <cellStyle name="Normal 365 2" xfId="9898" xr:uid="{00000000-0005-0000-0000-000048310000}"/>
    <cellStyle name="Normal 366" xfId="2922" xr:uid="{00000000-0005-0000-0000-000049310000}"/>
    <cellStyle name="Normal 366 2" xfId="9899" xr:uid="{00000000-0005-0000-0000-00004A310000}"/>
    <cellStyle name="Normal 367" xfId="2923" xr:uid="{00000000-0005-0000-0000-00004B310000}"/>
    <cellStyle name="Normal 367 2" xfId="9900" xr:uid="{00000000-0005-0000-0000-00004C310000}"/>
    <cellStyle name="Normal 368" xfId="2924" xr:uid="{00000000-0005-0000-0000-00004D310000}"/>
    <cellStyle name="Normal 368 2" xfId="9901" xr:uid="{00000000-0005-0000-0000-00004E310000}"/>
    <cellStyle name="Normal 369" xfId="2925" xr:uid="{00000000-0005-0000-0000-00004F310000}"/>
    <cellStyle name="Normal 369 2" xfId="9902" xr:uid="{00000000-0005-0000-0000-000050310000}"/>
    <cellStyle name="Normal 37" xfId="2926" xr:uid="{00000000-0005-0000-0000-000051310000}"/>
    <cellStyle name="Normal 37 2" xfId="2927" xr:uid="{00000000-0005-0000-0000-000052310000}"/>
    <cellStyle name="Normal 37 3" xfId="2928" xr:uid="{00000000-0005-0000-0000-000053310000}"/>
    <cellStyle name="Normal 37 4" xfId="2929" xr:uid="{00000000-0005-0000-0000-000054310000}"/>
    <cellStyle name="Normal 37 5" xfId="6142" xr:uid="{00000000-0005-0000-0000-000055310000}"/>
    <cellStyle name="Normal 370" xfId="2930" xr:uid="{00000000-0005-0000-0000-000056310000}"/>
    <cellStyle name="Normal 370 2" xfId="9903" xr:uid="{00000000-0005-0000-0000-000057310000}"/>
    <cellStyle name="Normal 371" xfId="2931" xr:uid="{00000000-0005-0000-0000-000058310000}"/>
    <cellStyle name="Normal 371 2" xfId="9904" xr:uid="{00000000-0005-0000-0000-000059310000}"/>
    <cellStyle name="Normal 372" xfId="2932" xr:uid="{00000000-0005-0000-0000-00005A310000}"/>
    <cellStyle name="Normal 372 2" xfId="9905" xr:uid="{00000000-0005-0000-0000-00005B310000}"/>
    <cellStyle name="Normal 373" xfId="2933" xr:uid="{00000000-0005-0000-0000-00005C310000}"/>
    <cellStyle name="Normal 373 2" xfId="9906" xr:uid="{00000000-0005-0000-0000-00005D310000}"/>
    <cellStyle name="Normal 374" xfId="2934" xr:uid="{00000000-0005-0000-0000-00005E310000}"/>
    <cellStyle name="Normal 374 2" xfId="9907" xr:uid="{00000000-0005-0000-0000-00005F310000}"/>
    <cellStyle name="Normal 375" xfId="2935" xr:uid="{00000000-0005-0000-0000-000060310000}"/>
    <cellStyle name="Normal 375 2" xfId="9908" xr:uid="{00000000-0005-0000-0000-000061310000}"/>
    <cellStyle name="Normal 376" xfId="2936" xr:uid="{00000000-0005-0000-0000-000062310000}"/>
    <cellStyle name="Normal 376 2" xfId="9909" xr:uid="{00000000-0005-0000-0000-000063310000}"/>
    <cellStyle name="Normal 377" xfId="2937" xr:uid="{00000000-0005-0000-0000-000064310000}"/>
    <cellStyle name="Normal 377 2" xfId="9910" xr:uid="{00000000-0005-0000-0000-000065310000}"/>
    <cellStyle name="Normal 378" xfId="2938" xr:uid="{00000000-0005-0000-0000-000066310000}"/>
    <cellStyle name="Normal 378 2" xfId="9911" xr:uid="{00000000-0005-0000-0000-000067310000}"/>
    <cellStyle name="Normal 379" xfId="2939" xr:uid="{00000000-0005-0000-0000-000068310000}"/>
    <cellStyle name="Normal 379 2" xfId="9912" xr:uid="{00000000-0005-0000-0000-000069310000}"/>
    <cellStyle name="Normal 38" xfId="2940" xr:uid="{00000000-0005-0000-0000-00006A310000}"/>
    <cellStyle name="Normal 38 2" xfId="2941" xr:uid="{00000000-0005-0000-0000-00006B310000}"/>
    <cellStyle name="Normal 38 3" xfId="2942" xr:uid="{00000000-0005-0000-0000-00006C310000}"/>
    <cellStyle name="Normal 38 4" xfId="2943" xr:uid="{00000000-0005-0000-0000-00006D310000}"/>
    <cellStyle name="Normal 38 5" xfId="6143" xr:uid="{00000000-0005-0000-0000-00006E310000}"/>
    <cellStyle name="Normal 380" xfId="2944" xr:uid="{00000000-0005-0000-0000-00006F310000}"/>
    <cellStyle name="Normal 380 2" xfId="9913" xr:uid="{00000000-0005-0000-0000-000070310000}"/>
    <cellStyle name="Normal 381" xfId="2945" xr:uid="{00000000-0005-0000-0000-000071310000}"/>
    <cellStyle name="Normal 381 2" xfId="9914" xr:uid="{00000000-0005-0000-0000-000072310000}"/>
    <cellStyle name="Normal 382" xfId="2946" xr:uid="{00000000-0005-0000-0000-000073310000}"/>
    <cellStyle name="Normal 382 2" xfId="9915" xr:uid="{00000000-0005-0000-0000-000074310000}"/>
    <cellStyle name="Normal 383" xfId="2947" xr:uid="{00000000-0005-0000-0000-000075310000}"/>
    <cellStyle name="Normal 383 2" xfId="9916" xr:uid="{00000000-0005-0000-0000-000076310000}"/>
    <cellStyle name="Normal 384" xfId="2948" xr:uid="{00000000-0005-0000-0000-000077310000}"/>
    <cellStyle name="Normal 384 2" xfId="9917" xr:uid="{00000000-0005-0000-0000-000078310000}"/>
    <cellStyle name="Normal 385" xfId="2949" xr:uid="{00000000-0005-0000-0000-000079310000}"/>
    <cellStyle name="Normal 385 2" xfId="9918" xr:uid="{00000000-0005-0000-0000-00007A310000}"/>
    <cellStyle name="Normal 386" xfId="5759" xr:uid="{00000000-0005-0000-0000-00007B310000}"/>
    <cellStyle name="Normal 386 2" xfId="10832" xr:uid="{00000000-0005-0000-0000-00007C310000}"/>
    <cellStyle name="Normal 387" xfId="5794" xr:uid="{00000000-0005-0000-0000-00007D310000}"/>
    <cellStyle name="Normal 387 2" xfId="10854" xr:uid="{00000000-0005-0000-0000-00007E310000}"/>
    <cellStyle name="Normal 388" xfId="5806" xr:uid="{00000000-0005-0000-0000-00007F310000}"/>
    <cellStyle name="Normal 388 2" xfId="10858" xr:uid="{00000000-0005-0000-0000-000080310000}"/>
    <cellStyle name="Normal 389" xfId="5779" xr:uid="{00000000-0005-0000-0000-000081310000}"/>
    <cellStyle name="Normal 389 2" xfId="10841" xr:uid="{00000000-0005-0000-0000-000082310000}"/>
    <cellStyle name="Normal 39" xfId="2950" xr:uid="{00000000-0005-0000-0000-000083310000}"/>
    <cellStyle name="Normal 39 2" xfId="2951" xr:uid="{00000000-0005-0000-0000-000084310000}"/>
    <cellStyle name="Normal 39 3" xfId="2952" xr:uid="{00000000-0005-0000-0000-000085310000}"/>
    <cellStyle name="Normal 39 4" xfId="2953" xr:uid="{00000000-0005-0000-0000-000086310000}"/>
    <cellStyle name="Normal 39 5" xfId="6144" xr:uid="{00000000-0005-0000-0000-000087310000}"/>
    <cellStyle name="Normal 390" xfId="5763" xr:uid="{00000000-0005-0000-0000-000088310000}"/>
    <cellStyle name="Normal 390 2" xfId="10834" xr:uid="{00000000-0005-0000-0000-000089310000}"/>
    <cellStyle name="Normal 391" xfId="5776" xr:uid="{00000000-0005-0000-0000-00008A310000}"/>
    <cellStyle name="Normal 391 2" xfId="10839" xr:uid="{00000000-0005-0000-0000-00008B310000}"/>
    <cellStyle name="Normal 392" xfId="5769" xr:uid="{00000000-0005-0000-0000-00008C310000}"/>
    <cellStyle name="Normal 392 2" xfId="10836" xr:uid="{00000000-0005-0000-0000-00008D310000}"/>
    <cellStyle name="Normal 393" xfId="5820" xr:uid="{00000000-0005-0000-0000-00008E310000}"/>
    <cellStyle name="Normal 393 2" xfId="10860" xr:uid="{00000000-0005-0000-0000-00008F310000}"/>
    <cellStyle name="Normal 394" xfId="5798" xr:uid="{00000000-0005-0000-0000-000090310000}"/>
    <cellStyle name="Normal 394 2" xfId="10855" xr:uid="{00000000-0005-0000-0000-000091310000}"/>
    <cellStyle name="Normal 395" xfId="5816" xr:uid="{00000000-0005-0000-0000-000092310000}"/>
    <cellStyle name="Normal 395 2" xfId="10859" xr:uid="{00000000-0005-0000-0000-000093310000}"/>
    <cellStyle name="Normal 396" xfId="5801" xr:uid="{00000000-0005-0000-0000-000094310000}"/>
    <cellStyle name="Normal 396 2" xfId="10856" xr:uid="{00000000-0005-0000-0000-000095310000}"/>
    <cellStyle name="Normal 397" xfId="5802" xr:uid="{00000000-0005-0000-0000-000096310000}"/>
    <cellStyle name="Normal 397 2" xfId="10857" xr:uid="{00000000-0005-0000-0000-000097310000}"/>
    <cellStyle name="Normal 398" xfId="5778" xr:uid="{00000000-0005-0000-0000-000098310000}"/>
    <cellStyle name="Normal 398 2" xfId="10840" xr:uid="{00000000-0005-0000-0000-000099310000}"/>
    <cellStyle name="Normal 399" xfId="5764" xr:uid="{00000000-0005-0000-0000-00009A310000}"/>
    <cellStyle name="Normal 399 2" xfId="10835" xr:uid="{00000000-0005-0000-0000-00009B310000}"/>
    <cellStyle name="Normal 4" xfId="2954" xr:uid="{00000000-0005-0000-0000-00009C310000}"/>
    <cellStyle name="Normal 4 2" xfId="2955" xr:uid="{00000000-0005-0000-0000-00009D310000}"/>
    <cellStyle name="Normal 4 2 2" xfId="2956" xr:uid="{00000000-0005-0000-0000-00009E310000}"/>
    <cellStyle name="Normal 4 2 2 2" xfId="2957" xr:uid="{00000000-0005-0000-0000-00009F310000}"/>
    <cellStyle name="Normal 4 2 2 3" xfId="6145" xr:uid="{00000000-0005-0000-0000-0000A0310000}"/>
    <cellStyle name="Normal 4 2 3" xfId="2958" xr:uid="{00000000-0005-0000-0000-0000A1310000}"/>
    <cellStyle name="Normal 4 2 4" xfId="2959" xr:uid="{00000000-0005-0000-0000-0000A2310000}"/>
    <cellStyle name="Normal 4 3" xfId="2960" xr:uid="{00000000-0005-0000-0000-0000A3310000}"/>
    <cellStyle name="Normal 4 3 2" xfId="2961" xr:uid="{00000000-0005-0000-0000-0000A4310000}"/>
    <cellStyle name="Normal 4 3 3" xfId="2962" xr:uid="{00000000-0005-0000-0000-0000A5310000}"/>
    <cellStyle name="Normal 4 3 4" xfId="6146" xr:uid="{00000000-0005-0000-0000-0000A6310000}"/>
    <cellStyle name="Normal 4 3 5" xfId="44200" xr:uid="{FC2C43DD-7EF3-4DCD-BC4C-5E4BD7D7A3D8}"/>
    <cellStyle name="Normal 4 4" xfId="2963" xr:uid="{00000000-0005-0000-0000-0000A7310000}"/>
    <cellStyle name="Normal 4 4 2" xfId="6147" xr:uid="{00000000-0005-0000-0000-0000A8310000}"/>
    <cellStyle name="Normal 4 5" xfId="2964" xr:uid="{00000000-0005-0000-0000-0000A9310000}"/>
    <cellStyle name="Normal 4 6" xfId="2965" xr:uid="{00000000-0005-0000-0000-0000AA310000}"/>
    <cellStyle name="Normal 4 6 2" xfId="2966" xr:uid="{00000000-0005-0000-0000-0000AB310000}"/>
    <cellStyle name="Normal 4 7" xfId="2967" xr:uid="{00000000-0005-0000-0000-0000AC310000}"/>
    <cellStyle name="Normal 4 8" xfId="12547" xr:uid="{00000000-0005-0000-0000-0000AD310000}"/>
    <cellStyle name="Normal 4 8 2" xfId="17077" xr:uid="{00000000-0005-0000-0000-0000AE310000}"/>
    <cellStyle name="Normal 4_BP2012 Key Driver-AMP 120106-v4" xfId="2968" xr:uid="{00000000-0005-0000-0000-0000AF310000}"/>
    <cellStyle name="Normal 40" xfId="2969" xr:uid="{00000000-0005-0000-0000-0000B0310000}"/>
    <cellStyle name="Normal 40 2" xfId="2970" xr:uid="{00000000-0005-0000-0000-0000B1310000}"/>
    <cellStyle name="Normal 40 3" xfId="2971" xr:uid="{00000000-0005-0000-0000-0000B2310000}"/>
    <cellStyle name="Normal 40 4" xfId="2972" xr:uid="{00000000-0005-0000-0000-0000B3310000}"/>
    <cellStyle name="Normal 40 5" xfId="6148" xr:uid="{00000000-0005-0000-0000-0000B4310000}"/>
    <cellStyle name="Normal 400" xfId="5775" xr:uid="{00000000-0005-0000-0000-0000B5310000}"/>
    <cellStyle name="Normal 400 2" xfId="10838" xr:uid="{00000000-0005-0000-0000-0000B6310000}"/>
    <cellStyle name="Normal 401" xfId="5770" xr:uid="{00000000-0005-0000-0000-0000B7310000}"/>
    <cellStyle name="Normal 401 2" xfId="10837" xr:uid="{00000000-0005-0000-0000-0000B8310000}"/>
    <cellStyle name="Normal 402" xfId="5821" xr:uid="{00000000-0005-0000-0000-0000B9310000}"/>
    <cellStyle name="Normal 402 2" xfId="10861" xr:uid="{00000000-0005-0000-0000-0000BA310000}"/>
    <cellStyle name="Normal 403" xfId="5823" xr:uid="{00000000-0005-0000-0000-0000BB310000}"/>
    <cellStyle name="Normal 403 2" xfId="10862" xr:uid="{00000000-0005-0000-0000-0000BC310000}"/>
    <cellStyle name="Normal 404" xfId="5825" xr:uid="{00000000-0005-0000-0000-0000BD310000}"/>
    <cellStyle name="Normal 404 2" xfId="10863" xr:uid="{00000000-0005-0000-0000-0000BE310000}"/>
    <cellStyle name="Normal 405" xfId="5827" xr:uid="{00000000-0005-0000-0000-0000BF310000}"/>
    <cellStyle name="Normal 405 2" xfId="10864" xr:uid="{00000000-0005-0000-0000-0000C0310000}"/>
    <cellStyle name="Normal 406" xfId="5836" xr:uid="{00000000-0005-0000-0000-0000C1310000}"/>
    <cellStyle name="Normal 406 2" xfId="10865" xr:uid="{00000000-0005-0000-0000-0000C2310000}"/>
    <cellStyle name="Normal 407" xfId="5867" xr:uid="{00000000-0005-0000-0000-0000C3310000}"/>
    <cellStyle name="Normal 407 2" xfId="10875" xr:uid="{00000000-0005-0000-0000-0000C4310000}"/>
    <cellStyle name="Normal 408" xfId="5877" xr:uid="{00000000-0005-0000-0000-0000C5310000}"/>
    <cellStyle name="Normal 408 2" xfId="10880" xr:uid="{00000000-0005-0000-0000-0000C6310000}"/>
    <cellStyle name="Normal 409" xfId="5861" xr:uid="{00000000-0005-0000-0000-0000C7310000}"/>
    <cellStyle name="Normal 409 2" xfId="10873" xr:uid="{00000000-0005-0000-0000-0000C8310000}"/>
    <cellStyle name="Normal 41" xfId="2973" xr:uid="{00000000-0005-0000-0000-0000C9310000}"/>
    <cellStyle name="Normal 41 2" xfId="2974" xr:uid="{00000000-0005-0000-0000-0000CA310000}"/>
    <cellStyle name="Normal 41 3" xfId="2975" xr:uid="{00000000-0005-0000-0000-0000CB310000}"/>
    <cellStyle name="Normal 41 4" xfId="6149" xr:uid="{00000000-0005-0000-0000-0000CC310000}"/>
    <cellStyle name="Normal 410" xfId="5875" xr:uid="{00000000-0005-0000-0000-0000CD310000}"/>
    <cellStyle name="Normal 410 2" xfId="10879" xr:uid="{00000000-0005-0000-0000-0000CE310000}"/>
    <cellStyle name="Normal 411" xfId="5855" xr:uid="{00000000-0005-0000-0000-0000CF310000}"/>
    <cellStyle name="Normal 411 2" xfId="10871" xr:uid="{00000000-0005-0000-0000-0000D0310000}"/>
    <cellStyle name="Normal 412" xfId="5874" xr:uid="{00000000-0005-0000-0000-0000D1310000}"/>
    <cellStyle name="Normal 412 2" xfId="10878" xr:uid="{00000000-0005-0000-0000-0000D2310000}"/>
    <cellStyle name="Normal 413" xfId="5883" xr:uid="{00000000-0005-0000-0000-0000D3310000}"/>
    <cellStyle name="Normal 413 2" xfId="10882" xr:uid="{00000000-0005-0000-0000-0000D4310000}"/>
    <cellStyle name="Normal 414" xfId="5873" xr:uid="{00000000-0005-0000-0000-0000D5310000}"/>
    <cellStyle name="Normal 414 2" xfId="10877" xr:uid="{00000000-0005-0000-0000-0000D6310000}"/>
    <cellStyle name="Normal 415" xfId="5869" xr:uid="{00000000-0005-0000-0000-0000D7310000}"/>
    <cellStyle name="Normal 415 2" xfId="10876" xr:uid="{00000000-0005-0000-0000-0000D8310000}"/>
    <cellStyle name="Normal 416" xfId="5865" xr:uid="{00000000-0005-0000-0000-0000D9310000}"/>
    <cellStyle name="Normal 416 2" xfId="10874" xr:uid="{00000000-0005-0000-0000-0000DA310000}"/>
    <cellStyle name="Normal 417" xfId="5844" xr:uid="{00000000-0005-0000-0000-0000DB310000}"/>
    <cellStyle name="Normal 417 2" xfId="10868" xr:uid="{00000000-0005-0000-0000-0000DC310000}"/>
    <cellStyle name="Normal 418" xfId="5860" xr:uid="{00000000-0005-0000-0000-0000DD310000}"/>
    <cellStyle name="Normal 418 2" xfId="10872" xr:uid="{00000000-0005-0000-0000-0000DE310000}"/>
    <cellStyle name="Normal 419" xfId="5848" xr:uid="{00000000-0005-0000-0000-0000DF310000}"/>
    <cellStyle name="Normal 419 2" xfId="10869" xr:uid="{00000000-0005-0000-0000-0000E0310000}"/>
    <cellStyle name="Normal 42" xfId="2976" xr:uid="{00000000-0005-0000-0000-0000E1310000}"/>
    <cellStyle name="Normal 42 2" xfId="2977" xr:uid="{00000000-0005-0000-0000-0000E2310000}"/>
    <cellStyle name="Normal 42 3" xfId="2978" xr:uid="{00000000-0005-0000-0000-0000E3310000}"/>
    <cellStyle name="Normal 42 4" xfId="6150" xr:uid="{00000000-0005-0000-0000-0000E4310000}"/>
    <cellStyle name="Normal 420" xfId="5878" xr:uid="{00000000-0005-0000-0000-0000E5310000}"/>
    <cellStyle name="Normal 420 2" xfId="10881" xr:uid="{00000000-0005-0000-0000-0000E6310000}"/>
    <cellStyle name="Normal 421" xfId="5852" xr:uid="{00000000-0005-0000-0000-0000E7310000}"/>
    <cellStyle name="Normal 421 2" xfId="10870" xr:uid="{00000000-0005-0000-0000-0000E8310000}"/>
    <cellStyle name="Normal 422" xfId="5884" xr:uid="{00000000-0005-0000-0000-0000E9310000}"/>
    <cellStyle name="Normal 422 2" xfId="10883" xr:uid="{00000000-0005-0000-0000-0000EA310000}"/>
    <cellStyle name="Normal 423" xfId="5886" xr:uid="{00000000-0005-0000-0000-0000EB310000}"/>
    <cellStyle name="Normal 423 2" xfId="10884" xr:uid="{00000000-0005-0000-0000-0000EC310000}"/>
    <cellStyle name="Normal 424" xfId="5841" xr:uid="{00000000-0005-0000-0000-0000ED310000}"/>
    <cellStyle name="Normal 424 2" xfId="10867" xr:uid="{00000000-0005-0000-0000-0000EE310000}"/>
    <cellStyle name="Normal 425" xfId="5838" xr:uid="{00000000-0005-0000-0000-0000EF310000}"/>
    <cellStyle name="Normal 425 2" xfId="10866" xr:uid="{00000000-0005-0000-0000-0000F0310000}"/>
    <cellStyle name="Normal 426" xfId="5896" xr:uid="{00000000-0005-0000-0000-0000F1310000}"/>
    <cellStyle name="Normal 426 2" xfId="10885" xr:uid="{00000000-0005-0000-0000-0000F2310000}"/>
    <cellStyle name="Normal 427" xfId="5920" xr:uid="{00000000-0005-0000-0000-0000F3310000}"/>
    <cellStyle name="Normal 427 2" xfId="10892" xr:uid="{00000000-0005-0000-0000-0000F4310000}"/>
    <cellStyle name="Normal 428" xfId="5932" xr:uid="{00000000-0005-0000-0000-0000F5310000}"/>
    <cellStyle name="Normal 428 2" xfId="10897" xr:uid="{00000000-0005-0000-0000-0000F6310000}"/>
    <cellStyle name="Normal 429" xfId="5916" xr:uid="{00000000-0005-0000-0000-0000F7310000}"/>
    <cellStyle name="Normal 429 2" xfId="10891" xr:uid="{00000000-0005-0000-0000-0000F8310000}"/>
    <cellStyle name="Normal 43" xfId="2979" xr:uid="{00000000-0005-0000-0000-0000F9310000}"/>
    <cellStyle name="Normal 43 2" xfId="2980" xr:uid="{00000000-0005-0000-0000-0000FA310000}"/>
    <cellStyle name="Normal 43 3" xfId="2981" xr:uid="{00000000-0005-0000-0000-0000FB310000}"/>
    <cellStyle name="Normal 43 4" xfId="6151" xr:uid="{00000000-0005-0000-0000-0000FC310000}"/>
    <cellStyle name="Normal 430" xfId="5928" xr:uid="{00000000-0005-0000-0000-0000FD310000}"/>
    <cellStyle name="Normal 430 2" xfId="10896" xr:uid="{00000000-0005-0000-0000-0000FE310000}"/>
    <cellStyle name="Normal 431" xfId="5911" xr:uid="{00000000-0005-0000-0000-0000FF310000}"/>
    <cellStyle name="Normal 431 2" xfId="10890" xr:uid="{00000000-0005-0000-0000-000000320000}"/>
    <cellStyle name="Normal 432" xfId="5926" xr:uid="{00000000-0005-0000-0000-000001320000}"/>
    <cellStyle name="Normal 432 2" xfId="10895" xr:uid="{00000000-0005-0000-0000-000002320000}"/>
    <cellStyle name="Normal 433" xfId="5939" xr:uid="{00000000-0005-0000-0000-000003320000}"/>
    <cellStyle name="Normal 433 2" xfId="10899" xr:uid="{00000000-0005-0000-0000-000004320000}"/>
    <cellStyle name="Normal 434" xfId="5925" xr:uid="{00000000-0005-0000-0000-000005320000}"/>
    <cellStyle name="Normal 434 2" xfId="10894" xr:uid="{00000000-0005-0000-0000-000006320000}"/>
    <cellStyle name="Normal 435" xfId="5921" xr:uid="{00000000-0005-0000-0000-000007320000}"/>
    <cellStyle name="Normal 435 2" xfId="10893" xr:uid="{00000000-0005-0000-0000-000008320000}"/>
    <cellStyle name="Normal 436" xfId="5942" xr:uid="{00000000-0005-0000-0000-000009320000}"/>
    <cellStyle name="Normal 436 2" xfId="10900" xr:uid="{00000000-0005-0000-0000-00000A320000}"/>
    <cellStyle name="Normal 437" xfId="5900" xr:uid="{00000000-0005-0000-0000-00000B320000}"/>
    <cellStyle name="Normal 437 2" xfId="10886" xr:uid="{00000000-0005-0000-0000-00000C320000}"/>
    <cellStyle name="Normal 438" xfId="5905" xr:uid="{00000000-0005-0000-0000-00000D320000}"/>
    <cellStyle name="Normal 438 2" xfId="10888" xr:uid="{00000000-0005-0000-0000-00000E320000}"/>
    <cellStyle name="Normal 439" xfId="5904" xr:uid="{00000000-0005-0000-0000-00000F320000}"/>
    <cellStyle name="Normal 439 2" xfId="10887" xr:uid="{00000000-0005-0000-0000-000010320000}"/>
    <cellStyle name="Normal 44" xfId="2982" xr:uid="{00000000-0005-0000-0000-000011320000}"/>
    <cellStyle name="Normal 44 2" xfId="2983" xr:uid="{00000000-0005-0000-0000-000012320000}"/>
    <cellStyle name="Normal 44 3" xfId="2984" xr:uid="{00000000-0005-0000-0000-000013320000}"/>
    <cellStyle name="Normal 44 4" xfId="6152" xr:uid="{00000000-0005-0000-0000-000014320000}"/>
    <cellStyle name="Normal 440" xfId="5950" xr:uid="{00000000-0005-0000-0000-000015320000}"/>
    <cellStyle name="Normal 440 2" xfId="10901" xr:uid="{00000000-0005-0000-0000-000016320000}"/>
    <cellStyle name="Normal 441" xfId="5909" xr:uid="{00000000-0005-0000-0000-000017320000}"/>
    <cellStyle name="Normal 441 2" xfId="10889" xr:uid="{00000000-0005-0000-0000-000018320000}"/>
    <cellStyle name="Normal 442" xfId="5952" xr:uid="{00000000-0005-0000-0000-000019320000}"/>
    <cellStyle name="Normal 442 2" xfId="10902" xr:uid="{00000000-0005-0000-0000-00001A320000}"/>
    <cellStyle name="Normal 443" xfId="5936" xr:uid="{00000000-0005-0000-0000-00001B320000}"/>
    <cellStyle name="Normal 443 2" xfId="10898" xr:uid="{00000000-0005-0000-0000-00001C320000}"/>
    <cellStyle name="Normal 444" xfId="5946" xr:uid="{00000000-0005-0000-0000-00001D320000}"/>
    <cellStyle name="Normal 445" xfId="5929" xr:uid="{00000000-0005-0000-0000-00001E320000}"/>
    <cellStyle name="Normal 446" xfId="5958" xr:uid="{00000000-0005-0000-0000-00001F320000}"/>
    <cellStyle name="Normal 447" xfId="5961" xr:uid="{00000000-0005-0000-0000-000020320000}"/>
    <cellStyle name="Normal 448" xfId="5964" xr:uid="{00000000-0005-0000-0000-000021320000}"/>
    <cellStyle name="Normal 449" xfId="5967" xr:uid="{00000000-0005-0000-0000-000022320000}"/>
    <cellStyle name="Normal 45" xfId="2985" xr:uid="{00000000-0005-0000-0000-000023320000}"/>
    <cellStyle name="Normal 45 2" xfId="2986" xr:uid="{00000000-0005-0000-0000-000024320000}"/>
    <cellStyle name="Normal 45 3" xfId="2987" xr:uid="{00000000-0005-0000-0000-000025320000}"/>
    <cellStyle name="Normal 45 4" xfId="6153" xr:uid="{00000000-0005-0000-0000-000026320000}"/>
    <cellStyle name="Normal 450" xfId="5969" xr:uid="{00000000-0005-0000-0000-000027320000}"/>
    <cellStyle name="Normal 451" xfId="5972" xr:uid="{00000000-0005-0000-0000-000028320000}"/>
    <cellStyle name="Normal 452" xfId="5974" xr:uid="{00000000-0005-0000-0000-000029320000}"/>
    <cellStyle name="Normal 453" xfId="5978" xr:uid="{00000000-0005-0000-0000-00002A320000}"/>
    <cellStyle name="Normal 454" xfId="5981" xr:uid="{00000000-0005-0000-0000-00002B320000}"/>
    <cellStyle name="Normal 455" xfId="5984" xr:uid="{00000000-0005-0000-0000-00002C320000}"/>
    <cellStyle name="Normal 456" xfId="5987" xr:uid="{00000000-0005-0000-0000-00002D320000}"/>
    <cellStyle name="Normal 457" xfId="5990" xr:uid="{00000000-0005-0000-0000-00002E320000}"/>
    <cellStyle name="Normal 458" xfId="5993" xr:uid="{00000000-0005-0000-0000-00002F320000}"/>
    <cellStyle name="Normal 459" xfId="5996" xr:uid="{00000000-0005-0000-0000-000030320000}"/>
    <cellStyle name="Normal 46" xfId="2988" xr:uid="{00000000-0005-0000-0000-000031320000}"/>
    <cellStyle name="Normal 46 2" xfId="2989" xr:uid="{00000000-0005-0000-0000-000032320000}"/>
    <cellStyle name="Normal 46 3" xfId="2990" xr:uid="{00000000-0005-0000-0000-000033320000}"/>
    <cellStyle name="Normal 46 4" xfId="2991" xr:uid="{00000000-0005-0000-0000-000034320000}"/>
    <cellStyle name="Normal 46 5" xfId="2992" xr:uid="{00000000-0005-0000-0000-000035320000}"/>
    <cellStyle name="Normal 46 6" xfId="6154" xr:uid="{00000000-0005-0000-0000-000036320000}"/>
    <cellStyle name="Normal 460" xfId="5999" xr:uid="{00000000-0005-0000-0000-000037320000}"/>
    <cellStyle name="Normal 461" xfId="6002" xr:uid="{00000000-0005-0000-0000-000038320000}"/>
    <cellStyle name="Normal 462" xfId="6005" xr:uid="{00000000-0005-0000-0000-000039320000}"/>
    <cellStyle name="Normal 463" xfId="6008" xr:uid="{00000000-0005-0000-0000-00003A320000}"/>
    <cellStyle name="Normal 464" xfId="6011" xr:uid="{00000000-0005-0000-0000-00003B320000}"/>
    <cellStyle name="Normal 465" xfId="6014" xr:uid="{00000000-0005-0000-0000-00003C320000}"/>
    <cellStyle name="Normal 466" xfId="6017" xr:uid="{00000000-0005-0000-0000-00003D320000}"/>
    <cellStyle name="Normal 467" xfId="6019" xr:uid="{00000000-0005-0000-0000-00003E320000}"/>
    <cellStyle name="Normal 467 2" xfId="10903" xr:uid="{00000000-0005-0000-0000-00003F320000}"/>
    <cellStyle name="Normal 468" xfId="6054" xr:uid="{00000000-0005-0000-0000-000040320000}"/>
    <cellStyle name="Normal 468 2" xfId="10910" xr:uid="{00000000-0005-0000-0000-000041320000}"/>
    <cellStyle name="Normal 469" xfId="6231" xr:uid="{00000000-0005-0000-0000-000042320000}"/>
    <cellStyle name="Normal 469 2" xfId="10943" xr:uid="{00000000-0005-0000-0000-000043320000}"/>
    <cellStyle name="Normal 47" xfId="2993" xr:uid="{00000000-0005-0000-0000-000044320000}"/>
    <cellStyle name="Normal 47 2" xfId="2994" xr:uid="{00000000-0005-0000-0000-000045320000}"/>
    <cellStyle name="Normal 47 2 2" xfId="2995" xr:uid="{00000000-0005-0000-0000-000046320000}"/>
    <cellStyle name="Normal 47 3" xfId="2996" xr:uid="{00000000-0005-0000-0000-000047320000}"/>
    <cellStyle name="Normal 47 4" xfId="2997" xr:uid="{00000000-0005-0000-0000-000048320000}"/>
    <cellStyle name="Normal 47 5" xfId="2998" xr:uid="{00000000-0005-0000-0000-000049320000}"/>
    <cellStyle name="Normal 47 6" xfId="6155" xr:uid="{00000000-0005-0000-0000-00004A320000}"/>
    <cellStyle name="Normal 470" xfId="6236" xr:uid="{00000000-0005-0000-0000-00004B320000}"/>
    <cellStyle name="Normal 470 2" xfId="10944" xr:uid="{00000000-0005-0000-0000-00004C320000}"/>
    <cellStyle name="Normal 471" xfId="6239" xr:uid="{00000000-0005-0000-0000-00004D320000}"/>
    <cellStyle name="Normal 471 2" xfId="10945" xr:uid="{00000000-0005-0000-0000-00004E320000}"/>
    <cellStyle name="Normal 472" xfId="7244" xr:uid="{00000000-0005-0000-0000-00004F320000}"/>
    <cellStyle name="Normal 473" xfId="7470" xr:uid="{00000000-0005-0000-0000-000050320000}"/>
    <cellStyle name="Normal 474" xfId="7479" xr:uid="{00000000-0005-0000-0000-000051320000}"/>
    <cellStyle name="Normal 475" xfId="7482" xr:uid="{00000000-0005-0000-0000-000052320000}"/>
    <cellStyle name="Normal 476" xfId="7485" xr:uid="{00000000-0005-0000-0000-000053320000}"/>
    <cellStyle name="Normal 477" xfId="7486" xr:uid="{00000000-0005-0000-0000-000054320000}"/>
    <cellStyle name="Normal 477 2" xfId="12098" xr:uid="{00000000-0005-0000-0000-000055320000}"/>
    <cellStyle name="Normal 478" xfId="7515" xr:uid="{00000000-0005-0000-0000-000056320000}"/>
    <cellStyle name="Normal 478 2" xfId="12108" xr:uid="{00000000-0005-0000-0000-000057320000}"/>
    <cellStyle name="Normal 479" xfId="7491" xr:uid="{00000000-0005-0000-0000-000058320000}"/>
    <cellStyle name="Normal 479 2" xfId="12100" xr:uid="{00000000-0005-0000-0000-000059320000}"/>
    <cellStyle name="Normal 48" xfId="2999" xr:uid="{00000000-0005-0000-0000-00005A320000}"/>
    <cellStyle name="Normal 48 2" xfId="3000" xr:uid="{00000000-0005-0000-0000-00005B320000}"/>
    <cellStyle name="Normal 48 2 2" xfId="3001" xr:uid="{00000000-0005-0000-0000-00005C320000}"/>
    <cellStyle name="Normal 48 3" xfId="3002" xr:uid="{00000000-0005-0000-0000-00005D320000}"/>
    <cellStyle name="Normal 48 4" xfId="3003" xr:uid="{00000000-0005-0000-0000-00005E320000}"/>
    <cellStyle name="Normal 48 5" xfId="3004" xr:uid="{00000000-0005-0000-0000-00005F320000}"/>
    <cellStyle name="Normal 48 6" xfId="6156" xr:uid="{00000000-0005-0000-0000-000060320000}"/>
    <cellStyle name="Normal 480" xfId="7509" xr:uid="{00000000-0005-0000-0000-000061320000}"/>
    <cellStyle name="Normal 480 2" xfId="12106" xr:uid="{00000000-0005-0000-0000-000062320000}"/>
    <cellStyle name="Normal 481" xfId="7496" xr:uid="{00000000-0005-0000-0000-000063320000}"/>
    <cellStyle name="Normal 481 2" xfId="12102" xr:uid="{00000000-0005-0000-0000-000064320000}"/>
    <cellStyle name="Normal 482" xfId="7504" xr:uid="{00000000-0005-0000-0000-000065320000}"/>
    <cellStyle name="Normal 482 2" xfId="12105" xr:uid="{00000000-0005-0000-0000-000066320000}"/>
    <cellStyle name="Normal 483" xfId="7519" xr:uid="{00000000-0005-0000-0000-000067320000}"/>
    <cellStyle name="Normal 483 2" xfId="12109" xr:uid="{00000000-0005-0000-0000-000068320000}"/>
    <cellStyle name="Normal 484" xfId="7532" xr:uid="{00000000-0005-0000-0000-000069320000}"/>
    <cellStyle name="Normal 484 2" xfId="12114" xr:uid="{00000000-0005-0000-0000-00006A320000}"/>
    <cellStyle name="Normal 485" xfId="7521" xr:uid="{00000000-0005-0000-0000-00006B320000}"/>
    <cellStyle name="Normal 485 2" xfId="12110" xr:uid="{00000000-0005-0000-0000-00006C320000}"/>
    <cellStyle name="Normal 486" xfId="7488" xr:uid="{00000000-0005-0000-0000-00006D320000}"/>
    <cellStyle name="Normal 486 2" xfId="12099" xr:uid="{00000000-0005-0000-0000-00006E320000}"/>
    <cellStyle name="Normal 487" xfId="7514" xr:uid="{00000000-0005-0000-0000-00006F320000}"/>
    <cellStyle name="Normal 487 2" xfId="12107" xr:uid="{00000000-0005-0000-0000-000070320000}"/>
    <cellStyle name="Normal 488" xfId="7492" xr:uid="{00000000-0005-0000-0000-000071320000}"/>
    <cellStyle name="Normal 488 2" xfId="12101" xr:uid="{00000000-0005-0000-0000-000072320000}"/>
    <cellStyle name="Normal 489" xfId="7523" xr:uid="{00000000-0005-0000-0000-000073320000}"/>
    <cellStyle name="Normal 489 2" xfId="12112" xr:uid="{00000000-0005-0000-0000-000074320000}"/>
    <cellStyle name="Normal 49" xfId="3005" xr:uid="{00000000-0005-0000-0000-000075320000}"/>
    <cellStyle name="Normal 49 2" xfId="3006" xr:uid="{00000000-0005-0000-0000-000076320000}"/>
    <cellStyle name="Normal 49 2 2" xfId="3007" xr:uid="{00000000-0005-0000-0000-000077320000}"/>
    <cellStyle name="Normal 49 3" xfId="3008" xr:uid="{00000000-0005-0000-0000-000078320000}"/>
    <cellStyle name="Normal 49 4" xfId="3009" xr:uid="{00000000-0005-0000-0000-000079320000}"/>
    <cellStyle name="Normal 49 5" xfId="3010" xr:uid="{00000000-0005-0000-0000-00007A320000}"/>
    <cellStyle name="Normal 49 6" xfId="6157" xr:uid="{00000000-0005-0000-0000-00007B320000}"/>
    <cellStyle name="Normal 490" xfId="7497" xr:uid="{00000000-0005-0000-0000-00007C320000}"/>
    <cellStyle name="Normal 490 2" xfId="12103" xr:uid="{00000000-0005-0000-0000-00007D320000}"/>
    <cellStyle name="Normal 491" xfId="7503" xr:uid="{00000000-0005-0000-0000-00007E320000}"/>
    <cellStyle name="Normal 491 2" xfId="12104" xr:uid="{00000000-0005-0000-0000-00007F320000}"/>
    <cellStyle name="Normal 492" xfId="7522" xr:uid="{00000000-0005-0000-0000-000080320000}"/>
    <cellStyle name="Normal 492 2" xfId="12111" xr:uid="{00000000-0005-0000-0000-000081320000}"/>
    <cellStyle name="Normal 493" xfId="7533" xr:uid="{00000000-0005-0000-0000-000082320000}"/>
    <cellStyle name="Normal 493 2" xfId="12115" xr:uid="{00000000-0005-0000-0000-000083320000}"/>
    <cellStyle name="Normal 494" xfId="7535" xr:uid="{00000000-0005-0000-0000-000084320000}"/>
    <cellStyle name="Normal 494 2" xfId="12116" xr:uid="{00000000-0005-0000-0000-000085320000}"/>
    <cellStyle name="Normal 495" xfId="7537" xr:uid="{00000000-0005-0000-0000-000086320000}"/>
    <cellStyle name="Normal 495 2" xfId="12117" xr:uid="{00000000-0005-0000-0000-000087320000}"/>
    <cellStyle name="Normal 496" xfId="7539" xr:uid="{00000000-0005-0000-0000-000088320000}"/>
    <cellStyle name="Normal 496 2" xfId="12118" xr:uid="{00000000-0005-0000-0000-000089320000}"/>
    <cellStyle name="Normal 497" xfId="7548" xr:uid="{00000000-0005-0000-0000-00008A320000}"/>
    <cellStyle name="Normal 497 2" xfId="12119" xr:uid="{00000000-0005-0000-0000-00008B320000}"/>
    <cellStyle name="Normal 498" xfId="7578" xr:uid="{00000000-0005-0000-0000-00008C320000}"/>
    <cellStyle name="Normal 498 2" xfId="12126" xr:uid="{00000000-0005-0000-0000-00008D320000}"/>
    <cellStyle name="Normal 499" xfId="7588" xr:uid="{00000000-0005-0000-0000-00008E320000}"/>
    <cellStyle name="Normal 499 2" xfId="12131" xr:uid="{00000000-0005-0000-0000-00008F320000}"/>
    <cellStyle name="Normal 5" xfId="3011" xr:uid="{00000000-0005-0000-0000-000090320000}"/>
    <cellStyle name="Normal 5 10" xfId="3012" xr:uid="{00000000-0005-0000-0000-000091320000}"/>
    <cellStyle name="Normal 5 11" xfId="3013" xr:uid="{00000000-0005-0000-0000-000092320000}"/>
    <cellStyle name="Normal 5 12" xfId="6158" xr:uid="{00000000-0005-0000-0000-000093320000}"/>
    <cellStyle name="Normal 5 2" xfId="3014" xr:uid="{00000000-0005-0000-0000-000094320000}"/>
    <cellStyle name="Normal 5 2 2" xfId="3015" xr:uid="{00000000-0005-0000-0000-000095320000}"/>
    <cellStyle name="Normal 5 2 2 2" xfId="3016" xr:uid="{00000000-0005-0000-0000-000096320000}"/>
    <cellStyle name="Normal 5 2 3" xfId="3017" xr:uid="{00000000-0005-0000-0000-000097320000}"/>
    <cellStyle name="Normal 5 2 4" xfId="3018" xr:uid="{00000000-0005-0000-0000-000098320000}"/>
    <cellStyle name="Normal 5 2 4 2" xfId="3019" xr:uid="{00000000-0005-0000-0000-000099320000}"/>
    <cellStyle name="Normal 5 2 5" xfId="3020" xr:uid="{00000000-0005-0000-0000-00009A320000}"/>
    <cellStyle name="Normal 5 2_BP2012 Key Driver-AMP 120106-v4" xfId="3021" xr:uid="{00000000-0005-0000-0000-00009B320000}"/>
    <cellStyle name="Normal 5 3" xfId="3022" xr:uid="{00000000-0005-0000-0000-00009C320000}"/>
    <cellStyle name="Normal 5 3 2" xfId="6159" xr:uid="{00000000-0005-0000-0000-00009D320000}"/>
    <cellStyle name="Normal 5 4" xfId="3023" xr:uid="{00000000-0005-0000-0000-00009E320000}"/>
    <cellStyle name="Normal 5 5" xfId="3024" xr:uid="{00000000-0005-0000-0000-00009F320000}"/>
    <cellStyle name="Normal 5 6" xfId="3025" xr:uid="{00000000-0005-0000-0000-0000A0320000}"/>
    <cellStyle name="Normal 5 7" xfId="3026" xr:uid="{00000000-0005-0000-0000-0000A1320000}"/>
    <cellStyle name="Normal 5 8" xfId="3027" xr:uid="{00000000-0005-0000-0000-0000A2320000}"/>
    <cellStyle name="Normal 5 9" xfId="3028" xr:uid="{00000000-0005-0000-0000-0000A3320000}"/>
    <cellStyle name="Normal 5_ACC_Excom_01_2011 (Final)" xfId="3029" xr:uid="{00000000-0005-0000-0000-0000A4320000}"/>
    <cellStyle name="Normal 50" xfId="3030" xr:uid="{00000000-0005-0000-0000-0000A5320000}"/>
    <cellStyle name="Normal 50 2" xfId="3031" xr:uid="{00000000-0005-0000-0000-0000A6320000}"/>
    <cellStyle name="Normal 50 2 2" xfId="3032" xr:uid="{00000000-0005-0000-0000-0000A7320000}"/>
    <cellStyle name="Normal 50 3" xfId="3033" xr:uid="{00000000-0005-0000-0000-0000A8320000}"/>
    <cellStyle name="Normal 50 4" xfId="6160" xr:uid="{00000000-0005-0000-0000-0000A9320000}"/>
    <cellStyle name="Normal 500" xfId="7570" xr:uid="{00000000-0005-0000-0000-0000AA320000}"/>
    <cellStyle name="Normal 500 2" xfId="12124" xr:uid="{00000000-0005-0000-0000-0000AB320000}"/>
    <cellStyle name="Normal 501" xfId="7587" xr:uid="{00000000-0005-0000-0000-0000AC320000}"/>
    <cellStyle name="Normal 501 2" xfId="12130" xr:uid="{00000000-0005-0000-0000-0000AD320000}"/>
    <cellStyle name="Normal 502" xfId="7564" xr:uid="{00000000-0005-0000-0000-0000AE320000}"/>
    <cellStyle name="Normal 502 2" xfId="12122" xr:uid="{00000000-0005-0000-0000-0000AF320000}"/>
    <cellStyle name="Normal 503" xfId="7585" xr:uid="{00000000-0005-0000-0000-0000B0320000}"/>
    <cellStyle name="Normal 503 2" xfId="12129" xr:uid="{00000000-0005-0000-0000-0000B1320000}"/>
    <cellStyle name="Normal 504" xfId="7593" xr:uid="{00000000-0005-0000-0000-0000B2320000}"/>
    <cellStyle name="Normal 504 2" xfId="12132" xr:uid="{00000000-0005-0000-0000-0000B3320000}"/>
    <cellStyle name="Normal 505" xfId="7584" xr:uid="{00000000-0005-0000-0000-0000B4320000}"/>
    <cellStyle name="Normal 505 2" xfId="12128" xr:uid="{00000000-0005-0000-0000-0000B5320000}"/>
    <cellStyle name="Normal 506" xfId="7580" xr:uid="{00000000-0005-0000-0000-0000B6320000}"/>
    <cellStyle name="Normal 506 2" xfId="12127" xr:uid="{00000000-0005-0000-0000-0000B7320000}"/>
    <cellStyle name="Normal 507" xfId="7576" xr:uid="{00000000-0005-0000-0000-0000B8320000}"/>
    <cellStyle name="Normal 507 2" xfId="12125" xr:uid="{00000000-0005-0000-0000-0000B9320000}"/>
    <cellStyle name="Normal 508" xfId="7554" xr:uid="{00000000-0005-0000-0000-0000BA320000}"/>
    <cellStyle name="Normal 508 2" xfId="12120" xr:uid="{00000000-0005-0000-0000-0000BB320000}"/>
    <cellStyle name="Normal 509" xfId="7599" xr:uid="{00000000-0005-0000-0000-0000BC320000}"/>
    <cellStyle name="Normal 509 2" xfId="12134" xr:uid="{00000000-0005-0000-0000-0000BD320000}"/>
    <cellStyle name="Normal 51" xfId="3034" xr:uid="{00000000-0005-0000-0000-0000BE320000}"/>
    <cellStyle name="Normal 51 2" xfId="3035" xr:uid="{00000000-0005-0000-0000-0000BF320000}"/>
    <cellStyle name="Normal 51 3" xfId="3036" xr:uid="{00000000-0005-0000-0000-0000C0320000}"/>
    <cellStyle name="Normal 51 4" xfId="3037" xr:uid="{00000000-0005-0000-0000-0000C1320000}"/>
    <cellStyle name="Normal 51 5" xfId="6161" xr:uid="{00000000-0005-0000-0000-0000C2320000}"/>
    <cellStyle name="Normal 510" xfId="7569" xr:uid="{00000000-0005-0000-0000-0000C3320000}"/>
    <cellStyle name="Normal 510 2" xfId="12123" xr:uid="{00000000-0005-0000-0000-0000C4320000}"/>
    <cellStyle name="Normal 511" xfId="7604" xr:uid="{00000000-0005-0000-0000-0000C5320000}"/>
    <cellStyle name="Normal 511 2" xfId="12135" xr:uid="{00000000-0005-0000-0000-0000C6320000}"/>
    <cellStyle name="Normal 512" xfId="7563" xr:uid="{00000000-0005-0000-0000-0000C7320000}"/>
    <cellStyle name="Normal 512 2" xfId="12121" xr:uid="{00000000-0005-0000-0000-0000C8320000}"/>
    <cellStyle name="Normal 513" xfId="7606" xr:uid="{00000000-0005-0000-0000-0000C9320000}"/>
    <cellStyle name="Normal 513 2" xfId="12137" xr:uid="{00000000-0005-0000-0000-0000CA320000}"/>
    <cellStyle name="Normal 514" xfId="7605" xr:uid="{00000000-0005-0000-0000-0000CB320000}"/>
    <cellStyle name="Normal 514 2" xfId="12136" xr:uid="{00000000-0005-0000-0000-0000CC320000}"/>
    <cellStyle name="Normal 515" xfId="7598" xr:uid="{00000000-0005-0000-0000-0000CD320000}"/>
    <cellStyle name="Normal 515 2" xfId="12133" xr:uid="{00000000-0005-0000-0000-0000CE320000}"/>
    <cellStyle name="Normal 516" xfId="7607" xr:uid="{00000000-0005-0000-0000-0000CF320000}"/>
    <cellStyle name="Normal 516 2" xfId="12138" xr:uid="{00000000-0005-0000-0000-0000D0320000}"/>
    <cellStyle name="Normal 517" xfId="7608" xr:uid="{00000000-0005-0000-0000-0000D1320000}"/>
    <cellStyle name="Normal 517 2" xfId="12139" xr:uid="{00000000-0005-0000-0000-0000D2320000}"/>
    <cellStyle name="Normal 518" xfId="7635" xr:uid="{00000000-0005-0000-0000-0000D3320000}"/>
    <cellStyle name="Normal 518 2" xfId="12147" xr:uid="{00000000-0005-0000-0000-0000D4320000}"/>
    <cellStyle name="Normal 519" xfId="7644" xr:uid="{00000000-0005-0000-0000-0000D5320000}"/>
    <cellStyle name="Normal 519 2" xfId="12152" xr:uid="{00000000-0005-0000-0000-0000D6320000}"/>
    <cellStyle name="Normal 52" xfId="3038" xr:uid="{00000000-0005-0000-0000-0000D7320000}"/>
    <cellStyle name="Normal 52 2" xfId="3039" xr:uid="{00000000-0005-0000-0000-0000D8320000}"/>
    <cellStyle name="Normal 52 3" xfId="3040" xr:uid="{00000000-0005-0000-0000-0000D9320000}"/>
    <cellStyle name="Normal 52 4" xfId="3041" xr:uid="{00000000-0005-0000-0000-0000DA320000}"/>
    <cellStyle name="Normal 52 5" xfId="6162" xr:uid="{00000000-0005-0000-0000-0000DB320000}"/>
    <cellStyle name="Normal 520" xfId="7630" xr:uid="{00000000-0005-0000-0000-0000DC320000}"/>
    <cellStyle name="Normal 520 2" xfId="12145" xr:uid="{00000000-0005-0000-0000-0000DD320000}"/>
    <cellStyle name="Normal 521" xfId="7643" xr:uid="{00000000-0005-0000-0000-0000DE320000}"/>
    <cellStyle name="Normal 521 2" xfId="12151" xr:uid="{00000000-0005-0000-0000-0000DF320000}"/>
    <cellStyle name="Normal 522" xfId="7624" xr:uid="{00000000-0005-0000-0000-0000E0320000}"/>
    <cellStyle name="Normal 522 2" xfId="12143" xr:uid="{00000000-0005-0000-0000-0000E1320000}"/>
    <cellStyle name="Normal 523" xfId="7642" xr:uid="{00000000-0005-0000-0000-0000E2320000}"/>
    <cellStyle name="Normal 523 2" xfId="12150" xr:uid="{00000000-0005-0000-0000-0000E3320000}"/>
    <cellStyle name="Normal 524" xfId="7649" xr:uid="{00000000-0005-0000-0000-0000E4320000}"/>
    <cellStyle name="Normal 524 2" xfId="12154" xr:uid="{00000000-0005-0000-0000-0000E5320000}"/>
    <cellStyle name="Normal 525" xfId="7641" xr:uid="{00000000-0005-0000-0000-0000E6320000}"/>
    <cellStyle name="Normal 525 2" xfId="12149" xr:uid="{00000000-0005-0000-0000-0000E7320000}"/>
    <cellStyle name="Normal 526" xfId="7637" xr:uid="{00000000-0005-0000-0000-0000E8320000}"/>
    <cellStyle name="Normal 526 2" xfId="12148" xr:uid="{00000000-0005-0000-0000-0000E9320000}"/>
    <cellStyle name="Normal 527" xfId="7634" xr:uid="{00000000-0005-0000-0000-0000EA320000}"/>
    <cellStyle name="Normal 527 2" xfId="12146" xr:uid="{00000000-0005-0000-0000-0000EB320000}"/>
    <cellStyle name="Normal 528" xfId="7613" xr:uid="{00000000-0005-0000-0000-0000EC320000}"/>
    <cellStyle name="Normal 528 2" xfId="12140" xr:uid="{00000000-0005-0000-0000-0000ED320000}"/>
    <cellStyle name="Normal 529" xfId="7629" xr:uid="{00000000-0005-0000-0000-0000EE320000}"/>
    <cellStyle name="Normal 529 2" xfId="12144" xr:uid="{00000000-0005-0000-0000-0000EF320000}"/>
    <cellStyle name="Normal 53" xfId="3042" xr:uid="{00000000-0005-0000-0000-0000F0320000}"/>
    <cellStyle name="Normal 53 2" xfId="3043" xr:uid="{00000000-0005-0000-0000-0000F1320000}"/>
    <cellStyle name="Normal 53 3" xfId="3044" xr:uid="{00000000-0005-0000-0000-0000F2320000}"/>
    <cellStyle name="Normal 53 4" xfId="3045" xr:uid="{00000000-0005-0000-0000-0000F3320000}"/>
    <cellStyle name="Normal 53 5" xfId="6163" xr:uid="{00000000-0005-0000-0000-0000F4320000}"/>
    <cellStyle name="Normal 530" xfId="7617" xr:uid="{00000000-0005-0000-0000-0000F5320000}"/>
    <cellStyle name="Normal 530 2" xfId="12141" xr:uid="{00000000-0005-0000-0000-0000F6320000}"/>
    <cellStyle name="Normal 531" xfId="7645" xr:uid="{00000000-0005-0000-0000-0000F7320000}"/>
    <cellStyle name="Normal 531 2" xfId="12153" xr:uid="{00000000-0005-0000-0000-0000F8320000}"/>
    <cellStyle name="Normal 532" xfId="7621" xr:uid="{00000000-0005-0000-0000-0000F9320000}"/>
    <cellStyle name="Normal 532 2" xfId="12142" xr:uid="{00000000-0005-0000-0000-0000FA320000}"/>
    <cellStyle name="Normal 533" xfId="7650" xr:uid="{00000000-0005-0000-0000-0000FB320000}"/>
    <cellStyle name="Normal 533 2" xfId="12155" xr:uid="{00000000-0005-0000-0000-0000FC320000}"/>
    <cellStyle name="Normal 534" xfId="7659" xr:uid="{00000000-0005-0000-0000-0000FD320000}"/>
    <cellStyle name="Normal 534 2" xfId="12156" xr:uid="{00000000-0005-0000-0000-0000FE320000}"/>
    <cellStyle name="Normal 535" xfId="7663" xr:uid="{00000000-0005-0000-0000-0000FF320000}"/>
    <cellStyle name="Normal 535 2" xfId="12157" xr:uid="{00000000-0005-0000-0000-000000330000}"/>
    <cellStyle name="Normal 536" xfId="7665" xr:uid="{00000000-0005-0000-0000-000001330000}"/>
    <cellStyle name="Normal 536 2" xfId="12158" xr:uid="{00000000-0005-0000-0000-000002330000}"/>
    <cellStyle name="Normal 537" xfId="7680" xr:uid="{00000000-0005-0000-0000-000003330000}"/>
    <cellStyle name="Normal 537 2" xfId="12161" xr:uid="{00000000-0005-0000-0000-000004330000}"/>
    <cellStyle name="Normal 538" xfId="7685" xr:uid="{00000000-0005-0000-0000-000005330000}"/>
    <cellStyle name="Normal 538 2" xfId="12164" xr:uid="{00000000-0005-0000-0000-000006330000}"/>
    <cellStyle name="Normal 539" xfId="7677" xr:uid="{00000000-0005-0000-0000-000007330000}"/>
    <cellStyle name="Normal 539 2" xfId="12160" xr:uid="{00000000-0005-0000-0000-000008330000}"/>
    <cellStyle name="Normal 54" xfId="3046" xr:uid="{00000000-0005-0000-0000-000009330000}"/>
    <cellStyle name="Normal 54 2" xfId="3047" xr:uid="{00000000-0005-0000-0000-00000A330000}"/>
    <cellStyle name="Normal 54 3" xfId="3048" xr:uid="{00000000-0005-0000-0000-00000B330000}"/>
    <cellStyle name="Normal 54 4" xfId="3049" xr:uid="{00000000-0005-0000-0000-00000C330000}"/>
    <cellStyle name="Normal 54 5" xfId="6164" xr:uid="{00000000-0005-0000-0000-00000D330000}"/>
    <cellStyle name="Normal 540" xfId="7684" xr:uid="{00000000-0005-0000-0000-00000E330000}"/>
    <cellStyle name="Normal 540 2" xfId="12163" xr:uid="{00000000-0005-0000-0000-00000F330000}"/>
    <cellStyle name="Normal 541" xfId="7673" xr:uid="{00000000-0005-0000-0000-000010330000}"/>
    <cellStyle name="Normal 541 2" xfId="12159" xr:uid="{00000000-0005-0000-0000-000011330000}"/>
    <cellStyle name="Normal 542" xfId="7683" xr:uid="{00000000-0005-0000-0000-000012330000}"/>
    <cellStyle name="Normal 542 2" xfId="12162" xr:uid="{00000000-0005-0000-0000-000013330000}"/>
    <cellStyle name="Normal 543" xfId="7686" xr:uid="{00000000-0005-0000-0000-000014330000}"/>
    <cellStyle name="Normal 543 2" xfId="12165" xr:uid="{00000000-0005-0000-0000-000015330000}"/>
    <cellStyle name="Normal 544" xfId="7704" xr:uid="{00000000-0005-0000-0000-000016330000}"/>
    <cellStyle name="Normal 544 2" xfId="12169" xr:uid="{00000000-0005-0000-0000-000017330000}"/>
    <cellStyle name="Normal 545" xfId="7712" xr:uid="{00000000-0005-0000-0000-000018330000}"/>
    <cellStyle name="Normal 545 2" xfId="12174" xr:uid="{00000000-0005-0000-0000-000019330000}"/>
    <cellStyle name="Normal 546" xfId="7700" xr:uid="{00000000-0005-0000-0000-00001A330000}"/>
    <cellStyle name="Normal 546 2" xfId="12167" xr:uid="{00000000-0005-0000-0000-00001B330000}"/>
    <cellStyle name="Normal 547" xfId="7711" xr:uid="{00000000-0005-0000-0000-00001C330000}"/>
    <cellStyle name="Normal 547 2" xfId="12173" xr:uid="{00000000-0005-0000-0000-00001D330000}"/>
    <cellStyle name="Normal 548" xfId="7696" xr:uid="{00000000-0005-0000-0000-00001E330000}"/>
    <cellStyle name="Normal 548 2" xfId="12166" xr:uid="{00000000-0005-0000-0000-00001F330000}"/>
    <cellStyle name="Normal 549" xfId="7710" xr:uid="{00000000-0005-0000-0000-000020330000}"/>
    <cellStyle name="Normal 549 2" xfId="12172" xr:uid="{00000000-0005-0000-0000-000021330000}"/>
    <cellStyle name="Normal 55" xfId="3050" xr:uid="{00000000-0005-0000-0000-000022330000}"/>
    <cellStyle name="Normal 55 2" xfId="3051" xr:uid="{00000000-0005-0000-0000-000023330000}"/>
    <cellStyle name="Normal 55 3" xfId="3052" xr:uid="{00000000-0005-0000-0000-000024330000}"/>
    <cellStyle name="Normal 55 4" xfId="6165" xr:uid="{00000000-0005-0000-0000-000025330000}"/>
    <cellStyle name="Normal 550" xfId="7716" xr:uid="{00000000-0005-0000-0000-000026330000}"/>
    <cellStyle name="Normal 550 2" xfId="12175" xr:uid="{00000000-0005-0000-0000-000027330000}"/>
    <cellStyle name="Normal 551" xfId="7709" xr:uid="{00000000-0005-0000-0000-000028330000}"/>
    <cellStyle name="Normal 551 2" xfId="12171" xr:uid="{00000000-0005-0000-0000-000029330000}"/>
    <cellStyle name="Normal 552" xfId="7706" xr:uid="{00000000-0005-0000-0000-00002A330000}"/>
    <cellStyle name="Normal 552 2" xfId="12170" xr:uid="{00000000-0005-0000-0000-00002B330000}"/>
    <cellStyle name="Normal 553" xfId="7703" xr:uid="{00000000-0005-0000-0000-00002C330000}"/>
    <cellStyle name="Normal 553 2" xfId="12168" xr:uid="{00000000-0005-0000-0000-00002D330000}"/>
    <cellStyle name="Normal 554" xfId="7719" xr:uid="{00000000-0005-0000-0000-00002E330000}"/>
    <cellStyle name="Normal 554 2" xfId="12176" xr:uid="{00000000-0005-0000-0000-00002F330000}"/>
    <cellStyle name="Normal 555" xfId="12526" xr:uid="{00000000-0005-0000-0000-000030330000}"/>
    <cellStyle name="Normal 555 2" xfId="17060" xr:uid="{00000000-0005-0000-0000-000031330000}"/>
    <cellStyle name="Normal 556" xfId="12543" xr:uid="{00000000-0005-0000-0000-000032330000}"/>
    <cellStyle name="Normal 556 2" xfId="17075" xr:uid="{00000000-0005-0000-0000-000033330000}"/>
    <cellStyle name="Normal 557" xfId="17078" xr:uid="{00000000-0005-0000-0000-000034330000}"/>
    <cellStyle name="Normal 558" xfId="17086" xr:uid="{00000000-0005-0000-0000-000035330000}"/>
    <cellStyle name="Normal 559" xfId="17087" xr:uid="{00000000-0005-0000-0000-000036330000}"/>
    <cellStyle name="Normal 56" xfId="3053" xr:uid="{00000000-0005-0000-0000-000037330000}"/>
    <cellStyle name="Normal 56 2" xfId="3054" xr:uid="{00000000-0005-0000-0000-000038330000}"/>
    <cellStyle name="Normal 56 3" xfId="3055" xr:uid="{00000000-0005-0000-0000-000039330000}"/>
    <cellStyle name="Normal 56 4" xfId="6166" xr:uid="{00000000-0005-0000-0000-00003A330000}"/>
    <cellStyle name="Normal 560" xfId="17083" xr:uid="{00000000-0005-0000-0000-00003B330000}"/>
    <cellStyle name="Normal 561" xfId="17094" xr:uid="{00000000-0005-0000-0000-00003C330000}"/>
    <cellStyle name="Normal 562" xfId="17097" xr:uid="{00000000-0005-0000-0000-00003D330000}"/>
    <cellStyle name="Normal 563" xfId="17100" xr:uid="{00000000-0005-0000-0000-00003E330000}"/>
    <cellStyle name="Normal 564" xfId="17103" xr:uid="{00000000-0005-0000-0000-00003F330000}"/>
    <cellStyle name="Normal 565" xfId="17106" xr:uid="{00000000-0005-0000-0000-000040330000}"/>
    <cellStyle name="Normal 566" xfId="17109" xr:uid="{00000000-0005-0000-0000-000041330000}"/>
    <cellStyle name="Normal 567" xfId="17112" xr:uid="{00000000-0005-0000-0000-000042330000}"/>
    <cellStyle name="Normal 568" xfId="17115" xr:uid="{00000000-0005-0000-0000-000043330000}"/>
    <cellStyle name="Normal 569" xfId="17118" xr:uid="{00000000-0005-0000-0000-000044330000}"/>
    <cellStyle name="Normal 57" xfId="3056" xr:uid="{00000000-0005-0000-0000-000045330000}"/>
    <cellStyle name="Normal 57 2" xfId="3057" xr:uid="{00000000-0005-0000-0000-000046330000}"/>
    <cellStyle name="Normal 57 3" xfId="3058" xr:uid="{00000000-0005-0000-0000-000047330000}"/>
    <cellStyle name="Normal 57 4" xfId="6167" xr:uid="{00000000-0005-0000-0000-000048330000}"/>
    <cellStyle name="Normal 570" xfId="17121" xr:uid="{00000000-0005-0000-0000-000049330000}"/>
    <cellStyle name="Normal 571" xfId="17124" xr:uid="{00000000-0005-0000-0000-00004A330000}"/>
    <cellStyle name="Normal 572" xfId="17127" xr:uid="{00000000-0005-0000-0000-00004B330000}"/>
    <cellStyle name="Normal 573" xfId="17130" xr:uid="{00000000-0005-0000-0000-00004C330000}"/>
    <cellStyle name="Normal 574" xfId="17133" xr:uid="{00000000-0005-0000-0000-00004D330000}"/>
    <cellStyle name="Normal 575" xfId="17136" xr:uid="{00000000-0005-0000-0000-00004E330000}"/>
    <cellStyle name="Normal 576" xfId="17138" xr:uid="{00000000-0005-0000-0000-00004F330000}"/>
    <cellStyle name="Normal 577" xfId="17141" xr:uid="{00000000-0005-0000-0000-000050330000}"/>
    <cellStyle name="Normal 578" xfId="17144" xr:uid="{00000000-0005-0000-0000-000051330000}"/>
    <cellStyle name="Normal 579" xfId="17147" xr:uid="{00000000-0005-0000-0000-000052330000}"/>
    <cellStyle name="Normal 58" xfId="3059" xr:uid="{00000000-0005-0000-0000-000053330000}"/>
    <cellStyle name="Normal 58 2" xfId="3060" xr:uid="{00000000-0005-0000-0000-000054330000}"/>
    <cellStyle name="Normal 58 3" xfId="3061" xr:uid="{00000000-0005-0000-0000-000055330000}"/>
    <cellStyle name="Normal 58 4" xfId="6168" xr:uid="{00000000-0005-0000-0000-000056330000}"/>
    <cellStyle name="Normal 580" xfId="17150" xr:uid="{00000000-0005-0000-0000-000057330000}"/>
    <cellStyle name="Normal 581" xfId="17091" xr:uid="{00000000-0005-0000-0000-000058330000}"/>
    <cellStyle name="Normal 582" xfId="20600" xr:uid="{00000000-0005-0000-0000-000059330000}"/>
    <cellStyle name="Normal 583" xfId="13491" xr:uid="{00000000-0005-0000-0000-00005A330000}"/>
    <cellStyle name="Normal 584" xfId="22294" xr:uid="{00000000-0005-0000-0000-00005B330000}"/>
    <cellStyle name="Normal 585" xfId="22304" xr:uid="{00000000-0005-0000-0000-00005C330000}"/>
    <cellStyle name="Normal 586" xfId="22308" xr:uid="{00000000-0005-0000-0000-00005D330000}"/>
    <cellStyle name="Normal 587" xfId="22301" xr:uid="{00000000-0005-0000-0000-00005E330000}"/>
    <cellStyle name="Normal 588" xfId="22307" xr:uid="{00000000-0005-0000-0000-00005F330000}"/>
    <cellStyle name="Normal 589" xfId="59" xr:uid="{00000000-0005-0000-0000-000060330000}"/>
    <cellStyle name="Normal 59" xfId="3062" xr:uid="{00000000-0005-0000-0000-000061330000}"/>
    <cellStyle name="Normal 59 2" xfId="3063" xr:uid="{00000000-0005-0000-0000-000062330000}"/>
    <cellStyle name="Normal 59 3" xfId="3064" xr:uid="{00000000-0005-0000-0000-000063330000}"/>
    <cellStyle name="Normal 59 4" xfId="6169" xr:uid="{00000000-0005-0000-0000-000064330000}"/>
    <cellStyle name="Normal 6" xfId="3065" xr:uid="{00000000-0005-0000-0000-000065330000}"/>
    <cellStyle name="Normal 6 2" xfId="3066" xr:uid="{00000000-0005-0000-0000-000066330000}"/>
    <cellStyle name="Normal 6 2 2" xfId="3067" xr:uid="{00000000-0005-0000-0000-000067330000}"/>
    <cellStyle name="Normal 6 2 3" xfId="3068" xr:uid="{00000000-0005-0000-0000-000068330000}"/>
    <cellStyle name="Normal 6 2 3 2" xfId="3069" xr:uid="{00000000-0005-0000-0000-000069330000}"/>
    <cellStyle name="Normal 6 2 4" xfId="3070" xr:uid="{00000000-0005-0000-0000-00006A330000}"/>
    <cellStyle name="Normal 6 2 5" xfId="6171" xr:uid="{00000000-0005-0000-0000-00006B330000}"/>
    <cellStyle name="Normal 6 3" xfId="3071" xr:uid="{00000000-0005-0000-0000-00006C330000}"/>
    <cellStyle name="Normal 6 4" xfId="3072" xr:uid="{00000000-0005-0000-0000-00006D330000}"/>
    <cellStyle name="Normal 6 5" xfId="3073" xr:uid="{00000000-0005-0000-0000-00006E330000}"/>
    <cellStyle name="Normal 6 5 2" xfId="3074" xr:uid="{00000000-0005-0000-0000-00006F330000}"/>
    <cellStyle name="Normal 6 6" xfId="3075" xr:uid="{00000000-0005-0000-0000-000070330000}"/>
    <cellStyle name="Normal 6 7" xfId="6170" xr:uid="{00000000-0005-0000-0000-000071330000}"/>
    <cellStyle name="Normal 6_BP2012 Key Driver-AMP 120106-v4" xfId="3076" xr:uid="{00000000-0005-0000-0000-000072330000}"/>
    <cellStyle name="Normal 60" xfId="3077" xr:uid="{00000000-0005-0000-0000-000073330000}"/>
    <cellStyle name="Normal 60 2" xfId="3078" xr:uid="{00000000-0005-0000-0000-000074330000}"/>
    <cellStyle name="Normal 60 3" xfId="3079" xr:uid="{00000000-0005-0000-0000-000075330000}"/>
    <cellStyle name="Normal 60 4" xfId="3080" xr:uid="{00000000-0005-0000-0000-000076330000}"/>
    <cellStyle name="Normal 60 5" xfId="6172" xr:uid="{00000000-0005-0000-0000-000077330000}"/>
    <cellStyle name="Normal 61" xfId="3081" xr:uid="{00000000-0005-0000-0000-000078330000}"/>
    <cellStyle name="Normal 61 2" xfId="3082" xr:uid="{00000000-0005-0000-0000-000079330000}"/>
    <cellStyle name="Normal 61 3" xfId="3083" xr:uid="{00000000-0005-0000-0000-00007A330000}"/>
    <cellStyle name="Normal 61 4" xfId="3084" xr:uid="{00000000-0005-0000-0000-00007B330000}"/>
    <cellStyle name="Normal 61 4 2" xfId="3085" xr:uid="{00000000-0005-0000-0000-00007C330000}"/>
    <cellStyle name="Normal 61 4 3" xfId="3086" xr:uid="{00000000-0005-0000-0000-00007D330000}"/>
    <cellStyle name="Normal 61 4 3 2" xfId="3087" xr:uid="{00000000-0005-0000-0000-00007E330000}"/>
    <cellStyle name="Normal 61 4 3 3" xfId="9919" xr:uid="{00000000-0005-0000-0000-00007F330000}"/>
    <cellStyle name="Normal 61 5" xfId="3088" xr:uid="{00000000-0005-0000-0000-000080330000}"/>
    <cellStyle name="Normal 61 6" xfId="6173" xr:uid="{00000000-0005-0000-0000-000081330000}"/>
    <cellStyle name="Normal 62" xfId="3089" xr:uid="{00000000-0005-0000-0000-000082330000}"/>
    <cellStyle name="Normal 62 2" xfId="3090" xr:uid="{00000000-0005-0000-0000-000083330000}"/>
    <cellStyle name="Normal 62 3" xfId="3091" xr:uid="{00000000-0005-0000-0000-000084330000}"/>
    <cellStyle name="Normal 62 4" xfId="3092" xr:uid="{00000000-0005-0000-0000-000085330000}"/>
    <cellStyle name="Normal 62 5" xfId="6174" xr:uid="{00000000-0005-0000-0000-000086330000}"/>
    <cellStyle name="Normal 63" xfId="3093" xr:uid="{00000000-0005-0000-0000-000087330000}"/>
    <cellStyle name="Normal 63 2" xfId="3094" xr:uid="{00000000-0005-0000-0000-000088330000}"/>
    <cellStyle name="Normal 63 3" xfId="3095" xr:uid="{00000000-0005-0000-0000-000089330000}"/>
    <cellStyle name="Normal 63 4" xfId="3096" xr:uid="{00000000-0005-0000-0000-00008A330000}"/>
    <cellStyle name="Normal 63 5" xfId="6175" xr:uid="{00000000-0005-0000-0000-00008B330000}"/>
    <cellStyle name="Normal 64" xfId="3097" xr:uid="{00000000-0005-0000-0000-00008C330000}"/>
    <cellStyle name="Normal 64 2" xfId="3098" xr:uid="{00000000-0005-0000-0000-00008D330000}"/>
    <cellStyle name="Normal 64 3" xfId="3099" xr:uid="{00000000-0005-0000-0000-00008E330000}"/>
    <cellStyle name="Normal 64 4" xfId="3100" xr:uid="{00000000-0005-0000-0000-00008F330000}"/>
    <cellStyle name="Normal 64 5" xfId="6176" xr:uid="{00000000-0005-0000-0000-000090330000}"/>
    <cellStyle name="Normal 65" xfId="3101" xr:uid="{00000000-0005-0000-0000-000091330000}"/>
    <cellStyle name="Normal 65 2" xfId="3102" xr:uid="{00000000-0005-0000-0000-000092330000}"/>
    <cellStyle name="Normal 65 3" xfId="3103" xr:uid="{00000000-0005-0000-0000-000093330000}"/>
    <cellStyle name="Normal 65 4" xfId="3104" xr:uid="{00000000-0005-0000-0000-000094330000}"/>
    <cellStyle name="Normal 65 5" xfId="6177" xr:uid="{00000000-0005-0000-0000-000095330000}"/>
    <cellStyle name="Normal 66" xfId="3105" xr:uid="{00000000-0005-0000-0000-000096330000}"/>
    <cellStyle name="Normal 66 2" xfId="3106" xr:uid="{00000000-0005-0000-0000-000097330000}"/>
    <cellStyle name="Normal 66 3" xfId="3107" xr:uid="{00000000-0005-0000-0000-000098330000}"/>
    <cellStyle name="Normal 66 4" xfId="3108" xr:uid="{00000000-0005-0000-0000-000099330000}"/>
    <cellStyle name="Normal 66 5" xfId="6178" xr:uid="{00000000-0005-0000-0000-00009A330000}"/>
    <cellStyle name="Normal 67" xfId="3109" xr:uid="{00000000-0005-0000-0000-00009B330000}"/>
    <cellStyle name="Normal 67 2" xfId="3110" xr:uid="{00000000-0005-0000-0000-00009C330000}"/>
    <cellStyle name="Normal 67 2 2" xfId="3111" xr:uid="{00000000-0005-0000-0000-00009D330000}"/>
    <cellStyle name="Normal 67 2 2 2" xfId="3112" xr:uid="{00000000-0005-0000-0000-00009E330000}"/>
    <cellStyle name="Normal 67 2 2 2 2" xfId="3113" xr:uid="{00000000-0005-0000-0000-00009F330000}"/>
    <cellStyle name="Normal 67 2 2 2 2 2" xfId="3114" xr:uid="{00000000-0005-0000-0000-0000A0330000}"/>
    <cellStyle name="Normal 67 2 2 2 2 2 2" xfId="3115" xr:uid="{00000000-0005-0000-0000-0000A1330000}"/>
    <cellStyle name="Normal 67 2 2 2 2 3" xfId="3116" xr:uid="{00000000-0005-0000-0000-0000A2330000}"/>
    <cellStyle name="Normal 67 2 2 2 3" xfId="3117" xr:uid="{00000000-0005-0000-0000-0000A3330000}"/>
    <cellStyle name="Normal 67 2 2 3" xfId="3118" xr:uid="{00000000-0005-0000-0000-0000A4330000}"/>
    <cellStyle name="Normal 67 2 2 3 2" xfId="3119" xr:uid="{00000000-0005-0000-0000-0000A5330000}"/>
    <cellStyle name="Normal 67 2 2 3 2 2" xfId="3120" xr:uid="{00000000-0005-0000-0000-0000A6330000}"/>
    <cellStyle name="Normal 67 2 2 3 3" xfId="3121" xr:uid="{00000000-0005-0000-0000-0000A7330000}"/>
    <cellStyle name="Normal 67 2 2 4" xfId="3122" xr:uid="{00000000-0005-0000-0000-0000A8330000}"/>
    <cellStyle name="Normal 67 2 3" xfId="3123" xr:uid="{00000000-0005-0000-0000-0000A9330000}"/>
    <cellStyle name="Normal 67 2 3 2" xfId="3124" xr:uid="{00000000-0005-0000-0000-0000AA330000}"/>
    <cellStyle name="Normal 67 2 3 2 2" xfId="3125" xr:uid="{00000000-0005-0000-0000-0000AB330000}"/>
    <cellStyle name="Normal 67 2 3 2 2 2" xfId="3126" xr:uid="{00000000-0005-0000-0000-0000AC330000}"/>
    <cellStyle name="Normal 67 2 3 2 2 2 2" xfId="3127" xr:uid="{00000000-0005-0000-0000-0000AD330000}"/>
    <cellStyle name="Normal 67 2 3 2 2 3" xfId="3128" xr:uid="{00000000-0005-0000-0000-0000AE330000}"/>
    <cellStyle name="Normal 67 2 3 2 3" xfId="3129" xr:uid="{00000000-0005-0000-0000-0000AF330000}"/>
    <cellStyle name="Normal 67 2 3 3" xfId="3130" xr:uid="{00000000-0005-0000-0000-0000B0330000}"/>
    <cellStyle name="Normal 67 2 4" xfId="3131" xr:uid="{00000000-0005-0000-0000-0000B1330000}"/>
    <cellStyle name="Normal 67 2 5" xfId="3132" xr:uid="{00000000-0005-0000-0000-0000B2330000}"/>
    <cellStyle name="Normal 67 3" xfId="3133" xr:uid="{00000000-0005-0000-0000-0000B3330000}"/>
    <cellStyle name="Normal 67 4" xfId="6179" xr:uid="{00000000-0005-0000-0000-0000B4330000}"/>
    <cellStyle name="Normal 68" xfId="3134" xr:uid="{00000000-0005-0000-0000-0000B5330000}"/>
    <cellStyle name="Normal 68 2" xfId="3135" xr:uid="{00000000-0005-0000-0000-0000B6330000}"/>
    <cellStyle name="Normal 68 3" xfId="3136" xr:uid="{00000000-0005-0000-0000-0000B7330000}"/>
    <cellStyle name="Normal 68 4" xfId="3137" xr:uid="{00000000-0005-0000-0000-0000B8330000}"/>
    <cellStyle name="Normal 68 5" xfId="6180" xr:uid="{00000000-0005-0000-0000-0000B9330000}"/>
    <cellStyle name="Normal 69" xfId="3138" xr:uid="{00000000-0005-0000-0000-0000BA330000}"/>
    <cellStyle name="Normal 69 2" xfId="3139" xr:uid="{00000000-0005-0000-0000-0000BB330000}"/>
    <cellStyle name="Normal 69 3" xfId="3140" xr:uid="{00000000-0005-0000-0000-0000BC330000}"/>
    <cellStyle name="Normal 69 4" xfId="3141" xr:uid="{00000000-0005-0000-0000-0000BD330000}"/>
    <cellStyle name="Normal 69 5" xfId="6181" xr:uid="{00000000-0005-0000-0000-0000BE330000}"/>
    <cellStyle name="Normal 7" xfId="3142" xr:uid="{00000000-0005-0000-0000-0000BF330000}"/>
    <cellStyle name="Normal 7 2" xfId="3143" xr:uid="{00000000-0005-0000-0000-0000C0330000}"/>
    <cellStyle name="Normal 7 2 2" xfId="3144" xr:uid="{00000000-0005-0000-0000-0000C1330000}"/>
    <cellStyle name="Normal 7 2 2 2" xfId="6182" xr:uid="{00000000-0005-0000-0000-0000C2330000}"/>
    <cellStyle name="Normal 7 2 3" xfId="3145" xr:uid="{00000000-0005-0000-0000-0000C3330000}"/>
    <cellStyle name="Normal 7 2 4" xfId="3146" xr:uid="{00000000-0005-0000-0000-0000C4330000}"/>
    <cellStyle name="Normal 7 2 5" xfId="44199" xr:uid="{C1E48FF4-F632-4E49-8EFC-67662000F174}"/>
    <cellStyle name="Normal 7 3" xfId="3147" xr:uid="{00000000-0005-0000-0000-0000C5330000}"/>
    <cellStyle name="Normal 7 4" xfId="3148" xr:uid="{00000000-0005-0000-0000-0000C6330000}"/>
    <cellStyle name="Normal 7 5" xfId="3149" xr:uid="{00000000-0005-0000-0000-0000C7330000}"/>
    <cellStyle name="Normal 70" xfId="3150" xr:uid="{00000000-0005-0000-0000-0000C8330000}"/>
    <cellStyle name="Normal 70 2" xfId="3151" xr:uid="{00000000-0005-0000-0000-0000C9330000}"/>
    <cellStyle name="Normal 70 3" xfId="3152" xr:uid="{00000000-0005-0000-0000-0000CA330000}"/>
    <cellStyle name="Normal 70 4" xfId="3153" xr:uid="{00000000-0005-0000-0000-0000CB330000}"/>
    <cellStyle name="Normal 70 5" xfId="6183" xr:uid="{00000000-0005-0000-0000-0000CC330000}"/>
    <cellStyle name="Normal 71" xfId="3154" xr:uid="{00000000-0005-0000-0000-0000CD330000}"/>
    <cellStyle name="Normal 71 2" xfId="3155" xr:uid="{00000000-0005-0000-0000-0000CE330000}"/>
    <cellStyle name="Normal 71 3" xfId="3156" xr:uid="{00000000-0005-0000-0000-0000CF330000}"/>
    <cellStyle name="Normal 71 4" xfId="3157" xr:uid="{00000000-0005-0000-0000-0000D0330000}"/>
    <cellStyle name="Normal 71 5" xfId="6184" xr:uid="{00000000-0005-0000-0000-0000D1330000}"/>
    <cellStyle name="Normal 72" xfId="3158" xr:uid="{00000000-0005-0000-0000-0000D2330000}"/>
    <cellStyle name="Normal 72 2" xfId="3159" xr:uid="{00000000-0005-0000-0000-0000D3330000}"/>
    <cellStyle name="Normal 72 2 2" xfId="3160" xr:uid="{00000000-0005-0000-0000-0000D4330000}"/>
    <cellStyle name="Normal 72 3" xfId="3161" xr:uid="{00000000-0005-0000-0000-0000D5330000}"/>
    <cellStyle name="Normal 72 4" xfId="6185" xr:uid="{00000000-0005-0000-0000-0000D6330000}"/>
    <cellStyle name="Normal 73" xfId="3162" xr:uid="{00000000-0005-0000-0000-0000D7330000}"/>
    <cellStyle name="Normal 73 2" xfId="3163" xr:uid="{00000000-0005-0000-0000-0000D8330000}"/>
    <cellStyle name="Normal 73 2 2" xfId="3164" xr:uid="{00000000-0005-0000-0000-0000D9330000}"/>
    <cellStyle name="Normal 73 3" xfId="3165" xr:uid="{00000000-0005-0000-0000-0000DA330000}"/>
    <cellStyle name="Normal 74" xfId="3166" xr:uid="{00000000-0005-0000-0000-0000DB330000}"/>
    <cellStyle name="Normal 74 2" xfId="3167" xr:uid="{00000000-0005-0000-0000-0000DC330000}"/>
    <cellStyle name="Normal 74 2 2" xfId="3168" xr:uid="{00000000-0005-0000-0000-0000DD330000}"/>
    <cellStyle name="Normal 74 3" xfId="3169" xr:uid="{00000000-0005-0000-0000-0000DE330000}"/>
    <cellStyle name="Normal 75" xfId="3170" xr:uid="{00000000-0005-0000-0000-0000DF330000}"/>
    <cellStyle name="Normal 75 2" xfId="3171" xr:uid="{00000000-0005-0000-0000-0000E0330000}"/>
    <cellStyle name="Normal 75 3" xfId="3172" xr:uid="{00000000-0005-0000-0000-0000E1330000}"/>
    <cellStyle name="Normal 75 4" xfId="3173" xr:uid="{00000000-0005-0000-0000-0000E2330000}"/>
    <cellStyle name="Normal 76" xfId="3174" xr:uid="{00000000-0005-0000-0000-0000E3330000}"/>
    <cellStyle name="Normal 76 2" xfId="3175" xr:uid="{00000000-0005-0000-0000-0000E4330000}"/>
    <cellStyle name="Normal 76 3" xfId="3176" xr:uid="{00000000-0005-0000-0000-0000E5330000}"/>
    <cellStyle name="Normal 76 4" xfId="3177" xr:uid="{00000000-0005-0000-0000-0000E6330000}"/>
    <cellStyle name="Normal 77" xfId="3178" xr:uid="{00000000-0005-0000-0000-0000E7330000}"/>
    <cellStyle name="Normal 77 2" xfId="3179" xr:uid="{00000000-0005-0000-0000-0000E8330000}"/>
    <cellStyle name="Normal 77 3" xfId="3180" xr:uid="{00000000-0005-0000-0000-0000E9330000}"/>
    <cellStyle name="Normal 77 4" xfId="3181" xr:uid="{00000000-0005-0000-0000-0000EA330000}"/>
    <cellStyle name="Normal 78" xfId="3182" xr:uid="{00000000-0005-0000-0000-0000EB330000}"/>
    <cellStyle name="Normal 78 2" xfId="3183" xr:uid="{00000000-0005-0000-0000-0000EC330000}"/>
    <cellStyle name="Normal 78 2 2" xfId="3184" xr:uid="{00000000-0005-0000-0000-0000ED330000}"/>
    <cellStyle name="Normal 78 3" xfId="3185" xr:uid="{00000000-0005-0000-0000-0000EE330000}"/>
    <cellStyle name="Normal 78 4" xfId="3186" xr:uid="{00000000-0005-0000-0000-0000EF330000}"/>
    <cellStyle name="Normal 79" xfId="3187" xr:uid="{00000000-0005-0000-0000-0000F0330000}"/>
    <cellStyle name="Normal 79 2" xfId="3188" xr:uid="{00000000-0005-0000-0000-0000F1330000}"/>
    <cellStyle name="Normal 79 2 2" xfId="3189" xr:uid="{00000000-0005-0000-0000-0000F2330000}"/>
    <cellStyle name="Normal 79 3" xfId="3190" xr:uid="{00000000-0005-0000-0000-0000F3330000}"/>
    <cellStyle name="Normal 8" xfId="3191" xr:uid="{00000000-0005-0000-0000-0000F4330000}"/>
    <cellStyle name="Normal 8 2" xfId="3192" xr:uid="{00000000-0005-0000-0000-0000F5330000}"/>
    <cellStyle name="Normal 8 2 2" xfId="3193" xr:uid="{00000000-0005-0000-0000-0000F6330000}"/>
    <cellStyle name="Normal 8 2 3" xfId="3194" xr:uid="{00000000-0005-0000-0000-0000F7330000}"/>
    <cellStyle name="Normal 8 3" xfId="3195" xr:uid="{00000000-0005-0000-0000-0000F8330000}"/>
    <cellStyle name="Normal 8 4" xfId="3196" xr:uid="{00000000-0005-0000-0000-0000F9330000}"/>
    <cellStyle name="Normal 8 4 2" xfId="3197" xr:uid="{00000000-0005-0000-0000-0000FA330000}"/>
    <cellStyle name="Normal 8 5" xfId="3198" xr:uid="{00000000-0005-0000-0000-0000FB330000}"/>
    <cellStyle name="Normal 8_BP2012 Key Driver-AMP 120106-v4" xfId="3199" xr:uid="{00000000-0005-0000-0000-0000FC330000}"/>
    <cellStyle name="Normal 80" xfId="3200" xr:uid="{00000000-0005-0000-0000-0000FD330000}"/>
    <cellStyle name="Normal 80 2" xfId="3201" xr:uid="{00000000-0005-0000-0000-0000FE330000}"/>
    <cellStyle name="Normal 80 2 2" xfId="3202" xr:uid="{00000000-0005-0000-0000-0000FF330000}"/>
    <cellStyle name="Normal 80 3" xfId="3203" xr:uid="{00000000-0005-0000-0000-000000340000}"/>
    <cellStyle name="Normal 81" xfId="3204" xr:uid="{00000000-0005-0000-0000-000001340000}"/>
    <cellStyle name="Normal 81 2" xfId="3205" xr:uid="{00000000-0005-0000-0000-000002340000}"/>
    <cellStyle name="Normal 81 2 2" xfId="3206" xr:uid="{00000000-0005-0000-0000-000003340000}"/>
    <cellStyle name="Normal 81 3" xfId="3207" xr:uid="{00000000-0005-0000-0000-000004340000}"/>
    <cellStyle name="Normal 82" xfId="3208" xr:uid="{00000000-0005-0000-0000-000005340000}"/>
    <cellStyle name="Normal 82 2" xfId="3209" xr:uid="{00000000-0005-0000-0000-000006340000}"/>
    <cellStyle name="Normal 82 2 2" xfId="3210" xr:uid="{00000000-0005-0000-0000-000007340000}"/>
    <cellStyle name="Normal 82 3" xfId="3211" xr:uid="{00000000-0005-0000-0000-000008340000}"/>
    <cellStyle name="Normal 83" xfId="3212" xr:uid="{00000000-0005-0000-0000-000009340000}"/>
    <cellStyle name="Normal 83 2" xfId="3213" xr:uid="{00000000-0005-0000-0000-00000A340000}"/>
    <cellStyle name="Normal 83 3" xfId="3214" xr:uid="{00000000-0005-0000-0000-00000B340000}"/>
    <cellStyle name="Normal 83 4" xfId="3215" xr:uid="{00000000-0005-0000-0000-00000C340000}"/>
    <cellStyle name="Normal 84" xfId="3216" xr:uid="{00000000-0005-0000-0000-00000D340000}"/>
    <cellStyle name="Normal 84 2" xfId="3217" xr:uid="{00000000-0005-0000-0000-00000E340000}"/>
    <cellStyle name="Normal 84 3" xfId="3218" xr:uid="{00000000-0005-0000-0000-00000F340000}"/>
    <cellStyle name="Normal 84 4" xfId="3219" xr:uid="{00000000-0005-0000-0000-000010340000}"/>
    <cellStyle name="Normal 85" xfId="3220" xr:uid="{00000000-0005-0000-0000-000011340000}"/>
    <cellStyle name="Normal 85 2" xfId="3221" xr:uid="{00000000-0005-0000-0000-000012340000}"/>
    <cellStyle name="Normal 85 2 2" xfId="3222" xr:uid="{00000000-0005-0000-0000-000013340000}"/>
    <cellStyle name="Normal 85 3" xfId="3223" xr:uid="{00000000-0005-0000-0000-000014340000}"/>
    <cellStyle name="Normal 86" xfId="3224" xr:uid="{00000000-0005-0000-0000-000015340000}"/>
    <cellStyle name="Normal 86 2" xfId="3225" xr:uid="{00000000-0005-0000-0000-000016340000}"/>
    <cellStyle name="Normal 86 2 2" xfId="3226" xr:uid="{00000000-0005-0000-0000-000017340000}"/>
    <cellStyle name="Normal 86 3" xfId="3227" xr:uid="{00000000-0005-0000-0000-000018340000}"/>
    <cellStyle name="Normal 87" xfId="3228" xr:uid="{00000000-0005-0000-0000-000019340000}"/>
    <cellStyle name="Normal 87 2" xfId="3229" xr:uid="{00000000-0005-0000-0000-00001A340000}"/>
    <cellStyle name="Normal 87 3" xfId="3230" xr:uid="{00000000-0005-0000-0000-00001B340000}"/>
    <cellStyle name="Normal 87 4" xfId="3231" xr:uid="{00000000-0005-0000-0000-00001C340000}"/>
    <cellStyle name="Normal 88" xfId="3232" xr:uid="{00000000-0005-0000-0000-00001D340000}"/>
    <cellStyle name="Normal 88 2" xfId="3233" xr:uid="{00000000-0005-0000-0000-00001E340000}"/>
    <cellStyle name="Normal 88 2 2" xfId="3234" xr:uid="{00000000-0005-0000-0000-00001F340000}"/>
    <cellStyle name="Normal 88 3" xfId="3235" xr:uid="{00000000-0005-0000-0000-000020340000}"/>
    <cellStyle name="Normal 89" xfId="3236" xr:uid="{00000000-0005-0000-0000-000021340000}"/>
    <cellStyle name="Normal 89 2" xfId="3237" xr:uid="{00000000-0005-0000-0000-000022340000}"/>
    <cellStyle name="Normal 89 2 2" xfId="3238" xr:uid="{00000000-0005-0000-0000-000023340000}"/>
    <cellStyle name="Normal 89 3" xfId="3239" xr:uid="{00000000-0005-0000-0000-000024340000}"/>
    <cellStyle name="Normal 9" xfId="3240" xr:uid="{00000000-0005-0000-0000-000025340000}"/>
    <cellStyle name="Normal 9 2" xfId="3241" xr:uid="{00000000-0005-0000-0000-000026340000}"/>
    <cellStyle name="Normal 9 2 2" xfId="3242" xr:uid="{00000000-0005-0000-0000-000027340000}"/>
    <cellStyle name="Normal 9 2 3" xfId="3243" xr:uid="{00000000-0005-0000-0000-000028340000}"/>
    <cellStyle name="Normal 9 3" xfId="3244" xr:uid="{00000000-0005-0000-0000-000029340000}"/>
    <cellStyle name="Normal 9 3 2" xfId="3245" xr:uid="{00000000-0005-0000-0000-00002A340000}"/>
    <cellStyle name="Normal 9 3 3" xfId="3246" xr:uid="{00000000-0005-0000-0000-00002B340000}"/>
    <cellStyle name="Normal 9 4" xfId="3247" xr:uid="{00000000-0005-0000-0000-00002C340000}"/>
    <cellStyle name="Normal 9 5" xfId="3248" xr:uid="{00000000-0005-0000-0000-00002D340000}"/>
    <cellStyle name="Normal 90" xfId="3249" xr:uid="{00000000-0005-0000-0000-00002E340000}"/>
    <cellStyle name="Normal 90 2" xfId="3250" xr:uid="{00000000-0005-0000-0000-00002F340000}"/>
    <cellStyle name="Normal 90 3" xfId="3251" xr:uid="{00000000-0005-0000-0000-000030340000}"/>
    <cellStyle name="Normal 90 4" xfId="3252" xr:uid="{00000000-0005-0000-0000-000031340000}"/>
    <cellStyle name="Normal 91" xfId="3253" xr:uid="{00000000-0005-0000-0000-000032340000}"/>
    <cellStyle name="Normal 91 2" xfId="3254" xr:uid="{00000000-0005-0000-0000-000033340000}"/>
    <cellStyle name="Normal 91 3" xfId="3255" xr:uid="{00000000-0005-0000-0000-000034340000}"/>
    <cellStyle name="Normal 91 4" xfId="3256" xr:uid="{00000000-0005-0000-0000-000035340000}"/>
    <cellStyle name="Normal 92" xfId="3257" xr:uid="{00000000-0005-0000-0000-000036340000}"/>
    <cellStyle name="Normal 92 2" xfId="3258" xr:uid="{00000000-0005-0000-0000-000037340000}"/>
    <cellStyle name="Normal 92 3" xfId="3259" xr:uid="{00000000-0005-0000-0000-000038340000}"/>
    <cellStyle name="Normal 92 4" xfId="3260" xr:uid="{00000000-0005-0000-0000-000039340000}"/>
    <cellStyle name="Normal 93" xfId="3261" xr:uid="{00000000-0005-0000-0000-00003A340000}"/>
    <cellStyle name="Normal 93 2" xfId="3262" xr:uid="{00000000-0005-0000-0000-00003B340000}"/>
    <cellStyle name="Normal 93 2 2" xfId="3263" xr:uid="{00000000-0005-0000-0000-00003C340000}"/>
    <cellStyle name="Normal 93 3" xfId="3264" xr:uid="{00000000-0005-0000-0000-00003D340000}"/>
    <cellStyle name="Normal 94" xfId="3265" xr:uid="{00000000-0005-0000-0000-00003E340000}"/>
    <cellStyle name="Normal 94 2" xfId="3266" xr:uid="{00000000-0005-0000-0000-00003F340000}"/>
    <cellStyle name="Normal 94 2 2" xfId="3267" xr:uid="{00000000-0005-0000-0000-000040340000}"/>
    <cellStyle name="Normal 94 3" xfId="3268" xr:uid="{00000000-0005-0000-0000-000041340000}"/>
    <cellStyle name="Normal 95" xfId="3269" xr:uid="{00000000-0005-0000-0000-000042340000}"/>
    <cellStyle name="Normal 95 2" xfId="3270" xr:uid="{00000000-0005-0000-0000-000043340000}"/>
    <cellStyle name="Normal 95 2 2" xfId="3271" xr:uid="{00000000-0005-0000-0000-000044340000}"/>
    <cellStyle name="Normal 95 3" xfId="3272" xr:uid="{00000000-0005-0000-0000-000045340000}"/>
    <cellStyle name="Normal 96" xfId="3273" xr:uid="{00000000-0005-0000-0000-000046340000}"/>
    <cellStyle name="Normal 96 2" xfId="3274" xr:uid="{00000000-0005-0000-0000-000047340000}"/>
    <cellStyle name="Normal 96 2 2" xfId="3275" xr:uid="{00000000-0005-0000-0000-000048340000}"/>
    <cellStyle name="Normal 96 3" xfId="3276" xr:uid="{00000000-0005-0000-0000-000049340000}"/>
    <cellStyle name="Normal 97" xfId="3277" xr:uid="{00000000-0005-0000-0000-00004A340000}"/>
    <cellStyle name="Normal 97 2" xfId="3278" xr:uid="{00000000-0005-0000-0000-00004B340000}"/>
    <cellStyle name="Normal 97 2 2" xfId="3279" xr:uid="{00000000-0005-0000-0000-00004C340000}"/>
    <cellStyle name="Normal 97 3" xfId="3280" xr:uid="{00000000-0005-0000-0000-00004D340000}"/>
    <cellStyle name="Normal 98" xfId="3281" xr:uid="{00000000-0005-0000-0000-00004E340000}"/>
    <cellStyle name="Normal 98 2" xfId="3282" xr:uid="{00000000-0005-0000-0000-00004F340000}"/>
    <cellStyle name="Normal 98 2 2" xfId="3283" xr:uid="{00000000-0005-0000-0000-000050340000}"/>
    <cellStyle name="Normal 98 3" xfId="3284" xr:uid="{00000000-0005-0000-0000-000051340000}"/>
    <cellStyle name="Normal 99" xfId="3285" xr:uid="{00000000-0005-0000-0000-000052340000}"/>
    <cellStyle name="Normal 99 2" xfId="3286" xr:uid="{00000000-0005-0000-0000-000053340000}"/>
    <cellStyle name="Normal 99 2 2" xfId="3287" xr:uid="{00000000-0005-0000-0000-000054340000}"/>
    <cellStyle name="Normal 99 3" xfId="3288" xr:uid="{00000000-0005-0000-0000-000055340000}"/>
    <cellStyle name="Normal_FTsummod1" xfId="44198" xr:uid="{F1A537D4-9279-4C8C-A1F3-6F208C52BDEC}"/>
    <cellStyle name="Normal_Reconciliation" xfId="4" xr:uid="{00000000-0005-0000-0000-000056340000}"/>
    <cellStyle name="Normal1" xfId="3289" xr:uid="{00000000-0005-0000-0000-000057340000}"/>
    <cellStyle name="Normal2" xfId="3290" xr:uid="{00000000-0005-0000-0000-000058340000}"/>
    <cellStyle name="Normal2 2" xfId="3291" xr:uid="{00000000-0005-0000-0000-000059340000}"/>
    <cellStyle name="Normal2 2 2" xfId="3292" xr:uid="{00000000-0005-0000-0000-00005A340000}"/>
    <cellStyle name="Normal2 2 3" xfId="5379" xr:uid="{00000000-0005-0000-0000-00005B340000}"/>
    <cellStyle name="Normal2 2 3 2" xfId="15257" xr:uid="{00000000-0005-0000-0000-00005C340000}"/>
    <cellStyle name="Normal2 3" xfId="3293" xr:uid="{00000000-0005-0000-0000-00005D340000}"/>
    <cellStyle name="Normal2 4" xfId="5378" xr:uid="{00000000-0005-0000-0000-00005E340000}"/>
    <cellStyle name="Normal2 4 2" xfId="15256" xr:uid="{00000000-0005-0000-0000-00005F340000}"/>
    <cellStyle name="Normal3" xfId="3294" xr:uid="{00000000-0005-0000-0000-000060340000}"/>
    <cellStyle name="Normalny_Arkusz1" xfId="3295" xr:uid="{00000000-0005-0000-0000-000061340000}"/>
    <cellStyle name="Note" xfId="31" builtinId="10" customBuiltin="1"/>
    <cellStyle name="Note 2" xfId="3296" xr:uid="{00000000-0005-0000-0000-000063340000}"/>
    <cellStyle name="Note 2 10" xfId="20673" xr:uid="{00000000-0005-0000-0000-000064340000}"/>
    <cellStyle name="Note 2 10 2" xfId="32157" xr:uid="{00000000-0005-0000-0000-000065340000}"/>
    <cellStyle name="Note 2 10 3" xfId="42758" xr:uid="{00000000-0005-0000-0000-000066340000}"/>
    <cellStyle name="Note 2 2" xfId="3297" xr:uid="{00000000-0005-0000-0000-000067340000}"/>
    <cellStyle name="Note 2 2 10" xfId="13986" xr:uid="{00000000-0005-0000-0000-000068340000}"/>
    <cellStyle name="Note 2 2 10 2" xfId="25550" xr:uid="{00000000-0005-0000-0000-000069340000}"/>
    <cellStyle name="Note 2 2 10 3" xfId="36753" xr:uid="{00000000-0005-0000-0000-00006A340000}"/>
    <cellStyle name="Note 2 2 11" xfId="15112" xr:uid="{00000000-0005-0000-0000-00006B340000}"/>
    <cellStyle name="Note 2 2 11 2" xfId="26670" xr:uid="{00000000-0005-0000-0000-00006C340000}"/>
    <cellStyle name="Note 2 2 11 3" xfId="37714" xr:uid="{00000000-0005-0000-0000-00006D340000}"/>
    <cellStyle name="Note 2 2 12" xfId="14922" xr:uid="{00000000-0005-0000-0000-00006E340000}"/>
    <cellStyle name="Note 2 2 12 2" xfId="26480" xr:uid="{00000000-0005-0000-0000-00006F340000}"/>
    <cellStyle name="Note 2 2 12 3" xfId="37548" xr:uid="{00000000-0005-0000-0000-000070340000}"/>
    <cellStyle name="Note 2 2 13" xfId="17212" xr:uid="{00000000-0005-0000-0000-000071340000}"/>
    <cellStyle name="Note 2 2 13 2" xfId="28700" xr:uid="{00000000-0005-0000-0000-000072340000}"/>
    <cellStyle name="Note 2 2 13 3" xfId="39519" xr:uid="{00000000-0005-0000-0000-000073340000}"/>
    <cellStyle name="Note 2 2 14" xfId="9808" xr:uid="{00000000-0005-0000-0000-000074340000}"/>
    <cellStyle name="Note 2 2 15" xfId="10685" xr:uid="{00000000-0005-0000-0000-000075340000}"/>
    <cellStyle name="Note 2 2 2" xfId="3298" xr:uid="{00000000-0005-0000-0000-000076340000}"/>
    <cellStyle name="Note 2 2 2 2" xfId="3299" xr:uid="{00000000-0005-0000-0000-000077340000}"/>
    <cellStyle name="Note 2 2 2 3" xfId="5710" xr:uid="{00000000-0005-0000-0000-000078340000}"/>
    <cellStyle name="Note 2 2 2 4" xfId="9920" xr:uid="{00000000-0005-0000-0000-000079340000}"/>
    <cellStyle name="Note 2 2 3" xfId="3300" xr:uid="{00000000-0005-0000-0000-00007A340000}"/>
    <cellStyle name="Note 2 2 3 10" xfId="13099" xr:uid="{00000000-0005-0000-0000-00007B340000}"/>
    <cellStyle name="Note 2 2 3 10 2" xfId="24668" xr:uid="{00000000-0005-0000-0000-00007C340000}"/>
    <cellStyle name="Note 2 2 3 10 3" xfId="35956" xr:uid="{00000000-0005-0000-0000-00007D340000}"/>
    <cellStyle name="Note 2 2 3 11" xfId="8173" xr:uid="{00000000-0005-0000-0000-00007E340000}"/>
    <cellStyle name="Note 2 2 3 12" xfId="10256" xr:uid="{00000000-0005-0000-0000-00007F340000}"/>
    <cellStyle name="Note 2 2 3 2" xfId="6187" xr:uid="{00000000-0005-0000-0000-000080340000}"/>
    <cellStyle name="Note 2 2 3 2 2" xfId="15499" xr:uid="{00000000-0005-0000-0000-000081340000}"/>
    <cellStyle name="Note 2 2 3 2 2 2" xfId="27053" xr:uid="{00000000-0005-0000-0000-000082340000}"/>
    <cellStyle name="Note 2 2 3 2 2 3" xfId="38068" xr:uid="{00000000-0005-0000-0000-000083340000}"/>
    <cellStyle name="Note 2 2 3 2 3" xfId="17447" xr:uid="{00000000-0005-0000-0000-000084340000}"/>
    <cellStyle name="Note 2 2 3 2 3 2" xfId="28935" xr:uid="{00000000-0005-0000-0000-000085340000}"/>
    <cellStyle name="Note 2 2 3 2 3 3" xfId="39738" xr:uid="{00000000-0005-0000-0000-000086340000}"/>
    <cellStyle name="Note 2 2 3 2 4" xfId="19019" xr:uid="{00000000-0005-0000-0000-000087340000}"/>
    <cellStyle name="Note 2 2 3 2 4 2" xfId="30507" xr:uid="{00000000-0005-0000-0000-000088340000}"/>
    <cellStyle name="Note 2 2 3 2 4 3" xfId="41293" xr:uid="{00000000-0005-0000-0000-000089340000}"/>
    <cellStyle name="Note 2 2 3 2 5" xfId="20753" xr:uid="{00000000-0005-0000-0000-00008A340000}"/>
    <cellStyle name="Note 2 2 3 2 5 2" xfId="32235" xr:uid="{00000000-0005-0000-0000-00008B340000}"/>
    <cellStyle name="Note 2 2 3 2 5 3" xfId="42833" xr:uid="{00000000-0005-0000-0000-00008C340000}"/>
    <cellStyle name="Note 2 2 3 2 6" xfId="10921" xr:uid="{00000000-0005-0000-0000-00008D340000}"/>
    <cellStyle name="Note 2 2 3 2 7" xfId="22578" xr:uid="{00000000-0005-0000-0000-00008E340000}"/>
    <cellStyle name="Note 2 2 3 2 8" xfId="33920" xr:uid="{00000000-0005-0000-0000-00008F340000}"/>
    <cellStyle name="Note 2 2 3 3" xfId="7194" xr:uid="{00000000-0005-0000-0000-000090340000}"/>
    <cellStyle name="Note 2 2 3 3 2" xfId="16475" xr:uid="{00000000-0005-0000-0000-000091340000}"/>
    <cellStyle name="Note 2 2 3 3 2 2" xfId="28029" xr:uid="{00000000-0005-0000-0000-000092340000}"/>
    <cellStyle name="Note 2 2 3 3 2 3" xfId="38933" xr:uid="{00000000-0005-0000-0000-000093340000}"/>
    <cellStyle name="Note 2 2 3 3 3" xfId="18325" xr:uid="{00000000-0005-0000-0000-000094340000}"/>
    <cellStyle name="Note 2 2 3 3 3 2" xfId="29813" xr:uid="{00000000-0005-0000-0000-000095340000}"/>
    <cellStyle name="Note 2 2 3 3 3 3" xfId="40614" xr:uid="{00000000-0005-0000-0000-000096340000}"/>
    <cellStyle name="Note 2 2 3 3 4" xfId="19994" xr:uid="{00000000-0005-0000-0000-000097340000}"/>
    <cellStyle name="Note 2 2 3 3 4 2" xfId="31482" xr:uid="{00000000-0005-0000-0000-000098340000}"/>
    <cellStyle name="Note 2 2 3 3 4 3" xfId="42157" xr:uid="{00000000-0005-0000-0000-000099340000}"/>
    <cellStyle name="Note 2 2 3 3 5" xfId="21728" xr:uid="{00000000-0005-0000-0000-00009A340000}"/>
    <cellStyle name="Note 2 2 3 3 5 2" xfId="33209" xr:uid="{00000000-0005-0000-0000-00009B340000}"/>
    <cellStyle name="Note 2 2 3 3 5 3" xfId="43696" xr:uid="{00000000-0005-0000-0000-00009C340000}"/>
    <cellStyle name="Note 2 2 3 3 6" xfId="11897" xr:uid="{00000000-0005-0000-0000-00009D340000}"/>
    <cellStyle name="Note 2 2 3 3 7" xfId="23552" xr:uid="{00000000-0005-0000-0000-00009E340000}"/>
    <cellStyle name="Note 2 2 3 3 8" xfId="34889" xr:uid="{00000000-0005-0000-0000-00009F340000}"/>
    <cellStyle name="Note 2 2 3 4" xfId="6809" xr:uid="{00000000-0005-0000-0000-0000A0340000}"/>
    <cellStyle name="Note 2 2 3 4 2" xfId="16090" xr:uid="{00000000-0005-0000-0000-0000A1340000}"/>
    <cellStyle name="Note 2 2 3 4 2 2" xfId="27644" xr:uid="{00000000-0005-0000-0000-0000A2340000}"/>
    <cellStyle name="Note 2 2 3 4 2 3" xfId="38589" xr:uid="{00000000-0005-0000-0000-0000A3340000}"/>
    <cellStyle name="Note 2 2 3 4 3" xfId="17976" xr:uid="{00000000-0005-0000-0000-0000A4340000}"/>
    <cellStyle name="Note 2 2 3 4 3 2" xfId="29464" xr:uid="{00000000-0005-0000-0000-0000A5340000}"/>
    <cellStyle name="Note 2 2 3 4 3 3" xfId="40266" xr:uid="{00000000-0005-0000-0000-0000A6340000}"/>
    <cellStyle name="Note 2 2 3 4 4" xfId="19609" xr:uid="{00000000-0005-0000-0000-0000A7340000}"/>
    <cellStyle name="Note 2 2 3 4 4 2" xfId="31097" xr:uid="{00000000-0005-0000-0000-0000A8340000}"/>
    <cellStyle name="Note 2 2 3 4 4 3" xfId="41813" xr:uid="{00000000-0005-0000-0000-0000A9340000}"/>
    <cellStyle name="Note 2 2 3 4 5" xfId="21343" xr:uid="{00000000-0005-0000-0000-0000AA340000}"/>
    <cellStyle name="Note 2 2 3 4 5 2" xfId="32824" xr:uid="{00000000-0005-0000-0000-0000AB340000}"/>
    <cellStyle name="Note 2 2 3 4 5 3" xfId="43352" xr:uid="{00000000-0005-0000-0000-0000AC340000}"/>
    <cellStyle name="Note 2 2 3 4 6" xfId="11512" xr:uid="{00000000-0005-0000-0000-0000AD340000}"/>
    <cellStyle name="Note 2 2 3 4 7" xfId="23167" xr:uid="{00000000-0005-0000-0000-0000AE340000}"/>
    <cellStyle name="Note 2 2 3 4 8" xfId="34504" xr:uid="{00000000-0005-0000-0000-0000AF340000}"/>
    <cellStyle name="Note 2 2 3 5" xfId="6838" xr:uid="{00000000-0005-0000-0000-0000B0340000}"/>
    <cellStyle name="Note 2 2 3 5 2" xfId="16119" xr:uid="{00000000-0005-0000-0000-0000B1340000}"/>
    <cellStyle name="Note 2 2 3 5 2 2" xfId="27673" xr:uid="{00000000-0005-0000-0000-0000B2340000}"/>
    <cellStyle name="Note 2 2 3 5 2 3" xfId="38613" xr:uid="{00000000-0005-0000-0000-0000B3340000}"/>
    <cellStyle name="Note 2 2 3 5 3" xfId="18000" xr:uid="{00000000-0005-0000-0000-0000B4340000}"/>
    <cellStyle name="Note 2 2 3 5 3 2" xfId="29488" xr:uid="{00000000-0005-0000-0000-0000B5340000}"/>
    <cellStyle name="Note 2 2 3 5 3 3" xfId="40290" xr:uid="{00000000-0005-0000-0000-0000B6340000}"/>
    <cellStyle name="Note 2 2 3 5 4" xfId="19638" xr:uid="{00000000-0005-0000-0000-0000B7340000}"/>
    <cellStyle name="Note 2 2 3 5 4 2" xfId="31126" xr:uid="{00000000-0005-0000-0000-0000B8340000}"/>
    <cellStyle name="Note 2 2 3 5 4 3" xfId="41837" xr:uid="{00000000-0005-0000-0000-0000B9340000}"/>
    <cellStyle name="Note 2 2 3 5 5" xfId="21372" xr:uid="{00000000-0005-0000-0000-0000BA340000}"/>
    <cellStyle name="Note 2 2 3 5 5 2" xfId="32853" xr:uid="{00000000-0005-0000-0000-0000BB340000}"/>
    <cellStyle name="Note 2 2 3 5 5 3" xfId="43376" xr:uid="{00000000-0005-0000-0000-0000BC340000}"/>
    <cellStyle name="Note 2 2 3 5 6" xfId="11541" xr:uid="{00000000-0005-0000-0000-0000BD340000}"/>
    <cellStyle name="Note 2 2 3 5 7" xfId="23196" xr:uid="{00000000-0005-0000-0000-0000BE340000}"/>
    <cellStyle name="Note 2 2 3 5 8" xfId="34533" xr:uid="{00000000-0005-0000-0000-0000BF340000}"/>
    <cellStyle name="Note 2 2 3 6" xfId="9921" xr:uid="{00000000-0005-0000-0000-0000C0340000}"/>
    <cellStyle name="Note 2 2 3 6 2" xfId="14779" xr:uid="{00000000-0005-0000-0000-0000C1340000}"/>
    <cellStyle name="Note 2 2 3 6 2 2" xfId="26338" xr:uid="{00000000-0005-0000-0000-0000C2340000}"/>
    <cellStyle name="Note 2 2 3 6 2 3" xfId="37430" xr:uid="{00000000-0005-0000-0000-0000C3340000}"/>
    <cellStyle name="Note 2 2 3 6 3" xfId="12561" xr:uid="{00000000-0005-0000-0000-0000C4340000}"/>
    <cellStyle name="Note 2 2 3 6 3 2" xfId="24131" xr:uid="{00000000-0005-0000-0000-0000C5340000}"/>
    <cellStyle name="Note 2 2 3 6 3 3" xfId="35462" xr:uid="{00000000-0005-0000-0000-0000C6340000}"/>
    <cellStyle name="Note 2 2 3 6 4" xfId="12712" xr:uid="{00000000-0005-0000-0000-0000C7340000}"/>
    <cellStyle name="Note 2 2 3 6 4 2" xfId="24282" xr:uid="{00000000-0005-0000-0000-0000C8340000}"/>
    <cellStyle name="Note 2 2 3 6 4 3" xfId="35612" xr:uid="{00000000-0005-0000-0000-0000C9340000}"/>
    <cellStyle name="Note 2 2 3 6 5" xfId="17257" xr:uid="{00000000-0005-0000-0000-0000CA340000}"/>
    <cellStyle name="Note 2 2 3 6 5 2" xfId="28745" xr:uid="{00000000-0005-0000-0000-0000CB340000}"/>
    <cellStyle name="Note 2 2 3 6 5 3" xfId="39553" xr:uid="{00000000-0005-0000-0000-0000CC340000}"/>
    <cellStyle name="Note 2 2 3 6 6" xfId="8420" xr:uid="{00000000-0005-0000-0000-0000CD340000}"/>
    <cellStyle name="Note 2 2 3 6 7" xfId="9394" xr:uid="{00000000-0005-0000-0000-0000CE340000}"/>
    <cellStyle name="Note 2 2 3 7" xfId="14065" xr:uid="{00000000-0005-0000-0000-0000CF340000}"/>
    <cellStyle name="Note 2 2 3 7 2" xfId="25629" xr:uid="{00000000-0005-0000-0000-0000D0340000}"/>
    <cellStyle name="Note 2 2 3 7 3" xfId="36823" xr:uid="{00000000-0005-0000-0000-0000D1340000}"/>
    <cellStyle name="Note 2 2 3 8" xfId="12844" xr:uid="{00000000-0005-0000-0000-0000D2340000}"/>
    <cellStyle name="Note 2 2 3 8 2" xfId="24414" xr:uid="{00000000-0005-0000-0000-0000D3340000}"/>
    <cellStyle name="Note 2 2 3 8 3" xfId="35732" xr:uid="{00000000-0005-0000-0000-0000D4340000}"/>
    <cellStyle name="Note 2 2 3 9" xfId="12664" xr:uid="{00000000-0005-0000-0000-0000D5340000}"/>
    <cellStyle name="Note 2 2 3 9 2" xfId="24234" xr:uid="{00000000-0005-0000-0000-0000D6340000}"/>
    <cellStyle name="Note 2 2 3 9 3" xfId="35565" xr:uid="{00000000-0005-0000-0000-0000D7340000}"/>
    <cellStyle name="Note 2 2 4" xfId="3301" xr:uid="{00000000-0005-0000-0000-0000D8340000}"/>
    <cellStyle name="Note 2 2 4 10" xfId="13974" xr:uid="{00000000-0005-0000-0000-0000D9340000}"/>
    <cellStyle name="Note 2 2 4 10 2" xfId="25538" xr:uid="{00000000-0005-0000-0000-0000DA340000}"/>
    <cellStyle name="Note 2 2 4 10 3" xfId="36741" xr:uid="{00000000-0005-0000-0000-0000DB340000}"/>
    <cellStyle name="Note 2 2 4 11" xfId="9027" xr:uid="{00000000-0005-0000-0000-0000DC340000}"/>
    <cellStyle name="Note 2 2 4 12" xfId="9334" xr:uid="{00000000-0005-0000-0000-0000DD340000}"/>
    <cellStyle name="Note 2 2 4 13" xfId="10388" xr:uid="{00000000-0005-0000-0000-0000DE340000}"/>
    <cellStyle name="Note 2 2 4 2" xfId="6256" xr:uid="{00000000-0005-0000-0000-0000DF340000}"/>
    <cellStyle name="Note 2 2 4 2 2" xfId="15537" xr:uid="{00000000-0005-0000-0000-0000E0340000}"/>
    <cellStyle name="Note 2 2 4 2 2 2" xfId="27091" xr:uid="{00000000-0005-0000-0000-0000E1340000}"/>
    <cellStyle name="Note 2 2 4 2 2 3" xfId="38105" xr:uid="{00000000-0005-0000-0000-0000E2340000}"/>
    <cellStyle name="Note 2 2 4 2 3" xfId="17483" xr:uid="{00000000-0005-0000-0000-0000E3340000}"/>
    <cellStyle name="Note 2 2 4 2 3 2" xfId="28971" xr:uid="{00000000-0005-0000-0000-0000E4340000}"/>
    <cellStyle name="Note 2 2 4 2 3 3" xfId="39774" xr:uid="{00000000-0005-0000-0000-0000E5340000}"/>
    <cellStyle name="Note 2 2 4 2 4" xfId="19056" xr:uid="{00000000-0005-0000-0000-0000E6340000}"/>
    <cellStyle name="Note 2 2 4 2 4 2" xfId="30544" xr:uid="{00000000-0005-0000-0000-0000E7340000}"/>
    <cellStyle name="Note 2 2 4 2 4 3" xfId="41329" xr:uid="{00000000-0005-0000-0000-0000E8340000}"/>
    <cellStyle name="Note 2 2 4 2 5" xfId="20790" xr:uid="{00000000-0005-0000-0000-0000E9340000}"/>
    <cellStyle name="Note 2 2 4 2 5 2" xfId="32272" xr:uid="{00000000-0005-0000-0000-0000EA340000}"/>
    <cellStyle name="Note 2 2 4 2 5 3" xfId="42869" xr:uid="{00000000-0005-0000-0000-0000EB340000}"/>
    <cellStyle name="Note 2 2 4 2 6" xfId="10962" xr:uid="{00000000-0005-0000-0000-0000EC340000}"/>
    <cellStyle name="Note 2 2 4 2 7" xfId="22615" xr:uid="{00000000-0005-0000-0000-0000ED340000}"/>
    <cellStyle name="Note 2 2 4 2 8" xfId="33957" xr:uid="{00000000-0005-0000-0000-0000EE340000}"/>
    <cellStyle name="Note 2 2 4 3" xfId="7222" xr:uid="{00000000-0005-0000-0000-0000EF340000}"/>
    <cellStyle name="Note 2 2 4 3 2" xfId="16503" xr:uid="{00000000-0005-0000-0000-0000F0340000}"/>
    <cellStyle name="Note 2 2 4 3 2 2" xfId="28057" xr:uid="{00000000-0005-0000-0000-0000F1340000}"/>
    <cellStyle name="Note 2 2 4 3 2 3" xfId="38960" xr:uid="{00000000-0005-0000-0000-0000F2340000}"/>
    <cellStyle name="Note 2 2 4 3 3" xfId="18352" xr:uid="{00000000-0005-0000-0000-0000F3340000}"/>
    <cellStyle name="Note 2 2 4 3 3 2" xfId="29840" xr:uid="{00000000-0005-0000-0000-0000F4340000}"/>
    <cellStyle name="Note 2 2 4 3 3 3" xfId="40641" xr:uid="{00000000-0005-0000-0000-0000F5340000}"/>
    <cellStyle name="Note 2 2 4 3 4" xfId="20022" xr:uid="{00000000-0005-0000-0000-0000F6340000}"/>
    <cellStyle name="Note 2 2 4 3 4 2" xfId="31510" xr:uid="{00000000-0005-0000-0000-0000F7340000}"/>
    <cellStyle name="Note 2 2 4 3 4 3" xfId="42184" xr:uid="{00000000-0005-0000-0000-0000F8340000}"/>
    <cellStyle name="Note 2 2 4 3 5" xfId="21756" xr:uid="{00000000-0005-0000-0000-0000F9340000}"/>
    <cellStyle name="Note 2 2 4 3 5 2" xfId="33237" xr:uid="{00000000-0005-0000-0000-0000FA340000}"/>
    <cellStyle name="Note 2 2 4 3 5 3" xfId="43723" xr:uid="{00000000-0005-0000-0000-0000FB340000}"/>
    <cellStyle name="Note 2 2 4 3 6" xfId="11925" xr:uid="{00000000-0005-0000-0000-0000FC340000}"/>
    <cellStyle name="Note 2 2 4 3 7" xfId="23580" xr:uid="{00000000-0005-0000-0000-0000FD340000}"/>
    <cellStyle name="Note 2 2 4 3 8" xfId="34917" xr:uid="{00000000-0005-0000-0000-0000FE340000}"/>
    <cellStyle name="Note 2 2 4 4" xfId="6596" xr:uid="{00000000-0005-0000-0000-0000FF340000}"/>
    <cellStyle name="Note 2 2 4 4 2" xfId="15877" xr:uid="{00000000-0005-0000-0000-000000350000}"/>
    <cellStyle name="Note 2 2 4 4 2 2" xfId="27431" xr:uid="{00000000-0005-0000-0000-000001350000}"/>
    <cellStyle name="Note 2 2 4 4 2 3" xfId="38400" xr:uid="{00000000-0005-0000-0000-000002350000}"/>
    <cellStyle name="Note 2 2 4 4 3" xfId="17785" xr:uid="{00000000-0005-0000-0000-000003350000}"/>
    <cellStyle name="Note 2 2 4 4 3 2" xfId="29273" xr:uid="{00000000-0005-0000-0000-000004350000}"/>
    <cellStyle name="Note 2 2 4 4 3 3" xfId="40076" xr:uid="{00000000-0005-0000-0000-000005350000}"/>
    <cellStyle name="Note 2 2 4 4 4" xfId="19396" xr:uid="{00000000-0005-0000-0000-000006350000}"/>
    <cellStyle name="Note 2 2 4 4 4 2" xfId="30884" xr:uid="{00000000-0005-0000-0000-000007350000}"/>
    <cellStyle name="Note 2 2 4 4 4 3" xfId="41624" xr:uid="{00000000-0005-0000-0000-000008350000}"/>
    <cellStyle name="Note 2 2 4 4 5" xfId="21130" xr:uid="{00000000-0005-0000-0000-000009350000}"/>
    <cellStyle name="Note 2 2 4 4 5 2" xfId="32611" xr:uid="{00000000-0005-0000-0000-00000A350000}"/>
    <cellStyle name="Note 2 2 4 4 5 3" xfId="43163" xr:uid="{00000000-0005-0000-0000-00000B350000}"/>
    <cellStyle name="Note 2 2 4 4 6" xfId="11299" xr:uid="{00000000-0005-0000-0000-00000C350000}"/>
    <cellStyle name="Note 2 2 4 4 7" xfId="22954" xr:uid="{00000000-0005-0000-0000-00000D350000}"/>
    <cellStyle name="Note 2 2 4 4 8" xfId="34291" xr:uid="{00000000-0005-0000-0000-00000E350000}"/>
    <cellStyle name="Note 2 2 4 5" xfId="6666" xr:uid="{00000000-0005-0000-0000-00000F350000}"/>
    <cellStyle name="Note 2 2 4 5 2" xfId="15947" xr:uid="{00000000-0005-0000-0000-000010350000}"/>
    <cellStyle name="Note 2 2 4 5 2 2" xfId="27501" xr:uid="{00000000-0005-0000-0000-000011350000}"/>
    <cellStyle name="Note 2 2 4 5 2 3" xfId="38466" xr:uid="{00000000-0005-0000-0000-000012350000}"/>
    <cellStyle name="Note 2 2 4 5 3" xfId="17852" xr:uid="{00000000-0005-0000-0000-000013350000}"/>
    <cellStyle name="Note 2 2 4 5 3 2" xfId="29340" xr:uid="{00000000-0005-0000-0000-000014350000}"/>
    <cellStyle name="Note 2 2 4 5 3 3" xfId="40143" xr:uid="{00000000-0005-0000-0000-000015350000}"/>
    <cellStyle name="Note 2 2 4 5 4" xfId="19466" xr:uid="{00000000-0005-0000-0000-000016350000}"/>
    <cellStyle name="Note 2 2 4 5 4 2" xfId="30954" xr:uid="{00000000-0005-0000-0000-000017350000}"/>
    <cellStyle name="Note 2 2 4 5 4 3" xfId="41690" xr:uid="{00000000-0005-0000-0000-000018350000}"/>
    <cellStyle name="Note 2 2 4 5 5" xfId="21200" xr:uid="{00000000-0005-0000-0000-000019350000}"/>
    <cellStyle name="Note 2 2 4 5 5 2" xfId="32681" xr:uid="{00000000-0005-0000-0000-00001A350000}"/>
    <cellStyle name="Note 2 2 4 5 5 3" xfId="43229" xr:uid="{00000000-0005-0000-0000-00001B350000}"/>
    <cellStyle name="Note 2 2 4 5 6" xfId="11369" xr:uid="{00000000-0005-0000-0000-00001C350000}"/>
    <cellStyle name="Note 2 2 4 5 7" xfId="23024" xr:uid="{00000000-0005-0000-0000-00001D350000}"/>
    <cellStyle name="Note 2 2 4 5 8" xfId="34361" xr:uid="{00000000-0005-0000-0000-00001E350000}"/>
    <cellStyle name="Note 2 2 4 6" xfId="9922" xr:uid="{00000000-0005-0000-0000-00001F350000}"/>
    <cellStyle name="Note 2 2 4 6 2" xfId="14780" xr:uid="{00000000-0005-0000-0000-000020350000}"/>
    <cellStyle name="Note 2 2 4 6 2 2" xfId="26339" xr:uid="{00000000-0005-0000-0000-000021350000}"/>
    <cellStyle name="Note 2 2 4 6 2 3" xfId="37431" xr:uid="{00000000-0005-0000-0000-000022350000}"/>
    <cellStyle name="Note 2 2 4 6 3" xfId="13337" xr:uid="{00000000-0005-0000-0000-000023350000}"/>
    <cellStyle name="Note 2 2 4 6 3 2" xfId="24905" xr:uid="{00000000-0005-0000-0000-000024350000}"/>
    <cellStyle name="Note 2 2 4 6 3 3" xfId="36178" xr:uid="{00000000-0005-0000-0000-000025350000}"/>
    <cellStyle name="Note 2 2 4 6 4" xfId="14803" xr:uid="{00000000-0005-0000-0000-000026350000}"/>
    <cellStyle name="Note 2 2 4 6 4 2" xfId="26362" xr:uid="{00000000-0005-0000-0000-000027350000}"/>
    <cellStyle name="Note 2 2 4 6 4 3" xfId="37450" xr:uid="{00000000-0005-0000-0000-000028350000}"/>
    <cellStyle name="Note 2 2 4 6 5" xfId="15266" xr:uid="{00000000-0005-0000-0000-000029350000}"/>
    <cellStyle name="Note 2 2 4 6 5 2" xfId="26821" xr:uid="{00000000-0005-0000-0000-00002A350000}"/>
    <cellStyle name="Note 2 2 4 6 5 3" xfId="37852" xr:uid="{00000000-0005-0000-0000-00002B350000}"/>
    <cellStyle name="Note 2 2 4 6 6" xfId="8419" xr:uid="{00000000-0005-0000-0000-00002C350000}"/>
    <cellStyle name="Note 2 2 4 6 7" xfId="8522" xr:uid="{00000000-0005-0000-0000-00002D350000}"/>
    <cellStyle name="Note 2 2 4 7" xfId="14110" xr:uid="{00000000-0005-0000-0000-00002E350000}"/>
    <cellStyle name="Note 2 2 4 7 2" xfId="25674" xr:uid="{00000000-0005-0000-0000-00002F350000}"/>
    <cellStyle name="Note 2 2 4 7 3" xfId="36864" xr:uid="{00000000-0005-0000-0000-000030350000}"/>
    <cellStyle name="Note 2 2 4 8" xfId="12667" xr:uid="{00000000-0005-0000-0000-000031350000}"/>
    <cellStyle name="Note 2 2 4 8 2" xfId="24237" xr:uid="{00000000-0005-0000-0000-000032350000}"/>
    <cellStyle name="Note 2 2 4 8 3" xfId="35568" xr:uid="{00000000-0005-0000-0000-000033350000}"/>
    <cellStyle name="Note 2 2 4 9" xfId="15054" xr:uid="{00000000-0005-0000-0000-000034350000}"/>
    <cellStyle name="Note 2 2 4 9 2" xfId="26612" xr:uid="{00000000-0005-0000-0000-000035350000}"/>
    <cellStyle name="Note 2 2 4 9 3" xfId="37662" xr:uid="{00000000-0005-0000-0000-000036350000}"/>
    <cellStyle name="Note 2 2 5" xfId="3302" xr:uid="{00000000-0005-0000-0000-000037350000}"/>
    <cellStyle name="Note 2 2 5 10" xfId="9124" xr:uid="{00000000-0005-0000-0000-000038350000}"/>
    <cellStyle name="Note 2 2 5 11" xfId="8946" xr:uid="{00000000-0005-0000-0000-000039350000}"/>
    <cellStyle name="Note 2 2 5 12" xfId="8837" xr:uid="{00000000-0005-0000-0000-00003A350000}"/>
    <cellStyle name="Note 2 2 5 2" xfId="7340" xr:uid="{00000000-0005-0000-0000-00003B350000}"/>
    <cellStyle name="Note 2 2 5 2 2" xfId="16580" xr:uid="{00000000-0005-0000-0000-00003C350000}"/>
    <cellStyle name="Note 2 2 5 2 2 2" xfId="28134" xr:uid="{00000000-0005-0000-0000-00003D350000}"/>
    <cellStyle name="Note 2 2 5 2 2 3" xfId="39019" xr:uid="{00000000-0005-0000-0000-00003E350000}"/>
    <cellStyle name="Note 2 2 5 2 3" xfId="18414" xr:uid="{00000000-0005-0000-0000-00003F350000}"/>
    <cellStyle name="Note 2 2 5 2 3 2" xfId="29902" xr:uid="{00000000-0005-0000-0000-000040350000}"/>
    <cellStyle name="Note 2 2 5 2 3 3" xfId="40702" xr:uid="{00000000-0005-0000-0000-000041350000}"/>
    <cellStyle name="Note 2 2 5 2 4" xfId="20099" xr:uid="{00000000-0005-0000-0000-000042350000}"/>
    <cellStyle name="Note 2 2 5 2 4 2" xfId="31587" xr:uid="{00000000-0005-0000-0000-000043350000}"/>
    <cellStyle name="Note 2 2 5 2 4 3" xfId="42243" xr:uid="{00000000-0005-0000-0000-000044350000}"/>
    <cellStyle name="Note 2 2 5 2 5" xfId="21833" xr:uid="{00000000-0005-0000-0000-000045350000}"/>
    <cellStyle name="Note 2 2 5 2 5 2" xfId="33314" xr:uid="{00000000-0005-0000-0000-000046350000}"/>
    <cellStyle name="Note 2 2 5 2 5 3" xfId="43782" xr:uid="{00000000-0005-0000-0000-000047350000}"/>
    <cellStyle name="Note 2 2 5 2 6" xfId="12000" xr:uid="{00000000-0005-0000-0000-000048350000}"/>
    <cellStyle name="Note 2 2 5 2 7" xfId="23657" xr:uid="{00000000-0005-0000-0000-000049350000}"/>
    <cellStyle name="Note 2 2 5 2 8" xfId="34992" xr:uid="{00000000-0005-0000-0000-00004A350000}"/>
    <cellStyle name="Note 2 2 5 3" xfId="6457" xr:uid="{00000000-0005-0000-0000-00004B350000}"/>
    <cellStyle name="Note 2 2 5 3 2" xfId="15738" xr:uid="{00000000-0005-0000-0000-00004C350000}"/>
    <cellStyle name="Note 2 2 5 3 2 2" xfId="27292" xr:uid="{00000000-0005-0000-0000-00004D350000}"/>
    <cellStyle name="Note 2 2 5 3 2 3" xfId="38277" xr:uid="{00000000-0005-0000-0000-00004E350000}"/>
    <cellStyle name="Note 2 2 5 3 3" xfId="17661" xr:uid="{00000000-0005-0000-0000-00004F350000}"/>
    <cellStyle name="Note 2 2 5 3 3 2" xfId="29149" xr:uid="{00000000-0005-0000-0000-000050350000}"/>
    <cellStyle name="Note 2 2 5 3 3 3" xfId="39952" xr:uid="{00000000-0005-0000-0000-000051350000}"/>
    <cellStyle name="Note 2 2 5 3 4" xfId="19257" xr:uid="{00000000-0005-0000-0000-000052350000}"/>
    <cellStyle name="Note 2 2 5 3 4 2" xfId="30745" xr:uid="{00000000-0005-0000-0000-000053350000}"/>
    <cellStyle name="Note 2 2 5 3 4 3" xfId="41501" xr:uid="{00000000-0005-0000-0000-000054350000}"/>
    <cellStyle name="Note 2 2 5 3 5" xfId="20991" xr:uid="{00000000-0005-0000-0000-000055350000}"/>
    <cellStyle name="Note 2 2 5 3 5 2" xfId="32472" xr:uid="{00000000-0005-0000-0000-000056350000}"/>
    <cellStyle name="Note 2 2 5 3 5 3" xfId="43040" xr:uid="{00000000-0005-0000-0000-000057350000}"/>
    <cellStyle name="Note 2 2 5 3 6" xfId="11160" xr:uid="{00000000-0005-0000-0000-000058350000}"/>
    <cellStyle name="Note 2 2 5 3 7" xfId="22815" xr:uid="{00000000-0005-0000-0000-000059350000}"/>
    <cellStyle name="Note 2 2 5 3 8" xfId="34152" xr:uid="{00000000-0005-0000-0000-00005A350000}"/>
    <cellStyle name="Note 2 2 5 4" xfId="7161" xr:uid="{00000000-0005-0000-0000-00005B350000}"/>
    <cellStyle name="Note 2 2 5 4 2" xfId="16442" xr:uid="{00000000-0005-0000-0000-00005C350000}"/>
    <cellStyle name="Note 2 2 5 4 2 2" xfId="27996" xr:uid="{00000000-0005-0000-0000-00005D350000}"/>
    <cellStyle name="Note 2 2 5 4 2 3" xfId="38903" xr:uid="{00000000-0005-0000-0000-00005E350000}"/>
    <cellStyle name="Note 2 2 5 4 3" xfId="18294" xr:uid="{00000000-0005-0000-0000-00005F350000}"/>
    <cellStyle name="Note 2 2 5 4 3 2" xfId="29782" xr:uid="{00000000-0005-0000-0000-000060350000}"/>
    <cellStyle name="Note 2 2 5 4 3 3" xfId="40583" xr:uid="{00000000-0005-0000-0000-000061350000}"/>
    <cellStyle name="Note 2 2 5 4 4" xfId="19961" xr:uid="{00000000-0005-0000-0000-000062350000}"/>
    <cellStyle name="Note 2 2 5 4 4 2" xfId="31449" xr:uid="{00000000-0005-0000-0000-000063350000}"/>
    <cellStyle name="Note 2 2 5 4 4 3" xfId="42127" xr:uid="{00000000-0005-0000-0000-000064350000}"/>
    <cellStyle name="Note 2 2 5 4 5" xfId="21695" xr:uid="{00000000-0005-0000-0000-000065350000}"/>
    <cellStyle name="Note 2 2 5 4 5 2" xfId="33176" xr:uid="{00000000-0005-0000-0000-000066350000}"/>
    <cellStyle name="Note 2 2 5 4 5 3" xfId="43666" xr:uid="{00000000-0005-0000-0000-000067350000}"/>
    <cellStyle name="Note 2 2 5 4 6" xfId="11864" xr:uid="{00000000-0005-0000-0000-000068350000}"/>
    <cellStyle name="Note 2 2 5 4 7" xfId="23519" xr:uid="{00000000-0005-0000-0000-000069350000}"/>
    <cellStyle name="Note 2 2 5 4 8" xfId="34856" xr:uid="{00000000-0005-0000-0000-00006A350000}"/>
    <cellStyle name="Note 2 2 5 5" xfId="9923" xr:uid="{00000000-0005-0000-0000-00006B350000}"/>
    <cellStyle name="Note 2 2 5 6" xfId="14211" xr:uid="{00000000-0005-0000-0000-00006C350000}"/>
    <cellStyle name="Note 2 2 5 6 2" xfId="25775" xr:uid="{00000000-0005-0000-0000-00006D350000}"/>
    <cellStyle name="Note 2 2 5 6 3" xfId="36940" xr:uid="{00000000-0005-0000-0000-00006E350000}"/>
    <cellStyle name="Note 2 2 5 7" xfId="12572" xr:uid="{00000000-0005-0000-0000-00006F350000}"/>
    <cellStyle name="Note 2 2 5 7 2" xfId="24142" xr:uid="{00000000-0005-0000-0000-000070350000}"/>
    <cellStyle name="Note 2 2 5 7 3" xfId="35473" xr:uid="{00000000-0005-0000-0000-000071350000}"/>
    <cellStyle name="Note 2 2 5 8" xfId="14832" xr:uid="{00000000-0005-0000-0000-000072350000}"/>
    <cellStyle name="Note 2 2 5 8 2" xfId="26391" xr:uid="{00000000-0005-0000-0000-000073350000}"/>
    <cellStyle name="Note 2 2 5 8 3" xfId="37476" xr:uid="{00000000-0005-0000-0000-000074350000}"/>
    <cellStyle name="Note 2 2 5 9" xfId="13747" xr:uid="{00000000-0005-0000-0000-000075350000}"/>
    <cellStyle name="Note 2 2 5 9 2" xfId="25311" xr:uid="{00000000-0005-0000-0000-000076350000}"/>
    <cellStyle name="Note 2 2 5 9 3" xfId="36540" xr:uid="{00000000-0005-0000-0000-000077350000}"/>
    <cellStyle name="Note 2 2 6" xfId="3303" xr:uid="{00000000-0005-0000-0000-000078350000}"/>
    <cellStyle name="Note 2 2 6 10" xfId="9066" xr:uid="{00000000-0005-0000-0000-000079350000}"/>
    <cellStyle name="Note 2 2 6 11" xfId="8978" xr:uid="{00000000-0005-0000-0000-00007A350000}"/>
    <cellStyle name="Note 2 2 6 12" xfId="10421" xr:uid="{00000000-0005-0000-0000-00007B350000}"/>
    <cellStyle name="Note 2 2 6 2" xfId="7265" xr:uid="{00000000-0005-0000-0000-00007C350000}"/>
    <cellStyle name="Note 2 2 6 2 2" xfId="16542" xr:uid="{00000000-0005-0000-0000-00007D350000}"/>
    <cellStyle name="Note 2 2 6 2 2 2" xfId="28096" xr:uid="{00000000-0005-0000-0000-00007E350000}"/>
    <cellStyle name="Note 2 2 6 2 2 3" xfId="38993" xr:uid="{00000000-0005-0000-0000-00007F350000}"/>
    <cellStyle name="Note 2 2 6 2 3" xfId="18385" xr:uid="{00000000-0005-0000-0000-000080350000}"/>
    <cellStyle name="Note 2 2 6 2 3 2" xfId="29873" xr:uid="{00000000-0005-0000-0000-000081350000}"/>
    <cellStyle name="Note 2 2 6 2 3 3" xfId="40674" xr:uid="{00000000-0005-0000-0000-000082350000}"/>
    <cellStyle name="Note 2 2 6 2 4" xfId="20061" xr:uid="{00000000-0005-0000-0000-000083350000}"/>
    <cellStyle name="Note 2 2 6 2 4 2" xfId="31549" xr:uid="{00000000-0005-0000-0000-000084350000}"/>
    <cellStyle name="Note 2 2 6 2 4 3" xfId="42217" xr:uid="{00000000-0005-0000-0000-000085350000}"/>
    <cellStyle name="Note 2 2 6 2 5" xfId="21795" xr:uid="{00000000-0005-0000-0000-000086350000}"/>
    <cellStyle name="Note 2 2 6 2 5 2" xfId="33276" xr:uid="{00000000-0005-0000-0000-000087350000}"/>
    <cellStyle name="Note 2 2 6 2 5 3" xfId="43756" xr:uid="{00000000-0005-0000-0000-000088350000}"/>
    <cellStyle name="Note 2 2 6 2 6" xfId="11962" xr:uid="{00000000-0005-0000-0000-000089350000}"/>
    <cellStyle name="Note 2 2 6 2 7" xfId="23619" xr:uid="{00000000-0005-0000-0000-00008A350000}"/>
    <cellStyle name="Note 2 2 6 2 8" xfId="34954" xr:uid="{00000000-0005-0000-0000-00008B350000}"/>
    <cellStyle name="Note 2 2 6 3" xfId="7020" xr:uid="{00000000-0005-0000-0000-00008C350000}"/>
    <cellStyle name="Note 2 2 6 3 2" xfId="16301" xr:uid="{00000000-0005-0000-0000-00008D350000}"/>
    <cellStyle name="Note 2 2 6 3 2 2" xfId="27855" xr:uid="{00000000-0005-0000-0000-00008E350000}"/>
    <cellStyle name="Note 2 2 6 3 2 3" xfId="38771" xr:uid="{00000000-0005-0000-0000-00008F350000}"/>
    <cellStyle name="Note 2 2 6 3 3" xfId="18161" xr:uid="{00000000-0005-0000-0000-000090350000}"/>
    <cellStyle name="Note 2 2 6 3 3 2" xfId="29649" xr:uid="{00000000-0005-0000-0000-000091350000}"/>
    <cellStyle name="Note 2 2 6 3 3 3" xfId="40450" xr:uid="{00000000-0005-0000-0000-000092350000}"/>
    <cellStyle name="Note 2 2 6 3 4" xfId="19820" xr:uid="{00000000-0005-0000-0000-000093350000}"/>
    <cellStyle name="Note 2 2 6 3 4 2" xfId="31308" xr:uid="{00000000-0005-0000-0000-000094350000}"/>
    <cellStyle name="Note 2 2 6 3 4 3" xfId="41995" xr:uid="{00000000-0005-0000-0000-000095350000}"/>
    <cellStyle name="Note 2 2 6 3 5" xfId="21554" xr:uid="{00000000-0005-0000-0000-000096350000}"/>
    <cellStyle name="Note 2 2 6 3 5 2" xfId="33035" xr:uid="{00000000-0005-0000-0000-000097350000}"/>
    <cellStyle name="Note 2 2 6 3 5 3" xfId="43534" xr:uid="{00000000-0005-0000-0000-000098350000}"/>
    <cellStyle name="Note 2 2 6 3 6" xfId="11723" xr:uid="{00000000-0005-0000-0000-000099350000}"/>
    <cellStyle name="Note 2 2 6 3 7" xfId="23378" xr:uid="{00000000-0005-0000-0000-00009A350000}"/>
    <cellStyle name="Note 2 2 6 3 8" xfId="34715" xr:uid="{00000000-0005-0000-0000-00009B350000}"/>
    <cellStyle name="Note 2 2 6 4" xfId="6660" xr:uid="{00000000-0005-0000-0000-00009C350000}"/>
    <cellStyle name="Note 2 2 6 4 2" xfId="15941" xr:uid="{00000000-0005-0000-0000-00009D350000}"/>
    <cellStyle name="Note 2 2 6 4 2 2" xfId="27495" xr:uid="{00000000-0005-0000-0000-00009E350000}"/>
    <cellStyle name="Note 2 2 6 4 2 3" xfId="38460" xr:uid="{00000000-0005-0000-0000-00009F350000}"/>
    <cellStyle name="Note 2 2 6 4 3" xfId="17846" xr:uid="{00000000-0005-0000-0000-0000A0350000}"/>
    <cellStyle name="Note 2 2 6 4 3 2" xfId="29334" xr:uid="{00000000-0005-0000-0000-0000A1350000}"/>
    <cellStyle name="Note 2 2 6 4 3 3" xfId="40137" xr:uid="{00000000-0005-0000-0000-0000A2350000}"/>
    <cellStyle name="Note 2 2 6 4 4" xfId="19460" xr:uid="{00000000-0005-0000-0000-0000A3350000}"/>
    <cellStyle name="Note 2 2 6 4 4 2" xfId="30948" xr:uid="{00000000-0005-0000-0000-0000A4350000}"/>
    <cellStyle name="Note 2 2 6 4 4 3" xfId="41684" xr:uid="{00000000-0005-0000-0000-0000A5350000}"/>
    <cellStyle name="Note 2 2 6 4 5" xfId="21194" xr:uid="{00000000-0005-0000-0000-0000A6350000}"/>
    <cellStyle name="Note 2 2 6 4 5 2" xfId="32675" xr:uid="{00000000-0005-0000-0000-0000A7350000}"/>
    <cellStyle name="Note 2 2 6 4 5 3" xfId="43223" xr:uid="{00000000-0005-0000-0000-0000A8350000}"/>
    <cellStyle name="Note 2 2 6 4 6" xfId="11363" xr:uid="{00000000-0005-0000-0000-0000A9350000}"/>
    <cellStyle name="Note 2 2 6 4 7" xfId="23018" xr:uid="{00000000-0005-0000-0000-0000AA350000}"/>
    <cellStyle name="Note 2 2 6 4 8" xfId="34355" xr:uid="{00000000-0005-0000-0000-0000AB350000}"/>
    <cellStyle name="Note 2 2 6 5" xfId="9924" xr:uid="{00000000-0005-0000-0000-0000AC350000}"/>
    <cellStyle name="Note 2 2 6 6" xfId="14151" xr:uid="{00000000-0005-0000-0000-0000AD350000}"/>
    <cellStyle name="Note 2 2 6 6 2" xfId="25715" xr:uid="{00000000-0005-0000-0000-0000AE350000}"/>
    <cellStyle name="Note 2 2 6 6 3" xfId="36897" xr:uid="{00000000-0005-0000-0000-0000AF350000}"/>
    <cellStyle name="Note 2 2 6 7" xfId="13473" xr:uid="{00000000-0005-0000-0000-0000B0350000}"/>
    <cellStyle name="Note 2 2 6 7 2" xfId="25039" xr:uid="{00000000-0005-0000-0000-0000B1350000}"/>
    <cellStyle name="Note 2 2 6 7 3" xfId="36298" xr:uid="{00000000-0005-0000-0000-0000B2350000}"/>
    <cellStyle name="Note 2 2 6 8" xfId="13686" xr:uid="{00000000-0005-0000-0000-0000B3350000}"/>
    <cellStyle name="Note 2 2 6 8 2" xfId="25250" xr:uid="{00000000-0005-0000-0000-0000B4350000}"/>
    <cellStyle name="Note 2 2 6 8 3" xfId="36486" xr:uid="{00000000-0005-0000-0000-0000B5350000}"/>
    <cellStyle name="Note 2 2 6 9" xfId="13203" xr:uid="{00000000-0005-0000-0000-0000B6350000}"/>
    <cellStyle name="Note 2 2 6 9 2" xfId="24771" xr:uid="{00000000-0005-0000-0000-0000B7350000}"/>
    <cellStyle name="Note 2 2 6 9 3" xfId="36054" xr:uid="{00000000-0005-0000-0000-0000B8350000}"/>
    <cellStyle name="Note 2 2 7" xfId="6857" xr:uid="{00000000-0005-0000-0000-0000B9350000}"/>
    <cellStyle name="Note 2 2 7 2" xfId="16138" xr:uid="{00000000-0005-0000-0000-0000BA350000}"/>
    <cellStyle name="Note 2 2 7 2 2" xfId="27692" xr:uid="{00000000-0005-0000-0000-0000BB350000}"/>
    <cellStyle name="Note 2 2 7 2 3" xfId="38631" xr:uid="{00000000-0005-0000-0000-0000BC350000}"/>
    <cellStyle name="Note 2 2 7 3" xfId="18018" xr:uid="{00000000-0005-0000-0000-0000BD350000}"/>
    <cellStyle name="Note 2 2 7 3 2" xfId="29506" xr:uid="{00000000-0005-0000-0000-0000BE350000}"/>
    <cellStyle name="Note 2 2 7 3 3" xfId="40308" xr:uid="{00000000-0005-0000-0000-0000BF350000}"/>
    <cellStyle name="Note 2 2 7 4" xfId="19657" xr:uid="{00000000-0005-0000-0000-0000C0350000}"/>
    <cellStyle name="Note 2 2 7 4 2" xfId="31145" xr:uid="{00000000-0005-0000-0000-0000C1350000}"/>
    <cellStyle name="Note 2 2 7 4 3" xfId="41855" xr:uid="{00000000-0005-0000-0000-0000C2350000}"/>
    <cellStyle name="Note 2 2 7 5" xfId="21391" xr:uid="{00000000-0005-0000-0000-0000C3350000}"/>
    <cellStyle name="Note 2 2 7 5 2" xfId="32872" xr:uid="{00000000-0005-0000-0000-0000C4350000}"/>
    <cellStyle name="Note 2 2 7 5 3" xfId="43394" xr:uid="{00000000-0005-0000-0000-0000C5350000}"/>
    <cellStyle name="Note 2 2 7 6" xfId="11560" xr:uid="{00000000-0005-0000-0000-0000C6350000}"/>
    <cellStyle name="Note 2 2 7 7" xfId="23215" xr:uid="{00000000-0005-0000-0000-0000C7350000}"/>
    <cellStyle name="Note 2 2 7 8" xfId="34552" xr:uid="{00000000-0005-0000-0000-0000C8350000}"/>
    <cellStyle name="Note 2 2 8" xfId="7172" xr:uid="{00000000-0005-0000-0000-0000C9350000}"/>
    <cellStyle name="Note 2 2 8 2" xfId="16453" xr:uid="{00000000-0005-0000-0000-0000CA350000}"/>
    <cellStyle name="Note 2 2 8 2 2" xfId="28007" xr:uid="{00000000-0005-0000-0000-0000CB350000}"/>
    <cellStyle name="Note 2 2 8 2 3" xfId="38914" xr:uid="{00000000-0005-0000-0000-0000CC350000}"/>
    <cellStyle name="Note 2 2 8 3" xfId="18305" xr:uid="{00000000-0005-0000-0000-0000CD350000}"/>
    <cellStyle name="Note 2 2 8 3 2" xfId="29793" xr:uid="{00000000-0005-0000-0000-0000CE350000}"/>
    <cellStyle name="Note 2 2 8 3 3" xfId="40594" xr:uid="{00000000-0005-0000-0000-0000CF350000}"/>
    <cellStyle name="Note 2 2 8 4" xfId="19972" xr:uid="{00000000-0005-0000-0000-0000D0350000}"/>
    <cellStyle name="Note 2 2 8 4 2" xfId="31460" xr:uid="{00000000-0005-0000-0000-0000D1350000}"/>
    <cellStyle name="Note 2 2 8 4 3" xfId="42138" xr:uid="{00000000-0005-0000-0000-0000D2350000}"/>
    <cellStyle name="Note 2 2 8 5" xfId="21706" xr:uid="{00000000-0005-0000-0000-0000D3350000}"/>
    <cellStyle name="Note 2 2 8 5 2" xfId="33187" xr:uid="{00000000-0005-0000-0000-0000D4350000}"/>
    <cellStyle name="Note 2 2 8 5 3" xfId="43677" xr:uid="{00000000-0005-0000-0000-0000D5350000}"/>
    <cellStyle name="Note 2 2 8 6" xfId="11875" xr:uid="{00000000-0005-0000-0000-0000D6350000}"/>
    <cellStyle name="Note 2 2 8 7" xfId="23530" xr:uid="{00000000-0005-0000-0000-0000D7350000}"/>
    <cellStyle name="Note 2 2 8 8" xfId="34867" xr:uid="{00000000-0005-0000-0000-0000D8350000}"/>
    <cellStyle name="Note 2 2 9" xfId="13563" xr:uid="{00000000-0005-0000-0000-0000D9350000}"/>
    <cellStyle name="Note 2 2 9 2" xfId="25127" xr:uid="{00000000-0005-0000-0000-0000DA350000}"/>
    <cellStyle name="Note 2 2 9 3" xfId="36375" xr:uid="{00000000-0005-0000-0000-0000DB350000}"/>
    <cellStyle name="Note 2 3" xfId="3304" xr:uid="{00000000-0005-0000-0000-0000DC350000}"/>
    <cellStyle name="Note 2 3 10" xfId="8823" xr:uid="{00000000-0005-0000-0000-0000DD350000}"/>
    <cellStyle name="Note 2 3 11" xfId="10684" xr:uid="{00000000-0005-0000-0000-0000DE350000}"/>
    <cellStyle name="Note 2 3 2" xfId="3305" xr:uid="{00000000-0005-0000-0000-0000DF350000}"/>
    <cellStyle name="Note 2 3 2 10" xfId="8944" xr:uid="{00000000-0005-0000-0000-0000E0350000}"/>
    <cellStyle name="Note 2 3 2 11" xfId="9258" xr:uid="{00000000-0005-0000-0000-0000E1350000}"/>
    <cellStyle name="Note 2 3 2 2" xfId="7341" xr:uid="{00000000-0005-0000-0000-0000E2350000}"/>
    <cellStyle name="Note 2 3 2 2 2" xfId="16581" xr:uid="{00000000-0005-0000-0000-0000E3350000}"/>
    <cellStyle name="Note 2 3 2 2 2 2" xfId="28135" xr:uid="{00000000-0005-0000-0000-0000E4350000}"/>
    <cellStyle name="Note 2 3 2 2 2 3" xfId="39020" xr:uid="{00000000-0005-0000-0000-0000E5350000}"/>
    <cellStyle name="Note 2 3 2 2 3" xfId="18415" xr:uid="{00000000-0005-0000-0000-0000E6350000}"/>
    <cellStyle name="Note 2 3 2 2 3 2" xfId="29903" xr:uid="{00000000-0005-0000-0000-0000E7350000}"/>
    <cellStyle name="Note 2 3 2 2 3 3" xfId="40703" xr:uid="{00000000-0005-0000-0000-0000E8350000}"/>
    <cellStyle name="Note 2 3 2 2 4" xfId="20100" xr:uid="{00000000-0005-0000-0000-0000E9350000}"/>
    <cellStyle name="Note 2 3 2 2 4 2" xfId="31588" xr:uid="{00000000-0005-0000-0000-0000EA350000}"/>
    <cellStyle name="Note 2 3 2 2 4 3" xfId="42244" xr:uid="{00000000-0005-0000-0000-0000EB350000}"/>
    <cellStyle name="Note 2 3 2 2 5" xfId="21834" xr:uid="{00000000-0005-0000-0000-0000EC350000}"/>
    <cellStyle name="Note 2 3 2 2 5 2" xfId="33315" xr:uid="{00000000-0005-0000-0000-0000ED350000}"/>
    <cellStyle name="Note 2 3 2 2 5 3" xfId="43783" xr:uid="{00000000-0005-0000-0000-0000EE350000}"/>
    <cellStyle name="Note 2 3 2 2 6" xfId="12001" xr:uid="{00000000-0005-0000-0000-0000EF350000}"/>
    <cellStyle name="Note 2 3 2 2 7" xfId="23658" xr:uid="{00000000-0005-0000-0000-0000F0350000}"/>
    <cellStyle name="Note 2 3 2 2 8" xfId="34993" xr:uid="{00000000-0005-0000-0000-0000F1350000}"/>
    <cellStyle name="Note 2 3 2 3" xfId="6819" xr:uid="{00000000-0005-0000-0000-0000F2350000}"/>
    <cellStyle name="Note 2 3 2 3 2" xfId="16100" xr:uid="{00000000-0005-0000-0000-0000F3350000}"/>
    <cellStyle name="Note 2 3 2 3 2 2" xfId="27654" xr:uid="{00000000-0005-0000-0000-0000F4350000}"/>
    <cellStyle name="Note 2 3 2 3 2 3" xfId="38597" xr:uid="{00000000-0005-0000-0000-0000F5350000}"/>
    <cellStyle name="Note 2 3 2 3 3" xfId="17984" xr:uid="{00000000-0005-0000-0000-0000F6350000}"/>
    <cellStyle name="Note 2 3 2 3 3 2" xfId="29472" xr:uid="{00000000-0005-0000-0000-0000F7350000}"/>
    <cellStyle name="Note 2 3 2 3 3 3" xfId="40274" xr:uid="{00000000-0005-0000-0000-0000F8350000}"/>
    <cellStyle name="Note 2 3 2 3 4" xfId="19619" xr:uid="{00000000-0005-0000-0000-0000F9350000}"/>
    <cellStyle name="Note 2 3 2 3 4 2" xfId="31107" xr:uid="{00000000-0005-0000-0000-0000FA350000}"/>
    <cellStyle name="Note 2 3 2 3 4 3" xfId="41821" xr:uid="{00000000-0005-0000-0000-0000FB350000}"/>
    <cellStyle name="Note 2 3 2 3 5" xfId="21353" xr:uid="{00000000-0005-0000-0000-0000FC350000}"/>
    <cellStyle name="Note 2 3 2 3 5 2" xfId="32834" xr:uid="{00000000-0005-0000-0000-0000FD350000}"/>
    <cellStyle name="Note 2 3 2 3 5 3" xfId="43360" xr:uid="{00000000-0005-0000-0000-0000FE350000}"/>
    <cellStyle name="Note 2 3 2 3 6" xfId="11522" xr:uid="{00000000-0005-0000-0000-0000FF350000}"/>
    <cellStyle name="Note 2 3 2 3 7" xfId="23177" xr:uid="{00000000-0005-0000-0000-000000360000}"/>
    <cellStyle name="Note 2 3 2 3 8" xfId="34514" xr:uid="{00000000-0005-0000-0000-000001360000}"/>
    <cellStyle name="Note 2 3 2 4" xfId="6441" xr:uid="{00000000-0005-0000-0000-000002360000}"/>
    <cellStyle name="Note 2 3 2 4 2" xfId="15722" xr:uid="{00000000-0005-0000-0000-000003360000}"/>
    <cellStyle name="Note 2 3 2 4 2 2" xfId="27276" xr:uid="{00000000-0005-0000-0000-000004360000}"/>
    <cellStyle name="Note 2 3 2 4 2 3" xfId="38264" xr:uid="{00000000-0005-0000-0000-000005360000}"/>
    <cellStyle name="Note 2 3 2 4 3" xfId="17648" xr:uid="{00000000-0005-0000-0000-000006360000}"/>
    <cellStyle name="Note 2 3 2 4 3 2" xfId="29136" xr:uid="{00000000-0005-0000-0000-000007360000}"/>
    <cellStyle name="Note 2 3 2 4 3 3" xfId="39939" xr:uid="{00000000-0005-0000-0000-000008360000}"/>
    <cellStyle name="Note 2 3 2 4 4" xfId="19241" xr:uid="{00000000-0005-0000-0000-000009360000}"/>
    <cellStyle name="Note 2 3 2 4 4 2" xfId="30729" xr:uid="{00000000-0005-0000-0000-00000A360000}"/>
    <cellStyle name="Note 2 3 2 4 4 3" xfId="41488" xr:uid="{00000000-0005-0000-0000-00000B360000}"/>
    <cellStyle name="Note 2 3 2 4 5" xfId="20975" xr:uid="{00000000-0005-0000-0000-00000C360000}"/>
    <cellStyle name="Note 2 3 2 4 5 2" xfId="32456" xr:uid="{00000000-0005-0000-0000-00000D360000}"/>
    <cellStyle name="Note 2 3 2 4 5 3" xfId="43027" xr:uid="{00000000-0005-0000-0000-00000E360000}"/>
    <cellStyle name="Note 2 3 2 4 6" xfId="11144" xr:uid="{00000000-0005-0000-0000-00000F360000}"/>
    <cellStyle name="Note 2 3 2 4 7" xfId="22799" xr:uid="{00000000-0005-0000-0000-000010360000}"/>
    <cellStyle name="Note 2 3 2 4 8" xfId="34136" xr:uid="{00000000-0005-0000-0000-000011360000}"/>
    <cellStyle name="Note 2 3 2 5" xfId="14212" xr:uid="{00000000-0005-0000-0000-000012360000}"/>
    <cellStyle name="Note 2 3 2 5 2" xfId="25776" xr:uid="{00000000-0005-0000-0000-000013360000}"/>
    <cellStyle name="Note 2 3 2 5 3" xfId="36941" xr:uid="{00000000-0005-0000-0000-000014360000}"/>
    <cellStyle name="Note 2 3 2 6" xfId="12888" xr:uid="{00000000-0005-0000-0000-000015360000}"/>
    <cellStyle name="Note 2 3 2 6 2" xfId="24458" xr:uid="{00000000-0005-0000-0000-000016360000}"/>
    <cellStyle name="Note 2 3 2 6 3" xfId="35773" xr:uid="{00000000-0005-0000-0000-000017360000}"/>
    <cellStyle name="Note 2 3 2 7" xfId="13693" xr:uid="{00000000-0005-0000-0000-000018360000}"/>
    <cellStyle name="Note 2 3 2 7 2" xfId="25257" xr:uid="{00000000-0005-0000-0000-000019360000}"/>
    <cellStyle name="Note 2 3 2 7 3" xfId="36491" xr:uid="{00000000-0005-0000-0000-00001A360000}"/>
    <cellStyle name="Note 2 3 2 8" xfId="14005" xr:uid="{00000000-0005-0000-0000-00001B360000}"/>
    <cellStyle name="Note 2 3 2 8 2" xfId="25569" xr:uid="{00000000-0005-0000-0000-00001C360000}"/>
    <cellStyle name="Note 2 3 2 8 3" xfId="36770" xr:uid="{00000000-0005-0000-0000-00001D360000}"/>
    <cellStyle name="Note 2 3 2 9" xfId="9125" xr:uid="{00000000-0005-0000-0000-00001E360000}"/>
    <cellStyle name="Note 2 3 3" xfId="7264" xr:uid="{00000000-0005-0000-0000-00001F360000}"/>
    <cellStyle name="Note 2 3 3 10" xfId="8161" xr:uid="{00000000-0005-0000-0000-000020360000}"/>
    <cellStyle name="Note 2 3 3 11" xfId="10292" xr:uid="{00000000-0005-0000-0000-000021360000}"/>
    <cellStyle name="Note 2 3 3 2" xfId="6603" xr:uid="{00000000-0005-0000-0000-000022360000}"/>
    <cellStyle name="Note 2 3 3 2 2" xfId="15884" xr:uid="{00000000-0005-0000-0000-000023360000}"/>
    <cellStyle name="Note 2 3 3 2 2 2" xfId="27438" xr:uid="{00000000-0005-0000-0000-000024360000}"/>
    <cellStyle name="Note 2 3 3 2 2 3" xfId="38407" xr:uid="{00000000-0005-0000-0000-000025360000}"/>
    <cellStyle name="Note 2 3 3 2 3" xfId="17792" xr:uid="{00000000-0005-0000-0000-000026360000}"/>
    <cellStyle name="Note 2 3 3 2 3 2" xfId="29280" xr:uid="{00000000-0005-0000-0000-000027360000}"/>
    <cellStyle name="Note 2 3 3 2 3 3" xfId="40083" xr:uid="{00000000-0005-0000-0000-000028360000}"/>
    <cellStyle name="Note 2 3 3 2 4" xfId="19403" xr:uid="{00000000-0005-0000-0000-000029360000}"/>
    <cellStyle name="Note 2 3 3 2 4 2" xfId="30891" xr:uid="{00000000-0005-0000-0000-00002A360000}"/>
    <cellStyle name="Note 2 3 3 2 4 3" xfId="41631" xr:uid="{00000000-0005-0000-0000-00002B360000}"/>
    <cellStyle name="Note 2 3 3 2 5" xfId="21137" xr:uid="{00000000-0005-0000-0000-00002C360000}"/>
    <cellStyle name="Note 2 3 3 2 5 2" xfId="32618" xr:uid="{00000000-0005-0000-0000-00002D360000}"/>
    <cellStyle name="Note 2 3 3 2 5 3" xfId="43170" xr:uid="{00000000-0005-0000-0000-00002E360000}"/>
    <cellStyle name="Note 2 3 3 2 6" xfId="11306" xr:uid="{00000000-0005-0000-0000-00002F360000}"/>
    <cellStyle name="Note 2 3 3 2 7" xfId="22961" xr:uid="{00000000-0005-0000-0000-000030360000}"/>
    <cellStyle name="Note 2 3 3 2 8" xfId="34298" xr:uid="{00000000-0005-0000-0000-000031360000}"/>
    <cellStyle name="Note 2 3 3 3" xfId="6662" xr:uid="{00000000-0005-0000-0000-000032360000}"/>
    <cellStyle name="Note 2 3 3 3 2" xfId="15943" xr:uid="{00000000-0005-0000-0000-000033360000}"/>
    <cellStyle name="Note 2 3 3 3 2 2" xfId="27497" xr:uid="{00000000-0005-0000-0000-000034360000}"/>
    <cellStyle name="Note 2 3 3 3 2 3" xfId="38462" xr:uid="{00000000-0005-0000-0000-000035360000}"/>
    <cellStyle name="Note 2 3 3 3 3" xfId="17848" xr:uid="{00000000-0005-0000-0000-000036360000}"/>
    <cellStyle name="Note 2 3 3 3 3 2" xfId="29336" xr:uid="{00000000-0005-0000-0000-000037360000}"/>
    <cellStyle name="Note 2 3 3 3 3 3" xfId="40139" xr:uid="{00000000-0005-0000-0000-000038360000}"/>
    <cellStyle name="Note 2 3 3 3 4" xfId="19462" xr:uid="{00000000-0005-0000-0000-000039360000}"/>
    <cellStyle name="Note 2 3 3 3 4 2" xfId="30950" xr:uid="{00000000-0005-0000-0000-00003A360000}"/>
    <cellStyle name="Note 2 3 3 3 4 3" xfId="41686" xr:uid="{00000000-0005-0000-0000-00003B360000}"/>
    <cellStyle name="Note 2 3 3 3 5" xfId="21196" xr:uid="{00000000-0005-0000-0000-00003C360000}"/>
    <cellStyle name="Note 2 3 3 3 5 2" xfId="32677" xr:uid="{00000000-0005-0000-0000-00003D360000}"/>
    <cellStyle name="Note 2 3 3 3 5 3" xfId="43225" xr:uid="{00000000-0005-0000-0000-00003E360000}"/>
    <cellStyle name="Note 2 3 3 3 6" xfId="11365" xr:uid="{00000000-0005-0000-0000-00003F360000}"/>
    <cellStyle name="Note 2 3 3 3 7" xfId="23020" xr:uid="{00000000-0005-0000-0000-000040360000}"/>
    <cellStyle name="Note 2 3 3 3 8" xfId="34357" xr:uid="{00000000-0005-0000-0000-000041360000}"/>
    <cellStyle name="Note 2 3 3 4" xfId="11961" xr:uid="{00000000-0005-0000-0000-000042360000}"/>
    <cellStyle name="Note 2 3 3 4 2" xfId="16541" xr:uid="{00000000-0005-0000-0000-000043360000}"/>
    <cellStyle name="Note 2 3 3 4 2 2" xfId="28095" xr:uid="{00000000-0005-0000-0000-000044360000}"/>
    <cellStyle name="Note 2 3 3 4 2 3" xfId="38992" xr:uid="{00000000-0005-0000-0000-000045360000}"/>
    <cellStyle name="Note 2 3 3 4 3" xfId="18384" xr:uid="{00000000-0005-0000-0000-000046360000}"/>
    <cellStyle name="Note 2 3 3 4 3 2" xfId="29872" xr:uid="{00000000-0005-0000-0000-000047360000}"/>
    <cellStyle name="Note 2 3 3 4 3 3" xfId="40673" xr:uid="{00000000-0005-0000-0000-000048360000}"/>
    <cellStyle name="Note 2 3 3 4 4" xfId="20060" xr:uid="{00000000-0005-0000-0000-000049360000}"/>
    <cellStyle name="Note 2 3 3 4 4 2" xfId="31548" xr:uid="{00000000-0005-0000-0000-00004A360000}"/>
    <cellStyle name="Note 2 3 3 4 4 3" xfId="42216" xr:uid="{00000000-0005-0000-0000-00004B360000}"/>
    <cellStyle name="Note 2 3 3 4 5" xfId="21794" xr:uid="{00000000-0005-0000-0000-00004C360000}"/>
    <cellStyle name="Note 2 3 3 4 5 2" xfId="33275" xr:uid="{00000000-0005-0000-0000-00004D360000}"/>
    <cellStyle name="Note 2 3 3 4 5 3" xfId="43755" xr:uid="{00000000-0005-0000-0000-00004E360000}"/>
    <cellStyle name="Note 2 3 3 4 6" xfId="23618" xr:uid="{00000000-0005-0000-0000-00004F360000}"/>
    <cellStyle name="Note 2 3 3 4 7" xfId="34953" xr:uid="{00000000-0005-0000-0000-000050360000}"/>
    <cellStyle name="Note 2 3 3 5" xfId="14150" xr:uid="{00000000-0005-0000-0000-000051360000}"/>
    <cellStyle name="Note 2 3 3 5 2" xfId="25714" xr:uid="{00000000-0005-0000-0000-000052360000}"/>
    <cellStyle name="Note 2 3 3 5 3" xfId="36896" xr:uid="{00000000-0005-0000-0000-000053360000}"/>
    <cellStyle name="Note 2 3 3 6" xfId="13471" xr:uid="{00000000-0005-0000-0000-000054360000}"/>
    <cellStyle name="Note 2 3 3 6 2" xfId="25037" xr:uid="{00000000-0005-0000-0000-000055360000}"/>
    <cellStyle name="Note 2 3 3 6 3" xfId="36296" xr:uid="{00000000-0005-0000-0000-000056360000}"/>
    <cellStyle name="Note 2 3 3 7" xfId="14825" xr:uid="{00000000-0005-0000-0000-000057360000}"/>
    <cellStyle name="Note 2 3 3 7 2" xfId="26384" xr:uid="{00000000-0005-0000-0000-000058360000}"/>
    <cellStyle name="Note 2 3 3 7 3" xfId="37470" xr:uid="{00000000-0005-0000-0000-000059360000}"/>
    <cellStyle name="Note 2 3 3 8" xfId="12787" xr:uid="{00000000-0005-0000-0000-00005A360000}"/>
    <cellStyle name="Note 2 3 3 8 2" xfId="24357" xr:uid="{00000000-0005-0000-0000-00005B360000}"/>
    <cellStyle name="Note 2 3 3 8 3" xfId="35678" xr:uid="{00000000-0005-0000-0000-00005C360000}"/>
    <cellStyle name="Note 2 3 3 9" xfId="9065" xr:uid="{00000000-0005-0000-0000-00005D360000}"/>
    <cellStyle name="Note 2 3 4" xfId="6858" xr:uid="{00000000-0005-0000-0000-00005E360000}"/>
    <cellStyle name="Note 2 3 4 2" xfId="16139" xr:uid="{00000000-0005-0000-0000-00005F360000}"/>
    <cellStyle name="Note 2 3 4 2 2" xfId="27693" xr:uid="{00000000-0005-0000-0000-000060360000}"/>
    <cellStyle name="Note 2 3 4 2 3" xfId="38632" xr:uid="{00000000-0005-0000-0000-000061360000}"/>
    <cellStyle name="Note 2 3 4 3" xfId="18019" xr:uid="{00000000-0005-0000-0000-000062360000}"/>
    <cellStyle name="Note 2 3 4 3 2" xfId="29507" xr:uid="{00000000-0005-0000-0000-000063360000}"/>
    <cellStyle name="Note 2 3 4 3 3" xfId="40309" xr:uid="{00000000-0005-0000-0000-000064360000}"/>
    <cellStyle name="Note 2 3 4 4" xfId="19658" xr:uid="{00000000-0005-0000-0000-000065360000}"/>
    <cellStyle name="Note 2 3 4 4 2" xfId="31146" xr:uid="{00000000-0005-0000-0000-000066360000}"/>
    <cellStyle name="Note 2 3 4 4 3" xfId="41856" xr:uid="{00000000-0005-0000-0000-000067360000}"/>
    <cellStyle name="Note 2 3 4 5" xfId="21392" xr:uid="{00000000-0005-0000-0000-000068360000}"/>
    <cellStyle name="Note 2 3 4 5 2" xfId="32873" xr:uid="{00000000-0005-0000-0000-000069360000}"/>
    <cellStyle name="Note 2 3 4 5 3" xfId="43395" xr:uid="{00000000-0005-0000-0000-00006A360000}"/>
    <cellStyle name="Note 2 3 4 6" xfId="11561" xr:uid="{00000000-0005-0000-0000-00006B360000}"/>
    <cellStyle name="Note 2 3 4 7" xfId="23216" xr:uid="{00000000-0005-0000-0000-00006C360000}"/>
    <cellStyle name="Note 2 3 4 8" xfId="34553" xr:uid="{00000000-0005-0000-0000-00006D360000}"/>
    <cellStyle name="Note 2 3 5" xfId="6357" xr:uid="{00000000-0005-0000-0000-00006E360000}"/>
    <cellStyle name="Note 2 3 5 2" xfId="15638" xr:uid="{00000000-0005-0000-0000-00006F360000}"/>
    <cellStyle name="Note 2 3 5 2 2" xfId="27192" xr:uid="{00000000-0005-0000-0000-000070360000}"/>
    <cellStyle name="Note 2 3 5 2 3" xfId="38191" xr:uid="{00000000-0005-0000-0000-000071360000}"/>
    <cellStyle name="Note 2 3 5 3" xfId="17571" xr:uid="{00000000-0005-0000-0000-000072360000}"/>
    <cellStyle name="Note 2 3 5 3 2" xfId="29059" xr:uid="{00000000-0005-0000-0000-000073360000}"/>
    <cellStyle name="Note 2 3 5 3 3" xfId="39862" xr:uid="{00000000-0005-0000-0000-000074360000}"/>
    <cellStyle name="Note 2 3 5 4" xfId="19157" xr:uid="{00000000-0005-0000-0000-000075360000}"/>
    <cellStyle name="Note 2 3 5 4 2" xfId="30645" xr:uid="{00000000-0005-0000-0000-000076360000}"/>
    <cellStyle name="Note 2 3 5 4 3" xfId="41415" xr:uid="{00000000-0005-0000-0000-000077360000}"/>
    <cellStyle name="Note 2 3 5 5" xfId="20891" xr:uid="{00000000-0005-0000-0000-000078360000}"/>
    <cellStyle name="Note 2 3 5 5 2" xfId="32372" xr:uid="{00000000-0005-0000-0000-000079360000}"/>
    <cellStyle name="Note 2 3 5 5 3" xfId="42954" xr:uid="{00000000-0005-0000-0000-00007A360000}"/>
    <cellStyle name="Note 2 3 5 6" xfId="11060" xr:uid="{00000000-0005-0000-0000-00007B360000}"/>
    <cellStyle name="Note 2 3 5 7" xfId="22715" xr:uid="{00000000-0005-0000-0000-00007C360000}"/>
    <cellStyle name="Note 2 3 5 8" xfId="34052" xr:uid="{00000000-0005-0000-0000-00007D360000}"/>
    <cellStyle name="Note 2 3 6" xfId="13564" xr:uid="{00000000-0005-0000-0000-00007E360000}"/>
    <cellStyle name="Note 2 3 6 2" xfId="25128" xr:uid="{00000000-0005-0000-0000-00007F360000}"/>
    <cellStyle name="Note 2 3 6 3" xfId="36376" xr:uid="{00000000-0005-0000-0000-000080360000}"/>
    <cellStyle name="Note 2 3 7" xfId="15466" xr:uid="{00000000-0005-0000-0000-000081360000}"/>
    <cellStyle name="Note 2 3 7 2" xfId="27020" xr:uid="{00000000-0005-0000-0000-000082360000}"/>
    <cellStyle name="Note 2 3 7 3" xfId="38042" xr:uid="{00000000-0005-0000-0000-000083360000}"/>
    <cellStyle name="Note 2 3 8" xfId="15385" xr:uid="{00000000-0005-0000-0000-000084360000}"/>
    <cellStyle name="Note 2 3 8 2" xfId="26939" xr:uid="{00000000-0005-0000-0000-000085360000}"/>
    <cellStyle name="Note 2 3 8 3" xfId="37961" xr:uid="{00000000-0005-0000-0000-000086360000}"/>
    <cellStyle name="Note 2 3 9" xfId="18998" xr:uid="{00000000-0005-0000-0000-000087360000}"/>
    <cellStyle name="Note 2 3 9 2" xfId="30486" xr:uid="{00000000-0005-0000-0000-000088360000}"/>
    <cellStyle name="Note 2 3 9 3" xfId="41275" xr:uid="{00000000-0005-0000-0000-000089360000}"/>
    <cellStyle name="Note 2 4" xfId="3306" xr:uid="{00000000-0005-0000-0000-00008A360000}"/>
    <cellStyle name="Note 2 4 10" xfId="19002" xr:uid="{00000000-0005-0000-0000-00008B360000}"/>
    <cellStyle name="Note 2 4 10 2" xfId="30490" xr:uid="{00000000-0005-0000-0000-00008C360000}"/>
    <cellStyle name="Note 2 4 10 3" xfId="41279" xr:uid="{00000000-0005-0000-0000-00008D360000}"/>
    <cellStyle name="Note 2 4 11" xfId="8317" xr:uid="{00000000-0005-0000-0000-00008E360000}"/>
    <cellStyle name="Note 2 4 12" xfId="8190" xr:uid="{00000000-0005-0000-0000-00008F360000}"/>
    <cellStyle name="Note 2 4 2" xfId="3307" xr:uid="{00000000-0005-0000-0000-000090360000}"/>
    <cellStyle name="Note 2 4 2 2" xfId="14783" xr:uid="{00000000-0005-0000-0000-000091360000}"/>
    <cellStyle name="Note 2 4 2 2 2" xfId="26342" xr:uid="{00000000-0005-0000-0000-000092360000}"/>
    <cellStyle name="Note 2 4 2 2 3" xfId="37434" xr:uid="{00000000-0005-0000-0000-000093360000}"/>
    <cellStyle name="Note 2 4 2 3" xfId="13339" xr:uid="{00000000-0005-0000-0000-000094360000}"/>
    <cellStyle name="Note 2 4 2 3 2" xfId="24907" xr:uid="{00000000-0005-0000-0000-000095360000}"/>
    <cellStyle name="Note 2 4 2 3 3" xfId="36180" xr:uid="{00000000-0005-0000-0000-000096360000}"/>
    <cellStyle name="Note 2 4 2 4" xfId="14007" xr:uid="{00000000-0005-0000-0000-000097360000}"/>
    <cellStyle name="Note 2 4 2 4 2" xfId="25571" xr:uid="{00000000-0005-0000-0000-000098360000}"/>
    <cellStyle name="Note 2 4 2 4 3" xfId="36772" xr:uid="{00000000-0005-0000-0000-000099360000}"/>
    <cellStyle name="Note 2 4 2 5" xfId="13683" xr:uid="{00000000-0005-0000-0000-00009A360000}"/>
    <cellStyle name="Note 2 4 2 5 2" xfId="25247" xr:uid="{00000000-0005-0000-0000-00009B360000}"/>
    <cellStyle name="Note 2 4 2 5 3" xfId="36484" xr:uid="{00000000-0005-0000-0000-00009C360000}"/>
    <cellStyle name="Note 2 4 2 6" xfId="9926" xr:uid="{00000000-0005-0000-0000-00009D360000}"/>
    <cellStyle name="Note 2 4 2 7" xfId="8417" xr:uid="{00000000-0005-0000-0000-00009E360000}"/>
    <cellStyle name="Note 2 4 2 8" xfId="9308" xr:uid="{00000000-0005-0000-0000-00009F360000}"/>
    <cellStyle name="Note 2 4 3" xfId="6856" xr:uid="{00000000-0005-0000-0000-0000A0360000}"/>
    <cellStyle name="Note 2 4 3 2" xfId="16137" xr:uid="{00000000-0005-0000-0000-0000A1360000}"/>
    <cellStyle name="Note 2 4 3 2 2" xfId="27691" xr:uid="{00000000-0005-0000-0000-0000A2360000}"/>
    <cellStyle name="Note 2 4 3 2 3" xfId="38630" xr:uid="{00000000-0005-0000-0000-0000A3360000}"/>
    <cellStyle name="Note 2 4 3 3" xfId="18017" xr:uid="{00000000-0005-0000-0000-0000A4360000}"/>
    <cellStyle name="Note 2 4 3 3 2" xfId="29505" xr:uid="{00000000-0005-0000-0000-0000A5360000}"/>
    <cellStyle name="Note 2 4 3 3 3" xfId="40307" xr:uid="{00000000-0005-0000-0000-0000A6360000}"/>
    <cellStyle name="Note 2 4 3 4" xfId="19656" xr:uid="{00000000-0005-0000-0000-0000A7360000}"/>
    <cellStyle name="Note 2 4 3 4 2" xfId="31144" xr:uid="{00000000-0005-0000-0000-0000A8360000}"/>
    <cellStyle name="Note 2 4 3 4 3" xfId="41854" xr:uid="{00000000-0005-0000-0000-0000A9360000}"/>
    <cellStyle name="Note 2 4 3 5" xfId="21390" xr:uid="{00000000-0005-0000-0000-0000AA360000}"/>
    <cellStyle name="Note 2 4 3 5 2" xfId="32871" xr:uid="{00000000-0005-0000-0000-0000AB360000}"/>
    <cellStyle name="Note 2 4 3 5 3" xfId="43393" xr:uid="{00000000-0005-0000-0000-0000AC360000}"/>
    <cellStyle name="Note 2 4 3 6" xfId="11559" xr:uid="{00000000-0005-0000-0000-0000AD360000}"/>
    <cellStyle name="Note 2 4 3 7" xfId="23214" xr:uid="{00000000-0005-0000-0000-0000AE360000}"/>
    <cellStyle name="Note 2 4 3 8" xfId="34551" xr:uid="{00000000-0005-0000-0000-0000AF360000}"/>
    <cellStyle name="Note 2 4 4" xfId="6868" xr:uid="{00000000-0005-0000-0000-0000B0360000}"/>
    <cellStyle name="Note 2 4 4 2" xfId="16149" xr:uid="{00000000-0005-0000-0000-0000B1360000}"/>
    <cellStyle name="Note 2 4 4 2 2" xfId="27703" xr:uid="{00000000-0005-0000-0000-0000B2360000}"/>
    <cellStyle name="Note 2 4 4 2 3" xfId="38641" xr:uid="{00000000-0005-0000-0000-0000B3360000}"/>
    <cellStyle name="Note 2 4 4 3" xfId="18028" xr:uid="{00000000-0005-0000-0000-0000B4360000}"/>
    <cellStyle name="Note 2 4 4 3 2" xfId="29516" xr:uid="{00000000-0005-0000-0000-0000B5360000}"/>
    <cellStyle name="Note 2 4 4 3 3" xfId="40318" xr:uid="{00000000-0005-0000-0000-0000B6360000}"/>
    <cellStyle name="Note 2 4 4 4" xfId="19668" xr:uid="{00000000-0005-0000-0000-0000B7360000}"/>
    <cellStyle name="Note 2 4 4 4 2" xfId="31156" xr:uid="{00000000-0005-0000-0000-0000B8360000}"/>
    <cellStyle name="Note 2 4 4 4 3" xfId="41865" xr:uid="{00000000-0005-0000-0000-0000B9360000}"/>
    <cellStyle name="Note 2 4 4 5" xfId="21402" xr:uid="{00000000-0005-0000-0000-0000BA360000}"/>
    <cellStyle name="Note 2 4 4 5 2" xfId="32883" xr:uid="{00000000-0005-0000-0000-0000BB360000}"/>
    <cellStyle name="Note 2 4 4 5 3" xfId="43404" xr:uid="{00000000-0005-0000-0000-0000BC360000}"/>
    <cellStyle name="Note 2 4 4 6" xfId="11571" xr:uid="{00000000-0005-0000-0000-0000BD360000}"/>
    <cellStyle name="Note 2 4 4 7" xfId="23226" xr:uid="{00000000-0005-0000-0000-0000BE360000}"/>
    <cellStyle name="Note 2 4 4 8" xfId="34563" xr:uid="{00000000-0005-0000-0000-0000BF360000}"/>
    <cellStyle name="Note 2 4 5" xfId="7045" xr:uid="{00000000-0005-0000-0000-0000C0360000}"/>
    <cellStyle name="Note 2 4 5 2" xfId="16326" xr:uid="{00000000-0005-0000-0000-0000C1360000}"/>
    <cellStyle name="Note 2 4 5 2 2" xfId="27880" xr:uid="{00000000-0005-0000-0000-0000C2360000}"/>
    <cellStyle name="Note 2 4 5 2 3" xfId="38796" xr:uid="{00000000-0005-0000-0000-0000C3360000}"/>
    <cellStyle name="Note 2 4 5 3" xfId="18186" xr:uid="{00000000-0005-0000-0000-0000C4360000}"/>
    <cellStyle name="Note 2 4 5 3 2" xfId="29674" xr:uid="{00000000-0005-0000-0000-0000C5360000}"/>
    <cellStyle name="Note 2 4 5 3 3" xfId="40475" xr:uid="{00000000-0005-0000-0000-0000C6360000}"/>
    <cellStyle name="Note 2 4 5 4" xfId="19845" xr:uid="{00000000-0005-0000-0000-0000C7360000}"/>
    <cellStyle name="Note 2 4 5 4 2" xfId="31333" xr:uid="{00000000-0005-0000-0000-0000C8360000}"/>
    <cellStyle name="Note 2 4 5 4 3" xfId="42020" xr:uid="{00000000-0005-0000-0000-0000C9360000}"/>
    <cellStyle name="Note 2 4 5 5" xfId="21579" xr:uid="{00000000-0005-0000-0000-0000CA360000}"/>
    <cellStyle name="Note 2 4 5 5 2" xfId="33060" xr:uid="{00000000-0005-0000-0000-0000CB360000}"/>
    <cellStyle name="Note 2 4 5 5 3" xfId="43559" xr:uid="{00000000-0005-0000-0000-0000CC360000}"/>
    <cellStyle name="Note 2 4 5 6" xfId="11748" xr:uid="{00000000-0005-0000-0000-0000CD360000}"/>
    <cellStyle name="Note 2 4 5 7" xfId="23403" xr:uid="{00000000-0005-0000-0000-0000CE360000}"/>
    <cellStyle name="Note 2 4 5 8" xfId="34740" xr:uid="{00000000-0005-0000-0000-0000CF360000}"/>
    <cellStyle name="Note 2 4 6" xfId="9925" xr:uid="{00000000-0005-0000-0000-0000D0360000}"/>
    <cellStyle name="Note 2 4 6 2" xfId="14782" xr:uid="{00000000-0005-0000-0000-0000D1360000}"/>
    <cellStyle name="Note 2 4 6 2 2" xfId="26341" xr:uid="{00000000-0005-0000-0000-0000D2360000}"/>
    <cellStyle name="Note 2 4 6 2 3" xfId="37433" xr:uid="{00000000-0005-0000-0000-0000D3360000}"/>
    <cellStyle name="Note 2 4 6 3" xfId="13338" xr:uid="{00000000-0005-0000-0000-0000D4360000}"/>
    <cellStyle name="Note 2 4 6 3 2" xfId="24906" xr:uid="{00000000-0005-0000-0000-0000D5360000}"/>
    <cellStyle name="Note 2 4 6 3 3" xfId="36179" xr:uid="{00000000-0005-0000-0000-0000D6360000}"/>
    <cellStyle name="Note 2 4 6 4" xfId="15270" xr:uid="{00000000-0005-0000-0000-0000D7360000}"/>
    <cellStyle name="Note 2 4 6 4 2" xfId="26825" xr:uid="{00000000-0005-0000-0000-0000D8360000}"/>
    <cellStyle name="Note 2 4 6 4 3" xfId="37856" xr:uid="{00000000-0005-0000-0000-0000D9360000}"/>
    <cellStyle name="Note 2 4 6 5" xfId="15053" xr:uid="{00000000-0005-0000-0000-0000DA360000}"/>
    <cellStyle name="Note 2 4 6 5 2" xfId="26611" xr:uid="{00000000-0005-0000-0000-0000DB360000}"/>
    <cellStyle name="Note 2 4 6 5 3" xfId="37661" xr:uid="{00000000-0005-0000-0000-0000DC360000}"/>
    <cellStyle name="Note 2 4 6 6" xfId="8418" xr:uid="{00000000-0005-0000-0000-0000DD360000}"/>
    <cellStyle name="Note 2 4 6 7" xfId="9302" xr:uid="{00000000-0005-0000-0000-0000DE360000}"/>
    <cellStyle name="Note 2 4 7" xfId="13562" xr:uid="{00000000-0005-0000-0000-0000DF360000}"/>
    <cellStyle name="Note 2 4 7 2" xfId="25126" xr:uid="{00000000-0005-0000-0000-0000E0360000}"/>
    <cellStyle name="Note 2 4 7 3" xfId="36374" xr:uid="{00000000-0005-0000-0000-0000E1360000}"/>
    <cellStyle name="Note 2 4 8" xfId="15467" xr:uid="{00000000-0005-0000-0000-0000E2360000}"/>
    <cellStyle name="Note 2 4 8 2" xfId="27021" xr:uid="{00000000-0005-0000-0000-0000E3360000}"/>
    <cellStyle name="Note 2 4 8 3" xfId="38043" xr:uid="{00000000-0005-0000-0000-0000E4360000}"/>
    <cellStyle name="Note 2 4 9" xfId="15041" xr:uid="{00000000-0005-0000-0000-0000E5360000}"/>
    <cellStyle name="Note 2 4 9 2" xfId="26599" xr:uid="{00000000-0005-0000-0000-0000E6360000}"/>
    <cellStyle name="Note 2 4 9 3" xfId="37649" xr:uid="{00000000-0005-0000-0000-0000E7360000}"/>
    <cellStyle name="Note 2 5" xfId="3308" xr:uid="{00000000-0005-0000-0000-0000E8360000}"/>
    <cellStyle name="Note 2 6" xfId="6186" xr:uid="{00000000-0005-0000-0000-0000E9360000}"/>
    <cellStyle name="Note 2 6 10" xfId="8573" xr:uid="{00000000-0005-0000-0000-0000EA360000}"/>
    <cellStyle name="Note 2 6 11" xfId="8892" xr:uid="{00000000-0005-0000-0000-0000EB360000}"/>
    <cellStyle name="Note 2 6 2" xfId="7193" xr:uid="{00000000-0005-0000-0000-0000EC360000}"/>
    <cellStyle name="Note 2 6 2 2" xfId="16474" xr:uid="{00000000-0005-0000-0000-0000ED360000}"/>
    <cellStyle name="Note 2 6 2 2 2" xfId="28028" xr:uid="{00000000-0005-0000-0000-0000EE360000}"/>
    <cellStyle name="Note 2 6 2 2 3" xfId="38932" xr:uid="{00000000-0005-0000-0000-0000EF360000}"/>
    <cellStyle name="Note 2 6 2 3" xfId="18324" xr:uid="{00000000-0005-0000-0000-0000F0360000}"/>
    <cellStyle name="Note 2 6 2 3 2" xfId="29812" xr:uid="{00000000-0005-0000-0000-0000F1360000}"/>
    <cellStyle name="Note 2 6 2 3 3" xfId="40613" xr:uid="{00000000-0005-0000-0000-0000F2360000}"/>
    <cellStyle name="Note 2 6 2 4" xfId="19993" xr:uid="{00000000-0005-0000-0000-0000F3360000}"/>
    <cellStyle name="Note 2 6 2 4 2" xfId="31481" xr:uid="{00000000-0005-0000-0000-0000F4360000}"/>
    <cellStyle name="Note 2 6 2 4 3" xfId="42156" xr:uid="{00000000-0005-0000-0000-0000F5360000}"/>
    <cellStyle name="Note 2 6 2 5" xfId="21727" xr:uid="{00000000-0005-0000-0000-0000F6360000}"/>
    <cellStyle name="Note 2 6 2 5 2" xfId="33208" xr:uid="{00000000-0005-0000-0000-0000F7360000}"/>
    <cellStyle name="Note 2 6 2 5 3" xfId="43695" xr:uid="{00000000-0005-0000-0000-0000F8360000}"/>
    <cellStyle name="Note 2 6 2 6" xfId="11896" xr:uid="{00000000-0005-0000-0000-0000F9360000}"/>
    <cellStyle name="Note 2 6 2 7" xfId="23551" xr:uid="{00000000-0005-0000-0000-0000FA360000}"/>
    <cellStyle name="Note 2 6 2 8" xfId="34888" xr:uid="{00000000-0005-0000-0000-0000FB360000}"/>
    <cellStyle name="Note 2 6 3" xfId="7761" xr:uid="{00000000-0005-0000-0000-0000FC360000}"/>
    <cellStyle name="Note 2 6 3 2" xfId="16746" xr:uid="{00000000-0005-0000-0000-0000FD360000}"/>
    <cellStyle name="Note 2 6 3 2 2" xfId="28300" xr:uid="{00000000-0005-0000-0000-0000FE360000}"/>
    <cellStyle name="Note 2 6 3 2 3" xfId="39169" xr:uid="{00000000-0005-0000-0000-0000FF360000}"/>
    <cellStyle name="Note 2 6 3 3" xfId="18544" xr:uid="{00000000-0005-0000-0000-000000370000}"/>
    <cellStyle name="Note 2 6 3 3 2" xfId="30032" xr:uid="{00000000-0005-0000-0000-000001370000}"/>
    <cellStyle name="Note 2 6 3 3 3" xfId="40830" xr:uid="{00000000-0005-0000-0000-000002370000}"/>
    <cellStyle name="Note 2 6 3 4" xfId="20233" xr:uid="{00000000-0005-0000-0000-000003370000}"/>
    <cellStyle name="Note 2 6 3 4 2" xfId="31721" xr:uid="{00000000-0005-0000-0000-000004370000}"/>
    <cellStyle name="Note 2 6 3 4 3" xfId="42365" xr:uid="{00000000-0005-0000-0000-000005370000}"/>
    <cellStyle name="Note 2 6 3 5" xfId="21967" xr:uid="{00000000-0005-0000-0000-000006370000}"/>
    <cellStyle name="Note 2 6 3 5 2" xfId="33448" xr:uid="{00000000-0005-0000-0000-000007370000}"/>
    <cellStyle name="Note 2 6 3 5 3" xfId="43904" xr:uid="{00000000-0005-0000-0000-000008370000}"/>
    <cellStyle name="Note 2 6 3 6" xfId="12212" xr:uid="{00000000-0005-0000-0000-000009370000}"/>
    <cellStyle name="Note 2 6 3 7" xfId="23791" xr:uid="{00000000-0005-0000-0000-00000A370000}"/>
    <cellStyle name="Note 2 6 3 8" xfId="35126" xr:uid="{00000000-0005-0000-0000-00000B370000}"/>
    <cellStyle name="Note 2 6 4" xfId="6836" xr:uid="{00000000-0005-0000-0000-00000C370000}"/>
    <cellStyle name="Note 2 6 4 2" xfId="16117" xr:uid="{00000000-0005-0000-0000-00000D370000}"/>
    <cellStyle name="Note 2 6 4 2 2" xfId="27671" xr:uid="{00000000-0005-0000-0000-00000E370000}"/>
    <cellStyle name="Note 2 6 4 2 3" xfId="38611" xr:uid="{00000000-0005-0000-0000-00000F370000}"/>
    <cellStyle name="Note 2 6 4 3" xfId="17998" xr:uid="{00000000-0005-0000-0000-000010370000}"/>
    <cellStyle name="Note 2 6 4 3 2" xfId="29486" xr:uid="{00000000-0005-0000-0000-000011370000}"/>
    <cellStyle name="Note 2 6 4 3 3" xfId="40288" xr:uid="{00000000-0005-0000-0000-000012370000}"/>
    <cellStyle name="Note 2 6 4 4" xfId="19636" xr:uid="{00000000-0005-0000-0000-000013370000}"/>
    <cellStyle name="Note 2 6 4 4 2" xfId="31124" xr:uid="{00000000-0005-0000-0000-000014370000}"/>
    <cellStyle name="Note 2 6 4 4 3" xfId="41835" xr:uid="{00000000-0005-0000-0000-000015370000}"/>
    <cellStyle name="Note 2 6 4 5" xfId="21370" xr:uid="{00000000-0005-0000-0000-000016370000}"/>
    <cellStyle name="Note 2 6 4 5 2" xfId="32851" xr:uid="{00000000-0005-0000-0000-000017370000}"/>
    <cellStyle name="Note 2 6 4 5 3" xfId="43374" xr:uid="{00000000-0005-0000-0000-000018370000}"/>
    <cellStyle name="Note 2 6 4 6" xfId="11539" xr:uid="{00000000-0005-0000-0000-000019370000}"/>
    <cellStyle name="Note 2 6 4 7" xfId="23194" xr:uid="{00000000-0005-0000-0000-00001A370000}"/>
    <cellStyle name="Note 2 6 4 8" xfId="34531" xr:uid="{00000000-0005-0000-0000-00001B370000}"/>
    <cellStyle name="Note 2 6 5" xfId="10920" xr:uid="{00000000-0005-0000-0000-00001C370000}"/>
    <cellStyle name="Note 2 6 5 2" xfId="15498" xr:uid="{00000000-0005-0000-0000-00001D370000}"/>
    <cellStyle name="Note 2 6 5 2 2" xfId="27052" xr:uid="{00000000-0005-0000-0000-00001E370000}"/>
    <cellStyle name="Note 2 6 5 2 3" xfId="38067" xr:uid="{00000000-0005-0000-0000-00001F370000}"/>
    <cellStyle name="Note 2 6 5 3" xfId="17446" xr:uid="{00000000-0005-0000-0000-000020370000}"/>
    <cellStyle name="Note 2 6 5 3 2" xfId="28934" xr:uid="{00000000-0005-0000-0000-000021370000}"/>
    <cellStyle name="Note 2 6 5 3 3" xfId="39737" xr:uid="{00000000-0005-0000-0000-000022370000}"/>
    <cellStyle name="Note 2 6 5 4" xfId="19018" xr:uid="{00000000-0005-0000-0000-000023370000}"/>
    <cellStyle name="Note 2 6 5 4 2" xfId="30506" xr:uid="{00000000-0005-0000-0000-000024370000}"/>
    <cellStyle name="Note 2 6 5 4 3" xfId="41292" xr:uid="{00000000-0005-0000-0000-000025370000}"/>
    <cellStyle name="Note 2 6 5 5" xfId="20752" xr:uid="{00000000-0005-0000-0000-000026370000}"/>
    <cellStyle name="Note 2 6 5 5 2" xfId="32234" xr:uid="{00000000-0005-0000-0000-000027370000}"/>
    <cellStyle name="Note 2 6 5 5 3" xfId="42832" xr:uid="{00000000-0005-0000-0000-000028370000}"/>
    <cellStyle name="Note 2 6 5 6" xfId="22577" xr:uid="{00000000-0005-0000-0000-000029370000}"/>
    <cellStyle name="Note 2 6 5 7" xfId="33919" xr:uid="{00000000-0005-0000-0000-00002A370000}"/>
    <cellStyle name="Note 2 6 6" xfId="14064" xr:uid="{00000000-0005-0000-0000-00002B370000}"/>
    <cellStyle name="Note 2 6 6 2" xfId="25628" xr:uid="{00000000-0005-0000-0000-00002C370000}"/>
    <cellStyle name="Note 2 6 6 3" xfId="36822" xr:uid="{00000000-0005-0000-0000-00002D370000}"/>
    <cellStyle name="Note 2 6 7" xfId="13040" xr:uid="{00000000-0005-0000-0000-00002E370000}"/>
    <cellStyle name="Note 2 6 7 2" xfId="24609" xr:uid="{00000000-0005-0000-0000-00002F370000}"/>
    <cellStyle name="Note 2 6 7 3" xfId="35898" xr:uid="{00000000-0005-0000-0000-000030370000}"/>
    <cellStyle name="Note 2 6 8" xfId="13148" xr:uid="{00000000-0005-0000-0000-000031370000}"/>
    <cellStyle name="Note 2 6 8 2" xfId="24716" xr:uid="{00000000-0005-0000-0000-000032370000}"/>
    <cellStyle name="Note 2 6 8 3" xfId="36004" xr:uid="{00000000-0005-0000-0000-000033370000}"/>
    <cellStyle name="Note 2 6 9" xfId="12686" xr:uid="{00000000-0005-0000-0000-000034370000}"/>
    <cellStyle name="Note 2 6 9 2" xfId="24256" xr:uid="{00000000-0005-0000-0000-000035370000}"/>
    <cellStyle name="Note 2 6 9 3" xfId="35587" xr:uid="{00000000-0005-0000-0000-000036370000}"/>
    <cellStyle name="Note 2 7" xfId="6257" xr:uid="{00000000-0005-0000-0000-000037370000}"/>
    <cellStyle name="Note 2 7 10" xfId="9028" xr:uid="{00000000-0005-0000-0000-000038370000}"/>
    <cellStyle name="Note 2 7 11" xfId="9335" xr:uid="{00000000-0005-0000-0000-000039370000}"/>
    <cellStyle name="Note 2 7 12" xfId="8965" xr:uid="{00000000-0005-0000-0000-00003A370000}"/>
    <cellStyle name="Note 2 7 2" xfId="7223" xr:uid="{00000000-0005-0000-0000-00003B370000}"/>
    <cellStyle name="Note 2 7 2 2" xfId="16504" xr:uid="{00000000-0005-0000-0000-00003C370000}"/>
    <cellStyle name="Note 2 7 2 2 2" xfId="28058" xr:uid="{00000000-0005-0000-0000-00003D370000}"/>
    <cellStyle name="Note 2 7 2 2 3" xfId="38961" xr:uid="{00000000-0005-0000-0000-00003E370000}"/>
    <cellStyle name="Note 2 7 2 3" xfId="18353" xr:uid="{00000000-0005-0000-0000-00003F370000}"/>
    <cellStyle name="Note 2 7 2 3 2" xfId="29841" xr:uid="{00000000-0005-0000-0000-000040370000}"/>
    <cellStyle name="Note 2 7 2 3 3" xfId="40642" xr:uid="{00000000-0005-0000-0000-000041370000}"/>
    <cellStyle name="Note 2 7 2 4" xfId="20023" xr:uid="{00000000-0005-0000-0000-000042370000}"/>
    <cellStyle name="Note 2 7 2 4 2" xfId="31511" xr:uid="{00000000-0005-0000-0000-000043370000}"/>
    <cellStyle name="Note 2 7 2 4 3" xfId="42185" xr:uid="{00000000-0005-0000-0000-000044370000}"/>
    <cellStyle name="Note 2 7 2 5" xfId="21757" xr:uid="{00000000-0005-0000-0000-000045370000}"/>
    <cellStyle name="Note 2 7 2 5 2" xfId="33238" xr:uid="{00000000-0005-0000-0000-000046370000}"/>
    <cellStyle name="Note 2 7 2 5 3" xfId="43724" xr:uid="{00000000-0005-0000-0000-000047370000}"/>
    <cellStyle name="Note 2 7 2 6" xfId="11926" xr:uid="{00000000-0005-0000-0000-000048370000}"/>
    <cellStyle name="Note 2 7 2 7" xfId="23581" xr:uid="{00000000-0005-0000-0000-000049370000}"/>
    <cellStyle name="Note 2 7 2 8" xfId="34918" xr:uid="{00000000-0005-0000-0000-00004A370000}"/>
    <cellStyle name="Note 2 7 3" xfId="7008" xr:uid="{00000000-0005-0000-0000-00004B370000}"/>
    <cellStyle name="Note 2 7 3 2" xfId="16289" xr:uid="{00000000-0005-0000-0000-00004C370000}"/>
    <cellStyle name="Note 2 7 3 2 2" xfId="27843" xr:uid="{00000000-0005-0000-0000-00004D370000}"/>
    <cellStyle name="Note 2 7 3 2 3" xfId="38759" xr:uid="{00000000-0005-0000-0000-00004E370000}"/>
    <cellStyle name="Note 2 7 3 3" xfId="18149" xr:uid="{00000000-0005-0000-0000-00004F370000}"/>
    <cellStyle name="Note 2 7 3 3 2" xfId="29637" xr:uid="{00000000-0005-0000-0000-000050370000}"/>
    <cellStyle name="Note 2 7 3 3 3" xfId="40438" xr:uid="{00000000-0005-0000-0000-000051370000}"/>
    <cellStyle name="Note 2 7 3 4" xfId="19808" xr:uid="{00000000-0005-0000-0000-000052370000}"/>
    <cellStyle name="Note 2 7 3 4 2" xfId="31296" xr:uid="{00000000-0005-0000-0000-000053370000}"/>
    <cellStyle name="Note 2 7 3 4 3" xfId="41983" xr:uid="{00000000-0005-0000-0000-000054370000}"/>
    <cellStyle name="Note 2 7 3 5" xfId="21542" xr:uid="{00000000-0005-0000-0000-000055370000}"/>
    <cellStyle name="Note 2 7 3 5 2" xfId="33023" xr:uid="{00000000-0005-0000-0000-000056370000}"/>
    <cellStyle name="Note 2 7 3 5 3" xfId="43522" xr:uid="{00000000-0005-0000-0000-000057370000}"/>
    <cellStyle name="Note 2 7 3 6" xfId="11711" xr:uid="{00000000-0005-0000-0000-000058370000}"/>
    <cellStyle name="Note 2 7 3 7" xfId="23366" xr:uid="{00000000-0005-0000-0000-000059370000}"/>
    <cellStyle name="Note 2 7 3 8" xfId="34703" xr:uid="{00000000-0005-0000-0000-00005A370000}"/>
    <cellStyle name="Note 2 7 4" xfId="6671" xr:uid="{00000000-0005-0000-0000-00005B370000}"/>
    <cellStyle name="Note 2 7 4 2" xfId="15952" xr:uid="{00000000-0005-0000-0000-00005C370000}"/>
    <cellStyle name="Note 2 7 4 2 2" xfId="27506" xr:uid="{00000000-0005-0000-0000-00005D370000}"/>
    <cellStyle name="Note 2 7 4 2 3" xfId="38471" xr:uid="{00000000-0005-0000-0000-00005E370000}"/>
    <cellStyle name="Note 2 7 4 3" xfId="17857" xr:uid="{00000000-0005-0000-0000-00005F370000}"/>
    <cellStyle name="Note 2 7 4 3 2" xfId="29345" xr:uid="{00000000-0005-0000-0000-000060370000}"/>
    <cellStyle name="Note 2 7 4 3 3" xfId="40148" xr:uid="{00000000-0005-0000-0000-000061370000}"/>
    <cellStyle name="Note 2 7 4 4" xfId="19471" xr:uid="{00000000-0005-0000-0000-000062370000}"/>
    <cellStyle name="Note 2 7 4 4 2" xfId="30959" xr:uid="{00000000-0005-0000-0000-000063370000}"/>
    <cellStyle name="Note 2 7 4 4 3" xfId="41695" xr:uid="{00000000-0005-0000-0000-000064370000}"/>
    <cellStyle name="Note 2 7 4 5" xfId="21205" xr:uid="{00000000-0005-0000-0000-000065370000}"/>
    <cellStyle name="Note 2 7 4 5 2" xfId="32686" xr:uid="{00000000-0005-0000-0000-000066370000}"/>
    <cellStyle name="Note 2 7 4 5 3" xfId="43234" xr:uid="{00000000-0005-0000-0000-000067370000}"/>
    <cellStyle name="Note 2 7 4 6" xfId="11374" xr:uid="{00000000-0005-0000-0000-000068370000}"/>
    <cellStyle name="Note 2 7 4 7" xfId="23029" xr:uid="{00000000-0005-0000-0000-000069370000}"/>
    <cellStyle name="Note 2 7 4 8" xfId="34366" xr:uid="{00000000-0005-0000-0000-00006A370000}"/>
    <cellStyle name="Note 2 7 5" xfId="10963" xr:uid="{00000000-0005-0000-0000-00006B370000}"/>
    <cellStyle name="Note 2 7 5 2" xfId="15538" xr:uid="{00000000-0005-0000-0000-00006C370000}"/>
    <cellStyle name="Note 2 7 5 2 2" xfId="27092" xr:uid="{00000000-0005-0000-0000-00006D370000}"/>
    <cellStyle name="Note 2 7 5 2 3" xfId="38106" xr:uid="{00000000-0005-0000-0000-00006E370000}"/>
    <cellStyle name="Note 2 7 5 3" xfId="17484" xr:uid="{00000000-0005-0000-0000-00006F370000}"/>
    <cellStyle name="Note 2 7 5 3 2" xfId="28972" xr:uid="{00000000-0005-0000-0000-000070370000}"/>
    <cellStyle name="Note 2 7 5 3 3" xfId="39775" xr:uid="{00000000-0005-0000-0000-000071370000}"/>
    <cellStyle name="Note 2 7 5 4" xfId="19057" xr:uid="{00000000-0005-0000-0000-000072370000}"/>
    <cellStyle name="Note 2 7 5 4 2" xfId="30545" xr:uid="{00000000-0005-0000-0000-000073370000}"/>
    <cellStyle name="Note 2 7 5 4 3" xfId="41330" xr:uid="{00000000-0005-0000-0000-000074370000}"/>
    <cellStyle name="Note 2 7 5 5" xfId="20791" xr:uid="{00000000-0005-0000-0000-000075370000}"/>
    <cellStyle name="Note 2 7 5 5 2" xfId="32273" xr:uid="{00000000-0005-0000-0000-000076370000}"/>
    <cellStyle name="Note 2 7 5 5 3" xfId="42870" xr:uid="{00000000-0005-0000-0000-000077370000}"/>
    <cellStyle name="Note 2 7 5 6" xfId="22616" xr:uid="{00000000-0005-0000-0000-000078370000}"/>
    <cellStyle name="Note 2 7 5 7" xfId="33958" xr:uid="{00000000-0005-0000-0000-000079370000}"/>
    <cellStyle name="Note 2 7 6" xfId="14111" xr:uid="{00000000-0005-0000-0000-00007A370000}"/>
    <cellStyle name="Note 2 7 6 2" xfId="25675" xr:uid="{00000000-0005-0000-0000-00007B370000}"/>
    <cellStyle name="Note 2 7 6 3" xfId="36865" xr:uid="{00000000-0005-0000-0000-00007C370000}"/>
    <cellStyle name="Note 2 7 7" xfId="12655" xr:uid="{00000000-0005-0000-0000-00007D370000}"/>
    <cellStyle name="Note 2 7 7 2" xfId="24225" xr:uid="{00000000-0005-0000-0000-00007E370000}"/>
    <cellStyle name="Note 2 7 7 3" xfId="35556" xr:uid="{00000000-0005-0000-0000-00007F370000}"/>
    <cellStyle name="Note 2 7 8" xfId="12708" xr:uid="{00000000-0005-0000-0000-000080370000}"/>
    <cellStyle name="Note 2 7 8 2" xfId="24278" xr:uid="{00000000-0005-0000-0000-000081370000}"/>
    <cellStyle name="Note 2 7 8 3" xfId="35609" xr:uid="{00000000-0005-0000-0000-000082370000}"/>
    <cellStyle name="Note 2 7 9" xfId="17329" xr:uid="{00000000-0005-0000-0000-000083370000}"/>
    <cellStyle name="Note 2 7 9 2" xfId="28817" xr:uid="{00000000-0005-0000-0000-000084370000}"/>
    <cellStyle name="Note 2 7 9 3" xfId="39621" xr:uid="{00000000-0005-0000-0000-000085370000}"/>
    <cellStyle name="Note 2 8" xfId="7339" xr:uid="{00000000-0005-0000-0000-000086370000}"/>
    <cellStyle name="Note 2 8 10" xfId="9001" xr:uid="{00000000-0005-0000-0000-000087370000}"/>
    <cellStyle name="Note 2 8 2" xfId="6391" xr:uid="{00000000-0005-0000-0000-000088370000}"/>
    <cellStyle name="Note 2 8 2 2" xfId="15672" xr:uid="{00000000-0005-0000-0000-000089370000}"/>
    <cellStyle name="Note 2 8 2 2 2" xfId="27226" xr:uid="{00000000-0005-0000-0000-00008A370000}"/>
    <cellStyle name="Note 2 8 2 2 3" xfId="38219" xr:uid="{00000000-0005-0000-0000-00008B370000}"/>
    <cellStyle name="Note 2 8 2 3" xfId="17600" xr:uid="{00000000-0005-0000-0000-00008C370000}"/>
    <cellStyle name="Note 2 8 2 3 2" xfId="29088" xr:uid="{00000000-0005-0000-0000-00008D370000}"/>
    <cellStyle name="Note 2 8 2 3 3" xfId="39891" xr:uid="{00000000-0005-0000-0000-00008E370000}"/>
    <cellStyle name="Note 2 8 2 4" xfId="19191" xr:uid="{00000000-0005-0000-0000-00008F370000}"/>
    <cellStyle name="Note 2 8 2 4 2" xfId="30679" xr:uid="{00000000-0005-0000-0000-000090370000}"/>
    <cellStyle name="Note 2 8 2 4 3" xfId="41443" xr:uid="{00000000-0005-0000-0000-000091370000}"/>
    <cellStyle name="Note 2 8 2 5" xfId="20925" xr:uid="{00000000-0005-0000-0000-000092370000}"/>
    <cellStyle name="Note 2 8 2 5 2" xfId="32406" xr:uid="{00000000-0005-0000-0000-000093370000}"/>
    <cellStyle name="Note 2 8 2 5 3" xfId="42982" xr:uid="{00000000-0005-0000-0000-000094370000}"/>
    <cellStyle name="Note 2 8 2 6" xfId="11094" xr:uid="{00000000-0005-0000-0000-000095370000}"/>
    <cellStyle name="Note 2 8 2 7" xfId="22749" xr:uid="{00000000-0005-0000-0000-000096370000}"/>
    <cellStyle name="Note 2 8 2 8" xfId="34086" xr:uid="{00000000-0005-0000-0000-000097370000}"/>
    <cellStyle name="Note 2 8 3" xfId="6711" xr:uid="{00000000-0005-0000-0000-000098370000}"/>
    <cellStyle name="Note 2 8 3 2" xfId="15992" xr:uid="{00000000-0005-0000-0000-000099370000}"/>
    <cellStyle name="Note 2 8 3 2 2" xfId="27546" xr:uid="{00000000-0005-0000-0000-00009A370000}"/>
    <cellStyle name="Note 2 8 3 2 3" xfId="38507" xr:uid="{00000000-0005-0000-0000-00009B370000}"/>
    <cellStyle name="Note 2 8 3 3" xfId="17893" xr:uid="{00000000-0005-0000-0000-00009C370000}"/>
    <cellStyle name="Note 2 8 3 3 2" xfId="29381" xr:uid="{00000000-0005-0000-0000-00009D370000}"/>
    <cellStyle name="Note 2 8 3 3 3" xfId="40184" xr:uid="{00000000-0005-0000-0000-00009E370000}"/>
    <cellStyle name="Note 2 8 3 4" xfId="19511" xr:uid="{00000000-0005-0000-0000-00009F370000}"/>
    <cellStyle name="Note 2 8 3 4 2" xfId="30999" xr:uid="{00000000-0005-0000-0000-0000A0370000}"/>
    <cellStyle name="Note 2 8 3 4 3" xfId="41731" xr:uid="{00000000-0005-0000-0000-0000A1370000}"/>
    <cellStyle name="Note 2 8 3 5" xfId="21245" xr:uid="{00000000-0005-0000-0000-0000A2370000}"/>
    <cellStyle name="Note 2 8 3 5 2" xfId="32726" xr:uid="{00000000-0005-0000-0000-0000A3370000}"/>
    <cellStyle name="Note 2 8 3 5 3" xfId="43270" xr:uid="{00000000-0005-0000-0000-0000A4370000}"/>
    <cellStyle name="Note 2 8 3 6" xfId="11414" xr:uid="{00000000-0005-0000-0000-0000A5370000}"/>
    <cellStyle name="Note 2 8 3 7" xfId="23069" xr:uid="{00000000-0005-0000-0000-0000A6370000}"/>
    <cellStyle name="Note 2 8 3 8" xfId="34406" xr:uid="{00000000-0005-0000-0000-0000A7370000}"/>
    <cellStyle name="Note 2 8 4" xfId="14210" xr:uid="{00000000-0005-0000-0000-0000A8370000}"/>
    <cellStyle name="Note 2 8 4 2" xfId="25774" xr:uid="{00000000-0005-0000-0000-0000A9370000}"/>
    <cellStyle name="Note 2 8 4 3" xfId="36939" xr:uid="{00000000-0005-0000-0000-0000AA370000}"/>
    <cellStyle name="Note 2 8 5" xfId="13442" xr:uid="{00000000-0005-0000-0000-0000AB370000}"/>
    <cellStyle name="Note 2 8 5 2" xfId="25008" xr:uid="{00000000-0005-0000-0000-0000AC370000}"/>
    <cellStyle name="Note 2 8 5 3" xfId="36269" xr:uid="{00000000-0005-0000-0000-0000AD370000}"/>
    <cellStyle name="Note 2 8 6" xfId="13721" xr:uid="{00000000-0005-0000-0000-0000AE370000}"/>
    <cellStyle name="Note 2 8 6 2" xfId="25285" xr:uid="{00000000-0005-0000-0000-0000AF370000}"/>
    <cellStyle name="Note 2 8 6 3" xfId="36515" xr:uid="{00000000-0005-0000-0000-0000B0370000}"/>
    <cellStyle name="Note 2 8 7" xfId="14487" xr:uid="{00000000-0005-0000-0000-0000B1370000}"/>
    <cellStyle name="Note 2 8 7 2" xfId="26051" xr:uid="{00000000-0005-0000-0000-0000B2370000}"/>
    <cellStyle name="Note 2 8 7 3" xfId="37194" xr:uid="{00000000-0005-0000-0000-0000B3370000}"/>
    <cellStyle name="Note 2 8 8" xfId="9123" xr:uid="{00000000-0005-0000-0000-0000B4370000}"/>
    <cellStyle name="Note 2 8 9" xfId="8948" xr:uid="{00000000-0005-0000-0000-0000B5370000}"/>
    <cellStyle name="Note 2 9" xfId="7266" xr:uid="{00000000-0005-0000-0000-0000B6370000}"/>
    <cellStyle name="Note 2 9 10" xfId="8554" xr:uid="{00000000-0005-0000-0000-0000B7370000}"/>
    <cellStyle name="Note 2 9 11" xfId="9006" xr:uid="{00000000-0005-0000-0000-0000B8370000}"/>
    <cellStyle name="Note 2 9 2" xfId="7019" xr:uid="{00000000-0005-0000-0000-0000B9370000}"/>
    <cellStyle name="Note 2 9 2 2" xfId="16300" xr:uid="{00000000-0005-0000-0000-0000BA370000}"/>
    <cellStyle name="Note 2 9 2 2 2" xfId="27854" xr:uid="{00000000-0005-0000-0000-0000BB370000}"/>
    <cellStyle name="Note 2 9 2 2 3" xfId="38770" xr:uid="{00000000-0005-0000-0000-0000BC370000}"/>
    <cellStyle name="Note 2 9 2 3" xfId="18160" xr:uid="{00000000-0005-0000-0000-0000BD370000}"/>
    <cellStyle name="Note 2 9 2 3 2" xfId="29648" xr:uid="{00000000-0005-0000-0000-0000BE370000}"/>
    <cellStyle name="Note 2 9 2 3 3" xfId="40449" xr:uid="{00000000-0005-0000-0000-0000BF370000}"/>
    <cellStyle name="Note 2 9 2 4" xfId="19819" xr:uid="{00000000-0005-0000-0000-0000C0370000}"/>
    <cellStyle name="Note 2 9 2 4 2" xfId="31307" xr:uid="{00000000-0005-0000-0000-0000C1370000}"/>
    <cellStyle name="Note 2 9 2 4 3" xfId="41994" xr:uid="{00000000-0005-0000-0000-0000C2370000}"/>
    <cellStyle name="Note 2 9 2 5" xfId="21553" xr:uid="{00000000-0005-0000-0000-0000C3370000}"/>
    <cellStyle name="Note 2 9 2 5 2" xfId="33034" xr:uid="{00000000-0005-0000-0000-0000C4370000}"/>
    <cellStyle name="Note 2 9 2 5 3" xfId="43533" xr:uid="{00000000-0005-0000-0000-0000C5370000}"/>
    <cellStyle name="Note 2 9 2 6" xfId="11722" xr:uid="{00000000-0005-0000-0000-0000C6370000}"/>
    <cellStyle name="Note 2 9 2 7" xfId="23377" xr:uid="{00000000-0005-0000-0000-0000C7370000}"/>
    <cellStyle name="Note 2 9 2 8" xfId="34714" xr:uid="{00000000-0005-0000-0000-0000C8370000}"/>
    <cellStyle name="Note 2 9 3" xfId="6659" xr:uid="{00000000-0005-0000-0000-0000C9370000}"/>
    <cellStyle name="Note 2 9 3 2" xfId="15940" xr:uid="{00000000-0005-0000-0000-0000CA370000}"/>
    <cellStyle name="Note 2 9 3 2 2" xfId="27494" xr:uid="{00000000-0005-0000-0000-0000CB370000}"/>
    <cellStyle name="Note 2 9 3 2 3" xfId="38459" xr:uid="{00000000-0005-0000-0000-0000CC370000}"/>
    <cellStyle name="Note 2 9 3 3" xfId="17845" xr:uid="{00000000-0005-0000-0000-0000CD370000}"/>
    <cellStyle name="Note 2 9 3 3 2" xfId="29333" xr:uid="{00000000-0005-0000-0000-0000CE370000}"/>
    <cellStyle name="Note 2 9 3 3 3" xfId="40136" xr:uid="{00000000-0005-0000-0000-0000CF370000}"/>
    <cellStyle name="Note 2 9 3 4" xfId="19459" xr:uid="{00000000-0005-0000-0000-0000D0370000}"/>
    <cellStyle name="Note 2 9 3 4 2" xfId="30947" xr:uid="{00000000-0005-0000-0000-0000D1370000}"/>
    <cellStyle name="Note 2 9 3 4 3" xfId="41683" xr:uid="{00000000-0005-0000-0000-0000D2370000}"/>
    <cellStyle name="Note 2 9 3 5" xfId="21193" xr:uid="{00000000-0005-0000-0000-0000D3370000}"/>
    <cellStyle name="Note 2 9 3 5 2" xfId="32674" xr:uid="{00000000-0005-0000-0000-0000D4370000}"/>
    <cellStyle name="Note 2 9 3 5 3" xfId="43222" xr:uid="{00000000-0005-0000-0000-0000D5370000}"/>
    <cellStyle name="Note 2 9 3 6" xfId="11362" xr:uid="{00000000-0005-0000-0000-0000D6370000}"/>
    <cellStyle name="Note 2 9 3 7" xfId="23017" xr:uid="{00000000-0005-0000-0000-0000D7370000}"/>
    <cellStyle name="Note 2 9 3 8" xfId="34354" xr:uid="{00000000-0005-0000-0000-0000D8370000}"/>
    <cellStyle name="Note 2 9 4" xfId="11963" xr:uid="{00000000-0005-0000-0000-0000D9370000}"/>
    <cellStyle name="Note 2 9 4 2" xfId="16543" xr:uid="{00000000-0005-0000-0000-0000DA370000}"/>
    <cellStyle name="Note 2 9 4 2 2" xfId="28097" xr:uid="{00000000-0005-0000-0000-0000DB370000}"/>
    <cellStyle name="Note 2 9 4 2 3" xfId="38994" xr:uid="{00000000-0005-0000-0000-0000DC370000}"/>
    <cellStyle name="Note 2 9 4 3" xfId="18386" xr:uid="{00000000-0005-0000-0000-0000DD370000}"/>
    <cellStyle name="Note 2 9 4 3 2" xfId="29874" xr:uid="{00000000-0005-0000-0000-0000DE370000}"/>
    <cellStyle name="Note 2 9 4 3 3" xfId="40675" xr:uid="{00000000-0005-0000-0000-0000DF370000}"/>
    <cellStyle name="Note 2 9 4 4" xfId="20062" xr:uid="{00000000-0005-0000-0000-0000E0370000}"/>
    <cellStyle name="Note 2 9 4 4 2" xfId="31550" xr:uid="{00000000-0005-0000-0000-0000E1370000}"/>
    <cellStyle name="Note 2 9 4 4 3" xfId="42218" xr:uid="{00000000-0005-0000-0000-0000E2370000}"/>
    <cellStyle name="Note 2 9 4 5" xfId="21796" xr:uid="{00000000-0005-0000-0000-0000E3370000}"/>
    <cellStyle name="Note 2 9 4 5 2" xfId="33277" xr:uid="{00000000-0005-0000-0000-0000E4370000}"/>
    <cellStyle name="Note 2 9 4 5 3" xfId="43757" xr:uid="{00000000-0005-0000-0000-0000E5370000}"/>
    <cellStyle name="Note 2 9 4 6" xfId="23620" xr:uid="{00000000-0005-0000-0000-0000E6370000}"/>
    <cellStyle name="Note 2 9 4 7" xfId="34955" xr:uid="{00000000-0005-0000-0000-0000E7370000}"/>
    <cellStyle name="Note 2 9 5" xfId="14152" xr:uid="{00000000-0005-0000-0000-0000E8370000}"/>
    <cellStyle name="Note 2 9 5 2" xfId="25716" xr:uid="{00000000-0005-0000-0000-0000E9370000}"/>
    <cellStyle name="Note 2 9 5 3" xfId="36898" xr:uid="{00000000-0005-0000-0000-0000EA370000}"/>
    <cellStyle name="Note 2 9 6" xfId="13472" xr:uid="{00000000-0005-0000-0000-0000EB370000}"/>
    <cellStyle name="Note 2 9 6 2" xfId="25038" xr:uid="{00000000-0005-0000-0000-0000EC370000}"/>
    <cellStyle name="Note 2 9 6 3" xfId="36297" xr:uid="{00000000-0005-0000-0000-0000ED370000}"/>
    <cellStyle name="Note 2 9 7" xfId="15279" xr:uid="{00000000-0005-0000-0000-0000EE370000}"/>
    <cellStyle name="Note 2 9 7 2" xfId="26834" xr:uid="{00000000-0005-0000-0000-0000EF370000}"/>
    <cellStyle name="Note 2 9 7 3" xfId="37865" xr:uid="{00000000-0005-0000-0000-0000F0370000}"/>
    <cellStyle name="Note 2 9 8" xfId="17154" xr:uid="{00000000-0005-0000-0000-0000F1370000}"/>
    <cellStyle name="Note 2 9 8 2" xfId="28642" xr:uid="{00000000-0005-0000-0000-0000F2370000}"/>
    <cellStyle name="Note 2 9 8 3" xfId="39466" xr:uid="{00000000-0005-0000-0000-0000F3370000}"/>
    <cellStyle name="Note 2 9 9" xfId="9067" xr:uid="{00000000-0005-0000-0000-0000F4370000}"/>
    <cellStyle name="Note 3" xfId="3309" xr:uid="{00000000-0005-0000-0000-0000F5370000}"/>
    <cellStyle name="Note 3 2" xfId="3310" xr:uid="{00000000-0005-0000-0000-0000F6370000}"/>
    <cellStyle name="Note 3 2 2" xfId="3311" xr:uid="{00000000-0005-0000-0000-0000F7370000}"/>
    <cellStyle name="Note 3 2 3" xfId="3312" xr:uid="{00000000-0005-0000-0000-0000F8370000}"/>
    <cellStyle name="Note 3 3" xfId="3313" xr:uid="{00000000-0005-0000-0000-0000F9370000}"/>
    <cellStyle name="Note 4" xfId="3314" xr:uid="{00000000-0005-0000-0000-0000FA370000}"/>
    <cellStyle name="Note 4 10" xfId="8314" xr:uid="{00000000-0005-0000-0000-0000FB370000}"/>
    <cellStyle name="Note 4 11" xfId="9550" xr:uid="{00000000-0005-0000-0000-0000FC370000}"/>
    <cellStyle name="Note 4 2" xfId="3315" xr:uid="{00000000-0005-0000-0000-0000FD370000}"/>
    <cellStyle name="Note 4 2 10" xfId="8942" xr:uid="{00000000-0005-0000-0000-0000FE370000}"/>
    <cellStyle name="Note 4 2 11" xfId="8836" xr:uid="{00000000-0005-0000-0000-0000FF370000}"/>
    <cellStyle name="Note 4 2 2" xfId="7342" xr:uid="{00000000-0005-0000-0000-000000380000}"/>
    <cellStyle name="Note 4 2 2 2" xfId="16582" xr:uid="{00000000-0005-0000-0000-000001380000}"/>
    <cellStyle name="Note 4 2 2 2 2" xfId="28136" xr:uid="{00000000-0005-0000-0000-000002380000}"/>
    <cellStyle name="Note 4 2 2 2 3" xfId="39021" xr:uid="{00000000-0005-0000-0000-000003380000}"/>
    <cellStyle name="Note 4 2 2 3" xfId="18416" xr:uid="{00000000-0005-0000-0000-000004380000}"/>
    <cellStyle name="Note 4 2 2 3 2" xfId="29904" xr:uid="{00000000-0005-0000-0000-000005380000}"/>
    <cellStyle name="Note 4 2 2 3 3" xfId="40704" xr:uid="{00000000-0005-0000-0000-000006380000}"/>
    <cellStyle name="Note 4 2 2 4" xfId="20101" xr:uid="{00000000-0005-0000-0000-000007380000}"/>
    <cellStyle name="Note 4 2 2 4 2" xfId="31589" xr:uid="{00000000-0005-0000-0000-000008380000}"/>
    <cellStyle name="Note 4 2 2 4 3" xfId="42245" xr:uid="{00000000-0005-0000-0000-000009380000}"/>
    <cellStyle name="Note 4 2 2 5" xfId="21835" xr:uid="{00000000-0005-0000-0000-00000A380000}"/>
    <cellStyle name="Note 4 2 2 5 2" xfId="33316" xr:uid="{00000000-0005-0000-0000-00000B380000}"/>
    <cellStyle name="Note 4 2 2 5 3" xfId="43784" xr:uid="{00000000-0005-0000-0000-00000C380000}"/>
    <cellStyle name="Note 4 2 2 6" xfId="12002" xr:uid="{00000000-0005-0000-0000-00000D380000}"/>
    <cellStyle name="Note 4 2 2 7" xfId="23659" xr:uid="{00000000-0005-0000-0000-00000E380000}"/>
    <cellStyle name="Note 4 2 2 8" xfId="34994" xr:uid="{00000000-0005-0000-0000-00000F380000}"/>
    <cellStyle name="Note 4 2 3" xfId="7186" xr:uid="{00000000-0005-0000-0000-000010380000}"/>
    <cellStyle name="Note 4 2 3 2" xfId="16467" xr:uid="{00000000-0005-0000-0000-000011380000}"/>
    <cellStyle name="Note 4 2 3 2 2" xfId="28021" xr:uid="{00000000-0005-0000-0000-000012380000}"/>
    <cellStyle name="Note 4 2 3 2 3" xfId="38925" xr:uid="{00000000-0005-0000-0000-000013380000}"/>
    <cellStyle name="Note 4 2 3 3" xfId="18317" xr:uid="{00000000-0005-0000-0000-000014380000}"/>
    <cellStyle name="Note 4 2 3 3 2" xfId="29805" xr:uid="{00000000-0005-0000-0000-000015380000}"/>
    <cellStyle name="Note 4 2 3 3 3" xfId="40606" xr:uid="{00000000-0005-0000-0000-000016380000}"/>
    <cellStyle name="Note 4 2 3 4" xfId="19986" xr:uid="{00000000-0005-0000-0000-000017380000}"/>
    <cellStyle name="Note 4 2 3 4 2" xfId="31474" xr:uid="{00000000-0005-0000-0000-000018380000}"/>
    <cellStyle name="Note 4 2 3 4 3" xfId="42149" xr:uid="{00000000-0005-0000-0000-000019380000}"/>
    <cellStyle name="Note 4 2 3 5" xfId="21720" xr:uid="{00000000-0005-0000-0000-00001A380000}"/>
    <cellStyle name="Note 4 2 3 5 2" xfId="33201" xr:uid="{00000000-0005-0000-0000-00001B380000}"/>
    <cellStyle name="Note 4 2 3 5 3" xfId="43688" xr:uid="{00000000-0005-0000-0000-00001C380000}"/>
    <cellStyle name="Note 4 2 3 6" xfId="11889" xr:uid="{00000000-0005-0000-0000-00001D380000}"/>
    <cellStyle name="Note 4 2 3 7" xfId="23544" xr:uid="{00000000-0005-0000-0000-00001E380000}"/>
    <cellStyle name="Note 4 2 3 8" xfId="34881" xr:uid="{00000000-0005-0000-0000-00001F380000}"/>
    <cellStyle name="Note 4 2 4" xfId="6431" xr:uid="{00000000-0005-0000-0000-000020380000}"/>
    <cellStyle name="Note 4 2 4 2" xfId="15712" xr:uid="{00000000-0005-0000-0000-000021380000}"/>
    <cellStyle name="Note 4 2 4 2 2" xfId="27266" xr:uid="{00000000-0005-0000-0000-000022380000}"/>
    <cellStyle name="Note 4 2 4 2 3" xfId="38256" xr:uid="{00000000-0005-0000-0000-000023380000}"/>
    <cellStyle name="Note 4 2 4 3" xfId="17638" xr:uid="{00000000-0005-0000-0000-000024380000}"/>
    <cellStyle name="Note 4 2 4 3 2" xfId="29126" xr:uid="{00000000-0005-0000-0000-000025380000}"/>
    <cellStyle name="Note 4 2 4 3 3" xfId="39929" xr:uid="{00000000-0005-0000-0000-000026380000}"/>
    <cellStyle name="Note 4 2 4 4" xfId="19231" xr:uid="{00000000-0005-0000-0000-000027380000}"/>
    <cellStyle name="Note 4 2 4 4 2" xfId="30719" xr:uid="{00000000-0005-0000-0000-000028380000}"/>
    <cellStyle name="Note 4 2 4 4 3" xfId="41480" xr:uid="{00000000-0005-0000-0000-000029380000}"/>
    <cellStyle name="Note 4 2 4 5" xfId="20965" xr:uid="{00000000-0005-0000-0000-00002A380000}"/>
    <cellStyle name="Note 4 2 4 5 2" xfId="32446" xr:uid="{00000000-0005-0000-0000-00002B380000}"/>
    <cellStyle name="Note 4 2 4 5 3" xfId="43019" xr:uid="{00000000-0005-0000-0000-00002C380000}"/>
    <cellStyle name="Note 4 2 4 6" xfId="11134" xr:uid="{00000000-0005-0000-0000-00002D380000}"/>
    <cellStyle name="Note 4 2 4 7" xfId="22789" xr:uid="{00000000-0005-0000-0000-00002E380000}"/>
    <cellStyle name="Note 4 2 4 8" xfId="34126" xr:uid="{00000000-0005-0000-0000-00002F380000}"/>
    <cellStyle name="Note 4 2 5" xfId="14213" xr:uid="{00000000-0005-0000-0000-000030380000}"/>
    <cellStyle name="Note 4 2 5 2" xfId="25777" xr:uid="{00000000-0005-0000-0000-000031380000}"/>
    <cellStyle name="Note 4 2 5 3" xfId="36942" xr:uid="{00000000-0005-0000-0000-000032380000}"/>
    <cellStyle name="Note 4 2 6" xfId="14584" xr:uid="{00000000-0005-0000-0000-000033380000}"/>
    <cellStyle name="Note 4 2 6 2" xfId="26145" xr:uid="{00000000-0005-0000-0000-000034380000}"/>
    <cellStyle name="Note 4 2 6 3" xfId="37267" xr:uid="{00000000-0005-0000-0000-000035380000}"/>
    <cellStyle name="Note 4 2 7" xfId="15128" xr:uid="{00000000-0005-0000-0000-000036380000}"/>
    <cellStyle name="Note 4 2 7 2" xfId="26686" xr:uid="{00000000-0005-0000-0000-000037380000}"/>
    <cellStyle name="Note 4 2 7 3" xfId="37728" xr:uid="{00000000-0005-0000-0000-000038380000}"/>
    <cellStyle name="Note 4 2 8" xfId="13486" xr:uid="{00000000-0005-0000-0000-000039380000}"/>
    <cellStyle name="Note 4 2 8 2" xfId="25052" xr:uid="{00000000-0005-0000-0000-00003A380000}"/>
    <cellStyle name="Note 4 2 8 3" xfId="36311" xr:uid="{00000000-0005-0000-0000-00003B380000}"/>
    <cellStyle name="Note 4 2 9" xfId="9126" xr:uid="{00000000-0005-0000-0000-00003C380000}"/>
    <cellStyle name="Note 4 3" xfId="7263" xr:uid="{00000000-0005-0000-0000-00003D380000}"/>
    <cellStyle name="Note 4 3 10" xfId="8556" xr:uid="{00000000-0005-0000-0000-00003E380000}"/>
    <cellStyle name="Note 4 3 11" xfId="9007" xr:uid="{00000000-0005-0000-0000-00003F380000}"/>
    <cellStyle name="Note 4 3 2" xfId="6488" xr:uid="{00000000-0005-0000-0000-000040380000}"/>
    <cellStyle name="Note 4 3 2 2" xfId="15769" xr:uid="{00000000-0005-0000-0000-000041380000}"/>
    <cellStyle name="Note 4 3 2 2 2" xfId="27323" xr:uid="{00000000-0005-0000-0000-000042380000}"/>
    <cellStyle name="Note 4 3 2 2 3" xfId="38304" xr:uid="{00000000-0005-0000-0000-000043380000}"/>
    <cellStyle name="Note 4 3 2 3" xfId="17688" xr:uid="{00000000-0005-0000-0000-000044380000}"/>
    <cellStyle name="Note 4 3 2 3 2" xfId="29176" xr:uid="{00000000-0005-0000-0000-000045380000}"/>
    <cellStyle name="Note 4 3 2 3 3" xfId="39979" xr:uid="{00000000-0005-0000-0000-000046380000}"/>
    <cellStyle name="Note 4 3 2 4" xfId="19288" xr:uid="{00000000-0005-0000-0000-000047380000}"/>
    <cellStyle name="Note 4 3 2 4 2" xfId="30776" xr:uid="{00000000-0005-0000-0000-000048380000}"/>
    <cellStyle name="Note 4 3 2 4 3" xfId="41528" xr:uid="{00000000-0005-0000-0000-000049380000}"/>
    <cellStyle name="Note 4 3 2 5" xfId="21022" xr:uid="{00000000-0005-0000-0000-00004A380000}"/>
    <cellStyle name="Note 4 3 2 5 2" xfId="32503" xr:uid="{00000000-0005-0000-0000-00004B380000}"/>
    <cellStyle name="Note 4 3 2 5 3" xfId="43067" xr:uid="{00000000-0005-0000-0000-00004C380000}"/>
    <cellStyle name="Note 4 3 2 6" xfId="11191" xr:uid="{00000000-0005-0000-0000-00004D380000}"/>
    <cellStyle name="Note 4 3 2 7" xfId="22846" xr:uid="{00000000-0005-0000-0000-00004E380000}"/>
    <cellStyle name="Note 4 3 2 8" xfId="34183" xr:uid="{00000000-0005-0000-0000-00004F380000}"/>
    <cellStyle name="Note 4 3 3" xfId="6675" xr:uid="{00000000-0005-0000-0000-000050380000}"/>
    <cellStyle name="Note 4 3 3 2" xfId="15956" xr:uid="{00000000-0005-0000-0000-000051380000}"/>
    <cellStyle name="Note 4 3 3 2 2" xfId="27510" xr:uid="{00000000-0005-0000-0000-000052380000}"/>
    <cellStyle name="Note 4 3 3 2 3" xfId="38474" xr:uid="{00000000-0005-0000-0000-000053380000}"/>
    <cellStyle name="Note 4 3 3 3" xfId="17860" xr:uid="{00000000-0005-0000-0000-000054380000}"/>
    <cellStyle name="Note 4 3 3 3 2" xfId="29348" xr:uid="{00000000-0005-0000-0000-000055380000}"/>
    <cellStyle name="Note 4 3 3 3 3" xfId="40151" xr:uid="{00000000-0005-0000-0000-000056380000}"/>
    <cellStyle name="Note 4 3 3 4" xfId="19475" xr:uid="{00000000-0005-0000-0000-000057380000}"/>
    <cellStyle name="Note 4 3 3 4 2" xfId="30963" xr:uid="{00000000-0005-0000-0000-000058380000}"/>
    <cellStyle name="Note 4 3 3 4 3" xfId="41698" xr:uid="{00000000-0005-0000-0000-000059380000}"/>
    <cellStyle name="Note 4 3 3 5" xfId="21209" xr:uid="{00000000-0005-0000-0000-00005A380000}"/>
    <cellStyle name="Note 4 3 3 5 2" xfId="32690" xr:uid="{00000000-0005-0000-0000-00005B380000}"/>
    <cellStyle name="Note 4 3 3 5 3" xfId="43237" xr:uid="{00000000-0005-0000-0000-00005C380000}"/>
    <cellStyle name="Note 4 3 3 6" xfId="11378" xr:uid="{00000000-0005-0000-0000-00005D380000}"/>
    <cellStyle name="Note 4 3 3 7" xfId="23033" xr:uid="{00000000-0005-0000-0000-00005E380000}"/>
    <cellStyle name="Note 4 3 3 8" xfId="34370" xr:uid="{00000000-0005-0000-0000-00005F380000}"/>
    <cellStyle name="Note 4 3 4" xfId="11960" xr:uid="{00000000-0005-0000-0000-000060380000}"/>
    <cellStyle name="Note 4 3 4 2" xfId="16540" xr:uid="{00000000-0005-0000-0000-000061380000}"/>
    <cellStyle name="Note 4 3 4 2 2" xfId="28094" xr:uid="{00000000-0005-0000-0000-000062380000}"/>
    <cellStyle name="Note 4 3 4 2 3" xfId="38991" xr:uid="{00000000-0005-0000-0000-000063380000}"/>
    <cellStyle name="Note 4 3 4 3" xfId="18383" xr:uid="{00000000-0005-0000-0000-000064380000}"/>
    <cellStyle name="Note 4 3 4 3 2" xfId="29871" xr:uid="{00000000-0005-0000-0000-000065380000}"/>
    <cellStyle name="Note 4 3 4 3 3" xfId="40672" xr:uid="{00000000-0005-0000-0000-000066380000}"/>
    <cellStyle name="Note 4 3 4 4" xfId="20059" xr:uid="{00000000-0005-0000-0000-000067380000}"/>
    <cellStyle name="Note 4 3 4 4 2" xfId="31547" xr:uid="{00000000-0005-0000-0000-000068380000}"/>
    <cellStyle name="Note 4 3 4 4 3" xfId="42215" xr:uid="{00000000-0005-0000-0000-000069380000}"/>
    <cellStyle name="Note 4 3 4 5" xfId="21793" xr:uid="{00000000-0005-0000-0000-00006A380000}"/>
    <cellStyle name="Note 4 3 4 5 2" xfId="33274" xr:uid="{00000000-0005-0000-0000-00006B380000}"/>
    <cellStyle name="Note 4 3 4 5 3" xfId="43754" xr:uid="{00000000-0005-0000-0000-00006C380000}"/>
    <cellStyle name="Note 4 3 4 6" xfId="23617" xr:uid="{00000000-0005-0000-0000-00006D380000}"/>
    <cellStyle name="Note 4 3 4 7" xfId="34952" xr:uid="{00000000-0005-0000-0000-00006E380000}"/>
    <cellStyle name="Note 4 3 5" xfId="14149" xr:uid="{00000000-0005-0000-0000-00006F380000}"/>
    <cellStyle name="Note 4 3 5 2" xfId="25713" xr:uid="{00000000-0005-0000-0000-000070380000}"/>
    <cellStyle name="Note 4 3 5 3" xfId="36895" xr:uid="{00000000-0005-0000-0000-000071380000}"/>
    <cellStyle name="Note 4 3 6" xfId="12785" xr:uid="{00000000-0005-0000-0000-000072380000}"/>
    <cellStyle name="Note 4 3 6 2" xfId="24355" xr:uid="{00000000-0005-0000-0000-000073380000}"/>
    <cellStyle name="Note 4 3 6 3" xfId="35676" xr:uid="{00000000-0005-0000-0000-000074380000}"/>
    <cellStyle name="Note 4 3 7" xfId="15064" xr:uid="{00000000-0005-0000-0000-000075380000}"/>
    <cellStyle name="Note 4 3 7 2" xfId="26622" xr:uid="{00000000-0005-0000-0000-000076380000}"/>
    <cellStyle name="Note 4 3 7 3" xfId="37670" xr:uid="{00000000-0005-0000-0000-000077380000}"/>
    <cellStyle name="Note 4 3 8" xfId="17153" xr:uid="{00000000-0005-0000-0000-000078380000}"/>
    <cellStyle name="Note 4 3 8 2" xfId="28641" xr:uid="{00000000-0005-0000-0000-000079380000}"/>
    <cellStyle name="Note 4 3 8 3" xfId="39465" xr:uid="{00000000-0005-0000-0000-00007A380000}"/>
    <cellStyle name="Note 4 3 9" xfId="9064" xr:uid="{00000000-0005-0000-0000-00007B380000}"/>
    <cellStyle name="Note 4 4" xfId="6859" xr:uid="{00000000-0005-0000-0000-00007C380000}"/>
    <cellStyle name="Note 4 4 2" xfId="16140" xr:uid="{00000000-0005-0000-0000-00007D380000}"/>
    <cellStyle name="Note 4 4 2 2" xfId="27694" xr:uid="{00000000-0005-0000-0000-00007E380000}"/>
    <cellStyle name="Note 4 4 2 3" xfId="38633" xr:uid="{00000000-0005-0000-0000-00007F380000}"/>
    <cellStyle name="Note 4 4 3" xfId="18020" xr:uid="{00000000-0005-0000-0000-000080380000}"/>
    <cellStyle name="Note 4 4 3 2" xfId="29508" xr:uid="{00000000-0005-0000-0000-000081380000}"/>
    <cellStyle name="Note 4 4 3 3" xfId="40310" xr:uid="{00000000-0005-0000-0000-000082380000}"/>
    <cellStyle name="Note 4 4 4" xfId="19659" xr:uid="{00000000-0005-0000-0000-000083380000}"/>
    <cellStyle name="Note 4 4 4 2" xfId="31147" xr:uid="{00000000-0005-0000-0000-000084380000}"/>
    <cellStyle name="Note 4 4 4 3" xfId="41857" xr:uid="{00000000-0005-0000-0000-000085380000}"/>
    <cellStyle name="Note 4 4 5" xfId="21393" xr:uid="{00000000-0005-0000-0000-000086380000}"/>
    <cellStyle name="Note 4 4 5 2" xfId="32874" xr:uid="{00000000-0005-0000-0000-000087380000}"/>
    <cellStyle name="Note 4 4 5 3" xfId="43396" xr:uid="{00000000-0005-0000-0000-000088380000}"/>
    <cellStyle name="Note 4 4 6" xfId="11562" xr:uid="{00000000-0005-0000-0000-000089380000}"/>
    <cellStyle name="Note 4 4 7" xfId="23217" xr:uid="{00000000-0005-0000-0000-00008A380000}"/>
    <cellStyle name="Note 4 4 8" xfId="34554" xr:uid="{00000000-0005-0000-0000-00008B380000}"/>
    <cellStyle name="Note 4 5" xfId="6967" xr:uid="{00000000-0005-0000-0000-00008C380000}"/>
    <cellStyle name="Note 4 5 2" xfId="16248" xr:uid="{00000000-0005-0000-0000-00008D380000}"/>
    <cellStyle name="Note 4 5 2 2" xfId="27802" xr:uid="{00000000-0005-0000-0000-00008E380000}"/>
    <cellStyle name="Note 4 5 2 3" xfId="38728" xr:uid="{00000000-0005-0000-0000-00008F380000}"/>
    <cellStyle name="Note 4 5 3" xfId="18117" xr:uid="{00000000-0005-0000-0000-000090380000}"/>
    <cellStyle name="Note 4 5 3 2" xfId="29605" xr:uid="{00000000-0005-0000-0000-000091380000}"/>
    <cellStyle name="Note 4 5 3 3" xfId="40406" xr:uid="{00000000-0005-0000-0000-000092380000}"/>
    <cellStyle name="Note 4 5 4" xfId="19767" xr:uid="{00000000-0005-0000-0000-000093380000}"/>
    <cellStyle name="Note 4 5 4 2" xfId="31255" xr:uid="{00000000-0005-0000-0000-000094380000}"/>
    <cellStyle name="Note 4 5 4 3" xfId="41952" xr:uid="{00000000-0005-0000-0000-000095380000}"/>
    <cellStyle name="Note 4 5 5" xfId="21501" xr:uid="{00000000-0005-0000-0000-000096380000}"/>
    <cellStyle name="Note 4 5 5 2" xfId="32982" xr:uid="{00000000-0005-0000-0000-000097380000}"/>
    <cellStyle name="Note 4 5 5 3" xfId="43491" xr:uid="{00000000-0005-0000-0000-000098380000}"/>
    <cellStyle name="Note 4 5 6" xfId="11670" xr:uid="{00000000-0005-0000-0000-000099380000}"/>
    <cellStyle name="Note 4 5 7" xfId="23325" xr:uid="{00000000-0005-0000-0000-00009A380000}"/>
    <cellStyle name="Note 4 5 8" xfId="34662" xr:uid="{00000000-0005-0000-0000-00009B380000}"/>
    <cellStyle name="Note 4 6" xfId="13565" xr:uid="{00000000-0005-0000-0000-00009C380000}"/>
    <cellStyle name="Note 4 6 2" xfId="25129" xr:uid="{00000000-0005-0000-0000-00009D380000}"/>
    <cellStyle name="Note 4 6 3" xfId="36377" xr:uid="{00000000-0005-0000-0000-00009E380000}"/>
    <cellStyle name="Note 4 7" xfId="15468" xr:uid="{00000000-0005-0000-0000-00009F380000}"/>
    <cellStyle name="Note 4 7 2" xfId="27022" xr:uid="{00000000-0005-0000-0000-0000A0380000}"/>
    <cellStyle name="Note 4 7 3" xfId="38044" xr:uid="{00000000-0005-0000-0000-0000A1380000}"/>
    <cellStyle name="Note 4 8" xfId="18512" xr:uid="{00000000-0005-0000-0000-0000A2380000}"/>
    <cellStyle name="Note 4 8 2" xfId="30000" xr:uid="{00000000-0005-0000-0000-0000A3380000}"/>
    <cellStyle name="Note 4 8 3" xfId="40799" xr:uid="{00000000-0005-0000-0000-0000A4380000}"/>
    <cellStyle name="Note 4 9" xfId="18999" xr:uid="{00000000-0005-0000-0000-0000A5380000}"/>
    <cellStyle name="Note 4 9 2" xfId="30487" xr:uid="{00000000-0005-0000-0000-0000A6380000}"/>
    <cellStyle name="Note 4 9 3" xfId="41276" xr:uid="{00000000-0005-0000-0000-0000A7380000}"/>
    <cellStyle name="Nrmal_4018fin_pldt" xfId="3316" xr:uid="{00000000-0005-0000-0000-0000A8380000}"/>
    <cellStyle name="Output" xfId="26" builtinId="21" customBuiltin="1"/>
    <cellStyle name="Output 2" xfId="3317" xr:uid="{00000000-0005-0000-0000-0000AA380000}"/>
    <cellStyle name="Output 2 2" xfId="3318" xr:uid="{00000000-0005-0000-0000-0000AB380000}"/>
    <cellStyle name="Output 2 2 10" xfId="8192" xr:uid="{00000000-0005-0000-0000-0000AC380000}"/>
    <cellStyle name="Output 2 2 2" xfId="3319" xr:uid="{00000000-0005-0000-0000-0000AD380000}"/>
    <cellStyle name="Output 2 2 2 10" xfId="17315" xr:uid="{00000000-0005-0000-0000-0000AE380000}"/>
    <cellStyle name="Output 2 2 2 10 2" xfId="28803" xr:uid="{00000000-0005-0000-0000-0000AF380000}"/>
    <cellStyle name="Output 2 2 2 10 3" xfId="39609" xr:uid="{00000000-0005-0000-0000-0000B0380000}"/>
    <cellStyle name="Output 2 2 2 11" xfId="8564" xr:uid="{00000000-0005-0000-0000-0000B1380000}"/>
    <cellStyle name="Output 2 2 2 12" xfId="8849" xr:uid="{00000000-0005-0000-0000-0000B2380000}"/>
    <cellStyle name="Output 2 2 2 2" xfId="6189" xr:uid="{00000000-0005-0000-0000-0000B3380000}"/>
    <cellStyle name="Output 2 2 2 2 2" xfId="15501" xr:uid="{00000000-0005-0000-0000-0000B4380000}"/>
    <cellStyle name="Output 2 2 2 2 2 2" xfId="27055" xr:uid="{00000000-0005-0000-0000-0000B5380000}"/>
    <cellStyle name="Output 2 2 2 2 2 3" xfId="38070" xr:uid="{00000000-0005-0000-0000-0000B6380000}"/>
    <cellStyle name="Output 2 2 2 2 3" xfId="17449" xr:uid="{00000000-0005-0000-0000-0000B7380000}"/>
    <cellStyle name="Output 2 2 2 2 3 2" xfId="28937" xr:uid="{00000000-0005-0000-0000-0000B8380000}"/>
    <cellStyle name="Output 2 2 2 2 3 3" xfId="39740" xr:uid="{00000000-0005-0000-0000-0000B9380000}"/>
    <cellStyle name="Output 2 2 2 2 4" xfId="19021" xr:uid="{00000000-0005-0000-0000-0000BA380000}"/>
    <cellStyle name="Output 2 2 2 2 4 2" xfId="30509" xr:uid="{00000000-0005-0000-0000-0000BB380000}"/>
    <cellStyle name="Output 2 2 2 2 4 3" xfId="41295" xr:uid="{00000000-0005-0000-0000-0000BC380000}"/>
    <cellStyle name="Output 2 2 2 2 5" xfId="20755" xr:uid="{00000000-0005-0000-0000-0000BD380000}"/>
    <cellStyle name="Output 2 2 2 2 5 2" xfId="32237" xr:uid="{00000000-0005-0000-0000-0000BE380000}"/>
    <cellStyle name="Output 2 2 2 2 5 3" xfId="42835" xr:uid="{00000000-0005-0000-0000-0000BF380000}"/>
    <cellStyle name="Output 2 2 2 2 6" xfId="10923" xr:uid="{00000000-0005-0000-0000-0000C0380000}"/>
    <cellStyle name="Output 2 2 2 2 7" xfId="22580" xr:uid="{00000000-0005-0000-0000-0000C1380000}"/>
    <cellStyle name="Output 2 2 2 2 8" xfId="33922" xr:uid="{00000000-0005-0000-0000-0000C2380000}"/>
    <cellStyle name="Output 2 2 2 3" xfId="7196" xr:uid="{00000000-0005-0000-0000-0000C3380000}"/>
    <cellStyle name="Output 2 2 2 3 2" xfId="16477" xr:uid="{00000000-0005-0000-0000-0000C4380000}"/>
    <cellStyle name="Output 2 2 2 3 2 2" xfId="28031" xr:uid="{00000000-0005-0000-0000-0000C5380000}"/>
    <cellStyle name="Output 2 2 2 3 2 3" xfId="38935" xr:uid="{00000000-0005-0000-0000-0000C6380000}"/>
    <cellStyle name="Output 2 2 2 3 3" xfId="18327" xr:uid="{00000000-0005-0000-0000-0000C7380000}"/>
    <cellStyle name="Output 2 2 2 3 3 2" xfId="29815" xr:uid="{00000000-0005-0000-0000-0000C8380000}"/>
    <cellStyle name="Output 2 2 2 3 3 3" xfId="40616" xr:uid="{00000000-0005-0000-0000-0000C9380000}"/>
    <cellStyle name="Output 2 2 2 3 4" xfId="19996" xr:uid="{00000000-0005-0000-0000-0000CA380000}"/>
    <cellStyle name="Output 2 2 2 3 4 2" xfId="31484" xr:uid="{00000000-0005-0000-0000-0000CB380000}"/>
    <cellStyle name="Output 2 2 2 3 4 3" xfId="42159" xr:uid="{00000000-0005-0000-0000-0000CC380000}"/>
    <cellStyle name="Output 2 2 2 3 5" xfId="21730" xr:uid="{00000000-0005-0000-0000-0000CD380000}"/>
    <cellStyle name="Output 2 2 2 3 5 2" xfId="33211" xr:uid="{00000000-0005-0000-0000-0000CE380000}"/>
    <cellStyle name="Output 2 2 2 3 5 3" xfId="43698" xr:uid="{00000000-0005-0000-0000-0000CF380000}"/>
    <cellStyle name="Output 2 2 2 3 6" xfId="11899" xr:uid="{00000000-0005-0000-0000-0000D0380000}"/>
    <cellStyle name="Output 2 2 2 3 7" xfId="23554" xr:uid="{00000000-0005-0000-0000-0000D1380000}"/>
    <cellStyle name="Output 2 2 2 3 8" xfId="34891" xr:uid="{00000000-0005-0000-0000-0000D2380000}"/>
    <cellStyle name="Output 2 2 2 4" xfId="6455" xr:uid="{00000000-0005-0000-0000-0000D3380000}"/>
    <cellStyle name="Output 2 2 2 4 2" xfId="15736" xr:uid="{00000000-0005-0000-0000-0000D4380000}"/>
    <cellStyle name="Output 2 2 2 4 2 2" xfId="27290" xr:uid="{00000000-0005-0000-0000-0000D5380000}"/>
    <cellStyle name="Output 2 2 2 4 2 3" xfId="38275" xr:uid="{00000000-0005-0000-0000-0000D6380000}"/>
    <cellStyle name="Output 2 2 2 4 3" xfId="17659" xr:uid="{00000000-0005-0000-0000-0000D7380000}"/>
    <cellStyle name="Output 2 2 2 4 3 2" xfId="29147" xr:uid="{00000000-0005-0000-0000-0000D8380000}"/>
    <cellStyle name="Output 2 2 2 4 3 3" xfId="39950" xr:uid="{00000000-0005-0000-0000-0000D9380000}"/>
    <cellStyle name="Output 2 2 2 4 4" xfId="19255" xr:uid="{00000000-0005-0000-0000-0000DA380000}"/>
    <cellStyle name="Output 2 2 2 4 4 2" xfId="30743" xr:uid="{00000000-0005-0000-0000-0000DB380000}"/>
    <cellStyle name="Output 2 2 2 4 4 3" xfId="41499" xr:uid="{00000000-0005-0000-0000-0000DC380000}"/>
    <cellStyle name="Output 2 2 2 4 5" xfId="20989" xr:uid="{00000000-0005-0000-0000-0000DD380000}"/>
    <cellStyle name="Output 2 2 2 4 5 2" xfId="32470" xr:uid="{00000000-0005-0000-0000-0000DE380000}"/>
    <cellStyle name="Output 2 2 2 4 5 3" xfId="43038" xr:uid="{00000000-0005-0000-0000-0000DF380000}"/>
    <cellStyle name="Output 2 2 2 4 6" xfId="11158" xr:uid="{00000000-0005-0000-0000-0000E0380000}"/>
    <cellStyle name="Output 2 2 2 4 7" xfId="22813" xr:uid="{00000000-0005-0000-0000-0000E1380000}"/>
    <cellStyle name="Output 2 2 2 4 8" xfId="34150" xr:uid="{00000000-0005-0000-0000-0000E2380000}"/>
    <cellStyle name="Output 2 2 2 5" xfId="6687" xr:uid="{00000000-0005-0000-0000-0000E3380000}"/>
    <cellStyle name="Output 2 2 2 5 2" xfId="15968" xr:uid="{00000000-0005-0000-0000-0000E4380000}"/>
    <cellStyle name="Output 2 2 2 5 2 2" xfId="27522" xr:uid="{00000000-0005-0000-0000-0000E5380000}"/>
    <cellStyle name="Output 2 2 2 5 2 3" xfId="38486" xr:uid="{00000000-0005-0000-0000-0000E6380000}"/>
    <cellStyle name="Output 2 2 2 5 3" xfId="17872" xr:uid="{00000000-0005-0000-0000-0000E7380000}"/>
    <cellStyle name="Output 2 2 2 5 3 2" xfId="29360" xr:uid="{00000000-0005-0000-0000-0000E8380000}"/>
    <cellStyle name="Output 2 2 2 5 3 3" xfId="40163" xr:uid="{00000000-0005-0000-0000-0000E9380000}"/>
    <cellStyle name="Output 2 2 2 5 4" xfId="19487" xr:uid="{00000000-0005-0000-0000-0000EA380000}"/>
    <cellStyle name="Output 2 2 2 5 4 2" xfId="30975" xr:uid="{00000000-0005-0000-0000-0000EB380000}"/>
    <cellStyle name="Output 2 2 2 5 4 3" xfId="41710" xr:uid="{00000000-0005-0000-0000-0000EC380000}"/>
    <cellStyle name="Output 2 2 2 5 5" xfId="21221" xr:uid="{00000000-0005-0000-0000-0000ED380000}"/>
    <cellStyle name="Output 2 2 2 5 5 2" xfId="32702" xr:uid="{00000000-0005-0000-0000-0000EE380000}"/>
    <cellStyle name="Output 2 2 2 5 5 3" xfId="43249" xr:uid="{00000000-0005-0000-0000-0000EF380000}"/>
    <cellStyle name="Output 2 2 2 5 6" xfId="11390" xr:uid="{00000000-0005-0000-0000-0000F0380000}"/>
    <cellStyle name="Output 2 2 2 5 7" xfId="23045" xr:uid="{00000000-0005-0000-0000-0000F1380000}"/>
    <cellStyle name="Output 2 2 2 5 8" xfId="34382" xr:uid="{00000000-0005-0000-0000-0000F2380000}"/>
    <cellStyle name="Output 2 2 2 6" xfId="9927" xr:uid="{00000000-0005-0000-0000-0000F3380000}"/>
    <cellStyle name="Output 2 2 2 6 2" xfId="14784" xr:uid="{00000000-0005-0000-0000-0000F4380000}"/>
    <cellStyle name="Output 2 2 2 6 2 2" xfId="26343" xr:uid="{00000000-0005-0000-0000-0000F5380000}"/>
    <cellStyle name="Output 2 2 2 6 2 3" xfId="37435" xr:uid="{00000000-0005-0000-0000-0000F6380000}"/>
    <cellStyle name="Output 2 2 2 6 3" xfId="12560" xr:uid="{00000000-0005-0000-0000-0000F7380000}"/>
    <cellStyle name="Output 2 2 2 6 3 2" xfId="24130" xr:uid="{00000000-0005-0000-0000-0000F8380000}"/>
    <cellStyle name="Output 2 2 2 6 3 3" xfId="35461" xr:uid="{00000000-0005-0000-0000-0000F9380000}"/>
    <cellStyle name="Output 2 2 2 6 4" xfId="15046" xr:uid="{00000000-0005-0000-0000-0000FA380000}"/>
    <cellStyle name="Output 2 2 2 6 4 2" xfId="26604" xr:uid="{00000000-0005-0000-0000-0000FB380000}"/>
    <cellStyle name="Output 2 2 2 6 4 3" xfId="37654" xr:uid="{00000000-0005-0000-0000-0000FC380000}"/>
    <cellStyle name="Output 2 2 2 6 5" xfId="12556" xr:uid="{00000000-0005-0000-0000-0000FD380000}"/>
    <cellStyle name="Output 2 2 2 6 5 2" xfId="24126" xr:uid="{00000000-0005-0000-0000-0000FE380000}"/>
    <cellStyle name="Output 2 2 2 6 5 3" xfId="35457" xr:uid="{00000000-0005-0000-0000-0000FF380000}"/>
    <cellStyle name="Output 2 2 2 6 6" xfId="8416" xr:uid="{00000000-0005-0000-0000-000000390000}"/>
    <cellStyle name="Output 2 2 2 6 7" xfId="9332" xr:uid="{00000000-0005-0000-0000-000001390000}"/>
    <cellStyle name="Output 2 2 2 7" xfId="14067" xr:uid="{00000000-0005-0000-0000-000002390000}"/>
    <cellStyle name="Output 2 2 2 7 2" xfId="25631" xr:uid="{00000000-0005-0000-0000-000003390000}"/>
    <cellStyle name="Output 2 2 2 7 3" xfId="36825" xr:uid="{00000000-0005-0000-0000-000004390000}"/>
    <cellStyle name="Output 2 2 2 8" xfId="13039" xr:uid="{00000000-0005-0000-0000-000005390000}"/>
    <cellStyle name="Output 2 2 2 8 2" xfId="24608" xr:uid="{00000000-0005-0000-0000-000006390000}"/>
    <cellStyle name="Output 2 2 2 8 3" xfId="35897" xr:uid="{00000000-0005-0000-0000-000007390000}"/>
    <cellStyle name="Output 2 2 2 9" xfId="14410" xr:uid="{00000000-0005-0000-0000-000008390000}"/>
    <cellStyle name="Output 2 2 2 9 2" xfId="25974" xr:uid="{00000000-0005-0000-0000-000009390000}"/>
    <cellStyle name="Output 2 2 2 9 3" xfId="37118" xr:uid="{00000000-0005-0000-0000-00000A390000}"/>
    <cellStyle name="Output 2 2 3" xfId="7344" xr:uid="{00000000-0005-0000-0000-00000B390000}"/>
    <cellStyle name="Output 2 2 3 10" xfId="10166" xr:uid="{00000000-0005-0000-0000-00000C390000}"/>
    <cellStyle name="Output 2 2 3 2" xfId="7838" xr:uid="{00000000-0005-0000-0000-00000D390000}"/>
    <cellStyle name="Output 2 2 3 2 2" xfId="16823" xr:uid="{00000000-0005-0000-0000-00000E390000}"/>
    <cellStyle name="Output 2 2 3 2 2 2" xfId="28377" xr:uid="{00000000-0005-0000-0000-00000F390000}"/>
    <cellStyle name="Output 2 2 3 2 2 3" xfId="39221" xr:uid="{00000000-0005-0000-0000-000010390000}"/>
    <cellStyle name="Output 2 2 3 2 3" xfId="18603" xr:uid="{00000000-0005-0000-0000-000011390000}"/>
    <cellStyle name="Output 2 2 3 2 3 2" xfId="30091" xr:uid="{00000000-0005-0000-0000-000012390000}"/>
    <cellStyle name="Output 2 2 3 2 3 3" xfId="40888" xr:uid="{00000000-0005-0000-0000-000013390000}"/>
    <cellStyle name="Output 2 2 3 2 4" xfId="20310" xr:uid="{00000000-0005-0000-0000-000014390000}"/>
    <cellStyle name="Output 2 2 3 2 4 2" xfId="31798" xr:uid="{00000000-0005-0000-0000-000015390000}"/>
    <cellStyle name="Output 2 2 3 2 4 3" xfId="42417" xr:uid="{00000000-0005-0000-0000-000016390000}"/>
    <cellStyle name="Output 2 2 3 2 5" xfId="22044" xr:uid="{00000000-0005-0000-0000-000017390000}"/>
    <cellStyle name="Output 2 2 3 2 5 2" xfId="33525" xr:uid="{00000000-0005-0000-0000-000018390000}"/>
    <cellStyle name="Output 2 2 3 2 5 3" xfId="43956" xr:uid="{00000000-0005-0000-0000-000019390000}"/>
    <cellStyle name="Output 2 2 3 2 6" xfId="12289" xr:uid="{00000000-0005-0000-0000-00001A390000}"/>
    <cellStyle name="Output 2 2 3 2 7" xfId="23868" xr:uid="{00000000-0005-0000-0000-00001B390000}"/>
    <cellStyle name="Output 2 2 3 2 8" xfId="35203" xr:uid="{00000000-0005-0000-0000-00001C390000}"/>
    <cellStyle name="Output 2 2 3 3" xfId="6437" xr:uid="{00000000-0005-0000-0000-00001D390000}"/>
    <cellStyle name="Output 2 2 3 3 2" xfId="15718" xr:uid="{00000000-0005-0000-0000-00001E390000}"/>
    <cellStyle name="Output 2 2 3 3 2 2" xfId="27272" xr:uid="{00000000-0005-0000-0000-00001F390000}"/>
    <cellStyle name="Output 2 2 3 3 2 3" xfId="38260" xr:uid="{00000000-0005-0000-0000-000020390000}"/>
    <cellStyle name="Output 2 2 3 3 3" xfId="17644" xr:uid="{00000000-0005-0000-0000-000021390000}"/>
    <cellStyle name="Output 2 2 3 3 3 2" xfId="29132" xr:uid="{00000000-0005-0000-0000-000022390000}"/>
    <cellStyle name="Output 2 2 3 3 3 3" xfId="39935" xr:uid="{00000000-0005-0000-0000-000023390000}"/>
    <cellStyle name="Output 2 2 3 3 4" xfId="19237" xr:uid="{00000000-0005-0000-0000-000024390000}"/>
    <cellStyle name="Output 2 2 3 3 4 2" xfId="30725" xr:uid="{00000000-0005-0000-0000-000025390000}"/>
    <cellStyle name="Output 2 2 3 3 4 3" xfId="41484" xr:uid="{00000000-0005-0000-0000-000026390000}"/>
    <cellStyle name="Output 2 2 3 3 5" xfId="20971" xr:uid="{00000000-0005-0000-0000-000027390000}"/>
    <cellStyle name="Output 2 2 3 3 5 2" xfId="32452" xr:uid="{00000000-0005-0000-0000-000028390000}"/>
    <cellStyle name="Output 2 2 3 3 5 3" xfId="43023" xr:uid="{00000000-0005-0000-0000-000029390000}"/>
    <cellStyle name="Output 2 2 3 3 6" xfId="11140" xr:uid="{00000000-0005-0000-0000-00002A390000}"/>
    <cellStyle name="Output 2 2 3 3 7" xfId="22795" xr:uid="{00000000-0005-0000-0000-00002B390000}"/>
    <cellStyle name="Output 2 2 3 3 8" xfId="34132" xr:uid="{00000000-0005-0000-0000-00002C390000}"/>
    <cellStyle name="Output 2 2 3 4" xfId="14215" xr:uid="{00000000-0005-0000-0000-00002D390000}"/>
    <cellStyle name="Output 2 2 3 4 2" xfId="25779" xr:uid="{00000000-0005-0000-0000-00002E390000}"/>
    <cellStyle name="Output 2 2 3 4 3" xfId="36944" xr:uid="{00000000-0005-0000-0000-00002F390000}"/>
    <cellStyle name="Output 2 2 3 5" xfId="13439" xr:uid="{00000000-0005-0000-0000-000030390000}"/>
    <cellStyle name="Output 2 2 3 5 2" xfId="25005" xr:uid="{00000000-0005-0000-0000-000031390000}"/>
    <cellStyle name="Output 2 2 3 5 3" xfId="36266" xr:uid="{00000000-0005-0000-0000-000032390000}"/>
    <cellStyle name="Output 2 2 3 6" xfId="15080" xr:uid="{00000000-0005-0000-0000-000033390000}"/>
    <cellStyle name="Output 2 2 3 6 2" xfId="26638" xr:uid="{00000000-0005-0000-0000-000034390000}"/>
    <cellStyle name="Output 2 2 3 6 3" xfId="37682" xr:uid="{00000000-0005-0000-0000-000035390000}"/>
    <cellStyle name="Output 2 2 3 7" xfId="13228" xr:uid="{00000000-0005-0000-0000-000036390000}"/>
    <cellStyle name="Output 2 2 3 7 2" xfId="24796" xr:uid="{00000000-0005-0000-0000-000037390000}"/>
    <cellStyle name="Output 2 2 3 7 3" xfId="36077" xr:uid="{00000000-0005-0000-0000-000038390000}"/>
    <cellStyle name="Output 2 2 3 8" xfId="9128" xr:uid="{00000000-0005-0000-0000-000039390000}"/>
    <cellStyle name="Output 2 2 3 9" xfId="8938" xr:uid="{00000000-0005-0000-0000-00003A390000}"/>
    <cellStyle name="Output 2 2 4" xfId="6862" xr:uid="{00000000-0005-0000-0000-00003B390000}"/>
    <cellStyle name="Output 2 2 4 2" xfId="16143" xr:uid="{00000000-0005-0000-0000-00003C390000}"/>
    <cellStyle name="Output 2 2 4 2 2" xfId="27697" xr:uid="{00000000-0005-0000-0000-00003D390000}"/>
    <cellStyle name="Output 2 2 4 2 3" xfId="38636" xr:uid="{00000000-0005-0000-0000-00003E390000}"/>
    <cellStyle name="Output 2 2 4 3" xfId="18023" xr:uid="{00000000-0005-0000-0000-00003F390000}"/>
    <cellStyle name="Output 2 2 4 3 2" xfId="29511" xr:uid="{00000000-0005-0000-0000-000040390000}"/>
    <cellStyle name="Output 2 2 4 3 3" xfId="40313" xr:uid="{00000000-0005-0000-0000-000041390000}"/>
    <cellStyle name="Output 2 2 4 4" xfId="19662" xr:uid="{00000000-0005-0000-0000-000042390000}"/>
    <cellStyle name="Output 2 2 4 4 2" xfId="31150" xr:uid="{00000000-0005-0000-0000-000043390000}"/>
    <cellStyle name="Output 2 2 4 4 3" xfId="41860" xr:uid="{00000000-0005-0000-0000-000044390000}"/>
    <cellStyle name="Output 2 2 4 5" xfId="21396" xr:uid="{00000000-0005-0000-0000-000045390000}"/>
    <cellStyle name="Output 2 2 4 5 2" xfId="32877" xr:uid="{00000000-0005-0000-0000-000046390000}"/>
    <cellStyle name="Output 2 2 4 5 3" xfId="43399" xr:uid="{00000000-0005-0000-0000-000047390000}"/>
    <cellStyle name="Output 2 2 4 6" xfId="11565" xr:uid="{00000000-0005-0000-0000-000048390000}"/>
    <cellStyle name="Output 2 2 4 7" xfId="23220" xr:uid="{00000000-0005-0000-0000-000049390000}"/>
    <cellStyle name="Output 2 2 4 8" xfId="34557" xr:uid="{00000000-0005-0000-0000-00004A390000}"/>
    <cellStyle name="Output 2 2 5" xfId="13567" xr:uid="{00000000-0005-0000-0000-00004B390000}"/>
    <cellStyle name="Output 2 2 5 2" xfId="25131" xr:uid="{00000000-0005-0000-0000-00004C390000}"/>
    <cellStyle name="Output 2 2 5 3" xfId="36379" xr:uid="{00000000-0005-0000-0000-00004D390000}"/>
    <cellStyle name="Output 2 2 6" xfId="13527" xr:uid="{00000000-0005-0000-0000-00004E390000}"/>
    <cellStyle name="Output 2 2 6 2" xfId="25091" xr:uid="{00000000-0005-0000-0000-00004F390000}"/>
    <cellStyle name="Output 2 2 6 3" xfId="36348" xr:uid="{00000000-0005-0000-0000-000050390000}"/>
    <cellStyle name="Output 2 2 7" xfId="13394" xr:uid="{00000000-0005-0000-0000-000051390000}"/>
    <cellStyle name="Output 2 2 7 2" xfId="24961" xr:uid="{00000000-0005-0000-0000-000052390000}"/>
    <cellStyle name="Output 2 2 7 3" xfId="36230" xr:uid="{00000000-0005-0000-0000-000053390000}"/>
    <cellStyle name="Output 2 2 8" xfId="13864" xr:uid="{00000000-0005-0000-0000-000054390000}"/>
    <cellStyle name="Output 2 2 8 2" xfId="25428" xr:uid="{00000000-0005-0000-0000-000055390000}"/>
    <cellStyle name="Output 2 2 8 3" xfId="36640" xr:uid="{00000000-0005-0000-0000-000056390000}"/>
    <cellStyle name="Output 2 2 9" xfId="8822" xr:uid="{00000000-0005-0000-0000-000057390000}"/>
    <cellStyle name="Output 2 3" xfId="3320" xr:uid="{00000000-0005-0000-0000-000058390000}"/>
    <cellStyle name="Output 2 3 2" xfId="3321" xr:uid="{00000000-0005-0000-0000-000059390000}"/>
    <cellStyle name="Output 2 3 2 10" xfId="8936" xr:uid="{00000000-0005-0000-0000-00005A390000}"/>
    <cellStyle name="Output 2 3 2 11" xfId="8373" xr:uid="{00000000-0005-0000-0000-00005B390000}"/>
    <cellStyle name="Output 2 3 2 2" xfId="7345" xr:uid="{00000000-0005-0000-0000-00005C390000}"/>
    <cellStyle name="Output 2 3 2 2 2" xfId="16583" xr:uid="{00000000-0005-0000-0000-00005D390000}"/>
    <cellStyle name="Output 2 3 2 2 2 2" xfId="28137" xr:uid="{00000000-0005-0000-0000-00005E390000}"/>
    <cellStyle name="Output 2 3 2 2 2 3" xfId="39022" xr:uid="{00000000-0005-0000-0000-00005F390000}"/>
    <cellStyle name="Output 2 3 2 2 3" xfId="18417" xr:uid="{00000000-0005-0000-0000-000060390000}"/>
    <cellStyle name="Output 2 3 2 2 3 2" xfId="29905" xr:uid="{00000000-0005-0000-0000-000061390000}"/>
    <cellStyle name="Output 2 3 2 2 3 3" xfId="40705" xr:uid="{00000000-0005-0000-0000-000062390000}"/>
    <cellStyle name="Output 2 3 2 2 4" xfId="20102" xr:uid="{00000000-0005-0000-0000-000063390000}"/>
    <cellStyle name="Output 2 3 2 2 4 2" xfId="31590" xr:uid="{00000000-0005-0000-0000-000064390000}"/>
    <cellStyle name="Output 2 3 2 2 4 3" xfId="42246" xr:uid="{00000000-0005-0000-0000-000065390000}"/>
    <cellStyle name="Output 2 3 2 2 5" xfId="21836" xr:uid="{00000000-0005-0000-0000-000066390000}"/>
    <cellStyle name="Output 2 3 2 2 5 2" xfId="33317" xr:uid="{00000000-0005-0000-0000-000067390000}"/>
    <cellStyle name="Output 2 3 2 2 5 3" xfId="43785" xr:uid="{00000000-0005-0000-0000-000068390000}"/>
    <cellStyle name="Output 2 3 2 2 6" xfId="12003" xr:uid="{00000000-0005-0000-0000-000069390000}"/>
    <cellStyle name="Output 2 3 2 2 7" xfId="23660" xr:uid="{00000000-0005-0000-0000-00006A390000}"/>
    <cellStyle name="Output 2 3 2 2 8" xfId="34995" xr:uid="{00000000-0005-0000-0000-00006B390000}"/>
    <cellStyle name="Output 2 3 2 3" xfId="7839" xr:uid="{00000000-0005-0000-0000-00006C390000}"/>
    <cellStyle name="Output 2 3 2 3 2" xfId="16824" xr:uid="{00000000-0005-0000-0000-00006D390000}"/>
    <cellStyle name="Output 2 3 2 3 2 2" xfId="28378" xr:uid="{00000000-0005-0000-0000-00006E390000}"/>
    <cellStyle name="Output 2 3 2 3 2 3" xfId="39222" xr:uid="{00000000-0005-0000-0000-00006F390000}"/>
    <cellStyle name="Output 2 3 2 3 3" xfId="18604" xr:uid="{00000000-0005-0000-0000-000070390000}"/>
    <cellStyle name="Output 2 3 2 3 3 2" xfId="30092" xr:uid="{00000000-0005-0000-0000-000071390000}"/>
    <cellStyle name="Output 2 3 2 3 3 3" xfId="40889" xr:uid="{00000000-0005-0000-0000-000072390000}"/>
    <cellStyle name="Output 2 3 2 3 4" xfId="20311" xr:uid="{00000000-0005-0000-0000-000073390000}"/>
    <cellStyle name="Output 2 3 2 3 4 2" xfId="31799" xr:uid="{00000000-0005-0000-0000-000074390000}"/>
    <cellStyle name="Output 2 3 2 3 4 3" xfId="42418" xr:uid="{00000000-0005-0000-0000-000075390000}"/>
    <cellStyle name="Output 2 3 2 3 5" xfId="22045" xr:uid="{00000000-0005-0000-0000-000076390000}"/>
    <cellStyle name="Output 2 3 2 3 5 2" xfId="33526" xr:uid="{00000000-0005-0000-0000-000077390000}"/>
    <cellStyle name="Output 2 3 2 3 5 3" xfId="43957" xr:uid="{00000000-0005-0000-0000-000078390000}"/>
    <cellStyle name="Output 2 3 2 3 6" xfId="12290" xr:uid="{00000000-0005-0000-0000-000079390000}"/>
    <cellStyle name="Output 2 3 2 3 7" xfId="23869" xr:uid="{00000000-0005-0000-0000-00007A390000}"/>
    <cellStyle name="Output 2 3 2 3 8" xfId="35204" xr:uid="{00000000-0005-0000-0000-00007B390000}"/>
    <cellStyle name="Output 2 3 2 4" xfId="7928" xr:uid="{00000000-0005-0000-0000-00007C390000}"/>
    <cellStyle name="Output 2 3 2 4 2" xfId="16913" xr:uid="{00000000-0005-0000-0000-00007D390000}"/>
    <cellStyle name="Output 2 3 2 4 2 2" xfId="28467" xr:uid="{00000000-0005-0000-0000-00007E390000}"/>
    <cellStyle name="Output 2 3 2 4 2 3" xfId="39308" xr:uid="{00000000-0005-0000-0000-00007F390000}"/>
    <cellStyle name="Output 2 3 2 4 3" xfId="18692" xr:uid="{00000000-0005-0000-0000-000080390000}"/>
    <cellStyle name="Output 2 3 2 4 3 2" xfId="30180" xr:uid="{00000000-0005-0000-0000-000081390000}"/>
    <cellStyle name="Output 2 3 2 4 3 3" xfId="40976" xr:uid="{00000000-0005-0000-0000-000082390000}"/>
    <cellStyle name="Output 2 3 2 4 4" xfId="20400" xr:uid="{00000000-0005-0000-0000-000083390000}"/>
    <cellStyle name="Output 2 3 2 4 4 2" xfId="31888" xr:uid="{00000000-0005-0000-0000-000084390000}"/>
    <cellStyle name="Output 2 3 2 4 4 3" xfId="42504" xr:uid="{00000000-0005-0000-0000-000085390000}"/>
    <cellStyle name="Output 2 3 2 4 5" xfId="22134" xr:uid="{00000000-0005-0000-0000-000086390000}"/>
    <cellStyle name="Output 2 3 2 4 5 2" xfId="33615" xr:uid="{00000000-0005-0000-0000-000087390000}"/>
    <cellStyle name="Output 2 3 2 4 5 3" xfId="44043" xr:uid="{00000000-0005-0000-0000-000088390000}"/>
    <cellStyle name="Output 2 3 2 4 6" xfId="12379" xr:uid="{00000000-0005-0000-0000-000089390000}"/>
    <cellStyle name="Output 2 3 2 4 7" xfId="23958" xr:uid="{00000000-0005-0000-0000-00008A390000}"/>
    <cellStyle name="Output 2 3 2 4 8" xfId="35293" xr:uid="{00000000-0005-0000-0000-00008B390000}"/>
    <cellStyle name="Output 2 3 2 5" xfId="14216" xr:uid="{00000000-0005-0000-0000-00008C390000}"/>
    <cellStyle name="Output 2 3 2 5 2" xfId="25780" xr:uid="{00000000-0005-0000-0000-00008D390000}"/>
    <cellStyle name="Output 2 3 2 5 3" xfId="36945" xr:uid="{00000000-0005-0000-0000-00008E390000}"/>
    <cellStyle name="Output 2 3 2 6" xfId="14582" xr:uid="{00000000-0005-0000-0000-00008F390000}"/>
    <cellStyle name="Output 2 3 2 6 2" xfId="26143" xr:uid="{00000000-0005-0000-0000-000090390000}"/>
    <cellStyle name="Output 2 3 2 6 3" xfId="37265" xr:uid="{00000000-0005-0000-0000-000091390000}"/>
    <cellStyle name="Output 2 3 2 7" xfId="15368" xr:uid="{00000000-0005-0000-0000-000092390000}"/>
    <cellStyle name="Output 2 3 2 7 2" xfId="26922" xr:uid="{00000000-0005-0000-0000-000093390000}"/>
    <cellStyle name="Output 2 3 2 7 3" xfId="37944" xr:uid="{00000000-0005-0000-0000-000094390000}"/>
    <cellStyle name="Output 2 3 2 8" xfId="15454" xr:uid="{00000000-0005-0000-0000-000095390000}"/>
    <cellStyle name="Output 2 3 2 8 2" xfId="27008" xr:uid="{00000000-0005-0000-0000-000096390000}"/>
    <cellStyle name="Output 2 3 2 8 3" xfId="38030" xr:uid="{00000000-0005-0000-0000-000097390000}"/>
    <cellStyle name="Output 2 3 2 9" xfId="9129" xr:uid="{00000000-0005-0000-0000-000098390000}"/>
    <cellStyle name="Output 2 3 3" xfId="6863" xr:uid="{00000000-0005-0000-0000-000099390000}"/>
    <cellStyle name="Output 2 3 3 2" xfId="16144" xr:uid="{00000000-0005-0000-0000-00009A390000}"/>
    <cellStyle name="Output 2 3 3 2 2" xfId="27698" xr:uid="{00000000-0005-0000-0000-00009B390000}"/>
    <cellStyle name="Output 2 3 3 2 3" xfId="38637" xr:uid="{00000000-0005-0000-0000-00009C390000}"/>
    <cellStyle name="Output 2 3 3 3" xfId="18024" xr:uid="{00000000-0005-0000-0000-00009D390000}"/>
    <cellStyle name="Output 2 3 3 3 2" xfId="29512" xr:uid="{00000000-0005-0000-0000-00009E390000}"/>
    <cellStyle name="Output 2 3 3 3 3" xfId="40314" xr:uid="{00000000-0005-0000-0000-00009F390000}"/>
    <cellStyle name="Output 2 3 3 4" xfId="19663" xr:uid="{00000000-0005-0000-0000-0000A0390000}"/>
    <cellStyle name="Output 2 3 3 4 2" xfId="31151" xr:uid="{00000000-0005-0000-0000-0000A1390000}"/>
    <cellStyle name="Output 2 3 3 4 3" xfId="41861" xr:uid="{00000000-0005-0000-0000-0000A2390000}"/>
    <cellStyle name="Output 2 3 3 5" xfId="21397" xr:uid="{00000000-0005-0000-0000-0000A3390000}"/>
    <cellStyle name="Output 2 3 3 5 2" xfId="32878" xr:uid="{00000000-0005-0000-0000-0000A4390000}"/>
    <cellStyle name="Output 2 3 3 5 3" xfId="43400" xr:uid="{00000000-0005-0000-0000-0000A5390000}"/>
    <cellStyle name="Output 2 3 3 6" xfId="11566" xr:uid="{00000000-0005-0000-0000-0000A6390000}"/>
    <cellStyle name="Output 2 3 3 7" xfId="23221" xr:uid="{00000000-0005-0000-0000-0000A7390000}"/>
    <cellStyle name="Output 2 3 3 8" xfId="34558" xr:uid="{00000000-0005-0000-0000-0000A8390000}"/>
    <cellStyle name="Output 2 3 4" xfId="13568" xr:uid="{00000000-0005-0000-0000-0000A9390000}"/>
    <cellStyle name="Output 2 3 4 2" xfId="25132" xr:uid="{00000000-0005-0000-0000-0000AA390000}"/>
    <cellStyle name="Output 2 3 4 3" xfId="36380" xr:uid="{00000000-0005-0000-0000-0000AB390000}"/>
    <cellStyle name="Output 2 3 5" xfId="12797" xr:uid="{00000000-0005-0000-0000-0000AC390000}"/>
    <cellStyle name="Output 2 3 5 2" xfId="24367" xr:uid="{00000000-0005-0000-0000-0000AD390000}"/>
    <cellStyle name="Output 2 3 5 3" xfId="35688" xr:uid="{00000000-0005-0000-0000-0000AE390000}"/>
    <cellStyle name="Output 2 3 6" xfId="18511" xr:uid="{00000000-0005-0000-0000-0000AF390000}"/>
    <cellStyle name="Output 2 3 6 2" xfId="29999" xr:uid="{00000000-0005-0000-0000-0000B0390000}"/>
    <cellStyle name="Output 2 3 6 3" xfId="40798" xr:uid="{00000000-0005-0000-0000-0000B1390000}"/>
    <cellStyle name="Output 2 3 7" xfId="19000" xr:uid="{00000000-0005-0000-0000-0000B2390000}"/>
    <cellStyle name="Output 2 3 7 2" xfId="30488" xr:uid="{00000000-0005-0000-0000-0000B3390000}"/>
    <cellStyle name="Output 2 3 7 3" xfId="41277" xr:uid="{00000000-0005-0000-0000-0000B4390000}"/>
    <cellStyle name="Output 2 3 8" xfId="8315" xr:uid="{00000000-0005-0000-0000-0000B5390000}"/>
    <cellStyle name="Output 2 3 9" xfId="8575" xr:uid="{00000000-0005-0000-0000-0000B6390000}"/>
    <cellStyle name="Output 2 4" xfId="3322" xr:uid="{00000000-0005-0000-0000-0000B7390000}"/>
    <cellStyle name="Output 2 4 10" xfId="19001" xr:uid="{00000000-0005-0000-0000-0000B8390000}"/>
    <cellStyle name="Output 2 4 10 2" xfId="30489" xr:uid="{00000000-0005-0000-0000-0000B9390000}"/>
    <cellStyle name="Output 2 4 10 3" xfId="41278" xr:uid="{00000000-0005-0000-0000-0000BA390000}"/>
    <cellStyle name="Output 2 4 11" xfId="8821" xr:uid="{00000000-0005-0000-0000-0000BB390000}"/>
    <cellStyle name="Output 2 4 12" xfId="8587" xr:uid="{00000000-0005-0000-0000-0000BC390000}"/>
    <cellStyle name="Output 2 4 2" xfId="3323" xr:uid="{00000000-0005-0000-0000-0000BD390000}"/>
    <cellStyle name="Output 2 4 2 2" xfId="14786" xr:uid="{00000000-0005-0000-0000-0000BE390000}"/>
    <cellStyle name="Output 2 4 2 2 2" xfId="26345" xr:uid="{00000000-0005-0000-0000-0000BF390000}"/>
    <cellStyle name="Output 2 4 2 2 3" xfId="37437" xr:uid="{00000000-0005-0000-0000-0000C0390000}"/>
    <cellStyle name="Output 2 4 2 3" xfId="12965" xr:uid="{00000000-0005-0000-0000-0000C1390000}"/>
    <cellStyle name="Output 2 4 2 3 2" xfId="24535" xr:uid="{00000000-0005-0000-0000-0000C2390000}"/>
    <cellStyle name="Output 2 4 2 3 3" xfId="35835" xr:uid="{00000000-0005-0000-0000-0000C3390000}"/>
    <cellStyle name="Output 2 4 2 4" xfId="14804" xr:uid="{00000000-0005-0000-0000-0000C4390000}"/>
    <cellStyle name="Output 2 4 2 4 2" xfId="26363" xr:uid="{00000000-0005-0000-0000-0000C5390000}"/>
    <cellStyle name="Output 2 4 2 4 3" xfId="37451" xr:uid="{00000000-0005-0000-0000-0000C6390000}"/>
    <cellStyle name="Output 2 4 2 5" xfId="13300" xr:uid="{00000000-0005-0000-0000-0000C7390000}"/>
    <cellStyle name="Output 2 4 2 5 2" xfId="24868" xr:uid="{00000000-0005-0000-0000-0000C8390000}"/>
    <cellStyle name="Output 2 4 2 5 3" xfId="36143" xr:uid="{00000000-0005-0000-0000-0000C9390000}"/>
    <cellStyle name="Output 2 4 2 6" xfId="9929" xr:uid="{00000000-0005-0000-0000-0000CA390000}"/>
    <cellStyle name="Output 2 4 2 7" xfId="8414" xr:uid="{00000000-0005-0000-0000-0000CB390000}"/>
    <cellStyle name="Output 2 4 2 8" xfId="9322" xr:uid="{00000000-0005-0000-0000-0000CC390000}"/>
    <cellStyle name="Output 2 4 3" xfId="6861" xr:uid="{00000000-0005-0000-0000-0000CD390000}"/>
    <cellStyle name="Output 2 4 3 2" xfId="16142" xr:uid="{00000000-0005-0000-0000-0000CE390000}"/>
    <cellStyle name="Output 2 4 3 2 2" xfId="27696" xr:uid="{00000000-0005-0000-0000-0000CF390000}"/>
    <cellStyle name="Output 2 4 3 2 3" xfId="38635" xr:uid="{00000000-0005-0000-0000-0000D0390000}"/>
    <cellStyle name="Output 2 4 3 3" xfId="18022" xr:uid="{00000000-0005-0000-0000-0000D1390000}"/>
    <cellStyle name="Output 2 4 3 3 2" xfId="29510" xr:uid="{00000000-0005-0000-0000-0000D2390000}"/>
    <cellStyle name="Output 2 4 3 3 3" xfId="40312" xr:uid="{00000000-0005-0000-0000-0000D3390000}"/>
    <cellStyle name="Output 2 4 3 4" xfId="19661" xr:uid="{00000000-0005-0000-0000-0000D4390000}"/>
    <cellStyle name="Output 2 4 3 4 2" xfId="31149" xr:uid="{00000000-0005-0000-0000-0000D5390000}"/>
    <cellStyle name="Output 2 4 3 4 3" xfId="41859" xr:uid="{00000000-0005-0000-0000-0000D6390000}"/>
    <cellStyle name="Output 2 4 3 5" xfId="21395" xr:uid="{00000000-0005-0000-0000-0000D7390000}"/>
    <cellStyle name="Output 2 4 3 5 2" xfId="32876" xr:uid="{00000000-0005-0000-0000-0000D8390000}"/>
    <cellStyle name="Output 2 4 3 5 3" xfId="43398" xr:uid="{00000000-0005-0000-0000-0000D9390000}"/>
    <cellStyle name="Output 2 4 3 6" xfId="11564" xr:uid="{00000000-0005-0000-0000-0000DA390000}"/>
    <cellStyle name="Output 2 4 3 7" xfId="23219" xr:uid="{00000000-0005-0000-0000-0000DB390000}"/>
    <cellStyle name="Output 2 4 3 8" xfId="34556" xr:uid="{00000000-0005-0000-0000-0000DC390000}"/>
    <cellStyle name="Output 2 4 4" xfId="6285" xr:uid="{00000000-0005-0000-0000-0000DD390000}"/>
    <cellStyle name="Output 2 4 4 2" xfId="15566" xr:uid="{00000000-0005-0000-0000-0000DE390000}"/>
    <cellStyle name="Output 2 4 4 2 2" xfId="27120" xr:uid="{00000000-0005-0000-0000-0000DF390000}"/>
    <cellStyle name="Output 2 4 4 2 3" xfId="38131" xr:uid="{00000000-0005-0000-0000-0000E0390000}"/>
    <cellStyle name="Output 2 4 4 3" xfId="17509" xr:uid="{00000000-0005-0000-0000-0000E1390000}"/>
    <cellStyle name="Output 2 4 4 3 2" xfId="28997" xr:uid="{00000000-0005-0000-0000-0000E2390000}"/>
    <cellStyle name="Output 2 4 4 3 3" xfId="39800" xr:uid="{00000000-0005-0000-0000-0000E3390000}"/>
    <cellStyle name="Output 2 4 4 4" xfId="19085" xr:uid="{00000000-0005-0000-0000-0000E4390000}"/>
    <cellStyle name="Output 2 4 4 4 2" xfId="30573" xr:uid="{00000000-0005-0000-0000-0000E5390000}"/>
    <cellStyle name="Output 2 4 4 4 3" xfId="41355" xr:uid="{00000000-0005-0000-0000-0000E6390000}"/>
    <cellStyle name="Output 2 4 4 5" xfId="20819" xr:uid="{00000000-0005-0000-0000-0000E7390000}"/>
    <cellStyle name="Output 2 4 4 5 2" xfId="32301" xr:uid="{00000000-0005-0000-0000-0000E8390000}"/>
    <cellStyle name="Output 2 4 4 5 3" xfId="42895" xr:uid="{00000000-0005-0000-0000-0000E9390000}"/>
    <cellStyle name="Output 2 4 4 6" xfId="10991" xr:uid="{00000000-0005-0000-0000-0000EA390000}"/>
    <cellStyle name="Output 2 4 4 7" xfId="22644" xr:uid="{00000000-0005-0000-0000-0000EB390000}"/>
    <cellStyle name="Output 2 4 4 8" xfId="33986" xr:uid="{00000000-0005-0000-0000-0000EC390000}"/>
    <cellStyle name="Output 2 4 5" xfId="6855" xr:uid="{00000000-0005-0000-0000-0000ED390000}"/>
    <cellStyle name="Output 2 4 5 2" xfId="16136" xr:uid="{00000000-0005-0000-0000-0000EE390000}"/>
    <cellStyle name="Output 2 4 5 2 2" xfId="27690" xr:uid="{00000000-0005-0000-0000-0000EF390000}"/>
    <cellStyle name="Output 2 4 5 2 3" xfId="38629" xr:uid="{00000000-0005-0000-0000-0000F0390000}"/>
    <cellStyle name="Output 2 4 5 3" xfId="18016" xr:uid="{00000000-0005-0000-0000-0000F1390000}"/>
    <cellStyle name="Output 2 4 5 3 2" xfId="29504" xr:uid="{00000000-0005-0000-0000-0000F2390000}"/>
    <cellStyle name="Output 2 4 5 3 3" xfId="40306" xr:uid="{00000000-0005-0000-0000-0000F3390000}"/>
    <cellStyle name="Output 2 4 5 4" xfId="19655" xr:uid="{00000000-0005-0000-0000-0000F4390000}"/>
    <cellStyle name="Output 2 4 5 4 2" xfId="31143" xr:uid="{00000000-0005-0000-0000-0000F5390000}"/>
    <cellStyle name="Output 2 4 5 4 3" xfId="41853" xr:uid="{00000000-0005-0000-0000-0000F6390000}"/>
    <cellStyle name="Output 2 4 5 5" xfId="21389" xr:uid="{00000000-0005-0000-0000-0000F7390000}"/>
    <cellStyle name="Output 2 4 5 5 2" xfId="32870" xr:uid="{00000000-0005-0000-0000-0000F8390000}"/>
    <cellStyle name="Output 2 4 5 5 3" xfId="43392" xr:uid="{00000000-0005-0000-0000-0000F9390000}"/>
    <cellStyle name="Output 2 4 5 6" xfId="11558" xr:uid="{00000000-0005-0000-0000-0000FA390000}"/>
    <cellStyle name="Output 2 4 5 7" xfId="23213" xr:uid="{00000000-0005-0000-0000-0000FB390000}"/>
    <cellStyle name="Output 2 4 5 8" xfId="34550" xr:uid="{00000000-0005-0000-0000-0000FC390000}"/>
    <cellStyle name="Output 2 4 6" xfId="9928" xr:uid="{00000000-0005-0000-0000-0000FD390000}"/>
    <cellStyle name="Output 2 4 6 2" xfId="14785" xr:uid="{00000000-0005-0000-0000-0000FE390000}"/>
    <cellStyle name="Output 2 4 6 2 2" xfId="26344" xr:uid="{00000000-0005-0000-0000-0000FF390000}"/>
    <cellStyle name="Output 2 4 6 2 3" xfId="37436" xr:uid="{00000000-0005-0000-0000-0000003A0000}"/>
    <cellStyle name="Output 2 4 6 3" xfId="12559" xr:uid="{00000000-0005-0000-0000-0000013A0000}"/>
    <cellStyle name="Output 2 4 6 3 2" xfId="24129" xr:uid="{00000000-0005-0000-0000-0000023A0000}"/>
    <cellStyle name="Output 2 4 6 3 3" xfId="35460" xr:uid="{00000000-0005-0000-0000-0000033A0000}"/>
    <cellStyle name="Output 2 4 6 4" xfId="15387" xr:uid="{00000000-0005-0000-0000-0000043A0000}"/>
    <cellStyle name="Output 2 4 6 4 2" xfId="26941" xr:uid="{00000000-0005-0000-0000-0000053A0000}"/>
    <cellStyle name="Output 2 4 6 4 3" xfId="37963" xr:uid="{00000000-0005-0000-0000-0000063A0000}"/>
    <cellStyle name="Output 2 4 6 5" xfId="13305" xr:uid="{00000000-0005-0000-0000-0000073A0000}"/>
    <cellStyle name="Output 2 4 6 5 2" xfId="24873" xr:uid="{00000000-0005-0000-0000-0000083A0000}"/>
    <cellStyle name="Output 2 4 6 5 3" xfId="36148" xr:uid="{00000000-0005-0000-0000-0000093A0000}"/>
    <cellStyle name="Output 2 4 6 6" xfId="8415" xr:uid="{00000000-0005-0000-0000-00000A3A0000}"/>
    <cellStyle name="Output 2 4 6 7" xfId="10704" xr:uid="{00000000-0005-0000-0000-00000B3A0000}"/>
    <cellStyle name="Output 2 4 7" xfId="13566" xr:uid="{00000000-0005-0000-0000-00000C3A0000}"/>
    <cellStyle name="Output 2 4 7 2" xfId="25130" xr:uid="{00000000-0005-0000-0000-00000D3A0000}"/>
    <cellStyle name="Output 2 4 7 3" xfId="36378" xr:uid="{00000000-0005-0000-0000-00000E3A0000}"/>
    <cellStyle name="Output 2 4 8" xfId="14056" xr:uid="{00000000-0005-0000-0000-00000F3A0000}"/>
    <cellStyle name="Output 2 4 8 2" xfId="25620" xr:uid="{00000000-0005-0000-0000-0000103A0000}"/>
    <cellStyle name="Output 2 4 8 3" xfId="36816" xr:uid="{00000000-0005-0000-0000-0000113A0000}"/>
    <cellStyle name="Output 2 4 9" xfId="18510" xr:uid="{00000000-0005-0000-0000-0000123A0000}"/>
    <cellStyle name="Output 2 4 9 2" xfId="29998" xr:uid="{00000000-0005-0000-0000-0000133A0000}"/>
    <cellStyle name="Output 2 4 9 3" xfId="40797" xr:uid="{00000000-0005-0000-0000-0000143A0000}"/>
    <cellStyle name="Output 2 5" xfId="6188" xr:uid="{00000000-0005-0000-0000-0000153A0000}"/>
    <cellStyle name="Output 2 5 10" xfId="8572" xr:uid="{00000000-0005-0000-0000-0000163A0000}"/>
    <cellStyle name="Output 2 5 11" xfId="10014" xr:uid="{00000000-0005-0000-0000-0000173A0000}"/>
    <cellStyle name="Output 2 5 2" xfId="7195" xr:uid="{00000000-0005-0000-0000-0000183A0000}"/>
    <cellStyle name="Output 2 5 2 2" xfId="16476" xr:uid="{00000000-0005-0000-0000-0000193A0000}"/>
    <cellStyle name="Output 2 5 2 2 2" xfId="28030" xr:uid="{00000000-0005-0000-0000-00001A3A0000}"/>
    <cellStyle name="Output 2 5 2 2 3" xfId="38934" xr:uid="{00000000-0005-0000-0000-00001B3A0000}"/>
    <cellStyle name="Output 2 5 2 3" xfId="18326" xr:uid="{00000000-0005-0000-0000-00001C3A0000}"/>
    <cellStyle name="Output 2 5 2 3 2" xfId="29814" xr:uid="{00000000-0005-0000-0000-00001D3A0000}"/>
    <cellStyle name="Output 2 5 2 3 3" xfId="40615" xr:uid="{00000000-0005-0000-0000-00001E3A0000}"/>
    <cellStyle name="Output 2 5 2 4" xfId="19995" xr:uid="{00000000-0005-0000-0000-00001F3A0000}"/>
    <cellStyle name="Output 2 5 2 4 2" xfId="31483" xr:uid="{00000000-0005-0000-0000-0000203A0000}"/>
    <cellStyle name="Output 2 5 2 4 3" xfId="42158" xr:uid="{00000000-0005-0000-0000-0000213A0000}"/>
    <cellStyle name="Output 2 5 2 5" xfId="21729" xr:uid="{00000000-0005-0000-0000-0000223A0000}"/>
    <cellStyle name="Output 2 5 2 5 2" xfId="33210" xr:uid="{00000000-0005-0000-0000-0000233A0000}"/>
    <cellStyle name="Output 2 5 2 5 3" xfId="43697" xr:uid="{00000000-0005-0000-0000-0000243A0000}"/>
    <cellStyle name="Output 2 5 2 6" xfId="11898" xr:uid="{00000000-0005-0000-0000-0000253A0000}"/>
    <cellStyle name="Output 2 5 2 7" xfId="23553" xr:uid="{00000000-0005-0000-0000-0000263A0000}"/>
    <cellStyle name="Output 2 5 2 8" xfId="34890" xr:uid="{00000000-0005-0000-0000-0000273A0000}"/>
    <cellStyle name="Output 2 5 3" xfId="6392" xr:uid="{00000000-0005-0000-0000-0000283A0000}"/>
    <cellStyle name="Output 2 5 3 2" xfId="15673" xr:uid="{00000000-0005-0000-0000-0000293A0000}"/>
    <cellStyle name="Output 2 5 3 2 2" xfId="27227" xr:uid="{00000000-0005-0000-0000-00002A3A0000}"/>
    <cellStyle name="Output 2 5 3 2 3" xfId="38220" xr:uid="{00000000-0005-0000-0000-00002B3A0000}"/>
    <cellStyle name="Output 2 5 3 3" xfId="17601" xr:uid="{00000000-0005-0000-0000-00002C3A0000}"/>
    <cellStyle name="Output 2 5 3 3 2" xfId="29089" xr:uid="{00000000-0005-0000-0000-00002D3A0000}"/>
    <cellStyle name="Output 2 5 3 3 3" xfId="39892" xr:uid="{00000000-0005-0000-0000-00002E3A0000}"/>
    <cellStyle name="Output 2 5 3 4" xfId="19192" xr:uid="{00000000-0005-0000-0000-00002F3A0000}"/>
    <cellStyle name="Output 2 5 3 4 2" xfId="30680" xr:uid="{00000000-0005-0000-0000-0000303A0000}"/>
    <cellStyle name="Output 2 5 3 4 3" xfId="41444" xr:uid="{00000000-0005-0000-0000-0000313A0000}"/>
    <cellStyle name="Output 2 5 3 5" xfId="20926" xr:uid="{00000000-0005-0000-0000-0000323A0000}"/>
    <cellStyle name="Output 2 5 3 5 2" xfId="32407" xr:uid="{00000000-0005-0000-0000-0000333A0000}"/>
    <cellStyle name="Output 2 5 3 5 3" xfId="42983" xr:uid="{00000000-0005-0000-0000-0000343A0000}"/>
    <cellStyle name="Output 2 5 3 6" xfId="11095" xr:uid="{00000000-0005-0000-0000-0000353A0000}"/>
    <cellStyle name="Output 2 5 3 7" xfId="22750" xr:uid="{00000000-0005-0000-0000-0000363A0000}"/>
    <cellStyle name="Output 2 5 3 8" xfId="34087" xr:uid="{00000000-0005-0000-0000-0000373A0000}"/>
    <cellStyle name="Output 2 5 4" xfId="7836" xr:uid="{00000000-0005-0000-0000-0000383A0000}"/>
    <cellStyle name="Output 2 5 4 2" xfId="16821" xr:uid="{00000000-0005-0000-0000-0000393A0000}"/>
    <cellStyle name="Output 2 5 4 2 2" xfId="28375" xr:uid="{00000000-0005-0000-0000-00003A3A0000}"/>
    <cellStyle name="Output 2 5 4 2 3" xfId="39219" xr:uid="{00000000-0005-0000-0000-00003B3A0000}"/>
    <cellStyle name="Output 2 5 4 3" xfId="18601" xr:uid="{00000000-0005-0000-0000-00003C3A0000}"/>
    <cellStyle name="Output 2 5 4 3 2" xfId="30089" xr:uid="{00000000-0005-0000-0000-00003D3A0000}"/>
    <cellStyle name="Output 2 5 4 3 3" xfId="40886" xr:uid="{00000000-0005-0000-0000-00003E3A0000}"/>
    <cellStyle name="Output 2 5 4 4" xfId="20308" xr:uid="{00000000-0005-0000-0000-00003F3A0000}"/>
    <cellStyle name="Output 2 5 4 4 2" xfId="31796" xr:uid="{00000000-0005-0000-0000-0000403A0000}"/>
    <cellStyle name="Output 2 5 4 4 3" xfId="42415" xr:uid="{00000000-0005-0000-0000-0000413A0000}"/>
    <cellStyle name="Output 2 5 4 5" xfId="22042" xr:uid="{00000000-0005-0000-0000-0000423A0000}"/>
    <cellStyle name="Output 2 5 4 5 2" xfId="33523" xr:uid="{00000000-0005-0000-0000-0000433A0000}"/>
    <cellStyle name="Output 2 5 4 5 3" xfId="43954" xr:uid="{00000000-0005-0000-0000-0000443A0000}"/>
    <cellStyle name="Output 2 5 4 6" xfId="12287" xr:uid="{00000000-0005-0000-0000-0000453A0000}"/>
    <cellStyle name="Output 2 5 4 7" xfId="23866" xr:uid="{00000000-0005-0000-0000-0000463A0000}"/>
    <cellStyle name="Output 2 5 4 8" xfId="35201" xr:uid="{00000000-0005-0000-0000-0000473A0000}"/>
    <cellStyle name="Output 2 5 5" xfId="10922" xr:uid="{00000000-0005-0000-0000-0000483A0000}"/>
    <cellStyle name="Output 2 5 5 2" xfId="15500" xr:uid="{00000000-0005-0000-0000-0000493A0000}"/>
    <cellStyle name="Output 2 5 5 2 2" xfId="27054" xr:uid="{00000000-0005-0000-0000-00004A3A0000}"/>
    <cellStyle name="Output 2 5 5 2 3" xfId="38069" xr:uid="{00000000-0005-0000-0000-00004B3A0000}"/>
    <cellStyle name="Output 2 5 5 3" xfId="17448" xr:uid="{00000000-0005-0000-0000-00004C3A0000}"/>
    <cellStyle name="Output 2 5 5 3 2" xfId="28936" xr:uid="{00000000-0005-0000-0000-00004D3A0000}"/>
    <cellStyle name="Output 2 5 5 3 3" xfId="39739" xr:uid="{00000000-0005-0000-0000-00004E3A0000}"/>
    <cellStyle name="Output 2 5 5 4" xfId="19020" xr:uid="{00000000-0005-0000-0000-00004F3A0000}"/>
    <cellStyle name="Output 2 5 5 4 2" xfId="30508" xr:uid="{00000000-0005-0000-0000-0000503A0000}"/>
    <cellStyle name="Output 2 5 5 4 3" xfId="41294" xr:uid="{00000000-0005-0000-0000-0000513A0000}"/>
    <cellStyle name="Output 2 5 5 5" xfId="20754" xr:uid="{00000000-0005-0000-0000-0000523A0000}"/>
    <cellStyle name="Output 2 5 5 5 2" xfId="32236" xr:uid="{00000000-0005-0000-0000-0000533A0000}"/>
    <cellStyle name="Output 2 5 5 5 3" xfId="42834" xr:uid="{00000000-0005-0000-0000-0000543A0000}"/>
    <cellStyle name="Output 2 5 5 6" xfId="22579" xr:uid="{00000000-0005-0000-0000-0000553A0000}"/>
    <cellStyle name="Output 2 5 5 7" xfId="33921" xr:uid="{00000000-0005-0000-0000-0000563A0000}"/>
    <cellStyle name="Output 2 5 6" xfId="14066" xr:uid="{00000000-0005-0000-0000-0000573A0000}"/>
    <cellStyle name="Output 2 5 6 2" xfId="25630" xr:uid="{00000000-0005-0000-0000-0000583A0000}"/>
    <cellStyle name="Output 2 5 6 3" xfId="36824" xr:uid="{00000000-0005-0000-0000-0000593A0000}"/>
    <cellStyle name="Output 2 5 7" xfId="12774" xr:uid="{00000000-0005-0000-0000-00005A3A0000}"/>
    <cellStyle name="Output 2 5 7 2" xfId="24344" xr:uid="{00000000-0005-0000-0000-00005B3A0000}"/>
    <cellStyle name="Output 2 5 7 3" xfId="35666" xr:uid="{00000000-0005-0000-0000-00005C3A0000}"/>
    <cellStyle name="Output 2 5 8" xfId="14726" xr:uid="{00000000-0005-0000-0000-00005D3A0000}"/>
    <cellStyle name="Output 2 5 8 2" xfId="26285" xr:uid="{00000000-0005-0000-0000-00005E3A0000}"/>
    <cellStyle name="Output 2 5 8 3" xfId="37382" xr:uid="{00000000-0005-0000-0000-00005F3A0000}"/>
    <cellStyle name="Output 2 5 9" xfId="14774" xr:uid="{00000000-0005-0000-0000-0000603A0000}"/>
    <cellStyle name="Output 2 5 9 2" xfId="26333" xr:uid="{00000000-0005-0000-0000-0000613A0000}"/>
    <cellStyle name="Output 2 5 9 3" xfId="37426" xr:uid="{00000000-0005-0000-0000-0000623A0000}"/>
    <cellStyle name="Output 2 6" xfId="7343" xr:uid="{00000000-0005-0000-0000-0000633A0000}"/>
    <cellStyle name="Output 2 6 10" xfId="10464" xr:uid="{00000000-0005-0000-0000-0000643A0000}"/>
    <cellStyle name="Output 2 6 2" xfId="7837" xr:uid="{00000000-0005-0000-0000-0000653A0000}"/>
    <cellStyle name="Output 2 6 2 2" xfId="16822" xr:uid="{00000000-0005-0000-0000-0000663A0000}"/>
    <cellStyle name="Output 2 6 2 2 2" xfId="28376" xr:uid="{00000000-0005-0000-0000-0000673A0000}"/>
    <cellStyle name="Output 2 6 2 2 3" xfId="39220" xr:uid="{00000000-0005-0000-0000-0000683A0000}"/>
    <cellStyle name="Output 2 6 2 3" xfId="18602" xr:uid="{00000000-0005-0000-0000-0000693A0000}"/>
    <cellStyle name="Output 2 6 2 3 2" xfId="30090" xr:uid="{00000000-0005-0000-0000-00006A3A0000}"/>
    <cellStyle name="Output 2 6 2 3 3" xfId="40887" xr:uid="{00000000-0005-0000-0000-00006B3A0000}"/>
    <cellStyle name="Output 2 6 2 4" xfId="20309" xr:uid="{00000000-0005-0000-0000-00006C3A0000}"/>
    <cellStyle name="Output 2 6 2 4 2" xfId="31797" xr:uid="{00000000-0005-0000-0000-00006D3A0000}"/>
    <cellStyle name="Output 2 6 2 4 3" xfId="42416" xr:uid="{00000000-0005-0000-0000-00006E3A0000}"/>
    <cellStyle name="Output 2 6 2 5" xfId="22043" xr:uid="{00000000-0005-0000-0000-00006F3A0000}"/>
    <cellStyle name="Output 2 6 2 5 2" xfId="33524" xr:uid="{00000000-0005-0000-0000-0000703A0000}"/>
    <cellStyle name="Output 2 6 2 5 3" xfId="43955" xr:uid="{00000000-0005-0000-0000-0000713A0000}"/>
    <cellStyle name="Output 2 6 2 6" xfId="12288" xr:uid="{00000000-0005-0000-0000-0000723A0000}"/>
    <cellStyle name="Output 2 6 2 7" xfId="23867" xr:uid="{00000000-0005-0000-0000-0000733A0000}"/>
    <cellStyle name="Output 2 6 2 8" xfId="35202" xr:uid="{00000000-0005-0000-0000-0000743A0000}"/>
    <cellStyle name="Output 2 6 3" xfId="7750" xr:uid="{00000000-0005-0000-0000-0000753A0000}"/>
    <cellStyle name="Output 2 6 3 2" xfId="16735" xr:uid="{00000000-0005-0000-0000-0000763A0000}"/>
    <cellStyle name="Output 2 6 3 2 2" xfId="28289" xr:uid="{00000000-0005-0000-0000-0000773A0000}"/>
    <cellStyle name="Output 2 6 3 2 3" xfId="39158" xr:uid="{00000000-0005-0000-0000-0000783A0000}"/>
    <cellStyle name="Output 2 6 3 3" xfId="18533" xr:uid="{00000000-0005-0000-0000-0000793A0000}"/>
    <cellStyle name="Output 2 6 3 3 2" xfId="30021" xr:uid="{00000000-0005-0000-0000-00007A3A0000}"/>
    <cellStyle name="Output 2 6 3 3 3" xfId="40819" xr:uid="{00000000-0005-0000-0000-00007B3A0000}"/>
    <cellStyle name="Output 2 6 3 4" xfId="20222" xr:uid="{00000000-0005-0000-0000-00007C3A0000}"/>
    <cellStyle name="Output 2 6 3 4 2" xfId="31710" xr:uid="{00000000-0005-0000-0000-00007D3A0000}"/>
    <cellStyle name="Output 2 6 3 4 3" xfId="42354" xr:uid="{00000000-0005-0000-0000-00007E3A0000}"/>
    <cellStyle name="Output 2 6 3 5" xfId="21956" xr:uid="{00000000-0005-0000-0000-00007F3A0000}"/>
    <cellStyle name="Output 2 6 3 5 2" xfId="33437" xr:uid="{00000000-0005-0000-0000-0000803A0000}"/>
    <cellStyle name="Output 2 6 3 5 3" xfId="43893" xr:uid="{00000000-0005-0000-0000-0000813A0000}"/>
    <cellStyle name="Output 2 6 3 6" xfId="12201" xr:uid="{00000000-0005-0000-0000-0000823A0000}"/>
    <cellStyle name="Output 2 6 3 7" xfId="23780" xr:uid="{00000000-0005-0000-0000-0000833A0000}"/>
    <cellStyle name="Output 2 6 3 8" xfId="35115" xr:uid="{00000000-0005-0000-0000-0000843A0000}"/>
    <cellStyle name="Output 2 6 4" xfId="14214" xr:uid="{00000000-0005-0000-0000-0000853A0000}"/>
    <cellStyle name="Output 2 6 4 2" xfId="25778" xr:uid="{00000000-0005-0000-0000-0000863A0000}"/>
    <cellStyle name="Output 2 6 4 3" xfId="36943" xr:uid="{00000000-0005-0000-0000-0000873A0000}"/>
    <cellStyle name="Output 2 6 5" xfId="14583" xr:uid="{00000000-0005-0000-0000-0000883A0000}"/>
    <cellStyle name="Output 2 6 5 2" xfId="26144" xr:uid="{00000000-0005-0000-0000-0000893A0000}"/>
    <cellStyle name="Output 2 6 5 3" xfId="37266" xr:uid="{00000000-0005-0000-0000-00008A3A0000}"/>
    <cellStyle name="Output 2 6 6" xfId="12720" xr:uid="{00000000-0005-0000-0000-00008B3A0000}"/>
    <cellStyle name="Output 2 6 6 2" xfId="24290" xr:uid="{00000000-0005-0000-0000-00008C3A0000}"/>
    <cellStyle name="Output 2 6 6 3" xfId="35616" xr:uid="{00000000-0005-0000-0000-00008D3A0000}"/>
    <cellStyle name="Output 2 6 7" xfId="17202" xr:uid="{00000000-0005-0000-0000-00008E3A0000}"/>
    <cellStyle name="Output 2 6 7 2" xfId="28690" xr:uid="{00000000-0005-0000-0000-00008F3A0000}"/>
    <cellStyle name="Output 2 6 7 3" xfId="39509" xr:uid="{00000000-0005-0000-0000-0000903A0000}"/>
    <cellStyle name="Output 2 6 8" xfId="9127" xr:uid="{00000000-0005-0000-0000-0000913A0000}"/>
    <cellStyle name="Output 2 6 9" xfId="8940" xr:uid="{00000000-0005-0000-0000-0000923A0000}"/>
    <cellStyle name="Output 3" xfId="3324" xr:uid="{00000000-0005-0000-0000-0000933A0000}"/>
    <cellStyle name="Output 3 2" xfId="3325" xr:uid="{00000000-0005-0000-0000-0000943A0000}"/>
    <cellStyle name="Output 3 2 10" xfId="8934" xr:uid="{00000000-0005-0000-0000-0000953A0000}"/>
    <cellStyle name="Output 3 2 11" xfId="10341" xr:uid="{00000000-0005-0000-0000-0000963A0000}"/>
    <cellStyle name="Output 3 2 2" xfId="7346" xr:uid="{00000000-0005-0000-0000-0000973A0000}"/>
    <cellStyle name="Output 3 2 2 2" xfId="16584" xr:uid="{00000000-0005-0000-0000-0000983A0000}"/>
    <cellStyle name="Output 3 2 2 2 2" xfId="28138" xr:uid="{00000000-0005-0000-0000-0000993A0000}"/>
    <cellStyle name="Output 3 2 2 2 3" xfId="39023" xr:uid="{00000000-0005-0000-0000-00009A3A0000}"/>
    <cellStyle name="Output 3 2 2 3" xfId="18418" xr:uid="{00000000-0005-0000-0000-00009B3A0000}"/>
    <cellStyle name="Output 3 2 2 3 2" xfId="29906" xr:uid="{00000000-0005-0000-0000-00009C3A0000}"/>
    <cellStyle name="Output 3 2 2 3 3" xfId="40706" xr:uid="{00000000-0005-0000-0000-00009D3A0000}"/>
    <cellStyle name="Output 3 2 2 4" xfId="20103" xr:uid="{00000000-0005-0000-0000-00009E3A0000}"/>
    <cellStyle name="Output 3 2 2 4 2" xfId="31591" xr:uid="{00000000-0005-0000-0000-00009F3A0000}"/>
    <cellStyle name="Output 3 2 2 4 3" xfId="42247" xr:uid="{00000000-0005-0000-0000-0000A03A0000}"/>
    <cellStyle name="Output 3 2 2 5" xfId="21837" xr:uid="{00000000-0005-0000-0000-0000A13A0000}"/>
    <cellStyle name="Output 3 2 2 5 2" xfId="33318" xr:uid="{00000000-0005-0000-0000-0000A23A0000}"/>
    <cellStyle name="Output 3 2 2 5 3" xfId="43786" xr:uid="{00000000-0005-0000-0000-0000A33A0000}"/>
    <cellStyle name="Output 3 2 2 6" xfId="12004" xr:uid="{00000000-0005-0000-0000-0000A43A0000}"/>
    <cellStyle name="Output 3 2 2 7" xfId="23661" xr:uid="{00000000-0005-0000-0000-0000A53A0000}"/>
    <cellStyle name="Output 3 2 2 8" xfId="34996" xr:uid="{00000000-0005-0000-0000-0000A63A0000}"/>
    <cellStyle name="Output 3 2 3" xfId="7840" xr:uid="{00000000-0005-0000-0000-0000A73A0000}"/>
    <cellStyle name="Output 3 2 3 2" xfId="16825" xr:uid="{00000000-0005-0000-0000-0000A83A0000}"/>
    <cellStyle name="Output 3 2 3 2 2" xfId="28379" xr:uid="{00000000-0005-0000-0000-0000A93A0000}"/>
    <cellStyle name="Output 3 2 3 2 3" xfId="39223" xr:uid="{00000000-0005-0000-0000-0000AA3A0000}"/>
    <cellStyle name="Output 3 2 3 3" xfId="18605" xr:uid="{00000000-0005-0000-0000-0000AB3A0000}"/>
    <cellStyle name="Output 3 2 3 3 2" xfId="30093" xr:uid="{00000000-0005-0000-0000-0000AC3A0000}"/>
    <cellStyle name="Output 3 2 3 3 3" xfId="40890" xr:uid="{00000000-0005-0000-0000-0000AD3A0000}"/>
    <cellStyle name="Output 3 2 3 4" xfId="20312" xr:uid="{00000000-0005-0000-0000-0000AE3A0000}"/>
    <cellStyle name="Output 3 2 3 4 2" xfId="31800" xr:uid="{00000000-0005-0000-0000-0000AF3A0000}"/>
    <cellStyle name="Output 3 2 3 4 3" xfId="42419" xr:uid="{00000000-0005-0000-0000-0000B03A0000}"/>
    <cellStyle name="Output 3 2 3 5" xfId="22046" xr:uid="{00000000-0005-0000-0000-0000B13A0000}"/>
    <cellStyle name="Output 3 2 3 5 2" xfId="33527" xr:uid="{00000000-0005-0000-0000-0000B23A0000}"/>
    <cellStyle name="Output 3 2 3 5 3" xfId="43958" xr:uid="{00000000-0005-0000-0000-0000B33A0000}"/>
    <cellStyle name="Output 3 2 3 6" xfId="12291" xr:uid="{00000000-0005-0000-0000-0000B43A0000}"/>
    <cellStyle name="Output 3 2 3 7" xfId="23870" xr:uid="{00000000-0005-0000-0000-0000B53A0000}"/>
    <cellStyle name="Output 3 2 3 8" xfId="35205" xr:uid="{00000000-0005-0000-0000-0000B63A0000}"/>
    <cellStyle name="Output 3 2 4" xfId="7931" xr:uid="{00000000-0005-0000-0000-0000B73A0000}"/>
    <cellStyle name="Output 3 2 4 2" xfId="16916" xr:uid="{00000000-0005-0000-0000-0000B83A0000}"/>
    <cellStyle name="Output 3 2 4 2 2" xfId="28470" xr:uid="{00000000-0005-0000-0000-0000B93A0000}"/>
    <cellStyle name="Output 3 2 4 2 3" xfId="39311" xr:uid="{00000000-0005-0000-0000-0000BA3A0000}"/>
    <cellStyle name="Output 3 2 4 3" xfId="18695" xr:uid="{00000000-0005-0000-0000-0000BB3A0000}"/>
    <cellStyle name="Output 3 2 4 3 2" xfId="30183" xr:uid="{00000000-0005-0000-0000-0000BC3A0000}"/>
    <cellStyle name="Output 3 2 4 3 3" xfId="40979" xr:uid="{00000000-0005-0000-0000-0000BD3A0000}"/>
    <cellStyle name="Output 3 2 4 4" xfId="20403" xr:uid="{00000000-0005-0000-0000-0000BE3A0000}"/>
    <cellStyle name="Output 3 2 4 4 2" xfId="31891" xr:uid="{00000000-0005-0000-0000-0000BF3A0000}"/>
    <cellStyle name="Output 3 2 4 4 3" xfId="42507" xr:uid="{00000000-0005-0000-0000-0000C03A0000}"/>
    <cellStyle name="Output 3 2 4 5" xfId="22137" xr:uid="{00000000-0005-0000-0000-0000C13A0000}"/>
    <cellStyle name="Output 3 2 4 5 2" xfId="33618" xr:uid="{00000000-0005-0000-0000-0000C23A0000}"/>
    <cellStyle name="Output 3 2 4 5 3" xfId="44046" xr:uid="{00000000-0005-0000-0000-0000C33A0000}"/>
    <cellStyle name="Output 3 2 4 6" xfId="12382" xr:uid="{00000000-0005-0000-0000-0000C43A0000}"/>
    <cellStyle name="Output 3 2 4 7" xfId="23961" xr:uid="{00000000-0005-0000-0000-0000C53A0000}"/>
    <cellStyle name="Output 3 2 4 8" xfId="35296" xr:uid="{00000000-0005-0000-0000-0000C63A0000}"/>
    <cellStyle name="Output 3 2 5" xfId="14217" xr:uid="{00000000-0005-0000-0000-0000C73A0000}"/>
    <cellStyle name="Output 3 2 5 2" xfId="25781" xr:uid="{00000000-0005-0000-0000-0000C83A0000}"/>
    <cellStyle name="Output 3 2 5 3" xfId="36946" xr:uid="{00000000-0005-0000-0000-0000C93A0000}"/>
    <cellStyle name="Output 3 2 6" xfId="14581" xr:uid="{00000000-0005-0000-0000-0000CA3A0000}"/>
    <cellStyle name="Output 3 2 6 2" xfId="26142" xr:uid="{00000000-0005-0000-0000-0000CB3A0000}"/>
    <cellStyle name="Output 3 2 6 3" xfId="37264" xr:uid="{00000000-0005-0000-0000-0000CC3A0000}"/>
    <cellStyle name="Output 3 2 7" xfId="16692" xr:uid="{00000000-0005-0000-0000-0000CD3A0000}"/>
    <cellStyle name="Output 3 2 7 2" xfId="28246" xr:uid="{00000000-0005-0000-0000-0000CE3A0000}"/>
    <cellStyle name="Output 3 2 7 3" xfId="39126" xr:uid="{00000000-0005-0000-0000-0000CF3A0000}"/>
    <cellStyle name="Output 3 2 8" xfId="18872" xr:uid="{00000000-0005-0000-0000-0000D03A0000}"/>
    <cellStyle name="Output 3 2 8 2" xfId="30360" xr:uid="{00000000-0005-0000-0000-0000D13A0000}"/>
    <cellStyle name="Output 3 2 8 3" xfId="41154" xr:uid="{00000000-0005-0000-0000-0000D23A0000}"/>
    <cellStyle name="Output 3 2 9" xfId="9130" xr:uid="{00000000-0005-0000-0000-0000D33A0000}"/>
    <cellStyle name="Output 3 3" xfId="6864" xr:uid="{00000000-0005-0000-0000-0000D43A0000}"/>
    <cellStyle name="Output 3 3 2" xfId="16145" xr:uid="{00000000-0005-0000-0000-0000D53A0000}"/>
    <cellStyle name="Output 3 3 2 2" xfId="27699" xr:uid="{00000000-0005-0000-0000-0000D63A0000}"/>
    <cellStyle name="Output 3 3 2 3" xfId="38638" xr:uid="{00000000-0005-0000-0000-0000D73A0000}"/>
    <cellStyle name="Output 3 3 3" xfId="18025" xr:uid="{00000000-0005-0000-0000-0000D83A0000}"/>
    <cellStyle name="Output 3 3 3 2" xfId="29513" xr:uid="{00000000-0005-0000-0000-0000D93A0000}"/>
    <cellStyle name="Output 3 3 3 3" xfId="40315" xr:uid="{00000000-0005-0000-0000-0000DA3A0000}"/>
    <cellStyle name="Output 3 3 4" xfId="19664" xr:uid="{00000000-0005-0000-0000-0000DB3A0000}"/>
    <cellStyle name="Output 3 3 4 2" xfId="31152" xr:uid="{00000000-0005-0000-0000-0000DC3A0000}"/>
    <cellStyle name="Output 3 3 4 3" xfId="41862" xr:uid="{00000000-0005-0000-0000-0000DD3A0000}"/>
    <cellStyle name="Output 3 3 5" xfId="21398" xr:uid="{00000000-0005-0000-0000-0000DE3A0000}"/>
    <cellStyle name="Output 3 3 5 2" xfId="32879" xr:uid="{00000000-0005-0000-0000-0000DF3A0000}"/>
    <cellStyle name="Output 3 3 5 3" xfId="43401" xr:uid="{00000000-0005-0000-0000-0000E03A0000}"/>
    <cellStyle name="Output 3 3 6" xfId="11567" xr:uid="{00000000-0005-0000-0000-0000E13A0000}"/>
    <cellStyle name="Output 3 3 7" xfId="23222" xr:uid="{00000000-0005-0000-0000-0000E23A0000}"/>
    <cellStyle name="Output 3 3 8" xfId="34559" xr:uid="{00000000-0005-0000-0000-0000E33A0000}"/>
    <cellStyle name="Output 3 4" xfId="13569" xr:uid="{00000000-0005-0000-0000-0000E43A0000}"/>
    <cellStyle name="Output 3 4 2" xfId="25133" xr:uid="{00000000-0005-0000-0000-0000E53A0000}"/>
    <cellStyle name="Output 3 4 3" xfId="36381" xr:uid="{00000000-0005-0000-0000-0000E63A0000}"/>
    <cellStyle name="Output 3 5" xfId="12688" xr:uid="{00000000-0005-0000-0000-0000E73A0000}"/>
    <cellStyle name="Output 3 5 2" xfId="24258" xr:uid="{00000000-0005-0000-0000-0000E83A0000}"/>
    <cellStyle name="Output 3 5 3" xfId="35589" xr:uid="{00000000-0005-0000-0000-0000E93A0000}"/>
    <cellStyle name="Output 3 6" xfId="14534" xr:uid="{00000000-0005-0000-0000-0000EA3A0000}"/>
    <cellStyle name="Output 3 6 2" xfId="26098" xr:uid="{00000000-0005-0000-0000-0000EB3A0000}"/>
    <cellStyle name="Output 3 6 3" xfId="37241" xr:uid="{00000000-0005-0000-0000-0000EC3A0000}"/>
    <cellStyle name="Output 3 7" xfId="14481" xr:uid="{00000000-0005-0000-0000-0000ED3A0000}"/>
    <cellStyle name="Output 3 7 2" xfId="26045" xr:uid="{00000000-0005-0000-0000-0000EE3A0000}"/>
    <cellStyle name="Output 3 7 3" xfId="37189" xr:uid="{00000000-0005-0000-0000-0000EF3A0000}"/>
    <cellStyle name="Output 3 8" xfId="9805" xr:uid="{00000000-0005-0000-0000-0000F03A0000}"/>
    <cellStyle name="Output 3 9" xfId="8825" xr:uid="{00000000-0005-0000-0000-0000F13A0000}"/>
    <cellStyle name="Output 4" xfId="5189" xr:uid="{00000000-0005-0000-0000-0000F23A0000}"/>
    <cellStyle name="PctLine" xfId="3326" xr:uid="{00000000-0005-0000-0000-0000F33A0000}"/>
    <cellStyle name="per.style" xfId="3327" xr:uid="{00000000-0005-0000-0000-0000F43A0000}"/>
    <cellStyle name="Percent" xfId="2" builtinId="5"/>
    <cellStyle name="Percent [2]" xfId="3328" xr:uid="{00000000-0005-0000-0000-0000F63A0000}"/>
    <cellStyle name="Percent [2] 2" xfId="3329" xr:uid="{00000000-0005-0000-0000-0000F73A0000}"/>
    <cellStyle name="Percent [2] 3" xfId="3330" xr:uid="{00000000-0005-0000-0000-0000F83A0000}"/>
    <cellStyle name="Percent 10" xfId="3331" xr:uid="{00000000-0005-0000-0000-0000F93A0000}"/>
    <cellStyle name="Percent 10 2" xfId="3332" xr:uid="{00000000-0005-0000-0000-0000FA3A0000}"/>
    <cellStyle name="Percent 10 2 2" xfId="3333" xr:uid="{00000000-0005-0000-0000-0000FB3A0000}"/>
    <cellStyle name="Percent 10 2 3" xfId="5381" xr:uid="{00000000-0005-0000-0000-0000FC3A0000}"/>
    <cellStyle name="Percent 10 2 4" xfId="9930" xr:uid="{00000000-0005-0000-0000-0000FD3A0000}"/>
    <cellStyle name="Percent 10 3" xfId="3334" xr:uid="{00000000-0005-0000-0000-0000FE3A0000}"/>
    <cellStyle name="Percent 10 4" xfId="3335" xr:uid="{00000000-0005-0000-0000-0000FF3A0000}"/>
    <cellStyle name="Percent 10 4 2" xfId="3336" xr:uid="{00000000-0005-0000-0000-0000003B0000}"/>
    <cellStyle name="Percent 10 4 2 2" xfId="3337" xr:uid="{00000000-0005-0000-0000-0000013B0000}"/>
    <cellStyle name="Percent 10 4 2 3" xfId="5383" xr:uid="{00000000-0005-0000-0000-0000023B0000}"/>
    <cellStyle name="Percent 10 4 2 4" xfId="9932" xr:uid="{00000000-0005-0000-0000-0000033B0000}"/>
    <cellStyle name="Percent 10 4 3" xfId="3338" xr:uid="{00000000-0005-0000-0000-0000043B0000}"/>
    <cellStyle name="Percent 10 4 4" xfId="5382" xr:uid="{00000000-0005-0000-0000-0000053B0000}"/>
    <cellStyle name="Percent 10 4 5" xfId="9931" xr:uid="{00000000-0005-0000-0000-0000063B0000}"/>
    <cellStyle name="Percent 10 5" xfId="3339" xr:uid="{00000000-0005-0000-0000-0000073B0000}"/>
    <cellStyle name="Percent 10 5 2" xfId="3340" xr:uid="{00000000-0005-0000-0000-0000083B0000}"/>
    <cellStyle name="Percent 10 5 3" xfId="5384" xr:uid="{00000000-0005-0000-0000-0000093B0000}"/>
    <cellStyle name="Percent 10 5 4" xfId="9933" xr:uid="{00000000-0005-0000-0000-00000A3B0000}"/>
    <cellStyle name="Percent 10 6" xfId="3341" xr:uid="{00000000-0005-0000-0000-00000B3B0000}"/>
    <cellStyle name="Percent 10 6 2" xfId="3342" xr:uid="{00000000-0005-0000-0000-00000C3B0000}"/>
    <cellStyle name="Percent 10 6 3" xfId="5385" xr:uid="{00000000-0005-0000-0000-00000D3B0000}"/>
    <cellStyle name="Percent 10 6 4" xfId="9934" xr:uid="{00000000-0005-0000-0000-00000E3B0000}"/>
    <cellStyle name="Percent 10 7" xfId="3343" xr:uid="{00000000-0005-0000-0000-00000F3B0000}"/>
    <cellStyle name="Percent 10 7 2" xfId="3344" xr:uid="{00000000-0005-0000-0000-0000103B0000}"/>
    <cellStyle name="Percent 10 7 3" xfId="5380" xr:uid="{00000000-0005-0000-0000-0000113B0000}"/>
    <cellStyle name="Percent 10 7 4" xfId="9935" xr:uid="{00000000-0005-0000-0000-0000123B0000}"/>
    <cellStyle name="Percent 100" xfId="3345" xr:uid="{00000000-0005-0000-0000-0000133B0000}"/>
    <cellStyle name="Percent 100 2" xfId="3346" xr:uid="{00000000-0005-0000-0000-0000143B0000}"/>
    <cellStyle name="Percent 101" xfId="3347" xr:uid="{00000000-0005-0000-0000-0000153B0000}"/>
    <cellStyle name="Percent 101 2" xfId="3348" xr:uid="{00000000-0005-0000-0000-0000163B0000}"/>
    <cellStyle name="Percent 102" xfId="3349" xr:uid="{00000000-0005-0000-0000-0000173B0000}"/>
    <cellStyle name="Percent 102 2" xfId="3350" xr:uid="{00000000-0005-0000-0000-0000183B0000}"/>
    <cellStyle name="Percent 103" xfId="3351" xr:uid="{00000000-0005-0000-0000-0000193B0000}"/>
    <cellStyle name="Percent 103 2" xfId="3352" xr:uid="{00000000-0005-0000-0000-00001A3B0000}"/>
    <cellStyle name="Percent 104" xfId="3353" xr:uid="{00000000-0005-0000-0000-00001B3B0000}"/>
    <cellStyle name="Percent 104 2" xfId="3354" xr:uid="{00000000-0005-0000-0000-00001C3B0000}"/>
    <cellStyle name="Percent 105" xfId="3355" xr:uid="{00000000-0005-0000-0000-00001D3B0000}"/>
    <cellStyle name="Percent 105 2" xfId="3356" xr:uid="{00000000-0005-0000-0000-00001E3B0000}"/>
    <cellStyle name="Percent 106" xfId="3357" xr:uid="{00000000-0005-0000-0000-00001F3B0000}"/>
    <cellStyle name="Percent 106 2" xfId="3358" xr:uid="{00000000-0005-0000-0000-0000203B0000}"/>
    <cellStyle name="Percent 107" xfId="3359" xr:uid="{00000000-0005-0000-0000-0000213B0000}"/>
    <cellStyle name="Percent 107 2" xfId="3360" xr:uid="{00000000-0005-0000-0000-0000223B0000}"/>
    <cellStyle name="Percent 108" xfId="3361" xr:uid="{00000000-0005-0000-0000-0000233B0000}"/>
    <cellStyle name="Percent 108 2" xfId="3362" xr:uid="{00000000-0005-0000-0000-0000243B0000}"/>
    <cellStyle name="Percent 109" xfId="3363" xr:uid="{00000000-0005-0000-0000-0000253B0000}"/>
    <cellStyle name="Percent 109 2" xfId="3364" xr:uid="{00000000-0005-0000-0000-0000263B0000}"/>
    <cellStyle name="Percent 11" xfId="3365" xr:uid="{00000000-0005-0000-0000-0000273B0000}"/>
    <cellStyle name="Percent 11 2" xfId="3366" xr:uid="{00000000-0005-0000-0000-0000283B0000}"/>
    <cellStyle name="Percent 11 2 2" xfId="3367" xr:uid="{00000000-0005-0000-0000-0000293B0000}"/>
    <cellStyle name="Percent 11 2 3" xfId="5386" xr:uid="{00000000-0005-0000-0000-00002A3B0000}"/>
    <cellStyle name="Percent 11 2 4" xfId="9936" xr:uid="{00000000-0005-0000-0000-00002B3B0000}"/>
    <cellStyle name="Percent 11 3" xfId="3368" xr:uid="{00000000-0005-0000-0000-00002C3B0000}"/>
    <cellStyle name="Percent 110" xfId="3369" xr:uid="{00000000-0005-0000-0000-00002D3B0000}"/>
    <cellStyle name="Percent 110 2" xfId="3370" xr:uid="{00000000-0005-0000-0000-00002E3B0000}"/>
    <cellStyle name="Percent 111" xfId="3371" xr:uid="{00000000-0005-0000-0000-00002F3B0000}"/>
    <cellStyle name="Percent 111 2" xfId="3372" xr:uid="{00000000-0005-0000-0000-0000303B0000}"/>
    <cellStyle name="Percent 112" xfId="3373" xr:uid="{00000000-0005-0000-0000-0000313B0000}"/>
    <cellStyle name="Percent 112 2" xfId="3374" xr:uid="{00000000-0005-0000-0000-0000323B0000}"/>
    <cellStyle name="Percent 113" xfId="3375" xr:uid="{00000000-0005-0000-0000-0000333B0000}"/>
    <cellStyle name="Percent 113 2" xfId="3376" xr:uid="{00000000-0005-0000-0000-0000343B0000}"/>
    <cellStyle name="Percent 114" xfId="3377" xr:uid="{00000000-0005-0000-0000-0000353B0000}"/>
    <cellStyle name="Percent 115" xfId="3378" xr:uid="{00000000-0005-0000-0000-0000363B0000}"/>
    <cellStyle name="Percent 116" xfId="3379" xr:uid="{00000000-0005-0000-0000-0000373B0000}"/>
    <cellStyle name="Percent 117" xfId="3380" xr:uid="{00000000-0005-0000-0000-0000383B0000}"/>
    <cellStyle name="Percent 118" xfId="3381" xr:uid="{00000000-0005-0000-0000-0000393B0000}"/>
    <cellStyle name="Percent 119" xfId="3382" xr:uid="{00000000-0005-0000-0000-00003A3B0000}"/>
    <cellStyle name="Percent 12" xfId="3383" xr:uid="{00000000-0005-0000-0000-00003B3B0000}"/>
    <cellStyle name="Percent 12 2" xfId="3384" xr:uid="{00000000-0005-0000-0000-00003C3B0000}"/>
    <cellStyle name="Percent 12 2 2" xfId="3385" xr:uid="{00000000-0005-0000-0000-00003D3B0000}"/>
    <cellStyle name="Percent 12 2 3" xfId="3386" xr:uid="{00000000-0005-0000-0000-00003E3B0000}"/>
    <cellStyle name="Percent 12 2 3 2" xfId="3387" xr:uid="{00000000-0005-0000-0000-00003F3B0000}"/>
    <cellStyle name="Percent 12 2 3 3" xfId="3388" xr:uid="{00000000-0005-0000-0000-0000403B0000}"/>
    <cellStyle name="Percent 12 2 4" xfId="3389" xr:uid="{00000000-0005-0000-0000-0000413B0000}"/>
    <cellStyle name="Percent 120" xfId="3390" xr:uid="{00000000-0005-0000-0000-0000423B0000}"/>
    <cellStyle name="Percent 121" xfId="3391" xr:uid="{00000000-0005-0000-0000-0000433B0000}"/>
    <cellStyle name="Percent 122" xfId="3392" xr:uid="{00000000-0005-0000-0000-0000443B0000}"/>
    <cellStyle name="Percent 123" xfId="3393" xr:uid="{00000000-0005-0000-0000-0000453B0000}"/>
    <cellStyle name="Percent 124" xfId="3394" xr:uid="{00000000-0005-0000-0000-0000463B0000}"/>
    <cellStyle name="Percent 125" xfId="3395" xr:uid="{00000000-0005-0000-0000-0000473B0000}"/>
    <cellStyle name="Percent 126" xfId="3396" xr:uid="{00000000-0005-0000-0000-0000483B0000}"/>
    <cellStyle name="Percent 127" xfId="3397" xr:uid="{00000000-0005-0000-0000-0000493B0000}"/>
    <cellStyle name="Percent 128" xfId="3398" xr:uid="{00000000-0005-0000-0000-00004A3B0000}"/>
    <cellStyle name="Percent 129" xfId="3399" xr:uid="{00000000-0005-0000-0000-00004B3B0000}"/>
    <cellStyle name="Percent 13" xfId="3400" xr:uid="{00000000-0005-0000-0000-00004C3B0000}"/>
    <cellStyle name="Percent 13 2" xfId="3401" xr:uid="{00000000-0005-0000-0000-00004D3B0000}"/>
    <cellStyle name="Percent 130" xfId="3402" xr:uid="{00000000-0005-0000-0000-00004E3B0000}"/>
    <cellStyle name="Percent 131" xfId="3403" xr:uid="{00000000-0005-0000-0000-00004F3B0000}"/>
    <cellStyle name="Percent 132" xfId="3404" xr:uid="{00000000-0005-0000-0000-0000503B0000}"/>
    <cellStyle name="Percent 133" xfId="3405" xr:uid="{00000000-0005-0000-0000-0000513B0000}"/>
    <cellStyle name="Percent 134" xfId="3406" xr:uid="{00000000-0005-0000-0000-0000523B0000}"/>
    <cellStyle name="Percent 135" xfId="3407" xr:uid="{00000000-0005-0000-0000-0000533B0000}"/>
    <cellStyle name="Percent 136" xfId="3408" xr:uid="{00000000-0005-0000-0000-0000543B0000}"/>
    <cellStyle name="Percent 137" xfId="3409" xr:uid="{00000000-0005-0000-0000-0000553B0000}"/>
    <cellStyle name="Percent 138" xfId="3410" xr:uid="{00000000-0005-0000-0000-0000563B0000}"/>
    <cellStyle name="Percent 139" xfId="3411" xr:uid="{00000000-0005-0000-0000-0000573B0000}"/>
    <cellStyle name="Percent 14" xfId="3412" xr:uid="{00000000-0005-0000-0000-0000583B0000}"/>
    <cellStyle name="Percent 14 2" xfId="3413" xr:uid="{00000000-0005-0000-0000-0000593B0000}"/>
    <cellStyle name="Percent 140" xfId="3414" xr:uid="{00000000-0005-0000-0000-00005A3B0000}"/>
    <cellStyle name="Percent 141" xfId="3415" xr:uid="{00000000-0005-0000-0000-00005B3B0000}"/>
    <cellStyle name="Percent 142" xfId="3416" xr:uid="{00000000-0005-0000-0000-00005C3B0000}"/>
    <cellStyle name="Percent 143" xfId="3417" xr:uid="{00000000-0005-0000-0000-00005D3B0000}"/>
    <cellStyle name="Percent 144" xfId="3418" xr:uid="{00000000-0005-0000-0000-00005E3B0000}"/>
    <cellStyle name="Percent 145" xfId="3419" xr:uid="{00000000-0005-0000-0000-00005F3B0000}"/>
    <cellStyle name="Percent 146" xfId="3420" xr:uid="{00000000-0005-0000-0000-0000603B0000}"/>
    <cellStyle name="Percent 147" xfId="3421" xr:uid="{00000000-0005-0000-0000-0000613B0000}"/>
    <cellStyle name="Percent 148" xfId="3422" xr:uid="{00000000-0005-0000-0000-0000623B0000}"/>
    <cellStyle name="Percent 149" xfId="3423" xr:uid="{00000000-0005-0000-0000-0000633B0000}"/>
    <cellStyle name="Percent 15" xfId="3424" xr:uid="{00000000-0005-0000-0000-0000643B0000}"/>
    <cellStyle name="Percent 15 2" xfId="3425" xr:uid="{00000000-0005-0000-0000-0000653B0000}"/>
    <cellStyle name="Percent 15 3" xfId="13144" xr:uid="{00000000-0005-0000-0000-0000663B0000}"/>
    <cellStyle name="Percent 150" xfId="3426" xr:uid="{00000000-0005-0000-0000-0000673B0000}"/>
    <cellStyle name="Percent 151" xfId="3427" xr:uid="{00000000-0005-0000-0000-0000683B0000}"/>
    <cellStyle name="Percent 152" xfId="3428" xr:uid="{00000000-0005-0000-0000-0000693B0000}"/>
    <cellStyle name="Percent 152 2" xfId="3429" xr:uid="{00000000-0005-0000-0000-00006A3B0000}"/>
    <cellStyle name="Percent 152 3" xfId="3430" xr:uid="{00000000-0005-0000-0000-00006B3B0000}"/>
    <cellStyle name="Percent 152 3 2" xfId="3431" xr:uid="{00000000-0005-0000-0000-00006C3B0000}"/>
    <cellStyle name="Percent 152 3 3" xfId="9937" xr:uid="{00000000-0005-0000-0000-00006D3B0000}"/>
    <cellStyle name="Percent 153" xfId="3432" xr:uid="{00000000-0005-0000-0000-00006E3B0000}"/>
    <cellStyle name="Percent 153 2" xfId="3433" xr:uid="{00000000-0005-0000-0000-00006F3B0000}"/>
    <cellStyle name="Percent 153 3" xfId="3434" xr:uid="{00000000-0005-0000-0000-0000703B0000}"/>
    <cellStyle name="Percent 153 3 2" xfId="3435" xr:uid="{00000000-0005-0000-0000-0000713B0000}"/>
    <cellStyle name="Percent 153 3 3" xfId="9938" xr:uid="{00000000-0005-0000-0000-0000723B0000}"/>
    <cellStyle name="Percent 154" xfId="3436" xr:uid="{00000000-0005-0000-0000-0000733B0000}"/>
    <cellStyle name="Percent 154 2" xfId="3437" xr:uid="{00000000-0005-0000-0000-0000743B0000}"/>
    <cellStyle name="Percent 154 3" xfId="3438" xr:uid="{00000000-0005-0000-0000-0000753B0000}"/>
    <cellStyle name="Percent 154 3 2" xfId="3439" xr:uid="{00000000-0005-0000-0000-0000763B0000}"/>
    <cellStyle name="Percent 154 3 3" xfId="9939" xr:uid="{00000000-0005-0000-0000-0000773B0000}"/>
    <cellStyle name="Percent 155" xfId="3440" xr:uid="{00000000-0005-0000-0000-0000783B0000}"/>
    <cellStyle name="Percent 155 2" xfId="3441" xr:uid="{00000000-0005-0000-0000-0000793B0000}"/>
    <cellStyle name="Percent 155 3" xfId="3442" xr:uid="{00000000-0005-0000-0000-00007A3B0000}"/>
    <cellStyle name="Percent 155 3 2" xfId="3443" xr:uid="{00000000-0005-0000-0000-00007B3B0000}"/>
    <cellStyle name="Percent 155 3 3" xfId="9940" xr:uid="{00000000-0005-0000-0000-00007C3B0000}"/>
    <cellStyle name="Percent 156" xfId="3444" xr:uid="{00000000-0005-0000-0000-00007D3B0000}"/>
    <cellStyle name="Percent 156 2" xfId="3445" xr:uid="{00000000-0005-0000-0000-00007E3B0000}"/>
    <cellStyle name="Percent 156 3" xfId="3446" xr:uid="{00000000-0005-0000-0000-00007F3B0000}"/>
    <cellStyle name="Percent 156 3 2" xfId="3447" xr:uid="{00000000-0005-0000-0000-0000803B0000}"/>
    <cellStyle name="Percent 156 3 3" xfId="9941" xr:uid="{00000000-0005-0000-0000-0000813B0000}"/>
    <cellStyle name="Percent 157" xfId="3448" xr:uid="{00000000-0005-0000-0000-0000823B0000}"/>
    <cellStyle name="Percent 157 2" xfId="3449" xr:uid="{00000000-0005-0000-0000-0000833B0000}"/>
    <cellStyle name="Percent 157 3" xfId="3450" xr:uid="{00000000-0005-0000-0000-0000843B0000}"/>
    <cellStyle name="Percent 157 3 2" xfId="3451" xr:uid="{00000000-0005-0000-0000-0000853B0000}"/>
    <cellStyle name="Percent 157 3 3" xfId="9942" xr:uid="{00000000-0005-0000-0000-0000863B0000}"/>
    <cellStyle name="Percent 158" xfId="3452" xr:uid="{00000000-0005-0000-0000-0000873B0000}"/>
    <cellStyle name="Percent 158 2" xfId="3453" xr:uid="{00000000-0005-0000-0000-0000883B0000}"/>
    <cellStyle name="Percent 158 3" xfId="3454" xr:uid="{00000000-0005-0000-0000-0000893B0000}"/>
    <cellStyle name="Percent 158 3 2" xfId="3455" xr:uid="{00000000-0005-0000-0000-00008A3B0000}"/>
    <cellStyle name="Percent 158 3 3" xfId="9943" xr:uid="{00000000-0005-0000-0000-00008B3B0000}"/>
    <cellStyle name="Percent 159" xfId="3456" xr:uid="{00000000-0005-0000-0000-00008C3B0000}"/>
    <cellStyle name="Percent 16" xfId="3457" xr:uid="{00000000-0005-0000-0000-00008D3B0000}"/>
    <cellStyle name="Percent 16 2" xfId="3458" xr:uid="{00000000-0005-0000-0000-00008E3B0000}"/>
    <cellStyle name="Percent 16 3" xfId="3459" xr:uid="{00000000-0005-0000-0000-00008F3B0000}"/>
    <cellStyle name="Percent 160" xfId="3460" xr:uid="{00000000-0005-0000-0000-0000903B0000}"/>
    <cellStyle name="Percent 161" xfId="3461" xr:uid="{00000000-0005-0000-0000-0000913B0000}"/>
    <cellStyle name="Percent 162" xfId="3462" xr:uid="{00000000-0005-0000-0000-0000923B0000}"/>
    <cellStyle name="Percent 163" xfId="3463" xr:uid="{00000000-0005-0000-0000-0000933B0000}"/>
    <cellStyle name="Percent 164" xfId="3464" xr:uid="{00000000-0005-0000-0000-0000943B0000}"/>
    <cellStyle name="Percent 165" xfId="3465" xr:uid="{00000000-0005-0000-0000-0000953B0000}"/>
    <cellStyle name="Percent 166" xfId="3466" xr:uid="{00000000-0005-0000-0000-0000963B0000}"/>
    <cellStyle name="Percent 167" xfId="3467" xr:uid="{00000000-0005-0000-0000-0000973B0000}"/>
    <cellStyle name="Percent 168" xfId="3468" xr:uid="{00000000-0005-0000-0000-0000983B0000}"/>
    <cellStyle name="Percent 169" xfId="3469" xr:uid="{00000000-0005-0000-0000-0000993B0000}"/>
    <cellStyle name="Percent 17" xfId="3470" xr:uid="{00000000-0005-0000-0000-00009A3B0000}"/>
    <cellStyle name="Percent 17 2" xfId="3471" xr:uid="{00000000-0005-0000-0000-00009B3B0000}"/>
    <cellStyle name="Percent 170" xfId="3472" xr:uid="{00000000-0005-0000-0000-00009C3B0000}"/>
    <cellStyle name="Percent 171" xfId="3473" xr:uid="{00000000-0005-0000-0000-00009D3B0000}"/>
    <cellStyle name="Percent 172" xfId="3474" xr:uid="{00000000-0005-0000-0000-00009E3B0000}"/>
    <cellStyle name="Percent 173" xfId="3475" xr:uid="{00000000-0005-0000-0000-00009F3B0000}"/>
    <cellStyle name="Percent 174" xfId="3476" xr:uid="{00000000-0005-0000-0000-0000A03B0000}"/>
    <cellStyle name="Percent 175" xfId="3477" xr:uid="{00000000-0005-0000-0000-0000A13B0000}"/>
    <cellStyle name="Percent 176" xfId="3478" xr:uid="{00000000-0005-0000-0000-0000A23B0000}"/>
    <cellStyle name="Percent 177" xfId="3479" xr:uid="{00000000-0005-0000-0000-0000A33B0000}"/>
    <cellStyle name="Percent 178" xfId="3480" xr:uid="{00000000-0005-0000-0000-0000A43B0000}"/>
    <cellStyle name="Percent 179" xfId="3481" xr:uid="{00000000-0005-0000-0000-0000A53B0000}"/>
    <cellStyle name="Percent 18" xfId="3482" xr:uid="{00000000-0005-0000-0000-0000A63B0000}"/>
    <cellStyle name="Percent 18 2" xfId="3483" xr:uid="{00000000-0005-0000-0000-0000A73B0000}"/>
    <cellStyle name="Percent 180" xfId="3484" xr:uid="{00000000-0005-0000-0000-0000A83B0000}"/>
    <cellStyle name="Percent 181" xfId="3485" xr:uid="{00000000-0005-0000-0000-0000A93B0000}"/>
    <cellStyle name="Percent 182" xfId="3486" xr:uid="{00000000-0005-0000-0000-0000AA3B0000}"/>
    <cellStyle name="Percent 183" xfId="3487" xr:uid="{00000000-0005-0000-0000-0000AB3B0000}"/>
    <cellStyle name="Percent 184" xfId="3488" xr:uid="{00000000-0005-0000-0000-0000AC3B0000}"/>
    <cellStyle name="Percent 185" xfId="3489" xr:uid="{00000000-0005-0000-0000-0000AD3B0000}"/>
    <cellStyle name="Percent 186" xfId="3490" xr:uid="{00000000-0005-0000-0000-0000AE3B0000}"/>
    <cellStyle name="Percent 187" xfId="3491" xr:uid="{00000000-0005-0000-0000-0000AF3B0000}"/>
    <cellStyle name="Percent 188" xfId="3492" xr:uid="{00000000-0005-0000-0000-0000B03B0000}"/>
    <cellStyle name="Percent 189" xfId="3493" xr:uid="{00000000-0005-0000-0000-0000B13B0000}"/>
    <cellStyle name="Percent 19" xfId="3494" xr:uid="{00000000-0005-0000-0000-0000B23B0000}"/>
    <cellStyle name="Percent 19 2" xfId="3495" xr:uid="{00000000-0005-0000-0000-0000B33B0000}"/>
    <cellStyle name="Percent 190" xfId="3496" xr:uid="{00000000-0005-0000-0000-0000B43B0000}"/>
    <cellStyle name="Percent 191" xfId="3497" xr:uid="{00000000-0005-0000-0000-0000B53B0000}"/>
    <cellStyle name="Percent 192" xfId="3498" xr:uid="{00000000-0005-0000-0000-0000B63B0000}"/>
    <cellStyle name="Percent 193" xfId="3499" xr:uid="{00000000-0005-0000-0000-0000B73B0000}"/>
    <cellStyle name="Percent 194" xfId="3500" xr:uid="{00000000-0005-0000-0000-0000B83B0000}"/>
    <cellStyle name="Percent 195" xfId="3501" xr:uid="{00000000-0005-0000-0000-0000B93B0000}"/>
    <cellStyle name="Percent 196" xfId="3502" xr:uid="{00000000-0005-0000-0000-0000BA3B0000}"/>
    <cellStyle name="Percent 197" xfId="3503" xr:uid="{00000000-0005-0000-0000-0000BB3B0000}"/>
    <cellStyle name="Percent 198" xfId="3504" xr:uid="{00000000-0005-0000-0000-0000BC3B0000}"/>
    <cellStyle name="Percent 199" xfId="3505" xr:uid="{00000000-0005-0000-0000-0000BD3B0000}"/>
    <cellStyle name="Percent 2" xfId="3506" xr:uid="{00000000-0005-0000-0000-0000BE3B0000}"/>
    <cellStyle name="Percent 2 2" xfId="3507" xr:uid="{00000000-0005-0000-0000-0000BF3B0000}"/>
    <cellStyle name="Percent 2 2 2" xfId="3508" xr:uid="{00000000-0005-0000-0000-0000C03B0000}"/>
    <cellStyle name="Percent 2 2 3" xfId="3509" xr:uid="{00000000-0005-0000-0000-0000C13B0000}"/>
    <cellStyle name="Percent 2 2 4" xfId="44202" xr:uid="{D26BEF6C-D712-4A92-ACEC-5DAC44ABAFB4}"/>
    <cellStyle name="Percent 2 3" xfId="3510" xr:uid="{00000000-0005-0000-0000-0000C23B0000}"/>
    <cellStyle name="Percent 2 3 2" xfId="3511" xr:uid="{00000000-0005-0000-0000-0000C33B0000}"/>
    <cellStyle name="Percent 2 3 3" xfId="3512" xr:uid="{00000000-0005-0000-0000-0000C43B0000}"/>
    <cellStyle name="Percent 2 4" xfId="3513" xr:uid="{00000000-0005-0000-0000-0000C53B0000}"/>
    <cellStyle name="Percent 2 4 2" xfId="3514" xr:uid="{00000000-0005-0000-0000-0000C63B0000}"/>
    <cellStyle name="Percent 2 4 2 2" xfId="3515" xr:uid="{00000000-0005-0000-0000-0000C73B0000}"/>
    <cellStyle name="Percent 2 4 2 2 2" xfId="3516" xr:uid="{00000000-0005-0000-0000-0000C83B0000}"/>
    <cellStyle name="Percent 2 4 2 2 3" xfId="5711" xr:uid="{00000000-0005-0000-0000-0000C93B0000}"/>
    <cellStyle name="Percent 2 4 2 2 4" xfId="9944" xr:uid="{00000000-0005-0000-0000-0000CA3B0000}"/>
    <cellStyle name="Percent 2 4 2 3" xfId="3517" xr:uid="{00000000-0005-0000-0000-0000CB3B0000}"/>
    <cellStyle name="Percent 2 4 2 4" xfId="3518" xr:uid="{00000000-0005-0000-0000-0000CC3B0000}"/>
    <cellStyle name="Percent 2 4 2 5" xfId="3519" xr:uid="{00000000-0005-0000-0000-0000CD3B0000}"/>
    <cellStyle name="Percent 2 4 3" xfId="3520" xr:uid="{00000000-0005-0000-0000-0000CE3B0000}"/>
    <cellStyle name="Percent 2 4 4" xfId="3521" xr:uid="{00000000-0005-0000-0000-0000CF3B0000}"/>
    <cellStyle name="Percent 2 4 5" xfId="3522" xr:uid="{00000000-0005-0000-0000-0000D03B0000}"/>
    <cellStyle name="Percent 2 4 6" xfId="3523" xr:uid="{00000000-0005-0000-0000-0000D13B0000}"/>
    <cellStyle name="Percent 2 5" xfId="3524" xr:uid="{00000000-0005-0000-0000-0000D23B0000}"/>
    <cellStyle name="Percent 2 5 2" xfId="3525" xr:uid="{00000000-0005-0000-0000-0000D33B0000}"/>
    <cellStyle name="Percent 2 5 2 2" xfId="3526" xr:uid="{00000000-0005-0000-0000-0000D43B0000}"/>
    <cellStyle name="Percent 2 5 2 3" xfId="5388" xr:uid="{00000000-0005-0000-0000-0000D53B0000}"/>
    <cellStyle name="Percent 2 5 2 4" xfId="9945" xr:uid="{00000000-0005-0000-0000-0000D63B0000}"/>
    <cellStyle name="Percent 2 5 3" xfId="3527" xr:uid="{00000000-0005-0000-0000-0000D73B0000}"/>
    <cellStyle name="Percent 2 5 3 2" xfId="3528" xr:uid="{00000000-0005-0000-0000-0000D83B0000}"/>
    <cellStyle name="Percent 2 5 3 3" xfId="5387" xr:uid="{00000000-0005-0000-0000-0000D93B0000}"/>
    <cellStyle name="Percent 2 5 3 4" xfId="9946" xr:uid="{00000000-0005-0000-0000-0000DA3B0000}"/>
    <cellStyle name="Percent 2 6" xfId="3529" xr:uid="{00000000-0005-0000-0000-0000DB3B0000}"/>
    <cellStyle name="Percent 2 6 2" xfId="3530" xr:uid="{00000000-0005-0000-0000-0000DC3B0000}"/>
    <cellStyle name="Percent 2 6 3" xfId="5389" xr:uid="{00000000-0005-0000-0000-0000DD3B0000}"/>
    <cellStyle name="Percent 2 6 4" xfId="9947" xr:uid="{00000000-0005-0000-0000-0000DE3B0000}"/>
    <cellStyle name="Percent 2 7" xfId="3531" xr:uid="{00000000-0005-0000-0000-0000DF3B0000}"/>
    <cellStyle name="Percent 2 7 2" xfId="3532" xr:uid="{00000000-0005-0000-0000-0000E03B0000}"/>
    <cellStyle name="Percent 2 7 3" xfId="5390" xr:uid="{00000000-0005-0000-0000-0000E13B0000}"/>
    <cellStyle name="Percent 2 7 4" xfId="9948" xr:uid="{00000000-0005-0000-0000-0000E23B0000}"/>
    <cellStyle name="Percent 20" xfId="3533" xr:uid="{00000000-0005-0000-0000-0000E33B0000}"/>
    <cellStyle name="Percent 20 2" xfId="3534" xr:uid="{00000000-0005-0000-0000-0000E43B0000}"/>
    <cellStyle name="Percent 200" xfId="3535" xr:uid="{00000000-0005-0000-0000-0000E53B0000}"/>
    <cellStyle name="Percent 201" xfId="3536" xr:uid="{00000000-0005-0000-0000-0000E63B0000}"/>
    <cellStyle name="Percent 202" xfId="3537" xr:uid="{00000000-0005-0000-0000-0000E73B0000}"/>
    <cellStyle name="Percent 203" xfId="3538" xr:uid="{00000000-0005-0000-0000-0000E83B0000}"/>
    <cellStyle name="Percent 204" xfId="3539" xr:uid="{00000000-0005-0000-0000-0000E93B0000}"/>
    <cellStyle name="Percent 205" xfId="3540" xr:uid="{00000000-0005-0000-0000-0000EA3B0000}"/>
    <cellStyle name="Percent 206" xfId="3541" xr:uid="{00000000-0005-0000-0000-0000EB3B0000}"/>
    <cellStyle name="Percent 207" xfId="3542" xr:uid="{00000000-0005-0000-0000-0000EC3B0000}"/>
    <cellStyle name="Percent 208" xfId="3543" xr:uid="{00000000-0005-0000-0000-0000ED3B0000}"/>
    <cellStyle name="Percent 209" xfId="3544" xr:uid="{00000000-0005-0000-0000-0000EE3B0000}"/>
    <cellStyle name="Percent 21" xfId="3545" xr:uid="{00000000-0005-0000-0000-0000EF3B0000}"/>
    <cellStyle name="Percent 21 2" xfId="3546" xr:uid="{00000000-0005-0000-0000-0000F03B0000}"/>
    <cellStyle name="Percent 210" xfId="3547" xr:uid="{00000000-0005-0000-0000-0000F13B0000}"/>
    <cellStyle name="Percent 211" xfId="3548" xr:uid="{00000000-0005-0000-0000-0000F23B0000}"/>
    <cellStyle name="Percent 212" xfId="3549" xr:uid="{00000000-0005-0000-0000-0000F33B0000}"/>
    <cellStyle name="Percent 213" xfId="3550" xr:uid="{00000000-0005-0000-0000-0000F43B0000}"/>
    <cellStyle name="Percent 214" xfId="3551" xr:uid="{00000000-0005-0000-0000-0000F53B0000}"/>
    <cellStyle name="Percent 215" xfId="3552" xr:uid="{00000000-0005-0000-0000-0000F63B0000}"/>
    <cellStyle name="Percent 216" xfId="3553" xr:uid="{00000000-0005-0000-0000-0000F73B0000}"/>
    <cellStyle name="Percent 217" xfId="3554" xr:uid="{00000000-0005-0000-0000-0000F83B0000}"/>
    <cellStyle name="Percent 218" xfId="3555" xr:uid="{00000000-0005-0000-0000-0000F93B0000}"/>
    <cellStyle name="Percent 219" xfId="3556" xr:uid="{00000000-0005-0000-0000-0000FA3B0000}"/>
    <cellStyle name="Percent 22" xfId="3557" xr:uid="{00000000-0005-0000-0000-0000FB3B0000}"/>
    <cellStyle name="Percent 22 2" xfId="3558" xr:uid="{00000000-0005-0000-0000-0000FC3B0000}"/>
    <cellStyle name="Percent 220" xfId="3559" xr:uid="{00000000-0005-0000-0000-0000FD3B0000}"/>
    <cellStyle name="Percent 221" xfId="3560" xr:uid="{00000000-0005-0000-0000-0000FE3B0000}"/>
    <cellStyle name="Percent 222" xfId="3561" xr:uid="{00000000-0005-0000-0000-0000FF3B0000}"/>
    <cellStyle name="Percent 223" xfId="3562" xr:uid="{00000000-0005-0000-0000-0000003C0000}"/>
    <cellStyle name="Percent 224" xfId="3563" xr:uid="{00000000-0005-0000-0000-0000013C0000}"/>
    <cellStyle name="Percent 225" xfId="3564" xr:uid="{00000000-0005-0000-0000-0000023C0000}"/>
    <cellStyle name="Percent 226" xfId="3565" xr:uid="{00000000-0005-0000-0000-0000033C0000}"/>
    <cellStyle name="Percent 227" xfId="3566" xr:uid="{00000000-0005-0000-0000-0000043C0000}"/>
    <cellStyle name="Percent 228" xfId="3567" xr:uid="{00000000-0005-0000-0000-0000053C0000}"/>
    <cellStyle name="Percent 229" xfId="3568" xr:uid="{00000000-0005-0000-0000-0000063C0000}"/>
    <cellStyle name="Percent 23" xfId="3569" xr:uid="{00000000-0005-0000-0000-0000073C0000}"/>
    <cellStyle name="Percent 23 2" xfId="3570" xr:uid="{00000000-0005-0000-0000-0000083C0000}"/>
    <cellStyle name="Percent 230" xfId="3571" xr:uid="{00000000-0005-0000-0000-0000093C0000}"/>
    <cellStyle name="Percent 231" xfId="3572" xr:uid="{00000000-0005-0000-0000-00000A3C0000}"/>
    <cellStyle name="Percent 232" xfId="3573" xr:uid="{00000000-0005-0000-0000-00000B3C0000}"/>
    <cellStyle name="Percent 233" xfId="3574" xr:uid="{00000000-0005-0000-0000-00000C3C0000}"/>
    <cellStyle name="Percent 234" xfId="3575" xr:uid="{00000000-0005-0000-0000-00000D3C0000}"/>
    <cellStyle name="Percent 235" xfId="3576" xr:uid="{00000000-0005-0000-0000-00000E3C0000}"/>
    <cellStyle name="Percent 236" xfId="3577" xr:uid="{00000000-0005-0000-0000-00000F3C0000}"/>
    <cellStyle name="Percent 237" xfId="3578" xr:uid="{00000000-0005-0000-0000-0000103C0000}"/>
    <cellStyle name="Percent 238" xfId="3579" xr:uid="{00000000-0005-0000-0000-0000113C0000}"/>
    <cellStyle name="Percent 239" xfId="3580" xr:uid="{00000000-0005-0000-0000-0000123C0000}"/>
    <cellStyle name="Percent 24" xfId="3581" xr:uid="{00000000-0005-0000-0000-0000133C0000}"/>
    <cellStyle name="Percent 24 2" xfId="3582" xr:uid="{00000000-0005-0000-0000-0000143C0000}"/>
    <cellStyle name="Percent 240" xfId="3583" xr:uid="{00000000-0005-0000-0000-0000153C0000}"/>
    <cellStyle name="Percent 241" xfId="3584" xr:uid="{00000000-0005-0000-0000-0000163C0000}"/>
    <cellStyle name="Percent 242" xfId="3585" xr:uid="{00000000-0005-0000-0000-0000173C0000}"/>
    <cellStyle name="Percent 243" xfId="3586" xr:uid="{00000000-0005-0000-0000-0000183C0000}"/>
    <cellStyle name="Percent 244" xfId="3587" xr:uid="{00000000-0005-0000-0000-0000193C0000}"/>
    <cellStyle name="Percent 245" xfId="3588" xr:uid="{00000000-0005-0000-0000-00001A3C0000}"/>
    <cellStyle name="Percent 246" xfId="3589" xr:uid="{00000000-0005-0000-0000-00001B3C0000}"/>
    <cellStyle name="Percent 247" xfId="3590" xr:uid="{00000000-0005-0000-0000-00001C3C0000}"/>
    <cellStyle name="Percent 248" xfId="3591" xr:uid="{00000000-0005-0000-0000-00001D3C0000}"/>
    <cellStyle name="Percent 249" xfId="3592" xr:uid="{00000000-0005-0000-0000-00001E3C0000}"/>
    <cellStyle name="Percent 25" xfId="3593" xr:uid="{00000000-0005-0000-0000-00001F3C0000}"/>
    <cellStyle name="Percent 25 2" xfId="3594" xr:uid="{00000000-0005-0000-0000-0000203C0000}"/>
    <cellStyle name="Percent 250" xfId="3595" xr:uid="{00000000-0005-0000-0000-0000213C0000}"/>
    <cellStyle name="Percent 251" xfId="3596" xr:uid="{00000000-0005-0000-0000-0000223C0000}"/>
    <cellStyle name="Percent 252" xfId="3597" xr:uid="{00000000-0005-0000-0000-0000233C0000}"/>
    <cellStyle name="Percent 253" xfId="3598" xr:uid="{00000000-0005-0000-0000-0000243C0000}"/>
    <cellStyle name="Percent 254" xfId="3599" xr:uid="{00000000-0005-0000-0000-0000253C0000}"/>
    <cellStyle name="Percent 255" xfId="3600" xr:uid="{00000000-0005-0000-0000-0000263C0000}"/>
    <cellStyle name="Percent 256" xfId="3601" xr:uid="{00000000-0005-0000-0000-0000273C0000}"/>
    <cellStyle name="Percent 257" xfId="3602" xr:uid="{00000000-0005-0000-0000-0000283C0000}"/>
    <cellStyle name="Percent 258" xfId="3603" xr:uid="{00000000-0005-0000-0000-0000293C0000}"/>
    <cellStyle name="Percent 259" xfId="3604" xr:uid="{00000000-0005-0000-0000-00002A3C0000}"/>
    <cellStyle name="Percent 26" xfId="3605" xr:uid="{00000000-0005-0000-0000-00002B3C0000}"/>
    <cellStyle name="Percent 26 2" xfId="3606" xr:uid="{00000000-0005-0000-0000-00002C3C0000}"/>
    <cellStyle name="Percent 260" xfId="3607" xr:uid="{00000000-0005-0000-0000-00002D3C0000}"/>
    <cellStyle name="Percent 261" xfId="3608" xr:uid="{00000000-0005-0000-0000-00002E3C0000}"/>
    <cellStyle name="Percent 262" xfId="3609" xr:uid="{00000000-0005-0000-0000-00002F3C0000}"/>
    <cellStyle name="Percent 263" xfId="3610" xr:uid="{00000000-0005-0000-0000-0000303C0000}"/>
    <cellStyle name="Percent 264" xfId="3611" xr:uid="{00000000-0005-0000-0000-0000313C0000}"/>
    <cellStyle name="Percent 265" xfId="3612" xr:uid="{00000000-0005-0000-0000-0000323C0000}"/>
    <cellStyle name="Percent 266" xfId="3613" xr:uid="{00000000-0005-0000-0000-0000333C0000}"/>
    <cellStyle name="Percent 267" xfId="3614" xr:uid="{00000000-0005-0000-0000-0000343C0000}"/>
    <cellStyle name="Percent 268" xfId="3615" xr:uid="{00000000-0005-0000-0000-0000353C0000}"/>
    <cellStyle name="Percent 269" xfId="3616" xr:uid="{00000000-0005-0000-0000-0000363C0000}"/>
    <cellStyle name="Percent 27" xfId="3617" xr:uid="{00000000-0005-0000-0000-0000373C0000}"/>
    <cellStyle name="Percent 27 2" xfId="3618" xr:uid="{00000000-0005-0000-0000-0000383C0000}"/>
    <cellStyle name="Percent 270" xfId="3619" xr:uid="{00000000-0005-0000-0000-0000393C0000}"/>
    <cellStyle name="Percent 271" xfId="3620" xr:uid="{00000000-0005-0000-0000-00003A3C0000}"/>
    <cellStyle name="Percent 272" xfId="3621" xr:uid="{00000000-0005-0000-0000-00003B3C0000}"/>
    <cellStyle name="Percent 273" xfId="3622" xr:uid="{00000000-0005-0000-0000-00003C3C0000}"/>
    <cellStyle name="Percent 274" xfId="3623" xr:uid="{00000000-0005-0000-0000-00003D3C0000}"/>
    <cellStyle name="Percent 275" xfId="3624" xr:uid="{00000000-0005-0000-0000-00003E3C0000}"/>
    <cellStyle name="Percent 276" xfId="3625" xr:uid="{00000000-0005-0000-0000-00003F3C0000}"/>
    <cellStyle name="Percent 277" xfId="3626" xr:uid="{00000000-0005-0000-0000-0000403C0000}"/>
    <cellStyle name="Percent 278" xfId="3627" xr:uid="{00000000-0005-0000-0000-0000413C0000}"/>
    <cellStyle name="Percent 279" xfId="3628" xr:uid="{00000000-0005-0000-0000-0000423C0000}"/>
    <cellStyle name="Percent 28" xfId="3629" xr:uid="{00000000-0005-0000-0000-0000433C0000}"/>
    <cellStyle name="Percent 28 2" xfId="3630" xr:uid="{00000000-0005-0000-0000-0000443C0000}"/>
    <cellStyle name="Percent 280" xfId="3631" xr:uid="{00000000-0005-0000-0000-0000453C0000}"/>
    <cellStyle name="Percent 280 2" xfId="3632" xr:uid="{00000000-0005-0000-0000-0000463C0000}"/>
    <cellStyle name="Percent 280 3" xfId="3633" xr:uid="{00000000-0005-0000-0000-0000473C0000}"/>
    <cellStyle name="Percent 280 3 2" xfId="3634" xr:uid="{00000000-0005-0000-0000-0000483C0000}"/>
    <cellStyle name="Percent 280 3 3" xfId="9949" xr:uid="{00000000-0005-0000-0000-0000493C0000}"/>
    <cellStyle name="Percent 281" xfId="3635" xr:uid="{00000000-0005-0000-0000-00004A3C0000}"/>
    <cellStyle name="Percent 281 2" xfId="3636" xr:uid="{00000000-0005-0000-0000-00004B3C0000}"/>
    <cellStyle name="Percent 281 3" xfId="3637" xr:uid="{00000000-0005-0000-0000-00004C3C0000}"/>
    <cellStyle name="Percent 281 3 2" xfId="3638" xr:uid="{00000000-0005-0000-0000-00004D3C0000}"/>
    <cellStyle name="Percent 281 3 3" xfId="9950" xr:uid="{00000000-0005-0000-0000-00004E3C0000}"/>
    <cellStyle name="Percent 282" xfId="3639" xr:uid="{00000000-0005-0000-0000-00004F3C0000}"/>
    <cellStyle name="Percent 282 2" xfId="3640" xr:uid="{00000000-0005-0000-0000-0000503C0000}"/>
    <cellStyle name="Percent 282 3" xfId="3641" xr:uid="{00000000-0005-0000-0000-0000513C0000}"/>
    <cellStyle name="Percent 282 3 2" xfId="3642" xr:uid="{00000000-0005-0000-0000-0000523C0000}"/>
    <cellStyle name="Percent 282 3 3" xfId="9951" xr:uid="{00000000-0005-0000-0000-0000533C0000}"/>
    <cellStyle name="Percent 283" xfId="3643" xr:uid="{00000000-0005-0000-0000-0000543C0000}"/>
    <cellStyle name="Percent 284" xfId="3644" xr:uid="{00000000-0005-0000-0000-0000553C0000}"/>
    <cellStyle name="Percent 285" xfId="3645" xr:uid="{00000000-0005-0000-0000-0000563C0000}"/>
    <cellStyle name="Percent 286" xfId="3646" xr:uid="{00000000-0005-0000-0000-0000573C0000}"/>
    <cellStyle name="Percent 287" xfId="3647" xr:uid="{00000000-0005-0000-0000-0000583C0000}"/>
    <cellStyle name="Percent 288" xfId="3648" xr:uid="{00000000-0005-0000-0000-0000593C0000}"/>
    <cellStyle name="Percent 288 2" xfId="3649" xr:uid="{00000000-0005-0000-0000-00005A3C0000}"/>
    <cellStyle name="Percent 288 2 2" xfId="3650" xr:uid="{00000000-0005-0000-0000-00005B3C0000}"/>
    <cellStyle name="Percent 288 2 3" xfId="5712" xr:uid="{00000000-0005-0000-0000-00005C3C0000}"/>
    <cellStyle name="Percent 288 2 4" xfId="9952" xr:uid="{00000000-0005-0000-0000-00005D3C0000}"/>
    <cellStyle name="Percent 288 3" xfId="3651" xr:uid="{00000000-0005-0000-0000-00005E3C0000}"/>
    <cellStyle name="Percent 288 4" xfId="3652" xr:uid="{00000000-0005-0000-0000-00005F3C0000}"/>
    <cellStyle name="Percent 288 5" xfId="3653" xr:uid="{00000000-0005-0000-0000-0000603C0000}"/>
    <cellStyle name="Percent 289" xfId="3654" xr:uid="{00000000-0005-0000-0000-0000613C0000}"/>
    <cellStyle name="Percent 29" xfId="3655" xr:uid="{00000000-0005-0000-0000-0000623C0000}"/>
    <cellStyle name="Percent 29 2" xfId="3656" xr:uid="{00000000-0005-0000-0000-0000633C0000}"/>
    <cellStyle name="Percent 29 3" xfId="3657" xr:uid="{00000000-0005-0000-0000-0000643C0000}"/>
    <cellStyle name="Percent 290" xfId="3658" xr:uid="{00000000-0005-0000-0000-0000653C0000}"/>
    <cellStyle name="Percent 291" xfId="3659" xr:uid="{00000000-0005-0000-0000-0000663C0000}"/>
    <cellStyle name="Percent 292" xfId="3660" xr:uid="{00000000-0005-0000-0000-0000673C0000}"/>
    <cellStyle name="Percent 293" xfId="3661" xr:uid="{00000000-0005-0000-0000-0000683C0000}"/>
    <cellStyle name="Percent 294" xfId="3662" xr:uid="{00000000-0005-0000-0000-0000693C0000}"/>
    <cellStyle name="Percent 295" xfId="3663" xr:uid="{00000000-0005-0000-0000-00006A3C0000}"/>
    <cellStyle name="Percent 296" xfId="3664" xr:uid="{00000000-0005-0000-0000-00006B3C0000}"/>
    <cellStyle name="Percent 297" xfId="3665" xr:uid="{00000000-0005-0000-0000-00006C3C0000}"/>
    <cellStyle name="Percent 298" xfId="3666" xr:uid="{00000000-0005-0000-0000-00006D3C0000}"/>
    <cellStyle name="Percent 299" xfId="3667" xr:uid="{00000000-0005-0000-0000-00006E3C0000}"/>
    <cellStyle name="Percent 3" xfId="64" xr:uid="{00000000-0005-0000-0000-00006F3C0000}"/>
    <cellStyle name="Percent 3 2" xfId="3668" xr:uid="{00000000-0005-0000-0000-0000703C0000}"/>
    <cellStyle name="Percent 3 2 2" xfId="3669" xr:uid="{00000000-0005-0000-0000-0000713C0000}"/>
    <cellStyle name="Percent 3 2 2 2" xfId="3670" xr:uid="{00000000-0005-0000-0000-0000723C0000}"/>
    <cellStyle name="Percent 3 2 3" xfId="3671" xr:uid="{00000000-0005-0000-0000-0000733C0000}"/>
    <cellStyle name="Percent 3 2 3 2" xfId="3672" xr:uid="{00000000-0005-0000-0000-0000743C0000}"/>
    <cellStyle name="Percent 3 2 3 2 2" xfId="3673" xr:uid="{00000000-0005-0000-0000-0000753C0000}"/>
    <cellStyle name="Percent 3 2 3 2 3" xfId="5393" xr:uid="{00000000-0005-0000-0000-0000763C0000}"/>
    <cellStyle name="Percent 3 2 3 2 4" xfId="9954" xr:uid="{00000000-0005-0000-0000-0000773C0000}"/>
    <cellStyle name="Percent 3 2 3 3" xfId="3674" xr:uid="{00000000-0005-0000-0000-0000783C0000}"/>
    <cellStyle name="Percent 3 2 3 4" xfId="5392" xr:uid="{00000000-0005-0000-0000-0000793C0000}"/>
    <cellStyle name="Percent 3 2 3 5" xfId="9953" xr:uid="{00000000-0005-0000-0000-00007A3C0000}"/>
    <cellStyle name="Percent 3 2 4" xfId="3675" xr:uid="{00000000-0005-0000-0000-00007B3C0000}"/>
    <cellStyle name="Percent 3 3" xfId="3676" xr:uid="{00000000-0005-0000-0000-00007C3C0000}"/>
    <cellStyle name="Percent 3 3 2" xfId="3677" xr:uid="{00000000-0005-0000-0000-00007D3C0000}"/>
    <cellStyle name="Percent 3 4" xfId="3678" xr:uid="{00000000-0005-0000-0000-00007E3C0000}"/>
    <cellStyle name="Percent 3 4 2" xfId="6190" xr:uid="{00000000-0005-0000-0000-00007F3C0000}"/>
    <cellStyle name="Percent 3 5" xfId="3679" xr:uid="{00000000-0005-0000-0000-0000803C0000}"/>
    <cellStyle name="Percent 3 5 2" xfId="3680" xr:uid="{00000000-0005-0000-0000-0000813C0000}"/>
    <cellStyle name="Percent 3 5 2 2" xfId="3681" xr:uid="{00000000-0005-0000-0000-0000823C0000}"/>
    <cellStyle name="Percent 3 5 2 3" xfId="5395" xr:uid="{00000000-0005-0000-0000-0000833C0000}"/>
    <cellStyle name="Percent 3 5 2 4" xfId="9956" xr:uid="{00000000-0005-0000-0000-0000843C0000}"/>
    <cellStyle name="Percent 3 5 3" xfId="3682" xr:uid="{00000000-0005-0000-0000-0000853C0000}"/>
    <cellStyle name="Percent 3 5 4" xfId="5394" xr:uid="{00000000-0005-0000-0000-0000863C0000}"/>
    <cellStyle name="Percent 3 5 5" xfId="9955" xr:uid="{00000000-0005-0000-0000-0000873C0000}"/>
    <cellStyle name="Percent 3 6" xfId="3683" xr:uid="{00000000-0005-0000-0000-0000883C0000}"/>
    <cellStyle name="Percent 3 6 2" xfId="3684" xr:uid="{00000000-0005-0000-0000-0000893C0000}"/>
    <cellStyle name="Percent 3 6 3" xfId="5396" xr:uid="{00000000-0005-0000-0000-00008A3C0000}"/>
    <cellStyle name="Percent 3 6 4" xfId="9957" xr:uid="{00000000-0005-0000-0000-00008B3C0000}"/>
    <cellStyle name="Percent 3 7" xfId="3685" xr:uid="{00000000-0005-0000-0000-00008C3C0000}"/>
    <cellStyle name="Percent 3 7 2" xfId="3686" xr:uid="{00000000-0005-0000-0000-00008D3C0000}"/>
    <cellStyle name="Percent 3 7 3" xfId="5391" xr:uid="{00000000-0005-0000-0000-00008E3C0000}"/>
    <cellStyle name="Percent 3 7 4" xfId="9959" xr:uid="{00000000-0005-0000-0000-00008F3C0000}"/>
    <cellStyle name="Percent 30" xfId="3687" xr:uid="{00000000-0005-0000-0000-0000903C0000}"/>
    <cellStyle name="Percent 30 2" xfId="3688" xr:uid="{00000000-0005-0000-0000-0000913C0000}"/>
    <cellStyle name="Percent 30 3" xfId="3689" xr:uid="{00000000-0005-0000-0000-0000923C0000}"/>
    <cellStyle name="Percent 30 4" xfId="3690" xr:uid="{00000000-0005-0000-0000-0000933C0000}"/>
    <cellStyle name="Percent 300" xfId="3691" xr:uid="{00000000-0005-0000-0000-0000943C0000}"/>
    <cellStyle name="Percent 301" xfId="3692" xr:uid="{00000000-0005-0000-0000-0000953C0000}"/>
    <cellStyle name="Percent 302" xfId="3693" xr:uid="{00000000-0005-0000-0000-0000963C0000}"/>
    <cellStyle name="Percent 303" xfId="3694" xr:uid="{00000000-0005-0000-0000-0000973C0000}"/>
    <cellStyle name="Percent 304" xfId="3695" xr:uid="{00000000-0005-0000-0000-0000983C0000}"/>
    <cellStyle name="Percent 305" xfId="3696" xr:uid="{00000000-0005-0000-0000-0000993C0000}"/>
    <cellStyle name="Percent 306" xfId="3697" xr:uid="{00000000-0005-0000-0000-00009A3C0000}"/>
    <cellStyle name="Percent 307" xfId="3698" xr:uid="{00000000-0005-0000-0000-00009B3C0000}"/>
    <cellStyle name="Percent 308" xfId="3699" xr:uid="{00000000-0005-0000-0000-00009C3C0000}"/>
    <cellStyle name="Percent 309" xfId="3700" xr:uid="{00000000-0005-0000-0000-00009D3C0000}"/>
    <cellStyle name="Percent 31" xfId="3701" xr:uid="{00000000-0005-0000-0000-00009E3C0000}"/>
    <cellStyle name="Percent 31 2" xfId="3702" xr:uid="{00000000-0005-0000-0000-00009F3C0000}"/>
    <cellStyle name="Percent 31 3" xfId="3703" xr:uid="{00000000-0005-0000-0000-0000A03C0000}"/>
    <cellStyle name="Percent 31 4" xfId="3704" xr:uid="{00000000-0005-0000-0000-0000A13C0000}"/>
    <cellStyle name="Percent 310" xfId="3705" xr:uid="{00000000-0005-0000-0000-0000A23C0000}"/>
    <cellStyle name="Percent 311" xfId="3706" xr:uid="{00000000-0005-0000-0000-0000A33C0000}"/>
    <cellStyle name="Percent 312" xfId="3707" xr:uid="{00000000-0005-0000-0000-0000A43C0000}"/>
    <cellStyle name="Percent 313" xfId="3708" xr:uid="{00000000-0005-0000-0000-0000A53C0000}"/>
    <cellStyle name="Percent 314" xfId="3709" xr:uid="{00000000-0005-0000-0000-0000A63C0000}"/>
    <cellStyle name="Percent 315" xfId="3710" xr:uid="{00000000-0005-0000-0000-0000A73C0000}"/>
    <cellStyle name="Percent 316" xfId="3711" xr:uid="{00000000-0005-0000-0000-0000A83C0000}"/>
    <cellStyle name="Percent 317" xfId="3712" xr:uid="{00000000-0005-0000-0000-0000A93C0000}"/>
    <cellStyle name="Percent 318" xfId="3713" xr:uid="{00000000-0005-0000-0000-0000AA3C0000}"/>
    <cellStyle name="Percent 319" xfId="3714" xr:uid="{00000000-0005-0000-0000-0000AB3C0000}"/>
    <cellStyle name="Percent 32" xfId="3715" xr:uid="{00000000-0005-0000-0000-0000AC3C0000}"/>
    <cellStyle name="Percent 32 2" xfId="3716" xr:uid="{00000000-0005-0000-0000-0000AD3C0000}"/>
    <cellStyle name="Percent 32 3" xfId="3717" xr:uid="{00000000-0005-0000-0000-0000AE3C0000}"/>
    <cellStyle name="Percent 32 4" xfId="3718" xr:uid="{00000000-0005-0000-0000-0000AF3C0000}"/>
    <cellStyle name="Percent 320" xfId="3719" xr:uid="{00000000-0005-0000-0000-0000B03C0000}"/>
    <cellStyle name="Percent 321" xfId="3720" xr:uid="{00000000-0005-0000-0000-0000B13C0000}"/>
    <cellStyle name="Percent 322" xfId="3721" xr:uid="{00000000-0005-0000-0000-0000B23C0000}"/>
    <cellStyle name="Percent 323" xfId="3722" xr:uid="{00000000-0005-0000-0000-0000B33C0000}"/>
    <cellStyle name="Percent 324" xfId="3723" xr:uid="{00000000-0005-0000-0000-0000B43C0000}"/>
    <cellStyle name="Percent 325" xfId="3724" xr:uid="{00000000-0005-0000-0000-0000B53C0000}"/>
    <cellStyle name="Percent 326" xfId="3725" xr:uid="{00000000-0005-0000-0000-0000B63C0000}"/>
    <cellStyle name="Percent 327" xfId="3726" xr:uid="{00000000-0005-0000-0000-0000B73C0000}"/>
    <cellStyle name="Percent 328" xfId="3727" xr:uid="{00000000-0005-0000-0000-0000B83C0000}"/>
    <cellStyle name="Percent 329" xfId="3728" xr:uid="{00000000-0005-0000-0000-0000B93C0000}"/>
    <cellStyle name="Percent 33" xfId="3729" xr:uid="{00000000-0005-0000-0000-0000BA3C0000}"/>
    <cellStyle name="Percent 33 2" xfId="3730" xr:uid="{00000000-0005-0000-0000-0000BB3C0000}"/>
    <cellStyle name="Percent 330" xfId="3731" xr:uid="{00000000-0005-0000-0000-0000BC3C0000}"/>
    <cellStyle name="Percent 331" xfId="3732" xr:uid="{00000000-0005-0000-0000-0000BD3C0000}"/>
    <cellStyle name="Percent 332" xfId="3733" xr:uid="{00000000-0005-0000-0000-0000BE3C0000}"/>
    <cellStyle name="Percent 333" xfId="3734" xr:uid="{00000000-0005-0000-0000-0000BF3C0000}"/>
    <cellStyle name="Percent 334" xfId="3735" xr:uid="{00000000-0005-0000-0000-0000C03C0000}"/>
    <cellStyle name="Percent 334 2" xfId="9960" xr:uid="{00000000-0005-0000-0000-0000C13C0000}"/>
    <cellStyle name="Percent 335" xfId="3736" xr:uid="{00000000-0005-0000-0000-0000C23C0000}"/>
    <cellStyle name="Percent 335 2" xfId="9961" xr:uid="{00000000-0005-0000-0000-0000C33C0000}"/>
    <cellStyle name="Percent 336" xfId="3737" xr:uid="{00000000-0005-0000-0000-0000C43C0000}"/>
    <cellStyle name="Percent 336 2" xfId="9962" xr:uid="{00000000-0005-0000-0000-0000C53C0000}"/>
    <cellStyle name="Percent 337" xfId="3738" xr:uid="{00000000-0005-0000-0000-0000C63C0000}"/>
    <cellStyle name="Percent 337 2" xfId="9963" xr:uid="{00000000-0005-0000-0000-0000C73C0000}"/>
    <cellStyle name="Percent 338" xfId="3739" xr:uid="{00000000-0005-0000-0000-0000C83C0000}"/>
    <cellStyle name="Percent 338 2" xfId="9964" xr:uid="{00000000-0005-0000-0000-0000C93C0000}"/>
    <cellStyle name="Percent 339" xfId="3740" xr:uid="{00000000-0005-0000-0000-0000CA3C0000}"/>
    <cellStyle name="Percent 339 2" xfId="9965" xr:uid="{00000000-0005-0000-0000-0000CB3C0000}"/>
    <cellStyle name="Percent 34" xfId="3741" xr:uid="{00000000-0005-0000-0000-0000CC3C0000}"/>
    <cellStyle name="Percent 34 2" xfId="3742" xr:uid="{00000000-0005-0000-0000-0000CD3C0000}"/>
    <cellStyle name="Percent 340" xfId="3743" xr:uid="{00000000-0005-0000-0000-0000CE3C0000}"/>
    <cellStyle name="Percent 340 2" xfId="9966" xr:uid="{00000000-0005-0000-0000-0000CF3C0000}"/>
    <cellStyle name="Percent 341" xfId="3744" xr:uid="{00000000-0005-0000-0000-0000D03C0000}"/>
    <cellStyle name="Percent 341 2" xfId="9967" xr:uid="{00000000-0005-0000-0000-0000D13C0000}"/>
    <cellStyle name="Percent 342" xfId="3745" xr:uid="{00000000-0005-0000-0000-0000D23C0000}"/>
    <cellStyle name="Percent 342 2" xfId="9968" xr:uid="{00000000-0005-0000-0000-0000D33C0000}"/>
    <cellStyle name="Percent 343" xfId="3746" xr:uid="{00000000-0005-0000-0000-0000D43C0000}"/>
    <cellStyle name="Percent 343 2" xfId="9969" xr:uid="{00000000-0005-0000-0000-0000D53C0000}"/>
    <cellStyle name="Percent 344" xfId="3747" xr:uid="{00000000-0005-0000-0000-0000D63C0000}"/>
    <cellStyle name="Percent 344 2" xfId="9970" xr:uid="{00000000-0005-0000-0000-0000D73C0000}"/>
    <cellStyle name="Percent 345" xfId="3748" xr:uid="{00000000-0005-0000-0000-0000D83C0000}"/>
    <cellStyle name="Percent 345 2" xfId="9971" xr:uid="{00000000-0005-0000-0000-0000D93C0000}"/>
    <cellStyle name="Percent 346" xfId="3749" xr:uid="{00000000-0005-0000-0000-0000DA3C0000}"/>
    <cellStyle name="Percent 346 2" xfId="9972" xr:uid="{00000000-0005-0000-0000-0000DB3C0000}"/>
    <cellStyle name="Percent 347" xfId="3750" xr:uid="{00000000-0005-0000-0000-0000DC3C0000}"/>
    <cellStyle name="Percent 347 2" xfId="9973" xr:uid="{00000000-0005-0000-0000-0000DD3C0000}"/>
    <cellStyle name="Percent 348" xfId="3751" xr:uid="{00000000-0005-0000-0000-0000DE3C0000}"/>
    <cellStyle name="Percent 348 2" xfId="9974" xr:uid="{00000000-0005-0000-0000-0000DF3C0000}"/>
    <cellStyle name="Percent 349" xfId="3752" xr:uid="{00000000-0005-0000-0000-0000E03C0000}"/>
    <cellStyle name="Percent 349 2" xfId="9975" xr:uid="{00000000-0005-0000-0000-0000E13C0000}"/>
    <cellStyle name="Percent 35" xfId="3753" xr:uid="{00000000-0005-0000-0000-0000E23C0000}"/>
    <cellStyle name="Percent 35 2" xfId="3754" xr:uid="{00000000-0005-0000-0000-0000E33C0000}"/>
    <cellStyle name="Percent 35 2 2" xfId="3755" xr:uid="{00000000-0005-0000-0000-0000E43C0000}"/>
    <cellStyle name="Percent 35 2 3" xfId="5397" xr:uid="{00000000-0005-0000-0000-0000E53C0000}"/>
    <cellStyle name="Percent 35 2 4" xfId="9976" xr:uid="{00000000-0005-0000-0000-0000E63C0000}"/>
    <cellStyle name="Percent 35 3" xfId="6191" xr:uid="{00000000-0005-0000-0000-0000E73C0000}"/>
    <cellStyle name="Percent 350" xfId="3756" xr:uid="{00000000-0005-0000-0000-0000E83C0000}"/>
    <cellStyle name="Percent 350 2" xfId="9977" xr:uid="{00000000-0005-0000-0000-0000E93C0000}"/>
    <cellStyle name="Percent 351" xfId="3757" xr:uid="{00000000-0005-0000-0000-0000EA3C0000}"/>
    <cellStyle name="Percent 351 2" xfId="9978" xr:uid="{00000000-0005-0000-0000-0000EB3C0000}"/>
    <cellStyle name="Percent 352" xfId="3758" xr:uid="{00000000-0005-0000-0000-0000EC3C0000}"/>
    <cellStyle name="Percent 352 2" xfId="9979" xr:uid="{00000000-0005-0000-0000-0000ED3C0000}"/>
    <cellStyle name="Percent 353" xfId="3759" xr:uid="{00000000-0005-0000-0000-0000EE3C0000}"/>
    <cellStyle name="Percent 353 2" xfId="9980" xr:uid="{00000000-0005-0000-0000-0000EF3C0000}"/>
    <cellStyle name="Percent 354" xfId="3760" xr:uid="{00000000-0005-0000-0000-0000F03C0000}"/>
    <cellStyle name="Percent 354 2" xfId="9981" xr:uid="{00000000-0005-0000-0000-0000F13C0000}"/>
    <cellStyle name="Percent 355" xfId="3761" xr:uid="{00000000-0005-0000-0000-0000F23C0000}"/>
    <cellStyle name="Percent 355 2" xfId="9982" xr:uid="{00000000-0005-0000-0000-0000F33C0000}"/>
    <cellStyle name="Percent 356" xfId="3762" xr:uid="{00000000-0005-0000-0000-0000F43C0000}"/>
    <cellStyle name="Percent 356 2" xfId="9983" xr:uid="{00000000-0005-0000-0000-0000F53C0000}"/>
    <cellStyle name="Percent 357" xfId="3763" xr:uid="{00000000-0005-0000-0000-0000F63C0000}"/>
    <cellStyle name="Percent 358" xfId="3764" xr:uid="{00000000-0005-0000-0000-0000F73C0000}"/>
    <cellStyle name="Percent 359" xfId="3765" xr:uid="{00000000-0005-0000-0000-0000F83C0000}"/>
    <cellStyle name="Percent 36" xfId="3766" xr:uid="{00000000-0005-0000-0000-0000F93C0000}"/>
    <cellStyle name="Percent 36 2" xfId="3767" xr:uid="{00000000-0005-0000-0000-0000FA3C0000}"/>
    <cellStyle name="Percent 36 2 2" xfId="3768" xr:uid="{00000000-0005-0000-0000-0000FB3C0000}"/>
    <cellStyle name="Percent 36 2 2 2" xfId="3769" xr:uid="{00000000-0005-0000-0000-0000FC3C0000}"/>
    <cellStyle name="Percent 36 2 2 2 2" xfId="3770" xr:uid="{00000000-0005-0000-0000-0000FD3C0000}"/>
    <cellStyle name="Percent 36 2 2 2 2 2" xfId="3771" xr:uid="{00000000-0005-0000-0000-0000FE3C0000}"/>
    <cellStyle name="Percent 36 2 2 2 2 2 2" xfId="3772" xr:uid="{00000000-0005-0000-0000-0000FF3C0000}"/>
    <cellStyle name="Percent 36 2 2 2 2 2 2 2" xfId="3773" xr:uid="{00000000-0005-0000-0000-0000003D0000}"/>
    <cellStyle name="Percent 36 2 2 2 2 2 2 2 2" xfId="3774" xr:uid="{00000000-0005-0000-0000-0000013D0000}"/>
    <cellStyle name="Percent 36 2 2 2 2 2 2 2 3" xfId="5405" xr:uid="{00000000-0005-0000-0000-0000023D0000}"/>
    <cellStyle name="Percent 36 2 2 2 2 2 2 2 4" xfId="9990" xr:uid="{00000000-0005-0000-0000-0000033D0000}"/>
    <cellStyle name="Percent 36 2 2 2 2 2 2 3" xfId="3775" xr:uid="{00000000-0005-0000-0000-0000043D0000}"/>
    <cellStyle name="Percent 36 2 2 2 2 2 2 4" xfId="5404" xr:uid="{00000000-0005-0000-0000-0000053D0000}"/>
    <cellStyle name="Percent 36 2 2 2 2 2 2 5" xfId="9989" xr:uid="{00000000-0005-0000-0000-0000063D0000}"/>
    <cellStyle name="Percent 36 2 2 2 2 2 3" xfId="3776" xr:uid="{00000000-0005-0000-0000-0000073D0000}"/>
    <cellStyle name="Percent 36 2 2 2 2 2 3 2" xfId="3777" xr:uid="{00000000-0005-0000-0000-0000083D0000}"/>
    <cellStyle name="Percent 36 2 2 2 2 2 3 3" xfId="5406" xr:uid="{00000000-0005-0000-0000-0000093D0000}"/>
    <cellStyle name="Percent 36 2 2 2 2 2 3 4" xfId="9991" xr:uid="{00000000-0005-0000-0000-00000A3D0000}"/>
    <cellStyle name="Percent 36 2 2 2 2 2 4" xfId="3778" xr:uid="{00000000-0005-0000-0000-00000B3D0000}"/>
    <cellStyle name="Percent 36 2 2 2 2 2 5" xfId="5403" xr:uid="{00000000-0005-0000-0000-00000C3D0000}"/>
    <cellStyle name="Percent 36 2 2 2 2 2 6" xfId="9988" xr:uid="{00000000-0005-0000-0000-00000D3D0000}"/>
    <cellStyle name="Percent 36 2 2 2 2 3" xfId="3779" xr:uid="{00000000-0005-0000-0000-00000E3D0000}"/>
    <cellStyle name="Percent 36 2 2 2 2 3 2" xfId="3780" xr:uid="{00000000-0005-0000-0000-00000F3D0000}"/>
    <cellStyle name="Percent 36 2 2 2 2 3 3" xfId="5407" xr:uid="{00000000-0005-0000-0000-0000103D0000}"/>
    <cellStyle name="Percent 36 2 2 2 2 3 4" xfId="9992" xr:uid="{00000000-0005-0000-0000-0000113D0000}"/>
    <cellStyle name="Percent 36 2 2 2 2 4" xfId="3781" xr:uid="{00000000-0005-0000-0000-0000123D0000}"/>
    <cellStyle name="Percent 36 2 2 2 2 5" xfId="5402" xr:uid="{00000000-0005-0000-0000-0000133D0000}"/>
    <cellStyle name="Percent 36 2 2 2 2 6" xfId="9987" xr:uid="{00000000-0005-0000-0000-0000143D0000}"/>
    <cellStyle name="Percent 36 2 2 2 3" xfId="3782" xr:uid="{00000000-0005-0000-0000-0000153D0000}"/>
    <cellStyle name="Percent 36 2 2 2 3 2" xfId="3783" xr:uid="{00000000-0005-0000-0000-0000163D0000}"/>
    <cellStyle name="Percent 36 2 2 2 3 3" xfId="5408" xr:uid="{00000000-0005-0000-0000-0000173D0000}"/>
    <cellStyle name="Percent 36 2 2 2 3 4" xfId="9993" xr:uid="{00000000-0005-0000-0000-0000183D0000}"/>
    <cellStyle name="Percent 36 2 2 2 4" xfId="3784" xr:uid="{00000000-0005-0000-0000-0000193D0000}"/>
    <cellStyle name="Percent 36 2 2 2 5" xfId="5401" xr:uid="{00000000-0005-0000-0000-00001A3D0000}"/>
    <cellStyle name="Percent 36 2 2 2 6" xfId="9986" xr:uid="{00000000-0005-0000-0000-00001B3D0000}"/>
    <cellStyle name="Percent 36 2 2 3" xfId="3785" xr:uid="{00000000-0005-0000-0000-00001C3D0000}"/>
    <cellStyle name="Percent 36 2 2 3 2" xfId="3786" xr:uid="{00000000-0005-0000-0000-00001D3D0000}"/>
    <cellStyle name="Percent 36 2 2 3 2 2" xfId="3787" xr:uid="{00000000-0005-0000-0000-00001E3D0000}"/>
    <cellStyle name="Percent 36 2 2 3 2 2 2" xfId="3788" xr:uid="{00000000-0005-0000-0000-00001F3D0000}"/>
    <cellStyle name="Percent 36 2 2 3 2 2 3" xfId="5411" xr:uid="{00000000-0005-0000-0000-0000203D0000}"/>
    <cellStyle name="Percent 36 2 2 3 2 2 4" xfId="9996" xr:uid="{00000000-0005-0000-0000-0000213D0000}"/>
    <cellStyle name="Percent 36 2 2 3 2 3" xfId="3789" xr:uid="{00000000-0005-0000-0000-0000223D0000}"/>
    <cellStyle name="Percent 36 2 2 3 2 4" xfId="5410" xr:uid="{00000000-0005-0000-0000-0000233D0000}"/>
    <cellStyle name="Percent 36 2 2 3 2 5" xfId="9995" xr:uid="{00000000-0005-0000-0000-0000243D0000}"/>
    <cellStyle name="Percent 36 2 2 3 3" xfId="3790" xr:uid="{00000000-0005-0000-0000-0000253D0000}"/>
    <cellStyle name="Percent 36 2 2 3 3 2" xfId="3791" xr:uid="{00000000-0005-0000-0000-0000263D0000}"/>
    <cellStyle name="Percent 36 2 2 3 3 3" xfId="5412" xr:uid="{00000000-0005-0000-0000-0000273D0000}"/>
    <cellStyle name="Percent 36 2 2 3 3 4" xfId="9997" xr:uid="{00000000-0005-0000-0000-0000283D0000}"/>
    <cellStyle name="Percent 36 2 2 3 4" xfId="3792" xr:uid="{00000000-0005-0000-0000-0000293D0000}"/>
    <cellStyle name="Percent 36 2 2 3 5" xfId="5409" xr:uid="{00000000-0005-0000-0000-00002A3D0000}"/>
    <cellStyle name="Percent 36 2 2 3 6" xfId="9994" xr:uid="{00000000-0005-0000-0000-00002B3D0000}"/>
    <cellStyle name="Percent 36 2 2 4" xfId="3793" xr:uid="{00000000-0005-0000-0000-00002C3D0000}"/>
    <cellStyle name="Percent 36 2 2 4 2" xfId="3794" xr:uid="{00000000-0005-0000-0000-00002D3D0000}"/>
    <cellStyle name="Percent 36 2 2 4 3" xfId="5413" xr:uid="{00000000-0005-0000-0000-00002E3D0000}"/>
    <cellStyle name="Percent 36 2 2 4 4" xfId="9998" xr:uid="{00000000-0005-0000-0000-00002F3D0000}"/>
    <cellStyle name="Percent 36 2 2 5" xfId="3795" xr:uid="{00000000-0005-0000-0000-0000303D0000}"/>
    <cellStyle name="Percent 36 2 2 6" xfId="5400" xr:uid="{00000000-0005-0000-0000-0000313D0000}"/>
    <cellStyle name="Percent 36 2 2 7" xfId="9985" xr:uid="{00000000-0005-0000-0000-0000323D0000}"/>
    <cellStyle name="Percent 36 2 3" xfId="3796" xr:uid="{00000000-0005-0000-0000-0000333D0000}"/>
    <cellStyle name="Percent 36 2 3 2" xfId="3797" xr:uid="{00000000-0005-0000-0000-0000343D0000}"/>
    <cellStyle name="Percent 36 2 3 3" xfId="5414" xr:uid="{00000000-0005-0000-0000-0000353D0000}"/>
    <cellStyle name="Percent 36 2 3 4" xfId="9999" xr:uid="{00000000-0005-0000-0000-0000363D0000}"/>
    <cellStyle name="Percent 36 2 4" xfId="3798" xr:uid="{00000000-0005-0000-0000-0000373D0000}"/>
    <cellStyle name="Percent 36 2 5" xfId="5399" xr:uid="{00000000-0005-0000-0000-0000383D0000}"/>
    <cellStyle name="Percent 36 2 6" xfId="9984" xr:uid="{00000000-0005-0000-0000-0000393D0000}"/>
    <cellStyle name="Percent 36 3" xfId="3799" xr:uid="{00000000-0005-0000-0000-00003A3D0000}"/>
    <cellStyle name="Percent 36 3 2" xfId="3800" xr:uid="{00000000-0005-0000-0000-00003B3D0000}"/>
    <cellStyle name="Percent 36 3 3" xfId="5415" xr:uid="{00000000-0005-0000-0000-00003C3D0000}"/>
    <cellStyle name="Percent 36 3 4" xfId="10000" xr:uid="{00000000-0005-0000-0000-00003D3D0000}"/>
    <cellStyle name="Percent 36 4" xfId="3801" xr:uid="{00000000-0005-0000-0000-00003E3D0000}"/>
    <cellStyle name="Percent 36 4 2" xfId="3802" xr:uid="{00000000-0005-0000-0000-00003F3D0000}"/>
    <cellStyle name="Percent 36 4 3" xfId="5398" xr:uid="{00000000-0005-0000-0000-0000403D0000}"/>
    <cellStyle name="Percent 36 4 4" xfId="10001" xr:uid="{00000000-0005-0000-0000-0000413D0000}"/>
    <cellStyle name="Percent 36 5" xfId="6192" xr:uid="{00000000-0005-0000-0000-0000423D0000}"/>
    <cellStyle name="Percent 360" xfId="3803" xr:uid="{00000000-0005-0000-0000-0000433D0000}"/>
    <cellStyle name="Percent 361" xfId="3804" xr:uid="{00000000-0005-0000-0000-0000443D0000}"/>
    <cellStyle name="Percent 362" xfId="3805" xr:uid="{00000000-0005-0000-0000-0000453D0000}"/>
    <cellStyle name="Percent 363" xfId="3806" xr:uid="{00000000-0005-0000-0000-0000463D0000}"/>
    <cellStyle name="Percent 364" xfId="3807" xr:uid="{00000000-0005-0000-0000-0000473D0000}"/>
    <cellStyle name="Percent 365" xfId="3808" xr:uid="{00000000-0005-0000-0000-0000483D0000}"/>
    <cellStyle name="Percent 366" xfId="3809" xr:uid="{00000000-0005-0000-0000-0000493D0000}"/>
    <cellStyle name="Percent 366 2" xfId="5781" xr:uid="{00000000-0005-0000-0000-00004A3D0000}"/>
    <cellStyle name="Percent 366 3" xfId="10002" xr:uid="{00000000-0005-0000-0000-00004B3D0000}"/>
    <cellStyle name="Percent 367" xfId="3810" xr:uid="{00000000-0005-0000-0000-00004C3D0000}"/>
    <cellStyle name="Percent 367 2" xfId="5767" xr:uid="{00000000-0005-0000-0000-00004D3D0000}"/>
    <cellStyle name="Percent 367 3" xfId="10003" xr:uid="{00000000-0005-0000-0000-00004E3D0000}"/>
    <cellStyle name="Percent 368" xfId="3811" xr:uid="{00000000-0005-0000-0000-00004F3D0000}"/>
    <cellStyle name="Percent 368 2" xfId="5814" xr:uid="{00000000-0005-0000-0000-0000503D0000}"/>
    <cellStyle name="Percent 368 3" xfId="10004" xr:uid="{00000000-0005-0000-0000-0000513D0000}"/>
    <cellStyle name="Percent 369" xfId="3812" xr:uid="{00000000-0005-0000-0000-0000523D0000}"/>
    <cellStyle name="Percent 369 2" xfId="5782" xr:uid="{00000000-0005-0000-0000-0000533D0000}"/>
    <cellStyle name="Percent 369 3" xfId="10005" xr:uid="{00000000-0005-0000-0000-0000543D0000}"/>
    <cellStyle name="Percent 37" xfId="3813" xr:uid="{00000000-0005-0000-0000-0000553D0000}"/>
    <cellStyle name="Percent 37 2" xfId="3814" xr:uid="{00000000-0005-0000-0000-0000563D0000}"/>
    <cellStyle name="Percent 37 2 2" xfId="3815" xr:uid="{00000000-0005-0000-0000-0000573D0000}"/>
    <cellStyle name="Percent 37 2 3" xfId="5416" xr:uid="{00000000-0005-0000-0000-0000583D0000}"/>
    <cellStyle name="Percent 37 2 4" xfId="10006" xr:uid="{00000000-0005-0000-0000-0000593D0000}"/>
    <cellStyle name="Percent 37 3" xfId="6193" xr:uid="{00000000-0005-0000-0000-00005A3D0000}"/>
    <cellStyle name="Percent 370" xfId="5796" xr:uid="{00000000-0005-0000-0000-00005B3D0000}"/>
    <cellStyle name="Percent 371" xfId="5799" xr:uid="{00000000-0005-0000-0000-00005C3D0000}"/>
    <cellStyle name="Percent 372" xfId="5766" xr:uid="{00000000-0005-0000-0000-00005D3D0000}"/>
    <cellStyle name="Percent 373" xfId="5813" xr:uid="{00000000-0005-0000-0000-00005E3D0000}"/>
    <cellStyle name="Percent 374" xfId="5817" xr:uid="{00000000-0005-0000-0000-00005F3D0000}"/>
    <cellStyle name="Percent 375" xfId="5819" xr:uid="{00000000-0005-0000-0000-0000603D0000}"/>
    <cellStyle name="Percent 376" xfId="5795" xr:uid="{00000000-0005-0000-0000-0000613D0000}"/>
    <cellStyle name="Percent 377" xfId="5760" xr:uid="{00000000-0005-0000-0000-0000623D0000}"/>
    <cellStyle name="Percent 378" xfId="5780" xr:uid="{00000000-0005-0000-0000-0000633D0000}"/>
    <cellStyle name="Percent 379" xfId="5762" xr:uid="{00000000-0005-0000-0000-0000643D0000}"/>
    <cellStyle name="Percent 38" xfId="3816" xr:uid="{00000000-0005-0000-0000-0000653D0000}"/>
    <cellStyle name="Percent 38 2" xfId="3817" xr:uid="{00000000-0005-0000-0000-0000663D0000}"/>
    <cellStyle name="Percent 38 3" xfId="6194" xr:uid="{00000000-0005-0000-0000-0000673D0000}"/>
    <cellStyle name="Percent 380" xfId="5777" xr:uid="{00000000-0005-0000-0000-0000683D0000}"/>
    <cellStyle name="Percent 381" xfId="5768" xr:uid="{00000000-0005-0000-0000-0000693D0000}"/>
    <cellStyle name="Percent 382" xfId="5773" xr:uid="{00000000-0005-0000-0000-00006A3D0000}"/>
    <cellStyle name="Percent 383" xfId="5772" xr:uid="{00000000-0005-0000-0000-00006B3D0000}"/>
    <cellStyle name="Percent 384" xfId="5803" xr:uid="{00000000-0005-0000-0000-00006C3D0000}"/>
    <cellStyle name="Percent 385" xfId="5818" xr:uid="{00000000-0005-0000-0000-00006D3D0000}"/>
    <cellStyle name="Percent 386" xfId="5857" xr:uid="{00000000-0005-0000-0000-00006E3D0000}"/>
    <cellStyle name="Percent 387" xfId="5851" xr:uid="{00000000-0005-0000-0000-00006F3D0000}"/>
    <cellStyle name="Percent 388" xfId="5839" xr:uid="{00000000-0005-0000-0000-0000703D0000}"/>
    <cellStyle name="Percent 389" xfId="5863" xr:uid="{00000000-0005-0000-0000-0000713D0000}"/>
    <cellStyle name="Percent 39" xfId="3818" xr:uid="{00000000-0005-0000-0000-0000723D0000}"/>
    <cellStyle name="Percent 39 2" xfId="3819" xr:uid="{00000000-0005-0000-0000-0000733D0000}"/>
    <cellStyle name="Percent 39 3" xfId="6195" xr:uid="{00000000-0005-0000-0000-0000743D0000}"/>
    <cellStyle name="Percent 390" xfId="5846" xr:uid="{00000000-0005-0000-0000-0000753D0000}"/>
    <cellStyle name="Percent 391" xfId="5858" xr:uid="{00000000-0005-0000-0000-0000763D0000}"/>
    <cellStyle name="Percent 392" xfId="5850" xr:uid="{00000000-0005-0000-0000-0000773D0000}"/>
    <cellStyle name="Percent 393" xfId="5840" xr:uid="{00000000-0005-0000-0000-0000783D0000}"/>
    <cellStyle name="Percent 394" xfId="5881" xr:uid="{00000000-0005-0000-0000-0000793D0000}"/>
    <cellStyle name="Percent 395" xfId="5882" xr:uid="{00000000-0005-0000-0000-00007A3D0000}"/>
    <cellStyle name="Percent 396" xfId="5868" xr:uid="{00000000-0005-0000-0000-00007B3D0000}"/>
    <cellStyle name="Percent 397" xfId="5842" xr:uid="{00000000-0005-0000-0000-00007C3D0000}"/>
    <cellStyle name="Percent 398" xfId="5862" xr:uid="{00000000-0005-0000-0000-00007D3D0000}"/>
    <cellStyle name="Percent 399" xfId="5847" xr:uid="{00000000-0005-0000-0000-00007E3D0000}"/>
    <cellStyle name="Percent 4" xfId="3820" xr:uid="{00000000-0005-0000-0000-00007F3D0000}"/>
    <cellStyle name="Percent 4 2" xfId="3821" xr:uid="{00000000-0005-0000-0000-0000803D0000}"/>
    <cellStyle name="Percent 4 2 2" xfId="3822" xr:uid="{00000000-0005-0000-0000-0000813D0000}"/>
    <cellStyle name="Percent 4 2 3" xfId="3823" xr:uid="{00000000-0005-0000-0000-0000823D0000}"/>
    <cellStyle name="Percent 4 2 3 2" xfId="3824" xr:uid="{00000000-0005-0000-0000-0000833D0000}"/>
    <cellStyle name="Percent 4 2 3 2 2" xfId="3825" xr:uid="{00000000-0005-0000-0000-0000843D0000}"/>
    <cellStyle name="Percent 4 2 3 2 3" xfId="5418" xr:uid="{00000000-0005-0000-0000-0000853D0000}"/>
    <cellStyle name="Percent 4 2 3 2 4" xfId="10009" xr:uid="{00000000-0005-0000-0000-0000863D0000}"/>
    <cellStyle name="Percent 4 2 3 3" xfId="3826" xr:uid="{00000000-0005-0000-0000-0000873D0000}"/>
    <cellStyle name="Percent 4 2 3 4" xfId="5417" xr:uid="{00000000-0005-0000-0000-0000883D0000}"/>
    <cellStyle name="Percent 4 2 3 5" xfId="10008" xr:uid="{00000000-0005-0000-0000-0000893D0000}"/>
    <cellStyle name="Percent 4 2 4" xfId="3827" xr:uid="{00000000-0005-0000-0000-00008A3D0000}"/>
    <cellStyle name="Percent 4 3" xfId="3828" xr:uid="{00000000-0005-0000-0000-00008B3D0000}"/>
    <cellStyle name="Percent 4 3 2" xfId="3829" xr:uid="{00000000-0005-0000-0000-00008C3D0000}"/>
    <cellStyle name="Percent 4 4" xfId="3830" xr:uid="{00000000-0005-0000-0000-00008D3D0000}"/>
    <cellStyle name="Percent 4 5" xfId="3831" xr:uid="{00000000-0005-0000-0000-00008E3D0000}"/>
    <cellStyle name="Percent 4 5 2" xfId="3832" xr:uid="{00000000-0005-0000-0000-00008F3D0000}"/>
    <cellStyle name="Percent 4 5 2 2" xfId="3833" xr:uid="{00000000-0005-0000-0000-0000903D0000}"/>
    <cellStyle name="Percent 4 5 2 3" xfId="5420" xr:uid="{00000000-0005-0000-0000-0000913D0000}"/>
    <cellStyle name="Percent 4 5 2 4" xfId="10011" xr:uid="{00000000-0005-0000-0000-0000923D0000}"/>
    <cellStyle name="Percent 4 5 3" xfId="3834" xr:uid="{00000000-0005-0000-0000-0000933D0000}"/>
    <cellStyle name="Percent 4 5 4" xfId="5419" xr:uid="{00000000-0005-0000-0000-0000943D0000}"/>
    <cellStyle name="Percent 4 5 5" xfId="10010" xr:uid="{00000000-0005-0000-0000-0000953D0000}"/>
    <cellStyle name="Percent 4 6" xfId="3835" xr:uid="{00000000-0005-0000-0000-0000963D0000}"/>
    <cellStyle name="Percent 4 7" xfId="6196" xr:uid="{00000000-0005-0000-0000-0000973D0000}"/>
    <cellStyle name="Percent 40" xfId="3836" xr:uid="{00000000-0005-0000-0000-0000983D0000}"/>
    <cellStyle name="Percent 40 2" xfId="3837" xr:uid="{00000000-0005-0000-0000-0000993D0000}"/>
    <cellStyle name="Percent 40 3" xfId="6197" xr:uid="{00000000-0005-0000-0000-00009A3D0000}"/>
    <cellStyle name="Percent 400" xfId="5856" xr:uid="{00000000-0005-0000-0000-00009B3D0000}"/>
    <cellStyle name="Percent 401" xfId="5871" xr:uid="{00000000-0005-0000-0000-00009C3D0000}"/>
    <cellStyle name="Percent 402" xfId="5853" xr:uid="{00000000-0005-0000-0000-00009D3D0000}"/>
    <cellStyle name="Percent 403" xfId="5880" xr:uid="{00000000-0005-0000-0000-00009E3D0000}"/>
    <cellStyle name="Percent 404" xfId="5891" xr:uid="{00000000-0005-0000-0000-00009F3D0000}"/>
    <cellStyle name="Percent 405" xfId="5876" xr:uid="{00000000-0005-0000-0000-0000A03D0000}"/>
    <cellStyle name="Percent 406" xfId="5913" xr:uid="{00000000-0005-0000-0000-0000A13D0000}"/>
    <cellStyle name="Percent 407" xfId="5908" xr:uid="{00000000-0005-0000-0000-0000A23D0000}"/>
    <cellStyle name="Percent 408" xfId="5899" xr:uid="{00000000-0005-0000-0000-0000A33D0000}"/>
    <cellStyle name="Percent 409" xfId="5917" xr:uid="{00000000-0005-0000-0000-0000A43D0000}"/>
    <cellStyle name="Percent 41" xfId="3838" xr:uid="{00000000-0005-0000-0000-0000A53D0000}"/>
    <cellStyle name="Percent 41 2" xfId="3839" xr:uid="{00000000-0005-0000-0000-0000A63D0000}"/>
    <cellStyle name="Percent 41 2 2" xfId="3840" xr:uid="{00000000-0005-0000-0000-0000A73D0000}"/>
    <cellStyle name="Percent 41 2 3" xfId="5422" xr:uid="{00000000-0005-0000-0000-0000A83D0000}"/>
    <cellStyle name="Percent 41 2 4" xfId="10012" xr:uid="{00000000-0005-0000-0000-0000A93D0000}"/>
    <cellStyle name="Percent 41 3" xfId="3841" xr:uid="{00000000-0005-0000-0000-0000AA3D0000}"/>
    <cellStyle name="Percent 41 3 2" xfId="3842" xr:uid="{00000000-0005-0000-0000-0000AB3D0000}"/>
    <cellStyle name="Percent 41 3 3" xfId="5421" xr:uid="{00000000-0005-0000-0000-0000AC3D0000}"/>
    <cellStyle name="Percent 41 3 4" xfId="10013" xr:uid="{00000000-0005-0000-0000-0000AD3D0000}"/>
    <cellStyle name="Percent 41 4" xfId="6198" xr:uid="{00000000-0005-0000-0000-0000AE3D0000}"/>
    <cellStyle name="Percent 410" xfId="5903" xr:uid="{00000000-0005-0000-0000-0000AF3D0000}"/>
    <cellStyle name="Percent 411" xfId="5914" xr:uid="{00000000-0005-0000-0000-0000B03D0000}"/>
    <cellStyle name="Percent 412" xfId="5907" xr:uid="{00000000-0005-0000-0000-0000B13D0000}"/>
    <cellStyle name="Percent 413" xfId="5901" xr:uid="{00000000-0005-0000-0000-0000B23D0000}"/>
    <cellStyle name="Percent 414" xfId="5935" xr:uid="{00000000-0005-0000-0000-0000B33D0000}"/>
    <cellStyle name="Percent 415" xfId="5937" xr:uid="{00000000-0005-0000-0000-0000B43D0000}"/>
    <cellStyle name="Percent 416" xfId="5949" xr:uid="{00000000-0005-0000-0000-0000B53D0000}"/>
    <cellStyle name="Percent 417" xfId="5930" xr:uid="{00000000-0005-0000-0000-0000B63D0000}"/>
    <cellStyle name="Percent 418" xfId="5919" xr:uid="{00000000-0005-0000-0000-0000B73D0000}"/>
    <cellStyle name="Percent 419" xfId="5927" xr:uid="{00000000-0005-0000-0000-0000B83D0000}"/>
    <cellStyle name="Percent 42" xfId="3843" xr:uid="{00000000-0005-0000-0000-0000B93D0000}"/>
    <cellStyle name="Percent 42 2" xfId="3844" xr:uid="{00000000-0005-0000-0000-0000BA3D0000}"/>
    <cellStyle name="Percent 42 2 2" xfId="3845" xr:uid="{00000000-0005-0000-0000-0000BB3D0000}"/>
    <cellStyle name="Percent 42 2 3" xfId="5424" xr:uid="{00000000-0005-0000-0000-0000BC3D0000}"/>
    <cellStyle name="Percent 42 2 4" xfId="10015" xr:uid="{00000000-0005-0000-0000-0000BD3D0000}"/>
    <cellStyle name="Percent 42 3" xfId="3846" xr:uid="{00000000-0005-0000-0000-0000BE3D0000}"/>
    <cellStyle name="Percent 42 3 2" xfId="3847" xr:uid="{00000000-0005-0000-0000-0000BF3D0000}"/>
    <cellStyle name="Percent 42 3 3" xfId="5423" xr:uid="{00000000-0005-0000-0000-0000C03D0000}"/>
    <cellStyle name="Percent 42 3 4" xfId="10017" xr:uid="{00000000-0005-0000-0000-0000C13D0000}"/>
    <cellStyle name="Percent 420" xfId="5912" xr:uid="{00000000-0005-0000-0000-0000C23D0000}"/>
    <cellStyle name="Percent 421" xfId="5948" xr:uid="{00000000-0005-0000-0000-0000C33D0000}"/>
    <cellStyle name="Percent 422" xfId="5931" xr:uid="{00000000-0005-0000-0000-0000C43D0000}"/>
    <cellStyle name="Percent 423" xfId="5934" xr:uid="{00000000-0005-0000-0000-0000C53D0000}"/>
    <cellStyle name="Percent 424" xfId="5898" xr:uid="{00000000-0005-0000-0000-0000C63D0000}"/>
    <cellStyle name="Percent 425" xfId="5956" xr:uid="{00000000-0005-0000-0000-0000C73D0000}"/>
    <cellStyle name="Percent 426" xfId="5959" xr:uid="{00000000-0005-0000-0000-0000C83D0000}"/>
    <cellStyle name="Percent 427" xfId="5962" xr:uid="{00000000-0005-0000-0000-0000C93D0000}"/>
    <cellStyle name="Percent 428" xfId="5965" xr:uid="{00000000-0005-0000-0000-0000CA3D0000}"/>
    <cellStyle name="Percent 429" xfId="5968" xr:uid="{00000000-0005-0000-0000-0000CB3D0000}"/>
    <cellStyle name="Percent 43" xfId="3848" xr:uid="{00000000-0005-0000-0000-0000CC3D0000}"/>
    <cellStyle name="Percent 43 2" xfId="3849" xr:uid="{00000000-0005-0000-0000-0000CD3D0000}"/>
    <cellStyle name="Percent 43 2 2" xfId="3850" xr:uid="{00000000-0005-0000-0000-0000CE3D0000}"/>
    <cellStyle name="Percent 43 2 3" xfId="5426" xr:uid="{00000000-0005-0000-0000-0000CF3D0000}"/>
    <cellStyle name="Percent 43 2 4" xfId="10019" xr:uid="{00000000-0005-0000-0000-0000D03D0000}"/>
    <cellStyle name="Percent 43 3" xfId="3851" xr:uid="{00000000-0005-0000-0000-0000D13D0000}"/>
    <cellStyle name="Percent 43 3 2" xfId="3852" xr:uid="{00000000-0005-0000-0000-0000D23D0000}"/>
    <cellStyle name="Percent 43 3 3" xfId="5425" xr:uid="{00000000-0005-0000-0000-0000D33D0000}"/>
    <cellStyle name="Percent 43 3 4" xfId="10021" xr:uid="{00000000-0005-0000-0000-0000D43D0000}"/>
    <cellStyle name="Percent 430" xfId="5970" xr:uid="{00000000-0005-0000-0000-0000D53D0000}"/>
    <cellStyle name="Percent 431" xfId="5973" xr:uid="{00000000-0005-0000-0000-0000D63D0000}"/>
    <cellStyle name="Percent 432" xfId="5976" xr:uid="{00000000-0005-0000-0000-0000D73D0000}"/>
    <cellStyle name="Percent 433" xfId="5979" xr:uid="{00000000-0005-0000-0000-0000D83D0000}"/>
    <cellStyle name="Percent 434" xfId="5982" xr:uid="{00000000-0005-0000-0000-0000D93D0000}"/>
    <cellStyle name="Percent 435" xfId="5985" xr:uid="{00000000-0005-0000-0000-0000DA3D0000}"/>
    <cellStyle name="Percent 436" xfId="5988" xr:uid="{00000000-0005-0000-0000-0000DB3D0000}"/>
    <cellStyle name="Percent 437" xfId="5991" xr:uid="{00000000-0005-0000-0000-0000DC3D0000}"/>
    <cellStyle name="Percent 438" xfId="5994" xr:uid="{00000000-0005-0000-0000-0000DD3D0000}"/>
    <cellStyle name="Percent 439" xfId="5997" xr:uid="{00000000-0005-0000-0000-0000DE3D0000}"/>
    <cellStyle name="Percent 44" xfId="3853" xr:uid="{00000000-0005-0000-0000-0000DF3D0000}"/>
    <cellStyle name="Percent 44 2" xfId="3854" xr:uid="{00000000-0005-0000-0000-0000E03D0000}"/>
    <cellStyle name="Percent 44 2 2" xfId="3855" xr:uid="{00000000-0005-0000-0000-0000E13D0000}"/>
    <cellStyle name="Percent 44 2 3" xfId="5428" xr:uid="{00000000-0005-0000-0000-0000E23D0000}"/>
    <cellStyle name="Percent 44 2 4" xfId="10023" xr:uid="{00000000-0005-0000-0000-0000E33D0000}"/>
    <cellStyle name="Percent 44 3" xfId="3856" xr:uid="{00000000-0005-0000-0000-0000E43D0000}"/>
    <cellStyle name="Percent 44 3 2" xfId="3857" xr:uid="{00000000-0005-0000-0000-0000E53D0000}"/>
    <cellStyle name="Percent 44 3 3" xfId="5427" xr:uid="{00000000-0005-0000-0000-0000E63D0000}"/>
    <cellStyle name="Percent 44 3 4" xfId="10024" xr:uid="{00000000-0005-0000-0000-0000E73D0000}"/>
    <cellStyle name="Percent 440" xfId="6000" xr:uid="{00000000-0005-0000-0000-0000E83D0000}"/>
    <cellStyle name="Percent 441" xfId="6003" xr:uid="{00000000-0005-0000-0000-0000E93D0000}"/>
    <cellStyle name="Percent 442" xfId="6006" xr:uid="{00000000-0005-0000-0000-0000EA3D0000}"/>
    <cellStyle name="Percent 443" xfId="6009" xr:uid="{00000000-0005-0000-0000-0000EB3D0000}"/>
    <cellStyle name="Percent 444" xfId="6012" xr:uid="{00000000-0005-0000-0000-0000EC3D0000}"/>
    <cellStyle name="Percent 445" xfId="6015" xr:uid="{00000000-0005-0000-0000-0000ED3D0000}"/>
    <cellStyle name="Percent 446" xfId="6018" xr:uid="{00000000-0005-0000-0000-0000EE3D0000}"/>
    <cellStyle name="Percent 447" xfId="6048" xr:uid="{00000000-0005-0000-0000-0000EF3D0000}"/>
    <cellStyle name="Percent 448" xfId="6040" xr:uid="{00000000-0005-0000-0000-0000F03D0000}"/>
    <cellStyle name="Percent 449" xfId="6235" xr:uid="{00000000-0005-0000-0000-0000F13D0000}"/>
    <cellStyle name="Percent 45" xfId="3858" xr:uid="{00000000-0005-0000-0000-0000F23D0000}"/>
    <cellStyle name="Percent 45 2" xfId="3859" xr:uid="{00000000-0005-0000-0000-0000F33D0000}"/>
    <cellStyle name="Percent 45 2 2" xfId="3860" xr:uid="{00000000-0005-0000-0000-0000F43D0000}"/>
    <cellStyle name="Percent 45 2 3" xfId="5430" xr:uid="{00000000-0005-0000-0000-0000F53D0000}"/>
    <cellStyle name="Percent 45 2 4" xfId="10025" xr:uid="{00000000-0005-0000-0000-0000F63D0000}"/>
    <cellStyle name="Percent 45 3" xfId="3861" xr:uid="{00000000-0005-0000-0000-0000F73D0000}"/>
    <cellStyle name="Percent 45 3 2" xfId="3862" xr:uid="{00000000-0005-0000-0000-0000F83D0000}"/>
    <cellStyle name="Percent 45 3 3" xfId="5429" xr:uid="{00000000-0005-0000-0000-0000F93D0000}"/>
    <cellStyle name="Percent 45 3 4" xfId="10027" xr:uid="{00000000-0005-0000-0000-0000FA3D0000}"/>
    <cellStyle name="Percent 450" xfId="6234" xr:uid="{00000000-0005-0000-0000-0000FB3D0000}"/>
    <cellStyle name="Percent 451" xfId="6233" xr:uid="{00000000-0005-0000-0000-0000FC3D0000}"/>
    <cellStyle name="Percent 452" xfId="7246" xr:uid="{00000000-0005-0000-0000-0000FD3D0000}"/>
    <cellStyle name="Percent 453" xfId="7468" xr:uid="{00000000-0005-0000-0000-0000FE3D0000}"/>
    <cellStyle name="Percent 454" xfId="7477" xr:uid="{00000000-0005-0000-0000-0000FF3D0000}"/>
    <cellStyle name="Percent 455" xfId="7480" xr:uid="{00000000-0005-0000-0000-0000003E0000}"/>
    <cellStyle name="Percent 456" xfId="7483" xr:uid="{00000000-0005-0000-0000-0000013E0000}"/>
    <cellStyle name="Percent 457" xfId="7507" xr:uid="{00000000-0005-0000-0000-0000023E0000}"/>
    <cellStyle name="Percent 458" xfId="7500" xr:uid="{00000000-0005-0000-0000-0000033E0000}"/>
    <cellStyle name="Percent 459" xfId="7524" xr:uid="{00000000-0005-0000-0000-0000043E0000}"/>
    <cellStyle name="Percent 46" xfId="3863" xr:uid="{00000000-0005-0000-0000-0000053E0000}"/>
    <cellStyle name="Percent 46 2" xfId="3864" xr:uid="{00000000-0005-0000-0000-0000063E0000}"/>
    <cellStyle name="Percent 46 2 2" xfId="3865" xr:uid="{00000000-0005-0000-0000-0000073E0000}"/>
    <cellStyle name="Percent 46 2 3" xfId="5432" xr:uid="{00000000-0005-0000-0000-0000083E0000}"/>
    <cellStyle name="Percent 46 2 4" xfId="10029" xr:uid="{00000000-0005-0000-0000-0000093E0000}"/>
    <cellStyle name="Percent 46 3" xfId="3866" xr:uid="{00000000-0005-0000-0000-00000A3E0000}"/>
    <cellStyle name="Percent 46 3 2" xfId="3867" xr:uid="{00000000-0005-0000-0000-00000B3E0000}"/>
    <cellStyle name="Percent 46 3 3" xfId="5431" xr:uid="{00000000-0005-0000-0000-00000C3E0000}"/>
    <cellStyle name="Percent 46 3 4" xfId="10031" xr:uid="{00000000-0005-0000-0000-00000D3E0000}"/>
    <cellStyle name="Percent 460" xfId="7511" xr:uid="{00000000-0005-0000-0000-00000E3E0000}"/>
    <cellStyle name="Percent 461" xfId="7494" xr:uid="{00000000-0005-0000-0000-00000F3E0000}"/>
    <cellStyle name="Percent 462" xfId="7506" xr:uid="{00000000-0005-0000-0000-0000103E0000}"/>
    <cellStyle name="Percent 463" xfId="7499" xr:uid="{00000000-0005-0000-0000-0000113E0000}"/>
    <cellStyle name="Percent 464" xfId="7489" xr:uid="{00000000-0005-0000-0000-0000123E0000}"/>
    <cellStyle name="Percent 465" xfId="7529" xr:uid="{00000000-0005-0000-0000-0000133E0000}"/>
    <cellStyle name="Percent 466" xfId="7531" xr:uid="{00000000-0005-0000-0000-0000143E0000}"/>
    <cellStyle name="Percent 467" xfId="7516" xr:uid="{00000000-0005-0000-0000-0000153E0000}"/>
    <cellStyle name="Percent 468" xfId="7490" xr:uid="{00000000-0005-0000-0000-0000163E0000}"/>
    <cellStyle name="Percent 469" xfId="7510" xr:uid="{00000000-0005-0000-0000-0000173E0000}"/>
    <cellStyle name="Percent 47" xfId="3868" xr:uid="{00000000-0005-0000-0000-0000183E0000}"/>
    <cellStyle name="Percent 47 2" xfId="3869" xr:uid="{00000000-0005-0000-0000-0000193E0000}"/>
    <cellStyle name="Percent 47 2 2" xfId="3870" xr:uid="{00000000-0005-0000-0000-00001A3E0000}"/>
    <cellStyle name="Percent 47 2 3" xfId="5434" xr:uid="{00000000-0005-0000-0000-00001B3E0000}"/>
    <cellStyle name="Percent 47 2 4" xfId="10033" xr:uid="{00000000-0005-0000-0000-00001C3E0000}"/>
    <cellStyle name="Percent 47 3" xfId="3871" xr:uid="{00000000-0005-0000-0000-00001D3E0000}"/>
    <cellStyle name="Percent 47 3 2" xfId="3872" xr:uid="{00000000-0005-0000-0000-00001E3E0000}"/>
    <cellStyle name="Percent 47 3 3" xfId="5433" xr:uid="{00000000-0005-0000-0000-00001F3E0000}"/>
    <cellStyle name="Percent 47 3 4" xfId="10034" xr:uid="{00000000-0005-0000-0000-0000203E0000}"/>
    <cellStyle name="Percent 470" xfId="7495" xr:uid="{00000000-0005-0000-0000-0000213E0000}"/>
    <cellStyle name="Percent 471" xfId="7505" xr:uid="{00000000-0005-0000-0000-0000223E0000}"/>
    <cellStyle name="Percent 472" xfId="7518" xr:uid="{00000000-0005-0000-0000-0000233E0000}"/>
    <cellStyle name="Percent 473" xfId="7528" xr:uid="{00000000-0005-0000-0000-0000243E0000}"/>
    <cellStyle name="Percent 474" xfId="7526" xr:uid="{00000000-0005-0000-0000-0000253E0000}"/>
    <cellStyle name="Percent 475" xfId="7527" xr:uid="{00000000-0005-0000-0000-0000263E0000}"/>
    <cellStyle name="Percent 476" xfId="7530" xr:uid="{00000000-0005-0000-0000-0000273E0000}"/>
    <cellStyle name="Percent 477" xfId="7566" xr:uid="{00000000-0005-0000-0000-0000283E0000}"/>
    <cellStyle name="Percent 478" xfId="7560" xr:uid="{00000000-0005-0000-0000-0000293E0000}"/>
    <cellStyle name="Percent 479" xfId="7550" xr:uid="{00000000-0005-0000-0000-00002A3E0000}"/>
    <cellStyle name="Percent 48" xfId="3873" xr:uid="{00000000-0005-0000-0000-00002B3E0000}"/>
    <cellStyle name="Percent 48 2" xfId="3874" xr:uid="{00000000-0005-0000-0000-00002C3E0000}"/>
    <cellStyle name="Percent 48 2 2" xfId="3875" xr:uid="{00000000-0005-0000-0000-00002D3E0000}"/>
    <cellStyle name="Percent 48 2 3" xfId="5436" xr:uid="{00000000-0005-0000-0000-00002E3E0000}"/>
    <cellStyle name="Percent 48 2 4" xfId="10035" xr:uid="{00000000-0005-0000-0000-00002F3E0000}"/>
    <cellStyle name="Percent 48 3" xfId="3876" xr:uid="{00000000-0005-0000-0000-0000303E0000}"/>
    <cellStyle name="Percent 48 3 2" xfId="3877" xr:uid="{00000000-0005-0000-0000-0000313E0000}"/>
    <cellStyle name="Percent 48 3 3" xfId="5435" xr:uid="{00000000-0005-0000-0000-0000323E0000}"/>
    <cellStyle name="Percent 48 3 4" xfId="10036" xr:uid="{00000000-0005-0000-0000-0000333E0000}"/>
    <cellStyle name="Percent 480" xfId="7573" xr:uid="{00000000-0005-0000-0000-0000343E0000}"/>
    <cellStyle name="Percent 481" xfId="7556" xr:uid="{00000000-0005-0000-0000-0000353E0000}"/>
    <cellStyle name="Percent 482" xfId="7567" xr:uid="{00000000-0005-0000-0000-0000363E0000}"/>
    <cellStyle name="Percent 483" xfId="7559" xr:uid="{00000000-0005-0000-0000-0000373E0000}"/>
    <cellStyle name="Percent 484" xfId="7551" xr:uid="{00000000-0005-0000-0000-0000383E0000}"/>
    <cellStyle name="Percent 485" xfId="7591" xr:uid="{00000000-0005-0000-0000-0000393E0000}"/>
    <cellStyle name="Percent 486" xfId="7592" xr:uid="{00000000-0005-0000-0000-00003A3E0000}"/>
    <cellStyle name="Percent 487" xfId="7579" xr:uid="{00000000-0005-0000-0000-00003B3E0000}"/>
    <cellStyle name="Percent 488" xfId="7552" xr:uid="{00000000-0005-0000-0000-00003C3E0000}"/>
    <cellStyle name="Percent 489" xfId="7590" xr:uid="{00000000-0005-0000-0000-00003D3E0000}"/>
    <cellStyle name="Percent 49" xfId="3878" xr:uid="{00000000-0005-0000-0000-00003E3E0000}"/>
    <cellStyle name="Percent 49 2" xfId="3879" xr:uid="{00000000-0005-0000-0000-00003F3E0000}"/>
    <cellStyle name="Percent 490" xfId="7601" xr:uid="{00000000-0005-0000-0000-0000403E0000}"/>
    <cellStyle name="Percent 491" xfId="7583" xr:uid="{00000000-0005-0000-0000-0000413E0000}"/>
    <cellStyle name="Percent 492" xfId="7603" xr:uid="{00000000-0005-0000-0000-0000423E0000}"/>
    <cellStyle name="Percent 493" xfId="7575" xr:uid="{00000000-0005-0000-0000-0000433E0000}"/>
    <cellStyle name="Percent 494" xfId="7557" xr:uid="{00000000-0005-0000-0000-0000443E0000}"/>
    <cellStyle name="Percent 495" xfId="7595" xr:uid="{00000000-0005-0000-0000-0000453E0000}"/>
    <cellStyle name="Percent 496" xfId="7602" xr:uid="{00000000-0005-0000-0000-0000463E0000}"/>
    <cellStyle name="Percent 497" xfId="7626" xr:uid="{00000000-0005-0000-0000-0000473E0000}"/>
    <cellStyle name="Percent 498" xfId="7620" xr:uid="{00000000-0005-0000-0000-0000483E0000}"/>
    <cellStyle name="Percent 499" xfId="7610" xr:uid="{00000000-0005-0000-0000-0000493E0000}"/>
    <cellStyle name="Percent 5" xfId="3880" xr:uid="{00000000-0005-0000-0000-00004A3E0000}"/>
    <cellStyle name="Percent 5 2" xfId="3881" xr:uid="{00000000-0005-0000-0000-00004B3E0000}"/>
    <cellStyle name="Percent 5 2 2" xfId="3882" xr:uid="{00000000-0005-0000-0000-00004C3E0000}"/>
    <cellStyle name="Percent 5 2 3" xfId="3883" xr:uid="{00000000-0005-0000-0000-00004D3E0000}"/>
    <cellStyle name="Percent 5 3" xfId="3884" xr:uid="{00000000-0005-0000-0000-00004E3E0000}"/>
    <cellStyle name="Percent 5 3 2" xfId="3885" xr:uid="{00000000-0005-0000-0000-00004F3E0000}"/>
    <cellStyle name="Percent 5 3 2 2" xfId="3886" xr:uid="{00000000-0005-0000-0000-0000503E0000}"/>
    <cellStyle name="Percent 5 3 2 3" xfId="5713" xr:uid="{00000000-0005-0000-0000-0000513E0000}"/>
    <cellStyle name="Percent 5 3 2 4" xfId="10038" xr:uid="{00000000-0005-0000-0000-0000523E0000}"/>
    <cellStyle name="Percent 5 3 3" xfId="3887" xr:uid="{00000000-0005-0000-0000-0000533E0000}"/>
    <cellStyle name="Percent 5 3 4" xfId="3888" xr:uid="{00000000-0005-0000-0000-0000543E0000}"/>
    <cellStyle name="Percent 5 3 5" xfId="3889" xr:uid="{00000000-0005-0000-0000-0000553E0000}"/>
    <cellStyle name="Percent 5 4" xfId="3890" xr:uid="{00000000-0005-0000-0000-0000563E0000}"/>
    <cellStyle name="Percent 5 5" xfId="3891" xr:uid="{00000000-0005-0000-0000-0000573E0000}"/>
    <cellStyle name="Percent 5 6" xfId="6199" xr:uid="{00000000-0005-0000-0000-0000583E0000}"/>
    <cellStyle name="Percent 50" xfId="3892" xr:uid="{00000000-0005-0000-0000-0000593E0000}"/>
    <cellStyle name="Percent 50 2" xfId="3893" xr:uid="{00000000-0005-0000-0000-00005A3E0000}"/>
    <cellStyle name="Percent 500" xfId="7632" xr:uid="{00000000-0005-0000-0000-00005B3E0000}"/>
    <cellStyle name="Percent 501" xfId="7615" xr:uid="{00000000-0005-0000-0000-00005C3E0000}"/>
    <cellStyle name="Percent 502" xfId="7627" xr:uid="{00000000-0005-0000-0000-00005D3E0000}"/>
    <cellStyle name="Percent 503" xfId="7619" xr:uid="{00000000-0005-0000-0000-00005E3E0000}"/>
    <cellStyle name="Percent 504" xfId="7611" xr:uid="{00000000-0005-0000-0000-00005F3E0000}"/>
    <cellStyle name="Percent 505" xfId="7647" xr:uid="{00000000-0005-0000-0000-0000603E0000}"/>
    <cellStyle name="Percent 506" xfId="7648" xr:uid="{00000000-0005-0000-0000-0000613E0000}"/>
    <cellStyle name="Percent 507" xfId="7636" xr:uid="{00000000-0005-0000-0000-0000623E0000}"/>
    <cellStyle name="Percent 508" xfId="7612" xr:uid="{00000000-0005-0000-0000-0000633E0000}"/>
    <cellStyle name="Percent 509" xfId="7631" xr:uid="{00000000-0005-0000-0000-0000643E0000}"/>
    <cellStyle name="Percent 51" xfId="3894" xr:uid="{00000000-0005-0000-0000-0000653E0000}"/>
    <cellStyle name="Percent 51 2" xfId="3895" xr:uid="{00000000-0005-0000-0000-0000663E0000}"/>
    <cellStyle name="Percent 510" xfId="7616" xr:uid="{00000000-0005-0000-0000-0000673E0000}"/>
    <cellStyle name="Percent 511" xfId="7625" xr:uid="{00000000-0005-0000-0000-0000683E0000}"/>
    <cellStyle name="Percent 512" xfId="7639" xr:uid="{00000000-0005-0000-0000-0000693E0000}"/>
    <cellStyle name="Percent 513" xfId="7622" xr:uid="{00000000-0005-0000-0000-00006A3E0000}"/>
    <cellStyle name="Percent 514" xfId="7662" xr:uid="{00000000-0005-0000-0000-00006B3E0000}"/>
    <cellStyle name="Percent 515" xfId="7661" xr:uid="{00000000-0005-0000-0000-00006C3E0000}"/>
    <cellStyle name="Percent 516" xfId="7674" xr:uid="{00000000-0005-0000-0000-00006D3E0000}"/>
    <cellStyle name="Percent 517" xfId="7672" xr:uid="{00000000-0005-0000-0000-00006E3E0000}"/>
    <cellStyle name="Percent 518" xfId="7667" xr:uid="{00000000-0005-0000-0000-00006F3E0000}"/>
    <cellStyle name="Percent 519" xfId="7678" xr:uid="{00000000-0005-0000-0000-0000703E0000}"/>
    <cellStyle name="Percent 52" xfId="3896" xr:uid="{00000000-0005-0000-0000-0000713E0000}"/>
    <cellStyle name="Percent 52 2" xfId="3897" xr:uid="{00000000-0005-0000-0000-0000723E0000}"/>
    <cellStyle name="Percent 52 2 2" xfId="3898" xr:uid="{00000000-0005-0000-0000-0000733E0000}"/>
    <cellStyle name="Percent 52 2 3" xfId="5438" xr:uid="{00000000-0005-0000-0000-0000743E0000}"/>
    <cellStyle name="Percent 52 2 4" xfId="10039" xr:uid="{00000000-0005-0000-0000-0000753E0000}"/>
    <cellStyle name="Percent 52 3" xfId="3899" xr:uid="{00000000-0005-0000-0000-0000763E0000}"/>
    <cellStyle name="Percent 52 3 2" xfId="3900" xr:uid="{00000000-0005-0000-0000-0000773E0000}"/>
    <cellStyle name="Percent 52 3 3" xfId="5437" xr:uid="{00000000-0005-0000-0000-0000783E0000}"/>
    <cellStyle name="Percent 52 3 4" xfId="10040" xr:uid="{00000000-0005-0000-0000-0000793E0000}"/>
    <cellStyle name="Percent 520" xfId="7669" xr:uid="{00000000-0005-0000-0000-00007A3E0000}"/>
    <cellStyle name="Percent 521" xfId="7675" xr:uid="{00000000-0005-0000-0000-00007B3E0000}"/>
    <cellStyle name="Percent 522" xfId="7671" xr:uid="{00000000-0005-0000-0000-00007C3E0000}"/>
    <cellStyle name="Percent 523" xfId="7697" xr:uid="{00000000-0005-0000-0000-00007D3E0000}"/>
    <cellStyle name="Percent 524" xfId="7694" xr:uid="{00000000-0005-0000-0000-00007E3E0000}"/>
    <cellStyle name="Percent 525" xfId="7688" xr:uid="{00000000-0005-0000-0000-00007F3E0000}"/>
    <cellStyle name="Percent 526" xfId="7701" xr:uid="{00000000-0005-0000-0000-0000803E0000}"/>
    <cellStyle name="Percent 527" xfId="7691" xr:uid="{00000000-0005-0000-0000-0000813E0000}"/>
    <cellStyle name="Percent 528" xfId="7698" xr:uid="{00000000-0005-0000-0000-0000823E0000}"/>
    <cellStyle name="Percent 529" xfId="7693" xr:uid="{00000000-0005-0000-0000-0000833E0000}"/>
    <cellStyle name="Percent 53" xfId="3901" xr:uid="{00000000-0005-0000-0000-0000843E0000}"/>
    <cellStyle name="Percent 53 2" xfId="3902" xr:uid="{00000000-0005-0000-0000-0000853E0000}"/>
    <cellStyle name="Percent 53 2 2" xfId="3903" xr:uid="{00000000-0005-0000-0000-0000863E0000}"/>
    <cellStyle name="Percent 53 2 3" xfId="5440" xr:uid="{00000000-0005-0000-0000-0000873E0000}"/>
    <cellStyle name="Percent 53 2 4" xfId="10041" xr:uid="{00000000-0005-0000-0000-0000883E0000}"/>
    <cellStyle name="Percent 53 3" xfId="3904" xr:uid="{00000000-0005-0000-0000-0000893E0000}"/>
    <cellStyle name="Percent 53 3 2" xfId="3905" xr:uid="{00000000-0005-0000-0000-00008A3E0000}"/>
    <cellStyle name="Percent 53 3 3" xfId="5439" xr:uid="{00000000-0005-0000-0000-00008B3E0000}"/>
    <cellStyle name="Percent 53 3 4" xfId="10042" xr:uid="{00000000-0005-0000-0000-00008C3E0000}"/>
    <cellStyle name="Percent 530" xfId="7689" xr:uid="{00000000-0005-0000-0000-00008D3E0000}"/>
    <cellStyle name="Percent 531" xfId="7714" xr:uid="{00000000-0005-0000-0000-00008E3E0000}"/>
    <cellStyle name="Percent 532" xfId="7715" xr:uid="{00000000-0005-0000-0000-00008F3E0000}"/>
    <cellStyle name="Percent 533" xfId="7705" xr:uid="{00000000-0005-0000-0000-0000903E0000}"/>
    <cellStyle name="Percent 534" xfId="7721" xr:uid="{00000000-0005-0000-0000-0000913E0000}"/>
    <cellStyle name="Percent 535" xfId="12530" xr:uid="{00000000-0005-0000-0000-0000923E0000}"/>
    <cellStyle name="Percent 536" xfId="12529" xr:uid="{00000000-0005-0000-0000-0000933E0000}"/>
    <cellStyle name="Percent 537" xfId="17084" xr:uid="{00000000-0005-0000-0000-0000943E0000}"/>
    <cellStyle name="Percent 538" xfId="17088" xr:uid="{00000000-0005-0000-0000-0000953E0000}"/>
    <cellStyle name="Percent 539" xfId="17089" xr:uid="{00000000-0005-0000-0000-0000963E0000}"/>
    <cellStyle name="Percent 54" xfId="3906" xr:uid="{00000000-0005-0000-0000-0000973E0000}"/>
    <cellStyle name="Percent 54 2" xfId="3907" xr:uid="{00000000-0005-0000-0000-0000983E0000}"/>
    <cellStyle name="Percent 54 2 2" xfId="3908" xr:uid="{00000000-0005-0000-0000-0000993E0000}"/>
    <cellStyle name="Percent 54 2 3" xfId="5442" xr:uid="{00000000-0005-0000-0000-00009A3E0000}"/>
    <cellStyle name="Percent 54 2 4" xfId="10043" xr:uid="{00000000-0005-0000-0000-00009B3E0000}"/>
    <cellStyle name="Percent 54 3" xfId="3909" xr:uid="{00000000-0005-0000-0000-00009C3E0000}"/>
    <cellStyle name="Percent 54 3 2" xfId="3910" xr:uid="{00000000-0005-0000-0000-00009D3E0000}"/>
    <cellStyle name="Percent 54 3 3" xfId="5441" xr:uid="{00000000-0005-0000-0000-00009E3E0000}"/>
    <cellStyle name="Percent 54 3 4" xfId="10044" xr:uid="{00000000-0005-0000-0000-00009F3E0000}"/>
    <cellStyle name="Percent 540" xfId="17092" xr:uid="{00000000-0005-0000-0000-0000A03E0000}"/>
    <cellStyle name="Percent 541" xfId="17095" xr:uid="{00000000-0005-0000-0000-0000A13E0000}"/>
    <cellStyle name="Percent 542" xfId="17098" xr:uid="{00000000-0005-0000-0000-0000A23E0000}"/>
    <cellStyle name="Percent 543" xfId="17101" xr:uid="{00000000-0005-0000-0000-0000A33E0000}"/>
    <cellStyle name="Percent 544" xfId="17104" xr:uid="{00000000-0005-0000-0000-0000A43E0000}"/>
    <cellStyle name="Percent 545" xfId="17107" xr:uid="{00000000-0005-0000-0000-0000A53E0000}"/>
    <cellStyle name="Percent 546" xfId="17110" xr:uid="{00000000-0005-0000-0000-0000A63E0000}"/>
    <cellStyle name="Percent 547" xfId="17113" xr:uid="{00000000-0005-0000-0000-0000A73E0000}"/>
    <cellStyle name="Percent 548" xfId="17116" xr:uid="{00000000-0005-0000-0000-0000A83E0000}"/>
    <cellStyle name="Percent 549" xfId="17119" xr:uid="{00000000-0005-0000-0000-0000A93E0000}"/>
    <cellStyle name="Percent 55" xfId="3911" xr:uid="{00000000-0005-0000-0000-0000AA3E0000}"/>
    <cellStyle name="Percent 55 2" xfId="3912" xr:uid="{00000000-0005-0000-0000-0000AB3E0000}"/>
    <cellStyle name="Percent 55 2 2" xfId="3913" xr:uid="{00000000-0005-0000-0000-0000AC3E0000}"/>
    <cellStyle name="Percent 55 2 3" xfId="5444" xr:uid="{00000000-0005-0000-0000-0000AD3E0000}"/>
    <cellStyle name="Percent 55 2 4" xfId="10045" xr:uid="{00000000-0005-0000-0000-0000AE3E0000}"/>
    <cellStyle name="Percent 55 3" xfId="3914" xr:uid="{00000000-0005-0000-0000-0000AF3E0000}"/>
    <cellStyle name="Percent 55 3 2" xfId="3915" xr:uid="{00000000-0005-0000-0000-0000B03E0000}"/>
    <cellStyle name="Percent 55 3 3" xfId="5443" xr:uid="{00000000-0005-0000-0000-0000B13E0000}"/>
    <cellStyle name="Percent 55 3 4" xfId="10046" xr:uid="{00000000-0005-0000-0000-0000B23E0000}"/>
    <cellStyle name="Percent 550" xfId="17122" xr:uid="{00000000-0005-0000-0000-0000B33E0000}"/>
    <cellStyle name="Percent 551" xfId="17125" xr:uid="{00000000-0005-0000-0000-0000B43E0000}"/>
    <cellStyle name="Percent 552" xfId="17128" xr:uid="{00000000-0005-0000-0000-0000B53E0000}"/>
    <cellStyle name="Percent 553" xfId="17131" xr:uid="{00000000-0005-0000-0000-0000B63E0000}"/>
    <cellStyle name="Percent 554" xfId="17134" xr:uid="{00000000-0005-0000-0000-0000B73E0000}"/>
    <cellStyle name="Percent 555" xfId="17137" xr:uid="{00000000-0005-0000-0000-0000B83E0000}"/>
    <cellStyle name="Percent 556" xfId="17139" xr:uid="{00000000-0005-0000-0000-0000B93E0000}"/>
    <cellStyle name="Percent 557" xfId="17142" xr:uid="{00000000-0005-0000-0000-0000BA3E0000}"/>
    <cellStyle name="Percent 558" xfId="17145" xr:uid="{00000000-0005-0000-0000-0000BB3E0000}"/>
    <cellStyle name="Percent 559" xfId="17148" xr:uid="{00000000-0005-0000-0000-0000BC3E0000}"/>
    <cellStyle name="Percent 56" xfId="3916" xr:uid="{00000000-0005-0000-0000-0000BD3E0000}"/>
    <cellStyle name="Percent 56 2" xfId="3917" xr:uid="{00000000-0005-0000-0000-0000BE3E0000}"/>
    <cellStyle name="Percent 56 2 2" xfId="3918" xr:uid="{00000000-0005-0000-0000-0000BF3E0000}"/>
    <cellStyle name="Percent 56 2 3" xfId="5446" xr:uid="{00000000-0005-0000-0000-0000C03E0000}"/>
    <cellStyle name="Percent 56 2 4" xfId="10047" xr:uid="{00000000-0005-0000-0000-0000C13E0000}"/>
    <cellStyle name="Percent 56 3" xfId="3919" xr:uid="{00000000-0005-0000-0000-0000C23E0000}"/>
    <cellStyle name="Percent 56 3 2" xfId="3920" xr:uid="{00000000-0005-0000-0000-0000C33E0000}"/>
    <cellStyle name="Percent 56 3 3" xfId="5445" xr:uid="{00000000-0005-0000-0000-0000C43E0000}"/>
    <cellStyle name="Percent 56 3 4" xfId="10048" xr:uid="{00000000-0005-0000-0000-0000C53E0000}"/>
    <cellStyle name="Percent 560" xfId="17151" xr:uid="{00000000-0005-0000-0000-0000C63E0000}"/>
    <cellStyle name="Percent 561" xfId="17152" xr:uid="{00000000-0005-0000-0000-0000C73E0000}"/>
    <cellStyle name="Percent 562" xfId="22300" xr:uid="{00000000-0005-0000-0000-0000C83E0000}"/>
    <cellStyle name="Percent 563" xfId="22299" xr:uid="{00000000-0005-0000-0000-0000C93E0000}"/>
    <cellStyle name="Percent 564" xfId="22296" xr:uid="{00000000-0005-0000-0000-0000CA3E0000}"/>
    <cellStyle name="Percent 565" xfId="22302" xr:uid="{00000000-0005-0000-0000-0000CB3E0000}"/>
    <cellStyle name="Percent 566" xfId="22298" xr:uid="{00000000-0005-0000-0000-0000CC3E0000}"/>
    <cellStyle name="Percent 567" xfId="61" xr:uid="{00000000-0005-0000-0000-0000CD3E0000}"/>
    <cellStyle name="Percent 57" xfId="3921" xr:uid="{00000000-0005-0000-0000-0000CE3E0000}"/>
    <cellStyle name="Percent 57 2" xfId="3922" xr:uid="{00000000-0005-0000-0000-0000CF3E0000}"/>
    <cellStyle name="Percent 57 2 2" xfId="3923" xr:uid="{00000000-0005-0000-0000-0000D03E0000}"/>
    <cellStyle name="Percent 57 2 3" xfId="5448" xr:uid="{00000000-0005-0000-0000-0000D13E0000}"/>
    <cellStyle name="Percent 57 2 4" xfId="10049" xr:uid="{00000000-0005-0000-0000-0000D23E0000}"/>
    <cellStyle name="Percent 57 3" xfId="3924" xr:uid="{00000000-0005-0000-0000-0000D33E0000}"/>
    <cellStyle name="Percent 57 3 2" xfId="3925" xr:uid="{00000000-0005-0000-0000-0000D43E0000}"/>
    <cellStyle name="Percent 57 3 3" xfId="5447" xr:uid="{00000000-0005-0000-0000-0000D53E0000}"/>
    <cellStyle name="Percent 57 3 4" xfId="10050" xr:uid="{00000000-0005-0000-0000-0000D63E0000}"/>
    <cellStyle name="Percent 58" xfId="3926" xr:uid="{00000000-0005-0000-0000-0000D73E0000}"/>
    <cellStyle name="Percent 58 2" xfId="3927" xr:uid="{00000000-0005-0000-0000-0000D83E0000}"/>
    <cellStyle name="Percent 58 2 2" xfId="3928" xr:uid="{00000000-0005-0000-0000-0000D93E0000}"/>
    <cellStyle name="Percent 58 2 3" xfId="5450" xr:uid="{00000000-0005-0000-0000-0000DA3E0000}"/>
    <cellStyle name="Percent 58 2 4" xfId="10051" xr:uid="{00000000-0005-0000-0000-0000DB3E0000}"/>
    <cellStyle name="Percent 58 3" xfId="3929" xr:uid="{00000000-0005-0000-0000-0000DC3E0000}"/>
    <cellStyle name="Percent 58 3 2" xfId="3930" xr:uid="{00000000-0005-0000-0000-0000DD3E0000}"/>
    <cellStyle name="Percent 58 3 3" xfId="5449" xr:uid="{00000000-0005-0000-0000-0000DE3E0000}"/>
    <cellStyle name="Percent 58 3 4" xfId="10052" xr:uid="{00000000-0005-0000-0000-0000DF3E0000}"/>
    <cellStyle name="Percent 59" xfId="3931" xr:uid="{00000000-0005-0000-0000-0000E03E0000}"/>
    <cellStyle name="Percent 59 2" xfId="3932" xr:uid="{00000000-0005-0000-0000-0000E13E0000}"/>
    <cellStyle name="Percent 59 2 2" xfId="3933" xr:uid="{00000000-0005-0000-0000-0000E23E0000}"/>
    <cellStyle name="Percent 59 2 3" xfId="5452" xr:uid="{00000000-0005-0000-0000-0000E33E0000}"/>
    <cellStyle name="Percent 59 2 4" xfId="10053" xr:uid="{00000000-0005-0000-0000-0000E43E0000}"/>
    <cellStyle name="Percent 59 3" xfId="3934" xr:uid="{00000000-0005-0000-0000-0000E53E0000}"/>
    <cellStyle name="Percent 59 3 2" xfId="3935" xr:uid="{00000000-0005-0000-0000-0000E63E0000}"/>
    <cellStyle name="Percent 59 3 3" xfId="5451" xr:uid="{00000000-0005-0000-0000-0000E73E0000}"/>
    <cellStyle name="Percent 59 3 4" xfId="10054" xr:uid="{00000000-0005-0000-0000-0000E83E0000}"/>
    <cellStyle name="Percent 6" xfId="3936" xr:uid="{00000000-0005-0000-0000-0000E93E0000}"/>
    <cellStyle name="Percent 6 2" xfId="3937" xr:uid="{00000000-0005-0000-0000-0000EA3E0000}"/>
    <cellStyle name="Percent 6 2 2" xfId="3938" xr:uid="{00000000-0005-0000-0000-0000EB3E0000}"/>
    <cellStyle name="Percent 6 2 2 2" xfId="3939" xr:uid="{00000000-0005-0000-0000-0000EC3E0000}"/>
    <cellStyle name="Percent 6 2 2 3" xfId="5454" xr:uid="{00000000-0005-0000-0000-0000ED3E0000}"/>
    <cellStyle name="Percent 6 2 2 4" xfId="10055" xr:uid="{00000000-0005-0000-0000-0000EE3E0000}"/>
    <cellStyle name="Percent 6 2 3" xfId="3940" xr:uid="{00000000-0005-0000-0000-0000EF3E0000}"/>
    <cellStyle name="Percent 6 2 3 2" xfId="3941" xr:uid="{00000000-0005-0000-0000-0000F03E0000}"/>
    <cellStyle name="Percent 6 2 3 3" xfId="5453" xr:uid="{00000000-0005-0000-0000-0000F13E0000}"/>
    <cellStyle name="Percent 6 2 3 4" xfId="10056" xr:uid="{00000000-0005-0000-0000-0000F23E0000}"/>
    <cellStyle name="Percent 6 3" xfId="3942" xr:uid="{00000000-0005-0000-0000-0000F33E0000}"/>
    <cellStyle name="Percent 6 3 2" xfId="3943" xr:uid="{00000000-0005-0000-0000-0000F43E0000}"/>
    <cellStyle name="Percent 6 3 2 2" xfId="3944" xr:uid="{00000000-0005-0000-0000-0000F53E0000}"/>
    <cellStyle name="Percent 6 3 2 3" xfId="5714" xr:uid="{00000000-0005-0000-0000-0000F63E0000}"/>
    <cellStyle name="Percent 6 3 2 4" xfId="10057" xr:uid="{00000000-0005-0000-0000-0000F73E0000}"/>
    <cellStyle name="Percent 6 3 3" xfId="3945" xr:uid="{00000000-0005-0000-0000-0000F83E0000}"/>
    <cellStyle name="Percent 6 3 4" xfId="3946" xr:uid="{00000000-0005-0000-0000-0000F93E0000}"/>
    <cellStyle name="Percent 6 3 5" xfId="3947" xr:uid="{00000000-0005-0000-0000-0000FA3E0000}"/>
    <cellStyle name="Percent 6 4" xfId="3948" xr:uid="{00000000-0005-0000-0000-0000FB3E0000}"/>
    <cellStyle name="Percent 6 4 2" xfId="3949" xr:uid="{00000000-0005-0000-0000-0000FC3E0000}"/>
    <cellStyle name="Percent 6 4 2 2" xfId="3950" xr:uid="{00000000-0005-0000-0000-0000FD3E0000}"/>
    <cellStyle name="Percent 6 4 2 3" xfId="5456" xr:uid="{00000000-0005-0000-0000-0000FE3E0000}"/>
    <cellStyle name="Percent 6 4 2 4" xfId="10059" xr:uid="{00000000-0005-0000-0000-0000FF3E0000}"/>
    <cellStyle name="Percent 6 4 3" xfId="3951" xr:uid="{00000000-0005-0000-0000-0000003F0000}"/>
    <cellStyle name="Percent 6 4 4" xfId="5455" xr:uid="{00000000-0005-0000-0000-0000013F0000}"/>
    <cellStyle name="Percent 6 4 5" xfId="10058" xr:uid="{00000000-0005-0000-0000-0000023F0000}"/>
    <cellStyle name="Percent 6 5" xfId="3952" xr:uid="{00000000-0005-0000-0000-0000033F0000}"/>
    <cellStyle name="Percent 60" xfId="3953" xr:uid="{00000000-0005-0000-0000-0000043F0000}"/>
    <cellStyle name="Percent 60 2" xfId="3954" xr:uid="{00000000-0005-0000-0000-0000053F0000}"/>
    <cellStyle name="Percent 60 2 2" xfId="3955" xr:uid="{00000000-0005-0000-0000-0000063F0000}"/>
    <cellStyle name="Percent 60 2 3" xfId="5458" xr:uid="{00000000-0005-0000-0000-0000073F0000}"/>
    <cellStyle name="Percent 60 2 4" xfId="10060" xr:uid="{00000000-0005-0000-0000-0000083F0000}"/>
    <cellStyle name="Percent 60 3" xfId="3956" xr:uid="{00000000-0005-0000-0000-0000093F0000}"/>
    <cellStyle name="Percent 60 3 2" xfId="3957" xr:uid="{00000000-0005-0000-0000-00000A3F0000}"/>
    <cellStyle name="Percent 60 3 3" xfId="5457" xr:uid="{00000000-0005-0000-0000-00000B3F0000}"/>
    <cellStyle name="Percent 60 3 4" xfId="10061" xr:uid="{00000000-0005-0000-0000-00000C3F0000}"/>
    <cellStyle name="Percent 61" xfId="3958" xr:uid="{00000000-0005-0000-0000-00000D3F0000}"/>
    <cellStyle name="Percent 61 2" xfId="3959" xr:uid="{00000000-0005-0000-0000-00000E3F0000}"/>
    <cellStyle name="Percent 61 2 2" xfId="3960" xr:uid="{00000000-0005-0000-0000-00000F3F0000}"/>
    <cellStyle name="Percent 61 2 3" xfId="5459" xr:uid="{00000000-0005-0000-0000-0000103F0000}"/>
    <cellStyle name="Percent 61 2 4" xfId="10062" xr:uid="{00000000-0005-0000-0000-0000113F0000}"/>
    <cellStyle name="Percent 62" xfId="3961" xr:uid="{00000000-0005-0000-0000-0000123F0000}"/>
    <cellStyle name="Percent 63" xfId="3962" xr:uid="{00000000-0005-0000-0000-0000133F0000}"/>
    <cellStyle name="Percent 64" xfId="3963" xr:uid="{00000000-0005-0000-0000-0000143F0000}"/>
    <cellStyle name="Percent 65" xfId="3964" xr:uid="{00000000-0005-0000-0000-0000153F0000}"/>
    <cellStyle name="Percent 66" xfId="3965" xr:uid="{00000000-0005-0000-0000-0000163F0000}"/>
    <cellStyle name="Percent 67" xfId="3966" xr:uid="{00000000-0005-0000-0000-0000173F0000}"/>
    <cellStyle name="Percent 68" xfId="3967" xr:uid="{00000000-0005-0000-0000-0000183F0000}"/>
    <cellStyle name="Percent 69" xfId="3968" xr:uid="{00000000-0005-0000-0000-0000193F0000}"/>
    <cellStyle name="Percent 7" xfId="3969" xr:uid="{00000000-0005-0000-0000-00001A3F0000}"/>
    <cellStyle name="Percent 7 2" xfId="3970" xr:uid="{00000000-0005-0000-0000-00001B3F0000}"/>
    <cellStyle name="Percent 7 3" xfId="3971" xr:uid="{00000000-0005-0000-0000-00001C3F0000}"/>
    <cellStyle name="Percent 70" xfId="3972" xr:uid="{00000000-0005-0000-0000-00001D3F0000}"/>
    <cellStyle name="Percent 71" xfId="3973" xr:uid="{00000000-0005-0000-0000-00001E3F0000}"/>
    <cellStyle name="Percent 72" xfId="3974" xr:uid="{00000000-0005-0000-0000-00001F3F0000}"/>
    <cellStyle name="Percent 73" xfId="3975" xr:uid="{00000000-0005-0000-0000-0000203F0000}"/>
    <cellStyle name="Percent 74" xfId="3976" xr:uid="{00000000-0005-0000-0000-0000213F0000}"/>
    <cellStyle name="Percent 75" xfId="3977" xr:uid="{00000000-0005-0000-0000-0000223F0000}"/>
    <cellStyle name="Percent 76" xfId="3978" xr:uid="{00000000-0005-0000-0000-0000233F0000}"/>
    <cellStyle name="Percent 77" xfId="3979" xr:uid="{00000000-0005-0000-0000-0000243F0000}"/>
    <cellStyle name="Percent 78" xfId="3980" xr:uid="{00000000-0005-0000-0000-0000253F0000}"/>
    <cellStyle name="Percent 79" xfId="3981" xr:uid="{00000000-0005-0000-0000-0000263F0000}"/>
    <cellStyle name="Percent 8" xfId="3982" xr:uid="{00000000-0005-0000-0000-0000273F0000}"/>
    <cellStyle name="Percent 8 2" xfId="3983" xr:uid="{00000000-0005-0000-0000-0000283F0000}"/>
    <cellStyle name="Percent 8 2 2" xfId="3984" xr:uid="{00000000-0005-0000-0000-0000293F0000}"/>
    <cellStyle name="Percent 8 2 2 2" xfId="3985" xr:uid="{00000000-0005-0000-0000-00002A3F0000}"/>
    <cellStyle name="Percent 8 2 2 3" xfId="5461" xr:uid="{00000000-0005-0000-0000-00002B3F0000}"/>
    <cellStyle name="Percent 8 2 2 4" xfId="10064" xr:uid="{00000000-0005-0000-0000-00002C3F0000}"/>
    <cellStyle name="Percent 8 2 3" xfId="3986" xr:uid="{00000000-0005-0000-0000-00002D3F0000}"/>
    <cellStyle name="Percent 8 2 4" xfId="5460" xr:uid="{00000000-0005-0000-0000-00002E3F0000}"/>
    <cellStyle name="Percent 8 2 5" xfId="10063" xr:uid="{00000000-0005-0000-0000-00002F3F0000}"/>
    <cellStyle name="Percent 8 3" xfId="3987" xr:uid="{00000000-0005-0000-0000-0000303F0000}"/>
    <cellStyle name="Percent 8 4" xfId="3988" xr:uid="{00000000-0005-0000-0000-0000313F0000}"/>
    <cellStyle name="Percent 8 5" xfId="3989" xr:uid="{00000000-0005-0000-0000-0000323F0000}"/>
    <cellStyle name="Percent 8 5 2" xfId="3990" xr:uid="{00000000-0005-0000-0000-0000333F0000}"/>
    <cellStyle name="Percent 8 5 2 2" xfId="3991" xr:uid="{00000000-0005-0000-0000-0000343F0000}"/>
    <cellStyle name="Percent 8 5 2 3" xfId="5463" xr:uid="{00000000-0005-0000-0000-0000353F0000}"/>
    <cellStyle name="Percent 8 5 2 4" xfId="10066" xr:uid="{00000000-0005-0000-0000-0000363F0000}"/>
    <cellStyle name="Percent 8 5 3" xfId="3992" xr:uid="{00000000-0005-0000-0000-0000373F0000}"/>
    <cellStyle name="Percent 8 5 4" xfId="5462" xr:uid="{00000000-0005-0000-0000-0000383F0000}"/>
    <cellStyle name="Percent 8 5 5" xfId="10065" xr:uid="{00000000-0005-0000-0000-0000393F0000}"/>
    <cellStyle name="Percent 8 6" xfId="3993" xr:uid="{00000000-0005-0000-0000-00003A3F0000}"/>
    <cellStyle name="Percent 80" xfId="3994" xr:uid="{00000000-0005-0000-0000-00003B3F0000}"/>
    <cellStyle name="Percent 81" xfId="3995" xr:uid="{00000000-0005-0000-0000-00003C3F0000}"/>
    <cellStyle name="Percent 82" xfId="3996" xr:uid="{00000000-0005-0000-0000-00003D3F0000}"/>
    <cellStyle name="Percent 83" xfId="3997" xr:uid="{00000000-0005-0000-0000-00003E3F0000}"/>
    <cellStyle name="Percent 84" xfId="3998" xr:uid="{00000000-0005-0000-0000-00003F3F0000}"/>
    <cellStyle name="Percent 84 2" xfId="3999" xr:uid="{00000000-0005-0000-0000-0000403F0000}"/>
    <cellStyle name="Percent 85" xfId="4000" xr:uid="{00000000-0005-0000-0000-0000413F0000}"/>
    <cellStyle name="Percent 85 2" xfId="4001" xr:uid="{00000000-0005-0000-0000-0000423F0000}"/>
    <cellStyle name="Percent 86" xfId="4002" xr:uid="{00000000-0005-0000-0000-0000433F0000}"/>
    <cellStyle name="Percent 86 2" xfId="4003" xr:uid="{00000000-0005-0000-0000-0000443F0000}"/>
    <cellStyle name="Percent 87" xfId="4004" xr:uid="{00000000-0005-0000-0000-0000453F0000}"/>
    <cellStyle name="Percent 87 2" xfId="4005" xr:uid="{00000000-0005-0000-0000-0000463F0000}"/>
    <cellStyle name="Percent 88" xfId="4006" xr:uid="{00000000-0005-0000-0000-0000473F0000}"/>
    <cellStyle name="Percent 88 2" xfId="4007" xr:uid="{00000000-0005-0000-0000-0000483F0000}"/>
    <cellStyle name="Percent 89" xfId="4008" xr:uid="{00000000-0005-0000-0000-0000493F0000}"/>
    <cellStyle name="Percent 89 2" xfId="4009" xr:uid="{00000000-0005-0000-0000-00004A3F0000}"/>
    <cellStyle name="Percent 9" xfId="4010" xr:uid="{00000000-0005-0000-0000-00004B3F0000}"/>
    <cellStyle name="Percent 9 2" xfId="4011" xr:uid="{00000000-0005-0000-0000-00004C3F0000}"/>
    <cellStyle name="Percent 9 2 2" xfId="4012" xr:uid="{00000000-0005-0000-0000-00004D3F0000}"/>
    <cellStyle name="Percent 9 2 3" xfId="4013" xr:uid="{00000000-0005-0000-0000-00004E3F0000}"/>
    <cellStyle name="Percent 9 2 3 2" xfId="4014" xr:uid="{00000000-0005-0000-0000-00004F3F0000}"/>
    <cellStyle name="Percent 9 2 3 3" xfId="5465" xr:uid="{00000000-0005-0000-0000-0000503F0000}"/>
    <cellStyle name="Percent 9 2 3 4" xfId="10067" xr:uid="{00000000-0005-0000-0000-0000513F0000}"/>
    <cellStyle name="Percent 9 2 4" xfId="4015" xr:uid="{00000000-0005-0000-0000-0000523F0000}"/>
    <cellStyle name="Percent 9 2 5" xfId="5464" xr:uid="{00000000-0005-0000-0000-0000533F0000}"/>
    <cellStyle name="Percent 9 3" xfId="4016" xr:uid="{00000000-0005-0000-0000-0000543F0000}"/>
    <cellStyle name="Percent 9 3 2" xfId="4017" xr:uid="{00000000-0005-0000-0000-0000553F0000}"/>
    <cellStyle name="Percent 9 3 2 2" xfId="4018" xr:uid="{00000000-0005-0000-0000-0000563F0000}"/>
    <cellStyle name="Percent 9 3 2 3" xfId="5467" xr:uid="{00000000-0005-0000-0000-0000573F0000}"/>
    <cellStyle name="Percent 9 3 2 4" xfId="10070" xr:uid="{00000000-0005-0000-0000-0000583F0000}"/>
    <cellStyle name="Percent 9 3 3" xfId="4019" xr:uid="{00000000-0005-0000-0000-0000593F0000}"/>
    <cellStyle name="Percent 9 3 4" xfId="5466" xr:uid="{00000000-0005-0000-0000-00005A3F0000}"/>
    <cellStyle name="Percent 9 3 5" xfId="10069" xr:uid="{00000000-0005-0000-0000-00005B3F0000}"/>
    <cellStyle name="Percent 9 4" xfId="4020" xr:uid="{00000000-0005-0000-0000-00005C3F0000}"/>
    <cellStyle name="Percent 9 5" xfId="4021" xr:uid="{00000000-0005-0000-0000-00005D3F0000}"/>
    <cellStyle name="Percent 9 5 2" xfId="4022" xr:uid="{00000000-0005-0000-0000-00005E3F0000}"/>
    <cellStyle name="Percent 9 5 2 2" xfId="4023" xr:uid="{00000000-0005-0000-0000-00005F3F0000}"/>
    <cellStyle name="Percent 9 5 2 3" xfId="5469" xr:uid="{00000000-0005-0000-0000-0000603F0000}"/>
    <cellStyle name="Percent 9 5 2 4" xfId="10072" xr:uid="{00000000-0005-0000-0000-0000613F0000}"/>
    <cellStyle name="Percent 9 5 3" xfId="4024" xr:uid="{00000000-0005-0000-0000-0000623F0000}"/>
    <cellStyle name="Percent 9 5 4" xfId="5468" xr:uid="{00000000-0005-0000-0000-0000633F0000}"/>
    <cellStyle name="Percent 9 5 5" xfId="10071" xr:uid="{00000000-0005-0000-0000-0000643F0000}"/>
    <cellStyle name="Percent 9 6" xfId="4025" xr:uid="{00000000-0005-0000-0000-0000653F0000}"/>
    <cellStyle name="Percent 90" xfId="4026" xr:uid="{00000000-0005-0000-0000-0000663F0000}"/>
    <cellStyle name="Percent 90 2" xfId="4027" xr:uid="{00000000-0005-0000-0000-0000673F0000}"/>
    <cellStyle name="Percent 91" xfId="4028" xr:uid="{00000000-0005-0000-0000-0000683F0000}"/>
    <cellStyle name="Percent 91 2" xfId="4029" xr:uid="{00000000-0005-0000-0000-0000693F0000}"/>
    <cellStyle name="Percent 92" xfId="4030" xr:uid="{00000000-0005-0000-0000-00006A3F0000}"/>
    <cellStyle name="Percent 92 2" xfId="4031" xr:uid="{00000000-0005-0000-0000-00006B3F0000}"/>
    <cellStyle name="Percent 93" xfId="4032" xr:uid="{00000000-0005-0000-0000-00006C3F0000}"/>
    <cellStyle name="Percent 93 2" xfId="4033" xr:uid="{00000000-0005-0000-0000-00006D3F0000}"/>
    <cellStyle name="Percent 94" xfId="4034" xr:uid="{00000000-0005-0000-0000-00006E3F0000}"/>
    <cellStyle name="Percent 94 2" xfId="4035" xr:uid="{00000000-0005-0000-0000-00006F3F0000}"/>
    <cellStyle name="Percent 95" xfId="4036" xr:uid="{00000000-0005-0000-0000-0000703F0000}"/>
    <cellStyle name="Percent 95 2" xfId="4037" xr:uid="{00000000-0005-0000-0000-0000713F0000}"/>
    <cellStyle name="Percent 96" xfId="4038" xr:uid="{00000000-0005-0000-0000-0000723F0000}"/>
    <cellStyle name="Percent 96 2" xfId="4039" xr:uid="{00000000-0005-0000-0000-0000733F0000}"/>
    <cellStyle name="Percent 97" xfId="4040" xr:uid="{00000000-0005-0000-0000-0000743F0000}"/>
    <cellStyle name="Percent 97 2" xfId="4041" xr:uid="{00000000-0005-0000-0000-0000753F0000}"/>
    <cellStyle name="Percent 98" xfId="4042" xr:uid="{00000000-0005-0000-0000-0000763F0000}"/>
    <cellStyle name="Percent 98 2" xfId="4043" xr:uid="{00000000-0005-0000-0000-0000773F0000}"/>
    <cellStyle name="Percent 99" xfId="4044" xr:uid="{00000000-0005-0000-0000-0000783F0000}"/>
    <cellStyle name="Percent 99 2" xfId="4045" xr:uid="{00000000-0005-0000-0000-0000793F0000}"/>
    <cellStyle name="Prefilled" xfId="4046" xr:uid="{00000000-0005-0000-0000-00007A3F0000}"/>
    <cellStyle name="Prefilled 10" xfId="15252" xr:uid="{00000000-0005-0000-0000-00007B3F0000}"/>
    <cellStyle name="Prefilled 10 2" xfId="26809" xr:uid="{00000000-0005-0000-0000-00007C3F0000}"/>
    <cellStyle name="Prefilled 10 3" xfId="37842" xr:uid="{00000000-0005-0000-0000-00007D3F0000}"/>
    <cellStyle name="Prefilled 11" xfId="17258" xr:uid="{00000000-0005-0000-0000-00007E3F0000}"/>
    <cellStyle name="Prefilled 11 2" xfId="28746" xr:uid="{00000000-0005-0000-0000-00007F3F0000}"/>
    <cellStyle name="Prefilled 11 3" xfId="39554" xr:uid="{00000000-0005-0000-0000-0000803F0000}"/>
    <cellStyle name="Prefilled 12" xfId="10565" xr:uid="{00000000-0005-0000-0000-0000813F0000}"/>
    <cellStyle name="Prefilled 2" xfId="4047" xr:uid="{00000000-0005-0000-0000-0000823F0000}"/>
    <cellStyle name="Prefilled 2 2" xfId="4048" xr:uid="{00000000-0005-0000-0000-0000833F0000}"/>
    <cellStyle name="Prefilled 2 2 2" xfId="4049" xr:uid="{00000000-0005-0000-0000-0000843F0000}"/>
    <cellStyle name="Prefilled 2 2 2 2" xfId="14851" xr:uid="{00000000-0005-0000-0000-0000853F0000}"/>
    <cellStyle name="Prefilled 2 2 2 2 2" xfId="26410" xr:uid="{00000000-0005-0000-0000-0000863F0000}"/>
    <cellStyle name="Prefilled 2 2 2 3" xfId="14860" xr:uid="{00000000-0005-0000-0000-0000873F0000}"/>
    <cellStyle name="Prefilled 2 2 2 3 2" xfId="26419" xr:uid="{00000000-0005-0000-0000-0000883F0000}"/>
    <cellStyle name="Prefilled 2 2 2 4" xfId="14958" xr:uid="{00000000-0005-0000-0000-0000893F0000}"/>
    <cellStyle name="Prefilled 2 2 2 4 2" xfId="26516" xr:uid="{00000000-0005-0000-0000-00008A3F0000}"/>
    <cellStyle name="Prefilled 2 2 2 5" xfId="10074" xr:uid="{00000000-0005-0000-0000-00008B3F0000}"/>
    <cellStyle name="Prefilled 2 2 2 6" xfId="22310" xr:uid="{00000000-0005-0000-0000-00008C3F0000}"/>
    <cellStyle name="Prefilled 2 2 2 7" xfId="8650" xr:uid="{00000000-0005-0000-0000-00008D3F0000}"/>
    <cellStyle name="Prefilled 2 2 3" xfId="6893" xr:uid="{00000000-0005-0000-0000-00008E3F0000}"/>
    <cellStyle name="Prefilled 2 2 3 2" xfId="16174" xr:uid="{00000000-0005-0000-0000-00008F3F0000}"/>
    <cellStyle name="Prefilled 2 2 3 2 2" xfId="27728" xr:uid="{00000000-0005-0000-0000-0000903F0000}"/>
    <cellStyle name="Prefilled 2 2 3 3" xfId="19693" xr:uid="{00000000-0005-0000-0000-0000913F0000}"/>
    <cellStyle name="Prefilled 2 2 3 3 2" xfId="31181" xr:uid="{00000000-0005-0000-0000-0000923F0000}"/>
    <cellStyle name="Prefilled 2 2 3 4" xfId="21427" xr:uid="{00000000-0005-0000-0000-0000933F0000}"/>
    <cellStyle name="Prefilled 2 2 3 4 2" xfId="32908" xr:uid="{00000000-0005-0000-0000-0000943F0000}"/>
    <cellStyle name="Prefilled 2 2 3 5" xfId="11596" xr:uid="{00000000-0005-0000-0000-0000953F0000}"/>
    <cellStyle name="Prefilled 2 2 3 6" xfId="23251" xr:uid="{00000000-0005-0000-0000-0000963F0000}"/>
    <cellStyle name="Prefilled 2 2 3 7" xfId="34588" xr:uid="{00000000-0005-0000-0000-0000973F0000}"/>
    <cellStyle name="Prefilled 2 2 4" xfId="6301" xr:uid="{00000000-0005-0000-0000-0000983F0000}"/>
    <cellStyle name="Prefilled 2 2 4 2" xfId="15582" xr:uid="{00000000-0005-0000-0000-0000993F0000}"/>
    <cellStyle name="Prefilled 2 2 4 2 2" xfId="27136" xr:uid="{00000000-0005-0000-0000-00009A3F0000}"/>
    <cellStyle name="Prefilled 2 2 4 3" xfId="19101" xr:uid="{00000000-0005-0000-0000-00009B3F0000}"/>
    <cellStyle name="Prefilled 2 2 4 3 2" xfId="30589" xr:uid="{00000000-0005-0000-0000-00009C3F0000}"/>
    <cellStyle name="Prefilled 2 2 4 4" xfId="20835" xr:uid="{00000000-0005-0000-0000-00009D3F0000}"/>
    <cellStyle name="Prefilled 2 2 4 4 2" xfId="32317" xr:uid="{00000000-0005-0000-0000-00009E3F0000}"/>
    <cellStyle name="Prefilled 2 2 4 5" xfId="11006" xr:uid="{00000000-0005-0000-0000-00009F3F0000}"/>
    <cellStyle name="Prefilled 2 2 4 6" xfId="22660" xr:uid="{00000000-0005-0000-0000-0000A03F0000}"/>
    <cellStyle name="Prefilled 2 2 4 7" xfId="34000" xr:uid="{00000000-0005-0000-0000-0000A13F0000}"/>
    <cellStyle name="Prefilled 2 2 5" xfId="6635" xr:uid="{00000000-0005-0000-0000-0000A23F0000}"/>
    <cellStyle name="Prefilled 2 2 5 2" xfId="15916" xr:uid="{00000000-0005-0000-0000-0000A33F0000}"/>
    <cellStyle name="Prefilled 2 2 5 2 2" xfId="27470" xr:uid="{00000000-0005-0000-0000-0000A43F0000}"/>
    <cellStyle name="Prefilled 2 2 5 3" xfId="19435" xr:uid="{00000000-0005-0000-0000-0000A53F0000}"/>
    <cellStyle name="Prefilled 2 2 5 3 2" xfId="30923" xr:uid="{00000000-0005-0000-0000-0000A63F0000}"/>
    <cellStyle name="Prefilled 2 2 5 4" xfId="21169" xr:uid="{00000000-0005-0000-0000-0000A73F0000}"/>
    <cellStyle name="Prefilled 2 2 5 4 2" xfId="32650" xr:uid="{00000000-0005-0000-0000-0000A83F0000}"/>
    <cellStyle name="Prefilled 2 2 5 5" xfId="11338" xr:uid="{00000000-0005-0000-0000-0000A93F0000}"/>
    <cellStyle name="Prefilled 2 2 5 6" xfId="22993" xr:uid="{00000000-0005-0000-0000-0000AA3F0000}"/>
    <cellStyle name="Prefilled 2 2 5 7" xfId="34330" xr:uid="{00000000-0005-0000-0000-0000AB3F0000}"/>
    <cellStyle name="Prefilled 2 2 6" xfId="10073" xr:uid="{00000000-0005-0000-0000-0000AC3F0000}"/>
    <cellStyle name="Prefilled 2 2 6 2" xfId="14850" xr:uid="{00000000-0005-0000-0000-0000AD3F0000}"/>
    <cellStyle name="Prefilled 2 2 6 2 2" xfId="26409" xr:uid="{00000000-0005-0000-0000-0000AE3F0000}"/>
    <cellStyle name="Prefilled 2 2 6 3" xfId="13788" xr:uid="{00000000-0005-0000-0000-0000AF3F0000}"/>
    <cellStyle name="Prefilled 2 2 6 3 2" xfId="25352" xr:uid="{00000000-0005-0000-0000-0000B03F0000}"/>
    <cellStyle name="Prefilled 2 2 6 4" xfId="14952" xr:uid="{00000000-0005-0000-0000-0000B13F0000}"/>
    <cellStyle name="Prefilled 2 2 6 4 2" xfId="26510" xr:uid="{00000000-0005-0000-0000-0000B23F0000}"/>
    <cellStyle name="Prefilled 2 2 6 5" xfId="22309" xr:uid="{00000000-0005-0000-0000-0000B33F0000}"/>
    <cellStyle name="Prefilled 2 2 6 6" xfId="8830" xr:uid="{00000000-0005-0000-0000-0000B43F0000}"/>
    <cellStyle name="Prefilled 2 2 7" xfId="13604" xr:uid="{00000000-0005-0000-0000-0000B53F0000}"/>
    <cellStyle name="Prefilled 2 2 7 2" xfId="25168" xr:uid="{00000000-0005-0000-0000-0000B63F0000}"/>
    <cellStyle name="Prefilled 2 2 8" xfId="17433" xr:uid="{00000000-0005-0000-0000-0000B73F0000}"/>
    <cellStyle name="Prefilled 2 2 8 2" xfId="28921" xr:uid="{00000000-0005-0000-0000-0000B83F0000}"/>
    <cellStyle name="Prefilled 2 2 9" xfId="9612" xr:uid="{00000000-0005-0000-0000-0000B93F0000}"/>
    <cellStyle name="Prefilled 2 3" xfId="4050" xr:uid="{00000000-0005-0000-0000-0000BA3F0000}"/>
    <cellStyle name="Prefilled 2 3 2" xfId="6200" xr:uid="{00000000-0005-0000-0000-0000BB3F0000}"/>
    <cellStyle name="Prefilled 2 3 2 2" xfId="15502" xr:uid="{00000000-0005-0000-0000-0000BC3F0000}"/>
    <cellStyle name="Prefilled 2 3 2 2 2" xfId="27056" xr:uid="{00000000-0005-0000-0000-0000BD3F0000}"/>
    <cellStyle name="Prefilled 2 3 2 3" xfId="19022" xr:uid="{00000000-0005-0000-0000-0000BE3F0000}"/>
    <cellStyle name="Prefilled 2 3 2 3 2" xfId="30510" xr:uid="{00000000-0005-0000-0000-0000BF3F0000}"/>
    <cellStyle name="Prefilled 2 3 2 4" xfId="20756" xr:uid="{00000000-0005-0000-0000-0000C03F0000}"/>
    <cellStyle name="Prefilled 2 3 2 4 2" xfId="32238" xr:uid="{00000000-0005-0000-0000-0000C13F0000}"/>
    <cellStyle name="Prefilled 2 3 2 5" xfId="10924" xr:uid="{00000000-0005-0000-0000-0000C23F0000}"/>
    <cellStyle name="Prefilled 2 3 2 6" xfId="22581" xr:uid="{00000000-0005-0000-0000-0000C33F0000}"/>
    <cellStyle name="Prefilled 2 3 2 7" xfId="33923" xr:uid="{00000000-0005-0000-0000-0000C43F0000}"/>
    <cellStyle name="Prefilled 2 3 3" xfId="7197" xr:uid="{00000000-0005-0000-0000-0000C53F0000}"/>
    <cellStyle name="Prefilled 2 3 3 2" xfId="16478" xr:uid="{00000000-0005-0000-0000-0000C63F0000}"/>
    <cellStyle name="Prefilled 2 3 3 2 2" xfId="28032" xr:uid="{00000000-0005-0000-0000-0000C73F0000}"/>
    <cellStyle name="Prefilled 2 3 3 3" xfId="19997" xr:uid="{00000000-0005-0000-0000-0000C83F0000}"/>
    <cellStyle name="Prefilled 2 3 3 3 2" xfId="31485" xr:uid="{00000000-0005-0000-0000-0000C93F0000}"/>
    <cellStyle name="Prefilled 2 3 3 4" xfId="21731" xr:uid="{00000000-0005-0000-0000-0000CA3F0000}"/>
    <cellStyle name="Prefilled 2 3 3 4 2" xfId="33212" xr:uid="{00000000-0005-0000-0000-0000CB3F0000}"/>
    <cellStyle name="Prefilled 2 3 3 5" xfId="11900" xr:uid="{00000000-0005-0000-0000-0000CC3F0000}"/>
    <cellStyle name="Prefilled 2 3 3 6" xfId="23555" xr:uid="{00000000-0005-0000-0000-0000CD3F0000}"/>
    <cellStyle name="Prefilled 2 3 3 7" xfId="34892" xr:uid="{00000000-0005-0000-0000-0000CE3F0000}"/>
    <cellStyle name="Prefilled 2 3 4" xfId="6995" xr:uid="{00000000-0005-0000-0000-0000CF3F0000}"/>
    <cellStyle name="Prefilled 2 3 4 2" xfId="16276" xr:uid="{00000000-0005-0000-0000-0000D03F0000}"/>
    <cellStyle name="Prefilled 2 3 4 2 2" xfId="27830" xr:uid="{00000000-0005-0000-0000-0000D13F0000}"/>
    <cellStyle name="Prefilled 2 3 4 3" xfId="19795" xr:uid="{00000000-0005-0000-0000-0000D23F0000}"/>
    <cellStyle name="Prefilled 2 3 4 3 2" xfId="31283" xr:uid="{00000000-0005-0000-0000-0000D33F0000}"/>
    <cellStyle name="Prefilled 2 3 4 4" xfId="21529" xr:uid="{00000000-0005-0000-0000-0000D43F0000}"/>
    <cellStyle name="Prefilled 2 3 4 4 2" xfId="33010" xr:uid="{00000000-0005-0000-0000-0000D53F0000}"/>
    <cellStyle name="Prefilled 2 3 4 5" xfId="11698" xr:uid="{00000000-0005-0000-0000-0000D63F0000}"/>
    <cellStyle name="Prefilled 2 3 4 6" xfId="23353" xr:uid="{00000000-0005-0000-0000-0000D73F0000}"/>
    <cellStyle name="Prefilled 2 3 4 7" xfId="34690" xr:uid="{00000000-0005-0000-0000-0000D83F0000}"/>
    <cellStyle name="Prefilled 2 3 5" xfId="6336" xr:uid="{00000000-0005-0000-0000-0000D93F0000}"/>
    <cellStyle name="Prefilled 2 3 5 2" xfId="15617" xr:uid="{00000000-0005-0000-0000-0000DA3F0000}"/>
    <cellStyle name="Prefilled 2 3 5 2 2" xfId="27171" xr:uid="{00000000-0005-0000-0000-0000DB3F0000}"/>
    <cellStyle name="Prefilled 2 3 5 3" xfId="19136" xr:uid="{00000000-0005-0000-0000-0000DC3F0000}"/>
    <cellStyle name="Prefilled 2 3 5 3 2" xfId="30624" xr:uid="{00000000-0005-0000-0000-0000DD3F0000}"/>
    <cellStyle name="Prefilled 2 3 5 4" xfId="20870" xr:uid="{00000000-0005-0000-0000-0000DE3F0000}"/>
    <cellStyle name="Prefilled 2 3 5 4 2" xfId="32351" xr:uid="{00000000-0005-0000-0000-0000DF3F0000}"/>
    <cellStyle name="Prefilled 2 3 5 5" xfId="11039" xr:uid="{00000000-0005-0000-0000-0000E03F0000}"/>
    <cellStyle name="Prefilled 2 3 5 6" xfId="22694" xr:uid="{00000000-0005-0000-0000-0000E13F0000}"/>
    <cellStyle name="Prefilled 2 3 5 7" xfId="34031" xr:uid="{00000000-0005-0000-0000-0000E23F0000}"/>
    <cellStyle name="Prefilled 2 3 6" xfId="10075" xr:uid="{00000000-0005-0000-0000-0000E33F0000}"/>
    <cellStyle name="Prefilled 2 3 6 2" xfId="14852" xr:uid="{00000000-0005-0000-0000-0000E43F0000}"/>
    <cellStyle name="Prefilled 2 3 6 2 2" xfId="26411" xr:uid="{00000000-0005-0000-0000-0000E53F0000}"/>
    <cellStyle name="Prefilled 2 3 6 3" xfId="14073" xr:uid="{00000000-0005-0000-0000-0000E63F0000}"/>
    <cellStyle name="Prefilled 2 3 6 3 2" xfId="25637" xr:uid="{00000000-0005-0000-0000-0000E73F0000}"/>
    <cellStyle name="Prefilled 2 3 6 4" xfId="14953" xr:uid="{00000000-0005-0000-0000-0000E83F0000}"/>
    <cellStyle name="Prefilled 2 3 6 4 2" xfId="26511" xr:uid="{00000000-0005-0000-0000-0000E93F0000}"/>
    <cellStyle name="Prefilled 2 3 6 5" xfId="22311" xr:uid="{00000000-0005-0000-0000-0000EA3F0000}"/>
    <cellStyle name="Prefilled 2 3 6 6" xfId="8647" xr:uid="{00000000-0005-0000-0000-0000EB3F0000}"/>
    <cellStyle name="Prefilled 2 3 7" xfId="14071" xr:uid="{00000000-0005-0000-0000-0000EC3F0000}"/>
    <cellStyle name="Prefilled 2 3 7 2" xfId="25635" xr:uid="{00000000-0005-0000-0000-0000ED3F0000}"/>
    <cellStyle name="Prefilled 2 3 8" xfId="14992" xr:uid="{00000000-0005-0000-0000-0000EE3F0000}"/>
    <cellStyle name="Prefilled 2 3 8 2" xfId="26550" xr:uid="{00000000-0005-0000-0000-0000EF3F0000}"/>
    <cellStyle name="Prefilled 2 3 9" xfId="8357" xr:uid="{00000000-0005-0000-0000-0000F03F0000}"/>
    <cellStyle name="Prefilled 2 4" xfId="7261" xr:uid="{00000000-0005-0000-0000-0000F13F0000}"/>
    <cellStyle name="Prefilled 2 4 2" xfId="7813" xr:uid="{00000000-0005-0000-0000-0000F23F0000}"/>
    <cellStyle name="Prefilled 2 4 2 2" xfId="16798" xr:uid="{00000000-0005-0000-0000-0000F33F0000}"/>
    <cellStyle name="Prefilled 2 4 2 2 2" xfId="28352" xr:uid="{00000000-0005-0000-0000-0000F43F0000}"/>
    <cellStyle name="Prefilled 2 4 2 3" xfId="20285" xr:uid="{00000000-0005-0000-0000-0000F53F0000}"/>
    <cellStyle name="Prefilled 2 4 2 3 2" xfId="31773" xr:uid="{00000000-0005-0000-0000-0000F63F0000}"/>
    <cellStyle name="Prefilled 2 4 2 4" xfId="22019" xr:uid="{00000000-0005-0000-0000-0000F73F0000}"/>
    <cellStyle name="Prefilled 2 4 2 4 2" xfId="33500" xr:uid="{00000000-0005-0000-0000-0000F83F0000}"/>
    <cellStyle name="Prefilled 2 4 2 5" xfId="12264" xr:uid="{00000000-0005-0000-0000-0000F93F0000}"/>
    <cellStyle name="Prefilled 2 4 2 6" xfId="23843" xr:uid="{00000000-0005-0000-0000-0000FA3F0000}"/>
    <cellStyle name="Prefilled 2 4 2 7" xfId="35178" xr:uid="{00000000-0005-0000-0000-0000FB3F0000}"/>
    <cellStyle name="Prefilled 2 4 3" xfId="7780" xr:uid="{00000000-0005-0000-0000-0000FC3F0000}"/>
    <cellStyle name="Prefilled 2 4 3 2" xfId="16765" xr:uid="{00000000-0005-0000-0000-0000FD3F0000}"/>
    <cellStyle name="Prefilled 2 4 3 2 2" xfId="28319" xr:uid="{00000000-0005-0000-0000-0000FE3F0000}"/>
    <cellStyle name="Prefilled 2 4 3 3" xfId="20252" xr:uid="{00000000-0005-0000-0000-0000FF3F0000}"/>
    <cellStyle name="Prefilled 2 4 3 3 2" xfId="31740" xr:uid="{00000000-0005-0000-0000-000000400000}"/>
    <cellStyle name="Prefilled 2 4 3 4" xfId="21986" xr:uid="{00000000-0005-0000-0000-000001400000}"/>
    <cellStyle name="Prefilled 2 4 3 4 2" xfId="33467" xr:uid="{00000000-0005-0000-0000-000002400000}"/>
    <cellStyle name="Prefilled 2 4 3 5" xfId="12231" xr:uid="{00000000-0005-0000-0000-000003400000}"/>
    <cellStyle name="Prefilled 2 4 3 6" xfId="23810" xr:uid="{00000000-0005-0000-0000-000004400000}"/>
    <cellStyle name="Prefilled 2 4 3 7" xfId="35145" xr:uid="{00000000-0005-0000-0000-000005400000}"/>
    <cellStyle name="Prefilled 2 4 4" xfId="14147" xr:uid="{00000000-0005-0000-0000-000006400000}"/>
    <cellStyle name="Prefilled 2 4 4 2" xfId="25711" xr:uid="{00000000-0005-0000-0000-000007400000}"/>
    <cellStyle name="Prefilled 2 4 5" xfId="13685" xr:uid="{00000000-0005-0000-0000-000008400000}"/>
    <cellStyle name="Prefilled 2 4 5 2" xfId="25249" xr:uid="{00000000-0005-0000-0000-000009400000}"/>
    <cellStyle name="Prefilled 2 4 6" xfId="13172" xr:uid="{00000000-0005-0000-0000-00000A400000}"/>
    <cellStyle name="Prefilled 2 4 6 2" xfId="24740" xr:uid="{00000000-0005-0000-0000-00000B400000}"/>
    <cellStyle name="Prefilled 2 4 7" xfId="9062" xr:uid="{00000000-0005-0000-0000-00000C400000}"/>
    <cellStyle name="Prefilled 2 4 8" xfId="9290" xr:uid="{00000000-0005-0000-0000-00000D400000}"/>
    <cellStyle name="Prefilled 2 4 9" xfId="8703" xr:uid="{00000000-0005-0000-0000-00000E400000}"/>
    <cellStyle name="Prefilled 2 5" xfId="6512" xr:uid="{00000000-0005-0000-0000-00000F400000}"/>
    <cellStyle name="Prefilled 2 5 2" xfId="15793" xr:uid="{00000000-0005-0000-0000-000010400000}"/>
    <cellStyle name="Prefilled 2 5 2 2" xfId="27347" xr:uid="{00000000-0005-0000-0000-000011400000}"/>
    <cellStyle name="Prefilled 2 5 3" xfId="19312" xr:uid="{00000000-0005-0000-0000-000012400000}"/>
    <cellStyle name="Prefilled 2 5 3 2" xfId="30800" xr:uid="{00000000-0005-0000-0000-000013400000}"/>
    <cellStyle name="Prefilled 2 5 4" xfId="21046" xr:uid="{00000000-0005-0000-0000-000014400000}"/>
    <cellStyle name="Prefilled 2 5 4 2" xfId="32527" xr:uid="{00000000-0005-0000-0000-000015400000}"/>
    <cellStyle name="Prefilled 2 5 5" xfId="11215" xr:uid="{00000000-0005-0000-0000-000016400000}"/>
    <cellStyle name="Prefilled 2 5 6" xfId="22870" xr:uid="{00000000-0005-0000-0000-000017400000}"/>
    <cellStyle name="Prefilled 2 5 7" xfId="34207" xr:uid="{00000000-0005-0000-0000-000018400000}"/>
    <cellStyle name="Prefilled 2 6" xfId="12967" xr:uid="{00000000-0005-0000-0000-000019400000}"/>
    <cellStyle name="Prefilled 2 6 2" xfId="24537" xr:uid="{00000000-0005-0000-0000-00001A400000}"/>
    <cellStyle name="Prefilled 2 7" xfId="12894" xr:uid="{00000000-0005-0000-0000-00001B400000}"/>
    <cellStyle name="Prefilled 2 7 2" xfId="24464" xr:uid="{00000000-0005-0000-0000-00001C400000}"/>
    <cellStyle name="Prefilled 2 8" xfId="22341" xr:uid="{00000000-0005-0000-0000-00001D400000}"/>
    <cellStyle name="Prefilled 3" xfId="4051" xr:uid="{00000000-0005-0000-0000-00001E400000}"/>
    <cellStyle name="Prefilled 3 2" xfId="4052" xr:uid="{00000000-0005-0000-0000-00001F400000}"/>
    <cellStyle name="Prefilled 3 2 2" xfId="4053" xr:uid="{00000000-0005-0000-0000-000020400000}"/>
    <cellStyle name="Prefilled 3 2 2 2" xfId="14855" xr:uid="{00000000-0005-0000-0000-000021400000}"/>
    <cellStyle name="Prefilled 3 2 2 2 2" xfId="26414" xr:uid="{00000000-0005-0000-0000-000022400000}"/>
    <cellStyle name="Prefilled 3 2 2 3" xfId="14866" xr:uid="{00000000-0005-0000-0000-000023400000}"/>
    <cellStyle name="Prefilled 3 2 2 3 2" xfId="26425" xr:uid="{00000000-0005-0000-0000-000024400000}"/>
    <cellStyle name="Prefilled 3 2 2 4" xfId="15265" xr:uid="{00000000-0005-0000-0000-000025400000}"/>
    <cellStyle name="Prefilled 3 2 2 4 2" xfId="26820" xr:uid="{00000000-0005-0000-0000-000026400000}"/>
    <cellStyle name="Prefilled 3 2 2 5" xfId="10078" xr:uid="{00000000-0005-0000-0000-000027400000}"/>
    <cellStyle name="Prefilled 3 2 2 6" xfId="22314" xr:uid="{00000000-0005-0000-0000-000028400000}"/>
    <cellStyle name="Prefilled 3 2 2 7" xfId="22437" xr:uid="{00000000-0005-0000-0000-000029400000}"/>
    <cellStyle name="Prefilled 3 2 3" xfId="7062" xr:uid="{00000000-0005-0000-0000-00002A400000}"/>
    <cellStyle name="Prefilled 3 2 3 2" xfId="16343" xr:uid="{00000000-0005-0000-0000-00002B400000}"/>
    <cellStyle name="Prefilled 3 2 3 2 2" xfId="27897" xr:uid="{00000000-0005-0000-0000-00002C400000}"/>
    <cellStyle name="Prefilled 3 2 3 3" xfId="19862" xr:uid="{00000000-0005-0000-0000-00002D400000}"/>
    <cellStyle name="Prefilled 3 2 3 3 2" xfId="31350" xr:uid="{00000000-0005-0000-0000-00002E400000}"/>
    <cellStyle name="Prefilled 3 2 3 4" xfId="21596" xr:uid="{00000000-0005-0000-0000-00002F400000}"/>
    <cellStyle name="Prefilled 3 2 3 4 2" xfId="33077" xr:uid="{00000000-0005-0000-0000-000030400000}"/>
    <cellStyle name="Prefilled 3 2 3 5" xfId="11765" xr:uid="{00000000-0005-0000-0000-000031400000}"/>
    <cellStyle name="Prefilled 3 2 3 6" xfId="23420" xr:uid="{00000000-0005-0000-0000-000032400000}"/>
    <cellStyle name="Prefilled 3 2 3 7" xfId="34757" xr:uid="{00000000-0005-0000-0000-000033400000}"/>
    <cellStyle name="Prefilled 3 2 4" xfId="6399" xr:uid="{00000000-0005-0000-0000-000034400000}"/>
    <cellStyle name="Prefilled 3 2 4 2" xfId="15680" xr:uid="{00000000-0005-0000-0000-000035400000}"/>
    <cellStyle name="Prefilled 3 2 4 2 2" xfId="27234" xr:uid="{00000000-0005-0000-0000-000036400000}"/>
    <cellStyle name="Prefilled 3 2 4 3" xfId="19199" xr:uid="{00000000-0005-0000-0000-000037400000}"/>
    <cellStyle name="Prefilled 3 2 4 3 2" xfId="30687" xr:uid="{00000000-0005-0000-0000-000038400000}"/>
    <cellStyle name="Prefilled 3 2 4 4" xfId="20933" xr:uid="{00000000-0005-0000-0000-000039400000}"/>
    <cellStyle name="Prefilled 3 2 4 4 2" xfId="32414" xr:uid="{00000000-0005-0000-0000-00003A400000}"/>
    <cellStyle name="Prefilled 3 2 4 5" xfId="11102" xr:uid="{00000000-0005-0000-0000-00003B400000}"/>
    <cellStyle name="Prefilled 3 2 4 6" xfId="22757" xr:uid="{00000000-0005-0000-0000-00003C400000}"/>
    <cellStyle name="Prefilled 3 2 4 7" xfId="34094" xr:uid="{00000000-0005-0000-0000-00003D400000}"/>
    <cellStyle name="Prefilled 3 2 5" xfId="7932" xr:uid="{00000000-0005-0000-0000-00003E400000}"/>
    <cellStyle name="Prefilled 3 2 5 2" xfId="16917" xr:uid="{00000000-0005-0000-0000-00003F400000}"/>
    <cellStyle name="Prefilled 3 2 5 2 2" xfId="28471" xr:uid="{00000000-0005-0000-0000-000040400000}"/>
    <cellStyle name="Prefilled 3 2 5 3" xfId="20404" xr:uid="{00000000-0005-0000-0000-000041400000}"/>
    <cellStyle name="Prefilled 3 2 5 3 2" xfId="31892" xr:uid="{00000000-0005-0000-0000-000042400000}"/>
    <cellStyle name="Prefilled 3 2 5 4" xfId="22138" xr:uid="{00000000-0005-0000-0000-000043400000}"/>
    <cellStyle name="Prefilled 3 2 5 4 2" xfId="33619" xr:uid="{00000000-0005-0000-0000-000044400000}"/>
    <cellStyle name="Prefilled 3 2 5 5" xfId="12383" xr:uid="{00000000-0005-0000-0000-000045400000}"/>
    <cellStyle name="Prefilled 3 2 5 6" xfId="23962" xr:uid="{00000000-0005-0000-0000-000046400000}"/>
    <cellStyle name="Prefilled 3 2 5 7" xfId="35297" xr:uid="{00000000-0005-0000-0000-000047400000}"/>
    <cellStyle name="Prefilled 3 2 6" xfId="10077" xr:uid="{00000000-0005-0000-0000-000048400000}"/>
    <cellStyle name="Prefilled 3 2 6 2" xfId="14854" xr:uid="{00000000-0005-0000-0000-000049400000}"/>
    <cellStyle name="Prefilled 3 2 6 2 2" xfId="26413" xr:uid="{00000000-0005-0000-0000-00004A400000}"/>
    <cellStyle name="Prefilled 3 2 6 3" xfId="14072" xr:uid="{00000000-0005-0000-0000-00004B400000}"/>
    <cellStyle name="Prefilled 3 2 6 3 2" xfId="25636" xr:uid="{00000000-0005-0000-0000-00004C400000}"/>
    <cellStyle name="Prefilled 3 2 6 4" xfId="13542" xr:uid="{00000000-0005-0000-0000-00004D400000}"/>
    <cellStyle name="Prefilled 3 2 6 4 2" xfId="25106" xr:uid="{00000000-0005-0000-0000-00004E400000}"/>
    <cellStyle name="Prefilled 3 2 6 5" xfId="22313" xr:uid="{00000000-0005-0000-0000-00004F400000}"/>
    <cellStyle name="Prefilled 3 2 6 6" xfId="8291" xr:uid="{00000000-0005-0000-0000-000050400000}"/>
    <cellStyle name="Prefilled 3 2 7" xfId="13888" xr:uid="{00000000-0005-0000-0000-000051400000}"/>
    <cellStyle name="Prefilled 3 2 7 2" xfId="25452" xr:uid="{00000000-0005-0000-0000-000052400000}"/>
    <cellStyle name="Prefilled 3 2 8" xfId="14707" xr:uid="{00000000-0005-0000-0000-000053400000}"/>
    <cellStyle name="Prefilled 3 2 8 2" xfId="26268" xr:uid="{00000000-0005-0000-0000-000054400000}"/>
    <cellStyle name="Prefilled 3 2 9" xfId="8240" xr:uid="{00000000-0005-0000-0000-000055400000}"/>
    <cellStyle name="Prefilled 3 3" xfId="4054" xr:uid="{00000000-0005-0000-0000-000056400000}"/>
    <cellStyle name="Prefilled 3 3 10" xfId="10700" xr:uid="{00000000-0005-0000-0000-000057400000}"/>
    <cellStyle name="Prefilled 3 3 2" xfId="7260" xr:uid="{00000000-0005-0000-0000-000058400000}"/>
    <cellStyle name="Prefilled 3 3 2 2" xfId="16538" xr:uid="{00000000-0005-0000-0000-000059400000}"/>
    <cellStyle name="Prefilled 3 3 2 2 2" xfId="28092" xr:uid="{00000000-0005-0000-0000-00005A400000}"/>
    <cellStyle name="Prefilled 3 3 2 3" xfId="20057" xr:uid="{00000000-0005-0000-0000-00005B400000}"/>
    <cellStyle name="Prefilled 3 3 2 3 2" xfId="31545" xr:uid="{00000000-0005-0000-0000-00005C400000}"/>
    <cellStyle name="Prefilled 3 3 2 4" xfId="21791" xr:uid="{00000000-0005-0000-0000-00005D400000}"/>
    <cellStyle name="Prefilled 3 3 2 4 2" xfId="33272" xr:uid="{00000000-0005-0000-0000-00005E400000}"/>
    <cellStyle name="Prefilled 3 3 2 5" xfId="11958" xr:uid="{00000000-0005-0000-0000-00005F400000}"/>
    <cellStyle name="Prefilled 3 3 2 6" xfId="23615" xr:uid="{00000000-0005-0000-0000-000060400000}"/>
    <cellStyle name="Prefilled 3 3 2 7" xfId="34950" xr:uid="{00000000-0005-0000-0000-000061400000}"/>
    <cellStyle name="Prefilled 3 3 3" xfId="7812" xr:uid="{00000000-0005-0000-0000-000062400000}"/>
    <cellStyle name="Prefilled 3 3 3 2" xfId="16797" xr:uid="{00000000-0005-0000-0000-000063400000}"/>
    <cellStyle name="Prefilled 3 3 3 2 2" xfId="28351" xr:uid="{00000000-0005-0000-0000-000064400000}"/>
    <cellStyle name="Prefilled 3 3 3 3" xfId="20284" xr:uid="{00000000-0005-0000-0000-000065400000}"/>
    <cellStyle name="Prefilled 3 3 3 3 2" xfId="31772" xr:uid="{00000000-0005-0000-0000-000066400000}"/>
    <cellStyle name="Prefilled 3 3 3 4" xfId="22018" xr:uid="{00000000-0005-0000-0000-000067400000}"/>
    <cellStyle name="Prefilled 3 3 3 4 2" xfId="33499" xr:uid="{00000000-0005-0000-0000-000068400000}"/>
    <cellStyle name="Prefilled 3 3 3 5" xfId="12263" xr:uid="{00000000-0005-0000-0000-000069400000}"/>
    <cellStyle name="Prefilled 3 3 3 6" xfId="23842" xr:uid="{00000000-0005-0000-0000-00006A400000}"/>
    <cellStyle name="Prefilled 3 3 3 7" xfId="35177" xr:uid="{00000000-0005-0000-0000-00006B400000}"/>
    <cellStyle name="Prefilled 3 3 4" xfId="6343" xr:uid="{00000000-0005-0000-0000-00006C400000}"/>
    <cellStyle name="Prefilled 3 3 4 2" xfId="15624" xr:uid="{00000000-0005-0000-0000-00006D400000}"/>
    <cellStyle name="Prefilled 3 3 4 2 2" xfId="27178" xr:uid="{00000000-0005-0000-0000-00006E400000}"/>
    <cellStyle name="Prefilled 3 3 4 3" xfId="19143" xr:uid="{00000000-0005-0000-0000-00006F400000}"/>
    <cellStyle name="Prefilled 3 3 4 3 2" xfId="30631" xr:uid="{00000000-0005-0000-0000-000070400000}"/>
    <cellStyle name="Prefilled 3 3 4 4" xfId="20877" xr:uid="{00000000-0005-0000-0000-000071400000}"/>
    <cellStyle name="Prefilled 3 3 4 4 2" xfId="32358" xr:uid="{00000000-0005-0000-0000-000072400000}"/>
    <cellStyle name="Prefilled 3 3 4 5" xfId="11046" xr:uid="{00000000-0005-0000-0000-000073400000}"/>
    <cellStyle name="Prefilled 3 3 4 6" xfId="22701" xr:uid="{00000000-0005-0000-0000-000074400000}"/>
    <cellStyle name="Prefilled 3 3 4 7" xfId="34038" xr:uid="{00000000-0005-0000-0000-000075400000}"/>
    <cellStyle name="Prefilled 3 3 5" xfId="14146" xr:uid="{00000000-0005-0000-0000-000076400000}"/>
    <cellStyle name="Prefilled 3 3 5 2" xfId="25710" xr:uid="{00000000-0005-0000-0000-000077400000}"/>
    <cellStyle name="Prefilled 3 3 6" xfId="14823" xr:uid="{00000000-0005-0000-0000-000078400000}"/>
    <cellStyle name="Prefilled 3 3 6 2" xfId="26382" xr:uid="{00000000-0005-0000-0000-000079400000}"/>
    <cellStyle name="Prefilled 3 3 7" xfId="12551" xr:uid="{00000000-0005-0000-0000-00007A400000}"/>
    <cellStyle name="Prefilled 3 3 7 2" xfId="24121" xr:uid="{00000000-0005-0000-0000-00007B400000}"/>
    <cellStyle name="Prefilled 3 3 8" xfId="9061" xr:uid="{00000000-0005-0000-0000-00007C400000}"/>
    <cellStyle name="Prefilled 3 3 9" xfId="9297" xr:uid="{00000000-0005-0000-0000-00007D400000}"/>
    <cellStyle name="Prefilled 3 4" xfId="4055" xr:uid="{00000000-0005-0000-0000-00007E400000}"/>
    <cellStyle name="Prefilled 3 4 2" xfId="14856" xr:uid="{00000000-0005-0000-0000-00007F400000}"/>
    <cellStyle name="Prefilled 3 4 2 2" xfId="26415" xr:uid="{00000000-0005-0000-0000-000080400000}"/>
    <cellStyle name="Prefilled 3 4 3" xfId="12911" xr:uid="{00000000-0005-0000-0000-000081400000}"/>
    <cellStyle name="Prefilled 3 4 3 2" xfId="24481" xr:uid="{00000000-0005-0000-0000-000082400000}"/>
    <cellStyle name="Prefilled 3 4 4" xfId="12716" xr:uid="{00000000-0005-0000-0000-000083400000}"/>
    <cellStyle name="Prefilled 3 4 4 2" xfId="24286" xr:uid="{00000000-0005-0000-0000-000084400000}"/>
    <cellStyle name="Prefilled 3 4 5" xfId="10079" xr:uid="{00000000-0005-0000-0000-000085400000}"/>
    <cellStyle name="Prefilled 3 4 6" xfId="22315" xr:uid="{00000000-0005-0000-0000-000086400000}"/>
    <cellStyle name="Prefilled 3 4 7" xfId="8523" xr:uid="{00000000-0005-0000-0000-000087400000}"/>
    <cellStyle name="Prefilled 3 5" xfId="6894" xr:uid="{00000000-0005-0000-0000-000088400000}"/>
    <cellStyle name="Prefilled 3 5 2" xfId="16175" xr:uid="{00000000-0005-0000-0000-000089400000}"/>
    <cellStyle name="Prefilled 3 5 2 2" xfId="27729" xr:uid="{00000000-0005-0000-0000-00008A400000}"/>
    <cellStyle name="Prefilled 3 5 3" xfId="19694" xr:uid="{00000000-0005-0000-0000-00008B400000}"/>
    <cellStyle name="Prefilled 3 5 3 2" xfId="31182" xr:uid="{00000000-0005-0000-0000-00008C400000}"/>
    <cellStyle name="Prefilled 3 5 4" xfId="21428" xr:uid="{00000000-0005-0000-0000-00008D400000}"/>
    <cellStyle name="Prefilled 3 5 4 2" xfId="32909" xr:uid="{00000000-0005-0000-0000-00008E400000}"/>
    <cellStyle name="Prefilled 3 5 5" xfId="11597" xr:uid="{00000000-0005-0000-0000-00008F400000}"/>
    <cellStyle name="Prefilled 3 5 6" xfId="23252" xr:uid="{00000000-0005-0000-0000-000090400000}"/>
    <cellStyle name="Prefilled 3 5 7" xfId="34589" xr:uid="{00000000-0005-0000-0000-000091400000}"/>
    <cellStyle name="Prefilled 3 6" xfId="10076" xr:uid="{00000000-0005-0000-0000-000092400000}"/>
    <cellStyle name="Prefilled 3 6 2" xfId="14853" xr:uid="{00000000-0005-0000-0000-000093400000}"/>
    <cellStyle name="Prefilled 3 6 2 2" xfId="26412" xr:uid="{00000000-0005-0000-0000-000094400000}"/>
    <cellStyle name="Prefilled 3 6 3" xfId="13606" xr:uid="{00000000-0005-0000-0000-000095400000}"/>
    <cellStyle name="Prefilled 3 6 3 2" xfId="25170" xr:uid="{00000000-0005-0000-0000-000096400000}"/>
    <cellStyle name="Prefilled 3 6 4" xfId="15159" xr:uid="{00000000-0005-0000-0000-000097400000}"/>
    <cellStyle name="Prefilled 3 6 4 2" xfId="26717" xr:uid="{00000000-0005-0000-0000-000098400000}"/>
    <cellStyle name="Prefilled 3 6 5" xfId="22312" xr:uid="{00000000-0005-0000-0000-000099400000}"/>
    <cellStyle name="Prefilled 3 6 6" xfId="8648" xr:uid="{00000000-0005-0000-0000-00009A400000}"/>
    <cellStyle name="Prefilled 3 7" xfId="13605" xr:uid="{00000000-0005-0000-0000-00009B400000}"/>
    <cellStyle name="Prefilled 3 7 2" xfId="25169" xr:uid="{00000000-0005-0000-0000-00009C400000}"/>
    <cellStyle name="Prefilled 3 8" xfId="14652" xr:uid="{00000000-0005-0000-0000-00009D400000}"/>
    <cellStyle name="Prefilled 3 8 2" xfId="26213" xr:uid="{00000000-0005-0000-0000-00009E400000}"/>
    <cellStyle name="Prefilled 3 9" xfId="22548" xr:uid="{00000000-0005-0000-0000-00009F400000}"/>
    <cellStyle name="Prefilled 4" xfId="4056" xr:uid="{00000000-0005-0000-0000-0000A0400000}"/>
    <cellStyle name="Prefilled 4 2" xfId="4057" xr:uid="{00000000-0005-0000-0000-0000A1400000}"/>
    <cellStyle name="Prefilled 4 2 2" xfId="14858" xr:uid="{00000000-0005-0000-0000-0000A2400000}"/>
    <cellStyle name="Prefilled 4 2 2 2" xfId="26417" xr:uid="{00000000-0005-0000-0000-0000A3400000}"/>
    <cellStyle name="Prefilled 4 2 3" xfId="17231" xr:uid="{00000000-0005-0000-0000-0000A4400000}"/>
    <cellStyle name="Prefilled 4 2 3 2" xfId="28719" xr:uid="{00000000-0005-0000-0000-0000A5400000}"/>
    <cellStyle name="Prefilled 4 2 4" xfId="14799" xr:uid="{00000000-0005-0000-0000-0000A6400000}"/>
    <cellStyle name="Prefilled 4 2 4 2" xfId="26358" xr:uid="{00000000-0005-0000-0000-0000A7400000}"/>
    <cellStyle name="Prefilled 4 2 5" xfId="10081" xr:uid="{00000000-0005-0000-0000-0000A8400000}"/>
    <cellStyle name="Prefilled 4 2 6" xfId="22317" xr:uid="{00000000-0005-0000-0000-0000A9400000}"/>
    <cellStyle name="Prefilled 4 2 7" xfId="8646" xr:uid="{00000000-0005-0000-0000-0000AA400000}"/>
    <cellStyle name="Prefilled 4 3" xfId="6892" xr:uid="{00000000-0005-0000-0000-0000AB400000}"/>
    <cellStyle name="Prefilled 4 3 2" xfId="16173" xr:uid="{00000000-0005-0000-0000-0000AC400000}"/>
    <cellStyle name="Prefilled 4 3 2 2" xfId="27727" xr:uid="{00000000-0005-0000-0000-0000AD400000}"/>
    <cellStyle name="Prefilled 4 3 3" xfId="19692" xr:uid="{00000000-0005-0000-0000-0000AE400000}"/>
    <cellStyle name="Prefilled 4 3 3 2" xfId="31180" xr:uid="{00000000-0005-0000-0000-0000AF400000}"/>
    <cellStyle name="Prefilled 4 3 4" xfId="21426" xr:uid="{00000000-0005-0000-0000-0000B0400000}"/>
    <cellStyle name="Prefilled 4 3 4 2" xfId="32907" xr:uid="{00000000-0005-0000-0000-0000B1400000}"/>
    <cellStyle name="Prefilled 4 3 5" xfId="11595" xr:uid="{00000000-0005-0000-0000-0000B2400000}"/>
    <cellStyle name="Prefilled 4 3 6" xfId="23250" xr:uid="{00000000-0005-0000-0000-0000B3400000}"/>
    <cellStyle name="Prefilled 4 3 7" xfId="34587" xr:uid="{00000000-0005-0000-0000-0000B4400000}"/>
    <cellStyle name="Prefilled 4 4" xfId="6761" xr:uid="{00000000-0005-0000-0000-0000B5400000}"/>
    <cellStyle name="Prefilled 4 4 2" xfId="16042" xr:uid="{00000000-0005-0000-0000-0000B6400000}"/>
    <cellStyle name="Prefilled 4 4 2 2" xfId="27596" xr:uid="{00000000-0005-0000-0000-0000B7400000}"/>
    <cellStyle name="Prefilled 4 4 3" xfId="19561" xr:uid="{00000000-0005-0000-0000-0000B8400000}"/>
    <cellStyle name="Prefilled 4 4 3 2" xfId="31049" xr:uid="{00000000-0005-0000-0000-0000B9400000}"/>
    <cellStyle name="Prefilled 4 4 4" xfId="21295" xr:uid="{00000000-0005-0000-0000-0000BA400000}"/>
    <cellStyle name="Prefilled 4 4 4 2" xfId="32776" xr:uid="{00000000-0005-0000-0000-0000BB400000}"/>
    <cellStyle name="Prefilled 4 4 5" xfId="11464" xr:uid="{00000000-0005-0000-0000-0000BC400000}"/>
    <cellStyle name="Prefilled 4 4 6" xfId="23119" xr:uid="{00000000-0005-0000-0000-0000BD400000}"/>
    <cellStyle name="Prefilled 4 4 7" xfId="34456" xr:uid="{00000000-0005-0000-0000-0000BE400000}"/>
    <cellStyle name="Prefilled 4 5" xfId="6981" xr:uid="{00000000-0005-0000-0000-0000BF400000}"/>
    <cellStyle name="Prefilled 4 5 2" xfId="16262" xr:uid="{00000000-0005-0000-0000-0000C0400000}"/>
    <cellStyle name="Prefilled 4 5 2 2" xfId="27816" xr:uid="{00000000-0005-0000-0000-0000C1400000}"/>
    <cellStyle name="Prefilled 4 5 3" xfId="19781" xr:uid="{00000000-0005-0000-0000-0000C2400000}"/>
    <cellStyle name="Prefilled 4 5 3 2" xfId="31269" xr:uid="{00000000-0005-0000-0000-0000C3400000}"/>
    <cellStyle name="Prefilled 4 5 4" xfId="21515" xr:uid="{00000000-0005-0000-0000-0000C4400000}"/>
    <cellStyle name="Prefilled 4 5 4 2" xfId="32996" xr:uid="{00000000-0005-0000-0000-0000C5400000}"/>
    <cellStyle name="Prefilled 4 5 5" xfId="11684" xr:uid="{00000000-0005-0000-0000-0000C6400000}"/>
    <cellStyle name="Prefilled 4 5 6" xfId="23339" xr:uid="{00000000-0005-0000-0000-0000C7400000}"/>
    <cellStyle name="Prefilled 4 5 7" xfId="34676" xr:uid="{00000000-0005-0000-0000-0000C8400000}"/>
    <cellStyle name="Prefilled 4 6" xfId="10080" xr:uid="{00000000-0005-0000-0000-0000C9400000}"/>
    <cellStyle name="Prefilled 4 6 2" xfId="14857" xr:uid="{00000000-0005-0000-0000-0000CA400000}"/>
    <cellStyle name="Prefilled 4 6 2 2" xfId="26416" xr:uid="{00000000-0005-0000-0000-0000CB400000}"/>
    <cellStyle name="Prefilled 4 6 3" xfId="15233" xr:uid="{00000000-0005-0000-0000-0000CC400000}"/>
    <cellStyle name="Prefilled 4 6 3 2" xfId="26790" xr:uid="{00000000-0005-0000-0000-0000CD400000}"/>
    <cellStyle name="Prefilled 4 6 4" xfId="13541" xr:uid="{00000000-0005-0000-0000-0000CE400000}"/>
    <cellStyle name="Prefilled 4 6 4 2" xfId="25105" xr:uid="{00000000-0005-0000-0000-0000CF400000}"/>
    <cellStyle name="Prefilled 4 6 5" xfId="22316" xr:uid="{00000000-0005-0000-0000-0000D0400000}"/>
    <cellStyle name="Prefilled 4 6 6" xfId="8649" xr:uid="{00000000-0005-0000-0000-0000D1400000}"/>
    <cellStyle name="Prefilled 4 7" xfId="13603" xr:uid="{00000000-0005-0000-0000-0000D2400000}"/>
    <cellStyle name="Prefilled 4 7 2" xfId="25167" xr:uid="{00000000-0005-0000-0000-0000D3400000}"/>
    <cellStyle name="Prefilled 4 8" xfId="13815" xr:uid="{00000000-0005-0000-0000-0000D4400000}"/>
    <cellStyle name="Prefilled 4 8 2" xfId="25379" xr:uid="{00000000-0005-0000-0000-0000D5400000}"/>
    <cellStyle name="Prefilled 4 9" xfId="22549" xr:uid="{00000000-0005-0000-0000-0000D6400000}"/>
    <cellStyle name="Prefilled 5" xfId="4058" xr:uid="{00000000-0005-0000-0000-0000D7400000}"/>
    <cellStyle name="Prefilled 5 10" xfId="10420" xr:uid="{00000000-0005-0000-0000-0000D8400000}"/>
    <cellStyle name="Prefilled 5 2" xfId="7262" xr:uid="{00000000-0005-0000-0000-0000D9400000}"/>
    <cellStyle name="Prefilled 5 2 2" xfId="16539" xr:uid="{00000000-0005-0000-0000-0000DA400000}"/>
    <cellStyle name="Prefilled 5 2 2 2" xfId="28093" xr:uid="{00000000-0005-0000-0000-0000DB400000}"/>
    <cellStyle name="Prefilled 5 2 3" xfId="20058" xr:uid="{00000000-0005-0000-0000-0000DC400000}"/>
    <cellStyle name="Prefilled 5 2 3 2" xfId="31546" xr:uid="{00000000-0005-0000-0000-0000DD400000}"/>
    <cellStyle name="Prefilled 5 2 4" xfId="21792" xr:uid="{00000000-0005-0000-0000-0000DE400000}"/>
    <cellStyle name="Prefilled 5 2 4 2" xfId="33273" xr:uid="{00000000-0005-0000-0000-0000DF400000}"/>
    <cellStyle name="Prefilled 5 2 5" xfId="11959" xr:uid="{00000000-0005-0000-0000-0000E0400000}"/>
    <cellStyle name="Prefilled 5 2 6" xfId="23616" xr:uid="{00000000-0005-0000-0000-0000E1400000}"/>
    <cellStyle name="Prefilled 5 2 7" xfId="34951" xr:uid="{00000000-0005-0000-0000-0000E2400000}"/>
    <cellStyle name="Prefilled 5 3" xfId="7814" xr:uid="{00000000-0005-0000-0000-0000E3400000}"/>
    <cellStyle name="Prefilled 5 3 2" xfId="16799" xr:uid="{00000000-0005-0000-0000-0000E4400000}"/>
    <cellStyle name="Prefilled 5 3 2 2" xfId="28353" xr:uid="{00000000-0005-0000-0000-0000E5400000}"/>
    <cellStyle name="Prefilled 5 3 3" xfId="20286" xr:uid="{00000000-0005-0000-0000-0000E6400000}"/>
    <cellStyle name="Prefilled 5 3 3 2" xfId="31774" xr:uid="{00000000-0005-0000-0000-0000E7400000}"/>
    <cellStyle name="Prefilled 5 3 4" xfId="22020" xr:uid="{00000000-0005-0000-0000-0000E8400000}"/>
    <cellStyle name="Prefilled 5 3 4 2" xfId="33501" xr:uid="{00000000-0005-0000-0000-0000E9400000}"/>
    <cellStyle name="Prefilled 5 3 5" xfId="12265" xr:uid="{00000000-0005-0000-0000-0000EA400000}"/>
    <cellStyle name="Prefilled 5 3 6" xfId="23844" xr:uid="{00000000-0005-0000-0000-0000EB400000}"/>
    <cellStyle name="Prefilled 5 3 7" xfId="35179" xr:uid="{00000000-0005-0000-0000-0000EC400000}"/>
    <cellStyle name="Prefilled 5 4" xfId="6674" xr:uid="{00000000-0005-0000-0000-0000ED400000}"/>
    <cellStyle name="Prefilled 5 4 2" xfId="15955" xr:uid="{00000000-0005-0000-0000-0000EE400000}"/>
    <cellStyle name="Prefilled 5 4 2 2" xfId="27509" xr:uid="{00000000-0005-0000-0000-0000EF400000}"/>
    <cellStyle name="Prefilled 5 4 3" xfId="19474" xr:uid="{00000000-0005-0000-0000-0000F0400000}"/>
    <cellStyle name="Prefilled 5 4 3 2" xfId="30962" xr:uid="{00000000-0005-0000-0000-0000F1400000}"/>
    <cellStyle name="Prefilled 5 4 4" xfId="21208" xr:uid="{00000000-0005-0000-0000-0000F2400000}"/>
    <cellStyle name="Prefilled 5 4 4 2" xfId="32689" xr:uid="{00000000-0005-0000-0000-0000F3400000}"/>
    <cellStyle name="Prefilled 5 4 5" xfId="11377" xr:uid="{00000000-0005-0000-0000-0000F4400000}"/>
    <cellStyle name="Prefilled 5 4 6" xfId="23032" xr:uid="{00000000-0005-0000-0000-0000F5400000}"/>
    <cellStyle name="Prefilled 5 4 7" xfId="34369" xr:uid="{00000000-0005-0000-0000-0000F6400000}"/>
    <cellStyle name="Prefilled 5 5" xfId="14148" xr:uid="{00000000-0005-0000-0000-0000F7400000}"/>
    <cellStyle name="Prefilled 5 5 2" xfId="25712" xr:uid="{00000000-0005-0000-0000-0000F8400000}"/>
    <cellStyle name="Prefilled 5 6" xfId="13590" xr:uid="{00000000-0005-0000-0000-0000F9400000}"/>
    <cellStyle name="Prefilled 5 6 2" xfId="25154" xr:uid="{00000000-0005-0000-0000-0000FA400000}"/>
    <cellStyle name="Prefilled 5 7" xfId="13204" xr:uid="{00000000-0005-0000-0000-0000FB400000}"/>
    <cellStyle name="Prefilled 5 7 2" xfId="24772" xr:uid="{00000000-0005-0000-0000-0000FC400000}"/>
    <cellStyle name="Prefilled 5 8" xfId="9063" xr:uid="{00000000-0005-0000-0000-0000FD400000}"/>
    <cellStyle name="Prefilled 5 9" xfId="9294" xr:uid="{00000000-0005-0000-0000-0000FE400000}"/>
    <cellStyle name="Prefilled 6" xfId="5223" xr:uid="{00000000-0005-0000-0000-0000FF400000}"/>
    <cellStyle name="Prefilled 6 2" xfId="15210" xr:uid="{00000000-0005-0000-0000-000000410000}"/>
    <cellStyle name="Prefilled 6 2 2" xfId="26767" xr:uid="{00000000-0005-0000-0000-000001410000}"/>
    <cellStyle name="Prefilled 6 3" xfId="13182" xr:uid="{00000000-0005-0000-0000-000002410000}"/>
    <cellStyle name="Prefilled 6 3 2" xfId="24750" xr:uid="{00000000-0005-0000-0000-000003410000}"/>
    <cellStyle name="Prefilled 6 4" xfId="20603" xr:uid="{00000000-0005-0000-0000-000004410000}"/>
    <cellStyle name="Prefilled 6 4 2" xfId="32087" xr:uid="{00000000-0005-0000-0000-000005410000}"/>
    <cellStyle name="Prefilled 6 5" xfId="10645" xr:uid="{00000000-0005-0000-0000-000006410000}"/>
    <cellStyle name="Prefilled 6 6" xfId="22417" xr:uid="{00000000-0005-0000-0000-000007410000}"/>
    <cellStyle name="Prefilled 6 7" xfId="33782" xr:uid="{00000000-0005-0000-0000-000008410000}"/>
    <cellStyle name="Prefilled 7" xfId="6307" xr:uid="{00000000-0005-0000-0000-000009410000}"/>
    <cellStyle name="Prefilled 7 2" xfId="15588" xr:uid="{00000000-0005-0000-0000-00000A410000}"/>
    <cellStyle name="Prefilled 7 2 2" xfId="27142" xr:uid="{00000000-0005-0000-0000-00000B410000}"/>
    <cellStyle name="Prefilled 7 2 3" xfId="38150" xr:uid="{00000000-0005-0000-0000-00000C410000}"/>
    <cellStyle name="Prefilled 7 3" xfId="17529" xr:uid="{00000000-0005-0000-0000-00000D410000}"/>
    <cellStyle name="Prefilled 7 3 2" xfId="29017" xr:uid="{00000000-0005-0000-0000-00000E410000}"/>
    <cellStyle name="Prefilled 7 3 3" xfId="39820" xr:uid="{00000000-0005-0000-0000-00000F410000}"/>
    <cellStyle name="Prefilled 7 4" xfId="19107" xr:uid="{00000000-0005-0000-0000-000010410000}"/>
    <cellStyle name="Prefilled 7 4 2" xfId="30595" xr:uid="{00000000-0005-0000-0000-000011410000}"/>
    <cellStyle name="Prefilled 7 4 3" xfId="41374" xr:uid="{00000000-0005-0000-0000-000012410000}"/>
    <cellStyle name="Prefilled 7 5" xfId="20841" xr:uid="{00000000-0005-0000-0000-000013410000}"/>
    <cellStyle name="Prefilled 7 5 2" xfId="32323" xr:uid="{00000000-0005-0000-0000-000014410000}"/>
    <cellStyle name="Prefilled 7 5 3" xfId="42914" xr:uid="{00000000-0005-0000-0000-000015410000}"/>
    <cellStyle name="Prefilled 7 6" xfId="11012" xr:uid="{00000000-0005-0000-0000-000016410000}"/>
    <cellStyle name="Prefilled 7 7" xfId="22666" xr:uid="{00000000-0005-0000-0000-000017410000}"/>
    <cellStyle name="Prefilled 8" xfId="12634" xr:uid="{00000000-0005-0000-0000-000018410000}"/>
    <cellStyle name="Prefilled 8 2" xfId="24204" xr:uid="{00000000-0005-0000-0000-000019410000}"/>
    <cellStyle name="Prefilled 8 3" xfId="35535" xr:uid="{00000000-0005-0000-0000-00001A410000}"/>
    <cellStyle name="Prefilled 9" xfId="14316" xr:uid="{00000000-0005-0000-0000-00001B410000}"/>
    <cellStyle name="Prefilled 9 2" xfId="25880" xr:uid="{00000000-0005-0000-0000-00001C410000}"/>
    <cellStyle name="Prefilled 9 3" xfId="37041" xr:uid="{00000000-0005-0000-0000-00001D410000}"/>
    <cellStyle name="proposal1" xfId="4059" xr:uid="{00000000-0005-0000-0000-00001E410000}"/>
    <cellStyle name="Quantity" xfId="4060" xr:uid="{00000000-0005-0000-0000-00001F410000}"/>
    <cellStyle name="Quantity 2" xfId="4061" xr:uid="{00000000-0005-0000-0000-000020410000}"/>
    <cellStyle name="Quantity 2 2" xfId="6201" xr:uid="{00000000-0005-0000-0000-000021410000}"/>
    <cellStyle name="Quantity 2 3" xfId="6202" xr:uid="{00000000-0005-0000-0000-000022410000}"/>
    <cellStyle name="Quantity 2 4" xfId="6203" xr:uid="{00000000-0005-0000-0000-000023410000}"/>
    <cellStyle name="Quantity 2 5" xfId="6204" xr:uid="{00000000-0005-0000-0000-000024410000}"/>
    <cellStyle name="Quantity 2 6" xfId="6205" xr:uid="{00000000-0005-0000-0000-000025410000}"/>
    <cellStyle name="Quantity 2 7" xfId="6206" xr:uid="{00000000-0005-0000-0000-000026410000}"/>
    <cellStyle name="Quantity 3" xfId="4062" xr:uid="{00000000-0005-0000-0000-000027410000}"/>
    <cellStyle name="Quantity 3 2" xfId="4063" xr:uid="{00000000-0005-0000-0000-000028410000}"/>
    <cellStyle name="Quantity 3 3" xfId="6207" xr:uid="{00000000-0005-0000-0000-000029410000}"/>
    <cellStyle name="Quantity 3 4" xfId="5470" xr:uid="{00000000-0005-0000-0000-00002A410000}"/>
    <cellStyle name="Quantity 3 4 2" xfId="15290" xr:uid="{00000000-0005-0000-0000-00002B410000}"/>
    <cellStyle name="Quantity 4" xfId="4064" xr:uid="{00000000-0005-0000-0000-00002C410000}"/>
    <cellStyle name="Quantity 4 2" xfId="5471" xr:uid="{00000000-0005-0000-0000-00002D410000}"/>
    <cellStyle name="Quantity 4 3" xfId="10082" xr:uid="{00000000-0005-0000-0000-00002E410000}"/>
    <cellStyle name="Quantity 5" xfId="4065" xr:uid="{00000000-0005-0000-0000-00002F410000}"/>
    <cellStyle name="Quantity 5 2" xfId="6208" xr:uid="{00000000-0005-0000-0000-000030410000}"/>
    <cellStyle name="Quantity 5 3" xfId="5706" xr:uid="{00000000-0005-0000-0000-000031410000}"/>
    <cellStyle name="Quantity 5 4" xfId="10083" xr:uid="{00000000-0005-0000-0000-000032410000}"/>
    <cellStyle name="Quantity 6" xfId="6209" xr:uid="{00000000-0005-0000-0000-000033410000}"/>
    <cellStyle name="Quantity 7" xfId="6210" xr:uid="{00000000-0005-0000-0000-000034410000}"/>
    <cellStyle name="Quantity 8" xfId="6211" xr:uid="{00000000-0005-0000-0000-000035410000}"/>
    <cellStyle name="Quantity 9" xfId="5221" xr:uid="{00000000-0005-0000-0000-000036410000}"/>
    <cellStyle name="Quantity 9 2" xfId="15208" xr:uid="{00000000-0005-0000-0000-000037410000}"/>
    <cellStyle name="question" xfId="4066" xr:uid="{00000000-0005-0000-0000-000038410000}"/>
    <cellStyle name="question 2" xfId="5472" xr:uid="{00000000-0005-0000-0000-000039410000}"/>
    <cellStyle name="question 3" xfId="10084" xr:uid="{00000000-0005-0000-0000-00003A410000}"/>
    <cellStyle name="regstoresfromspecstores" xfId="4067" xr:uid="{00000000-0005-0000-0000-00003B410000}"/>
    <cellStyle name="regstoresfromspecstores 2" xfId="5473" xr:uid="{00000000-0005-0000-0000-00003C410000}"/>
    <cellStyle name="regstoresfromspecstores 3" xfId="10085" xr:uid="{00000000-0005-0000-0000-00003D410000}"/>
    <cellStyle name="RevList" xfId="4068" xr:uid="{00000000-0005-0000-0000-00003E410000}"/>
    <cellStyle name="RevList 2" xfId="5474" xr:uid="{00000000-0005-0000-0000-00003F410000}"/>
    <cellStyle name="RevList 3" xfId="10086" xr:uid="{00000000-0005-0000-0000-000040410000}"/>
    <cellStyle name="SAPBEXaggData" xfId="4069" xr:uid="{00000000-0005-0000-0000-000041410000}"/>
    <cellStyle name="SAPBEXaggData 10" xfId="17198" xr:uid="{00000000-0005-0000-0000-000042410000}"/>
    <cellStyle name="SAPBEXaggData 10 2" xfId="28686" xr:uid="{00000000-0005-0000-0000-000043410000}"/>
    <cellStyle name="SAPBEXaggData 10 3" xfId="39505" xr:uid="{00000000-0005-0000-0000-000044410000}"/>
    <cellStyle name="SAPBEXaggData 11" xfId="13164" xr:uid="{00000000-0005-0000-0000-000045410000}"/>
    <cellStyle name="SAPBEXaggData 11 2" xfId="24732" xr:uid="{00000000-0005-0000-0000-000046410000}"/>
    <cellStyle name="SAPBEXaggData 11 3" xfId="36020" xr:uid="{00000000-0005-0000-0000-000047410000}"/>
    <cellStyle name="SAPBEXaggData 12" xfId="10596" xr:uid="{00000000-0005-0000-0000-000048410000}"/>
    <cellStyle name="SAPBEXaggData 2" xfId="4070" xr:uid="{00000000-0005-0000-0000-000049410000}"/>
    <cellStyle name="SAPBEXaggData 2 10" xfId="8691" xr:uid="{00000000-0005-0000-0000-00004A410000}"/>
    <cellStyle name="SAPBEXaggData 2 11" xfId="22357" xr:uid="{00000000-0005-0000-0000-00004B410000}"/>
    <cellStyle name="SAPBEXaggData 2 2" xfId="4071" xr:uid="{00000000-0005-0000-0000-00004C410000}"/>
    <cellStyle name="SAPBEXaggData 2 2 10" xfId="14325" xr:uid="{00000000-0005-0000-0000-00004D410000}"/>
    <cellStyle name="SAPBEXaggData 2 2 10 2" xfId="25889" xr:uid="{00000000-0005-0000-0000-00004E410000}"/>
    <cellStyle name="SAPBEXaggData 2 2 10 3" xfId="37049" xr:uid="{00000000-0005-0000-0000-00004F410000}"/>
    <cellStyle name="SAPBEXaggData 2 2 11" xfId="14645" xr:uid="{00000000-0005-0000-0000-000050410000}"/>
    <cellStyle name="SAPBEXaggData 2 2 11 2" xfId="26206" xr:uid="{00000000-0005-0000-0000-000051410000}"/>
    <cellStyle name="SAPBEXaggData 2 2 11 3" xfId="37309" xr:uid="{00000000-0005-0000-0000-000052410000}"/>
    <cellStyle name="SAPBEXaggData 2 2 12" xfId="8818" xr:uid="{00000000-0005-0000-0000-000053410000}"/>
    <cellStyle name="SAPBEXaggData 2 2 13" xfId="9611" xr:uid="{00000000-0005-0000-0000-000054410000}"/>
    <cellStyle name="SAPBEXaggData 2 2 2" xfId="4072" xr:uid="{00000000-0005-0000-0000-000055410000}"/>
    <cellStyle name="SAPBEXaggData 2 2 3" xfId="4073" xr:uid="{00000000-0005-0000-0000-000056410000}"/>
    <cellStyle name="SAPBEXaggData 2 2 4" xfId="6897" xr:uid="{00000000-0005-0000-0000-000057410000}"/>
    <cellStyle name="SAPBEXaggData 2 2 4 2" xfId="16178" xr:uid="{00000000-0005-0000-0000-000058410000}"/>
    <cellStyle name="SAPBEXaggData 2 2 4 2 2" xfId="27732" xr:uid="{00000000-0005-0000-0000-000059410000}"/>
    <cellStyle name="SAPBEXaggData 2 2 4 2 3" xfId="38665" xr:uid="{00000000-0005-0000-0000-00005A410000}"/>
    <cellStyle name="SAPBEXaggData 2 2 4 3" xfId="18053" xr:uid="{00000000-0005-0000-0000-00005B410000}"/>
    <cellStyle name="SAPBEXaggData 2 2 4 3 2" xfId="29541" xr:uid="{00000000-0005-0000-0000-00005C410000}"/>
    <cellStyle name="SAPBEXaggData 2 2 4 3 3" xfId="40343" xr:uid="{00000000-0005-0000-0000-00005D410000}"/>
    <cellStyle name="SAPBEXaggData 2 2 4 4" xfId="19697" xr:uid="{00000000-0005-0000-0000-00005E410000}"/>
    <cellStyle name="SAPBEXaggData 2 2 4 4 2" xfId="31185" xr:uid="{00000000-0005-0000-0000-00005F410000}"/>
    <cellStyle name="SAPBEXaggData 2 2 4 4 3" xfId="41889" xr:uid="{00000000-0005-0000-0000-000060410000}"/>
    <cellStyle name="SAPBEXaggData 2 2 4 5" xfId="21431" xr:uid="{00000000-0005-0000-0000-000061410000}"/>
    <cellStyle name="SAPBEXaggData 2 2 4 5 2" xfId="32912" xr:uid="{00000000-0005-0000-0000-000062410000}"/>
    <cellStyle name="SAPBEXaggData 2 2 4 5 3" xfId="43428" xr:uid="{00000000-0005-0000-0000-000063410000}"/>
    <cellStyle name="SAPBEXaggData 2 2 4 6" xfId="11600" xr:uid="{00000000-0005-0000-0000-000064410000}"/>
    <cellStyle name="SAPBEXaggData 2 2 4 7" xfId="23255" xr:uid="{00000000-0005-0000-0000-000065410000}"/>
    <cellStyle name="SAPBEXaggData 2 2 4 8" xfId="34592" xr:uid="{00000000-0005-0000-0000-000066410000}"/>
    <cellStyle name="SAPBEXaggData 2 2 5" xfId="6364" xr:uid="{00000000-0005-0000-0000-000067410000}"/>
    <cellStyle name="SAPBEXaggData 2 2 5 2" xfId="15645" xr:uid="{00000000-0005-0000-0000-000068410000}"/>
    <cellStyle name="SAPBEXaggData 2 2 5 2 2" xfId="27199" xr:uid="{00000000-0005-0000-0000-000069410000}"/>
    <cellStyle name="SAPBEXaggData 2 2 5 2 3" xfId="38197" xr:uid="{00000000-0005-0000-0000-00006A410000}"/>
    <cellStyle name="SAPBEXaggData 2 2 5 3" xfId="17577" xr:uid="{00000000-0005-0000-0000-00006B410000}"/>
    <cellStyle name="SAPBEXaggData 2 2 5 3 2" xfId="29065" xr:uid="{00000000-0005-0000-0000-00006C410000}"/>
    <cellStyle name="SAPBEXaggData 2 2 5 3 3" xfId="39868" xr:uid="{00000000-0005-0000-0000-00006D410000}"/>
    <cellStyle name="SAPBEXaggData 2 2 5 4" xfId="19164" xr:uid="{00000000-0005-0000-0000-00006E410000}"/>
    <cellStyle name="SAPBEXaggData 2 2 5 4 2" xfId="30652" xr:uid="{00000000-0005-0000-0000-00006F410000}"/>
    <cellStyle name="SAPBEXaggData 2 2 5 4 3" xfId="41421" xr:uid="{00000000-0005-0000-0000-000070410000}"/>
    <cellStyle name="SAPBEXaggData 2 2 5 5" xfId="20898" xr:uid="{00000000-0005-0000-0000-000071410000}"/>
    <cellStyle name="SAPBEXaggData 2 2 5 5 2" xfId="32379" xr:uid="{00000000-0005-0000-0000-000072410000}"/>
    <cellStyle name="SAPBEXaggData 2 2 5 5 3" xfId="42960" xr:uid="{00000000-0005-0000-0000-000073410000}"/>
    <cellStyle name="SAPBEXaggData 2 2 5 6" xfId="11067" xr:uid="{00000000-0005-0000-0000-000074410000}"/>
    <cellStyle name="SAPBEXaggData 2 2 5 7" xfId="22722" xr:uid="{00000000-0005-0000-0000-000075410000}"/>
    <cellStyle name="SAPBEXaggData 2 2 5 8" xfId="34059" xr:uid="{00000000-0005-0000-0000-000076410000}"/>
    <cellStyle name="SAPBEXaggData 2 2 6" xfId="7191" xr:uid="{00000000-0005-0000-0000-000077410000}"/>
    <cellStyle name="SAPBEXaggData 2 2 6 2" xfId="16472" xr:uid="{00000000-0005-0000-0000-000078410000}"/>
    <cellStyle name="SAPBEXaggData 2 2 6 2 2" xfId="28026" xr:uid="{00000000-0005-0000-0000-000079410000}"/>
    <cellStyle name="SAPBEXaggData 2 2 6 2 3" xfId="38930" xr:uid="{00000000-0005-0000-0000-00007A410000}"/>
    <cellStyle name="SAPBEXaggData 2 2 6 3" xfId="18322" xr:uid="{00000000-0005-0000-0000-00007B410000}"/>
    <cellStyle name="SAPBEXaggData 2 2 6 3 2" xfId="29810" xr:uid="{00000000-0005-0000-0000-00007C410000}"/>
    <cellStyle name="SAPBEXaggData 2 2 6 3 3" xfId="40611" xr:uid="{00000000-0005-0000-0000-00007D410000}"/>
    <cellStyle name="SAPBEXaggData 2 2 6 4" xfId="19991" xr:uid="{00000000-0005-0000-0000-00007E410000}"/>
    <cellStyle name="SAPBEXaggData 2 2 6 4 2" xfId="31479" xr:uid="{00000000-0005-0000-0000-00007F410000}"/>
    <cellStyle name="SAPBEXaggData 2 2 6 4 3" xfId="42154" xr:uid="{00000000-0005-0000-0000-000080410000}"/>
    <cellStyle name="SAPBEXaggData 2 2 6 5" xfId="21725" xr:uid="{00000000-0005-0000-0000-000081410000}"/>
    <cellStyle name="SAPBEXaggData 2 2 6 5 2" xfId="33206" xr:uid="{00000000-0005-0000-0000-000082410000}"/>
    <cellStyle name="SAPBEXaggData 2 2 6 5 3" xfId="43693" xr:uid="{00000000-0005-0000-0000-000083410000}"/>
    <cellStyle name="SAPBEXaggData 2 2 6 6" xfId="11894" xr:uid="{00000000-0005-0000-0000-000084410000}"/>
    <cellStyle name="SAPBEXaggData 2 2 6 7" xfId="23549" xr:uid="{00000000-0005-0000-0000-000085410000}"/>
    <cellStyle name="SAPBEXaggData 2 2 6 8" xfId="34886" xr:uid="{00000000-0005-0000-0000-000086410000}"/>
    <cellStyle name="SAPBEXaggData 2 2 7" xfId="10087" xr:uid="{00000000-0005-0000-0000-000087410000}"/>
    <cellStyle name="SAPBEXaggData 2 2 7 2" xfId="14859" xr:uid="{00000000-0005-0000-0000-000088410000}"/>
    <cellStyle name="SAPBEXaggData 2 2 7 2 2" xfId="26418" xr:uid="{00000000-0005-0000-0000-000089410000}"/>
    <cellStyle name="SAPBEXaggData 2 2 7 2 3" xfId="37494" xr:uid="{00000000-0005-0000-0000-00008A410000}"/>
    <cellStyle name="SAPBEXaggData 2 2 7 3" xfId="12773" xr:uid="{00000000-0005-0000-0000-00008B410000}"/>
    <cellStyle name="SAPBEXaggData 2 2 7 3 2" xfId="24343" xr:uid="{00000000-0005-0000-0000-00008C410000}"/>
    <cellStyle name="SAPBEXaggData 2 2 7 3 3" xfId="35665" xr:uid="{00000000-0005-0000-0000-00008D410000}"/>
    <cellStyle name="SAPBEXaggData 2 2 7 4" xfId="12817" xr:uid="{00000000-0005-0000-0000-00008E410000}"/>
    <cellStyle name="SAPBEXaggData 2 2 7 4 2" xfId="24387" xr:uid="{00000000-0005-0000-0000-00008F410000}"/>
    <cellStyle name="SAPBEXaggData 2 2 7 4 3" xfId="35705" xr:uid="{00000000-0005-0000-0000-000090410000}"/>
    <cellStyle name="SAPBEXaggData 2 2 7 5" xfId="15262" xr:uid="{00000000-0005-0000-0000-000091410000}"/>
    <cellStyle name="SAPBEXaggData 2 2 7 5 2" xfId="26817" xr:uid="{00000000-0005-0000-0000-000092410000}"/>
    <cellStyle name="SAPBEXaggData 2 2 7 5 3" xfId="37849" xr:uid="{00000000-0005-0000-0000-000093410000}"/>
    <cellStyle name="SAPBEXaggData 2 2 7 6" xfId="22318" xr:uid="{00000000-0005-0000-0000-000094410000}"/>
    <cellStyle name="SAPBEXaggData 2 2 7 7" xfId="8285" xr:uid="{00000000-0005-0000-0000-000095410000}"/>
    <cellStyle name="SAPBEXaggData 2 2 8" xfId="13609" xr:uid="{00000000-0005-0000-0000-000096410000}"/>
    <cellStyle name="SAPBEXaggData 2 2 8 2" xfId="25173" xr:uid="{00000000-0005-0000-0000-000097410000}"/>
    <cellStyle name="SAPBEXaggData 2 2 8 3" xfId="36414" xr:uid="{00000000-0005-0000-0000-000098410000}"/>
    <cellStyle name="SAPBEXaggData 2 2 9" xfId="12795" xr:uid="{00000000-0005-0000-0000-000099410000}"/>
    <cellStyle name="SAPBEXaggData 2 2 9 2" xfId="24365" xr:uid="{00000000-0005-0000-0000-00009A410000}"/>
    <cellStyle name="SAPBEXaggData 2 2 9 3" xfId="35686" xr:uid="{00000000-0005-0000-0000-00009B410000}"/>
    <cellStyle name="SAPBEXaggData 2 3" xfId="4074" xr:uid="{00000000-0005-0000-0000-00009C410000}"/>
    <cellStyle name="SAPBEXaggData 2 3 10" xfId="9132" xr:uid="{00000000-0005-0000-0000-00009D410000}"/>
    <cellStyle name="SAPBEXaggData 2 3 11" xfId="8169" xr:uid="{00000000-0005-0000-0000-00009E410000}"/>
    <cellStyle name="SAPBEXaggData 2 3 12" xfId="10172" xr:uid="{00000000-0005-0000-0000-00009F410000}"/>
    <cellStyle name="SAPBEXaggData 2 3 2" xfId="7348" xr:uid="{00000000-0005-0000-0000-0000A0410000}"/>
    <cellStyle name="SAPBEXaggData 2 3 2 2" xfId="16585" xr:uid="{00000000-0005-0000-0000-0000A1410000}"/>
    <cellStyle name="SAPBEXaggData 2 3 2 2 2" xfId="28139" xr:uid="{00000000-0005-0000-0000-0000A2410000}"/>
    <cellStyle name="SAPBEXaggData 2 3 2 2 3" xfId="39024" xr:uid="{00000000-0005-0000-0000-0000A3410000}"/>
    <cellStyle name="SAPBEXaggData 2 3 2 3" xfId="18419" xr:uid="{00000000-0005-0000-0000-0000A4410000}"/>
    <cellStyle name="SAPBEXaggData 2 3 2 3 2" xfId="29907" xr:uid="{00000000-0005-0000-0000-0000A5410000}"/>
    <cellStyle name="SAPBEXaggData 2 3 2 3 3" xfId="40707" xr:uid="{00000000-0005-0000-0000-0000A6410000}"/>
    <cellStyle name="SAPBEXaggData 2 3 2 4" xfId="20104" xr:uid="{00000000-0005-0000-0000-0000A7410000}"/>
    <cellStyle name="SAPBEXaggData 2 3 2 4 2" xfId="31592" xr:uid="{00000000-0005-0000-0000-0000A8410000}"/>
    <cellStyle name="SAPBEXaggData 2 3 2 4 3" xfId="42248" xr:uid="{00000000-0005-0000-0000-0000A9410000}"/>
    <cellStyle name="SAPBEXaggData 2 3 2 5" xfId="21838" xr:uid="{00000000-0005-0000-0000-0000AA410000}"/>
    <cellStyle name="SAPBEXaggData 2 3 2 5 2" xfId="33319" xr:uid="{00000000-0005-0000-0000-0000AB410000}"/>
    <cellStyle name="SAPBEXaggData 2 3 2 5 3" xfId="43787" xr:uid="{00000000-0005-0000-0000-0000AC410000}"/>
    <cellStyle name="SAPBEXaggData 2 3 2 6" xfId="12005" xr:uid="{00000000-0005-0000-0000-0000AD410000}"/>
    <cellStyle name="SAPBEXaggData 2 3 2 7" xfId="23662" xr:uid="{00000000-0005-0000-0000-0000AE410000}"/>
    <cellStyle name="SAPBEXaggData 2 3 2 8" xfId="34997" xr:uid="{00000000-0005-0000-0000-0000AF410000}"/>
    <cellStyle name="SAPBEXaggData 2 3 3" xfId="7842" xr:uid="{00000000-0005-0000-0000-0000B0410000}"/>
    <cellStyle name="SAPBEXaggData 2 3 3 2" xfId="16827" xr:uid="{00000000-0005-0000-0000-0000B1410000}"/>
    <cellStyle name="SAPBEXaggData 2 3 3 2 2" xfId="28381" xr:uid="{00000000-0005-0000-0000-0000B2410000}"/>
    <cellStyle name="SAPBEXaggData 2 3 3 2 3" xfId="39225" xr:uid="{00000000-0005-0000-0000-0000B3410000}"/>
    <cellStyle name="SAPBEXaggData 2 3 3 3" xfId="18607" xr:uid="{00000000-0005-0000-0000-0000B4410000}"/>
    <cellStyle name="SAPBEXaggData 2 3 3 3 2" xfId="30095" xr:uid="{00000000-0005-0000-0000-0000B5410000}"/>
    <cellStyle name="SAPBEXaggData 2 3 3 3 3" xfId="40892" xr:uid="{00000000-0005-0000-0000-0000B6410000}"/>
    <cellStyle name="SAPBEXaggData 2 3 3 4" xfId="20314" xr:uid="{00000000-0005-0000-0000-0000B7410000}"/>
    <cellStyle name="SAPBEXaggData 2 3 3 4 2" xfId="31802" xr:uid="{00000000-0005-0000-0000-0000B8410000}"/>
    <cellStyle name="SAPBEXaggData 2 3 3 4 3" xfId="42421" xr:uid="{00000000-0005-0000-0000-0000B9410000}"/>
    <cellStyle name="SAPBEXaggData 2 3 3 5" xfId="22048" xr:uid="{00000000-0005-0000-0000-0000BA410000}"/>
    <cellStyle name="SAPBEXaggData 2 3 3 5 2" xfId="33529" xr:uid="{00000000-0005-0000-0000-0000BB410000}"/>
    <cellStyle name="SAPBEXaggData 2 3 3 5 3" xfId="43960" xr:uid="{00000000-0005-0000-0000-0000BC410000}"/>
    <cellStyle name="SAPBEXaggData 2 3 3 6" xfId="12293" xr:uid="{00000000-0005-0000-0000-0000BD410000}"/>
    <cellStyle name="SAPBEXaggData 2 3 3 7" xfId="23872" xr:uid="{00000000-0005-0000-0000-0000BE410000}"/>
    <cellStyle name="SAPBEXaggData 2 3 3 8" xfId="35207" xr:uid="{00000000-0005-0000-0000-0000BF410000}"/>
    <cellStyle name="SAPBEXaggData 2 3 4" xfId="7944" xr:uid="{00000000-0005-0000-0000-0000C0410000}"/>
    <cellStyle name="SAPBEXaggData 2 3 4 2" xfId="16929" xr:uid="{00000000-0005-0000-0000-0000C1410000}"/>
    <cellStyle name="SAPBEXaggData 2 3 4 2 2" xfId="28483" xr:uid="{00000000-0005-0000-0000-0000C2410000}"/>
    <cellStyle name="SAPBEXaggData 2 3 4 2 3" xfId="39323" xr:uid="{00000000-0005-0000-0000-0000C3410000}"/>
    <cellStyle name="SAPBEXaggData 2 3 4 3" xfId="18707" xr:uid="{00000000-0005-0000-0000-0000C4410000}"/>
    <cellStyle name="SAPBEXaggData 2 3 4 3 2" xfId="30195" xr:uid="{00000000-0005-0000-0000-0000C5410000}"/>
    <cellStyle name="SAPBEXaggData 2 3 4 3 3" xfId="40991" xr:uid="{00000000-0005-0000-0000-0000C6410000}"/>
    <cellStyle name="SAPBEXaggData 2 3 4 4" xfId="20416" xr:uid="{00000000-0005-0000-0000-0000C7410000}"/>
    <cellStyle name="SAPBEXaggData 2 3 4 4 2" xfId="31904" xr:uid="{00000000-0005-0000-0000-0000C8410000}"/>
    <cellStyle name="SAPBEXaggData 2 3 4 4 3" xfId="42519" xr:uid="{00000000-0005-0000-0000-0000C9410000}"/>
    <cellStyle name="SAPBEXaggData 2 3 4 5" xfId="22150" xr:uid="{00000000-0005-0000-0000-0000CA410000}"/>
    <cellStyle name="SAPBEXaggData 2 3 4 5 2" xfId="33631" xr:uid="{00000000-0005-0000-0000-0000CB410000}"/>
    <cellStyle name="SAPBEXaggData 2 3 4 5 3" xfId="44058" xr:uid="{00000000-0005-0000-0000-0000CC410000}"/>
    <cellStyle name="SAPBEXaggData 2 3 4 6" xfId="12395" xr:uid="{00000000-0005-0000-0000-0000CD410000}"/>
    <cellStyle name="SAPBEXaggData 2 3 4 7" xfId="23974" xr:uid="{00000000-0005-0000-0000-0000CE410000}"/>
    <cellStyle name="SAPBEXaggData 2 3 4 8" xfId="35309" xr:uid="{00000000-0005-0000-0000-0000CF410000}"/>
    <cellStyle name="SAPBEXaggData 2 3 5" xfId="10088" xr:uid="{00000000-0005-0000-0000-0000D0410000}"/>
    <cellStyle name="SAPBEXaggData 2 3 6" xfId="14219" xr:uid="{00000000-0005-0000-0000-0000D1410000}"/>
    <cellStyle name="SAPBEXaggData 2 3 6 2" xfId="25783" xr:uid="{00000000-0005-0000-0000-0000D2410000}"/>
    <cellStyle name="SAPBEXaggData 2 3 6 3" xfId="36948" xr:uid="{00000000-0005-0000-0000-0000D3410000}"/>
    <cellStyle name="SAPBEXaggData 2 3 7" xfId="14580" xr:uid="{00000000-0005-0000-0000-0000D4410000}"/>
    <cellStyle name="SAPBEXaggData 2 3 7 2" xfId="26141" xr:uid="{00000000-0005-0000-0000-0000D5410000}"/>
    <cellStyle name="SAPBEXaggData 2 3 7 3" xfId="37263" xr:uid="{00000000-0005-0000-0000-0000D6410000}"/>
    <cellStyle name="SAPBEXaggData 2 3 8" xfId="14994" xr:uid="{00000000-0005-0000-0000-0000D7410000}"/>
    <cellStyle name="SAPBEXaggData 2 3 8 2" xfId="26552" xr:uid="{00000000-0005-0000-0000-0000D8410000}"/>
    <cellStyle name="SAPBEXaggData 2 3 8 3" xfId="37607" xr:uid="{00000000-0005-0000-0000-0000D9410000}"/>
    <cellStyle name="SAPBEXaggData 2 3 9" xfId="12983" xr:uid="{00000000-0005-0000-0000-0000DA410000}"/>
    <cellStyle name="SAPBEXaggData 2 3 9 2" xfId="24553" xr:uid="{00000000-0005-0000-0000-0000DB410000}"/>
    <cellStyle name="SAPBEXaggData 2 3 9 3" xfId="35848" xr:uid="{00000000-0005-0000-0000-0000DC410000}"/>
    <cellStyle name="SAPBEXaggData 2 4" xfId="4075" xr:uid="{00000000-0005-0000-0000-0000DD410000}"/>
    <cellStyle name="SAPBEXaggData 2 5" xfId="6495" xr:uid="{00000000-0005-0000-0000-0000DE410000}"/>
    <cellStyle name="SAPBEXaggData 2 5 2" xfId="15776" xr:uid="{00000000-0005-0000-0000-0000DF410000}"/>
    <cellStyle name="SAPBEXaggData 2 5 2 2" xfId="27330" xr:uid="{00000000-0005-0000-0000-0000E0410000}"/>
    <cellStyle name="SAPBEXaggData 2 5 2 3" xfId="38310" xr:uid="{00000000-0005-0000-0000-0000E1410000}"/>
    <cellStyle name="SAPBEXaggData 2 5 3" xfId="17694" xr:uid="{00000000-0005-0000-0000-0000E2410000}"/>
    <cellStyle name="SAPBEXaggData 2 5 3 2" xfId="29182" xr:uid="{00000000-0005-0000-0000-0000E3410000}"/>
    <cellStyle name="SAPBEXaggData 2 5 3 3" xfId="39985" xr:uid="{00000000-0005-0000-0000-0000E4410000}"/>
    <cellStyle name="SAPBEXaggData 2 5 4" xfId="19295" xr:uid="{00000000-0005-0000-0000-0000E5410000}"/>
    <cellStyle name="SAPBEXaggData 2 5 4 2" xfId="30783" xr:uid="{00000000-0005-0000-0000-0000E6410000}"/>
    <cellStyle name="SAPBEXaggData 2 5 4 3" xfId="41534" xr:uid="{00000000-0005-0000-0000-0000E7410000}"/>
    <cellStyle name="SAPBEXaggData 2 5 5" xfId="21029" xr:uid="{00000000-0005-0000-0000-0000E8410000}"/>
    <cellStyle name="SAPBEXaggData 2 5 5 2" xfId="32510" xr:uid="{00000000-0005-0000-0000-0000E9410000}"/>
    <cellStyle name="SAPBEXaggData 2 5 5 3" xfId="43073" xr:uid="{00000000-0005-0000-0000-0000EA410000}"/>
    <cellStyle name="SAPBEXaggData 2 5 6" xfId="11198" xr:uid="{00000000-0005-0000-0000-0000EB410000}"/>
    <cellStyle name="SAPBEXaggData 2 5 7" xfId="22853" xr:uid="{00000000-0005-0000-0000-0000EC410000}"/>
    <cellStyle name="SAPBEXaggData 2 5 8" xfId="34190" xr:uid="{00000000-0005-0000-0000-0000ED410000}"/>
    <cellStyle name="SAPBEXaggData 2 6" xfId="12944" xr:uid="{00000000-0005-0000-0000-0000EE410000}"/>
    <cellStyle name="SAPBEXaggData 2 6 2" xfId="24514" xr:uid="{00000000-0005-0000-0000-0000EF410000}"/>
    <cellStyle name="SAPBEXaggData 2 6 3" xfId="35816" xr:uid="{00000000-0005-0000-0000-0000F0410000}"/>
    <cellStyle name="SAPBEXaggData 2 7" xfId="14935" xr:uid="{00000000-0005-0000-0000-0000F1410000}"/>
    <cellStyle name="SAPBEXaggData 2 7 2" xfId="26493" xr:uid="{00000000-0005-0000-0000-0000F2410000}"/>
    <cellStyle name="SAPBEXaggData 2 7 3" xfId="37561" xr:uid="{00000000-0005-0000-0000-0000F3410000}"/>
    <cellStyle name="SAPBEXaggData 2 8" xfId="18735" xr:uid="{00000000-0005-0000-0000-0000F4410000}"/>
    <cellStyle name="SAPBEXaggData 2 8 2" xfId="30223" xr:uid="{00000000-0005-0000-0000-0000F5410000}"/>
    <cellStyle name="SAPBEXaggData 2 8 3" xfId="41019" xr:uid="{00000000-0005-0000-0000-0000F6410000}"/>
    <cellStyle name="SAPBEXaggData 2 9" xfId="14963" xr:uid="{00000000-0005-0000-0000-0000F7410000}"/>
    <cellStyle name="SAPBEXaggData 2 9 2" xfId="26521" xr:uid="{00000000-0005-0000-0000-0000F8410000}"/>
    <cellStyle name="SAPBEXaggData 2 9 3" xfId="37579" xr:uid="{00000000-0005-0000-0000-0000F9410000}"/>
    <cellStyle name="SAPBEXaggData 3" xfId="4076" xr:uid="{00000000-0005-0000-0000-0000FA410000}"/>
    <cellStyle name="SAPBEXaggData 3 10" xfId="13044" xr:uid="{00000000-0005-0000-0000-0000FB410000}"/>
    <cellStyle name="SAPBEXaggData 3 10 2" xfId="24613" xr:uid="{00000000-0005-0000-0000-0000FC410000}"/>
    <cellStyle name="SAPBEXaggData 3 10 3" xfId="35902" xr:uid="{00000000-0005-0000-0000-0000FD410000}"/>
    <cellStyle name="SAPBEXaggData 3 11" xfId="15277" xr:uid="{00000000-0005-0000-0000-0000FE410000}"/>
    <cellStyle name="SAPBEXaggData 3 11 2" xfId="26832" xr:uid="{00000000-0005-0000-0000-0000FF410000}"/>
    <cellStyle name="SAPBEXaggData 3 11 3" xfId="37863" xr:uid="{00000000-0005-0000-0000-000000420000}"/>
    <cellStyle name="SAPBEXaggData 3 12" xfId="13330" xr:uid="{00000000-0005-0000-0000-000001420000}"/>
    <cellStyle name="SAPBEXaggData 3 12 2" xfId="24898" xr:uid="{00000000-0005-0000-0000-000002420000}"/>
    <cellStyle name="SAPBEXaggData 3 12 3" xfId="36171" xr:uid="{00000000-0005-0000-0000-000003420000}"/>
    <cellStyle name="SAPBEXaggData 3 13" xfId="20576" xr:uid="{00000000-0005-0000-0000-000004420000}"/>
    <cellStyle name="SAPBEXaggData 3 13 2" xfId="32064" xr:uid="{00000000-0005-0000-0000-000005420000}"/>
    <cellStyle name="SAPBEXaggData 3 13 3" xfId="42675" xr:uid="{00000000-0005-0000-0000-000006420000}"/>
    <cellStyle name="SAPBEXaggData 3 14" xfId="8947" xr:uid="{00000000-0005-0000-0000-000007420000}"/>
    <cellStyle name="SAPBEXaggData 3 15" xfId="9780" xr:uid="{00000000-0005-0000-0000-000008420000}"/>
    <cellStyle name="SAPBEXaggData 3 2" xfId="4077" xr:uid="{00000000-0005-0000-0000-000009420000}"/>
    <cellStyle name="SAPBEXaggData 3 2 10" xfId="13006" xr:uid="{00000000-0005-0000-0000-00000A420000}"/>
    <cellStyle name="SAPBEXaggData 3 2 10 2" xfId="24575" xr:uid="{00000000-0005-0000-0000-00000B420000}"/>
    <cellStyle name="SAPBEXaggData 3 2 10 3" xfId="35867" xr:uid="{00000000-0005-0000-0000-00000C420000}"/>
    <cellStyle name="SAPBEXaggData 3 2 11" xfId="14704" xr:uid="{00000000-0005-0000-0000-00000D420000}"/>
    <cellStyle name="SAPBEXaggData 3 2 11 2" xfId="26265" xr:uid="{00000000-0005-0000-0000-00000E420000}"/>
    <cellStyle name="SAPBEXaggData 3 2 11 3" xfId="37366" xr:uid="{00000000-0005-0000-0000-00000F420000}"/>
    <cellStyle name="SAPBEXaggData 3 2 12" xfId="8090" xr:uid="{00000000-0005-0000-0000-000010420000}"/>
    <cellStyle name="SAPBEXaggData 3 2 13" xfId="8449" xr:uid="{00000000-0005-0000-0000-000011420000}"/>
    <cellStyle name="SAPBEXaggData 3 2 2" xfId="4078" xr:uid="{00000000-0005-0000-0000-000012420000}"/>
    <cellStyle name="SAPBEXaggData 3 2 3" xfId="4079" xr:uid="{00000000-0005-0000-0000-000013420000}"/>
    <cellStyle name="SAPBEXaggData 3 2 4" xfId="7064" xr:uid="{00000000-0005-0000-0000-000014420000}"/>
    <cellStyle name="SAPBEXaggData 3 2 4 2" xfId="16345" xr:uid="{00000000-0005-0000-0000-000015420000}"/>
    <cellStyle name="SAPBEXaggData 3 2 4 2 2" xfId="27899" xr:uid="{00000000-0005-0000-0000-000016420000}"/>
    <cellStyle name="SAPBEXaggData 3 2 4 2 3" xfId="38813" xr:uid="{00000000-0005-0000-0000-000017420000}"/>
    <cellStyle name="SAPBEXaggData 3 2 4 3" xfId="18203" xr:uid="{00000000-0005-0000-0000-000018420000}"/>
    <cellStyle name="SAPBEXaggData 3 2 4 3 2" xfId="29691" xr:uid="{00000000-0005-0000-0000-000019420000}"/>
    <cellStyle name="SAPBEXaggData 3 2 4 3 3" xfId="40492" xr:uid="{00000000-0005-0000-0000-00001A420000}"/>
    <cellStyle name="SAPBEXaggData 3 2 4 4" xfId="19864" xr:uid="{00000000-0005-0000-0000-00001B420000}"/>
    <cellStyle name="SAPBEXaggData 3 2 4 4 2" xfId="31352" xr:uid="{00000000-0005-0000-0000-00001C420000}"/>
    <cellStyle name="SAPBEXaggData 3 2 4 4 3" xfId="42037" xr:uid="{00000000-0005-0000-0000-00001D420000}"/>
    <cellStyle name="SAPBEXaggData 3 2 4 5" xfId="21598" xr:uid="{00000000-0005-0000-0000-00001E420000}"/>
    <cellStyle name="SAPBEXaggData 3 2 4 5 2" xfId="33079" xr:uid="{00000000-0005-0000-0000-00001F420000}"/>
    <cellStyle name="SAPBEXaggData 3 2 4 5 3" xfId="43576" xr:uid="{00000000-0005-0000-0000-000020420000}"/>
    <cellStyle name="SAPBEXaggData 3 2 4 6" xfId="11767" xr:uid="{00000000-0005-0000-0000-000021420000}"/>
    <cellStyle name="SAPBEXaggData 3 2 4 7" xfId="23422" xr:uid="{00000000-0005-0000-0000-000022420000}"/>
    <cellStyle name="SAPBEXaggData 3 2 4 8" xfId="34759" xr:uid="{00000000-0005-0000-0000-000023420000}"/>
    <cellStyle name="SAPBEXaggData 3 2 5" xfId="6850" xr:uid="{00000000-0005-0000-0000-000024420000}"/>
    <cellStyle name="SAPBEXaggData 3 2 5 2" xfId="16131" xr:uid="{00000000-0005-0000-0000-000025420000}"/>
    <cellStyle name="SAPBEXaggData 3 2 5 2 2" xfId="27685" xr:uid="{00000000-0005-0000-0000-000026420000}"/>
    <cellStyle name="SAPBEXaggData 3 2 5 2 3" xfId="38625" xr:uid="{00000000-0005-0000-0000-000027420000}"/>
    <cellStyle name="SAPBEXaggData 3 2 5 3" xfId="18012" xr:uid="{00000000-0005-0000-0000-000028420000}"/>
    <cellStyle name="SAPBEXaggData 3 2 5 3 2" xfId="29500" xr:uid="{00000000-0005-0000-0000-000029420000}"/>
    <cellStyle name="SAPBEXaggData 3 2 5 3 3" xfId="40302" xr:uid="{00000000-0005-0000-0000-00002A420000}"/>
    <cellStyle name="SAPBEXaggData 3 2 5 4" xfId="19650" xr:uid="{00000000-0005-0000-0000-00002B420000}"/>
    <cellStyle name="SAPBEXaggData 3 2 5 4 2" xfId="31138" xr:uid="{00000000-0005-0000-0000-00002C420000}"/>
    <cellStyle name="SAPBEXaggData 3 2 5 4 3" xfId="41849" xr:uid="{00000000-0005-0000-0000-00002D420000}"/>
    <cellStyle name="SAPBEXaggData 3 2 5 5" xfId="21384" xr:uid="{00000000-0005-0000-0000-00002E420000}"/>
    <cellStyle name="SAPBEXaggData 3 2 5 5 2" xfId="32865" xr:uid="{00000000-0005-0000-0000-00002F420000}"/>
    <cellStyle name="SAPBEXaggData 3 2 5 5 3" xfId="43388" xr:uid="{00000000-0005-0000-0000-000030420000}"/>
    <cellStyle name="SAPBEXaggData 3 2 5 6" xfId="11553" xr:uid="{00000000-0005-0000-0000-000031420000}"/>
    <cellStyle name="SAPBEXaggData 3 2 5 7" xfId="23208" xr:uid="{00000000-0005-0000-0000-000032420000}"/>
    <cellStyle name="SAPBEXaggData 3 2 5 8" xfId="34545" xr:uid="{00000000-0005-0000-0000-000033420000}"/>
    <cellStyle name="SAPBEXaggData 3 2 6" xfId="6414" xr:uid="{00000000-0005-0000-0000-000034420000}"/>
    <cellStyle name="SAPBEXaggData 3 2 6 2" xfId="15695" xr:uid="{00000000-0005-0000-0000-000035420000}"/>
    <cellStyle name="SAPBEXaggData 3 2 6 2 2" xfId="27249" xr:uid="{00000000-0005-0000-0000-000036420000}"/>
    <cellStyle name="SAPBEXaggData 3 2 6 2 3" xfId="38239" xr:uid="{00000000-0005-0000-0000-000037420000}"/>
    <cellStyle name="SAPBEXaggData 3 2 6 3" xfId="17621" xr:uid="{00000000-0005-0000-0000-000038420000}"/>
    <cellStyle name="SAPBEXaggData 3 2 6 3 2" xfId="29109" xr:uid="{00000000-0005-0000-0000-000039420000}"/>
    <cellStyle name="SAPBEXaggData 3 2 6 3 3" xfId="39912" xr:uid="{00000000-0005-0000-0000-00003A420000}"/>
    <cellStyle name="SAPBEXaggData 3 2 6 4" xfId="19214" xr:uid="{00000000-0005-0000-0000-00003B420000}"/>
    <cellStyle name="SAPBEXaggData 3 2 6 4 2" xfId="30702" xr:uid="{00000000-0005-0000-0000-00003C420000}"/>
    <cellStyle name="SAPBEXaggData 3 2 6 4 3" xfId="41463" xr:uid="{00000000-0005-0000-0000-00003D420000}"/>
    <cellStyle name="SAPBEXaggData 3 2 6 5" xfId="20948" xr:uid="{00000000-0005-0000-0000-00003E420000}"/>
    <cellStyle name="SAPBEXaggData 3 2 6 5 2" xfId="32429" xr:uid="{00000000-0005-0000-0000-00003F420000}"/>
    <cellStyle name="SAPBEXaggData 3 2 6 5 3" xfId="43002" xr:uid="{00000000-0005-0000-0000-000040420000}"/>
    <cellStyle name="SAPBEXaggData 3 2 6 6" xfId="11117" xr:uid="{00000000-0005-0000-0000-000041420000}"/>
    <cellStyle name="SAPBEXaggData 3 2 6 7" xfId="22772" xr:uid="{00000000-0005-0000-0000-000042420000}"/>
    <cellStyle name="SAPBEXaggData 3 2 6 8" xfId="34109" xr:uid="{00000000-0005-0000-0000-000043420000}"/>
    <cellStyle name="SAPBEXaggData 3 2 7" xfId="10090" xr:uid="{00000000-0005-0000-0000-000044420000}"/>
    <cellStyle name="SAPBEXaggData 3 2 7 2" xfId="14863" xr:uid="{00000000-0005-0000-0000-000045420000}"/>
    <cellStyle name="SAPBEXaggData 3 2 7 2 2" xfId="26422" xr:uid="{00000000-0005-0000-0000-000046420000}"/>
    <cellStyle name="SAPBEXaggData 3 2 7 2 3" xfId="37497" xr:uid="{00000000-0005-0000-0000-000047420000}"/>
    <cellStyle name="SAPBEXaggData 3 2 7 3" xfId="12771" xr:uid="{00000000-0005-0000-0000-000048420000}"/>
    <cellStyle name="SAPBEXaggData 3 2 7 3 2" xfId="24341" xr:uid="{00000000-0005-0000-0000-000049420000}"/>
    <cellStyle name="SAPBEXaggData 3 2 7 3 3" xfId="35663" xr:uid="{00000000-0005-0000-0000-00004A420000}"/>
    <cellStyle name="SAPBEXaggData 3 2 7 4" xfId="14882" xr:uid="{00000000-0005-0000-0000-00004B420000}"/>
    <cellStyle name="SAPBEXaggData 3 2 7 4 2" xfId="26441" xr:uid="{00000000-0005-0000-0000-00004C420000}"/>
    <cellStyle name="SAPBEXaggData 3 2 7 4 3" xfId="37514" xr:uid="{00000000-0005-0000-0000-00004D420000}"/>
    <cellStyle name="SAPBEXaggData 3 2 7 5" xfId="15307" xr:uid="{00000000-0005-0000-0000-00004E420000}"/>
    <cellStyle name="SAPBEXaggData 3 2 7 5 2" xfId="26862" xr:uid="{00000000-0005-0000-0000-00004F420000}"/>
    <cellStyle name="SAPBEXaggData 3 2 7 5 3" xfId="37892" xr:uid="{00000000-0005-0000-0000-000050420000}"/>
    <cellStyle name="SAPBEXaggData 3 2 7 6" xfId="22320" xr:uid="{00000000-0005-0000-0000-000051420000}"/>
    <cellStyle name="SAPBEXaggData 3 2 7 7" xfId="8832" xr:uid="{00000000-0005-0000-0000-000052420000}"/>
    <cellStyle name="SAPBEXaggData 3 2 8" xfId="13890" xr:uid="{00000000-0005-0000-0000-000053420000}"/>
    <cellStyle name="SAPBEXaggData 3 2 8 2" xfId="25454" xr:uid="{00000000-0005-0000-0000-000054420000}"/>
    <cellStyle name="SAPBEXaggData 3 2 8 3" xfId="36662" xr:uid="{00000000-0005-0000-0000-000055420000}"/>
    <cellStyle name="SAPBEXaggData 3 2 9" xfId="12973" xr:uid="{00000000-0005-0000-0000-000056420000}"/>
    <cellStyle name="SAPBEXaggData 3 2 9 2" xfId="24543" xr:uid="{00000000-0005-0000-0000-000057420000}"/>
    <cellStyle name="SAPBEXaggData 3 2 9 3" xfId="35841" xr:uid="{00000000-0005-0000-0000-000058420000}"/>
    <cellStyle name="SAPBEXaggData 3 3" xfId="4080" xr:uid="{00000000-0005-0000-0000-000059420000}"/>
    <cellStyle name="SAPBEXaggData 3 3 10" xfId="14864" xr:uid="{00000000-0005-0000-0000-00005A420000}"/>
    <cellStyle name="SAPBEXaggData 3 3 10 2" xfId="26423" xr:uid="{00000000-0005-0000-0000-00005B420000}"/>
    <cellStyle name="SAPBEXaggData 3 3 10 3" xfId="37498" xr:uid="{00000000-0005-0000-0000-00005C420000}"/>
    <cellStyle name="SAPBEXaggData 3 3 11" xfId="12984" xr:uid="{00000000-0005-0000-0000-00005D420000}"/>
    <cellStyle name="SAPBEXaggData 3 3 11 2" xfId="24554" xr:uid="{00000000-0005-0000-0000-00005E420000}"/>
    <cellStyle name="SAPBEXaggData 3 3 11 3" xfId="35849" xr:uid="{00000000-0005-0000-0000-00005F420000}"/>
    <cellStyle name="SAPBEXaggData 3 3 12" xfId="8618" xr:uid="{00000000-0005-0000-0000-000060420000}"/>
    <cellStyle name="SAPBEXaggData 3 3 13" xfId="8187" xr:uid="{00000000-0005-0000-0000-000061420000}"/>
    <cellStyle name="SAPBEXaggData 3 3 2" xfId="4081" xr:uid="{00000000-0005-0000-0000-000062420000}"/>
    <cellStyle name="SAPBEXaggData 3 3 3" xfId="5715" xr:uid="{00000000-0005-0000-0000-000063420000}"/>
    <cellStyle name="SAPBEXaggData 3 3 3 2" xfId="15413" xr:uid="{00000000-0005-0000-0000-000064420000}"/>
    <cellStyle name="SAPBEXaggData 3 3 3 2 2" xfId="26967" xr:uid="{00000000-0005-0000-0000-000065420000}"/>
    <cellStyle name="SAPBEXaggData 3 3 3 2 3" xfId="37989" xr:uid="{00000000-0005-0000-0000-000066420000}"/>
    <cellStyle name="SAPBEXaggData 3 3 3 3" xfId="17359" xr:uid="{00000000-0005-0000-0000-000067420000}"/>
    <cellStyle name="SAPBEXaggData 3 3 3 3 2" xfId="28847" xr:uid="{00000000-0005-0000-0000-000068420000}"/>
    <cellStyle name="SAPBEXaggData 3 3 3 3 3" xfId="39651" xr:uid="{00000000-0005-0000-0000-000069420000}"/>
    <cellStyle name="SAPBEXaggData 3 3 3 4" xfId="18946" xr:uid="{00000000-0005-0000-0000-00006A420000}"/>
    <cellStyle name="SAPBEXaggData 3 3 3 4 2" xfId="30434" xr:uid="{00000000-0005-0000-0000-00006B420000}"/>
    <cellStyle name="SAPBEXaggData 3 3 3 4 3" xfId="41223" xr:uid="{00000000-0005-0000-0000-00006C420000}"/>
    <cellStyle name="SAPBEXaggData 3 3 3 5" xfId="20685" xr:uid="{00000000-0005-0000-0000-00006D420000}"/>
    <cellStyle name="SAPBEXaggData 3 3 3 5 2" xfId="32168" xr:uid="{00000000-0005-0000-0000-00006E420000}"/>
    <cellStyle name="SAPBEXaggData 3 3 3 5 3" xfId="42769" xr:uid="{00000000-0005-0000-0000-00006F420000}"/>
    <cellStyle name="SAPBEXaggData 3 3 3 6" xfId="10790" xr:uid="{00000000-0005-0000-0000-000070420000}"/>
    <cellStyle name="SAPBEXaggData 3 3 3 7" xfId="22507" xr:uid="{00000000-0005-0000-0000-000071420000}"/>
    <cellStyle name="SAPBEXaggData 3 3 3 8" xfId="33853" xr:uid="{00000000-0005-0000-0000-000072420000}"/>
    <cellStyle name="SAPBEXaggData 3 3 4" xfId="7063" xr:uid="{00000000-0005-0000-0000-000073420000}"/>
    <cellStyle name="SAPBEXaggData 3 3 4 2" xfId="16344" xr:uid="{00000000-0005-0000-0000-000074420000}"/>
    <cellStyle name="SAPBEXaggData 3 3 4 2 2" xfId="27898" xr:uid="{00000000-0005-0000-0000-000075420000}"/>
    <cellStyle name="SAPBEXaggData 3 3 4 2 3" xfId="38812" xr:uid="{00000000-0005-0000-0000-000076420000}"/>
    <cellStyle name="SAPBEXaggData 3 3 4 3" xfId="18202" xr:uid="{00000000-0005-0000-0000-000077420000}"/>
    <cellStyle name="SAPBEXaggData 3 3 4 3 2" xfId="29690" xr:uid="{00000000-0005-0000-0000-000078420000}"/>
    <cellStyle name="SAPBEXaggData 3 3 4 3 3" xfId="40491" xr:uid="{00000000-0005-0000-0000-000079420000}"/>
    <cellStyle name="SAPBEXaggData 3 3 4 4" xfId="19863" xr:uid="{00000000-0005-0000-0000-00007A420000}"/>
    <cellStyle name="SAPBEXaggData 3 3 4 4 2" xfId="31351" xr:uid="{00000000-0005-0000-0000-00007B420000}"/>
    <cellStyle name="SAPBEXaggData 3 3 4 4 3" xfId="42036" xr:uid="{00000000-0005-0000-0000-00007C420000}"/>
    <cellStyle name="SAPBEXaggData 3 3 4 5" xfId="21597" xr:uid="{00000000-0005-0000-0000-00007D420000}"/>
    <cellStyle name="SAPBEXaggData 3 3 4 5 2" xfId="33078" xr:uid="{00000000-0005-0000-0000-00007E420000}"/>
    <cellStyle name="SAPBEXaggData 3 3 4 5 3" xfId="43575" xr:uid="{00000000-0005-0000-0000-00007F420000}"/>
    <cellStyle name="SAPBEXaggData 3 3 4 6" xfId="11766" xr:uid="{00000000-0005-0000-0000-000080420000}"/>
    <cellStyle name="SAPBEXaggData 3 3 4 7" xfId="23421" xr:uid="{00000000-0005-0000-0000-000081420000}"/>
    <cellStyle name="SAPBEXaggData 3 3 4 8" xfId="34758" xr:uid="{00000000-0005-0000-0000-000082420000}"/>
    <cellStyle name="SAPBEXaggData 3 3 5" xfId="6398" xr:uid="{00000000-0005-0000-0000-000083420000}"/>
    <cellStyle name="SAPBEXaggData 3 3 5 2" xfId="15679" xr:uid="{00000000-0005-0000-0000-000084420000}"/>
    <cellStyle name="SAPBEXaggData 3 3 5 2 2" xfId="27233" xr:uid="{00000000-0005-0000-0000-000085420000}"/>
    <cellStyle name="SAPBEXaggData 3 3 5 2 3" xfId="38225" xr:uid="{00000000-0005-0000-0000-000086420000}"/>
    <cellStyle name="SAPBEXaggData 3 3 5 3" xfId="17606" xr:uid="{00000000-0005-0000-0000-000087420000}"/>
    <cellStyle name="SAPBEXaggData 3 3 5 3 2" xfId="29094" xr:uid="{00000000-0005-0000-0000-000088420000}"/>
    <cellStyle name="SAPBEXaggData 3 3 5 3 3" xfId="39897" xr:uid="{00000000-0005-0000-0000-000089420000}"/>
    <cellStyle name="SAPBEXaggData 3 3 5 4" xfId="19198" xr:uid="{00000000-0005-0000-0000-00008A420000}"/>
    <cellStyle name="SAPBEXaggData 3 3 5 4 2" xfId="30686" xr:uid="{00000000-0005-0000-0000-00008B420000}"/>
    <cellStyle name="SAPBEXaggData 3 3 5 4 3" xfId="41449" xr:uid="{00000000-0005-0000-0000-00008C420000}"/>
    <cellStyle name="SAPBEXaggData 3 3 5 5" xfId="20932" xr:uid="{00000000-0005-0000-0000-00008D420000}"/>
    <cellStyle name="SAPBEXaggData 3 3 5 5 2" xfId="32413" xr:uid="{00000000-0005-0000-0000-00008E420000}"/>
    <cellStyle name="SAPBEXaggData 3 3 5 5 3" xfId="42988" xr:uid="{00000000-0005-0000-0000-00008F420000}"/>
    <cellStyle name="SAPBEXaggData 3 3 5 6" xfId="11101" xr:uid="{00000000-0005-0000-0000-000090420000}"/>
    <cellStyle name="SAPBEXaggData 3 3 5 7" xfId="22756" xr:uid="{00000000-0005-0000-0000-000091420000}"/>
    <cellStyle name="SAPBEXaggData 3 3 5 8" xfId="34093" xr:uid="{00000000-0005-0000-0000-000092420000}"/>
    <cellStyle name="SAPBEXaggData 3 3 6" xfId="6962" xr:uid="{00000000-0005-0000-0000-000093420000}"/>
    <cellStyle name="SAPBEXaggData 3 3 6 2" xfId="16243" xr:uid="{00000000-0005-0000-0000-000094420000}"/>
    <cellStyle name="SAPBEXaggData 3 3 6 2 2" xfId="27797" xr:uid="{00000000-0005-0000-0000-000095420000}"/>
    <cellStyle name="SAPBEXaggData 3 3 6 2 3" xfId="38724" xr:uid="{00000000-0005-0000-0000-000096420000}"/>
    <cellStyle name="SAPBEXaggData 3 3 6 3" xfId="18113" xr:uid="{00000000-0005-0000-0000-000097420000}"/>
    <cellStyle name="SAPBEXaggData 3 3 6 3 2" xfId="29601" xr:uid="{00000000-0005-0000-0000-000098420000}"/>
    <cellStyle name="SAPBEXaggData 3 3 6 3 3" xfId="40402" xr:uid="{00000000-0005-0000-0000-000099420000}"/>
    <cellStyle name="SAPBEXaggData 3 3 6 4" xfId="19762" xr:uid="{00000000-0005-0000-0000-00009A420000}"/>
    <cellStyle name="SAPBEXaggData 3 3 6 4 2" xfId="31250" xr:uid="{00000000-0005-0000-0000-00009B420000}"/>
    <cellStyle name="SAPBEXaggData 3 3 6 4 3" xfId="41948" xr:uid="{00000000-0005-0000-0000-00009C420000}"/>
    <cellStyle name="SAPBEXaggData 3 3 6 5" xfId="21496" xr:uid="{00000000-0005-0000-0000-00009D420000}"/>
    <cellStyle name="SAPBEXaggData 3 3 6 5 2" xfId="32977" xr:uid="{00000000-0005-0000-0000-00009E420000}"/>
    <cellStyle name="SAPBEXaggData 3 3 6 5 3" xfId="43487" xr:uid="{00000000-0005-0000-0000-00009F420000}"/>
    <cellStyle name="SAPBEXaggData 3 3 6 6" xfId="11665" xr:uid="{00000000-0005-0000-0000-0000A0420000}"/>
    <cellStyle name="SAPBEXaggData 3 3 6 7" xfId="23320" xr:uid="{00000000-0005-0000-0000-0000A1420000}"/>
    <cellStyle name="SAPBEXaggData 3 3 6 8" xfId="34657" xr:uid="{00000000-0005-0000-0000-0000A2420000}"/>
    <cellStyle name="SAPBEXaggData 3 3 7" xfId="10091" xr:uid="{00000000-0005-0000-0000-0000A3420000}"/>
    <cellStyle name="SAPBEXaggData 3 3 8" xfId="13889" xr:uid="{00000000-0005-0000-0000-0000A4420000}"/>
    <cellStyle name="SAPBEXaggData 3 3 8 2" xfId="25453" xr:uid="{00000000-0005-0000-0000-0000A5420000}"/>
    <cellStyle name="SAPBEXaggData 3 3 8 3" xfId="36661" xr:uid="{00000000-0005-0000-0000-0000A6420000}"/>
    <cellStyle name="SAPBEXaggData 3 3 9" xfId="13844" xr:uid="{00000000-0005-0000-0000-0000A7420000}"/>
    <cellStyle name="SAPBEXaggData 3 3 9 2" xfId="25408" xr:uid="{00000000-0005-0000-0000-0000A8420000}"/>
    <cellStyle name="SAPBEXaggData 3 3 9 3" xfId="36621" xr:uid="{00000000-0005-0000-0000-0000A9420000}"/>
    <cellStyle name="SAPBEXaggData 3 4" xfId="4082" xr:uid="{00000000-0005-0000-0000-0000AA420000}"/>
    <cellStyle name="SAPBEXaggData 3 5" xfId="4083" xr:uid="{00000000-0005-0000-0000-0000AB420000}"/>
    <cellStyle name="SAPBEXaggData 3 6" xfId="6553" xr:uid="{00000000-0005-0000-0000-0000AC420000}"/>
    <cellStyle name="SAPBEXaggData 3 6 2" xfId="15834" xr:uid="{00000000-0005-0000-0000-0000AD420000}"/>
    <cellStyle name="SAPBEXaggData 3 6 2 2" xfId="27388" xr:uid="{00000000-0005-0000-0000-0000AE420000}"/>
    <cellStyle name="SAPBEXaggData 3 6 2 3" xfId="38359" xr:uid="{00000000-0005-0000-0000-0000AF420000}"/>
    <cellStyle name="SAPBEXaggData 3 6 3" xfId="17744" xr:uid="{00000000-0005-0000-0000-0000B0420000}"/>
    <cellStyle name="SAPBEXaggData 3 6 3 2" xfId="29232" xr:uid="{00000000-0005-0000-0000-0000B1420000}"/>
    <cellStyle name="SAPBEXaggData 3 6 3 3" xfId="40035" xr:uid="{00000000-0005-0000-0000-0000B2420000}"/>
    <cellStyle name="SAPBEXaggData 3 6 4" xfId="19353" xr:uid="{00000000-0005-0000-0000-0000B3420000}"/>
    <cellStyle name="SAPBEXaggData 3 6 4 2" xfId="30841" xr:uid="{00000000-0005-0000-0000-0000B4420000}"/>
    <cellStyle name="SAPBEXaggData 3 6 4 3" xfId="41583" xr:uid="{00000000-0005-0000-0000-0000B5420000}"/>
    <cellStyle name="SAPBEXaggData 3 6 5" xfId="21087" xr:uid="{00000000-0005-0000-0000-0000B6420000}"/>
    <cellStyle name="SAPBEXaggData 3 6 5 2" xfId="32568" xr:uid="{00000000-0005-0000-0000-0000B7420000}"/>
    <cellStyle name="SAPBEXaggData 3 6 5 3" xfId="43122" xr:uid="{00000000-0005-0000-0000-0000B8420000}"/>
    <cellStyle name="SAPBEXaggData 3 6 6" xfId="11256" xr:uid="{00000000-0005-0000-0000-0000B9420000}"/>
    <cellStyle name="SAPBEXaggData 3 6 7" xfId="22911" xr:uid="{00000000-0005-0000-0000-0000BA420000}"/>
    <cellStyle name="SAPBEXaggData 3 6 8" xfId="34248" xr:uid="{00000000-0005-0000-0000-0000BB420000}"/>
    <cellStyle name="SAPBEXaggData 3 7" xfId="6424" xr:uid="{00000000-0005-0000-0000-0000BC420000}"/>
    <cellStyle name="SAPBEXaggData 3 7 2" xfId="15705" xr:uid="{00000000-0005-0000-0000-0000BD420000}"/>
    <cellStyle name="SAPBEXaggData 3 7 2 2" xfId="27259" xr:uid="{00000000-0005-0000-0000-0000BE420000}"/>
    <cellStyle name="SAPBEXaggData 3 7 2 3" xfId="38249" xr:uid="{00000000-0005-0000-0000-0000BF420000}"/>
    <cellStyle name="SAPBEXaggData 3 7 3" xfId="17631" xr:uid="{00000000-0005-0000-0000-0000C0420000}"/>
    <cellStyle name="SAPBEXaggData 3 7 3 2" xfId="29119" xr:uid="{00000000-0005-0000-0000-0000C1420000}"/>
    <cellStyle name="SAPBEXaggData 3 7 3 3" xfId="39922" xr:uid="{00000000-0005-0000-0000-0000C2420000}"/>
    <cellStyle name="SAPBEXaggData 3 7 4" xfId="19224" xr:uid="{00000000-0005-0000-0000-0000C3420000}"/>
    <cellStyle name="SAPBEXaggData 3 7 4 2" xfId="30712" xr:uid="{00000000-0005-0000-0000-0000C4420000}"/>
    <cellStyle name="SAPBEXaggData 3 7 4 3" xfId="41473" xr:uid="{00000000-0005-0000-0000-0000C5420000}"/>
    <cellStyle name="SAPBEXaggData 3 7 5" xfId="20958" xr:uid="{00000000-0005-0000-0000-0000C6420000}"/>
    <cellStyle name="SAPBEXaggData 3 7 5 2" xfId="32439" xr:uid="{00000000-0005-0000-0000-0000C7420000}"/>
    <cellStyle name="SAPBEXaggData 3 7 5 3" xfId="43012" xr:uid="{00000000-0005-0000-0000-0000C8420000}"/>
    <cellStyle name="SAPBEXaggData 3 7 6" xfId="11127" xr:uid="{00000000-0005-0000-0000-0000C9420000}"/>
    <cellStyle name="SAPBEXaggData 3 7 7" xfId="22782" xr:uid="{00000000-0005-0000-0000-0000CA420000}"/>
    <cellStyle name="SAPBEXaggData 3 7 8" xfId="34119" xr:uid="{00000000-0005-0000-0000-0000CB420000}"/>
    <cellStyle name="SAPBEXaggData 3 8" xfId="6507" xr:uid="{00000000-0005-0000-0000-0000CC420000}"/>
    <cellStyle name="SAPBEXaggData 3 8 2" xfId="15788" xr:uid="{00000000-0005-0000-0000-0000CD420000}"/>
    <cellStyle name="SAPBEXaggData 3 8 2 2" xfId="27342" xr:uid="{00000000-0005-0000-0000-0000CE420000}"/>
    <cellStyle name="SAPBEXaggData 3 8 2 3" xfId="38322" xr:uid="{00000000-0005-0000-0000-0000CF420000}"/>
    <cellStyle name="SAPBEXaggData 3 8 3" xfId="17706" xr:uid="{00000000-0005-0000-0000-0000D0420000}"/>
    <cellStyle name="SAPBEXaggData 3 8 3 2" xfId="29194" xr:uid="{00000000-0005-0000-0000-0000D1420000}"/>
    <cellStyle name="SAPBEXaggData 3 8 3 3" xfId="39997" xr:uid="{00000000-0005-0000-0000-0000D2420000}"/>
    <cellStyle name="SAPBEXaggData 3 8 4" xfId="19307" xr:uid="{00000000-0005-0000-0000-0000D3420000}"/>
    <cellStyle name="SAPBEXaggData 3 8 4 2" xfId="30795" xr:uid="{00000000-0005-0000-0000-0000D4420000}"/>
    <cellStyle name="SAPBEXaggData 3 8 4 3" xfId="41546" xr:uid="{00000000-0005-0000-0000-0000D5420000}"/>
    <cellStyle name="SAPBEXaggData 3 8 5" xfId="21041" xr:uid="{00000000-0005-0000-0000-0000D6420000}"/>
    <cellStyle name="SAPBEXaggData 3 8 5 2" xfId="32522" xr:uid="{00000000-0005-0000-0000-0000D7420000}"/>
    <cellStyle name="SAPBEXaggData 3 8 5 3" xfId="43085" xr:uid="{00000000-0005-0000-0000-0000D8420000}"/>
    <cellStyle name="SAPBEXaggData 3 8 6" xfId="11210" xr:uid="{00000000-0005-0000-0000-0000D9420000}"/>
    <cellStyle name="SAPBEXaggData 3 8 7" xfId="22865" xr:uid="{00000000-0005-0000-0000-0000DA420000}"/>
    <cellStyle name="SAPBEXaggData 3 8 8" xfId="34202" xr:uid="{00000000-0005-0000-0000-0000DB420000}"/>
    <cellStyle name="SAPBEXaggData 3 9" xfId="10089" xr:uid="{00000000-0005-0000-0000-0000DC420000}"/>
    <cellStyle name="SAPBEXaggData 3 9 2" xfId="14862" xr:uid="{00000000-0005-0000-0000-0000DD420000}"/>
    <cellStyle name="SAPBEXaggData 3 9 2 2" xfId="26421" xr:uid="{00000000-0005-0000-0000-0000DE420000}"/>
    <cellStyle name="SAPBEXaggData 3 9 2 3" xfId="37496" xr:uid="{00000000-0005-0000-0000-0000DF420000}"/>
    <cellStyle name="SAPBEXaggData 3 9 3" xfId="12842" xr:uid="{00000000-0005-0000-0000-0000E0420000}"/>
    <cellStyle name="SAPBEXaggData 3 9 3 2" xfId="24412" xr:uid="{00000000-0005-0000-0000-0000E1420000}"/>
    <cellStyle name="SAPBEXaggData 3 9 3 3" xfId="35730" xr:uid="{00000000-0005-0000-0000-0000E2420000}"/>
    <cellStyle name="SAPBEXaggData 3 9 4" xfId="14881" xr:uid="{00000000-0005-0000-0000-0000E3420000}"/>
    <cellStyle name="SAPBEXaggData 3 9 4 2" xfId="26440" xr:uid="{00000000-0005-0000-0000-0000E4420000}"/>
    <cellStyle name="SAPBEXaggData 3 9 4 3" xfId="37513" xr:uid="{00000000-0005-0000-0000-0000E5420000}"/>
    <cellStyle name="SAPBEXaggData 3 9 5" xfId="14955" xr:uid="{00000000-0005-0000-0000-0000E6420000}"/>
    <cellStyle name="SAPBEXaggData 3 9 5 2" xfId="26513" xr:uid="{00000000-0005-0000-0000-0000E7420000}"/>
    <cellStyle name="SAPBEXaggData 3 9 5 3" xfId="37572" xr:uid="{00000000-0005-0000-0000-0000E8420000}"/>
    <cellStyle name="SAPBEXaggData 3 9 6" xfId="22319" xr:uid="{00000000-0005-0000-0000-0000E9420000}"/>
    <cellStyle name="SAPBEXaggData 3 9 7" xfId="8831" xr:uid="{00000000-0005-0000-0000-0000EA420000}"/>
    <cellStyle name="SAPBEXaggData 4" xfId="4084" xr:uid="{00000000-0005-0000-0000-0000EB420000}"/>
    <cellStyle name="SAPBEXaggData 4 10" xfId="18855" xr:uid="{00000000-0005-0000-0000-0000EC420000}"/>
    <cellStyle name="SAPBEXaggData 4 10 2" xfId="30343" xr:uid="{00000000-0005-0000-0000-0000ED420000}"/>
    <cellStyle name="SAPBEXaggData 4 10 3" xfId="41137" xr:uid="{00000000-0005-0000-0000-0000EE420000}"/>
    <cellStyle name="SAPBEXaggData 4 11" xfId="16709" xr:uid="{00000000-0005-0000-0000-0000EF420000}"/>
    <cellStyle name="SAPBEXaggData 4 11 2" xfId="28263" xr:uid="{00000000-0005-0000-0000-0000F0420000}"/>
    <cellStyle name="SAPBEXaggData 4 11 3" xfId="39140" xr:uid="{00000000-0005-0000-0000-0000F1420000}"/>
    <cellStyle name="SAPBEXaggData 4 12" xfId="8847" xr:uid="{00000000-0005-0000-0000-0000F2420000}"/>
    <cellStyle name="SAPBEXaggData 4 13" xfId="8091" xr:uid="{00000000-0005-0000-0000-0000F3420000}"/>
    <cellStyle name="SAPBEXaggData 4 2" xfId="4085" xr:uid="{00000000-0005-0000-0000-0000F4420000}"/>
    <cellStyle name="SAPBEXaggData 4 3" xfId="5236" xr:uid="{00000000-0005-0000-0000-0000F5420000}"/>
    <cellStyle name="SAPBEXaggData 4 3 2" xfId="15223" xr:uid="{00000000-0005-0000-0000-0000F6420000}"/>
    <cellStyle name="SAPBEXaggData 4 3 2 2" xfId="26780" xr:uid="{00000000-0005-0000-0000-0000F7420000}"/>
    <cellStyle name="SAPBEXaggData 4 3 2 3" xfId="37814" xr:uid="{00000000-0005-0000-0000-0000F8420000}"/>
    <cellStyle name="SAPBEXaggData 4 3 3" xfId="17224" xr:uid="{00000000-0005-0000-0000-0000F9420000}"/>
    <cellStyle name="SAPBEXaggData 4 3 3 2" xfId="28712" xr:uid="{00000000-0005-0000-0000-0000FA420000}"/>
    <cellStyle name="SAPBEXaggData 4 3 3 3" xfId="39531" xr:uid="{00000000-0005-0000-0000-0000FB420000}"/>
    <cellStyle name="SAPBEXaggData 4 3 4" xfId="13581" xr:uid="{00000000-0005-0000-0000-0000FC420000}"/>
    <cellStyle name="SAPBEXaggData 4 3 4 2" xfId="25145" xr:uid="{00000000-0005-0000-0000-0000FD420000}"/>
    <cellStyle name="SAPBEXaggData 4 3 4 3" xfId="36392" xr:uid="{00000000-0005-0000-0000-0000FE420000}"/>
    <cellStyle name="SAPBEXaggData 4 3 5" xfId="20616" xr:uid="{00000000-0005-0000-0000-0000FF420000}"/>
    <cellStyle name="SAPBEXaggData 4 3 5 2" xfId="32100" xr:uid="{00000000-0005-0000-0000-000000430000}"/>
    <cellStyle name="SAPBEXaggData 4 3 5 3" xfId="42706" xr:uid="{00000000-0005-0000-0000-000001430000}"/>
    <cellStyle name="SAPBEXaggData 4 3 6" xfId="10658" xr:uid="{00000000-0005-0000-0000-000002430000}"/>
    <cellStyle name="SAPBEXaggData 4 3 7" xfId="22430" xr:uid="{00000000-0005-0000-0000-000003430000}"/>
    <cellStyle name="SAPBEXaggData 4 3 8" xfId="33795" xr:uid="{00000000-0005-0000-0000-000004430000}"/>
    <cellStyle name="SAPBEXaggData 4 4" xfId="6620" xr:uid="{00000000-0005-0000-0000-000005430000}"/>
    <cellStyle name="SAPBEXaggData 4 4 2" xfId="15901" xr:uid="{00000000-0005-0000-0000-000006430000}"/>
    <cellStyle name="SAPBEXaggData 4 4 2 2" xfId="27455" xr:uid="{00000000-0005-0000-0000-000007430000}"/>
    <cellStyle name="SAPBEXaggData 4 4 2 3" xfId="38424" xr:uid="{00000000-0005-0000-0000-000008430000}"/>
    <cellStyle name="SAPBEXaggData 4 4 3" xfId="17809" xr:uid="{00000000-0005-0000-0000-000009430000}"/>
    <cellStyle name="SAPBEXaggData 4 4 3 2" xfId="29297" xr:uid="{00000000-0005-0000-0000-00000A430000}"/>
    <cellStyle name="SAPBEXaggData 4 4 3 3" xfId="40100" xr:uid="{00000000-0005-0000-0000-00000B430000}"/>
    <cellStyle name="SAPBEXaggData 4 4 4" xfId="19420" xr:uid="{00000000-0005-0000-0000-00000C430000}"/>
    <cellStyle name="SAPBEXaggData 4 4 4 2" xfId="30908" xr:uid="{00000000-0005-0000-0000-00000D430000}"/>
    <cellStyle name="SAPBEXaggData 4 4 4 3" xfId="41648" xr:uid="{00000000-0005-0000-0000-00000E430000}"/>
    <cellStyle name="SAPBEXaggData 4 4 5" xfId="21154" xr:uid="{00000000-0005-0000-0000-00000F430000}"/>
    <cellStyle name="SAPBEXaggData 4 4 5 2" xfId="32635" xr:uid="{00000000-0005-0000-0000-000010430000}"/>
    <cellStyle name="SAPBEXaggData 4 4 5 3" xfId="43187" xr:uid="{00000000-0005-0000-0000-000011430000}"/>
    <cellStyle name="SAPBEXaggData 4 4 6" xfId="11323" xr:uid="{00000000-0005-0000-0000-000012430000}"/>
    <cellStyle name="SAPBEXaggData 4 4 7" xfId="22978" xr:uid="{00000000-0005-0000-0000-000013430000}"/>
    <cellStyle name="SAPBEXaggData 4 4 8" xfId="34315" xr:uid="{00000000-0005-0000-0000-000014430000}"/>
    <cellStyle name="SAPBEXaggData 4 5" xfId="6643" xr:uid="{00000000-0005-0000-0000-000015430000}"/>
    <cellStyle name="SAPBEXaggData 4 5 2" xfId="15924" xr:uid="{00000000-0005-0000-0000-000016430000}"/>
    <cellStyle name="SAPBEXaggData 4 5 2 2" xfId="27478" xr:uid="{00000000-0005-0000-0000-000017430000}"/>
    <cellStyle name="SAPBEXaggData 4 5 2 3" xfId="38443" xr:uid="{00000000-0005-0000-0000-000018430000}"/>
    <cellStyle name="SAPBEXaggData 4 5 3" xfId="17829" xr:uid="{00000000-0005-0000-0000-000019430000}"/>
    <cellStyle name="SAPBEXaggData 4 5 3 2" xfId="29317" xr:uid="{00000000-0005-0000-0000-00001A430000}"/>
    <cellStyle name="SAPBEXaggData 4 5 3 3" xfId="40120" xr:uid="{00000000-0005-0000-0000-00001B430000}"/>
    <cellStyle name="SAPBEXaggData 4 5 4" xfId="19443" xr:uid="{00000000-0005-0000-0000-00001C430000}"/>
    <cellStyle name="SAPBEXaggData 4 5 4 2" xfId="30931" xr:uid="{00000000-0005-0000-0000-00001D430000}"/>
    <cellStyle name="SAPBEXaggData 4 5 4 3" xfId="41667" xr:uid="{00000000-0005-0000-0000-00001E430000}"/>
    <cellStyle name="SAPBEXaggData 4 5 5" xfId="21177" xr:uid="{00000000-0005-0000-0000-00001F430000}"/>
    <cellStyle name="SAPBEXaggData 4 5 5 2" xfId="32658" xr:uid="{00000000-0005-0000-0000-000020430000}"/>
    <cellStyle name="SAPBEXaggData 4 5 5 3" xfId="43206" xr:uid="{00000000-0005-0000-0000-000021430000}"/>
    <cellStyle name="SAPBEXaggData 4 5 6" xfId="11346" xr:uid="{00000000-0005-0000-0000-000022430000}"/>
    <cellStyle name="SAPBEXaggData 4 5 7" xfId="23001" xr:uid="{00000000-0005-0000-0000-000023430000}"/>
    <cellStyle name="SAPBEXaggData 4 5 8" xfId="34338" xr:uid="{00000000-0005-0000-0000-000024430000}"/>
    <cellStyle name="SAPBEXaggData 4 6" xfId="6728" xr:uid="{00000000-0005-0000-0000-000025430000}"/>
    <cellStyle name="SAPBEXaggData 4 6 2" xfId="16009" xr:uid="{00000000-0005-0000-0000-000026430000}"/>
    <cellStyle name="SAPBEXaggData 4 6 2 2" xfId="27563" xr:uid="{00000000-0005-0000-0000-000027430000}"/>
    <cellStyle name="SAPBEXaggData 4 6 2 3" xfId="38521" xr:uid="{00000000-0005-0000-0000-000028430000}"/>
    <cellStyle name="SAPBEXaggData 4 6 3" xfId="17908" xr:uid="{00000000-0005-0000-0000-000029430000}"/>
    <cellStyle name="SAPBEXaggData 4 6 3 2" xfId="29396" xr:uid="{00000000-0005-0000-0000-00002A430000}"/>
    <cellStyle name="SAPBEXaggData 4 6 3 3" xfId="40198" xr:uid="{00000000-0005-0000-0000-00002B430000}"/>
    <cellStyle name="SAPBEXaggData 4 6 4" xfId="19528" xr:uid="{00000000-0005-0000-0000-00002C430000}"/>
    <cellStyle name="SAPBEXaggData 4 6 4 2" xfId="31016" xr:uid="{00000000-0005-0000-0000-00002D430000}"/>
    <cellStyle name="SAPBEXaggData 4 6 4 3" xfId="41745" xr:uid="{00000000-0005-0000-0000-00002E430000}"/>
    <cellStyle name="SAPBEXaggData 4 6 5" xfId="21262" xr:uid="{00000000-0005-0000-0000-00002F430000}"/>
    <cellStyle name="SAPBEXaggData 4 6 5 2" xfId="32743" xr:uid="{00000000-0005-0000-0000-000030430000}"/>
    <cellStyle name="SAPBEXaggData 4 6 5 3" xfId="43284" xr:uid="{00000000-0005-0000-0000-000031430000}"/>
    <cellStyle name="SAPBEXaggData 4 6 6" xfId="11431" xr:uid="{00000000-0005-0000-0000-000032430000}"/>
    <cellStyle name="SAPBEXaggData 4 6 7" xfId="23086" xr:uid="{00000000-0005-0000-0000-000033430000}"/>
    <cellStyle name="SAPBEXaggData 4 6 8" xfId="34423" xr:uid="{00000000-0005-0000-0000-000034430000}"/>
    <cellStyle name="SAPBEXaggData 4 7" xfId="10092" xr:uid="{00000000-0005-0000-0000-000035430000}"/>
    <cellStyle name="SAPBEXaggData 4 8" xfId="13110" xr:uid="{00000000-0005-0000-0000-000036430000}"/>
    <cellStyle name="SAPBEXaggData 4 8 2" xfId="24679" xr:uid="{00000000-0005-0000-0000-000037430000}"/>
    <cellStyle name="SAPBEXaggData 4 8 3" xfId="35967" xr:uid="{00000000-0005-0000-0000-000038430000}"/>
    <cellStyle name="SAPBEXaggData 4 9" xfId="14807" xr:uid="{00000000-0005-0000-0000-000039430000}"/>
    <cellStyle name="SAPBEXaggData 4 9 2" xfId="26366" xr:uid="{00000000-0005-0000-0000-00003A430000}"/>
    <cellStyle name="SAPBEXaggData 4 9 3" xfId="37454" xr:uid="{00000000-0005-0000-0000-00003B430000}"/>
    <cellStyle name="SAPBEXaggData 5" xfId="4086" xr:uid="{00000000-0005-0000-0000-00003C430000}"/>
    <cellStyle name="SAPBEXaggData 5 10" xfId="13290" xr:uid="{00000000-0005-0000-0000-00003D430000}"/>
    <cellStyle name="SAPBEXaggData 5 10 2" xfId="24858" xr:uid="{00000000-0005-0000-0000-00003E430000}"/>
    <cellStyle name="SAPBEXaggData 5 10 3" xfId="36134" xr:uid="{00000000-0005-0000-0000-00003F430000}"/>
    <cellStyle name="SAPBEXaggData 5 11" xfId="9610" xr:uid="{00000000-0005-0000-0000-000040430000}"/>
    <cellStyle name="SAPBEXaggData 5 12" xfId="9068" xr:uid="{00000000-0005-0000-0000-000041430000}"/>
    <cellStyle name="SAPBEXaggData 5 2" xfId="5783" xr:uid="{00000000-0005-0000-0000-000042430000}"/>
    <cellStyle name="SAPBEXaggData 5 2 2" xfId="15455" xr:uid="{00000000-0005-0000-0000-000043430000}"/>
    <cellStyle name="SAPBEXaggData 5 2 2 2" xfId="27009" xr:uid="{00000000-0005-0000-0000-000044430000}"/>
    <cellStyle name="SAPBEXaggData 5 2 2 3" xfId="38031" xr:uid="{00000000-0005-0000-0000-000045430000}"/>
    <cellStyle name="SAPBEXaggData 5 2 3" xfId="17409" xr:uid="{00000000-0005-0000-0000-000046430000}"/>
    <cellStyle name="SAPBEXaggData 5 2 3 2" xfId="28897" xr:uid="{00000000-0005-0000-0000-000047430000}"/>
    <cellStyle name="SAPBEXaggData 5 2 3 3" xfId="39701" xr:uid="{00000000-0005-0000-0000-000048430000}"/>
    <cellStyle name="SAPBEXaggData 5 2 4" xfId="18987" xr:uid="{00000000-0005-0000-0000-000049430000}"/>
    <cellStyle name="SAPBEXaggData 5 2 4 2" xfId="30475" xr:uid="{00000000-0005-0000-0000-00004A430000}"/>
    <cellStyle name="SAPBEXaggData 5 2 4 3" xfId="41264" xr:uid="{00000000-0005-0000-0000-00004B430000}"/>
    <cellStyle name="SAPBEXaggData 5 2 5" xfId="20726" xr:uid="{00000000-0005-0000-0000-00004C430000}"/>
    <cellStyle name="SAPBEXaggData 5 2 5 2" xfId="32209" xr:uid="{00000000-0005-0000-0000-00004D430000}"/>
    <cellStyle name="SAPBEXaggData 5 2 5 3" xfId="42810" xr:uid="{00000000-0005-0000-0000-00004E430000}"/>
    <cellStyle name="SAPBEXaggData 5 2 6" xfId="10843" xr:uid="{00000000-0005-0000-0000-00004F430000}"/>
    <cellStyle name="SAPBEXaggData 5 2 7" xfId="22550" xr:uid="{00000000-0005-0000-0000-000050430000}"/>
    <cellStyle name="SAPBEXaggData 5 2 8" xfId="33894" xr:uid="{00000000-0005-0000-0000-000051430000}"/>
    <cellStyle name="SAPBEXaggData 5 3" xfId="7132" xr:uid="{00000000-0005-0000-0000-000052430000}"/>
    <cellStyle name="SAPBEXaggData 5 3 2" xfId="16413" xr:uid="{00000000-0005-0000-0000-000053430000}"/>
    <cellStyle name="SAPBEXaggData 5 3 2 2" xfId="27967" xr:uid="{00000000-0005-0000-0000-000054430000}"/>
    <cellStyle name="SAPBEXaggData 5 3 2 3" xfId="38877" xr:uid="{00000000-0005-0000-0000-000055430000}"/>
    <cellStyle name="SAPBEXaggData 5 3 3" xfId="18268" xr:uid="{00000000-0005-0000-0000-000056430000}"/>
    <cellStyle name="SAPBEXaggData 5 3 3 2" xfId="29756" xr:uid="{00000000-0005-0000-0000-000057430000}"/>
    <cellStyle name="SAPBEXaggData 5 3 3 3" xfId="40557" xr:uid="{00000000-0005-0000-0000-000058430000}"/>
    <cellStyle name="SAPBEXaggData 5 3 4" xfId="19932" xr:uid="{00000000-0005-0000-0000-000059430000}"/>
    <cellStyle name="SAPBEXaggData 5 3 4 2" xfId="31420" xr:uid="{00000000-0005-0000-0000-00005A430000}"/>
    <cellStyle name="SAPBEXaggData 5 3 4 3" xfId="42101" xr:uid="{00000000-0005-0000-0000-00005B430000}"/>
    <cellStyle name="SAPBEXaggData 5 3 5" xfId="21666" xr:uid="{00000000-0005-0000-0000-00005C430000}"/>
    <cellStyle name="SAPBEXaggData 5 3 5 2" xfId="33147" xr:uid="{00000000-0005-0000-0000-00005D430000}"/>
    <cellStyle name="SAPBEXaggData 5 3 5 3" xfId="43640" xr:uid="{00000000-0005-0000-0000-00005E430000}"/>
    <cellStyle name="SAPBEXaggData 5 3 6" xfId="11835" xr:uid="{00000000-0005-0000-0000-00005F430000}"/>
    <cellStyle name="SAPBEXaggData 5 3 7" xfId="23490" xr:uid="{00000000-0005-0000-0000-000060430000}"/>
    <cellStyle name="SAPBEXaggData 5 3 8" xfId="34827" xr:uid="{00000000-0005-0000-0000-000061430000}"/>
    <cellStyle name="SAPBEXaggData 5 4" xfId="6950" xr:uid="{00000000-0005-0000-0000-000062430000}"/>
    <cellStyle name="SAPBEXaggData 5 4 2" xfId="16231" xr:uid="{00000000-0005-0000-0000-000063430000}"/>
    <cellStyle name="SAPBEXaggData 5 4 2 2" xfId="27785" xr:uid="{00000000-0005-0000-0000-000064430000}"/>
    <cellStyle name="SAPBEXaggData 5 4 2 3" xfId="38717" xr:uid="{00000000-0005-0000-0000-000065430000}"/>
    <cellStyle name="SAPBEXaggData 5 4 3" xfId="18105" xr:uid="{00000000-0005-0000-0000-000066430000}"/>
    <cellStyle name="SAPBEXaggData 5 4 3 2" xfId="29593" xr:uid="{00000000-0005-0000-0000-000067430000}"/>
    <cellStyle name="SAPBEXaggData 5 4 3 3" xfId="40395" xr:uid="{00000000-0005-0000-0000-000068430000}"/>
    <cellStyle name="SAPBEXaggData 5 4 4" xfId="19750" xr:uid="{00000000-0005-0000-0000-000069430000}"/>
    <cellStyle name="SAPBEXaggData 5 4 4 2" xfId="31238" xr:uid="{00000000-0005-0000-0000-00006A430000}"/>
    <cellStyle name="SAPBEXaggData 5 4 4 3" xfId="41941" xr:uid="{00000000-0005-0000-0000-00006B430000}"/>
    <cellStyle name="SAPBEXaggData 5 4 5" xfId="21484" xr:uid="{00000000-0005-0000-0000-00006C430000}"/>
    <cellStyle name="SAPBEXaggData 5 4 5 2" xfId="32965" xr:uid="{00000000-0005-0000-0000-00006D430000}"/>
    <cellStyle name="SAPBEXaggData 5 4 5 3" xfId="43480" xr:uid="{00000000-0005-0000-0000-00006E430000}"/>
    <cellStyle name="SAPBEXaggData 5 4 6" xfId="11653" xr:uid="{00000000-0005-0000-0000-00006F430000}"/>
    <cellStyle name="SAPBEXaggData 5 4 7" xfId="23308" xr:uid="{00000000-0005-0000-0000-000070430000}"/>
    <cellStyle name="SAPBEXaggData 5 4 8" xfId="34645" xr:uid="{00000000-0005-0000-0000-000071430000}"/>
    <cellStyle name="SAPBEXaggData 5 5" xfId="7157" xr:uid="{00000000-0005-0000-0000-000072430000}"/>
    <cellStyle name="SAPBEXaggData 5 5 2" xfId="16438" xr:uid="{00000000-0005-0000-0000-000073430000}"/>
    <cellStyle name="SAPBEXaggData 5 5 2 2" xfId="27992" xr:uid="{00000000-0005-0000-0000-000074430000}"/>
    <cellStyle name="SAPBEXaggData 5 5 2 3" xfId="38899" xr:uid="{00000000-0005-0000-0000-000075430000}"/>
    <cellStyle name="SAPBEXaggData 5 5 3" xfId="18290" xr:uid="{00000000-0005-0000-0000-000076430000}"/>
    <cellStyle name="SAPBEXaggData 5 5 3 2" xfId="29778" xr:uid="{00000000-0005-0000-0000-000077430000}"/>
    <cellStyle name="SAPBEXaggData 5 5 3 3" xfId="40579" xr:uid="{00000000-0005-0000-0000-000078430000}"/>
    <cellStyle name="SAPBEXaggData 5 5 4" xfId="19957" xr:uid="{00000000-0005-0000-0000-000079430000}"/>
    <cellStyle name="SAPBEXaggData 5 5 4 2" xfId="31445" xr:uid="{00000000-0005-0000-0000-00007A430000}"/>
    <cellStyle name="SAPBEXaggData 5 5 4 3" xfId="42123" xr:uid="{00000000-0005-0000-0000-00007B430000}"/>
    <cellStyle name="SAPBEXaggData 5 5 5" xfId="21691" xr:uid="{00000000-0005-0000-0000-00007C430000}"/>
    <cellStyle name="SAPBEXaggData 5 5 5 2" xfId="33172" xr:uid="{00000000-0005-0000-0000-00007D430000}"/>
    <cellStyle name="SAPBEXaggData 5 5 5 3" xfId="43662" xr:uid="{00000000-0005-0000-0000-00007E430000}"/>
    <cellStyle name="SAPBEXaggData 5 5 6" xfId="11860" xr:uid="{00000000-0005-0000-0000-00007F430000}"/>
    <cellStyle name="SAPBEXaggData 5 5 7" xfId="23515" xr:uid="{00000000-0005-0000-0000-000080430000}"/>
    <cellStyle name="SAPBEXaggData 5 5 8" xfId="34852" xr:uid="{00000000-0005-0000-0000-000081430000}"/>
    <cellStyle name="SAPBEXaggData 5 6" xfId="10093" xr:uid="{00000000-0005-0000-0000-000082430000}"/>
    <cellStyle name="SAPBEXaggData 5 7" xfId="13959" xr:uid="{00000000-0005-0000-0000-000083430000}"/>
    <cellStyle name="SAPBEXaggData 5 7 2" xfId="25523" xr:uid="{00000000-0005-0000-0000-000084430000}"/>
    <cellStyle name="SAPBEXaggData 5 7 3" xfId="36727" xr:uid="{00000000-0005-0000-0000-000085430000}"/>
    <cellStyle name="SAPBEXaggData 5 8" xfId="14661" xr:uid="{00000000-0005-0000-0000-000086430000}"/>
    <cellStyle name="SAPBEXaggData 5 8 2" xfId="26222" xr:uid="{00000000-0005-0000-0000-000087430000}"/>
    <cellStyle name="SAPBEXaggData 5 8 3" xfId="37324" xr:uid="{00000000-0005-0000-0000-000088430000}"/>
    <cellStyle name="SAPBEXaggData 5 9" xfId="13793" xr:uid="{00000000-0005-0000-0000-000089430000}"/>
    <cellStyle name="SAPBEXaggData 5 9 2" xfId="25357" xr:uid="{00000000-0005-0000-0000-00008A430000}"/>
    <cellStyle name="SAPBEXaggData 5 9 3" xfId="36581" xr:uid="{00000000-0005-0000-0000-00008B430000}"/>
    <cellStyle name="SAPBEXaggData 6" xfId="7347" xr:uid="{00000000-0005-0000-0000-00008C430000}"/>
    <cellStyle name="SAPBEXaggData 6 10" xfId="10764" xr:uid="{00000000-0005-0000-0000-00008D430000}"/>
    <cellStyle name="SAPBEXaggData 6 2" xfId="7841" xr:uid="{00000000-0005-0000-0000-00008E430000}"/>
    <cellStyle name="SAPBEXaggData 6 2 2" xfId="16826" xr:uid="{00000000-0005-0000-0000-00008F430000}"/>
    <cellStyle name="SAPBEXaggData 6 2 2 2" xfId="28380" xr:uid="{00000000-0005-0000-0000-000090430000}"/>
    <cellStyle name="SAPBEXaggData 6 2 2 3" xfId="39224" xr:uid="{00000000-0005-0000-0000-000091430000}"/>
    <cellStyle name="SAPBEXaggData 6 2 3" xfId="18606" xr:uid="{00000000-0005-0000-0000-000092430000}"/>
    <cellStyle name="SAPBEXaggData 6 2 3 2" xfId="30094" xr:uid="{00000000-0005-0000-0000-000093430000}"/>
    <cellStyle name="SAPBEXaggData 6 2 3 3" xfId="40891" xr:uid="{00000000-0005-0000-0000-000094430000}"/>
    <cellStyle name="SAPBEXaggData 6 2 4" xfId="20313" xr:uid="{00000000-0005-0000-0000-000095430000}"/>
    <cellStyle name="SAPBEXaggData 6 2 4 2" xfId="31801" xr:uid="{00000000-0005-0000-0000-000096430000}"/>
    <cellStyle name="SAPBEXaggData 6 2 4 3" xfId="42420" xr:uid="{00000000-0005-0000-0000-000097430000}"/>
    <cellStyle name="SAPBEXaggData 6 2 5" xfId="22047" xr:uid="{00000000-0005-0000-0000-000098430000}"/>
    <cellStyle name="SAPBEXaggData 6 2 5 2" xfId="33528" xr:uid="{00000000-0005-0000-0000-000099430000}"/>
    <cellStyle name="SAPBEXaggData 6 2 5 3" xfId="43959" xr:uid="{00000000-0005-0000-0000-00009A430000}"/>
    <cellStyle name="SAPBEXaggData 6 2 6" xfId="12292" xr:uid="{00000000-0005-0000-0000-00009B430000}"/>
    <cellStyle name="SAPBEXaggData 6 2 7" xfId="23871" xr:uid="{00000000-0005-0000-0000-00009C430000}"/>
    <cellStyle name="SAPBEXaggData 6 2 8" xfId="35206" xr:uid="{00000000-0005-0000-0000-00009D430000}"/>
    <cellStyle name="SAPBEXaggData 6 3" xfId="7929" xr:uid="{00000000-0005-0000-0000-00009E430000}"/>
    <cellStyle name="SAPBEXaggData 6 3 2" xfId="16914" xr:uid="{00000000-0005-0000-0000-00009F430000}"/>
    <cellStyle name="SAPBEXaggData 6 3 2 2" xfId="28468" xr:uid="{00000000-0005-0000-0000-0000A0430000}"/>
    <cellStyle name="SAPBEXaggData 6 3 2 3" xfId="39309" xr:uid="{00000000-0005-0000-0000-0000A1430000}"/>
    <cellStyle name="SAPBEXaggData 6 3 3" xfId="18693" xr:uid="{00000000-0005-0000-0000-0000A2430000}"/>
    <cellStyle name="SAPBEXaggData 6 3 3 2" xfId="30181" xr:uid="{00000000-0005-0000-0000-0000A3430000}"/>
    <cellStyle name="SAPBEXaggData 6 3 3 3" xfId="40977" xr:uid="{00000000-0005-0000-0000-0000A4430000}"/>
    <cellStyle name="SAPBEXaggData 6 3 4" xfId="20401" xr:uid="{00000000-0005-0000-0000-0000A5430000}"/>
    <cellStyle name="SAPBEXaggData 6 3 4 2" xfId="31889" xr:uid="{00000000-0005-0000-0000-0000A6430000}"/>
    <cellStyle name="SAPBEXaggData 6 3 4 3" xfId="42505" xr:uid="{00000000-0005-0000-0000-0000A7430000}"/>
    <cellStyle name="SAPBEXaggData 6 3 5" xfId="22135" xr:uid="{00000000-0005-0000-0000-0000A8430000}"/>
    <cellStyle name="SAPBEXaggData 6 3 5 2" xfId="33616" xr:uid="{00000000-0005-0000-0000-0000A9430000}"/>
    <cellStyle name="SAPBEXaggData 6 3 5 3" xfId="44044" xr:uid="{00000000-0005-0000-0000-0000AA430000}"/>
    <cellStyle name="SAPBEXaggData 6 3 6" xfId="12380" xr:uid="{00000000-0005-0000-0000-0000AB430000}"/>
    <cellStyle name="SAPBEXaggData 6 3 7" xfId="23959" xr:uid="{00000000-0005-0000-0000-0000AC430000}"/>
    <cellStyle name="SAPBEXaggData 6 3 8" xfId="35294" xr:uid="{00000000-0005-0000-0000-0000AD430000}"/>
    <cellStyle name="SAPBEXaggData 6 4" xfId="14218" xr:uid="{00000000-0005-0000-0000-0000AE430000}"/>
    <cellStyle name="SAPBEXaggData 6 4 2" xfId="25782" xr:uid="{00000000-0005-0000-0000-0000AF430000}"/>
    <cellStyle name="SAPBEXaggData 6 4 3" xfId="36947" xr:uid="{00000000-0005-0000-0000-0000B0430000}"/>
    <cellStyle name="SAPBEXaggData 6 5" xfId="13441" xr:uid="{00000000-0005-0000-0000-0000B1430000}"/>
    <cellStyle name="SAPBEXaggData 6 5 2" xfId="25007" xr:uid="{00000000-0005-0000-0000-0000B2430000}"/>
    <cellStyle name="SAPBEXaggData 6 5 3" xfId="36268" xr:uid="{00000000-0005-0000-0000-0000B3430000}"/>
    <cellStyle name="SAPBEXaggData 6 6" xfId="16689" xr:uid="{00000000-0005-0000-0000-0000B4430000}"/>
    <cellStyle name="SAPBEXaggData 6 6 2" xfId="28243" xr:uid="{00000000-0005-0000-0000-0000B5430000}"/>
    <cellStyle name="SAPBEXaggData 6 6 3" xfId="39123" xr:uid="{00000000-0005-0000-0000-0000B6430000}"/>
    <cellStyle name="SAPBEXaggData 6 7" xfId="17234" xr:uid="{00000000-0005-0000-0000-0000B7430000}"/>
    <cellStyle name="SAPBEXaggData 6 7 2" xfId="28722" xr:uid="{00000000-0005-0000-0000-0000B8430000}"/>
    <cellStyle name="SAPBEXaggData 6 7 3" xfId="39540" xr:uid="{00000000-0005-0000-0000-0000B9430000}"/>
    <cellStyle name="SAPBEXaggData 6 8" xfId="9131" xr:uid="{00000000-0005-0000-0000-0000BA430000}"/>
    <cellStyle name="SAPBEXaggData 6 9" xfId="8548" xr:uid="{00000000-0005-0000-0000-0000BB430000}"/>
    <cellStyle name="SAPBEXaggData 7" xfId="12532" xr:uid="{00000000-0005-0000-0000-0000BC430000}"/>
    <cellStyle name="SAPBEXaggData 7 2" xfId="17064" xr:uid="{00000000-0005-0000-0000-0000BD430000}"/>
    <cellStyle name="SAPBEXaggData 7 2 2" xfId="28617" xr:uid="{00000000-0005-0000-0000-0000BE430000}"/>
    <cellStyle name="SAPBEXaggData 7 2 3" xfId="39453" xr:uid="{00000000-0005-0000-0000-0000BF430000}"/>
    <cellStyle name="SAPBEXaggData 7 3" xfId="18839" xr:uid="{00000000-0005-0000-0000-0000C0430000}"/>
    <cellStyle name="SAPBEXaggData 7 3 2" xfId="30327" xr:uid="{00000000-0005-0000-0000-0000C1430000}"/>
    <cellStyle name="SAPBEXaggData 7 3 3" xfId="41122" xr:uid="{00000000-0005-0000-0000-0000C2430000}"/>
    <cellStyle name="SAPBEXaggData 7 4" xfId="20549" xr:uid="{00000000-0005-0000-0000-0000C3430000}"/>
    <cellStyle name="SAPBEXaggData 7 4 2" xfId="32037" xr:uid="{00000000-0005-0000-0000-0000C4430000}"/>
    <cellStyle name="SAPBEXaggData 7 4 3" xfId="42648" xr:uid="{00000000-0005-0000-0000-0000C5430000}"/>
    <cellStyle name="SAPBEXaggData 7 5" xfId="22282" xr:uid="{00000000-0005-0000-0000-0000C6430000}"/>
    <cellStyle name="SAPBEXaggData 7 5 2" xfId="33763" xr:uid="{00000000-0005-0000-0000-0000C7430000}"/>
    <cellStyle name="SAPBEXaggData 7 5 3" xfId="44186" xr:uid="{00000000-0005-0000-0000-0000C8430000}"/>
    <cellStyle name="SAPBEXaggData 7 6" xfId="24106" xr:uid="{00000000-0005-0000-0000-0000C9430000}"/>
    <cellStyle name="SAPBEXaggData 7 7" xfId="35438" xr:uid="{00000000-0005-0000-0000-0000CA430000}"/>
    <cellStyle name="SAPBEXaggData 8" xfId="12583" xr:uid="{00000000-0005-0000-0000-0000CB430000}"/>
    <cellStyle name="SAPBEXaggData 8 2" xfId="24153" xr:uid="{00000000-0005-0000-0000-0000CC430000}"/>
    <cellStyle name="SAPBEXaggData 8 3" xfId="35484" xr:uid="{00000000-0005-0000-0000-0000CD430000}"/>
    <cellStyle name="SAPBEXaggData 9" xfId="15197" xr:uid="{00000000-0005-0000-0000-0000CE430000}"/>
    <cellStyle name="SAPBEXaggData 9 2" xfId="26755" xr:uid="{00000000-0005-0000-0000-0000CF430000}"/>
    <cellStyle name="SAPBEXaggData 9 3" xfId="37794" xr:uid="{00000000-0005-0000-0000-0000D0430000}"/>
    <cellStyle name="SAPBEXaggDataEmph" xfId="4087" xr:uid="{00000000-0005-0000-0000-0000D1430000}"/>
    <cellStyle name="SAPBEXaggDataEmph 10" xfId="17348" xr:uid="{00000000-0005-0000-0000-0000D2430000}"/>
    <cellStyle name="SAPBEXaggDataEmph 10 2" xfId="28836" xr:uid="{00000000-0005-0000-0000-0000D3430000}"/>
    <cellStyle name="SAPBEXaggDataEmph 10 3" xfId="39640" xr:uid="{00000000-0005-0000-0000-0000D4430000}"/>
    <cellStyle name="SAPBEXaggDataEmph 11" xfId="18939" xr:uid="{00000000-0005-0000-0000-0000D5430000}"/>
    <cellStyle name="SAPBEXaggDataEmph 11 2" xfId="30427" xr:uid="{00000000-0005-0000-0000-0000D6430000}"/>
    <cellStyle name="SAPBEXaggDataEmph 11 3" xfId="41216" xr:uid="{00000000-0005-0000-0000-0000D7430000}"/>
    <cellStyle name="SAPBEXaggDataEmph 12" xfId="8745" xr:uid="{00000000-0005-0000-0000-0000D8430000}"/>
    <cellStyle name="SAPBEXaggDataEmph 2" xfId="4088" xr:uid="{00000000-0005-0000-0000-0000D9430000}"/>
    <cellStyle name="SAPBEXaggDataEmph 2 10" xfId="12945" xr:uid="{00000000-0005-0000-0000-0000DA430000}"/>
    <cellStyle name="SAPBEXaggDataEmph 2 10 2" xfId="24515" xr:uid="{00000000-0005-0000-0000-0000DB430000}"/>
    <cellStyle name="SAPBEXaggDataEmph 2 10 3" xfId="35817" xr:uid="{00000000-0005-0000-0000-0000DC430000}"/>
    <cellStyle name="SAPBEXaggDataEmph 2 11" xfId="14934" xr:uid="{00000000-0005-0000-0000-0000DD430000}"/>
    <cellStyle name="SAPBEXaggDataEmph 2 11 2" xfId="26492" xr:uid="{00000000-0005-0000-0000-0000DE430000}"/>
    <cellStyle name="SAPBEXaggDataEmph 2 11 3" xfId="37560" xr:uid="{00000000-0005-0000-0000-0000DF430000}"/>
    <cellStyle name="SAPBEXaggDataEmph 2 12" xfId="18635" xr:uid="{00000000-0005-0000-0000-0000E0430000}"/>
    <cellStyle name="SAPBEXaggDataEmph 2 12 2" xfId="30123" xr:uid="{00000000-0005-0000-0000-0000E1430000}"/>
    <cellStyle name="SAPBEXaggDataEmph 2 12 3" xfId="40920" xr:uid="{00000000-0005-0000-0000-0000E2430000}"/>
    <cellStyle name="SAPBEXaggDataEmph 2 13" xfId="14728" xr:uid="{00000000-0005-0000-0000-0000E3430000}"/>
    <cellStyle name="SAPBEXaggDataEmph 2 13 2" xfId="26287" xr:uid="{00000000-0005-0000-0000-0000E4430000}"/>
    <cellStyle name="SAPBEXaggDataEmph 2 13 3" xfId="37384" xr:uid="{00000000-0005-0000-0000-0000E5430000}"/>
    <cellStyle name="SAPBEXaggDataEmph 2 14" xfId="10708" xr:uid="{00000000-0005-0000-0000-0000E6430000}"/>
    <cellStyle name="SAPBEXaggDataEmph 2 15" xfId="22355" xr:uid="{00000000-0005-0000-0000-0000E7430000}"/>
    <cellStyle name="SAPBEXaggDataEmph 2 2" xfId="4089" xr:uid="{00000000-0005-0000-0000-0000E8430000}"/>
    <cellStyle name="SAPBEXaggDataEmph 2 2 10" xfId="13853" xr:uid="{00000000-0005-0000-0000-0000E9430000}"/>
    <cellStyle name="SAPBEXaggDataEmph 2 2 10 2" xfId="25417" xr:uid="{00000000-0005-0000-0000-0000EA430000}"/>
    <cellStyle name="SAPBEXaggDataEmph 2 2 10 3" xfId="36630" xr:uid="{00000000-0005-0000-0000-0000EB430000}"/>
    <cellStyle name="SAPBEXaggDataEmph 2 2 11" xfId="15246" xr:uid="{00000000-0005-0000-0000-0000EC430000}"/>
    <cellStyle name="SAPBEXaggDataEmph 2 2 11 2" xfId="26803" xr:uid="{00000000-0005-0000-0000-0000ED430000}"/>
    <cellStyle name="SAPBEXaggDataEmph 2 2 11 3" xfId="37836" xr:uid="{00000000-0005-0000-0000-0000EE430000}"/>
    <cellStyle name="SAPBEXaggDataEmph 2 2 12" xfId="8072" xr:uid="{00000000-0005-0000-0000-0000EF430000}"/>
    <cellStyle name="SAPBEXaggDataEmph 2 2 13" xfId="8321" xr:uid="{00000000-0005-0000-0000-0000F0430000}"/>
    <cellStyle name="SAPBEXaggDataEmph 2 2 2" xfId="4090" xr:uid="{00000000-0005-0000-0000-0000F1430000}"/>
    <cellStyle name="SAPBEXaggDataEmph 2 2 3" xfId="4091" xr:uid="{00000000-0005-0000-0000-0000F2430000}"/>
    <cellStyle name="SAPBEXaggDataEmph 2 2 4" xfId="7066" xr:uid="{00000000-0005-0000-0000-0000F3430000}"/>
    <cellStyle name="SAPBEXaggDataEmph 2 2 4 2" xfId="16347" xr:uid="{00000000-0005-0000-0000-0000F4430000}"/>
    <cellStyle name="SAPBEXaggDataEmph 2 2 4 2 2" xfId="27901" xr:uid="{00000000-0005-0000-0000-0000F5430000}"/>
    <cellStyle name="SAPBEXaggDataEmph 2 2 4 2 3" xfId="38815" xr:uid="{00000000-0005-0000-0000-0000F6430000}"/>
    <cellStyle name="SAPBEXaggDataEmph 2 2 4 3" xfId="18205" xr:uid="{00000000-0005-0000-0000-0000F7430000}"/>
    <cellStyle name="SAPBEXaggDataEmph 2 2 4 3 2" xfId="29693" xr:uid="{00000000-0005-0000-0000-0000F8430000}"/>
    <cellStyle name="SAPBEXaggDataEmph 2 2 4 3 3" xfId="40494" xr:uid="{00000000-0005-0000-0000-0000F9430000}"/>
    <cellStyle name="SAPBEXaggDataEmph 2 2 4 4" xfId="19866" xr:uid="{00000000-0005-0000-0000-0000FA430000}"/>
    <cellStyle name="SAPBEXaggDataEmph 2 2 4 4 2" xfId="31354" xr:uid="{00000000-0005-0000-0000-0000FB430000}"/>
    <cellStyle name="SAPBEXaggDataEmph 2 2 4 4 3" xfId="42039" xr:uid="{00000000-0005-0000-0000-0000FC430000}"/>
    <cellStyle name="SAPBEXaggDataEmph 2 2 4 5" xfId="21600" xr:uid="{00000000-0005-0000-0000-0000FD430000}"/>
    <cellStyle name="SAPBEXaggDataEmph 2 2 4 5 2" xfId="33081" xr:uid="{00000000-0005-0000-0000-0000FE430000}"/>
    <cellStyle name="SAPBEXaggDataEmph 2 2 4 5 3" xfId="43578" xr:uid="{00000000-0005-0000-0000-0000FF430000}"/>
    <cellStyle name="SAPBEXaggDataEmph 2 2 4 6" xfId="11769" xr:uid="{00000000-0005-0000-0000-000000440000}"/>
    <cellStyle name="SAPBEXaggDataEmph 2 2 4 7" xfId="23424" xr:uid="{00000000-0005-0000-0000-000001440000}"/>
    <cellStyle name="SAPBEXaggDataEmph 2 2 4 8" xfId="34761" xr:uid="{00000000-0005-0000-0000-000002440000}"/>
    <cellStyle name="SAPBEXaggDataEmph 2 2 5" xfId="6400" xr:uid="{00000000-0005-0000-0000-000003440000}"/>
    <cellStyle name="SAPBEXaggDataEmph 2 2 5 2" xfId="15681" xr:uid="{00000000-0005-0000-0000-000004440000}"/>
    <cellStyle name="SAPBEXaggDataEmph 2 2 5 2 2" xfId="27235" xr:uid="{00000000-0005-0000-0000-000005440000}"/>
    <cellStyle name="SAPBEXaggDataEmph 2 2 5 2 3" xfId="38226" xr:uid="{00000000-0005-0000-0000-000006440000}"/>
    <cellStyle name="SAPBEXaggDataEmph 2 2 5 3" xfId="17607" xr:uid="{00000000-0005-0000-0000-000007440000}"/>
    <cellStyle name="SAPBEXaggDataEmph 2 2 5 3 2" xfId="29095" xr:uid="{00000000-0005-0000-0000-000008440000}"/>
    <cellStyle name="SAPBEXaggDataEmph 2 2 5 3 3" xfId="39898" xr:uid="{00000000-0005-0000-0000-000009440000}"/>
    <cellStyle name="SAPBEXaggDataEmph 2 2 5 4" xfId="19200" xr:uid="{00000000-0005-0000-0000-00000A440000}"/>
    <cellStyle name="SAPBEXaggDataEmph 2 2 5 4 2" xfId="30688" xr:uid="{00000000-0005-0000-0000-00000B440000}"/>
    <cellStyle name="SAPBEXaggDataEmph 2 2 5 4 3" xfId="41450" xr:uid="{00000000-0005-0000-0000-00000C440000}"/>
    <cellStyle name="SAPBEXaggDataEmph 2 2 5 5" xfId="20934" xr:uid="{00000000-0005-0000-0000-00000D440000}"/>
    <cellStyle name="SAPBEXaggDataEmph 2 2 5 5 2" xfId="32415" xr:uid="{00000000-0005-0000-0000-00000E440000}"/>
    <cellStyle name="SAPBEXaggDataEmph 2 2 5 5 3" xfId="42989" xr:uid="{00000000-0005-0000-0000-00000F440000}"/>
    <cellStyle name="SAPBEXaggDataEmph 2 2 5 6" xfId="11103" xr:uid="{00000000-0005-0000-0000-000010440000}"/>
    <cellStyle name="SAPBEXaggDataEmph 2 2 5 7" xfId="22758" xr:uid="{00000000-0005-0000-0000-000011440000}"/>
    <cellStyle name="SAPBEXaggDataEmph 2 2 5 8" xfId="34095" xr:uid="{00000000-0005-0000-0000-000012440000}"/>
    <cellStyle name="SAPBEXaggDataEmph 2 2 6" xfId="7755" xr:uid="{00000000-0005-0000-0000-000013440000}"/>
    <cellStyle name="SAPBEXaggDataEmph 2 2 6 2" xfId="16740" xr:uid="{00000000-0005-0000-0000-000014440000}"/>
    <cellStyle name="SAPBEXaggDataEmph 2 2 6 2 2" xfId="28294" xr:uid="{00000000-0005-0000-0000-000015440000}"/>
    <cellStyle name="SAPBEXaggDataEmph 2 2 6 2 3" xfId="39163" xr:uid="{00000000-0005-0000-0000-000016440000}"/>
    <cellStyle name="SAPBEXaggDataEmph 2 2 6 3" xfId="18538" xr:uid="{00000000-0005-0000-0000-000017440000}"/>
    <cellStyle name="SAPBEXaggDataEmph 2 2 6 3 2" xfId="30026" xr:uid="{00000000-0005-0000-0000-000018440000}"/>
    <cellStyle name="SAPBEXaggDataEmph 2 2 6 3 3" xfId="40824" xr:uid="{00000000-0005-0000-0000-000019440000}"/>
    <cellStyle name="SAPBEXaggDataEmph 2 2 6 4" xfId="20227" xr:uid="{00000000-0005-0000-0000-00001A440000}"/>
    <cellStyle name="SAPBEXaggDataEmph 2 2 6 4 2" xfId="31715" xr:uid="{00000000-0005-0000-0000-00001B440000}"/>
    <cellStyle name="SAPBEXaggDataEmph 2 2 6 4 3" xfId="42359" xr:uid="{00000000-0005-0000-0000-00001C440000}"/>
    <cellStyle name="SAPBEXaggDataEmph 2 2 6 5" xfId="21961" xr:uid="{00000000-0005-0000-0000-00001D440000}"/>
    <cellStyle name="SAPBEXaggDataEmph 2 2 6 5 2" xfId="33442" xr:uid="{00000000-0005-0000-0000-00001E440000}"/>
    <cellStyle name="SAPBEXaggDataEmph 2 2 6 5 3" xfId="43898" xr:uid="{00000000-0005-0000-0000-00001F440000}"/>
    <cellStyle name="SAPBEXaggDataEmph 2 2 6 6" xfId="12206" xr:uid="{00000000-0005-0000-0000-000020440000}"/>
    <cellStyle name="SAPBEXaggDataEmph 2 2 6 7" xfId="23785" xr:uid="{00000000-0005-0000-0000-000021440000}"/>
    <cellStyle name="SAPBEXaggDataEmph 2 2 6 8" xfId="35120" xr:uid="{00000000-0005-0000-0000-000022440000}"/>
    <cellStyle name="SAPBEXaggDataEmph 2 2 7" xfId="10095" xr:uid="{00000000-0005-0000-0000-000023440000}"/>
    <cellStyle name="SAPBEXaggDataEmph 2 2 7 2" xfId="14872" xr:uid="{00000000-0005-0000-0000-000024440000}"/>
    <cellStyle name="SAPBEXaggDataEmph 2 2 7 2 2" xfId="26431" xr:uid="{00000000-0005-0000-0000-000025440000}"/>
    <cellStyle name="SAPBEXaggDataEmph 2 2 7 2 3" xfId="37504" xr:uid="{00000000-0005-0000-0000-000026440000}"/>
    <cellStyle name="SAPBEXaggDataEmph 2 2 7 3" xfId="13328" xr:uid="{00000000-0005-0000-0000-000027440000}"/>
    <cellStyle name="SAPBEXaggDataEmph 2 2 7 3 2" xfId="24896" xr:uid="{00000000-0005-0000-0000-000028440000}"/>
    <cellStyle name="SAPBEXaggDataEmph 2 2 7 3 3" xfId="36169" xr:uid="{00000000-0005-0000-0000-000029440000}"/>
    <cellStyle name="SAPBEXaggDataEmph 2 2 7 4" xfId="15232" xr:uid="{00000000-0005-0000-0000-00002A440000}"/>
    <cellStyle name="SAPBEXaggDataEmph 2 2 7 4 2" xfId="26789" xr:uid="{00000000-0005-0000-0000-00002B440000}"/>
    <cellStyle name="SAPBEXaggDataEmph 2 2 7 4 3" xfId="37823" xr:uid="{00000000-0005-0000-0000-00002C440000}"/>
    <cellStyle name="SAPBEXaggDataEmph 2 2 7 5" xfId="12843" xr:uid="{00000000-0005-0000-0000-00002D440000}"/>
    <cellStyle name="SAPBEXaggDataEmph 2 2 7 5 2" xfId="24413" xr:uid="{00000000-0005-0000-0000-00002E440000}"/>
    <cellStyle name="SAPBEXaggDataEmph 2 2 7 5 3" xfId="35731" xr:uid="{00000000-0005-0000-0000-00002F440000}"/>
    <cellStyle name="SAPBEXaggDataEmph 2 2 7 6" xfId="22322" xr:uid="{00000000-0005-0000-0000-000030440000}"/>
    <cellStyle name="SAPBEXaggDataEmph 2 2 7 7" xfId="8651" xr:uid="{00000000-0005-0000-0000-000031440000}"/>
    <cellStyle name="SAPBEXaggDataEmph 2 2 8" xfId="13892" xr:uid="{00000000-0005-0000-0000-000032440000}"/>
    <cellStyle name="SAPBEXaggDataEmph 2 2 8 2" xfId="25456" xr:uid="{00000000-0005-0000-0000-000033440000}"/>
    <cellStyle name="SAPBEXaggDataEmph 2 2 8 3" xfId="36664" xr:uid="{00000000-0005-0000-0000-000034440000}"/>
    <cellStyle name="SAPBEXaggDataEmph 2 2 9" xfId="14696" xr:uid="{00000000-0005-0000-0000-000035440000}"/>
    <cellStyle name="SAPBEXaggDataEmph 2 2 9 2" xfId="26257" xr:uid="{00000000-0005-0000-0000-000036440000}"/>
    <cellStyle name="SAPBEXaggDataEmph 2 2 9 3" xfId="37359" xr:uid="{00000000-0005-0000-0000-000037440000}"/>
    <cellStyle name="SAPBEXaggDataEmph 2 3" xfId="4092" xr:uid="{00000000-0005-0000-0000-000038440000}"/>
    <cellStyle name="SAPBEXaggDataEmph 2 3 10" xfId="14470" xr:uid="{00000000-0005-0000-0000-000039440000}"/>
    <cellStyle name="SAPBEXaggDataEmph 2 3 10 2" xfId="26034" xr:uid="{00000000-0005-0000-0000-00003A440000}"/>
    <cellStyle name="SAPBEXaggDataEmph 2 3 10 3" xfId="37178" xr:uid="{00000000-0005-0000-0000-00003B440000}"/>
    <cellStyle name="SAPBEXaggDataEmph 2 3 11" xfId="13302" xr:uid="{00000000-0005-0000-0000-00003C440000}"/>
    <cellStyle name="SAPBEXaggDataEmph 2 3 11 2" xfId="24870" xr:uid="{00000000-0005-0000-0000-00003D440000}"/>
    <cellStyle name="SAPBEXaggDataEmph 2 3 11 3" xfId="36145" xr:uid="{00000000-0005-0000-0000-00003E440000}"/>
    <cellStyle name="SAPBEXaggDataEmph 2 3 12" xfId="8089" xr:uid="{00000000-0005-0000-0000-00003F440000}"/>
    <cellStyle name="SAPBEXaggDataEmph 2 3 13" xfId="8964" xr:uid="{00000000-0005-0000-0000-000040440000}"/>
    <cellStyle name="SAPBEXaggDataEmph 2 3 2" xfId="4093" xr:uid="{00000000-0005-0000-0000-000041440000}"/>
    <cellStyle name="SAPBEXaggDataEmph 2 3 3" xfId="5716" xr:uid="{00000000-0005-0000-0000-000042440000}"/>
    <cellStyle name="SAPBEXaggDataEmph 2 3 3 2" xfId="15414" xr:uid="{00000000-0005-0000-0000-000043440000}"/>
    <cellStyle name="SAPBEXaggDataEmph 2 3 3 2 2" xfId="26968" xr:uid="{00000000-0005-0000-0000-000044440000}"/>
    <cellStyle name="SAPBEXaggDataEmph 2 3 3 2 3" xfId="37990" xr:uid="{00000000-0005-0000-0000-000045440000}"/>
    <cellStyle name="SAPBEXaggDataEmph 2 3 3 3" xfId="17360" xr:uid="{00000000-0005-0000-0000-000046440000}"/>
    <cellStyle name="SAPBEXaggDataEmph 2 3 3 3 2" xfId="28848" xr:uid="{00000000-0005-0000-0000-000047440000}"/>
    <cellStyle name="SAPBEXaggDataEmph 2 3 3 3 3" xfId="39652" xr:uid="{00000000-0005-0000-0000-000048440000}"/>
    <cellStyle name="SAPBEXaggDataEmph 2 3 3 4" xfId="18947" xr:uid="{00000000-0005-0000-0000-000049440000}"/>
    <cellStyle name="SAPBEXaggDataEmph 2 3 3 4 2" xfId="30435" xr:uid="{00000000-0005-0000-0000-00004A440000}"/>
    <cellStyle name="SAPBEXaggDataEmph 2 3 3 4 3" xfId="41224" xr:uid="{00000000-0005-0000-0000-00004B440000}"/>
    <cellStyle name="SAPBEXaggDataEmph 2 3 3 5" xfId="20686" xr:uid="{00000000-0005-0000-0000-00004C440000}"/>
    <cellStyle name="SAPBEXaggDataEmph 2 3 3 5 2" xfId="32169" xr:uid="{00000000-0005-0000-0000-00004D440000}"/>
    <cellStyle name="SAPBEXaggDataEmph 2 3 3 5 3" xfId="42770" xr:uid="{00000000-0005-0000-0000-00004E440000}"/>
    <cellStyle name="SAPBEXaggDataEmph 2 3 3 6" xfId="10791" xr:uid="{00000000-0005-0000-0000-00004F440000}"/>
    <cellStyle name="SAPBEXaggDataEmph 2 3 3 7" xfId="22508" xr:uid="{00000000-0005-0000-0000-000050440000}"/>
    <cellStyle name="SAPBEXaggDataEmph 2 3 3 8" xfId="33854" xr:uid="{00000000-0005-0000-0000-000051440000}"/>
    <cellStyle name="SAPBEXaggDataEmph 2 3 4" xfId="7065" xr:uid="{00000000-0005-0000-0000-000052440000}"/>
    <cellStyle name="SAPBEXaggDataEmph 2 3 4 2" xfId="16346" xr:uid="{00000000-0005-0000-0000-000053440000}"/>
    <cellStyle name="SAPBEXaggDataEmph 2 3 4 2 2" xfId="27900" xr:uid="{00000000-0005-0000-0000-000054440000}"/>
    <cellStyle name="SAPBEXaggDataEmph 2 3 4 2 3" xfId="38814" xr:uid="{00000000-0005-0000-0000-000055440000}"/>
    <cellStyle name="SAPBEXaggDataEmph 2 3 4 3" xfId="18204" xr:uid="{00000000-0005-0000-0000-000056440000}"/>
    <cellStyle name="SAPBEXaggDataEmph 2 3 4 3 2" xfId="29692" xr:uid="{00000000-0005-0000-0000-000057440000}"/>
    <cellStyle name="SAPBEXaggDataEmph 2 3 4 3 3" xfId="40493" xr:uid="{00000000-0005-0000-0000-000058440000}"/>
    <cellStyle name="SAPBEXaggDataEmph 2 3 4 4" xfId="19865" xr:uid="{00000000-0005-0000-0000-000059440000}"/>
    <cellStyle name="SAPBEXaggDataEmph 2 3 4 4 2" xfId="31353" xr:uid="{00000000-0005-0000-0000-00005A440000}"/>
    <cellStyle name="SAPBEXaggDataEmph 2 3 4 4 3" xfId="42038" xr:uid="{00000000-0005-0000-0000-00005B440000}"/>
    <cellStyle name="SAPBEXaggDataEmph 2 3 4 5" xfId="21599" xr:uid="{00000000-0005-0000-0000-00005C440000}"/>
    <cellStyle name="SAPBEXaggDataEmph 2 3 4 5 2" xfId="33080" xr:uid="{00000000-0005-0000-0000-00005D440000}"/>
    <cellStyle name="SAPBEXaggDataEmph 2 3 4 5 3" xfId="43577" xr:uid="{00000000-0005-0000-0000-00005E440000}"/>
    <cellStyle name="SAPBEXaggDataEmph 2 3 4 6" xfId="11768" xr:uid="{00000000-0005-0000-0000-00005F440000}"/>
    <cellStyle name="SAPBEXaggDataEmph 2 3 4 7" xfId="23423" xr:uid="{00000000-0005-0000-0000-000060440000}"/>
    <cellStyle name="SAPBEXaggDataEmph 2 3 4 8" xfId="34760" xr:uid="{00000000-0005-0000-0000-000061440000}"/>
    <cellStyle name="SAPBEXaggDataEmph 2 3 5" xfId="6849" xr:uid="{00000000-0005-0000-0000-000062440000}"/>
    <cellStyle name="SAPBEXaggDataEmph 2 3 5 2" xfId="16130" xr:uid="{00000000-0005-0000-0000-000063440000}"/>
    <cellStyle name="SAPBEXaggDataEmph 2 3 5 2 2" xfId="27684" xr:uid="{00000000-0005-0000-0000-000064440000}"/>
    <cellStyle name="SAPBEXaggDataEmph 2 3 5 2 3" xfId="38624" xr:uid="{00000000-0005-0000-0000-000065440000}"/>
    <cellStyle name="SAPBEXaggDataEmph 2 3 5 3" xfId="18011" xr:uid="{00000000-0005-0000-0000-000066440000}"/>
    <cellStyle name="SAPBEXaggDataEmph 2 3 5 3 2" xfId="29499" xr:uid="{00000000-0005-0000-0000-000067440000}"/>
    <cellStyle name="SAPBEXaggDataEmph 2 3 5 3 3" xfId="40301" xr:uid="{00000000-0005-0000-0000-000068440000}"/>
    <cellStyle name="SAPBEXaggDataEmph 2 3 5 4" xfId="19649" xr:uid="{00000000-0005-0000-0000-000069440000}"/>
    <cellStyle name="SAPBEXaggDataEmph 2 3 5 4 2" xfId="31137" xr:uid="{00000000-0005-0000-0000-00006A440000}"/>
    <cellStyle name="SAPBEXaggDataEmph 2 3 5 4 3" xfId="41848" xr:uid="{00000000-0005-0000-0000-00006B440000}"/>
    <cellStyle name="SAPBEXaggDataEmph 2 3 5 5" xfId="21383" xr:uid="{00000000-0005-0000-0000-00006C440000}"/>
    <cellStyle name="SAPBEXaggDataEmph 2 3 5 5 2" xfId="32864" xr:uid="{00000000-0005-0000-0000-00006D440000}"/>
    <cellStyle name="SAPBEXaggDataEmph 2 3 5 5 3" xfId="43387" xr:uid="{00000000-0005-0000-0000-00006E440000}"/>
    <cellStyle name="SAPBEXaggDataEmph 2 3 5 6" xfId="11552" xr:uid="{00000000-0005-0000-0000-00006F440000}"/>
    <cellStyle name="SAPBEXaggDataEmph 2 3 5 7" xfId="23207" xr:uid="{00000000-0005-0000-0000-000070440000}"/>
    <cellStyle name="SAPBEXaggDataEmph 2 3 5 8" xfId="34544" xr:uid="{00000000-0005-0000-0000-000071440000}"/>
    <cellStyle name="SAPBEXaggDataEmph 2 3 6" xfId="6639" xr:uid="{00000000-0005-0000-0000-000072440000}"/>
    <cellStyle name="SAPBEXaggDataEmph 2 3 6 2" xfId="15920" xr:uid="{00000000-0005-0000-0000-000073440000}"/>
    <cellStyle name="SAPBEXaggDataEmph 2 3 6 2 2" xfId="27474" xr:uid="{00000000-0005-0000-0000-000074440000}"/>
    <cellStyle name="SAPBEXaggDataEmph 2 3 6 2 3" xfId="38439" xr:uid="{00000000-0005-0000-0000-000075440000}"/>
    <cellStyle name="SAPBEXaggDataEmph 2 3 6 3" xfId="17825" xr:uid="{00000000-0005-0000-0000-000076440000}"/>
    <cellStyle name="SAPBEXaggDataEmph 2 3 6 3 2" xfId="29313" xr:uid="{00000000-0005-0000-0000-000077440000}"/>
    <cellStyle name="SAPBEXaggDataEmph 2 3 6 3 3" xfId="40116" xr:uid="{00000000-0005-0000-0000-000078440000}"/>
    <cellStyle name="SAPBEXaggDataEmph 2 3 6 4" xfId="19439" xr:uid="{00000000-0005-0000-0000-000079440000}"/>
    <cellStyle name="SAPBEXaggDataEmph 2 3 6 4 2" xfId="30927" xr:uid="{00000000-0005-0000-0000-00007A440000}"/>
    <cellStyle name="SAPBEXaggDataEmph 2 3 6 4 3" xfId="41663" xr:uid="{00000000-0005-0000-0000-00007B440000}"/>
    <cellStyle name="SAPBEXaggDataEmph 2 3 6 5" xfId="21173" xr:uid="{00000000-0005-0000-0000-00007C440000}"/>
    <cellStyle name="SAPBEXaggDataEmph 2 3 6 5 2" xfId="32654" xr:uid="{00000000-0005-0000-0000-00007D440000}"/>
    <cellStyle name="SAPBEXaggDataEmph 2 3 6 5 3" xfId="43202" xr:uid="{00000000-0005-0000-0000-00007E440000}"/>
    <cellStyle name="SAPBEXaggDataEmph 2 3 6 6" xfId="11342" xr:uid="{00000000-0005-0000-0000-00007F440000}"/>
    <cellStyle name="SAPBEXaggDataEmph 2 3 6 7" xfId="22997" xr:uid="{00000000-0005-0000-0000-000080440000}"/>
    <cellStyle name="SAPBEXaggDataEmph 2 3 6 8" xfId="34334" xr:uid="{00000000-0005-0000-0000-000081440000}"/>
    <cellStyle name="SAPBEXaggDataEmph 2 3 7" xfId="10096" xr:uid="{00000000-0005-0000-0000-000082440000}"/>
    <cellStyle name="SAPBEXaggDataEmph 2 3 8" xfId="13891" xr:uid="{00000000-0005-0000-0000-000083440000}"/>
    <cellStyle name="SAPBEXaggDataEmph 2 3 8 2" xfId="25455" xr:uid="{00000000-0005-0000-0000-000084440000}"/>
    <cellStyle name="SAPBEXaggDataEmph 2 3 8 3" xfId="36663" xr:uid="{00000000-0005-0000-0000-000085440000}"/>
    <cellStyle name="SAPBEXaggDataEmph 2 3 9" xfId="14695" xr:uid="{00000000-0005-0000-0000-000086440000}"/>
    <cellStyle name="SAPBEXaggDataEmph 2 3 9 2" xfId="26256" xr:uid="{00000000-0005-0000-0000-000087440000}"/>
    <cellStyle name="SAPBEXaggDataEmph 2 3 9 3" xfId="37358" xr:uid="{00000000-0005-0000-0000-000088440000}"/>
    <cellStyle name="SAPBEXaggDataEmph 2 4" xfId="4094" xr:uid="{00000000-0005-0000-0000-000089440000}"/>
    <cellStyle name="SAPBEXaggDataEmph 2 5" xfId="4095" xr:uid="{00000000-0005-0000-0000-00008A440000}"/>
    <cellStyle name="SAPBEXaggDataEmph 2 6" xfId="6496" xr:uid="{00000000-0005-0000-0000-00008B440000}"/>
    <cellStyle name="SAPBEXaggDataEmph 2 6 2" xfId="15777" xr:uid="{00000000-0005-0000-0000-00008C440000}"/>
    <cellStyle name="SAPBEXaggDataEmph 2 6 2 2" xfId="27331" xr:uid="{00000000-0005-0000-0000-00008D440000}"/>
    <cellStyle name="SAPBEXaggDataEmph 2 6 2 3" xfId="38311" xr:uid="{00000000-0005-0000-0000-00008E440000}"/>
    <cellStyle name="SAPBEXaggDataEmph 2 6 3" xfId="17695" xr:uid="{00000000-0005-0000-0000-00008F440000}"/>
    <cellStyle name="SAPBEXaggDataEmph 2 6 3 2" xfId="29183" xr:uid="{00000000-0005-0000-0000-000090440000}"/>
    <cellStyle name="SAPBEXaggDataEmph 2 6 3 3" xfId="39986" xr:uid="{00000000-0005-0000-0000-000091440000}"/>
    <cellStyle name="SAPBEXaggDataEmph 2 6 4" xfId="19296" xr:uid="{00000000-0005-0000-0000-000092440000}"/>
    <cellStyle name="SAPBEXaggDataEmph 2 6 4 2" xfId="30784" xr:uid="{00000000-0005-0000-0000-000093440000}"/>
    <cellStyle name="SAPBEXaggDataEmph 2 6 4 3" xfId="41535" xr:uid="{00000000-0005-0000-0000-000094440000}"/>
    <cellStyle name="SAPBEXaggDataEmph 2 6 5" xfId="21030" xr:uid="{00000000-0005-0000-0000-000095440000}"/>
    <cellStyle name="SAPBEXaggDataEmph 2 6 5 2" xfId="32511" xr:uid="{00000000-0005-0000-0000-000096440000}"/>
    <cellStyle name="SAPBEXaggDataEmph 2 6 5 3" xfId="43074" xr:uid="{00000000-0005-0000-0000-000097440000}"/>
    <cellStyle name="SAPBEXaggDataEmph 2 6 6" xfId="11199" xr:uid="{00000000-0005-0000-0000-000098440000}"/>
    <cellStyle name="SAPBEXaggDataEmph 2 6 7" xfId="22854" xr:uid="{00000000-0005-0000-0000-000099440000}"/>
    <cellStyle name="SAPBEXaggDataEmph 2 6 8" xfId="34191" xr:uid="{00000000-0005-0000-0000-00009A440000}"/>
    <cellStyle name="SAPBEXaggDataEmph 2 7" xfId="6842" xr:uid="{00000000-0005-0000-0000-00009B440000}"/>
    <cellStyle name="SAPBEXaggDataEmph 2 7 2" xfId="16123" xr:uid="{00000000-0005-0000-0000-00009C440000}"/>
    <cellStyle name="SAPBEXaggDataEmph 2 7 2 2" xfId="27677" xr:uid="{00000000-0005-0000-0000-00009D440000}"/>
    <cellStyle name="SAPBEXaggDataEmph 2 7 2 3" xfId="38617" xr:uid="{00000000-0005-0000-0000-00009E440000}"/>
    <cellStyle name="SAPBEXaggDataEmph 2 7 3" xfId="18004" xr:uid="{00000000-0005-0000-0000-00009F440000}"/>
    <cellStyle name="SAPBEXaggDataEmph 2 7 3 2" xfId="29492" xr:uid="{00000000-0005-0000-0000-0000A0440000}"/>
    <cellStyle name="SAPBEXaggDataEmph 2 7 3 3" xfId="40294" xr:uid="{00000000-0005-0000-0000-0000A1440000}"/>
    <cellStyle name="SAPBEXaggDataEmph 2 7 4" xfId="19642" xr:uid="{00000000-0005-0000-0000-0000A2440000}"/>
    <cellStyle name="SAPBEXaggDataEmph 2 7 4 2" xfId="31130" xr:uid="{00000000-0005-0000-0000-0000A3440000}"/>
    <cellStyle name="SAPBEXaggDataEmph 2 7 4 3" xfId="41841" xr:uid="{00000000-0005-0000-0000-0000A4440000}"/>
    <cellStyle name="SAPBEXaggDataEmph 2 7 5" xfId="21376" xr:uid="{00000000-0005-0000-0000-0000A5440000}"/>
    <cellStyle name="SAPBEXaggDataEmph 2 7 5 2" xfId="32857" xr:uid="{00000000-0005-0000-0000-0000A6440000}"/>
    <cellStyle name="SAPBEXaggDataEmph 2 7 5 3" xfId="43380" xr:uid="{00000000-0005-0000-0000-0000A7440000}"/>
    <cellStyle name="SAPBEXaggDataEmph 2 7 6" xfId="11545" xr:uid="{00000000-0005-0000-0000-0000A8440000}"/>
    <cellStyle name="SAPBEXaggDataEmph 2 7 7" xfId="23200" xr:uid="{00000000-0005-0000-0000-0000A9440000}"/>
    <cellStyle name="SAPBEXaggDataEmph 2 7 8" xfId="34537" xr:uid="{00000000-0005-0000-0000-0000AA440000}"/>
    <cellStyle name="SAPBEXaggDataEmph 2 8" xfId="6732" xr:uid="{00000000-0005-0000-0000-0000AB440000}"/>
    <cellStyle name="SAPBEXaggDataEmph 2 8 2" xfId="16013" xr:uid="{00000000-0005-0000-0000-0000AC440000}"/>
    <cellStyle name="SAPBEXaggDataEmph 2 8 2 2" xfId="27567" xr:uid="{00000000-0005-0000-0000-0000AD440000}"/>
    <cellStyle name="SAPBEXaggDataEmph 2 8 2 3" xfId="38525" xr:uid="{00000000-0005-0000-0000-0000AE440000}"/>
    <cellStyle name="SAPBEXaggDataEmph 2 8 3" xfId="17912" xr:uid="{00000000-0005-0000-0000-0000AF440000}"/>
    <cellStyle name="SAPBEXaggDataEmph 2 8 3 2" xfId="29400" xr:uid="{00000000-0005-0000-0000-0000B0440000}"/>
    <cellStyle name="SAPBEXaggDataEmph 2 8 3 3" xfId="40202" xr:uid="{00000000-0005-0000-0000-0000B1440000}"/>
    <cellStyle name="SAPBEXaggDataEmph 2 8 4" xfId="19532" xr:uid="{00000000-0005-0000-0000-0000B2440000}"/>
    <cellStyle name="SAPBEXaggDataEmph 2 8 4 2" xfId="31020" xr:uid="{00000000-0005-0000-0000-0000B3440000}"/>
    <cellStyle name="SAPBEXaggDataEmph 2 8 4 3" xfId="41749" xr:uid="{00000000-0005-0000-0000-0000B4440000}"/>
    <cellStyle name="SAPBEXaggDataEmph 2 8 5" xfId="21266" xr:uid="{00000000-0005-0000-0000-0000B5440000}"/>
    <cellStyle name="SAPBEXaggDataEmph 2 8 5 2" xfId="32747" xr:uid="{00000000-0005-0000-0000-0000B6440000}"/>
    <cellStyle name="SAPBEXaggDataEmph 2 8 5 3" xfId="43288" xr:uid="{00000000-0005-0000-0000-0000B7440000}"/>
    <cellStyle name="SAPBEXaggDataEmph 2 8 6" xfId="11435" xr:uid="{00000000-0005-0000-0000-0000B8440000}"/>
    <cellStyle name="SAPBEXaggDataEmph 2 8 7" xfId="23090" xr:uid="{00000000-0005-0000-0000-0000B9440000}"/>
    <cellStyle name="SAPBEXaggDataEmph 2 8 8" xfId="34427" xr:uid="{00000000-0005-0000-0000-0000BA440000}"/>
    <cellStyle name="SAPBEXaggDataEmph 2 9" xfId="10094" xr:uid="{00000000-0005-0000-0000-0000BB440000}"/>
    <cellStyle name="SAPBEXaggDataEmph 2 9 2" xfId="14871" xr:uid="{00000000-0005-0000-0000-0000BC440000}"/>
    <cellStyle name="SAPBEXaggDataEmph 2 9 2 2" xfId="26430" xr:uid="{00000000-0005-0000-0000-0000BD440000}"/>
    <cellStyle name="SAPBEXaggDataEmph 2 9 2 3" xfId="37503" xr:uid="{00000000-0005-0000-0000-0000BE440000}"/>
    <cellStyle name="SAPBEXaggDataEmph 2 9 3" xfId="12767" xr:uid="{00000000-0005-0000-0000-0000BF440000}"/>
    <cellStyle name="SAPBEXaggDataEmph 2 9 3 2" xfId="24337" xr:uid="{00000000-0005-0000-0000-0000C0440000}"/>
    <cellStyle name="SAPBEXaggDataEmph 2 9 3 3" xfId="35659" xr:uid="{00000000-0005-0000-0000-0000C1440000}"/>
    <cellStyle name="SAPBEXaggDataEmph 2 9 4" xfId="14500" xr:uid="{00000000-0005-0000-0000-0000C2440000}"/>
    <cellStyle name="SAPBEXaggDataEmph 2 9 4 2" xfId="26064" xr:uid="{00000000-0005-0000-0000-0000C3440000}"/>
    <cellStyle name="SAPBEXaggDataEmph 2 9 4 3" xfId="37207" xr:uid="{00000000-0005-0000-0000-0000C4440000}"/>
    <cellStyle name="SAPBEXaggDataEmph 2 9 5" xfId="13216" xr:uid="{00000000-0005-0000-0000-0000C5440000}"/>
    <cellStyle name="SAPBEXaggDataEmph 2 9 5 2" xfId="24784" xr:uid="{00000000-0005-0000-0000-0000C6440000}"/>
    <cellStyle name="SAPBEXaggDataEmph 2 9 5 3" xfId="36065" xr:uid="{00000000-0005-0000-0000-0000C7440000}"/>
    <cellStyle name="SAPBEXaggDataEmph 2 9 6" xfId="22321" xr:uid="{00000000-0005-0000-0000-0000C8440000}"/>
    <cellStyle name="SAPBEXaggDataEmph 2 9 7" xfId="8991" xr:uid="{00000000-0005-0000-0000-0000C9440000}"/>
    <cellStyle name="SAPBEXaggDataEmph 3" xfId="4096" xr:uid="{00000000-0005-0000-0000-0000CA440000}"/>
    <cellStyle name="SAPBEXaggDataEmph 3 10" xfId="13045" xr:uid="{00000000-0005-0000-0000-0000CB440000}"/>
    <cellStyle name="SAPBEXaggDataEmph 3 10 2" xfId="24614" xr:uid="{00000000-0005-0000-0000-0000CC440000}"/>
    <cellStyle name="SAPBEXaggDataEmph 3 10 3" xfId="35903" xr:uid="{00000000-0005-0000-0000-0000CD440000}"/>
    <cellStyle name="SAPBEXaggDataEmph 3 11" xfId="14822" xr:uid="{00000000-0005-0000-0000-0000CE440000}"/>
    <cellStyle name="SAPBEXaggDataEmph 3 11 2" xfId="26381" xr:uid="{00000000-0005-0000-0000-0000CF440000}"/>
    <cellStyle name="SAPBEXaggDataEmph 3 11 3" xfId="37469" xr:uid="{00000000-0005-0000-0000-0000D0440000}"/>
    <cellStyle name="SAPBEXaggDataEmph 3 12" xfId="12922" xr:uid="{00000000-0005-0000-0000-0000D1440000}"/>
    <cellStyle name="SAPBEXaggDataEmph 3 12 2" xfId="24492" xr:uid="{00000000-0005-0000-0000-0000D2440000}"/>
    <cellStyle name="SAPBEXaggDataEmph 3 12 3" xfId="35800" xr:uid="{00000000-0005-0000-0000-0000D3440000}"/>
    <cellStyle name="SAPBEXaggDataEmph 3 13" xfId="20575" xr:uid="{00000000-0005-0000-0000-0000D4440000}"/>
    <cellStyle name="SAPBEXaggDataEmph 3 13 2" xfId="32063" xr:uid="{00000000-0005-0000-0000-0000D5440000}"/>
    <cellStyle name="SAPBEXaggDataEmph 3 13 3" xfId="42674" xr:uid="{00000000-0005-0000-0000-0000D6440000}"/>
    <cellStyle name="SAPBEXaggDataEmph 3 14" xfId="8945" xr:uid="{00000000-0005-0000-0000-0000D7440000}"/>
    <cellStyle name="SAPBEXaggDataEmph 3 15" xfId="8730" xr:uid="{00000000-0005-0000-0000-0000D8440000}"/>
    <cellStyle name="SAPBEXaggDataEmph 3 2" xfId="4097" xr:uid="{00000000-0005-0000-0000-0000D9440000}"/>
    <cellStyle name="SAPBEXaggDataEmph 3 2 10" xfId="13607" xr:uid="{00000000-0005-0000-0000-0000DA440000}"/>
    <cellStyle name="SAPBEXaggDataEmph 3 2 10 2" xfId="25171" xr:uid="{00000000-0005-0000-0000-0000DB440000}"/>
    <cellStyle name="SAPBEXaggDataEmph 3 2 10 3" xfId="36412" xr:uid="{00000000-0005-0000-0000-0000DC440000}"/>
    <cellStyle name="SAPBEXaggDataEmph 3 2 11" xfId="12996" xr:uid="{00000000-0005-0000-0000-0000DD440000}"/>
    <cellStyle name="SAPBEXaggDataEmph 3 2 11 2" xfId="24566" xr:uid="{00000000-0005-0000-0000-0000DE440000}"/>
    <cellStyle name="SAPBEXaggDataEmph 3 2 11 3" xfId="35860" xr:uid="{00000000-0005-0000-0000-0000DF440000}"/>
    <cellStyle name="SAPBEXaggDataEmph 3 2 12" xfId="8617" xr:uid="{00000000-0005-0000-0000-0000E0440000}"/>
    <cellStyle name="SAPBEXaggDataEmph 3 2 13" xfId="8224" xr:uid="{00000000-0005-0000-0000-0000E1440000}"/>
    <cellStyle name="SAPBEXaggDataEmph 3 2 2" xfId="4098" xr:uid="{00000000-0005-0000-0000-0000E2440000}"/>
    <cellStyle name="SAPBEXaggDataEmph 3 2 3" xfId="4099" xr:uid="{00000000-0005-0000-0000-0000E3440000}"/>
    <cellStyle name="SAPBEXaggDataEmph 3 2 4" xfId="7068" xr:uid="{00000000-0005-0000-0000-0000E4440000}"/>
    <cellStyle name="SAPBEXaggDataEmph 3 2 4 2" xfId="16349" xr:uid="{00000000-0005-0000-0000-0000E5440000}"/>
    <cellStyle name="SAPBEXaggDataEmph 3 2 4 2 2" xfId="27903" xr:uid="{00000000-0005-0000-0000-0000E6440000}"/>
    <cellStyle name="SAPBEXaggDataEmph 3 2 4 2 3" xfId="38817" xr:uid="{00000000-0005-0000-0000-0000E7440000}"/>
    <cellStyle name="SAPBEXaggDataEmph 3 2 4 3" xfId="18207" xr:uid="{00000000-0005-0000-0000-0000E8440000}"/>
    <cellStyle name="SAPBEXaggDataEmph 3 2 4 3 2" xfId="29695" xr:uid="{00000000-0005-0000-0000-0000E9440000}"/>
    <cellStyle name="SAPBEXaggDataEmph 3 2 4 3 3" xfId="40496" xr:uid="{00000000-0005-0000-0000-0000EA440000}"/>
    <cellStyle name="SAPBEXaggDataEmph 3 2 4 4" xfId="19868" xr:uid="{00000000-0005-0000-0000-0000EB440000}"/>
    <cellStyle name="SAPBEXaggDataEmph 3 2 4 4 2" xfId="31356" xr:uid="{00000000-0005-0000-0000-0000EC440000}"/>
    <cellStyle name="SAPBEXaggDataEmph 3 2 4 4 3" xfId="42041" xr:uid="{00000000-0005-0000-0000-0000ED440000}"/>
    <cellStyle name="SAPBEXaggDataEmph 3 2 4 5" xfId="21602" xr:uid="{00000000-0005-0000-0000-0000EE440000}"/>
    <cellStyle name="SAPBEXaggDataEmph 3 2 4 5 2" xfId="33083" xr:uid="{00000000-0005-0000-0000-0000EF440000}"/>
    <cellStyle name="SAPBEXaggDataEmph 3 2 4 5 3" xfId="43580" xr:uid="{00000000-0005-0000-0000-0000F0440000}"/>
    <cellStyle name="SAPBEXaggDataEmph 3 2 4 6" xfId="11771" xr:uid="{00000000-0005-0000-0000-0000F1440000}"/>
    <cellStyle name="SAPBEXaggDataEmph 3 2 4 7" xfId="23426" xr:uid="{00000000-0005-0000-0000-0000F2440000}"/>
    <cellStyle name="SAPBEXaggDataEmph 3 2 4 8" xfId="34763" xr:uid="{00000000-0005-0000-0000-0000F3440000}"/>
    <cellStyle name="SAPBEXaggDataEmph 3 2 5" xfId="6447" xr:uid="{00000000-0005-0000-0000-0000F4440000}"/>
    <cellStyle name="SAPBEXaggDataEmph 3 2 5 2" xfId="15728" xr:uid="{00000000-0005-0000-0000-0000F5440000}"/>
    <cellStyle name="SAPBEXaggDataEmph 3 2 5 2 2" xfId="27282" xr:uid="{00000000-0005-0000-0000-0000F6440000}"/>
    <cellStyle name="SAPBEXaggDataEmph 3 2 5 2 3" xfId="38269" xr:uid="{00000000-0005-0000-0000-0000F7440000}"/>
    <cellStyle name="SAPBEXaggDataEmph 3 2 5 3" xfId="17653" xr:uid="{00000000-0005-0000-0000-0000F8440000}"/>
    <cellStyle name="SAPBEXaggDataEmph 3 2 5 3 2" xfId="29141" xr:uid="{00000000-0005-0000-0000-0000F9440000}"/>
    <cellStyle name="SAPBEXaggDataEmph 3 2 5 3 3" xfId="39944" xr:uid="{00000000-0005-0000-0000-0000FA440000}"/>
    <cellStyle name="SAPBEXaggDataEmph 3 2 5 4" xfId="19247" xr:uid="{00000000-0005-0000-0000-0000FB440000}"/>
    <cellStyle name="SAPBEXaggDataEmph 3 2 5 4 2" xfId="30735" xr:uid="{00000000-0005-0000-0000-0000FC440000}"/>
    <cellStyle name="SAPBEXaggDataEmph 3 2 5 4 3" xfId="41493" xr:uid="{00000000-0005-0000-0000-0000FD440000}"/>
    <cellStyle name="SAPBEXaggDataEmph 3 2 5 5" xfId="20981" xr:uid="{00000000-0005-0000-0000-0000FE440000}"/>
    <cellStyle name="SAPBEXaggDataEmph 3 2 5 5 2" xfId="32462" xr:uid="{00000000-0005-0000-0000-0000FF440000}"/>
    <cellStyle name="SAPBEXaggDataEmph 3 2 5 5 3" xfId="43032" xr:uid="{00000000-0005-0000-0000-000000450000}"/>
    <cellStyle name="SAPBEXaggDataEmph 3 2 5 6" xfId="11150" xr:uid="{00000000-0005-0000-0000-000001450000}"/>
    <cellStyle name="SAPBEXaggDataEmph 3 2 5 7" xfId="22805" xr:uid="{00000000-0005-0000-0000-000002450000}"/>
    <cellStyle name="SAPBEXaggDataEmph 3 2 5 8" xfId="34142" xr:uid="{00000000-0005-0000-0000-000003450000}"/>
    <cellStyle name="SAPBEXaggDataEmph 3 2 6" xfId="7924" xr:uid="{00000000-0005-0000-0000-000004450000}"/>
    <cellStyle name="SAPBEXaggDataEmph 3 2 6 2" xfId="16909" xr:uid="{00000000-0005-0000-0000-000005450000}"/>
    <cellStyle name="SAPBEXaggDataEmph 3 2 6 2 2" xfId="28463" xr:uid="{00000000-0005-0000-0000-000006450000}"/>
    <cellStyle name="SAPBEXaggDataEmph 3 2 6 2 3" xfId="39304" xr:uid="{00000000-0005-0000-0000-000007450000}"/>
    <cellStyle name="SAPBEXaggDataEmph 3 2 6 3" xfId="18688" xr:uid="{00000000-0005-0000-0000-000008450000}"/>
    <cellStyle name="SAPBEXaggDataEmph 3 2 6 3 2" xfId="30176" xr:uid="{00000000-0005-0000-0000-000009450000}"/>
    <cellStyle name="SAPBEXaggDataEmph 3 2 6 3 3" xfId="40972" xr:uid="{00000000-0005-0000-0000-00000A450000}"/>
    <cellStyle name="SAPBEXaggDataEmph 3 2 6 4" xfId="20396" xr:uid="{00000000-0005-0000-0000-00000B450000}"/>
    <cellStyle name="SAPBEXaggDataEmph 3 2 6 4 2" xfId="31884" xr:uid="{00000000-0005-0000-0000-00000C450000}"/>
    <cellStyle name="SAPBEXaggDataEmph 3 2 6 4 3" xfId="42500" xr:uid="{00000000-0005-0000-0000-00000D450000}"/>
    <cellStyle name="SAPBEXaggDataEmph 3 2 6 5" xfId="22130" xr:uid="{00000000-0005-0000-0000-00000E450000}"/>
    <cellStyle name="SAPBEXaggDataEmph 3 2 6 5 2" xfId="33611" xr:uid="{00000000-0005-0000-0000-00000F450000}"/>
    <cellStyle name="SAPBEXaggDataEmph 3 2 6 5 3" xfId="44039" xr:uid="{00000000-0005-0000-0000-000010450000}"/>
    <cellStyle name="SAPBEXaggDataEmph 3 2 6 6" xfId="12375" xr:uid="{00000000-0005-0000-0000-000011450000}"/>
    <cellStyle name="SAPBEXaggDataEmph 3 2 6 7" xfId="23954" xr:uid="{00000000-0005-0000-0000-000012450000}"/>
    <cellStyle name="SAPBEXaggDataEmph 3 2 6 8" xfId="35289" xr:uid="{00000000-0005-0000-0000-000013450000}"/>
    <cellStyle name="SAPBEXaggDataEmph 3 2 7" xfId="10098" xr:uid="{00000000-0005-0000-0000-000014450000}"/>
    <cellStyle name="SAPBEXaggDataEmph 3 2 7 2" xfId="14879" xr:uid="{00000000-0005-0000-0000-000015450000}"/>
    <cellStyle name="SAPBEXaggDataEmph 3 2 7 2 2" xfId="26438" xr:uid="{00000000-0005-0000-0000-000016450000}"/>
    <cellStyle name="SAPBEXaggDataEmph 3 2 7 2 3" xfId="37511" xr:uid="{00000000-0005-0000-0000-000017450000}"/>
    <cellStyle name="SAPBEXaggDataEmph 3 2 7 3" xfId="13327" xr:uid="{00000000-0005-0000-0000-000018450000}"/>
    <cellStyle name="SAPBEXaggDataEmph 3 2 7 3 2" xfId="24895" xr:uid="{00000000-0005-0000-0000-000019450000}"/>
    <cellStyle name="SAPBEXaggDataEmph 3 2 7 3 3" xfId="36168" xr:uid="{00000000-0005-0000-0000-00001A450000}"/>
    <cellStyle name="SAPBEXaggDataEmph 3 2 7 4" xfId="14889" xr:uid="{00000000-0005-0000-0000-00001B450000}"/>
    <cellStyle name="SAPBEXaggDataEmph 3 2 7 4 2" xfId="26448" xr:uid="{00000000-0005-0000-0000-00001C450000}"/>
    <cellStyle name="SAPBEXaggDataEmph 3 2 7 4 3" xfId="37521" xr:uid="{00000000-0005-0000-0000-00001D450000}"/>
    <cellStyle name="SAPBEXaggDataEmph 3 2 7 5" xfId="14954" xr:uid="{00000000-0005-0000-0000-00001E450000}"/>
    <cellStyle name="SAPBEXaggDataEmph 3 2 7 5 2" xfId="26512" xr:uid="{00000000-0005-0000-0000-00001F450000}"/>
    <cellStyle name="SAPBEXaggDataEmph 3 2 7 5 3" xfId="37571" xr:uid="{00000000-0005-0000-0000-000020450000}"/>
    <cellStyle name="SAPBEXaggDataEmph 3 2 7 6" xfId="22324" xr:uid="{00000000-0005-0000-0000-000021450000}"/>
    <cellStyle name="SAPBEXaggDataEmph 3 2 7 7" xfId="8699" xr:uid="{00000000-0005-0000-0000-000022450000}"/>
    <cellStyle name="SAPBEXaggDataEmph 3 2 8" xfId="13894" xr:uid="{00000000-0005-0000-0000-000023450000}"/>
    <cellStyle name="SAPBEXaggDataEmph 3 2 8 2" xfId="25458" xr:uid="{00000000-0005-0000-0000-000024450000}"/>
    <cellStyle name="SAPBEXaggDataEmph 3 2 8 3" xfId="36666" xr:uid="{00000000-0005-0000-0000-000025450000}"/>
    <cellStyle name="SAPBEXaggDataEmph 3 2 9" xfId="13843" xr:uid="{00000000-0005-0000-0000-000026450000}"/>
    <cellStyle name="SAPBEXaggDataEmph 3 2 9 2" xfId="25407" xr:uid="{00000000-0005-0000-0000-000027450000}"/>
    <cellStyle name="SAPBEXaggDataEmph 3 2 9 3" xfId="36620" xr:uid="{00000000-0005-0000-0000-000028450000}"/>
    <cellStyle name="SAPBEXaggDataEmph 3 3" xfId="4100" xr:uid="{00000000-0005-0000-0000-000029450000}"/>
    <cellStyle name="SAPBEXaggDataEmph 3 3 10" xfId="12991" xr:uid="{00000000-0005-0000-0000-00002A450000}"/>
    <cellStyle name="SAPBEXaggDataEmph 3 3 10 2" xfId="24561" xr:uid="{00000000-0005-0000-0000-00002B450000}"/>
    <cellStyle name="SAPBEXaggDataEmph 3 3 10 3" xfId="35855" xr:uid="{00000000-0005-0000-0000-00002C450000}"/>
    <cellStyle name="SAPBEXaggDataEmph 3 3 11" xfId="14530" xr:uid="{00000000-0005-0000-0000-00002D450000}"/>
    <cellStyle name="SAPBEXaggDataEmph 3 3 11 2" xfId="26094" xr:uid="{00000000-0005-0000-0000-00002E450000}"/>
    <cellStyle name="SAPBEXaggDataEmph 3 3 11 3" xfId="37237" xr:uid="{00000000-0005-0000-0000-00002F450000}"/>
    <cellStyle name="SAPBEXaggDataEmph 3 3 12" xfId="8088" xr:uid="{00000000-0005-0000-0000-000030450000}"/>
    <cellStyle name="SAPBEXaggDataEmph 3 3 13" xfId="8232" xr:uid="{00000000-0005-0000-0000-000031450000}"/>
    <cellStyle name="SAPBEXaggDataEmph 3 3 2" xfId="4101" xr:uid="{00000000-0005-0000-0000-000032450000}"/>
    <cellStyle name="SAPBEXaggDataEmph 3 3 3" xfId="5717" xr:uid="{00000000-0005-0000-0000-000033450000}"/>
    <cellStyle name="SAPBEXaggDataEmph 3 3 3 2" xfId="15415" xr:uid="{00000000-0005-0000-0000-000034450000}"/>
    <cellStyle name="SAPBEXaggDataEmph 3 3 3 2 2" xfId="26969" xr:uid="{00000000-0005-0000-0000-000035450000}"/>
    <cellStyle name="SAPBEXaggDataEmph 3 3 3 2 3" xfId="37991" xr:uid="{00000000-0005-0000-0000-000036450000}"/>
    <cellStyle name="SAPBEXaggDataEmph 3 3 3 3" xfId="17361" xr:uid="{00000000-0005-0000-0000-000037450000}"/>
    <cellStyle name="SAPBEXaggDataEmph 3 3 3 3 2" xfId="28849" xr:uid="{00000000-0005-0000-0000-000038450000}"/>
    <cellStyle name="SAPBEXaggDataEmph 3 3 3 3 3" xfId="39653" xr:uid="{00000000-0005-0000-0000-000039450000}"/>
    <cellStyle name="SAPBEXaggDataEmph 3 3 3 4" xfId="18948" xr:uid="{00000000-0005-0000-0000-00003A450000}"/>
    <cellStyle name="SAPBEXaggDataEmph 3 3 3 4 2" xfId="30436" xr:uid="{00000000-0005-0000-0000-00003B450000}"/>
    <cellStyle name="SAPBEXaggDataEmph 3 3 3 4 3" xfId="41225" xr:uid="{00000000-0005-0000-0000-00003C450000}"/>
    <cellStyle name="SAPBEXaggDataEmph 3 3 3 5" xfId="20687" xr:uid="{00000000-0005-0000-0000-00003D450000}"/>
    <cellStyle name="SAPBEXaggDataEmph 3 3 3 5 2" xfId="32170" xr:uid="{00000000-0005-0000-0000-00003E450000}"/>
    <cellStyle name="SAPBEXaggDataEmph 3 3 3 5 3" xfId="42771" xr:uid="{00000000-0005-0000-0000-00003F450000}"/>
    <cellStyle name="SAPBEXaggDataEmph 3 3 3 6" xfId="10792" xr:uid="{00000000-0005-0000-0000-000040450000}"/>
    <cellStyle name="SAPBEXaggDataEmph 3 3 3 7" xfId="22509" xr:uid="{00000000-0005-0000-0000-000041450000}"/>
    <cellStyle name="SAPBEXaggDataEmph 3 3 3 8" xfId="33855" xr:uid="{00000000-0005-0000-0000-000042450000}"/>
    <cellStyle name="SAPBEXaggDataEmph 3 3 4" xfId="7067" xr:uid="{00000000-0005-0000-0000-000043450000}"/>
    <cellStyle name="SAPBEXaggDataEmph 3 3 4 2" xfId="16348" xr:uid="{00000000-0005-0000-0000-000044450000}"/>
    <cellStyle name="SAPBEXaggDataEmph 3 3 4 2 2" xfId="27902" xr:uid="{00000000-0005-0000-0000-000045450000}"/>
    <cellStyle name="SAPBEXaggDataEmph 3 3 4 2 3" xfId="38816" xr:uid="{00000000-0005-0000-0000-000046450000}"/>
    <cellStyle name="SAPBEXaggDataEmph 3 3 4 3" xfId="18206" xr:uid="{00000000-0005-0000-0000-000047450000}"/>
    <cellStyle name="SAPBEXaggDataEmph 3 3 4 3 2" xfId="29694" xr:uid="{00000000-0005-0000-0000-000048450000}"/>
    <cellStyle name="SAPBEXaggDataEmph 3 3 4 3 3" xfId="40495" xr:uid="{00000000-0005-0000-0000-000049450000}"/>
    <cellStyle name="SAPBEXaggDataEmph 3 3 4 4" xfId="19867" xr:uid="{00000000-0005-0000-0000-00004A450000}"/>
    <cellStyle name="SAPBEXaggDataEmph 3 3 4 4 2" xfId="31355" xr:uid="{00000000-0005-0000-0000-00004B450000}"/>
    <cellStyle name="SAPBEXaggDataEmph 3 3 4 4 3" xfId="42040" xr:uid="{00000000-0005-0000-0000-00004C450000}"/>
    <cellStyle name="SAPBEXaggDataEmph 3 3 4 5" xfId="21601" xr:uid="{00000000-0005-0000-0000-00004D450000}"/>
    <cellStyle name="SAPBEXaggDataEmph 3 3 4 5 2" xfId="33082" xr:uid="{00000000-0005-0000-0000-00004E450000}"/>
    <cellStyle name="SAPBEXaggDataEmph 3 3 4 5 3" xfId="43579" xr:uid="{00000000-0005-0000-0000-00004F450000}"/>
    <cellStyle name="SAPBEXaggDataEmph 3 3 4 6" xfId="11770" xr:uid="{00000000-0005-0000-0000-000050450000}"/>
    <cellStyle name="SAPBEXaggDataEmph 3 3 4 7" xfId="23425" xr:uid="{00000000-0005-0000-0000-000051450000}"/>
    <cellStyle name="SAPBEXaggDataEmph 3 3 4 8" xfId="34762" xr:uid="{00000000-0005-0000-0000-000052450000}"/>
    <cellStyle name="SAPBEXaggDataEmph 3 3 5" xfId="6293" xr:uid="{00000000-0005-0000-0000-000053450000}"/>
    <cellStyle name="SAPBEXaggDataEmph 3 3 5 2" xfId="15574" xr:uid="{00000000-0005-0000-0000-000054450000}"/>
    <cellStyle name="SAPBEXaggDataEmph 3 3 5 2 2" xfId="27128" xr:uid="{00000000-0005-0000-0000-000055450000}"/>
    <cellStyle name="SAPBEXaggDataEmph 3 3 5 2 3" xfId="38137" xr:uid="{00000000-0005-0000-0000-000056450000}"/>
    <cellStyle name="SAPBEXaggDataEmph 3 3 5 3" xfId="17516" xr:uid="{00000000-0005-0000-0000-000057450000}"/>
    <cellStyle name="SAPBEXaggDataEmph 3 3 5 3 2" xfId="29004" xr:uid="{00000000-0005-0000-0000-000058450000}"/>
    <cellStyle name="SAPBEXaggDataEmph 3 3 5 3 3" xfId="39807" xr:uid="{00000000-0005-0000-0000-000059450000}"/>
    <cellStyle name="SAPBEXaggDataEmph 3 3 5 4" xfId="19093" xr:uid="{00000000-0005-0000-0000-00005A450000}"/>
    <cellStyle name="SAPBEXaggDataEmph 3 3 5 4 2" xfId="30581" xr:uid="{00000000-0005-0000-0000-00005B450000}"/>
    <cellStyle name="SAPBEXaggDataEmph 3 3 5 4 3" xfId="41361" xr:uid="{00000000-0005-0000-0000-00005C450000}"/>
    <cellStyle name="SAPBEXaggDataEmph 3 3 5 5" xfId="20827" xr:uid="{00000000-0005-0000-0000-00005D450000}"/>
    <cellStyle name="SAPBEXaggDataEmph 3 3 5 5 2" xfId="32309" xr:uid="{00000000-0005-0000-0000-00005E450000}"/>
    <cellStyle name="SAPBEXaggDataEmph 3 3 5 5 3" xfId="42901" xr:uid="{00000000-0005-0000-0000-00005F450000}"/>
    <cellStyle name="SAPBEXaggDataEmph 3 3 5 6" xfId="10999" xr:uid="{00000000-0005-0000-0000-000060450000}"/>
    <cellStyle name="SAPBEXaggDataEmph 3 3 5 7" xfId="22652" xr:uid="{00000000-0005-0000-0000-000061450000}"/>
    <cellStyle name="SAPBEXaggDataEmph 3 3 5 8" xfId="33993" xr:uid="{00000000-0005-0000-0000-000062450000}"/>
    <cellStyle name="SAPBEXaggDataEmph 3 3 6" xfId="6832" xr:uid="{00000000-0005-0000-0000-000063450000}"/>
    <cellStyle name="SAPBEXaggDataEmph 3 3 6 2" xfId="16113" xr:uid="{00000000-0005-0000-0000-000064450000}"/>
    <cellStyle name="SAPBEXaggDataEmph 3 3 6 2 2" xfId="27667" xr:uid="{00000000-0005-0000-0000-000065450000}"/>
    <cellStyle name="SAPBEXaggDataEmph 3 3 6 2 3" xfId="38608" xr:uid="{00000000-0005-0000-0000-000066450000}"/>
    <cellStyle name="SAPBEXaggDataEmph 3 3 6 3" xfId="17995" xr:uid="{00000000-0005-0000-0000-000067450000}"/>
    <cellStyle name="SAPBEXaggDataEmph 3 3 6 3 2" xfId="29483" xr:uid="{00000000-0005-0000-0000-000068450000}"/>
    <cellStyle name="SAPBEXaggDataEmph 3 3 6 3 3" xfId="40285" xr:uid="{00000000-0005-0000-0000-000069450000}"/>
    <cellStyle name="SAPBEXaggDataEmph 3 3 6 4" xfId="19632" xr:uid="{00000000-0005-0000-0000-00006A450000}"/>
    <cellStyle name="SAPBEXaggDataEmph 3 3 6 4 2" xfId="31120" xr:uid="{00000000-0005-0000-0000-00006B450000}"/>
    <cellStyle name="SAPBEXaggDataEmph 3 3 6 4 3" xfId="41832" xr:uid="{00000000-0005-0000-0000-00006C450000}"/>
    <cellStyle name="SAPBEXaggDataEmph 3 3 6 5" xfId="21366" xr:uid="{00000000-0005-0000-0000-00006D450000}"/>
    <cellStyle name="SAPBEXaggDataEmph 3 3 6 5 2" xfId="32847" xr:uid="{00000000-0005-0000-0000-00006E450000}"/>
    <cellStyle name="SAPBEXaggDataEmph 3 3 6 5 3" xfId="43371" xr:uid="{00000000-0005-0000-0000-00006F450000}"/>
    <cellStyle name="SAPBEXaggDataEmph 3 3 6 6" xfId="11535" xr:uid="{00000000-0005-0000-0000-000070450000}"/>
    <cellStyle name="SAPBEXaggDataEmph 3 3 6 7" xfId="23190" xr:uid="{00000000-0005-0000-0000-000071450000}"/>
    <cellStyle name="SAPBEXaggDataEmph 3 3 6 8" xfId="34527" xr:uid="{00000000-0005-0000-0000-000072450000}"/>
    <cellStyle name="SAPBEXaggDataEmph 3 3 7" xfId="10099" xr:uid="{00000000-0005-0000-0000-000073450000}"/>
    <cellStyle name="SAPBEXaggDataEmph 3 3 8" xfId="13893" xr:uid="{00000000-0005-0000-0000-000074450000}"/>
    <cellStyle name="SAPBEXaggDataEmph 3 3 8 2" xfId="25457" xr:uid="{00000000-0005-0000-0000-000075450000}"/>
    <cellStyle name="SAPBEXaggDataEmph 3 3 8 3" xfId="36665" xr:uid="{00000000-0005-0000-0000-000076450000}"/>
    <cellStyle name="SAPBEXaggDataEmph 3 3 9" xfId="13842" xr:uid="{00000000-0005-0000-0000-000077450000}"/>
    <cellStyle name="SAPBEXaggDataEmph 3 3 9 2" xfId="25406" xr:uid="{00000000-0005-0000-0000-000078450000}"/>
    <cellStyle name="SAPBEXaggDataEmph 3 3 9 3" xfId="36619" xr:uid="{00000000-0005-0000-0000-000079450000}"/>
    <cellStyle name="SAPBEXaggDataEmph 3 4" xfId="4102" xr:uid="{00000000-0005-0000-0000-00007A450000}"/>
    <cellStyle name="SAPBEXaggDataEmph 3 5" xfId="4103" xr:uid="{00000000-0005-0000-0000-00007B450000}"/>
    <cellStyle name="SAPBEXaggDataEmph 3 6" xfId="6554" xr:uid="{00000000-0005-0000-0000-00007C450000}"/>
    <cellStyle name="SAPBEXaggDataEmph 3 6 2" xfId="15835" xr:uid="{00000000-0005-0000-0000-00007D450000}"/>
    <cellStyle name="SAPBEXaggDataEmph 3 6 2 2" xfId="27389" xr:uid="{00000000-0005-0000-0000-00007E450000}"/>
    <cellStyle name="SAPBEXaggDataEmph 3 6 2 3" xfId="38360" xr:uid="{00000000-0005-0000-0000-00007F450000}"/>
    <cellStyle name="SAPBEXaggDataEmph 3 6 3" xfId="17745" xr:uid="{00000000-0005-0000-0000-000080450000}"/>
    <cellStyle name="SAPBEXaggDataEmph 3 6 3 2" xfId="29233" xr:uid="{00000000-0005-0000-0000-000081450000}"/>
    <cellStyle name="SAPBEXaggDataEmph 3 6 3 3" xfId="40036" xr:uid="{00000000-0005-0000-0000-000082450000}"/>
    <cellStyle name="SAPBEXaggDataEmph 3 6 4" xfId="19354" xr:uid="{00000000-0005-0000-0000-000083450000}"/>
    <cellStyle name="SAPBEXaggDataEmph 3 6 4 2" xfId="30842" xr:uid="{00000000-0005-0000-0000-000084450000}"/>
    <cellStyle name="SAPBEXaggDataEmph 3 6 4 3" xfId="41584" xr:uid="{00000000-0005-0000-0000-000085450000}"/>
    <cellStyle name="SAPBEXaggDataEmph 3 6 5" xfId="21088" xr:uid="{00000000-0005-0000-0000-000086450000}"/>
    <cellStyle name="SAPBEXaggDataEmph 3 6 5 2" xfId="32569" xr:uid="{00000000-0005-0000-0000-000087450000}"/>
    <cellStyle name="SAPBEXaggDataEmph 3 6 5 3" xfId="43123" xr:uid="{00000000-0005-0000-0000-000088450000}"/>
    <cellStyle name="SAPBEXaggDataEmph 3 6 6" xfId="11257" xr:uid="{00000000-0005-0000-0000-000089450000}"/>
    <cellStyle name="SAPBEXaggDataEmph 3 6 7" xfId="22912" xr:uid="{00000000-0005-0000-0000-00008A450000}"/>
    <cellStyle name="SAPBEXaggDataEmph 3 6 8" xfId="34249" xr:uid="{00000000-0005-0000-0000-00008B450000}"/>
    <cellStyle name="SAPBEXaggDataEmph 3 7" xfId="6621" xr:uid="{00000000-0005-0000-0000-00008C450000}"/>
    <cellStyle name="SAPBEXaggDataEmph 3 7 2" xfId="15902" xr:uid="{00000000-0005-0000-0000-00008D450000}"/>
    <cellStyle name="SAPBEXaggDataEmph 3 7 2 2" xfId="27456" xr:uid="{00000000-0005-0000-0000-00008E450000}"/>
    <cellStyle name="SAPBEXaggDataEmph 3 7 2 3" xfId="38425" xr:uid="{00000000-0005-0000-0000-00008F450000}"/>
    <cellStyle name="SAPBEXaggDataEmph 3 7 3" xfId="17810" xr:uid="{00000000-0005-0000-0000-000090450000}"/>
    <cellStyle name="SAPBEXaggDataEmph 3 7 3 2" xfId="29298" xr:uid="{00000000-0005-0000-0000-000091450000}"/>
    <cellStyle name="SAPBEXaggDataEmph 3 7 3 3" xfId="40101" xr:uid="{00000000-0005-0000-0000-000092450000}"/>
    <cellStyle name="SAPBEXaggDataEmph 3 7 4" xfId="19421" xr:uid="{00000000-0005-0000-0000-000093450000}"/>
    <cellStyle name="SAPBEXaggDataEmph 3 7 4 2" xfId="30909" xr:uid="{00000000-0005-0000-0000-000094450000}"/>
    <cellStyle name="SAPBEXaggDataEmph 3 7 4 3" xfId="41649" xr:uid="{00000000-0005-0000-0000-000095450000}"/>
    <cellStyle name="SAPBEXaggDataEmph 3 7 5" xfId="21155" xr:uid="{00000000-0005-0000-0000-000096450000}"/>
    <cellStyle name="SAPBEXaggDataEmph 3 7 5 2" xfId="32636" xr:uid="{00000000-0005-0000-0000-000097450000}"/>
    <cellStyle name="SAPBEXaggDataEmph 3 7 5 3" xfId="43188" xr:uid="{00000000-0005-0000-0000-000098450000}"/>
    <cellStyle name="SAPBEXaggDataEmph 3 7 6" xfId="11324" xr:uid="{00000000-0005-0000-0000-000099450000}"/>
    <cellStyle name="SAPBEXaggDataEmph 3 7 7" xfId="22979" xr:uid="{00000000-0005-0000-0000-00009A450000}"/>
    <cellStyle name="SAPBEXaggDataEmph 3 7 8" xfId="34316" xr:uid="{00000000-0005-0000-0000-00009B450000}"/>
    <cellStyle name="SAPBEXaggDataEmph 3 8" xfId="6382" xr:uid="{00000000-0005-0000-0000-00009C450000}"/>
    <cellStyle name="SAPBEXaggDataEmph 3 8 2" xfId="15663" xr:uid="{00000000-0005-0000-0000-00009D450000}"/>
    <cellStyle name="SAPBEXaggDataEmph 3 8 2 2" xfId="27217" xr:uid="{00000000-0005-0000-0000-00009E450000}"/>
    <cellStyle name="SAPBEXaggDataEmph 3 8 2 3" xfId="38213" xr:uid="{00000000-0005-0000-0000-00009F450000}"/>
    <cellStyle name="SAPBEXaggDataEmph 3 8 3" xfId="17593" xr:uid="{00000000-0005-0000-0000-0000A0450000}"/>
    <cellStyle name="SAPBEXaggDataEmph 3 8 3 2" xfId="29081" xr:uid="{00000000-0005-0000-0000-0000A1450000}"/>
    <cellStyle name="SAPBEXaggDataEmph 3 8 3 3" xfId="39884" xr:uid="{00000000-0005-0000-0000-0000A2450000}"/>
    <cellStyle name="SAPBEXaggDataEmph 3 8 4" xfId="19182" xr:uid="{00000000-0005-0000-0000-0000A3450000}"/>
    <cellStyle name="SAPBEXaggDataEmph 3 8 4 2" xfId="30670" xr:uid="{00000000-0005-0000-0000-0000A4450000}"/>
    <cellStyle name="SAPBEXaggDataEmph 3 8 4 3" xfId="41437" xr:uid="{00000000-0005-0000-0000-0000A5450000}"/>
    <cellStyle name="SAPBEXaggDataEmph 3 8 5" xfId="20916" xr:uid="{00000000-0005-0000-0000-0000A6450000}"/>
    <cellStyle name="SAPBEXaggDataEmph 3 8 5 2" xfId="32397" xr:uid="{00000000-0005-0000-0000-0000A7450000}"/>
    <cellStyle name="SAPBEXaggDataEmph 3 8 5 3" xfId="42976" xr:uid="{00000000-0005-0000-0000-0000A8450000}"/>
    <cellStyle name="SAPBEXaggDataEmph 3 8 6" xfId="11085" xr:uid="{00000000-0005-0000-0000-0000A9450000}"/>
    <cellStyle name="SAPBEXaggDataEmph 3 8 7" xfId="22740" xr:uid="{00000000-0005-0000-0000-0000AA450000}"/>
    <cellStyle name="SAPBEXaggDataEmph 3 8 8" xfId="34077" xr:uid="{00000000-0005-0000-0000-0000AB450000}"/>
    <cellStyle name="SAPBEXaggDataEmph 3 9" xfId="10097" xr:uid="{00000000-0005-0000-0000-0000AC450000}"/>
    <cellStyle name="SAPBEXaggDataEmph 3 9 2" xfId="14878" xr:uid="{00000000-0005-0000-0000-0000AD450000}"/>
    <cellStyle name="SAPBEXaggDataEmph 3 9 2 2" xfId="26437" xr:uid="{00000000-0005-0000-0000-0000AE450000}"/>
    <cellStyle name="SAPBEXaggDataEmph 3 9 2 3" xfId="37510" xr:uid="{00000000-0005-0000-0000-0000AF450000}"/>
    <cellStyle name="SAPBEXaggDataEmph 3 9 3" xfId="14458" xr:uid="{00000000-0005-0000-0000-0000B0450000}"/>
    <cellStyle name="SAPBEXaggDataEmph 3 9 3 2" xfId="26022" xr:uid="{00000000-0005-0000-0000-0000B1450000}"/>
    <cellStyle name="SAPBEXaggDataEmph 3 9 3 3" xfId="37166" xr:uid="{00000000-0005-0000-0000-0000B2450000}"/>
    <cellStyle name="SAPBEXaggDataEmph 3 9 4" xfId="15388" xr:uid="{00000000-0005-0000-0000-0000B3450000}"/>
    <cellStyle name="SAPBEXaggDataEmph 3 9 4 2" xfId="26942" xr:uid="{00000000-0005-0000-0000-0000B4450000}"/>
    <cellStyle name="SAPBEXaggDataEmph 3 9 4 3" xfId="37964" xr:uid="{00000000-0005-0000-0000-0000B5450000}"/>
    <cellStyle name="SAPBEXaggDataEmph 3 9 5" xfId="15205" xr:uid="{00000000-0005-0000-0000-0000B6450000}"/>
    <cellStyle name="SAPBEXaggDataEmph 3 9 5 2" xfId="26763" xr:uid="{00000000-0005-0000-0000-0000B7450000}"/>
    <cellStyle name="SAPBEXaggDataEmph 3 9 5 3" xfId="37802" xr:uid="{00000000-0005-0000-0000-0000B8450000}"/>
    <cellStyle name="SAPBEXaggDataEmph 3 9 6" xfId="22323" xr:uid="{00000000-0005-0000-0000-0000B9450000}"/>
    <cellStyle name="SAPBEXaggDataEmph 3 9 7" xfId="10250" xr:uid="{00000000-0005-0000-0000-0000BA450000}"/>
    <cellStyle name="SAPBEXaggDataEmph 4" xfId="4104" xr:uid="{00000000-0005-0000-0000-0000BB450000}"/>
    <cellStyle name="SAPBEXaggDataEmph 4 10" xfId="18856" xr:uid="{00000000-0005-0000-0000-0000BC450000}"/>
    <cellStyle name="SAPBEXaggDataEmph 4 10 2" xfId="30344" xr:uid="{00000000-0005-0000-0000-0000BD450000}"/>
    <cellStyle name="SAPBEXaggDataEmph 4 10 3" xfId="41138" xr:uid="{00000000-0005-0000-0000-0000BE450000}"/>
    <cellStyle name="SAPBEXaggDataEmph 4 11" xfId="13351" xr:uid="{00000000-0005-0000-0000-0000BF450000}"/>
    <cellStyle name="SAPBEXaggDataEmph 4 11 2" xfId="24919" xr:uid="{00000000-0005-0000-0000-0000C0450000}"/>
    <cellStyle name="SAPBEXaggDataEmph 4 11 3" xfId="36192" xr:uid="{00000000-0005-0000-0000-0000C1450000}"/>
    <cellStyle name="SAPBEXaggDataEmph 4 12" xfId="10842" xr:uid="{00000000-0005-0000-0000-0000C2450000}"/>
    <cellStyle name="SAPBEXaggDataEmph 4 13" xfId="8407" xr:uid="{00000000-0005-0000-0000-0000C3450000}"/>
    <cellStyle name="SAPBEXaggDataEmph 4 2" xfId="4105" xr:uid="{00000000-0005-0000-0000-0000C4450000}"/>
    <cellStyle name="SAPBEXaggDataEmph 4 3" xfId="5235" xr:uid="{00000000-0005-0000-0000-0000C5450000}"/>
    <cellStyle name="SAPBEXaggDataEmph 4 3 2" xfId="15222" xr:uid="{00000000-0005-0000-0000-0000C6450000}"/>
    <cellStyle name="SAPBEXaggDataEmph 4 3 2 2" xfId="26779" xr:uid="{00000000-0005-0000-0000-0000C7450000}"/>
    <cellStyle name="SAPBEXaggDataEmph 4 3 2 3" xfId="37813" xr:uid="{00000000-0005-0000-0000-0000C8450000}"/>
    <cellStyle name="SAPBEXaggDataEmph 4 3 3" xfId="17223" xr:uid="{00000000-0005-0000-0000-0000C9450000}"/>
    <cellStyle name="SAPBEXaggDataEmph 4 3 3 2" xfId="28711" xr:uid="{00000000-0005-0000-0000-0000CA450000}"/>
    <cellStyle name="SAPBEXaggDataEmph 4 3 3 3" xfId="39530" xr:uid="{00000000-0005-0000-0000-0000CB450000}"/>
    <cellStyle name="SAPBEXaggDataEmph 4 3 4" xfId="14795" xr:uid="{00000000-0005-0000-0000-0000CC450000}"/>
    <cellStyle name="SAPBEXaggDataEmph 4 3 4 2" xfId="26354" xr:uid="{00000000-0005-0000-0000-0000CD450000}"/>
    <cellStyle name="SAPBEXaggDataEmph 4 3 4 3" xfId="37444" xr:uid="{00000000-0005-0000-0000-0000CE450000}"/>
    <cellStyle name="SAPBEXaggDataEmph 4 3 5" xfId="20615" xr:uid="{00000000-0005-0000-0000-0000CF450000}"/>
    <cellStyle name="SAPBEXaggDataEmph 4 3 5 2" xfId="32099" xr:uid="{00000000-0005-0000-0000-0000D0450000}"/>
    <cellStyle name="SAPBEXaggDataEmph 4 3 5 3" xfId="42705" xr:uid="{00000000-0005-0000-0000-0000D1450000}"/>
    <cellStyle name="SAPBEXaggDataEmph 4 3 6" xfId="10657" xr:uid="{00000000-0005-0000-0000-0000D2450000}"/>
    <cellStyle name="SAPBEXaggDataEmph 4 3 7" xfId="22429" xr:uid="{00000000-0005-0000-0000-0000D3450000}"/>
    <cellStyle name="SAPBEXaggDataEmph 4 3 8" xfId="33794" xr:uid="{00000000-0005-0000-0000-0000D4450000}"/>
    <cellStyle name="SAPBEXaggDataEmph 4 4" xfId="6619" xr:uid="{00000000-0005-0000-0000-0000D5450000}"/>
    <cellStyle name="SAPBEXaggDataEmph 4 4 2" xfId="15900" xr:uid="{00000000-0005-0000-0000-0000D6450000}"/>
    <cellStyle name="SAPBEXaggDataEmph 4 4 2 2" xfId="27454" xr:uid="{00000000-0005-0000-0000-0000D7450000}"/>
    <cellStyle name="SAPBEXaggDataEmph 4 4 2 3" xfId="38423" xr:uid="{00000000-0005-0000-0000-0000D8450000}"/>
    <cellStyle name="SAPBEXaggDataEmph 4 4 3" xfId="17808" xr:uid="{00000000-0005-0000-0000-0000D9450000}"/>
    <cellStyle name="SAPBEXaggDataEmph 4 4 3 2" xfId="29296" xr:uid="{00000000-0005-0000-0000-0000DA450000}"/>
    <cellStyle name="SAPBEXaggDataEmph 4 4 3 3" xfId="40099" xr:uid="{00000000-0005-0000-0000-0000DB450000}"/>
    <cellStyle name="SAPBEXaggDataEmph 4 4 4" xfId="19419" xr:uid="{00000000-0005-0000-0000-0000DC450000}"/>
    <cellStyle name="SAPBEXaggDataEmph 4 4 4 2" xfId="30907" xr:uid="{00000000-0005-0000-0000-0000DD450000}"/>
    <cellStyle name="SAPBEXaggDataEmph 4 4 4 3" xfId="41647" xr:uid="{00000000-0005-0000-0000-0000DE450000}"/>
    <cellStyle name="SAPBEXaggDataEmph 4 4 5" xfId="21153" xr:uid="{00000000-0005-0000-0000-0000DF450000}"/>
    <cellStyle name="SAPBEXaggDataEmph 4 4 5 2" xfId="32634" xr:uid="{00000000-0005-0000-0000-0000E0450000}"/>
    <cellStyle name="SAPBEXaggDataEmph 4 4 5 3" xfId="43186" xr:uid="{00000000-0005-0000-0000-0000E1450000}"/>
    <cellStyle name="SAPBEXaggDataEmph 4 4 6" xfId="11322" xr:uid="{00000000-0005-0000-0000-0000E2450000}"/>
    <cellStyle name="SAPBEXaggDataEmph 4 4 7" xfId="22977" xr:uid="{00000000-0005-0000-0000-0000E3450000}"/>
    <cellStyle name="SAPBEXaggDataEmph 4 4 8" xfId="34314" xr:uid="{00000000-0005-0000-0000-0000E4450000}"/>
    <cellStyle name="SAPBEXaggDataEmph 4 5" xfId="6744" xr:uid="{00000000-0005-0000-0000-0000E5450000}"/>
    <cellStyle name="SAPBEXaggDataEmph 4 5 2" xfId="16025" xr:uid="{00000000-0005-0000-0000-0000E6450000}"/>
    <cellStyle name="SAPBEXaggDataEmph 4 5 2 2" xfId="27579" xr:uid="{00000000-0005-0000-0000-0000E7450000}"/>
    <cellStyle name="SAPBEXaggDataEmph 4 5 2 3" xfId="38536" xr:uid="{00000000-0005-0000-0000-0000E8450000}"/>
    <cellStyle name="SAPBEXaggDataEmph 4 5 3" xfId="17923" xr:uid="{00000000-0005-0000-0000-0000E9450000}"/>
    <cellStyle name="SAPBEXaggDataEmph 4 5 3 2" xfId="29411" xr:uid="{00000000-0005-0000-0000-0000EA450000}"/>
    <cellStyle name="SAPBEXaggDataEmph 4 5 3 3" xfId="40213" xr:uid="{00000000-0005-0000-0000-0000EB450000}"/>
    <cellStyle name="SAPBEXaggDataEmph 4 5 4" xfId="19544" xr:uid="{00000000-0005-0000-0000-0000EC450000}"/>
    <cellStyle name="SAPBEXaggDataEmph 4 5 4 2" xfId="31032" xr:uid="{00000000-0005-0000-0000-0000ED450000}"/>
    <cellStyle name="SAPBEXaggDataEmph 4 5 4 3" xfId="41760" xr:uid="{00000000-0005-0000-0000-0000EE450000}"/>
    <cellStyle name="SAPBEXaggDataEmph 4 5 5" xfId="21278" xr:uid="{00000000-0005-0000-0000-0000EF450000}"/>
    <cellStyle name="SAPBEXaggDataEmph 4 5 5 2" xfId="32759" xr:uid="{00000000-0005-0000-0000-0000F0450000}"/>
    <cellStyle name="SAPBEXaggDataEmph 4 5 5 3" xfId="43299" xr:uid="{00000000-0005-0000-0000-0000F1450000}"/>
    <cellStyle name="SAPBEXaggDataEmph 4 5 6" xfId="11447" xr:uid="{00000000-0005-0000-0000-0000F2450000}"/>
    <cellStyle name="SAPBEXaggDataEmph 4 5 7" xfId="23102" xr:uid="{00000000-0005-0000-0000-0000F3450000}"/>
    <cellStyle name="SAPBEXaggDataEmph 4 5 8" xfId="34439" xr:uid="{00000000-0005-0000-0000-0000F4450000}"/>
    <cellStyle name="SAPBEXaggDataEmph 4 6" xfId="7190" xr:uid="{00000000-0005-0000-0000-0000F5450000}"/>
    <cellStyle name="SAPBEXaggDataEmph 4 6 2" xfId="16471" xr:uid="{00000000-0005-0000-0000-0000F6450000}"/>
    <cellStyle name="SAPBEXaggDataEmph 4 6 2 2" xfId="28025" xr:uid="{00000000-0005-0000-0000-0000F7450000}"/>
    <cellStyle name="SAPBEXaggDataEmph 4 6 2 3" xfId="38929" xr:uid="{00000000-0005-0000-0000-0000F8450000}"/>
    <cellStyle name="SAPBEXaggDataEmph 4 6 3" xfId="18321" xr:uid="{00000000-0005-0000-0000-0000F9450000}"/>
    <cellStyle name="SAPBEXaggDataEmph 4 6 3 2" xfId="29809" xr:uid="{00000000-0005-0000-0000-0000FA450000}"/>
    <cellStyle name="SAPBEXaggDataEmph 4 6 3 3" xfId="40610" xr:uid="{00000000-0005-0000-0000-0000FB450000}"/>
    <cellStyle name="SAPBEXaggDataEmph 4 6 4" xfId="19990" xr:uid="{00000000-0005-0000-0000-0000FC450000}"/>
    <cellStyle name="SAPBEXaggDataEmph 4 6 4 2" xfId="31478" xr:uid="{00000000-0005-0000-0000-0000FD450000}"/>
    <cellStyle name="SAPBEXaggDataEmph 4 6 4 3" xfId="42153" xr:uid="{00000000-0005-0000-0000-0000FE450000}"/>
    <cellStyle name="SAPBEXaggDataEmph 4 6 5" xfId="21724" xr:uid="{00000000-0005-0000-0000-0000FF450000}"/>
    <cellStyle name="SAPBEXaggDataEmph 4 6 5 2" xfId="33205" xr:uid="{00000000-0005-0000-0000-000000460000}"/>
    <cellStyle name="SAPBEXaggDataEmph 4 6 5 3" xfId="43692" xr:uid="{00000000-0005-0000-0000-000001460000}"/>
    <cellStyle name="SAPBEXaggDataEmph 4 6 6" xfId="11893" xr:uid="{00000000-0005-0000-0000-000002460000}"/>
    <cellStyle name="SAPBEXaggDataEmph 4 6 7" xfId="23548" xr:uid="{00000000-0005-0000-0000-000003460000}"/>
    <cellStyle name="SAPBEXaggDataEmph 4 6 8" xfId="34885" xr:uid="{00000000-0005-0000-0000-000004460000}"/>
    <cellStyle name="SAPBEXaggDataEmph 4 7" xfId="10100" xr:uid="{00000000-0005-0000-0000-000005460000}"/>
    <cellStyle name="SAPBEXaggDataEmph 4 8" xfId="13109" xr:uid="{00000000-0005-0000-0000-000006460000}"/>
    <cellStyle name="SAPBEXaggDataEmph 4 8 2" xfId="24678" xr:uid="{00000000-0005-0000-0000-000007460000}"/>
    <cellStyle name="SAPBEXaggDataEmph 4 8 3" xfId="35966" xr:uid="{00000000-0005-0000-0000-000008460000}"/>
    <cellStyle name="SAPBEXaggDataEmph 4 9" xfId="13582" xr:uid="{00000000-0005-0000-0000-000009460000}"/>
    <cellStyle name="SAPBEXaggDataEmph 4 9 2" xfId="25146" xr:uid="{00000000-0005-0000-0000-00000A460000}"/>
    <cellStyle name="SAPBEXaggDataEmph 4 9 3" xfId="36393" xr:uid="{00000000-0005-0000-0000-00000B460000}"/>
    <cellStyle name="SAPBEXaggDataEmph 5" xfId="4106" xr:uid="{00000000-0005-0000-0000-00000C460000}"/>
    <cellStyle name="SAPBEXaggDataEmph 5 10" xfId="13000" xr:uid="{00000000-0005-0000-0000-00000D460000}"/>
    <cellStyle name="SAPBEXaggDataEmph 5 10 2" xfId="24569" xr:uid="{00000000-0005-0000-0000-00000E460000}"/>
    <cellStyle name="SAPBEXaggDataEmph 5 10 3" xfId="35861" xr:uid="{00000000-0005-0000-0000-00000F460000}"/>
    <cellStyle name="SAPBEXaggDataEmph 5 11" xfId="9609" xr:uid="{00000000-0005-0000-0000-000010460000}"/>
    <cellStyle name="SAPBEXaggDataEmph 5 12" xfId="8236" xr:uid="{00000000-0005-0000-0000-000011460000}"/>
    <cellStyle name="SAPBEXaggDataEmph 5 2" xfId="5784" xr:uid="{00000000-0005-0000-0000-000012460000}"/>
    <cellStyle name="SAPBEXaggDataEmph 5 2 2" xfId="15456" xr:uid="{00000000-0005-0000-0000-000013460000}"/>
    <cellStyle name="SAPBEXaggDataEmph 5 2 2 2" xfId="27010" xr:uid="{00000000-0005-0000-0000-000014460000}"/>
    <cellStyle name="SAPBEXaggDataEmph 5 2 2 3" xfId="38032" xr:uid="{00000000-0005-0000-0000-000015460000}"/>
    <cellStyle name="SAPBEXaggDataEmph 5 2 3" xfId="17410" xr:uid="{00000000-0005-0000-0000-000016460000}"/>
    <cellStyle name="SAPBEXaggDataEmph 5 2 3 2" xfId="28898" xr:uid="{00000000-0005-0000-0000-000017460000}"/>
    <cellStyle name="SAPBEXaggDataEmph 5 2 3 3" xfId="39702" xr:uid="{00000000-0005-0000-0000-000018460000}"/>
    <cellStyle name="SAPBEXaggDataEmph 5 2 4" xfId="18988" xr:uid="{00000000-0005-0000-0000-000019460000}"/>
    <cellStyle name="SAPBEXaggDataEmph 5 2 4 2" xfId="30476" xr:uid="{00000000-0005-0000-0000-00001A460000}"/>
    <cellStyle name="SAPBEXaggDataEmph 5 2 4 3" xfId="41265" xr:uid="{00000000-0005-0000-0000-00001B460000}"/>
    <cellStyle name="SAPBEXaggDataEmph 5 2 5" xfId="20727" xr:uid="{00000000-0005-0000-0000-00001C460000}"/>
    <cellStyle name="SAPBEXaggDataEmph 5 2 5 2" xfId="32210" xr:uid="{00000000-0005-0000-0000-00001D460000}"/>
    <cellStyle name="SAPBEXaggDataEmph 5 2 5 3" xfId="42811" xr:uid="{00000000-0005-0000-0000-00001E460000}"/>
    <cellStyle name="SAPBEXaggDataEmph 5 2 6" xfId="10844" xr:uid="{00000000-0005-0000-0000-00001F460000}"/>
    <cellStyle name="SAPBEXaggDataEmph 5 2 7" xfId="22551" xr:uid="{00000000-0005-0000-0000-000020460000}"/>
    <cellStyle name="SAPBEXaggDataEmph 5 2 8" xfId="33895" xr:uid="{00000000-0005-0000-0000-000021460000}"/>
    <cellStyle name="SAPBEXaggDataEmph 5 3" xfId="7133" xr:uid="{00000000-0005-0000-0000-000022460000}"/>
    <cellStyle name="SAPBEXaggDataEmph 5 3 2" xfId="16414" xr:uid="{00000000-0005-0000-0000-000023460000}"/>
    <cellStyle name="SAPBEXaggDataEmph 5 3 2 2" xfId="27968" xr:uid="{00000000-0005-0000-0000-000024460000}"/>
    <cellStyle name="SAPBEXaggDataEmph 5 3 2 3" xfId="38878" xr:uid="{00000000-0005-0000-0000-000025460000}"/>
    <cellStyle name="SAPBEXaggDataEmph 5 3 3" xfId="18269" xr:uid="{00000000-0005-0000-0000-000026460000}"/>
    <cellStyle name="SAPBEXaggDataEmph 5 3 3 2" xfId="29757" xr:uid="{00000000-0005-0000-0000-000027460000}"/>
    <cellStyle name="SAPBEXaggDataEmph 5 3 3 3" xfId="40558" xr:uid="{00000000-0005-0000-0000-000028460000}"/>
    <cellStyle name="SAPBEXaggDataEmph 5 3 4" xfId="19933" xr:uid="{00000000-0005-0000-0000-000029460000}"/>
    <cellStyle name="SAPBEXaggDataEmph 5 3 4 2" xfId="31421" xr:uid="{00000000-0005-0000-0000-00002A460000}"/>
    <cellStyle name="SAPBEXaggDataEmph 5 3 4 3" xfId="42102" xr:uid="{00000000-0005-0000-0000-00002B460000}"/>
    <cellStyle name="SAPBEXaggDataEmph 5 3 5" xfId="21667" xr:uid="{00000000-0005-0000-0000-00002C460000}"/>
    <cellStyle name="SAPBEXaggDataEmph 5 3 5 2" xfId="33148" xr:uid="{00000000-0005-0000-0000-00002D460000}"/>
    <cellStyle name="SAPBEXaggDataEmph 5 3 5 3" xfId="43641" xr:uid="{00000000-0005-0000-0000-00002E460000}"/>
    <cellStyle name="SAPBEXaggDataEmph 5 3 6" xfId="11836" xr:uid="{00000000-0005-0000-0000-00002F460000}"/>
    <cellStyle name="SAPBEXaggDataEmph 5 3 7" xfId="23491" xr:uid="{00000000-0005-0000-0000-000030460000}"/>
    <cellStyle name="SAPBEXaggDataEmph 5 3 8" xfId="34828" xr:uid="{00000000-0005-0000-0000-000031460000}"/>
    <cellStyle name="SAPBEXaggDataEmph 5 4" xfId="6513" xr:uid="{00000000-0005-0000-0000-000032460000}"/>
    <cellStyle name="SAPBEXaggDataEmph 5 4 2" xfId="15794" xr:uid="{00000000-0005-0000-0000-000033460000}"/>
    <cellStyle name="SAPBEXaggDataEmph 5 4 2 2" xfId="27348" xr:uid="{00000000-0005-0000-0000-000034460000}"/>
    <cellStyle name="SAPBEXaggDataEmph 5 4 2 3" xfId="38325" xr:uid="{00000000-0005-0000-0000-000035460000}"/>
    <cellStyle name="SAPBEXaggDataEmph 5 4 3" xfId="17710" xr:uid="{00000000-0005-0000-0000-000036460000}"/>
    <cellStyle name="SAPBEXaggDataEmph 5 4 3 2" xfId="29198" xr:uid="{00000000-0005-0000-0000-000037460000}"/>
    <cellStyle name="SAPBEXaggDataEmph 5 4 3 3" xfId="40001" xr:uid="{00000000-0005-0000-0000-000038460000}"/>
    <cellStyle name="SAPBEXaggDataEmph 5 4 4" xfId="19313" xr:uid="{00000000-0005-0000-0000-000039460000}"/>
    <cellStyle name="SAPBEXaggDataEmph 5 4 4 2" xfId="30801" xr:uid="{00000000-0005-0000-0000-00003A460000}"/>
    <cellStyle name="SAPBEXaggDataEmph 5 4 4 3" xfId="41549" xr:uid="{00000000-0005-0000-0000-00003B460000}"/>
    <cellStyle name="SAPBEXaggDataEmph 5 4 5" xfId="21047" xr:uid="{00000000-0005-0000-0000-00003C460000}"/>
    <cellStyle name="SAPBEXaggDataEmph 5 4 5 2" xfId="32528" xr:uid="{00000000-0005-0000-0000-00003D460000}"/>
    <cellStyle name="SAPBEXaggDataEmph 5 4 5 3" xfId="43088" xr:uid="{00000000-0005-0000-0000-00003E460000}"/>
    <cellStyle name="SAPBEXaggDataEmph 5 4 6" xfId="11216" xr:uid="{00000000-0005-0000-0000-00003F460000}"/>
    <cellStyle name="SAPBEXaggDataEmph 5 4 7" xfId="22871" xr:uid="{00000000-0005-0000-0000-000040460000}"/>
    <cellStyle name="SAPBEXaggDataEmph 5 4 8" xfId="34208" xr:uid="{00000000-0005-0000-0000-000041460000}"/>
    <cellStyle name="SAPBEXaggDataEmph 5 5" xfId="6681" xr:uid="{00000000-0005-0000-0000-000042460000}"/>
    <cellStyle name="SAPBEXaggDataEmph 5 5 2" xfId="15962" xr:uid="{00000000-0005-0000-0000-000043460000}"/>
    <cellStyle name="SAPBEXaggDataEmph 5 5 2 2" xfId="27516" xr:uid="{00000000-0005-0000-0000-000044460000}"/>
    <cellStyle name="SAPBEXaggDataEmph 5 5 2 3" xfId="38480" xr:uid="{00000000-0005-0000-0000-000045460000}"/>
    <cellStyle name="SAPBEXaggDataEmph 5 5 3" xfId="17866" xr:uid="{00000000-0005-0000-0000-000046460000}"/>
    <cellStyle name="SAPBEXaggDataEmph 5 5 3 2" xfId="29354" xr:uid="{00000000-0005-0000-0000-000047460000}"/>
    <cellStyle name="SAPBEXaggDataEmph 5 5 3 3" xfId="40157" xr:uid="{00000000-0005-0000-0000-000048460000}"/>
    <cellStyle name="SAPBEXaggDataEmph 5 5 4" xfId="19481" xr:uid="{00000000-0005-0000-0000-000049460000}"/>
    <cellStyle name="SAPBEXaggDataEmph 5 5 4 2" xfId="30969" xr:uid="{00000000-0005-0000-0000-00004A460000}"/>
    <cellStyle name="SAPBEXaggDataEmph 5 5 4 3" xfId="41704" xr:uid="{00000000-0005-0000-0000-00004B460000}"/>
    <cellStyle name="SAPBEXaggDataEmph 5 5 5" xfId="21215" xr:uid="{00000000-0005-0000-0000-00004C460000}"/>
    <cellStyle name="SAPBEXaggDataEmph 5 5 5 2" xfId="32696" xr:uid="{00000000-0005-0000-0000-00004D460000}"/>
    <cellStyle name="SAPBEXaggDataEmph 5 5 5 3" xfId="43243" xr:uid="{00000000-0005-0000-0000-00004E460000}"/>
    <cellStyle name="SAPBEXaggDataEmph 5 5 6" xfId="11384" xr:uid="{00000000-0005-0000-0000-00004F460000}"/>
    <cellStyle name="SAPBEXaggDataEmph 5 5 7" xfId="23039" xr:uid="{00000000-0005-0000-0000-000050460000}"/>
    <cellStyle name="SAPBEXaggDataEmph 5 5 8" xfId="34376" xr:uid="{00000000-0005-0000-0000-000051460000}"/>
    <cellStyle name="SAPBEXaggDataEmph 5 6" xfId="10101" xr:uid="{00000000-0005-0000-0000-000052460000}"/>
    <cellStyle name="SAPBEXaggDataEmph 5 7" xfId="13960" xr:uid="{00000000-0005-0000-0000-000053460000}"/>
    <cellStyle name="SAPBEXaggDataEmph 5 7 2" xfId="25524" xr:uid="{00000000-0005-0000-0000-000054460000}"/>
    <cellStyle name="SAPBEXaggDataEmph 5 7 3" xfId="36728" xr:uid="{00000000-0005-0000-0000-000055460000}"/>
    <cellStyle name="SAPBEXaggDataEmph 5 8" xfId="14662" xr:uid="{00000000-0005-0000-0000-000056460000}"/>
    <cellStyle name="SAPBEXaggDataEmph 5 8 2" xfId="26223" xr:uid="{00000000-0005-0000-0000-000057460000}"/>
    <cellStyle name="SAPBEXaggDataEmph 5 8 3" xfId="37325" xr:uid="{00000000-0005-0000-0000-000058460000}"/>
    <cellStyle name="SAPBEXaggDataEmph 5 9" xfId="13021" xr:uid="{00000000-0005-0000-0000-000059460000}"/>
    <cellStyle name="SAPBEXaggDataEmph 5 9 2" xfId="24590" xr:uid="{00000000-0005-0000-0000-00005A460000}"/>
    <cellStyle name="SAPBEXaggDataEmph 5 9 3" xfId="35879" xr:uid="{00000000-0005-0000-0000-00005B460000}"/>
    <cellStyle name="SAPBEXaggDataEmph 6" xfId="7349" xr:uid="{00000000-0005-0000-0000-00005C460000}"/>
    <cellStyle name="SAPBEXaggDataEmph 6 10" xfId="8374" xr:uid="{00000000-0005-0000-0000-00005D460000}"/>
    <cellStyle name="SAPBEXaggDataEmph 6 2" xfId="7843" xr:uid="{00000000-0005-0000-0000-00005E460000}"/>
    <cellStyle name="SAPBEXaggDataEmph 6 2 2" xfId="16828" xr:uid="{00000000-0005-0000-0000-00005F460000}"/>
    <cellStyle name="SAPBEXaggDataEmph 6 2 2 2" xfId="28382" xr:uid="{00000000-0005-0000-0000-000060460000}"/>
    <cellStyle name="SAPBEXaggDataEmph 6 2 2 3" xfId="39226" xr:uid="{00000000-0005-0000-0000-000061460000}"/>
    <cellStyle name="SAPBEXaggDataEmph 6 2 3" xfId="18608" xr:uid="{00000000-0005-0000-0000-000062460000}"/>
    <cellStyle name="SAPBEXaggDataEmph 6 2 3 2" xfId="30096" xr:uid="{00000000-0005-0000-0000-000063460000}"/>
    <cellStyle name="SAPBEXaggDataEmph 6 2 3 3" xfId="40893" xr:uid="{00000000-0005-0000-0000-000064460000}"/>
    <cellStyle name="SAPBEXaggDataEmph 6 2 4" xfId="20315" xr:uid="{00000000-0005-0000-0000-000065460000}"/>
    <cellStyle name="SAPBEXaggDataEmph 6 2 4 2" xfId="31803" xr:uid="{00000000-0005-0000-0000-000066460000}"/>
    <cellStyle name="SAPBEXaggDataEmph 6 2 4 3" xfId="42422" xr:uid="{00000000-0005-0000-0000-000067460000}"/>
    <cellStyle name="SAPBEXaggDataEmph 6 2 5" xfId="22049" xr:uid="{00000000-0005-0000-0000-000068460000}"/>
    <cellStyle name="SAPBEXaggDataEmph 6 2 5 2" xfId="33530" xr:uid="{00000000-0005-0000-0000-000069460000}"/>
    <cellStyle name="SAPBEXaggDataEmph 6 2 5 3" xfId="43961" xr:uid="{00000000-0005-0000-0000-00006A460000}"/>
    <cellStyle name="SAPBEXaggDataEmph 6 2 6" xfId="12294" xr:uid="{00000000-0005-0000-0000-00006B460000}"/>
    <cellStyle name="SAPBEXaggDataEmph 6 2 7" xfId="23873" xr:uid="{00000000-0005-0000-0000-00006C460000}"/>
    <cellStyle name="SAPBEXaggDataEmph 6 2 8" xfId="35208" xr:uid="{00000000-0005-0000-0000-00006D460000}"/>
    <cellStyle name="SAPBEXaggDataEmph 6 3" xfId="7945" xr:uid="{00000000-0005-0000-0000-00006E460000}"/>
    <cellStyle name="SAPBEXaggDataEmph 6 3 2" xfId="16930" xr:uid="{00000000-0005-0000-0000-00006F460000}"/>
    <cellStyle name="SAPBEXaggDataEmph 6 3 2 2" xfId="28484" xr:uid="{00000000-0005-0000-0000-000070460000}"/>
    <cellStyle name="SAPBEXaggDataEmph 6 3 2 3" xfId="39324" xr:uid="{00000000-0005-0000-0000-000071460000}"/>
    <cellStyle name="SAPBEXaggDataEmph 6 3 3" xfId="18708" xr:uid="{00000000-0005-0000-0000-000072460000}"/>
    <cellStyle name="SAPBEXaggDataEmph 6 3 3 2" xfId="30196" xr:uid="{00000000-0005-0000-0000-000073460000}"/>
    <cellStyle name="SAPBEXaggDataEmph 6 3 3 3" xfId="40992" xr:uid="{00000000-0005-0000-0000-000074460000}"/>
    <cellStyle name="SAPBEXaggDataEmph 6 3 4" xfId="20417" xr:uid="{00000000-0005-0000-0000-000075460000}"/>
    <cellStyle name="SAPBEXaggDataEmph 6 3 4 2" xfId="31905" xr:uid="{00000000-0005-0000-0000-000076460000}"/>
    <cellStyle name="SAPBEXaggDataEmph 6 3 4 3" xfId="42520" xr:uid="{00000000-0005-0000-0000-000077460000}"/>
    <cellStyle name="SAPBEXaggDataEmph 6 3 5" xfId="22151" xr:uid="{00000000-0005-0000-0000-000078460000}"/>
    <cellStyle name="SAPBEXaggDataEmph 6 3 5 2" xfId="33632" xr:uid="{00000000-0005-0000-0000-000079460000}"/>
    <cellStyle name="SAPBEXaggDataEmph 6 3 5 3" xfId="44059" xr:uid="{00000000-0005-0000-0000-00007A460000}"/>
    <cellStyle name="SAPBEXaggDataEmph 6 3 6" xfId="12396" xr:uid="{00000000-0005-0000-0000-00007B460000}"/>
    <cellStyle name="SAPBEXaggDataEmph 6 3 7" xfId="23975" xr:uid="{00000000-0005-0000-0000-00007C460000}"/>
    <cellStyle name="SAPBEXaggDataEmph 6 3 8" xfId="35310" xr:uid="{00000000-0005-0000-0000-00007D460000}"/>
    <cellStyle name="SAPBEXaggDataEmph 6 4" xfId="14220" xr:uid="{00000000-0005-0000-0000-00007E460000}"/>
    <cellStyle name="SAPBEXaggDataEmph 6 4 2" xfId="25784" xr:uid="{00000000-0005-0000-0000-00007F460000}"/>
    <cellStyle name="SAPBEXaggDataEmph 6 4 3" xfId="36949" xr:uid="{00000000-0005-0000-0000-000080460000}"/>
    <cellStyle name="SAPBEXaggDataEmph 6 5" xfId="14579" xr:uid="{00000000-0005-0000-0000-000081460000}"/>
    <cellStyle name="SAPBEXaggDataEmph 6 5 2" xfId="26140" xr:uid="{00000000-0005-0000-0000-000082460000}"/>
    <cellStyle name="SAPBEXaggDataEmph 6 5 3" xfId="37262" xr:uid="{00000000-0005-0000-0000-000083460000}"/>
    <cellStyle name="SAPBEXaggDataEmph 6 6" xfId="15120" xr:uid="{00000000-0005-0000-0000-000084460000}"/>
    <cellStyle name="SAPBEXaggDataEmph 6 6 2" xfId="26678" xr:uid="{00000000-0005-0000-0000-000085460000}"/>
    <cellStyle name="SAPBEXaggDataEmph 6 6 3" xfId="37722" xr:uid="{00000000-0005-0000-0000-000086460000}"/>
    <cellStyle name="SAPBEXaggDataEmph 6 7" xfId="15021" xr:uid="{00000000-0005-0000-0000-000087460000}"/>
    <cellStyle name="SAPBEXaggDataEmph 6 7 2" xfId="26579" xr:uid="{00000000-0005-0000-0000-000088460000}"/>
    <cellStyle name="SAPBEXaggDataEmph 6 7 3" xfId="37630" xr:uid="{00000000-0005-0000-0000-000089460000}"/>
    <cellStyle name="SAPBEXaggDataEmph 6 8" xfId="9133" xr:uid="{00000000-0005-0000-0000-00008A460000}"/>
    <cellStyle name="SAPBEXaggDataEmph 6 9" xfId="8932" xr:uid="{00000000-0005-0000-0000-00008B460000}"/>
    <cellStyle name="SAPBEXaggDataEmph 7" xfId="12533" xr:uid="{00000000-0005-0000-0000-00008C460000}"/>
    <cellStyle name="SAPBEXaggDataEmph 7 2" xfId="17065" xr:uid="{00000000-0005-0000-0000-00008D460000}"/>
    <cellStyle name="SAPBEXaggDataEmph 7 2 2" xfId="28618" xr:uid="{00000000-0005-0000-0000-00008E460000}"/>
    <cellStyle name="SAPBEXaggDataEmph 7 2 3" xfId="39454" xr:uid="{00000000-0005-0000-0000-00008F460000}"/>
    <cellStyle name="SAPBEXaggDataEmph 7 3" xfId="18840" xr:uid="{00000000-0005-0000-0000-000090460000}"/>
    <cellStyle name="SAPBEXaggDataEmph 7 3 2" xfId="30328" xr:uid="{00000000-0005-0000-0000-000091460000}"/>
    <cellStyle name="SAPBEXaggDataEmph 7 3 3" xfId="41123" xr:uid="{00000000-0005-0000-0000-000092460000}"/>
    <cellStyle name="SAPBEXaggDataEmph 7 4" xfId="20550" xr:uid="{00000000-0005-0000-0000-000093460000}"/>
    <cellStyle name="SAPBEXaggDataEmph 7 4 2" xfId="32038" xr:uid="{00000000-0005-0000-0000-000094460000}"/>
    <cellStyle name="SAPBEXaggDataEmph 7 4 3" xfId="42649" xr:uid="{00000000-0005-0000-0000-000095460000}"/>
    <cellStyle name="SAPBEXaggDataEmph 7 5" xfId="22283" xr:uid="{00000000-0005-0000-0000-000096460000}"/>
    <cellStyle name="SAPBEXaggDataEmph 7 5 2" xfId="33764" xr:uid="{00000000-0005-0000-0000-000097460000}"/>
    <cellStyle name="SAPBEXaggDataEmph 7 5 3" xfId="44187" xr:uid="{00000000-0005-0000-0000-000098460000}"/>
    <cellStyle name="SAPBEXaggDataEmph 7 6" xfId="24107" xr:uid="{00000000-0005-0000-0000-000099460000}"/>
    <cellStyle name="SAPBEXaggDataEmph 7 7" xfId="35439" xr:uid="{00000000-0005-0000-0000-00009A460000}"/>
    <cellStyle name="SAPBEXaggDataEmph 8" xfId="12584" xr:uid="{00000000-0005-0000-0000-00009B460000}"/>
    <cellStyle name="SAPBEXaggDataEmph 8 2" xfId="24154" xr:uid="{00000000-0005-0000-0000-00009C460000}"/>
    <cellStyle name="SAPBEXaggDataEmph 8 3" xfId="35485" xr:uid="{00000000-0005-0000-0000-00009D460000}"/>
    <cellStyle name="SAPBEXaggDataEmph 9" xfId="15401" xr:uid="{00000000-0005-0000-0000-00009E460000}"/>
    <cellStyle name="SAPBEXaggDataEmph 9 2" xfId="26955" xr:uid="{00000000-0005-0000-0000-00009F460000}"/>
    <cellStyle name="SAPBEXaggDataEmph 9 3" xfId="37977" xr:uid="{00000000-0005-0000-0000-0000A0460000}"/>
    <cellStyle name="SAPBEXaggItem" xfId="4107" xr:uid="{00000000-0005-0000-0000-0000A1460000}"/>
    <cellStyle name="SAPBEXaggItem 10" xfId="17199" xr:uid="{00000000-0005-0000-0000-0000A2460000}"/>
    <cellStyle name="SAPBEXaggItem 10 2" xfId="28687" xr:uid="{00000000-0005-0000-0000-0000A3460000}"/>
    <cellStyle name="SAPBEXaggItem 10 3" xfId="39506" xr:uid="{00000000-0005-0000-0000-0000A4460000}"/>
    <cellStyle name="SAPBEXaggItem 11" xfId="13167" xr:uid="{00000000-0005-0000-0000-0000A5460000}"/>
    <cellStyle name="SAPBEXaggItem 11 2" xfId="24735" xr:uid="{00000000-0005-0000-0000-0000A6460000}"/>
    <cellStyle name="SAPBEXaggItem 11 3" xfId="36023" xr:uid="{00000000-0005-0000-0000-0000A7460000}"/>
    <cellStyle name="SAPBEXaggItem 12" xfId="8096" xr:uid="{00000000-0005-0000-0000-0000A8460000}"/>
    <cellStyle name="SAPBEXaggItem 2" xfId="4108" xr:uid="{00000000-0005-0000-0000-0000A9460000}"/>
    <cellStyle name="SAPBEXaggItem 2 10" xfId="8690" xr:uid="{00000000-0005-0000-0000-0000AA460000}"/>
    <cellStyle name="SAPBEXaggItem 2 11" xfId="22461" xr:uid="{00000000-0005-0000-0000-0000AB460000}"/>
    <cellStyle name="SAPBEXaggItem 2 2" xfId="4109" xr:uid="{00000000-0005-0000-0000-0000AC460000}"/>
    <cellStyle name="SAPBEXaggItem 2 2 10" xfId="15113" xr:uid="{00000000-0005-0000-0000-0000AD460000}"/>
    <cellStyle name="SAPBEXaggItem 2 2 10 2" xfId="26671" xr:uid="{00000000-0005-0000-0000-0000AE460000}"/>
    <cellStyle name="SAPBEXaggItem 2 2 10 3" xfId="37715" xr:uid="{00000000-0005-0000-0000-0000AF460000}"/>
    <cellStyle name="SAPBEXaggItem 2 2 11" xfId="14405" xr:uid="{00000000-0005-0000-0000-0000B0460000}"/>
    <cellStyle name="SAPBEXaggItem 2 2 11 2" xfId="25969" xr:uid="{00000000-0005-0000-0000-0000B1460000}"/>
    <cellStyle name="SAPBEXaggItem 2 2 11 3" xfId="37113" xr:uid="{00000000-0005-0000-0000-0000B2460000}"/>
    <cellStyle name="SAPBEXaggItem 2 2 12" xfId="8301" xr:uid="{00000000-0005-0000-0000-0000B3460000}"/>
    <cellStyle name="SAPBEXaggItem 2 2 13" xfId="22562" xr:uid="{00000000-0005-0000-0000-0000B4460000}"/>
    <cellStyle name="SAPBEXaggItem 2 2 2" xfId="4110" xr:uid="{00000000-0005-0000-0000-0000B5460000}"/>
    <cellStyle name="SAPBEXaggItem 2 2 3" xfId="4111" xr:uid="{00000000-0005-0000-0000-0000B6460000}"/>
    <cellStyle name="SAPBEXaggItem 2 2 4" xfId="6898" xr:uid="{00000000-0005-0000-0000-0000B7460000}"/>
    <cellStyle name="SAPBEXaggItem 2 2 4 2" xfId="16179" xr:uid="{00000000-0005-0000-0000-0000B8460000}"/>
    <cellStyle name="SAPBEXaggItem 2 2 4 2 2" xfId="27733" xr:uid="{00000000-0005-0000-0000-0000B9460000}"/>
    <cellStyle name="SAPBEXaggItem 2 2 4 2 3" xfId="38666" xr:uid="{00000000-0005-0000-0000-0000BA460000}"/>
    <cellStyle name="SAPBEXaggItem 2 2 4 3" xfId="18054" xr:uid="{00000000-0005-0000-0000-0000BB460000}"/>
    <cellStyle name="SAPBEXaggItem 2 2 4 3 2" xfId="29542" xr:uid="{00000000-0005-0000-0000-0000BC460000}"/>
    <cellStyle name="SAPBEXaggItem 2 2 4 3 3" xfId="40344" xr:uid="{00000000-0005-0000-0000-0000BD460000}"/>
    <cellStyle name="SAPBEXaggItem 2 2 4 4" xfId="19698" xr:uid="{00000000-0005-0000-0000-0000BE460000}"/>
    <cellStyle name="SAPBEXaggItem 2 2 4 4 2" xfId="31186" xr:uid="{00000000-0005-0000-0000-0000BF460000}"/>
    <cellStyle name="SAPBEXaggItem 2 2 4 4 3" xfId="41890" xr:uid="{00000000-0005-0000-0000-0000C0460000}"/>
    <cellStyle name="SAPBEXaggItem 2 2 4 5" xfId="21432" xr:uid="{00000000-0005-0000-0000-0000C1460000}"/>
    <cellStyle name="SAPBEXaggItem 2 2 4 5 2" xfId="32913" xr:uid="{00000000-0005-0000-0000-0000C2460000}"/>
    <cellStyle name="SAPBEXaggItem 2 2 4 5 3" xfId="43429" xr:uid="{00000000-0005-0000-0000-0000C3460000}"/>
    <cellStyle name="SAPBEXaggItem 2 2 4 6" xfId="11601" xr:uid="{00000000-0005-0000-0000-0000C4460000}"/>
    <cellStyle name="SAPBEXaggItem 2 2 4 7" xfId="23256" xr:uid="{00000000-0005-0000-0000-0000C5460000}"/>
    <cellStyle name="SAPBEXaggItem 2 2 4 8" xfId="34593" xr:uid="{00000000-0005-0000-0000-0000C6460000}"/>
    <cellStyle name="SAPBEXaggItem 2 2 5" xfId="6760" xr:uid="{00000000-0005-0000-0000-0000C7460000}"/>
    <cellStyle name="SAPBEXaggItem 2 2 5 2" xfId="16041" xr:uid="{00000000-0005-0000-0000-0000C8460000}"/>
    <cellStyle name="SAPBEXaggItem 2 2 5 2 2" xfId="27595" xr:uid="{00000000-0005-0000-0000-0000C9460000}"/>
    <cellStyle name="SAPBEXaggItem 2 2 5 2 3" xfId="38550" xr:uid="{00000000-0005-0000-0000-0000CA460000}"/>
    <cellStyle name="SAPBEXaggItem 2 2 5 3" xfId="17937" xr:uid="{00000000-0005-0000-0000-0000CB460000}"/>
    <cellStyle name="SAPBEXaggItem 2 2 5 3 2" xfId="29425" xr:uid="{00000000-0005-0000-0000-0000CC460000}"/>
    <cellStyle name="SAPBEXaggItem 2 2 5 3 3" xfId="40227" xr:uid="{00000000-0005-0000-0000-0000CD460000}"/>
    <cellStyle name="SAPBEXaggItem 2 2 5 4" xfId="19560" xr:uid="{00000000-0005-0000-0000-0000CE460000}"/>
    <cellStyle name="SAPBEXaggItem 2 2 5 4 2" xfId="31048" xr:uid="{00000000-0005-0000-0000-0000CF460000}"/>
    <cellStyle name="SAPBEXaggItem 2 2 5 4 3" xfId="41774" xr:uid="{00000000-0005-0000-0000-0000D0460000}"/>
    <cellStyle name="SAPBEXaggItem 2 2 5 5" xfId="21294" xr:uid="{00000000-0005-0000-0000-0000D1460000}"/>
    <cellStyle name="SAPBEXaggItem 2 2 5 5 2" xfId="32775" xr:uid="{00000000-0005-0000-0000-0000D2460000}"/>
    <cellStyle name="SAPBEXaggItem 2 2 5 5 3" xfId="43313" xr:uid="{00000000-0005-0000-0000-0000D3460000}"/>
    <cellStyle name="SAPBEXaggItem 2 2 5 6" xfId="11463" xr:uid="{00000000-0005-0000-0000-0000D4460000}"/>
    <cellStyle name="SAPBEXaggItem 2 2 5 7" xfId="23118" xr:uid="{00000000-0005-0000-0000-0000D5460000}"/>
    <cellStyle name="SAPBEXaggItem 2 2 5 8" xfId="34455" xr:uid="{00000000-0005-0000-0000-0000D6460000}"/>
    <cellStyle name="SAPBEXaggItem 2 2 6" xfId="6534" xr:uid="{00000000-0005-0000-0000-0000D7460000}"/>
    <cellStyle name="SAPBEXaggItem 2 2 6 2" xfId="15815" xr:uid="{00000000-0005-0000-0000-0000D8460000}"/>
    <cellStyle name="SAPBEXaggItem 2 2 6 2 2" xfId="27369" xr:uid="{00000000-0005-0000-0000-0000D9460000}"/>
    <cellStyle name="SAPBEXaggItem 2 2 6 2 3" xfId="38344" xr:uid="{00000000-0005-0000-0000-0000DA460000}"/>
    <cellStyle name="SAPBEXaggItem 2 2 6 3" xfId="17729" xr:uid="{00000000-0005-0000-0000-0000DB460000}"/>
    <cellStyle name="SAPBEXaggItem 2 2 6 3 2" xfId="29217" xr:uid="{00000000-0005-0000-0000-0000DC460000}"/>
    <cellStyle name="SAPBEXaggItem 2 2 6 3 3" xfId="40020" xr:uid="{00000000-0005-0000-0000-0000DD460000}"/>
    <cellStyle name="SAPBEXaggItem 2 2 6 4" xfId="19334" xr:uid="{00000000-0005-0000-0000-0000DE460000}"/>
    <cellStyle name="SAPBEXaggItem 2 2 6 4 2" xfId="30822" xr:uid="{00000000-0005-0000-0000-0000DF460000}"/>
    <cellStyle name="SAPBEXaggItem 2 2 6 4 3" xfId="41568" xr:uid="{00000000-0005-0000-0000-0000E0460000}"/>
    <cellStyle name="SAPBEXaggItem 2 2 6 5" xfId="21068" xr:uid="{00000000-0005-0000-0000-0000E1460000}"/>
    <cellStyle name="SAPBEXaggItem 2 2 6 5 2" xfId="32549" xr:uid="{00000000-0005-0000-0000-0000E2460000}"/>
    <cellStyle name="SAPBEXaggItem 2 2 6 5 3" xfId="43107" xr:uid="{00000000-0005-0000-0000-0000E3460000}"/>
    <cellStyle name="SAPBEXaggItem 2 2 6 6" xfId="11237" xr:uid="{00000000-0005-0000-0000-0000E4460000}"/>
    <cellStyle name="SAPBEXaggItem 2 2 6 7" xfId="22892" xr:uid="{00000000-0005-0000-0000-0000E5460000}"/>
    <cellStyle name="SAPBEXaggItem 2 2 6 8" xfId="34229" xr:uid="{00000000-0005-0000-0000-0000E6460000}"/>
    <cellStyle name="SAPBEXaggItem 2 2 7" xfId="10102" xr:uid="{00000000-0005-0000-0000-0000E7460000}"/>
    <cellStyle name="SAPBEXaggItem 2 2 7 2" xfId="14884" xr:uid="{00000000-0005-0000-0000-0000E8460000}"/>
    <cellStyle name="SAPBEXaggItem 2 2 7 2 2" xfId="26443" xr:uid="{00000000-0005-0000-0000-0000E9460000}"/>
    <cellStyle name="SAPBEXaggItem 2 2 7 2 3" xfId="37516" xr:uid="{00000000-0005-0000-0000-0000EA460000}"/>
    <cellStyle name="SAPBEXaggItem 2 2 7 3" xfId="13326" xr:uid="{00000000-0005-0000-0000-0000EB460000}"/>
    <cellStyle name="SAPBEXaggItem 2 2 7 3 2" xfId="24894" xr:uid="{00000000-0005-0000-0000-0000EC460000}"/>
    <cellStyle name="SAPBEXaggItem 2 2 7 3 3" xfId="36167" xr:uid="{00000000-0005-0000-0000-0000ED460000}"/>
    <cellStyle name="SAPBEXaggItem 2 2 7 4" xfId="12744" xr:uid="{00000000-0005-0000-0000-0000EE460000}"/>
    <cellStyle name="SAPBEXaggItem 2 2 7 4 2" xfId="24314" xr:uid="{00000000-0005-0000-0000-0000EF460000}"/>
    <cellStyle name="SAPBEXaggItem 2 2 7 4 3" xfId="35636" xr:uid="{00000000-0005-0000-0000-0000F0460000}"/>
    <cellStyle name="SAPBEXaggItem 2 2 7 5" xfId="14941" xr:uid="{00000000-0005-0000-0000-0000F1460000}"/>
    <cellStyle name="SAPBEXaggItem 2 2 7 5 2" xfId="26499" xr:uid="{00000000-0005-0000-0000-0000F2460000}"/>
    <cellStyle name="SAPBEXaggItem 2 2 7 5 3" xfId="37565" xr:uid="{00000000-0005-0000-0000-0000F3460000}"/>
    <cellStyle name="SAPBEXaggItem 2 2 7 6" xfId="22325" xr:uid="{00000000-0005-0000-0000-0000F4460000}"/>
    <cellStyle name="SAPBEXaggItem 2 2 7 7" xfId="22436" xr:uid="{00000000-0005-0000-0000-0000F5460000}"/>
    <cellStyle name="SAPBEXaggItem 2 2 8" xfId="13610" xr:uid="{00000000-0005-0000-0000-0000F6460000}"/>
    <cellStyle name="SAPBEXaggItem 2 2 8 2" xfId="25174" xr:uid="{00000000-0005-0000-0000-0000F7460000}"/>
    <cellStyle name="SAPBEXaggItem 2 2 8 3" xfId="36415" xr:uid="{00000000-0005-0000-0000-0000F8460000}"/>
    <cellStyle name="SAPBEXaggItem 2 2 9" xfId="12689" xr:uid="{00000000-0005-0000-0000-0000F9460000}"/>
    <cellStyle name="SAPBEXaggItem 2 2 9 2" xfId="24259" xr:uid="{00000000-0005-0000-0000-0000FA460000}"/>
    <cellStyle name="SAPBEXaggItem 2 2 9 3" xfId="35590" xr:uid="{00000000-0005-0000-0000-0000FB460000}"/>
    <cellStyle name="SAPBEXaggItem 2 3" xfId="4112" xr:uid="{00000000-0005-0000-0000-0000FC460000}"/>
    <cellStyle name="SAPBEXaggItem 2 3 10" xfId="9135" xr:uid="{00000000-0005-0000-0000-0000FD460000}"/>
    <cellStyle name="SAPBEXaggItem 2 3 11" xfId="8928" xr:uid="{00000000-0005-0000-0000-0000FE460000}"/>
    <cellStyle name="SAPBEXaggItem 2 3 12" xfId="8128" xr:uid="{00000000-0005-0000-0000-0000FF460000}"/>
    <cellStyle name="SAPBEXaggItem 2 3 2" xfId="7351" xr:uid="{00000000-0005-0000-0000-000000470000}"/>
    <cellStyle name="SAPBEXaggItem 2 3 2 2" xfId="16586" xr:uid="{00000000-0005-0000-0000-000001470000}"/>
    <cellStyle name="SAPBEXaggItem 2 3 2 2 2" xfId="28140" xr:uid="{00000000-0005-0000-0000-000002470000}"/>
    <cellStyle name="SAPBEXaggItem 2 3 2 2 3" xfId="39025" xr:uid="{00000000-0005-0000-0000-000003470000}"/>
    <cellStyle name="SAPBEXaggItem 2 3 2 3" xfId="18420" xr:uid="{00000000-0005-0000-0000-000004470000}"/>
    <cellStyle name="SAPBEXaggItem 2 3 2 3 2" xfId="29908" xr:uid="{00000000-0005-0000-0000-000005470000}"/>
    <cellStyle name="SAPBEXaggItem 2 3 2 3 3" xfId="40708" xr:uid="{00000000-0005-0000-0000-000006470000}"/>
    <cellStyle name="SAPBEXaggItem 2 3 2 4" xfId="20105" xr:uid="{00000000-0005-0000-0000-000007470000}"/>
    <cellStyle name="SAPBEXaggItem 2 3 2 4 2" xfId="31593" xr:uid="{00000000-0005-0000-0000-000008470000}"/>
    <cellStyle name="SAPBEXaggItem 2 3 2 4 3" xfId="42249" xr:uid="{00000000-0005-0000-0000-000009470000}"/>
    <cellStyle name="SAPBEXaggItem 2 3 2 5" xfId="21839" xr:uid="{00000000-0005-0000-0000-00000A470000}"/>
    <cellStyle name="SAPBEXaggItem 2 3 2 5 2" xfId="33320" xr:uid="{00000000-0005-0000-0000-00000B470000}"/>
    <cellStyle name="SAPBEXaggItem 2 3 2 5 3" xfId="43788" xr:uid="{00000000-0005-0000-0000-00000C470000}"/>
    <cellStyle name="SAPBEXaggItem 2 3 2 6" xfId="12006" xr:uid="{00000000-0005-0000-0000-00000D470000}"/>
    <cellStyle name="SAPBEXaggItem 2 3 2 7" xfId="23663" xr:uid="{00000000-0005-0000-0000-00000E470000}"/>
    <cellStyle name="SAPBEXaggItem 2 3 2 8" xfId="34998" xr:uid="{00000000-0005-0000-0000-00000F470000}"/>
    <cellStyle name="SAPBEXaggItem 2 3 3" xfId="7845" xr:uid="{00000000-0005-0000-0000-000010470000}"/>
    <cellStyle name="SAPBEXaggItem 2 3 3 2" xfId="16830" xr:uid="{00000000-0005-0000-0000-000011470000}"/>
    <cellStyle name="SAPBEXaggItem 2 3 3 2 2" xfId="28384" xr:uid="{00000000-0005-0000-0000-000012470000}"/>
    <cellStyle name="SAPBEXaggItem 2 3 3 2 3" xfId="39228" xr:uid="{00000000-0005-0000-0000-000013470000}"/>
    <cellStyle name="SAPBEXaggItem 2 3 3 3" xfId="18610" xr:uid="{00000000-0005-0000-0000-000014470000}"/>
    <cellStyle name="SAPBEXaggItem 2 3 3 3 2" xfId="30098" xr:uid="{00000000-0005-0000-0000-000015470000}"/>
    <cellStyle name="SAPBEXaggItem 2 3 3 3 3" xfId="40895" xr:uid="{00000000-0005-0000-0000-000016470000}"/>
    <cellStyle name="SAPBEXaggItem 2 3 3 4" xfId="20317" xr:uid="{00000000-0005-0000-0000-000017470000}"/>
    <cellStyle name="SAPBEXaggItem 2 3 3 4 2" xfId="31805" xr:uid="{00000000-0005-0000-0000-000018470000}"/>
    <cellStyle name="SAPBEXaggItem 2 3 3 4 3" xfId="42424" xr:uid="{00000000-0005-0000-0000-000019470000}"/>
    <cellStyle name="SAPBEXaggItem 2 3 3 5" xfId="22051" xr:uid="{00000000-0005-0000-0000-00001A470000}"/>
    <cellStyle name="SAPBEXaggItem 2 3 3 5 2" xfId="33532" xr:uid="{00000000-0005-0000-0000-00001B470000}"/>
    <cellStyle name="SAPBEXaggItem 2 3 3 5 3" xfId="43963" xr:uid="{00000000-0005-0000-0000-00001C470000}"/>
    <cellStyle name="SAPBEXaggItem 2 3 3 6" xfId="12296" xr:uid="{00000000-0005-0000-0000-00001D470000}"/>
    <cellStyle name="SAPBEXaggItem 2 3 3 7" xfId="23875" xr:uid="{00000000-0005-0000-0000-00001E470000}"/>
    <cellStyle name="SAPBEXaggItem 2 3 3 8" xfId="35210" xr:uid="{00000000-0005-0000-0000-00001F470000}"/>
    <cellStyle name="SAPBEXaggItem 2 3 4" xfId="7947" xr:uid="{00000000-0005-0000-0000-000020470000}"/>
    <cellStyle name="SAPBEXaggItem 2 3 4 2" xfId="16932" xr:uid="{00000000-0005-0000-0000-000021470000}"/>
    <cellStyle name="SAPBEXaggItem 2 3 4 2 2" xfId="28486" xr:uid="{00000000-0005-0000-0000-000022470000}"/>
    <cellStyle name="SAPBEXaggItem 2 3 4 2 3" xfId="39326" xr:uid="{00000000-0005-0000-0000-000023470000}"/>
    <cellStyle name="SAPBEXaggItem 2 3 4 3" xfId="18710" xr:uid="{00000000-0005-0000-0000-000024470000}"/>
    <cellStyle name="SAPBEXaggItem 2 3 4 3 2" xfId="30198" xr:uid="{00000000-0005-0000-0000-000025470000}"/>
    <cellStyle name="SAPBEXaggItem 2 3 4 3 3" xfId="40994" xr:uid="{00000000-0005-0000-0000-000026470000}"/>
    <cellStyle name="SAPBEXaggItem 2 3 4 4" xfId="20419" xr:uid="{00000000-0005-0000-0000-000027470000}"/>
    <cellStyle name="SAPBEXaggItem 2 3 4 4 2" xfId="31907" xr:uid="{00000000-0005-0000-0000-000028470000}"/>
    <cellStyle name="SAPBEXaggItem 2 3 4 4 3" xfId="42522" xr:uid="{00000000-0005-0000-0000-000029470000}"/>
    <cellStyle name="SAPBEXaggItem 2 3 4 5" xfId="22153" xr:uid="{00000000-0005-0000-0000-00002A470000}"/>
    <cellStyle name="SAPBEXaggItem 2 3 4 5 2" xfId="33634" xr:uid="{00000000-0005-0000-0000-00002B470000}"/>
    <cellStyle name="SAPBEXaggItem 2 3 4 5 3" xfId="44061" xr:uid="{00000000-0005-0000-0000-00002C470000}"/>
    <cellStyle name="SAPBEXaggItem 2 3 4 6" xfId="12398" xr:uid="{00000000-0005-0000-0000-00002D470000}"/>
    <cellStyle name="SAPBEXaggItem 2 3 4 7" xfId="23977" xr:uid="{00000000-0005-0000-0000-00002E470000}"/>
    <cellStyle name="SAPBEXaggItem 2 3 4 8" xfId="35312" xr:uid="{00000000-0005-0000-0000-00002F470000}"/>
    <cellStyle name="SAPBEXaggItem 2 3 5" xfId="10103" xr:uid="{00000000-0005-0000-0000-000030470000}"/>
    <cellStyle name="SAPBEXaggItem 2 3 6" xfId="14222" xr:uid="{00000000-0005-0000-0000-000031470000}"/>
    <cellStyle name="SAPBEXaggItem 2 3 6 2" xfId="25786" xr:uid="{00000000-0005-0000-0000-000032470000}"/>
    <cellStyle name="SAPBEXaggItem 2 3 6 3" xfId="36951" xr:uid="{00000000-0005-0000-0000-000033470000}"/>
    <cellStyle name="SAPBEXaggItem 2 3 7" xfId="12571" xr:uid="{00000000-0005-0000-0000-000034470000}"/>
    <cellStyle name="SAPBEXaggItem 2 3 7 2" xfId="24141" xr:uid="{00000000-0005-0000-0000-000035470000}"/>
    <cellStyle name="SAPBEXaggItem 2 3 7 3" xfId="35472" xr:uid="{00000000-0005-0000-0000-000036470000}"/>
    <cellStyle name="SAPBEXaggItem 2 3 8" xfId="15165" xr:uid="{00000000-0005-0000-0000-000037470000}"/>
    <cellStyle name="SAPBEXaggItem 2 3 8 2" xfId="26723" xr:uid="{00000000-0005-0000-0000-000038470000}"/>
    <cellStyle name="SAPBEXaggItem 2 3 8 3" xfId="37763" xr:uid="{00000000-0005-0000-0000-000039470000}"/>
    <cellStyle name="SAPBEXaggItem 2 3 9" xfId="12669" xr:uid="{00000000-0005-0000-0000-00003A470000}"/>
    <cellStyle name="SAPBEXaggItem 2 3 9 2" xfId="24239" xr:uid="{00000000-0005-0000-0000-00003B470000}"/>
    <cellStyle name="SAPBEXaggItem 2 3 9 3" xfId="35570" xr:uid="{00000000-0005-0000-0000-00003C470000}"/>
    <cellStyle name="SAPBEXaggItem 2 4" xfId="4113" xr:uid="{00000000-0005-0000-0000-00003D470000}"/>
    <cellStyle name="SAPBEXaggItem 2 5" xfId="6497" xr:uid="{00000000-0005-0000-0000-00003E470000}"/>
    <cellStyle name="SAPBEXaggItem 2 5 2" xfId="15778" xr:uid="{00000000-0005-0000-0000-00003F470000}"/>
    <cellStyle name="SAPBEXaggItem 2 5 2 2" xfId="27332" xr:uid="{00000000-0005-0000-0000-000040470000}"/>
    <cellStyle name="SAPBEXaggItem 2 5 2 3" xfId="38312" xr:uid="{00000000-0005-0000-0000-000041470000}"/>
    <cellStyle name="SAPBEXaggItem 2 5 3" xfId="17696" xr:uid="{00000000-0005-0000-0000-000042470000}"/>
    <cellStyle name="SAPBEXaggItem 2 5 3 2" xfId="29184" xr:uid="{00000000-0005-0000-0000-000043470000}"/>
    <cellStyle name="SAPBEXaggItem 2 5 3 3" xfId="39987" xr:uid="{00000000-0005-0000-0000-000044470000}"/>
    <cellStyle name="SAPBEXaggItem 2 5 4" xfId="19297" xr:uid="{00000000-0005-0000-0000-000045470000}"/>
    <cellStyle name="SAPBEXaggItem 2 5 4 2" xfId="30785" xr:uid="{00000000-0005-0000-0000-000046470000}"/>
    <cellStyle name="SAPBEXaggItem 2 5 4 3" xfId="41536" xr:uid="{00000000-0005-0000-0000-000047470000}"/>
    <cellStyle name="SAPBEXaggItem 2 5 5" xfId="21031" xr:uid="{00000000-0005-0000-0000-000048470000}"/>
    <cellStyle name="SAPBEXaggItem 2 5 5 2" xfId="32512" xr:uid="{00000000-0005-0000-0000-000049470000}"/>
    <cellStyle name="SAPBEXaggItem 2 5 5 3" xfId="43075" xr:uid="{00000000-0005-0000-0000-00004A470000}"/>
    <cellStyle name="SAPBEXaggItem 2 5 6" xfId="11200" xr:uid="{00000000-0005-0000-0000-00004B470000}"/>
    <cellStyle name="SAPBEXaggItem 2 5 7" xfId="22855" xr:uid="{00000000-0005-0000-0000-00004C470000}"/>
    <cellStyle name="SAPBEXaggItem 2 5 8" xfId="34192" xr:uid="{00000000-0005-0000-0000-00004D470000}"/>
    <cellStyle name="SAPBEXaggItem 2 6" xfId="12946" xr:uid="{00000000-0005-0000-0000-00004E470000}"/>
    <cellStyle name="SAPBEXaggItem 2 6 2" xfId="24516" xr:uid="{00000000-0005-0000-0000-00004F470000}"/>
    <cellStyle name="SAPBEXaggItem 2 6 3" xfId="35818" xr:uid="{00000000-0005-0000-0000-000050470000}"/>
    <cellStyle name="SAPBEXaggItem 2 7" xfId="14933" xr:uid="{00000000-0005-0000-0000-000051470000}"/>
    <cellStyle name="SAPBEXaggItem 2 7 2" xfId="26491" xr:uid="{00000000-0005-0000-0000-000052470000}"/>
    <cellStyle name="SAPBEXaggItem 2 7 3" xfId="37559" xr:uid="{00000000-0005-0000-0000-000053470000}"/>
    <cellStyle name="SAPBEXaggItem 2 8" xfId="18444" xr:uid="{00000000-0005-0000-0000-000054470000}"/>
    <cellStyle name="SAPBEXaggItem 2 8 2" xfId="29932" xr:uid="{00000000-0005-0000-0000-000055470000}"/>
    <cellStyle name="SAPBEXaggItem 2 8 3" xfId="40732" xr:uid="{00000000-0005-0000-0000-000056470000}"/>
    <cellStyle name="SAPBEXaggItem 2 9" xfId="14502" xr:uid="{00000000-0005-0000-0000-000057470000}"/>
    <cellStyle name="SAPBEXaggItem 2 9 2" xfId="26066" xr:uid="{00000000-0005-0000-0000-000058470000}"/>
    <cellStyle name="SAPBEXaggItem 2 9 3" xfId="37209" xr:uid="{00000000-0005-0000-0000-000059470000}"/>
    <cellStyle name="SAPBEXaggItem 3" xfId="4114" xr:uid="{00000000-0005-0000-0000-00005A470000}"/>
    <cellStyle name="SAPBEXaggItem 3 10" xfId="13046" xr:uid="{00000000-0005-0000-0000-00005B470000}"/>
    <cellStyle name="SAPBEXaggItem 3 10 2" xfId="24615" xr:uid="{00000000-0005-0000-0000-00005C470000}"/>
    <cellStyle name="SAPBEXaggItem 3 10 3" xfId="35904" xr:uid="{00000000-0005-0000-0000-00005D470000}"/>
    <cellStyle name="SAPBEXaggItem 3 11" xfId="13588" xr:uid="{00000000-0005-0000-0000-00005E470000}"/>
    <cellStyle name="SAPBEXaggItem 3 11 2" xfId="25152" xr:uid="{00000000-0005-0000-0000-00005F470000}"/>
    <cellStyle name="SAPBEXaggItem 3 11 3" xfId="36399" xr:uid="{00000000-0005-0000-0000-000060470000}"/>
    <cellStyle name="SAPBEXaggItem 3 12" xfId="14054" xr:uid="{00000000-0005-0000-0000-000061470000}"/>
    <cellStyle name="SAPBEXaggItem 3 12 2" xfId="25618" xr:uid="{00000000-0005-0000-0000-000062470000}"/>
    <cellStyle name="SAPBEXaggItem 3 12 3" xfId="36814" xr:uid="{00000000-0005-0000-0000-000063470000}"/>
    <cellStyle name="SAPBEXaggItem 3 13" xfId="20574" xr:uid="{00000000-0005-0000-0000-000064470000}"/>
    <cellStyle name="SAPBEXaggItem 3 13 2" xfId="32062" xr:uid="{00000000-0005-0000-0000-000065470000}"/>
    <cellStyle name="SAPBEXaggItem 3 13 3" xfId="42673" xr:uid="{00000000-0005-0000-0000-000066470000}"/>
    <cellStyle name="SAPBEXaggItem 3 14" xfId="8943" xr:uid="{00000000-0005-0000-0000-000067470000}"/>
    <cellStyle name="SAPBEXaggItem 3 15" xfId="33776" xr:uid="{00000000-0005-0000-0000-000068470000}"/>
    <cellStyle name="SAPBEXaggItem 3 2" xfId="4115" xr:uid="{00000000-0005-0000-0000-000069470000}"/>
    <cellStyle name="SAPBEXaggItem 3 2 10" xfId="13015" xr:uid="{00000000-0005-0000-0000-00006A470000}"/>
    <cellStyle name="SAPBEXaggItem 3 2 10 2" xfId="24584" xr:uid="{00000000-0005-0000-0000-00006B470000}"/>
    <cellStyle name="SAPBEXaggItem 3 2 10 3" xfId="35873" xr:uid="{00000000-0005-0000-0000-00006C470000}"/>
    <cellStyle name="SAPBEXaggItem 3 2 11" xfId="13297" xr:uid="{00000000-0005-0000-0000-00006D470000}"/>
    <cellStyle name="SAPBEXaggItem 3 2 11 2" xfId="24865" xr:uid="{00000000-0005-0000-0000-00006E470000}"/>
    <cellStyle name="SAPBEXaggItem 3 2 11 3" xfId="36141" xr:uid="{00000000-0005-0000-0000-00006F470000}"/>
    <cellStyle name="SAPBEXaggItem 3 2 12" xfId="8614" xr:uid="{00000000-0005-0000-0000-000070470000}"/>
    <cellStyle name="SAPBEXaggItem 3 2 13" xfId="8253" xr:uid="{00000000-0005-0000-0000-000071470000}"/>
    <cellStyle name="SAPBEXaggItem 3 2 2" xfId="4116" xr:uid="{00000000-0005-0000-0000-000072470000}"/>
    <cellStyle name="SAPBEXaggItem 3 2 3" xfId="4117" xr:uid="{00000000-0005-0000-0000-000073470000}"/>
    <cellStyle name="SAPBEXaggItem 3 2 4" xfId="7070" xr:uid="{00000000-0005-0000-0000-000074470000}"/>
    <cellStyle name="SAPBEXaggItem 3 2 4 2" xfId="16351" xr:uid="{00000000-0005-0000-0000-000075470000}"/>
    <cellStyle name="SAPBEXaggItem 3 2 4 2 2" xfId="27905" xr:uid="{00000000-0005-0000-0000-000076470000}"/>
    <cellStyle name="SAPBEXaggItem 3 2 4 2 3" xfId="38819" xr:uid="{00000000-0005-0000-0000-000077470000}"/>
    <cellStyle name="SAPBEXaggItem 3 2 4 3" xfId="18209" xr:uid="{00000000-0005-0000-0000-000078470000}"/>
    <cellStyle name="SAPBEXaggItem 3 2 4 3 2" xfId="29697" xr:uid="{00000000-0005-0000-0000-000079470000}"/>
    <cellStyle name="SAPBEXaggItem 3 2 4 3 3" xfId="40498" xr:uid="{00000000-0005-0000-0000-00007A470000}"/>
    <cellStyle name="SAPBEXaggItem 3 2 4 4" xfId="19870" xr:uid="{00000000-0005-0000-0000-00007B470000}"/>
    <cellStyle name="SAPBEXaggItem 3 2 4 4 2" xfId="31358" xr:uid="{00000000-0005-0000-0000-00007C470000}"/>
    <cellStyle name="SAPBEXaggItem 3 2 4 4 3" xfId="42043" xr:uid="{00000000-0005-0000-0000-00007D470000}"/>
    <cellStyle name="SAPBEXaggItem 3 2 4 5" xfId="21604" xr:uid="{00000000-0005-0000-0000-00007E470000}"/>
    <cellStyle name="SAPBEXaggItem 3 2 4 5 2" xfId="33085" xr:uid="{00000000-0005-0000-0000-00007F470000}"/>
    <cellStyle name="SAPBEXaggItem 3 2 4 5 3" xfId="43582" xr:uid="{00000000-0005-0000-0000-000080470000}"/>
    <cellStyle name="SAPBEXaggItem 3 2 4 6" xfId="11773" xr:uid="{00000000-0005-0000-0000-000081470000}"/>
    <cellStyle name="SAPBEXaggItem 3 2 4 7" xfId="23428" xr:uid="{00000000-0005-0000-0000-000082470000}"/>
    <cellStyle name="SAPBEXaggItem 3 2 4 8" xfId="34765" xr:uid="{00000000-0005-0000-0000-000083470000}"/>
    <cellStyle name="SAPBEXaggItem 3 2 5" xfId="6411" xr:uid="{00000000-0005-0000-0000-000084470000}"/>
    <cellStyle name="SAPBEXaggItem 3 2 5 2" xfId="15692" xr:uid="{00000000-0005-0000-0000-000085470000}"/>
    <cellStyle name="SAPBEXaggItem 3 2 5 2 2" xfId="27246" xr:uid="{00000000-0005-0000-0000-000086470000}"/>
    <cellStyle name="SAPBEXaggItem 3 2 5 2 3" xfId="38236" xr:uid="{00000000-0005-0000-0000-000087470000}"/>
    <cellStyle name="SAPBEXaggItem 3 2 5 3" xfId="17618" xr:uid="{00000000-0005-0000-0000-000088470000}"/>
    <cellStyle name="SAPBEXaggItem 3 2 5 3 2" xfId="29106" xr:uid="{00000000-0005-0000-0000-000089470000}"/>
    <cellStyle name="SAPBEXaggItem 3 2 5 3 3" xfId="39909" xr:uid="{00000000-0005-0000-0000-00008A470000}"/>
    <cellStyle name="SAPBEXaggItem 3 2 5 4" xfId="19211" xr:uid="{00000000-0005-0000-0000-00008B470000}"/>
    <cellStyle name="SAPBEXaggItem 3 2 5 4 2" xfId="30699" xr:uid="{00000000-0005-0000-0000-00008C470000}"/>
    <cellStyle name="SAPBEXaggItem 3 2 5 4 3" xfId="41460" xr:uid="{00000000-0005-0000-0000-00008D470000}"/>
    <cellStyle name="SAPBEXaggItem 3 2 5 5" xfId="20945" xr:uid="{00000000-0005-0000-0000-00008E470000}"/>
    <cellStyle name="SAPBEXaggItem 3 2 5 5 2" xfId="32426" xr:uid="{00000000-0005-0000-0000-00008F470000}"/>
    <cellStyle name="SAPBEXaggItem 3 2 5 5 3" xfId="42999" xr:uid="{00000000-0005-0000-0000-000090470000}"/>
    <cellStyle name="SAPBEXaggItem 3 2 5 6" xfId="11114" xr:uid="{00000000-0005-0000-0000-000091470000}"/>
    <cellStyle name="SAPBEXaggItem 3 2 5 7" xfId="22769" xr:uid="{00000000-0005-0000-0000-000092470000}"/>
    <cellStyle name="SAPBEXaggItem 3 2 5 8" xfId="34106" xr:uid="{00000000-0005-0000-0000-000093470000}"/>
    <cellStyle name="SAPBEXaggItem 3 2 6" xfId="6651" xr:uid="{00000000-0005-0000-0000-000094470000}"/>
    <cellStyle name="SAPBEXaggItem 3 2 6 2" xfId="15932" xr:uid="{00000000-0005-0000-0000-000095470000}"/>
    <cellStyle name="SAPBEXaggItem 3 2 6 2 2" xfId="27486" xr:uid="{00000000-0005-0000-0000-000096470000}"/>
    <cellStyle name="SAPBEXaggItem 3 2 6 2 3" xfId="38451" xr:uid="{00000000-0005-0000-0000-000097470000}"/>
    <cellStyle name="SAPBEXaggItem 3 2 6 3" xfId="17837" xr:uid="{00000000-0005-0000-0000-000098470000}"/>
    <cellStyle name="SAPBEXaggItem 3 2 6 3 2" xfId="29325" xr:uid="{00000000-0005-0000-0000-000099470000}"/>
    <cellStyle name="SAPBEXaggItem 3 2 6 3 3" xfId="40128" xr:uid="{00000000-0005-0000-0000-00009A470000}"/>
    <cellStyle name="SAPBEXaggItem 3 2 6 4" xfId="19451" xr:uid="{00000000-0005-0000-0000-00009B470000}"/>
    <cellStyle name="SAPBEXaggItem 3 2 6 4 2" xfId="30939" xr:uid="{00000000-0005-0000-0000-00009C470000}"/>
    <cellStyle name="SAPBEXaggItem 3 2 6 4 3" xfId="41675" xr:uid="{00000000-0005-0000-0000-00009D470000}"/>
    <cellStyle name="SAPBEXaggItem 3 2 6 5" xfId="21185" xr:uid="{00000000-0005-0000-0000-00009E470000}"/>
    <cellStyle name="SAPBEXaggItem 3 2 6 5 2" xfId="32666" xr:uid="{00000000-0005-0000-0000-00009F470000}"/>
    <cellStyle name="SAPBEXaggItem 3 2 6 5 3" xfId="43214" xr:uid="{00000000-0005-0000-0000-0000A0470000}"/>
    <cellStyle name="SAPBEXaggItem 3 2 6 6" xfId="11354" xr:uid="{00000000-0005-0000-0000-0000A1470000}"/>
    <cellStyle name="SAPBEXaggItem 3 2 6 7" xfId="23009" xr:uid="{00000000-0005-0000-0000-0000A2470000}"/>
    <cellStyle name="SAPBEXaggItem 3 2 6 8" xfId="34346" xr:uid="{00000000-0005-0000-0000-0000A3470000}"/>
    <cellStyle name="SAPBEXaggItem 3 2 7" xfId="10105" xr:uid="{00000000-0005-0000-0000-0000A4470000}"/>
    <cellStyle name="SAPBEXaggItem 3 2 7 2" xfId="14887" xr:uid="{00000000-0005-0000-0000-0000A5470000}"/>
    <cellStyle name="SAPBEXaggItem 3 2 7 2 2" xfId="26446" xr:uid="{00000000-0005-0000-0000-0000A6470000}"/>
    <cellStyle name="SAPBEXaggItem 3 2 7 2 3" xfId="37519" xr:uid="{00000000-0005-0000-0000-0000A7470000}"/>
    <cellStyle name="SAPBEXaggItem 3 2 7 3" xfId="13325" xr:uid="{00000000-0005-0000-0000-0000A8470000}"/>
    <cellStyle name="SAPBEXaggItem 3 2 7 3 2" xfId="24893" xr:uid="{00000000-0005-0000-0000-0000A9470000}"/>
    <cellStyle name="SAPBEXaggItem 3 2 7 3 3" xfId="36166" xr:uid="{00000000-0005-0000-0000-0000AA470000}"/>
    <cellStyle name="SAPBEXaggItem 3 2 7 4" xfId="13363" xr:uid="{00000000-0005-0000-0000-0000AB470000}"/>
    <cellStyle name="SAPBEXaggItem 3 2 7 4 2" xfId="24931" xr:uid="{00000000-0005-0000-0000-0000AC470000}"/>
    <cellStyle name="SAPBEXaggItem 3 2 7 4 3" xfId="36201" xr:uid="{00000000-0005-0000-0000-0000AD470000}"/>
    <cellStyle name="SAPBEXaggItem 3 2 7 5" xfId="13214" xr:uid="{00000000-0005-0000-0000-0000AE470000}"/>
    <cellStyle name="SAPBEXaggItem 3 2 7 5 2" xfId="24782" xr:uid="{00000000-0005-0000-0000-0000AF470000}"/>
    <cellStyle name="SAPBEXaggItem 3 2 7 5 3" xfId="36063" xr:uid="{00000000-0005-0000-0000-0000B0470000}"/>
    <cellStyle name="SAPBEXaggItem 3 2 7 6" xfId="22327" xr:uid="{00000000-0005-0000-0000-0000B1470000}"/>
    <cellStyle name="SAPBEXaggItem 3 2 7 7" xfId="22435" xr:uid="{00000000-0005-0000-0000-0000B2470000}"/>
    <cellStyle name="SAPBEXaggItem 3 2 8" xfId="13896" xr:uid="{00000000-0005-0000-0000-0000B3470000}"/>
    <cellStyle name="SAPBEXaggItem 3 2 8 2" xfId="25460" xr:uid="{00000000-0005-0000-0000-0000B4470000}"/>
    <cellStyle name="SAPBEXaggItem 3 2 8 3" xfId="36668" xr:uid="{00000000-0005-0000-0000-0000B5470000}"/>
    <cellStyle name="SAPBEXaggItem 3 2 9" xfId="14691" xr:uid="{00000000-0005-0000-0000-0000B6470000}"/>
    <cellStyle name="SAPBEXaggItem 3 2 9 2" xfId="26252" xr:uid="{00000000-0005-0000-0000-0000B7470000}"/>
    <cellStyle name="SAPBEXaggItem 3 2 9 3" xfId="37354" xr:uid="{00000000-0005-0000-0000-0000B8470000}"/>
    <cellStyle name="SAPBEXaggItem 3 3" xfId="4118" xr:uid="{00000000-0005-0000-0000-0000B9470000}"/>
    <cellStyle name="SAPBEXaggItem 3 3 10" xfId="13019" xr:uid="{00000000-0005-0000-0000-0000BA470000}"/>
    <cellStyle name="SAPBEXaggItem 3 3 10 2" xfId="24588" xr:uid="{00000000-0005-0000-0000-0000BB470000}"/>
    <cellStyle name="SAPBEXaggItem 3 3 10 3" xfId="35877" xr:uid="{00000000-0005-0000-0000-0000BC470000}"/>
    <cellStyle name="SAPBEXaggItem 3 3 11" xfId="12995" xr:uid="{00000000-0005-0000-0000-0000BD470000}"/>
    <cellStyle name="SAPBEXaggItem 3 3 11 2" xfId="24565" xr:uid="{00000000-0005-0000-0000-0000BE470000}"/>
    <cellStyle name="SAPBEXaggItem 3 3 11 3" xfId="35859" xr:uid="{00000000-0005-0000-0000-0000BF470000}"/>
    <cellStyle name="SAPBEXaggItem 3 3 12" xfId="8982" xr:uid="{00000000-0005-0000-0000-0000C0470000}"/>
    <cellStyle name="SAPBEXaggItem 3 3 13" xfId="8074" xr:uid="{00000000-0005-0000-0000-0000C1470000}"/>
    <cellStyle name="SAPBEXaggItem 3 3 2" xfId="4119" xr:uid="{00000000-0005-0000-0000-0000C2470000}"/>
    <cellStyle name="SAPBEXaggItem 3 3 3" xfId="5718" xr:uid="{00000000-0005-0000-0000-0000C3470000}"/>
    <cellStyle name="SAPBEXaggItem 3 3 3 2" xfId="15416" xr:uid="{00000000-0005-0000-0000-0000C4470000}"/>
    <cellStyle name="SAPBEXaggItem 3 3 3 2 2" xfId="26970" xr:uid="{00000000-0005-0000-0000-0000C5470000}"/>
    <cellStyle name="SAPBEXaggItem 3 3 3 2 3" xfId="37992" xr:uid="{00000000-0005-0000-0000-0000C6470000}"/>
    <cellStyle name="SAPBEXaggItem 3 3 3 3" xfId="17362" xr:uid="{00000000-0005-0000-0000-0000C7470000}"/>
    <cellStyle name="SAPBEXaggItem 3 3 3 3 2" xfId="28850" xr:uid="{00000000-0005-0000-0000-0000C8470000}"/>
    <cellStyle name="SAPBEXaggItem 3 3 3 3 3" xfId="39654" xr:uid="{00000000-0005-0000-0000-0000C9470000}"/>
    <cellStyle name="SAPBEXaggItem 3 3 3 4" xfId="18949" xr:uid="{00000000-0005-0000-0000-0000CA470000}"/>
    <cellStyle name="SAPBEXaggItem 3 3 3 4 2" xfId="30437" xr:uid="{00000000-0005-0000-0000-0000CB470000}"/>
    <cellStyle name="SAPBEXaggItem 3 3 3 4 3" xfId="41226" xr:uid="{00000000-0005-0000-0000-0000CC470000}"/>
    <cellStyle name="SAPBEXaggItem 3 3 3 5" xfId="20688" xr:uid="{00000000-0005-0000-0000-0000CD470000}"/>
    <cellStyle name="SAPBEXaggItem 3 3 3 5 2" xfId="32171" xr:uid="{00000000-0005-0000-0000-0000CE470000}"/>
    <cellStyle name="SAPBEXaggItem 3 3 3 5 3" xfId="42772" xr:uid="{00000000-0005-0000-0000-0000CF470000}"/>
    <cellStyle name="SAPBEXaggItem 3 3 3 6" xfId="10793" xr:uid="{00000000-0005-0000-0000-0000D0470000}"/>
    <cellStyle name="SAPBEXaggItem 3 3 3 7" xfId="22510" xr:uid="{00000000-0005-0000-0000-0000D1470000}"/>
    <cellStyle name="SAPBEXaggItem 3 3 3 8" xfId="33856" xr:uid="{00000000-0005-0000-0000-0000D2470000}"/>
    <cellStyle name="SAPBEXaggItem 3 3 4" xfId="7069" xr:uid="{00000000-0005-0000-0000-0000D3470000}"/>
    <cellStyle name="SAPBEXaggItem 3 3 4 2" xfId="16350" xr:uid="{00000000-0005-0000-0000-0000D4470000}"/>
    <cellStyle name="SAPBEXaggItem 3 3 4 2 2" xfId="27904" xr:uid="{00000000-0005-0000-0000-0000D5470000}"/>
    <cellStyle name="SAPBEXaggItem 3 3 4 2 3" xfId="38818" xr:uid="{00000000-0005-0000-0000-0000D6470000}"/>
    <cellStyle name="SAPBEXaggItem 3 3 4 3" xfId="18208" xr:uid="{00000000-0005-0000-0000-0000D7470000}"/>
    <cellStyle name="SAPBEXaggItem 3 3 4 3 2" xfId="29696" xr:uid="{00000000-0005-0000-0000-0000D8470000}"/>
    <cellStyle name="SAPBEXaggItem 3 3 4 3 3" xfId="40497" xr:uid="{00000000-0005-0000-0000-0000D9470000}"/>
    <cellStyle name="SAPBEXaggItem 3 3 4 4" xfId="19869" xr:uid="{00000000-0005-0000-0000-0000DA470000}"/>
    <cellStyle name="SAPBEXaggItem 3 3 4 4 2" xfId="31357" xr:uid="{00000000-0005-0000-0000-0000DB470000}"/>
    <cellStyle name="SAPBEXaggItem 3 3 4 4 3" xfId="42042" xr:uid="{00000000-0005-0000-0000-0000DC470000}"/>
    <cellStyle name="SAPBEXaggItem 3 3 4 5" xfId="21603" xr:uid="{00000000-0005-0000-0000-0000DD470000}"/>
    <cellStyle name="SAPBEXaggItem 3 3 4 5 2" xfId="33084" xr:uid="{00000000-0005-0000-0000-0000DE470000}"/>
    <cellStyle name="SAPBEXaggItem 3 3 4 5 3" xfId="43581" xr:uid="{00000000-0005-0000-0000-0000DF470000}"/>
    <cellStyle name="SAPBEXaggItem 3 3 4 6" xfId="11772" xr:uid="{00000000-0005-0000-0000-0000E0470000}"/>
    <cellStyle name="SAPBEXaggItem 3 3 4 7" xfId="23427" xr:uid="{00000000-0005-0000-0000-0000E1470000}"/>
    <cellStyle name="SAPBEXaggItem 3 3 4 8" xfId="34764" xr:uid="{00000000-0005-0000-0000-0000E2470000}"/>
    <cellStyle name="SAPBEXaggItem 3 3 5" xfId="6848" xr:uid="{00000000-0005-0000-0000-0000E3470000}"/>
    <cellStyle name="SAPBEXaggItem 3 3 5 2" xfId="16129" xr:uid="{00000000-0005-0000-0000-0000E4470000}"/>
    <cellStyle name="SAPBEXaggItem 3 3 5 2 2" xfId="27683" xr:uid="{00000000-0005-0000-0000-0000E5470000}"/>
    <cellStyle name="SAPBEXaggItem 3 3 5 2 3" xfId="38623" xr:uid="{00000000-0005-0000-0000-0000E6470000}"/>
    <cellStyle name="SAPBEXaggItem 3 3 5 3" xfId="18010" xr:uid="{00000000-0005-0000-0000-0000E7470000}"/>
    <cellStyle name="SAPBEXaggItem 3 3 5 3 2" xfId="29498" xr:uid="{00000000-0005-0000-0000-0000E8470000}"/>
    <cellStyle name="SAPBEXaggItem 3 3 5 3 3" xfId="40300" xr:uid="{00000000-0005-0000-0000-0000E9470000}"/>
    <cellStyle name="SAPBEXaggItem 3 3 5 4" xfId="19648" xr:uid="{00000000-0005-0000-0000-0000EA470000}"/>
    <cellStyle name="SAPBEXaggItem 3 3 5 4 2" xfId="31136" xr:uid="{00000000-0005-0000-0000-0000EB470000}"/>
    <cellStyle name="SAPBEXaggItem 3 3 5 4 3" xfId="41847" xr:uid="{00000000-0005-0000-0000-0000EC470000}"/>
    <cellStyle name="SAPBEXaggItem 3 3 5 5" xfId="21382" xr:uid="{00000000-0005-0000-0000-0000ED470000}"/>
    <cellStyle name="SAPBEXaggItem 3 3 5 5 2" xfId="32863" xr:uid="{00000000-0005-0000-0000-0000EE470000}"/>
    <cellStyle name="SAPBEXaggItem 3 3 5 5 3" xfId="43386" xr:uid="{00000000-0005-0000-0000-0000EF470000}"/>
    <cellStyle name="SAPBEXaggItem 3 3 5 6" xfId="11551" xr:uid="{00000000-0005-0000-0000-0000F0470000}"/>
    <cellStyle name="SAPBEXaggItem 3 3 5 7" xfId="23206" xr:uid="{00000000-0005-0000-0000-0000F1470000}"/>
    <cellStyle name="SAPBEXaggItem 3 3 5 8" xfId="34543" xr:uid="{00000000-0005-0000-0000-0000F2470000}"/>
    <cellStyle name="SAPBEXaggItem 3 3 6" xfId="6975" xr:uid="{00000000-0005-0000-0000-0000F3470000}"/>
    <cellStyle name="SAPBEXaggItem 3 3 6 2" xfId="16256" xr:uid="{00000000-0005-0000-0000-0000F4470000}"/>
    <cellStyle name="SAPBEXaggItem 3 3 6 2 2" xfId="27810" xr:uid="{00000000-0005-0000-0000-0000F5470000}"/>
    <cellStyle name="SAPBEXaggItem 3 3 6 2 3" xfId="38736" xr:uid="{00000000-0005-0000-0000-0000F6470000}"/>
    <cellStyle name="SAPBEXaggItem 3 3 6 3" xfId="18125" xr:uid="{00000000-0005-0000-0000-0000F7470000}"/>
    <cellStyle name="SAPBEXaggItem 3 3 6 3 2" xfId="29613" xr:uid="{00000000-0005-0000-0000-0000F8470000}"/>
    <cellStyle name="SAPBEXaggItem 3 3 6 3 3" xfId="40414" xr:uid="{00000000-0005-0000-0000-0000F9470000}"/>
    <cellStyle name="SAPBEXaggItem 3 3 6 4" xfId="19775" xr:uid="{00000000-0005-0000-0000-0000FA470000}"/>
    <cellStyle name="SAPBEXaggItem 3 3 6 4 2" xfId="31263" xr:uid="{00000000-0005-0000-0000-0000FB470000}"/>
    <cellStyle name="SAPBEXaggItem 3 3 6 4 3" xfId="41960" xr:uid="{00000000-0005-0000-0000-0000FC470000}"/>
    <cellStyle name="SAPBEXaggItem 3 3 6 5" xfId="21509" xr:uid="{00000000-0005-0000-0000-0000FD470000}"/>
    <cellStyle name="SAPBEXaggItem 3 3 6 5 2" xfId="32990" xr:uid="{00000000-0005-0000-0000-0000FE470000}"/>
    <cellStyle name="SAPBEXaggItem 3 3 6 5 3" xfId="43499" xr:uid="{00000000-0005-0000-0000-0000FF470000}"/>
    <cellStyle name="SAPBEXaggItem 3 3 6 6" xfId="11678" xr:uid="{00000000-0005-0000-0000-000000480000}"/>
    <cellStyle name="SAPBEXaggItem 3 3 6 7" xfId="23333" xr:uid="{00000000-0005-0000-0000-000001480000}"/>
    <cellStyle name="SAPBEXaggItem 3 3 6 8" xfId="34670" xr:uid="{00000000-0005-0000-0000-000002480000}"/>
    <cellStyle name="SAPBEXaggItem 3 3 7" xfId="10106" xr:uid="{00000000-0005-0000-0000-000003480000}"/>
    <cellStyle name="SAPBEXaggItem 3 3 8" xfId="13895" xr:uid="{00000000-0005-0000-0000-000004480000}"/>
    <cellStyle name="SAPBEXaggItem 3 3 8 2" xfId="25459" xr:uid="{00000000-0005-0000-0000-000005480000}"/>
    <cellStyle name="SAPBEXaggItem 3 3 8 3" xfId="36667" xr:uid="{00000000-0005-0000-0000-000006480000}"/>
    <cellStyle name="SAPBEXaggItem 3 3 9" xfId="12972" xr:uid="{00000000-0005-0000-0000-000007480000}"/>
    <cellStyle name="SAPBEXaggItem 3 3 9 2" xfId="24542" xr:uid="{00000000-0005-0000-0000-000008480000}"/>
    <cellStyle name="SAPBEXaggItem 3 3 9 3" xfId="35840" xr:uid="{00000000-0005-0000-0000-000009480000}"/>
    <cellStyle name="SAPBEXaggItem 3 4" xfId="4120" xr:uid="{00000000-0005-0000-0000-00000A480000}"/>
    <cellStyle name="SAPBEXaggItem 3 5" xfId="4121" xr:uid="{00000000-0005-0000-0000-00000B480000}"/>
    <cellStyle name="SAPBEXaggItem 3 6" xfId="6555" xr:uid="{00000000-0005-0000-0000-00000C480000}"/>
    <cellStyle name="SAPBEXaggItem 3 6 2" xfId="15836" xr:uid="{00000000-0005-0000-0000-00000D480000}"/>
    <cellStyle name="SAPBEXaggItem 3 6 2 2" xfId="27390" xr:uid="{00000000-0005-0000-0000-00000E480000}"/>
    <cellStyle name="SAPBEXaggItem 3 6 2 3" xfId="38361" xr:uid="{00000000-0005-0000-0000-00000F480000}"/>
    <cellStyle name="SAPBEXaggItem 3 6 3" xfId="17746" xr:uid="{00000000-0005-0000-0000-000010480000}"/>
    <cellStyle name="SAPBEXaggItem 3 6 3 2" xfId="29234" xr:uid="{00000000-0005-0000-0000-000011480000}"/>
    <cellStyle name="SAPBEXaggItem 3 6 3 3" xfId="40037" xr:uid="{00000000-0005-0000-0000-000012480000}"/>
    <cellStyle name="SAPBEXaggItem 3 6 4" xfId="19355" xr:uid="{00000000-0005-0000-0000-000013480000}"/>
    <cellStyle name="SAPBEXaggItem 3 6 4 2" xfId="30843" xr:uid="{00000000-0005-0000-0000-000014480000}"/>
    <cellStyle name="SAPBEXaggItem 3 6 4 3" xfId="41585" xr:uid="{00000000-0005-0000-0000-000015480000}"/>
    <cellStyle name="SAPBEXaggItem 3 6 5" xfId="21089" xr:uid="{00000000-0005-0000-0000-000016480000}"/>
    <cellStyle name="SAPBEXaggItem 3 6 5 2" xfId="32570" xr:uid="{00000000-0005-0000-0000-000017480000}"/>
    <cellStyle name="SAPBEXaggItem 3 6 5 3" xfId="43124" xr:uid="{00000000-0005-0000-0000-000018480000}"/>
    <cellStyle name="SAPBEXaggItem 3 6 6" xfId="11258" xr:uid="{00000000-0005-0000-0000-000019480000}"/>
    <cellStyle name="SAPBEXaggItem 3 6 7" xfId="22913" xr:uid="{00000000-0005-0000-0000-00001A480000}"/>
    <cellStyle name="SAPBEXaggItem 3 6 8" xfId="34250" xr:uid="{00000000-0005-0000-0000-00001B480000}"/>
    <cellStyle name="SAPBEXaggItem 3 7" xfId="6348" xr:uid="{00000000-0005-0000-0000-00001C480000}"/>
    <cellStyle name="SAPBEXaggItem 3 7 2" xfId="15629" xr:uid="{00000000-0005-0000-0000-00001D480000}"/>
    <cellStyle name="SAPBEXaggItem 3 7 2 2" xfId="27183" xr:uid="{00000000-0005-0000-0000-00001E480000}"/>
    <cellStyle name="SAPBEXaggItem 3 7 2 3" xfId="38183" xr:uid="{00000000-0005-0000-0000-00001F480000}"/>
    <cellStyle name="SAPBEXaggItem 3 7 3" xfId="17562" xr:uid="{00000000-0005-0000-0000-000020480000}"/>
    <cellStyle name="SAPBEXaggItem 3 7 3 2" xfId="29050" xr:uid="{00000000-0005-0000-0000-000021480000}"/>
    <cellStyle name="SAPBEXaggItem 3 7 3 3" xfId="39853" xr:uid="{00000000-0005-0000-0000-000022480000}"/>
    <cellStyle name="SAPBEXaggItem 3 7 4" xfId="19148" xr:uid="{00000000-0005-0000-0000-000023480000}"/>
    <cellStyle name="SAPBEXaggItem 3 7 4 2" xfId="30636" xr:uid="{00000000-0005-0000-0000-000024480000}"/>
    <cellStyle name="SAPBEXaggItem 3 7 4 3" xfId="41407" xr:uid="{00000000-0005-0000-0000-000025480000}"/>
    <cellStyle name="SAPBEXaggItem 3 7 5" xfId="20882" xr:uid="{00000000-0005-0000-0000-000026480000}"/>
    <cellStyle name="SAPBEXaggItem 3 7 5 2" xfId="32363" xr:uid="{00000000-0005-0000-0000-000027480000}"/>
    <cellStyle name="SAPBEXaggItem 3 7 5 3" xfId="42946" xr:uid="{00000000-0005-0000-0000-000028480000}"/>
    <cellStyle name="SAPBEXaggItem 3 7 6" xfId="11051" xr:uid="{00000000-0005-0000-0000-000029480000}"/>
    <cellStyle name="SAPBEXaggItem 3 7 7" xfId="22706" xr:uid="{00000000-0005-0000-0000-00002A480000}"/>
    <cellStyle name="SAPBEXaggItem 3 7 8" xfId="34043" xr:uid="{00000000-0005-0000-0000-00002B480000}"/>
    <cellStyle name="SAPBEXaggItem 3 8" xfId="7935" xr:uid="{00000000-0005-0000-0000-00002C480000}"/>
    <cellStyle name="SAPBEXaggItem 3 8 2" xfId="16920" xr:uid="{00000000-0005-0000-0000-00002D480000}"/>
    <cellStyle name="SAPBEXaggItem 3 8 2 2" xfId="28474" xr:uid="{00000000-0005-0000-0000-00002E480000}"/>
    <cellStyle name="SAPBEXaggItem 3 8 2 3" xfId="39314" xr:uid="{00000000-0005-0000-0000-00002F480000}"/>
    <cellStyle name="SAPBEXaggItem 3 8 3" xfId="18698" xr:uid="{00000000-0005-0000-0000-000030480000}"/>
    <cellStyle name="SAPBEXaggItem 3 8 3 2" xfId="30186" xr:uid="{00000000-0005-0000-0000-000031480000}"/>
    <cellStyle name="SAPBEXaggItem 3 8 3 3" xfId="40982" xr:uid="{00000000-0005-0000-0000-000032480000}"/>
    <cellStyle name="SAPBEXaggItem 3 8 4" xfId="20407" xr:uid="{00000000-0005-0000-0000-000033480000}"/>
    <cellStyle name="SAPBEXaggItem 3 8 4 2" xfId="31895" xr:uid="{00000000-0005-0000-0000-000034480000}"/>
    <cellStyle name="SAPBEXaggItem 3 8 4 3" xfId="42510" xr:uid="{00000000-0005-0000-0000-000035480000}"/>
    <cellStyle name="SAPBEXaggItem 3 8 5" xfId="22141" xr:uid="{00000000-0005-0000-0000-000036480000}"/>
    <cellStyle name="SAPBEXaggItem 3 8 5 2" xfId="33622" xr:uid="{00000000-0005-0000-0000-000037480000}"/>
    <cellStyle name="SAPBEXaggItem 3 8 5 3" xfId="44049" xr:uid="{00000000-0005-0000-0000-000038480000}"/>
    <cellStyle name="SAPBEXaggItem 3 8 6" xfId="12386" xr:uid="{00000000-0005-0000-0000-000039480000}"/>
    <cellStyle name="SAPBEXaggItem 3 8 7" xfId="23965" xr:uid="{00000000-0005-0000-0000-00003A480000}"/>
    <cellStyle name="SAPBEXaggItem 3 8 8" xfId="35300" xr:uid="{00000000-0005-0000-0000-00003B480000}"/>
    <cellStyle name="SAPBEXaggItem 3 9" xfId="10104" xr:uid="{00000000-0005-0000-0000-00003C480000}"/>
    <cellStyle name="SAPBEXaggItem 3 9 2" xfId="14886" xr:uid="{00000000-0005-0000-0000-00003D480000}"/>
    <cellStyle name="SAPBEXaggItem 3 9 2 2" xfId="26445" xr:uid="{00000000-0005-0000-0000-00003E480000}"/>
    <cellStyle name="SAPBEXaggItem 3 9 2 3" xfId="37518" xr:uid="{00000000-0005-0000-0000-00003F480000}"/>
    <cellStyle name="SAPBEXaggItem 3 9 3" xfId="12660" xr:uid="{00000000-0005-0000-0000-000040480000}"/>
    <cellStyle name="SAPBEXaggItem 3 9 3 2" xfId="24230" xr:uid="{00000000-0005-0000-0000-000041480000}"/>
    <cellStyle name="SAPBEXaggItem 3 9 3 3" xfId="35561" xr:uid="{00000000-0005-0000-0000-000042480000}"/>
    <cellStyle name="SAPBEXaggItem 3 9 4" xfId="17230" xr:uid="{00000000-0005-0000-0000-000043480000}"/>
    <cellStyle name="SAPBEXaggItem 3 9 4 2" xfId="28718" xr:uid="{00000000-0005-0000-0000-000044480000}"/>
    <cellStyle name="SAPBEXaggItem 3 9 4 3" xfId="39537" xr:uid="{00000000-0005-0000-0000-000045480000}"/>
    <cellStyle name="SAPBEXaggItem 3 9 5" xfId="13215" xr:uid="{00000000-0005-0000-0000-000046480000}"/>
    <cellStyle name="SAPBEXaggItem 3 9 5 2" xfId="24783" xr:uid="{00000000-0005-0000-0000-000047480000}"/>
    <cellStyle name="SAPBEXaggItem 3 9 5 3" xfId="36064" xr:uid="{00000000-0005-0000-0000-000048480000}"/>
    <cellStyle name="SAPBEXaggItem 3 9 6" xfId="22326" xr:uid="{00000000-0005-0000-0000-000049480000}"/>
    <cellStyle name="SAPBEXaggItem 3 9 7" xfId="8142" xr:uid="{00000000-0005-0000-0000-00004A480000}"/>
    <cellStyle name="SAPBEXaggItem 4" xfId="4122" xr:uid="{00000000-0005-0000-0000-00004B480000}"/>
    <cellStyle name="SAPBEXaggItem 4 10" xfId="18857" xr:uid="{00000000-0005-0000-0000-00004C480000}"/>
    <cellStyle name="SAPBEXaggItem 4 10 2" xfId="30345" xr:uid="{00000000-0005-0000-0000-00004D480000}"/>
    <cellStyle name="SAPBEXaggItem 4 10 3" xfId="41139" xr:uid="{00000000-0005-0000-0000-00004E480000}"/>
    <cellStyle name="SAPBEXaggItem 4 11" xfId="15204" xr:uid="{00000000-0005-0000-0000-00004F480000}"/>
    <cellStyle name="SAPBEXaggItem 4 11 2" xfId="26762" xr:uid="{00000000-0005-0000-0000-000050480000}"/>
    <cellStyle name="SAPBEXaggItem 4 11 3" xfId="37801" xr:uid="{00000000-0005-0000-0000-000051480000}"/>
    <cellStyle name="SAPBEXaggItem 4 12" xfId="8146" xr:uid="{00000000-0005-0000-0000-000052480000}"/>
    <cellStyle name="SAPBEXaggItem 4 13" xfId="22506" xr:uid="{00000000-0005-0000-0000-000053480000}"/>
    <cellStyle name="SAPBEXaggItem 4 2" xfId="4123" xr:uid="{00000000-0005-0000-0000-000054480000}"/>
    <cellStyle name="SAPBEXaggItem 4 3" xfId="5234" xr:uid="{00000000-0005-0000-0000-000055480000}"/>
    <cellStyle name="SAPBEXaggItem 4 3 2" xfId="15221" xr:uid="{00000000-0005-0000-0000-000056480000}"/>
    <cellStyle name="SAPBEXaggItem 4 3 2 2" xfId="26778" xr:uid="{00000000-0005-0000-0000-000057480000}"/>
    <cellStyle name="SAPBEXaggItem 4 3 2 3" xfId="37812" xr:uid="{00000000-0005-0000-0000-000058480000}"/>
    <cellStyle name="SAPBEXaggItem 4 3 3" xfId="17222" xr:uid="{00000000-0005-0000-0000-000059480000}"/>
    <cellStyle name="SAPBEXaggItem 4 3 3 2" xfId="28710" xr:uid="{00000000-0005-0000-0000-00005A480000}"/>
    <cellStyle name="SAPBEXaggItem 4 3 3 3" xfId="39529" xr:uid="{00000000-0005-0000-0000-00005B480000}"/>
    <cellStyle name="SAPBEXaggItem 4 3 4" xfId="15263" xr:uid="{00000000-0005-0000-0000-00005C480000}"/>
    <cellStyle name="SAPBEXaggItem 4 3 4 2" xfId="26818" xr:uid="{00000000-0005-0000-0000-00005D480000}"/>
    <cellStyle name="SAPBEXaggItem 4 3 4 3" xfId="37850" xr:uid="{00000000-0005-0000-0000-00005E480000}"/>
    <cellStyle name="SAPBEXaggItem 4 3 5" xfId="20614" xr:uid="{00000000-0005-0000-0000-00005F480000}"/>
    <cellStyle name="SAPBEXaggItem 4 3 5 2" xfId="32098" xr:uid="{00000000-0005-0000-0000-000060480000}"/>
    <cellStyle name="SAPBEXaggItem 4 3 5 3" xfId="42704" xr:uid="{00000000-0005-0000-0000-000061480000}"/>
    <cellStyle name="SAPBEXaggItem 4 3 6" xfId="10656" xr:uid="{00000000-0005-0000-0000-000062480000}"/>
    <cellStyle name="SAPBEXaggItem 4 3 7" xfId="22428" xr:uid="{00000000-0005-0000-0000-000063480000}"/>
    <cellStyle name="SAPBEXaggItem 4 3 8" xfId="33793" xr:uid="{00000000-0005-0000-0000-000064480000}"/>
    <cellStyle name="SAPBEXaggItem 4 4" xfId="6618" xr:uid="{00000000-0005-0000-0000-000065480000}"/>
    <cellStyle name="SAPBEXaggItem 4 4 2" xfId="15899" xr:uid="{00000000-0005-0000-0000-000066480000}"/>
    <cellStyle name="SAPBEXaggItem 4 4 2 2" xfId="27453" xr:uid="{00000000-0005-0000-0000-000067480000}"/>
    <cellStyle name="SAPBEXaggItem 4 4 2 3" xfId="38422" xr:uid="{00000000-0005-0000-0000-000068480000}"/>
    <cellStyle name="SAPBEXaggItem 4 4 3" xfId="17807" xr:uid="{00000000-0005-0000-0000-000069480000}"/>
    <cellStyle name="SAPBEXaggItem 4 4 3 2" xfId="29295" xr:uid="{00000000-0005-0000-0000-00006A480000}"/>
    <cellStyle name="SAPBEXaggItem 4 4 3 3" xfId="40098" xr:uid="{00000000-0005-0000-0000-00006B480000}"/>
    <cellStyle name="SAPBEXaggItem 4 4 4" xfId="19418" xr:uid="{00000000-0005-0000-0000-00006C480000}"/>
    <cellStyle name="SAPBEXaggItem 4 4 4 2" xfId="30906" xr:uid="{00000000-0005-0000-0000-00006D480000}"/>
    <cellStyle name="SAPBEXaggItem 4 4 4 3" xfId="41646" xr:uid="{00000000-0005-0000-0000-00006E480000}"/>
    <cellStyle name="SAPBEXaggItem 4 4 5" xfId="21152" xr:uid="{00000000-0005-0000-0000-00006F480000}"/>
    <cellStyle name="SAPBEXaggItem 4 4 5 2" xfId="32633" xr:uid="{00000000-0005-0000-0000-000070480000}"/>
    <cellStyle name="SAPBEXaggItem 4 4 5 3" xfId="43185" xr:uid="{00000000-0005-0000-0000-000071480000}"/>
    <cellStyle name="SAPBEXaggItem 4 4 6" xfId="11321" xr:uid="{00000000-0005-0000-0000-000072480000}"/>
    <cellStyle name="SAPBEXaggItem 4 4 7" xfId="22976" xr:uid="{00000000-0005-0000-0000-000073480000}"/>
    <cellStyle name="SAPBEXaggItem 4 4 8" xfId="34313" xr:uid="{00000000-0005-0000-0000-000074480000}"/>
    <cellStyle name="SAPBEXaggItem 4 5" xfId="6646" xr:uid="{00000000-0005-0000-0000-000075480000}"/>
    <cellStyle name="SAPBEXaggItem 4 5 2" xfId="15927" xr:uid="{00000000-0005-0000-0000-000076480000}"/>
    <cellStyle name="SAPBEXaggItem 4 5 2 2" xfId="27481" xr:uid="{00000000-0005-0000-0000-000077480000}"/>
    <cellStyle name="SAPBEXaggItem 4 5 2 3" xfId="38446" xr:uid="{00000000-0005-0000-0000-000078480000}"/>
    <cellStyle name="SAPBEXaggItem 4 5 3" xfId="17832" xr:uid="{00000000-0005-0000-0000-000079480000}"/>
    <cellStyle name="SAPBEXaggItem 4 5 3 2" xfId="29320" xr:uid="{00000000-0005-0000-0000-00007A480000}"/>
    <cellStyle name="SAPBEXaggItem 4 5 3 3" xfId="40123" xr:uid="{00000000-0005-0000-0000-00007B480000}"/>
    <cellStyle name="SAPBEXaggItem 4 5 4" xfId="19446" xr:uid="{00000000-0005-0000-0000-00007C480000}"/>
    <cellStyle name="SAPBEXaggItem 4 5 4 2" xfId="30934" xr:uid="{00000000-0005-0000-0000-00007D480000}"/>
    <cellStyle name="SAPBEXaggItem 4 5 4 3" xfId="41670" xr:uid="{00000000-0005-0000-0000-00007E480000}"/>
    <cellStyle name="SAPBEXaggItem 4 5 5" xfId="21180" xr:uid="{00000000-0005-0000-0000-00007F480000}"/>
    <cellStyle name="SAPBEXaggItem 4 5 5 2" xfId="32661" xr:uid="{00000000-0005-0000-0000-000080480000}"/>
    <cellStyle name="SAPBEXaggItem 4 5 5 3" xfId="43209" xr:uid="{00000000-0005-0000-0000-000081480000}"/>
    <cellStyle name="SAPBEXaggItem 4 5 6" xfId="11349" xr:uid="{00000000-0005-0000-0000-000082480000}"/>
    <cellStyle name="SAPBEXaggItem 4 5 7" xfId="23004" xr:uid="{00000000-0005-0000-0000-000083480000}"/>
    <cellStyle name="SAPBEXaggItem 4 5 8" xfId="34341" xr:uid="{00000000-0005-0000-0000-000084480000}"/>
    <cellStyle name="SAPBEXaggItem 4 6" xfId="8055" xr:uid="{00000000-0005-0000-0000-000085480000}"/>
    <cellStyle name="SAPBEXaggItem 4 6 2" xfId="17040" xr:uid="{00000000-0005-0000-0000-000086480000}"/>
    <cellStyle name="SAPBEXaggItem 4 6 2 2" xfId="28594" xr:uid="{00000000-0005-0000-0000-000087480000}"/>
    <cellStyle name="SAPBEXaggItem 4 6 2 3" xfId="39431" xr:uid="{00000000-0005-0000-0000-000088480000}"/>
    <cellStyle name="SAPBEXaggItem 4 6 3" xfId="18817" xr:uid="{00000000-0005-0000-0000-000089480000}"/>
    <cellStyle name="SAPBEXaggItem 4 6 3 2" xfId="30305" xr:uid="{00000000-0005-0000-0000-00008A480000}"/>
    <cellStyle name="SAPBEXaggItem 4 6 3 3" xfId="41100" xr:uid="{00000000-0005-0000-0000-00008B480000}"/>
    <cellStyle name="SAPBEXaggItem 4 6 4" xfId="20527" xr:uid="{00000000-0005-0000-0000-00008C480000}"/>
    <cellStyle name="SAPBEXaggItem 4 6 4 2" xfId="32015" xr:uid="{00000000-0005-0000-0000-00008D480000}"/>
    <cellStyle name="SAPBEXaggItem 4 6 4 3" xfId="42627" xr:uid="{00000000-0005-0000-0000-00008E480000}"/>
    <cellStyle name="SAPBEXaggItem 4 6 5" xfId="22261" xr:uid="{00000000-0005-0000-0000-00008F480000}"/>
    <cellStyle name="SAPBEXaggItem 4 6 5 2" xfId="33742" xr:uid="{00000000-0005-0000-0000-000090480000}"/>
    <cellStyle name="SAPBEXaggItem 4 6 5 3" xfId="44166" xr:uid="{00000000-0005-0000-0000-000091480000}"/>
    <cellStyle name="SAPBEXaggItem 4 6 6" xfId="12506" xr:uid="{00000000-0005-0000-0000-000092480000}"/>
    <cellStyle name="SAPBEXaggItem 4 6 7" xfId="24085" xr:uid="{00000000-0005-0000-0000-000093480000}"/>
    <cellStyle name="SAPBEXaggItem 4 6 8" xfId="35420" xr:uid="{00000000-0005-0000-0000-000094480000}"/>
    <cellStyle name="SAPBEXaggItem 4 7" xfId="10107" xr:uid="{00000000-0005-0000-0000-000095480000}"/>
    <cellStyle name="SAPBEXaggItem 4 8" xfId="13108" xr:uid="{00000000-0005-0000-0000-000096480000}"/>
    <cellStyle name="SAPBEXaggItem 4 8 2" xfId="24677" xr:uid="{00000000-0005-0000-0000-000097480000}"/>
    <cellStyle name="SAPBEXaggItem 4 8 3" xfId="35965" xr:uid="{00000000-0005-0000-0000-000098480000}"/>
    <cellStyle name="SAPBEXaggItem 4 9" xfId="14809" xr:uid="{00000000-0005-0000-0000-000099480000}"/>
    <cellStyle name="SAPBEXaggItem 4 9 2" xfId="26368" xr:uid="{00000000-0005-0000-0000-00009A480000}"/>
    <cellStyle name="SAPBEXaggItem 4 9 3" xfId="37456" xr:uid="{00000000-0005-0000-0000-00009B480000}"/>
    <cellStyle name="SAPBEXaggItem 5" xfId="4124" xr:uid="{00000000-0005-0000-0000-00009C480000}"/>
    <cellStyle name="SAPBEXaggItem 5 10" xfId="18867" xr:uid="{00000000-0005-0000-0000-00009D480000}"/>
    <cellStyle name="SAPBEXaggItem 5 10 2" xfId="30355" xr:uid="{00000000-0005-0000-0000-00009E480000}"/>
    <cellStyle name="SAPBEXaggItem 5 10 3" xfId="41149" xr:uid="{00000000-0005-0000-0000-00009F480000}"/>
    <cellStyle name="SAPBEXaggItem 5 11" xfId="9608" xr:uid="{00000000-0005-0000-0000-0000A0480000}"/>
    <cellStyle name="SAPBEXaggItem 5 12" xfId="8331" xr:uid="{00000000-0005-0000-0000-0000A1480000}"/>
    <cellStyle name="SAPBEXaggItem 5 2" xfId="5785" xr:uid="{00000000-0005-0000-0000-0000A2480000}"/>
    <cellStyle name="SAPBEXaggItem 5 2 2" xfId="15457" xr:uid="{00000000-0005-0000-0000-0000A3480000}"/>
    <cellStyle name="SAPBEXaggItem 5 2 2 2" xfId="27011" xr:uid="{00000000-0005-0000-0000-0000A4480000}"/>
    <cellStyle name="SAPBEXaggItem 5 2 2 3" xfId="38033" xr:uid="{00000000-0005-0000-0000-0000A5480000}"/>
    <cellStyle name="SAPBEXaggItem 5 2 3" xfId="17411" xr:uid="{00000000-0005-0000-0000-0000A6480000}"/>
    <cellStyle name="SAPBEXaggItem 5 2 3 2" xfId="28899" xr:uid="{00000000-0005-0000-0000-0000A7480000}"/>
    <cellStyle name="SAPBEXaggItem 5 2 3 3" xfId="39703" xr:uid="{00000000-0005-0000-0000-0000A8480000}"/>
    <cellStyle name="SAPBEXaggItem 5 2 4" xfId="18989" xr:uid="{00000000-0005-0000-0000-0000A9480000}"/>
    <cellStyle name="SAPBEXaggItem 5 2 4 2" xfId="30477" xr:uid="{00000000-0005-0000-0000-0000AA480000}"/>
    <cellStyle name="SAPBEXaggItem 5 2 4 3" xfId="41266" xr:uid="{00000000-0005-0000-0000-0000AB480000}"/>
    <cellStyle name="SAPBEXaggItem 5 2 5" xfId="20728" xr:uid="{00000000-0005-0000-0000-0000AC480000}"/>
    <cellStyle name="SAPBEXaggItem 5 2 5 2" xfId="32211" xr:uid="{00000000-0005-0000-0000-0000AD480000}"/>
    <cellStyle name="SAPBEXaggItem 5 2 5 3" xfId="42812" xr:uid="{00000000-0005-0000-0000-0000AE480000}"/>
    <cellStyle name="SAPBEXaggItem 5 2 6" xfId="10845" xr:uid="{00000000-0005-0000-0000-0000AF480000}"/>
    <cellStyle name="SAPBEXaggItem 5 2 7" xfId="22552" xr:uid="{00000000-0005-0000-0000-0000B0480000}"/>
    <cellStyle name="SAPBEXaggItem 5 2 8" xfId="33896" xr:uid="{00000000-0005-0000-0000-0000B1480000}"/>
    <cellStyle name="SAPBEXaggItem 5 3" xfId="7134" xr:uid="{00000000-0005-0000-0000-0000B2480000}"/>
    <cellStyle name="SAPBEXaggItem 5 3 2" xfId="16415" xr:uid="{00000000-0005-0000-0000-0000B3480000}"/>
    <cellStyle name="SAPBEXaggItem 5 3 2 2" xfId="27969" xr:uid="{00000000-0005-0000-0000-0000B4480000}"/>
    <cellStyle name="SAPBEXaggItem 5 3 2 3" xfId="38879" xr:uid="{00000000-0005-0000-0000-0000B5480000}"/>
    <cellStyle name="SAPBEXaggItem 5 3 3" xfId="18270" xr:uid="{00000000-0005-0000-0000-0000B6480000}"/>
    <cellStyle name="SAPBEXaggItem 5 3 3 2" xfId="29758" xr:uid="{00000000-0005-0000-0000-0000B7480000}"/>
    <cellStyle name="SAPBEXaggItem 5 3 3 3" xfId="40559" xr:uid="{00000000-0005-0000-0000-0000B8480000}"/>
    <cellStyle name="SAPBEXaggItem 5 3 4" xfId="19934" xr:uid="{00000000-0005-0000-0000-0000B9480000}"/>
    <cellStyle name="SAPBEXaggItem 5 3 4 2" xfId="31422" xr:uid="{00000000-0005-0000-0000-0000BA480000}"/>
    <cellStyle name="SAPBEXaggItem 5 3 4 3" xfId="42103" xr:uid="{00000000-0005-0000-0000-0000BB480000}"/>
    <cellStyle name="SAPBEXaggItem 5 3 5" xfId="21668" xr:uid="{00000000-0005-0000-0000-0000BC480000}"/>
    <cellStyle name="SAPBEXaggItem 5 3 5 2" xfId="33149" xr:uid="{00000000-0005-0000-0000-0000BD480000}"/>
    <cellStyle name="SAPBEXaggItem 5 3 5 3" xfId="43642" xr:uid="{00000000-0005-0000-0000-0000BE480000}"/>
    <cellStyle name="SAPBEXaggItem 5 3 6" xfId="11837" xr:uid="{00000000-0005-0000-0000-0000BF480000}"/>
    <cellStyle name="SAPBEXaggItem 5 3 7" xfId="23492" xr:uid="{00000000-0005-0000-0000-0000C0480000}"/>
    <cellStyle name="SAPBEXaggItem 5 3 8" xfId="34829" xr:uid="{00000000-0005-0000-0000-0000C1480000}"/>
    <cellStyle name="SAPBEXaggItem 5 4" xfId="6871" xr:uid="{00000000-0005-0000-0000-0000C2480000}"/>
    <cellStyle name="SAPBEXaggItem 5 4 2" xfId="16152" xr:uid="{00000000-0005-0000-0000-0000C3480000}"/>
    <cellStyle name="SAPBEXaggItem 5 4 2 2" xfId="27706" xr:uid="{00000000-0005-0000-0000-0000C4480000}"/>
    <cellStyle name="SAPBEXaggItem 5 4 2 3" xfId="38644" xr:uid="{00000000-0005-0000-0000-0000C5480000}"/>
    <cellStyle name="SAPBEXaggItem 5 4 3" xfId="18031" xr:uid="{00000000-0005-0000-0000-0000C6480000}"/>
    <cellStyle name="SAPBEXaggItem 5 4 3 2" xfId="29519" xr:uid="{00000000-0005-0000-0000-0000C7480000}"/>
    <cellStyle name="SAPBEXaggItem 5 4 3 3" xfId="40321" xr:uid="{00000000-0005-0000-0000-0000C8480000}"/>
    <cellStyle name="SAPBEXaggItem 5 4 4" xfId="19671" xr:uid="{00000000-0005-0000-0000-0000C9480000}"/>
    <cellStyle name="SAPBEXaggItem 5 4 4 2" xfId="31159" xr:uid="{00000000-0005-0000-0000-0000CA480000}"/>
    <cellStyle name="SAPBEXaggItem 5 4 4 3" xfId="41868" xr:uid="{00000000-0005-0000-0000-0000CB480000}"/>
    <cellStyle name="SAPBEXaggItem 5 4 5" xfId="21405" xr:uid="{00000000-0005-0000-0000-0000CC480000}"/>
    <cellStyle name="SAPBEXaggItem 5 4 5 2" xfId="32886" xr:uid="{00000000-0005-0000-0000-0000CD480000}"/>
    <cellStyle name="SAPBEXaggItem 5 4 5 3" xfId="43407" xr:uid="{00000000-0005-0000-0000-0000CE480000}"/>
    <cellStyle name="SAPBEXaggItem 5 4 6" xfId="11574" xr:uid="{00000000-0005-0000-0000-0000CF480000}"/>
    <cellStyle name="SAPBEXaggItem 5 4 7" xfId="23229" xr:uid="{00000000-0005-0000-0000-0000D0480000}"/>
    <cellStyle name="SAPBEXaggItem 5 4 8" xfId="34566" xr:uid="{00000000-0005-0000-0000-0000D1480000}"/>
    <cellStyle name="SAPBEXaggItem 5 5" xfId="6806" xr:uid="{00000000-0005-0000-0000-0000D2480000}"/>
    <cellStyle name="SAPBEXaggItem 5 5 2" xfId="16087" xr:uid="{00000000-0005-0000-0000-0000D3480000}"/>
    <cellStyle name="SAPBEXaggItem 5 5 2 2" xfId="27641" xr:uid="{00000000-0005-0000-0000-0000D4480000}"/>
    <cellStyle name="SAPBEXaggItem 5 5 2 3" xfId="38586" xr:uid="{00000000-0005-0000-0000-0000D5480000}"/>
    <cellStyle name="SAPBEXaggItem 5 5 3" xfId="17973" xr:uid="{00000000-0005-0000-0000-0000D6480000}"/>
    <cellStyle name="SAPBEXaggItem 5 5 3 2" xfId="29461" xr:uid="{00000000-0005-0000-0000-0000D7480000}"/>
    <cellStyle name="SAPBEXaggItem 5 5 3 3" xfId="40263" xr:uid="{00000000-0005-0000-0000-0000D8480000}"/>
    <cellStyle name="SAPBEXaggItem 5 5 4" xfId="19606" xr:uid="{00000000-0005-0000-0000-0000D9480000}"/>
    <cellStyle name="SAPBEXaggItem 5 5 4 2" xfId="31094" xr:uid="{00000000-0005-0000-0000-0000DA480000}"/>
    <cellStyle name="SAPBEXaggItem 5 5 4 3" xfId="41810" xr:uid="{00000000-0005-0000-0000-0000DB480000}"/>
    <cellStyle name="SAPBEXaggItem 5 5 5" xfId="21340" xr:uid="{00000000-0005-0000-0000-0000DC480000}"/>
    <cellStyle name="SAPBEXaggItem 5 5 5 2" xfId="32821" xr:uid="{00000000-0005-0000-0000-0000DD480000}"/>
    <cellStyle name="SAPBEXaggItem 5 5 5 3" xfId="43349" xr:uid="{00000000-0005-0000-0000-0000DE480000}"/>
    <cellStyle name="SAPBEXaggItem 5 5 6" xfId="11509" xr:uid="{00000000-0005-0000-0000-0000DF480000}"/>
    <cellStyle name="SAPBEXaggItem 5 5 7" xfId="23164" xr:uid="{00000000-0005-0000-0000-0000E0480000}"/>
    <cellStyle name="SAPBEXaggItem 5 5 8" xfId="34501" xr:uid="{00000000-0005-0000-0000-0000E1480000}"/>
    <cellStyle name="SAPBEXaggItem 5 6" xfId="10108" xr:uid="{00000000-0005-0000-0000-0000E2480000}"/>
    <cellStyle name="SAPBEXaggItem 5 7" xfId="13961" xr:uid="{00000000-0005-0000-0000-0000E3480000}"/>
    <cellStyle name="SAPBEXaggItem 5 7 2" xfId="25525" xr:uid="{00000000-0005-0000-0000-0000E4480000}"/>
    <cellStyle name="SAPBEXaggItem 5 7 3" xfId="36729" xr:uid="{00000000-0005-0000-0000-0000E5480000}"/>
    <cellStyle name="SAPBEXaggItem 5 8" xfId="13821" xr:uid="{00000000-0005-0000-0000-0000E6480000}"/>
    <cellStyle name="SAPBEXaggItem 5 8 2" xfId="25385" xr:uid="{00000000-0005-0000-0000-0000E7480000}"/>
    <cellStyle name="SAPBEXaggItem 5 8 3" xfId="36598" xr:uid="{00000000-0005-0000-0000-0000E8480000}"/>
    <cellStyle name="SAPBEXaggItem 5 9" xfId="13503" xr:uid="{00000000-0005-0000-0000-0000E9480000}"/>
    <cellStyle name="SAPBEXaggItem 5 9 2" xfId="25067" xr:uid="{00000000-0005-0000-0000-0000EA480000}"/>
    <cellStyle name="SAPBEXaggItem 5 9 3" xfId="36326" xr:uid="{00000000-0005-0000-0000-0000EB480000}"/>
    <cellStyle name="SAPBEXaggItem 6" xfId="7350" xr:uid="{00000000-0005-0000-0000-0000EC480000}"/>
    <cellStyle name="SAPBEXaggItem 6 10" xfId="10340" xr:uid="{00000000-0005-0000-0000-0000ED480000}"/>
    <cellStyle name="SAPBEXaggItem 6 2" xfId="7844" xr:uid="{00000000-0005-0000-0000-0000EE480000}"/>
    <cellStyle name="SAPBEXaggItem 6 2 2" xfId="16829" xr:uid="{00000000-0005-0000-0000-0000EF480000}"/>
    <cellStyle name="SAPBEXaggItem 6 2 2 2" xfId="28383" xr:uid="{00000000-0005-0000-0000-0000F0480000}"/>
    <cellStyle name="SAPBEXaggItem 6 2 2 3" xfId="39227" xr:uid="{00000000-0005-0000-0000-0000F1480000}"/>
    <cellStyle name="SAPBEXaggItem 6 2 3" xfId="18609" xr:uid="{00000000-0005-0000-0000-0000F2480000}"/>
    <cellStyle name="SAPBEXaggItem 6 2 3 2" xfId="30097" xr:uid="{00000000-0005-0000-0000-0000F3480000}"/>
    <cellStyle name="SAPBEXaggItem 6 2 3 3" xfId="40894" xr:uid="{00000000-0005-0000-0000-0000F4480000}"/>
    <cellStyle name="SAPBEXaggItem 6 2 4" xfId="20316" xr:uid="{00000000-0005-0000-0000-0000F5480000}"/>
    <cellStyle name="SAPBEXaggItem 6 2 4 2" xfId="31804" xr:uid="{00000000-0005-0000-0000-0000F6480000}"/>
    <cellStyle name="SAPBEXaggItem 6 2 4 3" xfId="42423" xr:uid="{00000000-0005-0000-0000-0000F7480000}"/>
    <cellStyle name="SAPBEXaggItem 6 2 5" xfId="22050" xr:uid="{00000000-0005-0000-0000-0000F8480000}"/>
    <cellStyle name="SAPBEXaggItem 6 2 5 2" xfId="33531" xr:uid="{00000000-0005-0000-0000-0000F9480000}"/>
    <cellStyle name="SAPBEXaggItem 6 2 5 3" xfId="43962" xr:uid="{00000000-0005-0000-0000-0000FA480000}"/>
    <cellStyle name="SAPBEXaggItem 6 2 6" xfId="12295" xr:uid="{00000000-0005-0000-0000-0000FB480000}"/>
    <cellStyle name="SAPBEXaggItem 6 2 7" xfId="23874" xr:uid="{00000000-0005-0000-0000-0000FC480000}"/>
    <cellStyle name="SAPBEXaggItem 6 2 8" xfId="35209" xr:uid="{00000000-0005-0000-0000-0000FD480000}"/>
    <cellStyle name="SAPBEXaggItem 6 3" xfId="7946" xr:uid="{00000000-0005-0000-0000-0000FE480000}"/>
    <cellStyle name="SAPBEXaggItem 6 3 2" xfId="16931" xr:uid="{00000000-0005-0000-0000-0000FF480000}"/>
    <cellStyle name="SAPBEXaggItem 6 3 2 2" xfId="28485" xr:uid="{00000000-0005-0000-0000-000000490000}"/>
    <cellStyle name="SAPBEXaggItem 6 3 2 3" xfId="39325" xr:uid="{00000000-0005-0000-0000-000001490000}"/>
    <cellStyle name="SAPBEXaggItem 6 3 3" xfId="18709" xr:uid="{00000000-0005-0000-0000-000002490000}"/>
    <cellStyle name="SAPBEXaggItem 6 3 3 2" xfId="30197" xr:uid="{00000000-0005-0000-0000-000003490000}"/>
    <cellStyle name="SAPBEXaggItem 6 3 3 3" xfId="40993" xr:uid="{00000000-0005-0000-0000-000004490000}"/>
    <cellStyle name="SAPBEXaggItem 6 3 4" xfId="20418" xr:uid="{00000000-0005-0000-0000-000005490000}"/>
    <cellStyle name="SAPBEXaggItem 6 3 4 2" xfId="31906" xr:uid="{00000000-0005-0000-0000-000006490000}"/>
    <cellStyle name="SAPBEXaggItem 6 3 4 3" xfId="42521" xr:uid="{00000000-0005-0000-0000-000007490000}"/>
    <cellStyle name="SAPBEXaggItem 6 3 5" xfId="22152" xr:uid="{00000000-0005-0000-0000-000008490000}"/>
    <cellStyle name="SAPBEXaggItem 6 3 5 2" xfId="33633" xr:uid="{00000000-0005-0000-0000-000009490000}"/>
    <cellStyle name="SAPBEXaggItem 6 3 5 3" xfId="44060" xr:uid="{00000000-0005-0000-0000-00000A490000}"/>
    <cellStyle name="SAPBEXaggItem 6 3 6" xfId="12397" xr:uid="{00000000-0005-0000-0000-00000B490000}"/>
    <cellStyle name="SAPBEXaggItem 6 3 7" xfId="23976" xr:uid="{00000000-0005-0000-0000-00000C490000}"/>
    <cellStyle name="SAPBEXaggItem 6 3 8" xfId="35311" xr:uid="{00000000-0005-0000-0000-00000D490000}"/>
    <cellStyle name="SAPBEXaggItem 6 4" xfId="14221" xr:uid="{00000000-0005-0000-0000-00000E490000}"/>
    <cellStyle name="SAPBEXaggItem 6 4 2" xfId="25785" xr:uid="{00000000-0005-0000-0000-00000F490000}"/>
    <cellStyle name="SAPBEXaggItem 6 4 3" xfId="36950" xr:uid="{00000000-0005-0000-0000-000010490000}"/>
    <cellStyle name="SAPBEXaggItem 6 5" xfId="13440" xr:uid="{00000000-0005-0000-0000-000011490000}"/>
    <cellStyle name="SAPBEXaggItem 6 5 2" xfId="25006" xr:uid="{00000000-0005-0000-0000-000012490000}"/>
    <cellStyle name="SAPBEXaggItem 6 5 3" xfId="36267" xr:uid="{00000000-0005-0000-0000-000013490000}"/>
    <cellStyle name="SAPBEXaggItem 6 6" xfId="14394" xr:uid="{00000000-0005-0000-0000-000014490000}"/>
    <cellStyle name="SAPBEXaggItem 6 6 2" xfId="25958" xr:uid="{00000000-0005-0000-0000-000015490000}"/>
    <cellStyle name="SAPBEXaggItem 6 6 3" xfId="37105" xr:uid="{00000000-0005-0000-0000-000016490000}"/>
    <cellStyle name="SAPBEXaggItem 6 7" xfId="15474" xr:uid="{00000000-0005-0000-0000-000017490000}"/>
    <cellStyle name="SAPBEXaggItem 6 7 2" xfId="27028" xr:uid="{00000000-0005-0000-0000-000018490000}"/>
    <cellStyle name="SAPBEXaggItem 6 7 3" xfId="38049" xr:uid="{00000000-0005-0000-0000-000019490000}"/>
    <cellStyle name="SAPBEXaggItem 6 8" xfId="9134" xr:uid="{00000000-0005-0000-0000-00001A490000}"/>
    <cellStyle name="SAPBEXaggItem 6 9" xfId="8918" xr:uid="{00000000-0005-0000-0000-00001B490000}"/>
    <cellStyle name="SAPBEXaggItem 7" xfId="12534" xr:uid="{00000000-0005-0000-0000-00001C490000}"/>
    <cellStyle name="SAPBEXaggItem 7 2" xfId="17066" xr:uid="{00000000-0005-0000-0000-00001D490000}"/>
    <cellStyle name="SAPBEXaggItem 7 2 2" xfId="28619" xr:uid="{00000000-0005-0000-0000-00001E490000}"/>
    <cellStyle name="SAPBEXaggItem 7 2 3" xfId="39455" xr:uid="{00000000-0005-0000-0000-00001F490000}"/>
    <cellStyle name="SAPBEXaggItem 7 3" xfId="18841" xr:uid="{00000000-0005-0000-0000-000020490000}"/>
    <cellStyle name="SAPBEXaggItem 7 3 2" xfId="30329" xr:uid="{00000000-0005-0000-0000-000021490000}"/>
    <cellStyle name="SAPBEXaggItem 7 3 3" xfId="41124" xr:uid="{00000000-0005-0000-0000-000022490000}"/>
    <cellStyle name="SAPBEXaggItem 7 4" xfId="20551" xr:uid="{00000000-0005-0000-0000-000023490000}"/>
    <cellStyle name="SAPBEXaggItem 7 4 2" xfId="32039" xr:uid="{00000000-0005-0000-0000-000024490000}"/>
    <cellStyle name="SAPBEXaggItem 7 4 3" xfId="42650" xr:uid="{00000000-0005-0000-0000-000025490000}"/>
    <cellStyle name="SAPBEXaggItem 7 5" xfId="22284" xr:uid="{00000000-0005-0000-0000-000026490000}"/>
    <cellStyle name="SAPBEXaggItem 7 5 2" xfId="33765" xr:uid="{00000000-0005-0000-0000-000027490000}"/>
    <cellStyle name="SAPBEXaggItem 7 5 3" xfId="44188" xr:uid="{00000000-0005-0000-0000-000028490000}"/>
    <cellStyle name="SAPBEXaggItem 7 6" xfId="24108" xr:uid="{00000000-0005-0000-0000-000029490000}"/>
    <cellStyle name="SAPBEXaggItem 7 7" xfId="35440" xr:uid="{00000000-0005-0000-0000-00002A490000}"/>
    <cellStyle name="SAPBEXaggItem 8" xfId="12585" xr:uid="{00000000-0005-0000-0000-00002B490000}"/>
    <cellStyle name="SAPBEXaggItem 8 2" xfId="24155" xr:uid="{00000000-0005-0000-0000-00002C490000}"/>
    <cellStyle name="SAPBEXaggItem 8 3" xfId="35486" xr:uid="{00000000-0005-0000-0000-00002D490000}"/>
    <cellStyle name="SAPBEXaggItem 9" xfId="15198" xr:uid="{00000000-0005-0000-0000-00002E490000}"/>
    <cellStyle name="SAPBEXaggItem 9 2" xfId="26756" xr:uid="{00000000-0005-0000-0000-00002F490000}"/>
    <cellStyle name="SAPBEXaggItem 9 3" xfId="37795" xr:uid="{00000000-0005-0000-0000-000030490000}"/>
    <cellStyle name="SAPBEXaggItemX" xfId="4125" xr:uid="{00000000-0005-0000-0000-000031490000}"/>
    <cellStyle name="SAPBEXaggItemX 10" xfId="13875" xr:uid="{00000000-0005-0000-0000-000032490000}"/>
    <cellStyle name="SAPBEXaggItemX 10 2" xfId="25439" xr:uid="{00000000-0005-0000-0000-000033490000}"/>
    <cellStyle name="SAPBEXaggItemX 10 3" xfId="36648" xr:uid="{00000000-0005-0000-0000-000034490000}"/>
    <cellStyle name="SAPBEXaggItemX 11" xfId="14469" xr:uid="{00000000-0005-0000-0000-000035490000}"/>
    <cellStyle name="SAPBEXaggItemX 11 2" xfId="26033" xr:uid="{00000000-0005-0000-0000-000036490000}"/>
    <cellStyle name="SAPBEXaggItemX 11 3" xfId="37177" xr:uid="{00000000-0005-0000-0000-000037490000}"/>
    <cellStyle name="SAPBEXaggItemX 12" xfId="8097" xr:uid="{00000000-0005-0000-0000-000038490000}"/>
    <cellStyle name="SAPBEXaggItemX 2" xfId="4126" xr:uid="{00000000-0005-0000-0000-000039490000}"/>
    <cellStyle name="SAPBEXaggItemX 2 10" xfId="10707" xr:uid="{00000000-0005-0000-0000-00003A490000}"/>
    <cellStyle name="SAPBEXaggItemX 2 11" xfId="8806" xr:uid="{00000000-0005-0000-0000-00003B490000}"/>
    <cellStyle name="SAPBEXaggItemX 2 2" xfId="4127" xr:uid="{00000000-0005-0000-0000-00003C490000}"/>
    <cellStyle name="SAPBEXaggItemX 2 2 10" xfId="15158" xr:uid="{00000000-0005-0000-0000-00003D490000}"/>
    <cellStyle name="SAPBEXaggItemX 2 2 10 2" xfId="26716" xr:uid="{00000000-0005-0000-0000-00003E490000}"/>
    <cellStyle name="SAPBEXaggItemX 2 2 10 3" xfId="37757" xr:uid="{00000000-0005-0000-0000-00003F490000}"/>
    <cellStyle name="SAPBEXaggItemX 2 2 11" xfId="13813" xr:uid="{00000000-0005-0000-0000-000040490000}"/>
    <cellStyle name="SAPBEXaggItemX 2 2 11 2" xfId="25377" xr:uid="{00000000-0005-0000-0000-000041490000}"/>
    <cellStyle name="SAPBEXaggItemX 2 2 11 3" xfId="36591" xr:uid="{00000000-0005-0000-0000-000042490000}"/>
    <cellStyle name="SAPBEXaggItemX 2 2 12" xfId="9771" xr:uid="{00000000-0005-0000-0000-000043490000}"/>
    <cellStyle name="SAPBEXaggItemX 2 2 13" xfId="8595" xr:uid="{00000000-0005-0000-0000-000044490000}"/>
    <cellStyle name="SAPBEXaggItemX 2 2 2" xfId="4128" xr:uid="{00000000-0005-0000-0000-000045490000}"/>
    <cellStyle name="SAPBEXaggItemX 2 2 3" xfId="4129" xr:uid="{00000000-0005-0000-0000-000046490000}"/>
    <cellStyle name="SAPBEXaggItemX 2 2 4" xfId="6899" xr:uid="{00000000-0005-0000-0000-000047490000}"/>
    <cellStyle name="SAPBEXaggItemX 2 2 4 2" xfId="16180" xr:uid="{00000000-0005-0000-0000-000048490000}"/>
    <cellStyle name="SAPBEXaggItemX 2 2 4 2 2" xfId="27734" xr:uid="{00000000-0005-0000-0000-000049490000}"/>
    <cellStyle name="SAPBEXaggItemX 2 2 4 2 3" xfId="38667" xr:uid="{00000000-0005-0000-0000-00004A490000}"/>
    <cellStyle name="SAPBEXaggItemX 2 2 4 3" xfId="18055" xr:uid="{00000000-0005-0000-0000-00004B490000}"/>
    <cellStyle name="SAPBEXaggItemX 2 2 4 3 2" xfId="29543" xr:uid="{00000000-0005-0000-0000-00004C490000}"/>
    <cellStyle name="SAPBEXaggItemX 2 2 4 3 3" xfId="40345" xr:uid="{00000000-0005-0000-0000-00004D490000}"/>
    <cellStyle name="SAPBEXaggItemX 2 2 4 4" xfId="19699" xr:uid="{00000000-0005-0000-0000-00004E490000}"/>
    <cellStyle name="SAPBEXaggItemX 2 2 4 4 2" xfId="31187" xr:uid="{00000000-0005-0000-0000-00004F490000}"/>
    <cellStyle name="SAPBEXaggItemX 2 2 4 4 3" xfId="41891" xr:uid="{00000000-0005-0000-0000-000050490000}"/>
    <cellStyle name="SAPBEXaggItemX 2 2 4 5" xfId="21433" xr:uid="{00000000-0005-0000-0000-000051490000}"/>
    <cellStyle name="SAPBEXaggItemX 2 2 4 5 2" xfId="32914" xr:uid="{00000000-0005-0000-0000-000052490000}"/>
    <cellStyle name="SAPBEXaggItemX 2 2 4 5 3" xfId="43430" xr:uid="{00000000-0005-0000-0000-000053490000}"/>
    <cellStyle name="SAPBEXaggItemX 2 2 4 6" xfId="11602" xr:uid="{00000000-0005-0000-0000-000054490000}"/>
    <cellStyle name="SAPBEXaggItemX 2 2 4 7" xfId="23257" xr:uid="{00000000-0005-0000-0000-000055490000}"/>
    <cellStyle name="SAPBEXaggItemX 2 2 4 8" xfId="34594" xr:uid="{00000000-0005-0000-0000-000056490000}"/>
    <cellStyle name="SAPBEXaggItemX 2 2 5" xfId="6879" xr:uid="{00000000-0005-0000-0000-000057490000}"/>
    <cellStyle name="SAPBEXaggItemX 2 2 5 2" xfId="16160" xr:uid="{00000000-0005-0000-0000-000058490000}"/>
    <cellStyle name="SAPBEXaggItemX 2 2 5 2 2" xfId="27714" xr:uid="{00000000-0005-0000-0000-000059490000}"/>
    <cellStyle name="SAPBEXaggItemX 2 2 5 2 3" xfId="38650" xr:uid="{00000000-0005-0000-0000-00005A490000}"/>
    <cellStyle name="SAPBEXaggItemX 2 2 5 3" xfId="18038" xr:uid="{00000000-0005-0000-0000-00005B490000}"/>
    <cellStyle name="SAPBEXaggItemX 2 2 5 3 2" xfId="29526" xr:uid="{00000000-0005-0000-0000-00005C490000}"/>
    <cellStyle name="SAPBEXaggItemX 2 2 5 3 3" xfId="40328" xr:uid="{00000000-0005-0000-0000-00005D490000}"/>
    <cellStyle name="SAPBEXaggItemX 2 2 5 4" xfId="19679" xr:uid="{00000000-0005-0000-0000-00005E490000}"/>
    <cellStyle name="SAPBEXaggItemX 2 2 5 4 2" xfId="31167" xr:uid="{00000000-0005-0000-0000-00005F490000}"/>
    <cellStyle name="SAPBEXaggItemX 2 2 5 4 3" xfId="41874" xr:uid="{00000000-0005-0000-0000-000060490000}"/>
    <cellStyle name="SAPBEXaggItemX 2 2 5 5" xfId="21413" xr:uid="{00000000-0005-0000-0000-000061490000}"/>
    <cellStyle name="SAPBEXaggItemX 2 2 5 5 2" xfId="32894" xr:uid="{00000000-0005-0000-0000-000062490000}"/>
    <cellStyle name="SAPBEXaggItemX 2 2 5 5 3" xfId="43413" xr:uid="{00000000-0005-0000-0000-000063490000}"/>
    <cellStyle name="SAPBEXaggItemX 2 2 5 6" xfId="11582" xr:uid="{00000000-0005-0000-0000-000064490000}"/>
    <cellStyle name="SAPBEXaggItemX 2 2 5 7" xfId="23237" xr:uid="{00000000-0005-0000-0000-000065490000}"/>
    <cellStyle name="SAPBEXaggItemX 2 2 5 8" xfId="34574" xr:uid="{00000000-0005-0000-0000-000066490000}"/>
    <cellStyle name="SAPBEXaggItemX 2 2 6" xfId="6640" xr:uid="{00000000-0005-0000-0000-000067490000}"/>
    <cellStyle name="SAPBEXaggItemX 2 2 6 2" xfId="15921" xr:uid="{00000000-0005-0000-0000-000068490000}"/>
    <cellStyle name="SAPBEXaggItemX 2 2 6 2 2" xfId="27475" xr:uid="{00000000-0005-0000-0000-000069490000}"/>
    <cellStyle name="SAPBEXaggItemX 2 2 6 2 3" xfId="38440" xr:uid="{00000000-0005-0000-0000-00006A490000}"/>
    <cellStyle name="SAPBEXaggItemX 2 2 6 3" xfId="17826" xr:uid="{00000000-0005-0000-0000-00006B490000}"/>
    <cellStyle name="SAPBEXaggItemX 2 2 6 3 2" xfId="29314" xr:uid="{00000000-0005-0000-0000-00006C490000}"/>
    <cellStyle name="SAPBEXaggItemX 2 2 6 3 3" xfId="40117" xr:uid="{00000000-0005-0000-0000-00006D490000}"/>
    <cellStyle name="SAPBEXaggItemX 2 2 6 4" xfId="19440" xr:uid="{00000000-0005-0000-0000-00006E490000}"/>
    <cellStyle name="SAPBEXaggItemX 2 2 6 4 2" xfId="30928" xr:uid="{00000000-0005-0000-0000-00006F490000}"/>
    <cellStyle name="SAPBEXaggItemX 2 2 6 4 3" xfId="41664" xr:uid="{00000000-0005-0000-0000-000070490000}"/>
    <cellStyle name="SAPBEXaggItemX 2 2 6 5" xfId="21174" xr:uid="{00000000-0005-0000-0000-000071490000}"/>
    <cellStyle name="SAPBEXaggItemX 2 2 6 5 2" xfId="32655" xr:uid="{00000000-0005-0000-0000-000072490000}"/>
    <cellStyle name="SAPBEXaggItemX 2 2 6 5 3" xfId="43203" xr:uid="{00000000-0005-0000-0000-000073490000}"/>
    <cellStyle name="SAPBEXaggItemX 2 2 6 6" xfId="11343" xr:uid="{00000000-0005-0000-0000-000074490000}"/>
    <cellStyle name="SAPBEXaggItemX 2 2 6 7" xfId="22998" xr:uid="{00000000-0005-0000-0000-000075490000}"/>
    <cellStyle name="SAPBEXaggItemX 2 2 6 8" xfId="34335" xr:uid="{00000000-0005-0000-0000-000076490000}"/>
    <cellStyle name="SAPBEXaggItemX 2 2 7" xfId="10109" xr:uid="{00000000-0005-0000-0000-000077490000}"/>
    <cellStyle name="SAPBEXaggItemX 2 2 7 2" xfId="14891" xr:uid="{00000000-0005-0000-0000-000078490000}"/>
    <cellStyle name="SAPBEXaggItemX 2 2 7 2 2" xfId="26450" xr:uid="{00000000-0005-0000-0000-000079490000}"/>
    <cellStyle name="SAPBEXaggItemX 2 2 7 2 3" xfId="37523" xr:uid="{00000000-0005-0000-0000-00007A490000}"/>
    <cellStyle name="SAPBEXaggItemX 2 2 7 3" xfId="13324" xr:uid="{00000000-0005-0000-0000-00007B490000}"/>
    <cellStyle name="SAPBEXaggItemX 2 2 7 3 2" xfId="24892" xr:uid="{00000000-0005-0000-0000-00007C490000}"/>
    <cellStyle name="SAPBEXaggItemX 2 2 7 3 3" xfId="36165" xr:uid="{00000000-0005-0000-0000-00007D490000}"/>
    <cellStyle name="SAPBEXaggItemX 2 2 7 4" xfId="14908" xr:uid="{00000000-0005-0000-0000-00007E490000}"/>
    <cellStyle name="SAPBEXaggItemX 2 2 7 4 2" xfId="26467" xr:uid="{00000000-0005-0000-0000-00007F490000}"/>
    <cellStyle name="SAPBEXaggItemX 2 2 7 4 3" xfId="37536" xr:uid="{00000000-0005-0000-0000-000080490000}"/>
    <cellStyle name="SAPBEXaggItemX 2 2 7 5" xfId="14918" xr:uid="{00000000-0005-0000-0000-000081490000}"/>
    <cellStyle name="SAPBEXaggItemX 2 2 7 5 2" xfId="26476" xr:uid="{00000000-0005-0000-0000-000082490000}"/>
    <cellStyle name="SAPBEXaggItemX 2 2 7 5 3" xfId="37544" xr:uid="{00000000-0005-0000-0000-000083490000}"/>
    <cellStyle name="SAPBEXaggItemX 2 2 7 6" xfId="22329" xr:uid="{00000000-0005-0000-0000-000084490000}"/>
    <cellStyle name="SAPBEXaggItemX 2 2 7 7" xfId="8524" xr:uid="{00000000-0005-0000-0000-000085490000}"/>
    <cellStyle name="SAPBEXaggItemX 2 2 8" xfId="13611" xr:uid="{00000000-0005-0000-0000-000086490000}"/>
    <cellStyle name="SAPBEXaggItemX 2 2 8 2" xfId="25175" xr:uid="{00000000-0005-0000-0000-000087490000}"/>
    <cellStyle name="SAPBEXaggItemX 2 2 8 3" xfId="36416" xr:uid="{00000000-0005-0000-0000-000088490000}"/>
    <cellStyle name="SAPBEXaggItemX 2 2 9" xfId="14771" xr:uid="{00000000-0005-0000-0000-000089490000}"/>
    <cellStyle name="SAPBEXaggItemX 2 2 9 2" xfId="26330" xr:uid="{00000000-0005-0000-0000-00008A490000}"/>
    <cellStyle name="SAPBEXaggItemX 2 2 9 3" xfId="37423" xr:uid="{00000000-0005-0000-0000-00008B490000}"/>
    <cellStyle name="SAPBEXaggItemX 2 3" xfId="4130" xr:uid="{00000000-0005-0000-0000-00008C490000}"/>
    <cellStyle name="SAPBEXaggItemX 2 3 10" xfId="9137" xr:uid="{00000000-0005-0000-0000-00008D490000}"/>
    <cellStyle name="SAPBEXaggItemX 2 3 11" xfId="8922" xr:uid="{00000000-0005-0000-0000-00008E490000}"/>
    <cellStyle name="SAPBEXaggItemX 2 3 12" xfId="8383" xr:uid="{00000000-0005-0000-0000-00008F490000}"/>
    <cellStyle name="SAPBEXaggItemX 2 3 2" xfId="7353" xr:uid="{00000000-0005-0000-0000-000090490000}"/>
    <cellStyle name="SAPBEXaggItemX 2 3 2 2" xfId="16587" xr:uid="{00000000-0005-0000-0000-000091490000}"/>
    <cellStyle name="SAPBEXaggItemX 2 3 2 2 2" xfId="28141" xr:uid="{00000000-0005-0000-0000-000092490000}"/>
    <cellStyle name="SAPBEXaggItemX 2 3 2 2 3" xfId="39026" xr:uid="{00000000-0005-0000-0000-000093490000}"/>
    <cellStyle name="SAPBEXaggItemX 2 3 2 3" xfId="18421" xr:uid="{00000000-0005-0000-0000-000094490000}"/>
    <cellStyle name="SAPBEXaggItemX 2 3 2 3 2" xfId="29909" xr:uid="{00000000-0005-0000-0000-000095490000}"/>
    <cellStyle name="SAPBEXaggItemX 2 3 2 3 3" xfId="40709" xr:uid="{00000000-0005-0000-0000-000096490000}"/>
    <cellStyle name="SAPBEXaggItemX 2 3 2 4" xfId="20106" xr:uid="{00000000-0005-0000-0000-000097490000}"/>
    <cellStyle name="SAPBEXaggItemX 2 3 2 4 2" xfId="31594" xr:uid="{00000000-0005-0000-0000-000098490000}"/>
    <cellStyle name="SAPBEXaggItemX 2 3 2 4 3" xfId="42250" xr:uid="{00000000-0005-0000-0000-000099490000}"/>
    <cellStyle name="SAPBEXaggItemX 2 3 2 5" xfId="21840" xr:uid="{00000000-0005-0000-0000-00009A490000}"/>
    <cellStyle name="SAPBEXaggItemX 2 3 2 5 2" xfId="33321" xr:uid="{00000000-0005-0000-0000-00009B490000}"/>
    <cellStyle name="SAPBEXaggItemX 2 3 2 5 3" xfId="43789" xr:uid="{00000000-0005-0000-0000-00009C490000}"/>
    <cellStyle name="SAPBEXaggItemX 2 3 2 6" xfId="12007" xr:uid="{00000000-0005-0000-0000-00009D490000}"/>
    <cellStyle name="SAPBEXaggItemX 2 3 2 7" xfId="23664" xr:uid="{00000000-0005-0000-0000-00009E490000}"/>
    <cellStyle name="SAPBEXaggItemX 2 3 2 8" xfId="34999" xr:uid="{00000000-0005-0000-0000-00009F490000}"/>
    <cellStyle name="SAPBEXaggItemX 2 3 3" xfId="7847" xr:uid="{00000000-0005-0000-0000-0000A0490000}"/>
    <cellStyle name="SAPBEXaggItemX 2 3 3 2" xfId="16832" xr:uid="{00000000-0005-0000-0000-0000A1490000}"/>
    <cellStyle name="SAPBEXaggItemX 2 3 3 2 2" xfId="28386" xr:uid="{00000000-0005-0000-0000-0000A2490000}"/>
    <cellStyle name="SAPBEXaggItemX 2 3 3 2 3" xfId="39230" xr:uid="{00000000-0005-0000-0000-0000A3490000}"/>
    <cellStyle name="SAPBEXaggItemX 2 3 3 3" xfId="18612" xr:uid="{00000000-0005-0000-0000-0000A4490000}"/>
    <cellStyle name="SAPBEXaggItemX 2 3 3 3 2" xfId="30100" xr:uid="{00000000-0005-0000-0000-0000A5490000}"/>
    <cellStyle name="SAPBEXaggItemX 2 3 3 3 3" xfId="40897" xr:uid="{00000000-0005-0000-0000-0000A6490000}"/>
    <cellStyle name="SAPBEXaggItemX 2 3 3 4" xfId="20319" xr:uid="{00000000-0005-0000-0000-0000A7490000}"/>
    <cellStyle name="SAPBEXaggItemX 2 3 3 4 2" xfId="31807" xr:uid="{00000000-0005-0000-0000-0000A8490000}"/>
    <cellStyle name="SAPBEXaggItemX 2 3 3 4 3" xfId="42426" xr:uid="{00000000-0005-0000-0000-0000A9490000}"/>
    <cellStyle name="SAPBEXaggItemX 2 3 3 5" xfId="22053" xr:uid="{00000000-0005-0000-0000-0000AA490000}"/>
    <cellStyle name="SAPBEXaggItemX 2 3 3 5 2" xfId="33534" xr:uid="{00000000-0005-0000-0000-0000AB490000}"/>
    <cellStyle name="SAPBEXaggItemX 2 3 3 5 3" xfId="43965" xr:uid="{00000000-0005-0000-0000-0000AC490000}"/>
    <cellStyle name="SAPBEXaggItemX 2 3 3 6" xfId="12298" xr:uid="{00000000-0005-0000-0000-0000AD490000}"/>
    <cellStyle name="SAPBEXaggItemX 2 3 3 7" xfId="23877" xr:uid="{00000000-0005-0000-0000-0000AE490000}"/>
    <cellStyle name="SAPBEXaggItemX 2 3 3 8" xfId="35212" xr:uid="{00000000-0005-0000-0000-0000AF490000}"/>
    <cellStyle name="SAPBEXaggItemX 2 3 4" xfId="7949" xr:uid="{00000000-0005-0000-0000-0000B0490000}"/>
    <cellStyle name="SAPBEXaggItemX 2 3 4 2" xfId="16934" xr:uid="{00000000-0005-0000-0000-0000B1490000}"/>
    <cellStyle name="SAPBEXaggItemX 2 3 4 2 2" xfId="28488" xr:uid="{00000000-0005-0000-0000-0000B2490000}"/>
    <cellStyle name="SAPBEXaggItemX 2 3 4 2 3" xfId="39328" xr:uid="{00000000-0005-0000-0000-0000B3490000}"/>
    <cellStyle name="SAPBEXaggItemX 2 3 4 3" xfId="18712" xr:uid="{00000000-0005-0000-0000-0000B4490000}"/>
    <cellStyle name="SAPBEXaggItemX 2 3 4 3 2" xfId="30200" xr:uid="{00000000-0005-0000-0000-0000B5490000}"/>
    <cellStyle name="SAPBEXaggItemX 2 3 4 3 3" xfId="40996" xr:uid="{00000000-0005-0000-0000-0000B6490000}"/>
    <cellStyle name="SAPBEXaggItemX 2 3 4 4" xfId="20421" xr:uid="{00000000-0005-0000-0000-0000B7490000}"/>
    <cellStyle name="SAPBEXaggItemX 2 3 4 4 2" xfId="31909" xr:uid="{00000000-0005-0000-0000-0000B8490000}"/>
    <cellStyle name="SAPBEXaggItemX 2 3 4 4 3" xfId="42524" xr:uid="{00000000-0005-0000-0000-0000B9490000}"/>
    <cellStyle name="SAPBEXaggItemX 2 3 4 5" xfId="22155" xr:uid="{00000000-0005-0000-0000-0000BA490000}"/>
    <cellStyle name="SAPBEXaggItemX 2 3 4 5 2" xfId="33636" xr:uid="{00000000-0005-0000-0000-0000BB490000}"/>
    <cellStyle name="SAPBEXaggItemX 2 3 4 5 3" xfId="44063" xr:uid="{00000000-0005-0000-0000-0000BC490000}"/>
    <cellStyle name="SAPBEXaggItemX 2 3 4 6" xfId="12400" xr:uid="{00000000-0005-0000-0000-0000BD490000}"/>
    <cellStyle name="SAPBEXaggItemX 2 3 4 7" xfId="23979" xr:uid="{00000000-0005-0000-0000-0000BE490000}"/>
    <cellStyle name="SAPBEXaggItemX 2 3 4 8" xfId="35314" xr:uid="{00000000-0005-0000-0000-0000BF490000}"/>
    <cellStyle name="SAPBEXaggItemX 2 3 5" xfId="10110" xr:uid="{00000000-0005-0000-0000-0000C0490000}"/>
    <cellStyle name="SAPBEXaggItemX 2 3 6" xfId="14224" xr:uid="{00000000-0005-0000-0000-0000C1490000}"/>
    <cellStyle name="SAPBEXaggItemX 2 3 6 2" xfId="25788" xr:uid="{00000000-0005-0000-0000-0000C2490000}"/>
    <cellStyle name="SAPBEXaggItemX 2 3 6 3" xfId="36953" xr:uid="{00000000-0005-0000-0000-0000C3490000}"/>
    <cellStyle name="SAPBEXaggItemX 2 3 7" xfId="13438" xr:uid="{00000000-0005-0000-0000-0000C4490000}"/>
    <cellStyle name="SAPBEXaggItemX 2 3 7 2" xfId="25004" xr:uid="{00000000-0005-0000-0000-0000C5490000}"/>
    <cellStyle name="SAPBEXaggItemX 2 3 7 3" xfId="36265" xr:uid="{00000000-0005-0000-0000-0000C6490000}"/>
    <cellStyle name="SAPBEXaggItemX 2 3 8" xfId="13597" xr:uid="{00000000-0005-0000-0000-0000C7490000}"/>
    <cellStyle name="SAPBEXaggItemX 2 3 8 2" xfId="25161" xr:uid="{00000000-0005-0000-0000-0000C8490000}"/>
    <cellStyle name="SAPBEXaggItemX 2 3 8 3" xfId="36406" xr:uid="{00000000-0005-0000-0000-0000C9490000}"/>
    <cellStyle name="SAPBEXaggItemX 2 3 9" xfId="15162" xr:uid="{00000000-0005-0000-0000-0000CA490000}"/>
    <cellStyle name="SAPBEXaggItemX 2 3 9 2" xfId="26720" xr:uid="{00000000-0005-0000-0000-0000CB490000}"/>
    <cellStyle name="SAPBEXaggItemX 2 3 9 3" xfId="37760" xr:uid="{00000000-0005-0000-0000-0000CC490000}"/>
    <cellStyle name="SAPBEXaggItemX 2 4" xfId="4131" xr:uid="{00000000-0005-0000-0000-0000CD490000}"/>
    <cellStyle name="SAPBEXaggItemX 2 5" xfId="6498" xr:uid="{00000000-0005-0000-0000-0000CE490000}"/>
    <cellStyle name="SAPBEXaggItemX 2 5 2" xfId="15779" xr:uid="{00000000-0005-0000-0000-0000CF490000}"/>
    <cellStyle name="SAPBEXaggItemX 2 5 2 2" xfId="27333" xr:uid="{00000000-0005-0000-0000-0000D0490000}"/>
    <cellStyle name="SAPBEXaggItemX 2 5 2 3" xfId="38313" xr:uid="{00000000-0005-0000-0000-0000D1490000}"/>
    <cellStyle name="SAPBEXaggItemX 2 5 3" xfId="17697" xr:uid="{00000000-0005-0000-0000-0000D2490000}"/>
    <cellStyle name="SAPBEXaggItemX 2 5 3 2" xfId="29185" xr:uid="{00000000-0005-0000-0000-0000D3490000}"/>
    <cellStyle name="SAPBEXaggItemX 2 5 3 3" xfId="39988" xr:uid="{00000000-0005-0000-0000-0000D4490000}"/>
    <cellStyle name="SAPBEXaggItemX 2 5 4" xfId="19298" xr:uid="{00000000-0005-0000-0000-0000D5490000}"/>
    <cellStyle name="SAPBEXaggItemX 2 5 4 2" xfId="30786" xr:uid="{00000000-0005-0000-0000-0000D6490000}"/>
    <cellStyle name="SAPBEXaggItemX 2 5 4 3" xfId="41537" xr:uid="{00000000-0005-0000-0000-0000D7490000}"/>
    <cellStyle name="SAPBEXaggItemX 2 5 5" xfId="21032" xr:uid="{00000000-0005-0000-0000-0000D8490000}"/>
    <cellStyle name="SAPBEXaggItemX 2 5 5 2" xfId="32513" xr:uid="{00000000-0005-0000-0000-0000D9490000}"/>
    <cellStyle name="SAPBEXaggItemX 2 5 5 3" xfId="43076" xr:uid="{00000000-0005-0000-0000-0000DA490000}"/>
    <cellStyle name="SAPBEXaggItemX 2 5 6" xfId="11201" xr:uid="{00000000-0005-0000-0000-0000DB490000}"/>
    <cellStyle name="SAPBEXaggItemX 2 5 7" xfId="22856" xr:uid="{00000000-0005-0000-0000-0000DC490000}"/>
    <cellStyle name="SAPBEXaggItemX 2 5 8" xfId="34193" xr:uid="{00000000-0005-0000-0000-0000DD490000}"/>
    <cellStyle name="SAPBEXaggItemX 2 6" xfId="12947" xr:uid="{00000000-0005-0000-0000-0000DE490000}"/>
    <cellStyle name="SAPBEXaggItemX 2 6 2" xfId="24517" xr:uid="{00000000-0005-0000-0000-0000DF490000}"/>
    <cellStyle name="SAPBEXaggItemX 2 6 3" xfId="35819" xr:uid="{00000000-0005-0000-0000-0000E0490000}"/>
    <cellStyle name="SAPBEXaggItemX 2 7" xfId="14932" xr:uid="{00000000-0005-0000-0000-0000E1490000}"/>
    <cellStyle name="SAPBEXaggItemX 2 7 2" xfId="26490" xr:uid="{00000000-0005-0000-0000-0000E2490000}"/>
    <cellStyle name="SAPBEXaggItemX 2 7 3" xfId="37558" xr:uid="{00000000-0005-0000-0000-0000E3490000}"/>
    <cellStyle name="SAPBEXaggItemX 2 8" xfId="15493" xr:uid="{00000000-0005-0000-0000-0000E4490000}"/>
    <cellStyle name="SAPBEXaggItemX 2 8 2" xfId="27047" xr:uid="{00000000-0005-0000-0000-0000E5490000}"/>
    <cellStyle name="SAPBEXaggItemX 2 8 3" xfId="38064" xr:uid="{00000000-0005-0000-0000-0000E6490000}"/>
    <cellStyle name="SAPBEXaggItemX 2 9" xfId="13364" xr:uid="{00000000-0005-0000-0000-0000E7490000}"/>
    <cellStyle name="SAPBEXaggItemX 2 9 2" xfId="24932" xr:uid="{00000000-0005-0000-0000-0000E8490000}"/>
    <cellStyle name="SAPBEXaggItemX 2 9 3" xfId="36202" xr:uid="{00000000-0005-0000-0000-0000E9490000}"/>
    <cellStyle name="SAPBEXaggItemX 3" xfId="4132" xr:uid="{00000000-0005-0000-0000-0000EA490000}"/>
    <cellStyle name="SAPBEXaggItemX 3 10" xfId="13047" xr:uid="{00000000-0005-0000-0000-0000EB490000}"/>
    <cellStyle name="SAPBEXaggItemX 3 10 2" xfId="24616" xr:uid="{00000000-0005-0000-0000-0000EC490000}"/>
    <cellStyle name="SAPBEXaggItemX 3 10 3" xfId="35905" xr:uid="{00000000-0005-0000-0000-0000ED490000}"/>
    <cellStyle name="SAPBEXaggItemX 3 11" xfId="14820" xr:uid="{00000000-0005-0000-0000-0000EE490000}"/>
    <cellStyle name="SAPBEXaggItemX 3 11 2" xfId="26379" xr:uid="{00000000-0005-0000-0000-0000EF490000}"/>
    <cellStyle name="SAPBEXaggItemX 3 11 3" xfId="37467" xr:uid="{00000000-0005-0000-0000-0000F0490000}"/>
    <cellStyle name="SAPBEXaggItemX 3 12" xfId="15176" xr:uid="{00000000-0005-0000-0000-0000F1490000}"/>
    <cellStyle name="SAPBEXaggItemX 3 12 2" xfId="26734" xr:uid="{00000000-0005-0000-0000-0000F2490000}"/>
    <cellStyle name="SAPBEXaggItemX 3 12 3" xfId="37773" xr:uid="{00000000-0005-0000-0000-0000F3490000}"/>
    <cellStyle name="SAPBEXaggItemX 3 13" xfId="20573" xr:uid="{00000000-0005-0000-0000-0000F4490000}"/>
    <cellStyle name="SAPBEXaggItemX 3 13 2" xfId="32061" xr:uid="{00000000-0005-0000-0000-0000F5490000}"/>
    <cellStyle name="SAPBEXaggItemX 3 13 3" xfId="42672" xr:uid="{00000000-0005-0000-0000-0000F6490000}"/>
    <cellStyle name="SAPBEXaggItemX 3 14" xfId="8941" xr:uid="{00000000-0005-0000-0000-0000F7490000}"/>
    <cellStyle name="SAPBEXaggItemX 3 15" xfId="33779" xr:uid="{00000000-0005-0000-0000-0000F8490000}"/>
    <cellStyle name="SAPBEXaggItemX 3 2" xfId="4133" xr:uid="{00000000-0005-0000-0000-0000F9490000}"/>
    <cellStyle name="SAPBEXaggItemX 3 2 10" xfId="13852" xr:uid="{00000000-0005-0000-0000-0000FA490000}"/>
    <cellStyle name="SAPBEXaggItemX 3 2 10 2" xfId="25416" xr:uid="{00000000-0005-0000-0000-0000FB490000}"/>
    <cellStyle name="SAPBEXaggItemX 3 2 10 3" xfId="36629" xr:uid="{00000000-0005-0000-0000-0000FC490000}"/>
    <cellStyle name="SAPBEXaggItemX 3 2 11" xfId="14531" xr:uid="{00000000-0005-0000-0000-0000FD490000}"/>
    <cellStyle name="SAPBEXaggItemX 3 2 11 2" xfId="26095" xr:uid="{00000000-0005-0000-0000-0000FE490000}"/>
    <cellStyle name="SAPBEXaggItemX 3 2 11 3" xfId="37238" xr:uid="{00000000-0005-0000-0000-0000FF490000}"/>
    <cellStyle name="SAPBEXaggItemX 3 2 12" xfId="8615" xr:uid="{00000000-0005-0000-0000-0000004A0000}"/>
    <cellStyle name="SAPBEXaggItemX 3 2 13" xfId="8237" xr:uid="{00000000-0005-0000-0000-0000014A0000}"/>
    <cellStyle name="SAPBEXaggItemX 3 2 2" xfId="4134" xr:uid="{00000000-0005-0000-0000-0000024A0000}"/>
    <cellStyle name="SAPBEXaggItemX 3 2 3" xfId="4135" xr:uid="{00000000-0005-0000-0000-0000034A0000}"/>
    <cellStyle name="SAPBEXaggItemX 3 2 4" xfId="7072" xr:uid="{00000000-0005-0000-0000-0000044A0000}"/>
    <cellStyle name="SAPBEXaggItemX 3 2 4 2" xfId="16353" xr:uid="{00000000-0005-0000-0000-0000054A0000}"/>
    <cellStyle name="SAPBEXaggItemX 3 2 4 2 2" xfId="27907" xr:uid="{00000000-0005-0000-0000-0000064A0000}"/>
    <cellStyle name="SAPBEXaggItemX 3 2 4 2 3" xfId="38821" xr:uid="{00000000-0005-0000-0000-0000074A0000}"/>
    <cellStyle name="SAPBEXaggItemX 3 2 4 3" xfId="18211" xr:uid="{00000000-0005-0000-0000-0000084A0000}"/>
    <cellStyle name="SAPBEXaggItemX 3 2 4 3 2" xfId="29699" xr:uid="{00000000-0005-0000-0000-0000094A0000}"/>
    <cellStyle name="SAPBEXaggItemX 3 2 4 3 3" xfId="40500" xr:uid="{00000000-0005-0000-0000-00000A4A0000}"/>
    <cellStyle name="SAPBEXaggItemX 3 2 4 4" xfId="19872" xr:uid="{00000000-0005-0000-0000-00000B4A0000}"/>
    <cellStyle name="SAPBEXaggItemX 3 2 4 4 2" xfId="31360" xr:uid="{00000000-0005-0000-0000-00000C4A0000}"/>
    <cellStyle name="SAPBEXaggItemX 3 2 4 4 3" xfId="42045" xr:uid="{00000000-0005-0000-0000-00000D4A0000}"/>
    <cellStyle name="SAPBEXaggItemX 3 2 4 5" xfId="21606" xr:uid="{00000000-0005-0000-0000-00000E4A0000}"/>
    <cellStyle name="SAPBEXaggItemX 3 2 4 5 2" xfId="33087" xr:uid="{00000000-0005-0000-0000-00000F4A0000}"/>
    <cellStyle name="SAPBEXaggItemX 3 2 4 5 3" xfId="43584" xr:uid="{00000000-0005-0000-0000-0000104A0000}"/>
    <cellStyle name="SAPBEXaggItemX 3 2 4 6" xfId="11775" xr:uid="{00000000-0005-0000-0000-0000114A0000}"/>
    <cellStyle name="SAPBEXaggItemX 3 2 4 7" xfId="23430" xr:uid="{00000000-0005-0000-0000-0000124A0000}"/>
    <cellStyle name="SAPBEXaggItemX 3 2 4 8" xfId="34767" xr:uid="{00000000-0005-0000-0000-0000134A0000}"/>
    <cellStyle name="SAPBEXaggItemX 3 2 5" xfId="6803" xr:uid="{00000000-0005-0000-0000-0000144A0000}"/>
    <cellStyle name="SAPBEXaggItemX 3 2 5 2" xfId="16084" xr:uid="{00000000-0005-0000-0000-0000154A0000}"/>
    <cellStyle name="SAPBEXaggItemX 3 2 5 2 2" xfId="27638" xr:uid="{00000000-0005-0000-0000-0000164A0000}"/>
    <cellStyle name="SAPBEXaggItemX 3 2 5 2 3" xfId="38583" xr:uid="{00000000-0005-0000-0000-0000174A0000}"/>
    <cellStyle name="SAPBEXaggItemX 3 2 5 3" xfId="17970" xr:uid="{00000000-0005-0000-0000-0000184A0000}"/>
    <cellStyle name="SAPBEXaggItemX 3 2 5 3 2" xfId="29458" xr:uid="{00000000-0005-0000-0000-0000194A0000}"/>
    <cellStyle name="SAPBEXaggItemX 3 2 5 3 3" xfId="40260" xr:uid="{00000000-0005-0000-0000-00001A4A0000}"/>
    <cellStyle name="SAPBEXaggItemX 3 2 5 4" xfId="19603" xr:uid="{00000000-0005-0000-0000-00001B4A0000}"/>
    <cellStyle name="SAPBEXaggItemX 3 2 5 4 2" xfId="31091" xr:uid="{00000000-0005-0000-0000-00001C4A0000}"/>
    <cellStyle name="SAPBEXaggItemX 3 2 5 4 3" xfId="41807" xr:uid="{00000000-0005-0000-0000-00001D4A0000}"/>
    <cellStyle name="SAPBEXaggItemX 3 2 5 5" xfId="21337" xr:uid="{00000000-0005-0000-0000-00001E4A0000}"/>
    <cellStyle name="SAPBEXaggItemX 3 2 5 5 2" xfId="32818" xr:uid="{00000000-0005-0000-0000-00001F4A0000}"/>
    <cellStyle name="SAPBEXaggItemX 3 2 5 5 3" xfId="43346" xr:uid="{00000000-0005-0000-0000-0000204A0000}"/>
    <cellStyle name="SAPBEXaggItemX 3 2 5 6" xfId="11506" xr:uid="{00000000-0005-0000-0000-0000214A0000}"/>
    <cellStyle name="SAPBEXaggItemX 3 2 5 7" xfId="23161" xr:uid="{00000000-0005-0000-0000-0000224A0000}"/>
    <cellStyle name="SAPBEXaggItemX 3 2 5 8" xfId="34498" xr:uid="{00000000-0005-0000-0000-0000234A0000}"/>
    <cellStyle name="SAPBEXaggItemX 3 2 6" xfId="6976" xr:uid="{00000000-0005-0000-0000-0000244A0000}"/>
    <cellStyle name="SAPBEXaggItemX 3 2 6 2" xfId="16257" xr:uid="{00000000-0005-0000-0000-0000254A0000}"/>
    <cellStyle name="SAPBEXaggItemX 3 2 6 2 2" xfId="27811" xr:uid="{00000000-0005-0000-0000-0000264A0000}"/>
    <cellStyle name="SAPBEXaggItemX 3 2 6 2 3" xfId="38737" xr:uid="{00000000-0005-0000-0000-0000274A0000}"/>
    <cellStyle name="SAPBEXaggItemX 3 2 6 3" xfId="18126" xr:uid="{00000000-0005-0000-0000-0000284A0000}"/>
    <cellStyle name="SAPBEXaggItemX 3 2 6 3 2" xfId="29614" xr:uid="{00000000-0005-0000-0000-0000294A0000}"/>
    <cellStyle name="SAPBEXaggItemX 3 2 6 3 3" xfId="40415" xr:uid="{00000000-0005-0000-0000-00002A4A0000}"/>
    <cellStyle name="SAPBEXaggItemX 3 2 6 4" xfId="19776" xr:uid="{00000000-0005-0000-0000-00002B4A0000}"/>
    <cellStyle name="SAPBEXaggItemX 3 2 6 4 2" xfId="31264" xr:uid="{00000000-0005-0000-0000-00002C4A0000}"/>
    <cellStyle name="SAPBEXaggItemX 3 2 6 4 3" xfId="41961" xr:uid="{00000000-0005-0000-0000-00002D4A0000}"/>
    <cellStyle name="SAPBEXaggItemX 3 2 6 5" xfId="21510" xr:uid="{00000000-0005-0000-0000-00002E4A0000}"/>
    <cellStyle name="SAPBEXaggItemX 3 2 6 5 2" xfId="32991" xr:uid="{00000000-0005-0000-0000-00002F4A0000}"/>
    <cellStyle name="SAPBEXaggItemX 3 2 6 5 3" xfId="43500" xr:uid="{00000000-0005-0000-0000-0000304A0000}"/>
    <cellStyle name="SAPBEXaggItemX 3 2 6 6" xfId="11679" xr:uid="{00000000-0005-0000-0000-0000314A0000}"/>
    <cellStyle name="SAPBEXaggItemX 3 2 6 7" xfId="23334" xr:uid="{00000000-0005-0000-0000-0000324A0000}"/>
    <cellStyle name="SAPBEXaggItemX 3 2 6 8" xfId="34671" xr:uid="{00000000-0005-0000-0000-0000334A0000}"/>
    <cellStyle name="SAPBEXaggItemX 3 2 7" xfId="10112" xr:uid="{00000000-0005-0000-0000-0000344A0000}"/>
    <cellStyle name="SAPBEXaggItemX 3 2 7 2" xfId="14895" xr:uid="{00000000-0005-0000-0000-0000354A0000}"/>
    <cellStyle name="SAPBEXaggItemX 3 2 7 2 2" xfId="26454" xr:uid="{00000000-0005-0000-0000-0000364A0000}"/>
    <cellStyle name="SAPBEXaggItemX 3 2 7 2 3" xfId="37526" xr:uid="{00000000-0005-0000-0000-0000374A0000}"/>
    <cellStyle name="SAPBEXaggItemX 3 2 7 3" xfId="12548" xr:uid="{00000000-0005-0000-0000-0000384A0000}"/>
    <cellStyle name="SAPBEXaggItemX 3 2 7 3 2" xfId="24118" xr:uid="{00000000-0005-0000-0000-0000394A0000}"/>
    <cellStyle name="SAPBEXaggItemX 3 2 7 3 3" xfId="35450" xr:uid="{00000000-0005-0000-0000-00003A4A0000}"/>
    <cellStyle name="SAPBEXaggItemX 3 2 7 4" xfId="12818" xr:uid="{00000000-0005-0000-0000-00003B4A0000}"/>
    <cellStyle name="SAPBEXaggItemX 3 2 7 4 2" xfId="24388" xr:uid="{00000000-0005-0000-0000-00003C4A0000}"/>
    <cellStyle name="SAPBEXaggItemX 3 2 7 4 3" xfId="35706" xr:uid="{00000000-0005-0000-0000-00003D4A0000}"/>
    <cellStyle name="SAPBEXaggItemX 3 2 7 5" xfId="17400" xr:uid="{00000000-0005-0000-0000-00003E4A0000}"/>
    <cellStyle name="SAPBEXaggItemX 3 2 7 5 2" xfId="28888" xr:uid="{00000000-0005-0000-0000-00003F4A0000}"/>
    <cellStyle name="SAPBEXaggItemX 3 2 7 5 3" xfId="39692" xr:uid="{00000000-0005-0000-0000-0000404A0000}"/>
    <cellStyle name="SAPBEXaggItemX 3 2 7 6" xfId="22331" xr:uid="{00000000-0005-0000-0000-0000414A0000}"/>
    <cellStyle name="SAPBEXaggItemX 3 2 7 7" xfId="22434" xr:uid="{00000000-0005-0000-0000-0000424A0000}"/>
    <cellStyle name="SAPBEXaggItemX 3 2 8" xfId="13898" xr:uid="{00000000-0005-0000-0000-0000434A0000}"/>
    <cellStyle name="SAPBEXaggItemX 3 2 8 2" xfId="25462" xr:uid="{00000000-0005-0000-0000-0000444A0000}"/>
    <cellStyle name="SAPBEXaggItemX 3 2 8 3" xfId="36670" xr:uid="{00000000-0005-0000-0000-0000454A0000}"/>
    <cellStyle name="SAPBEXaggItemX 3 2 9" xfId="13840" xr:uid="{00000000-0005-0000-0000-0000464A0000}"/>
    <cellStyle name="SAPBEXaggItemX 3 2 9 2" xfId="25404" xr:uid="{00000000-0005-0000-0000-0000474A0000}"/>
    <cellStyle name="SAPBEXaggItemX 3 2 9 3" xfId="36617" xr:uid="{00000000-0005-0000-0000-0000484A0000}"/>
    <cellStyle name="SAPBEXaggItemX 3 3" xfId="4136" xr:uid="{00000000-0005-0000-0000-0000494A0000}"/>
    <cellStyle name="SAPBEXaggItemX 3 3 10" xfId="14709" xr:uid="{00000000-0005-0000-0000-00004A4A0000}"/>
    <cellStyle name="SAPBEXaggItemX 3 3 10 2" xfId="26270" xr:uid="{00000000-0005-0000-0000-00004B4A0000}"/>
    <cellStyle name="SAPBEXaggItemX 3 3 10 3" xfId="37370" xr:uid="{00000000-0005-0000-0000-00004C4A0000}"/>
    <cellStyle name="SAPBEXaggItemX 3 3 11" xfId="15153" xr:uid="{00000000-0005-0000-0000-00004D4A0000}"/>
    <cellStyle name="SAPBEXaggItemX 3 3 11 2" xfId="26711" xr:uid="{00000000-0005-0000-0000-00004E4A0000}"/>
    <cellStyle name="SAPBEXaggItemX 3 3 11 3" xfId="37752" xr:uid="{00000000-0005-0000-0000-00004F4A0000}"/>
    <cellStyle name="SAPBEXaggItemX 3 3 12" xfId="8616" xr:uid="{00000000-0005-0000-0000-0000504A0000}"/>
    <cellStyle name="SAPBEXaggItemX 3 3 13" xfId="8322" xr:uid="{00000000-0005-0000-0000-0000514A0000}"/>
    <cellStyle name="SAPBEXaggItemX 3 3 2" xfId="4137" xr:uid="{00000000-0005-0000-0000-0000524A0000}"/>
    <cellStyle name="SAPBEXaggItemX 3 3 3" xfId="5719" xr:uid="{00000000-0005-0000-0000-0000534A0000}"/>
    <cellStyle name="SAPBEXaggItemX 3 3 3 2" xfId="15417" xr:uid="{00000000-0005-0000-0000-0000544A0000}"/>
    <cellStyle name="SAPBEXaggItemX 3 3 3 2 2" xfId="26971" xr:uid="{00000000-0005-0000-0000-0000554A0000}"/>
    <cellStyle name="SAPBEXaggItemX 3 3 3 2 3" xfId="37993" xr:uid="{00000000-0005-0000-0000-0000564A0000}"/>
    <cellStyle name="SAPBEXaggItemX 3 3 3 3" xfId="17363" xr:uid="{00000000-0005-0000-0000-0000574A0000}"/>
    <cellStyle name="SAPBEXaggItemX 3 3 3 3 2" xfId="28851" xr:uid="{00000000-0005-0000-0000-0000584A0000}"/>
    <cellStyle name="SAPBEXaggItemX 3 3 3 3 3" xfId="39655" xr:uid="{00000000-0005-0000-0000-0000594A0000}"/>
    <cellStyle name="SAPBEXaggItemX 3 3 3 4" xfId="18950" xr:uid="{00000000-0005-0000-0000-00005A4A0000}"/>
    <cellStyle name="SAPBEXaggItemX 3 3 3 4 2" xfId="30438" xr:uid="{00000000-0005-0000-0000-00005B4A0000}"/>
    <cellStyle name="SAPBEXaggItemX 3 3 3 4 3" xfId="41227" xr:uid="{00000000-0005-0000-0000-00005C4A0000}"/>
    <cellStyle name="SAPBEXaggItemX 3 3 3 5" xfId="20689" xr:uid="{00000000-0005-0000-0000-00005D4A0000}"/>
    <cellStyle name="SAPBEXaggItemX 3 3 3 5 2" xfId="32172" xr:uid="{00000000-0005-0000-0000-00005E4A0000}"/>
    <cellStyle name="SAPBEXaggItemX 3 3 3 5 3" xfId="42773" xr:uid="{00000000-0005-0000-0000-00005F4A0000}"/>
    <cellStyle name="SAPBEXaggItemX 3 3 3 6" xfId="10794" xr:uid="{00000000-0005-0000-0000-0000604A0000}"/>
    <cellStyle name="SAPBEXaggItemX 3 3 3 7" xfId="22511" xr:uid="{00000000-0005-0000-0000-0000614A0000}"/>
    <cellStyle name="SAPBEXaggItemX 3 3 3 8" xfId="33857" xr:uid="{00000000-0005-0000-0000-0000624A0000}"/>
    <cellStyle name="SAPBEXaggItemX 3 3 4" xfId="7071" xr:uid="{00000000-0005-0000-0000-0000634A0000}"/>
    <cellStyle name="SAPBEXaggItemX 3 3 4 2" xfId="16352" xr:uid="{00000000-0005-0000-0000-0000644A0000}"/>
    <cellStyle name="SAPBEXaggItemX 3 3 4 2 2" xfId="27906" xr:uid="{00000000-0005-0000-0000-0000654A0000}"/>
    <cellStyle name="SAPBEXaggItemX 3 3 4 2 3" xfId="38820" xr:uid="{00000000-0005-0000-0000-0000664A0000}"/>
    <cellStyle name="SAPBEXaggItemX 3 3 4 3" xfId="18210" xr:uid="{00000000-0005-0000-0000-0000674A0000}"/>
    <cellStyle name="SAPBEXaggItemX 3 3 4 3 2" xfId="29698" xr:uid="{00000000-0005-0000-0000-0000684A0000}"/>
    <cellStyle name="SAPBEXaggItemX 3 3 4 3 3" xfId="40499" xr:uid="{00000000-0005-0000-0000-0000694A0000}"/>
    <cellStyle name="SAPBEXaggItemX 3 3 4 4" xfId="19871" xr:uid="{00000000-0005-0000-0000-00006A4A0000}"/>
    <cellStyle name="SAPBEXaggItemX 3 3 4 4 2" xfId="31359" xr:uid="{00000000-0005-0000-0000-00006B4A0000}"/>
    <cellStyle name="SAPBEXaggItemX 3 3 4 4 3" xfId="42044" xr:uid="{00000000-0005-0000-0000-00006C4A0000}"/>
    <cellStyle name="SAPBEXaggItemX 3 3 4 5" xfId="21605" xr:uid="{00000000-0005-0000-0000-00006D4A0000}"/>
    <cellStyle name="SAPBEXaggItemX 3 3 4 5 2" xfId="33086" xr:uid="{00000000-0005-0000-0000-00006E4A0000}"/>
    <cellStyle name="SAPBEXaggItemX 3 3 4 5 3" xfId="43583" xr:uid="{00000000-0005-0000-0000-00006F4A0000}"/>
    <cellStyle name="SAPBEXaggItemX 3 3 4 6" xfId="11774" xr:uid="{00000000-0005-0000-0000-0000704A0000}"/>
    <cellStyle name="SAPBEXaggItemX 3 3 4 7" xfId="23429" xr:uid="{00000000-0005-0000-0000-0000714A0000}"/>
    <cellStyle name="SAPBEXaggItemX 3 3 4 8" xfId="34766" xr:uid="{00000000-0005-0000-0000-0000724A0000}"/>
    <cellStyle name="SAPBEXaggItemX 3 3 5" xfId="6454" xr:uid="{00000000-0005-0000-0000-0000734A0000}"/>
    <cellStyle name="SAPBEXaggItemX 3 3 5 2" xfId="15735" xr:uid="{00000000-0005-0000-0000-0000744A0000}"/>
    <cellStyle name="SAPBEXaggItemX 3 3 5 2 2" xfId="27289" xr:uid="{00000000-0005-0000-0000-0000754A0000}"/>
    <cellStyle name="SAPBEXaggItemX 3 3 5 2 3" xfId="38274" xr:uid="{00000000-0005-0000-0000-0000764A0000}"/>
    <cellStyle name="SAPBEXaggItemX 3 3 5 3" xfId="17658" xr:uid="{00000000-0005-0000-0000-0000774A0000}"/>
    <cellStyle name="SAPBEXaggItemX 3 3 5 3 2" xfId="29146" xr:uid="{00000000-0005-0000-0000-0000784A0000}"/>
    <cellStyle name="SAPBEXaggItemX 3 3 5 3 3" xfId="39949" xr:uid="{00000000-0005-0000-0000-0000794A0000}"/>
    <cellStyle name="SAPBEXaggItemX 3 3 5 4" xfId="19254" xr:uid="{00000000-0005-0000-0000-00007A4A0000}"/>
    <cellStyle name="SAPBEXaggItemX 3 3 5 4 2" xfId="30742" xr:uid="{00000000-0005-0000-0000-00007B4A0000}"/>
    <cellStyle name="SAPBEXaggItemX 3 3 5 4 3" xfId="41498" xr:uid="{00000000-0005-0000-0000-00007C4A0000}"/>
    <cellStyle name="SAPBEXaggItemX 3 3 5 5" xfId="20988" xr:uid="{00000000-0005-0000-0000-00007D4A0000}"/>
    <cellStyle name="SAPBEXaggItemX 3 3 5 5 2" xfId="32469" xr:uid="{00000000-0005-0000-0000-00007E4A0000}"/>
    <cellStyle name="SAPBEXaggItemX 3 3 5 5 3" xfId="43037" xr:uid="{00000000-0005-0000-0000-00007F4A0000}"/>
    <cellStyle name="SAPBEXaggItemX 3 3 5 6" xfId="11157" xr:uid="{00000000-0005-0000-0000-0000804A0000}"/>
    <cellStyle name="SAPBEXaggItemX 3 3 5 7" xfId="22812" xr:uid="{00000000-0005-0000-0000-0000814A0000}"/>
    <cellStyle name="SAPBEXaggItemX 3 3 5 8" xfId="34149" xr:uid="{00000000-0005-0000-0000-0000824A0000}"/>
    <cellStyle name="SAPBEXaggItemX 3 3 6" xfId="6649" xr:uid="{00000000-0005-0000-0000-0000834A0000}"/>
    <cellStyle name="SAPBEXaggItemX 3 3 6 2" xfId="15930" xr:uid="{00000000-0005-0000-0000-0000844A0000}"/>
    <cellStyle name="SAPBEXaggItemX 3 3 6 2 2" xfId="27484" xr:uid="{00000000-0005-0000-0000-0000854A0000}"/>
    <cellStyle name="SAPBEXaggItemX 3 3 6 2 3" xfId="38449" xr:uid="{00000000-0005-0000-0000-0000864A0000}"/>
    <cellStyle name="SAPBEXaggItemX 3 3 6 3" xfId="17835" xr:uid="{00000000-0005-0000-0000-0000874A0000}"/>
    <cellStyle name="SAPBEXaggItemX 3 3 6 3 2" xfId="29323" xr:uid="{00000000-0005-0000-0000-0000884A0000}"/>
    <cellStyle name="SAPBEXaggItemX 3 3 6 3 3" xfId="40126" xr:uid="{00000000-0005-0000-0000-0000894A0000}"/>
    <cellStyle name="SAPBEXaggItemX 3 3 6 4" xfId="19449" xr:uid="{00000000-0005-0000-0000-00008A4A0000}"/>
    <cellStyle name="SAPBEXaggItemX 3 3 6 4 2" xfId="30937" xr:uid="{00000000-0005-0000-0000-00008B4A0000}"/>
    <cellStyle name="SAPBEXaggItemX 3 3 6 4 3" xfId="41673" xr:uid="{00000000-0005-0000-0000-00008C4A0000}"/>
    <cellStyle name="SAPBEXaggItemX 3 3 6 5" xfId="21183" xr:uid="{00000000-0005-0000-0000-00008D4A0000}"/>
    <cellStyle name="SAPBEXaggItemX 3 3 6 5 2" xfId="32664" xr:uid="{00000000-0005-0000-0000-00008E4A0000}"/>
    <cellStyle name="SAPBEXaggItemX 3 3 6 5 3" xfId="43212" xr:uid="{00000000-0005-0000-0000-00008F4A0000}"/>
    <cellStyle name="SAPBEXaggItemX 3 3 6 6" xfId="11352" xr:uid="{00000000-0005-0000-0000-0000904A0000}"/>
    <cellStyle name="SAPBEXaggItemX 3 3 6 7" xfId="23007" xr:uid="{00000000-0005-0000-0000-0000914A0000}"/>
    <cellStyle name="SAPBEXaggItemX 3 3 6 8" xfId="34344" xr:uid="{00000000-0005-0000-0000-0000924A0000}"/>
    <cellStyle name="SAPBEXaggItemX 3 3 7" xfId="10113" xr:uid="{00000000-0005-0000-0000-0000934A0000}"/>
    <cellStyle name="SAPBEXaggItemX 3 3 8" xfId="13897" xr:uid="{00000000-0005-0000-0000-0000944A0000}"/>
    <cellStyle name="SAPBEXaggItemX 3 3 8 2" xfId="25461" xr:uid="{00000000-0005-0000-0000-0000954A0000}"/>
    <cellStyle name="SAPBEXaggItemX 3 3 8 3" xfId="36669" xr:uid="{00000000-0005-0000-0000-0000964A0000}"/>
    <cellStyle name="SAPBEXaggItemX 3 3 9" xfId="14692" xr:uid="{00000000-0005-0000-0000-0000974A0000}"/>
    <cellStyle name="SAPBEXaggItemX 3 3 9 2" xfId="26253" xr:uid="{00000000-0005-0000-0000-0000984A0000}"/>
    <cellStyle name="SAPBEXaggItemX 3 3 9 3" xfId="37355" xr:uid="{00000000-0005-0000-0000-0000994A0000}"/>
    <cellStyle name="SAPBEXaggItemX 3 4" xfId="4138" xr:uid="{00000000-0005-0000-0000-00009A4A0000}"/>
    <cellStyle name="SAPBEXaggItemX 3 5" xfId="4139" xr:uid="{00000000-0005-0000-0000-00009B4A0000}"/>
    <cellStyle name="SAPBEXaggItemX 3 6" xfId="6556" xr:uid="{00000000-0005-0000-0000-00009C4A0000}"/>
    <cellStyle name="SAPBEXaggItemX 3 6 2" xfId="15837" xr:uid="{00000000-0005-0000-0000-00009D4A0000}"/>
    <cellStyle name="SAPBEXaggItemX 3 6 2 2" xfId="27391" xr:uid="{00000000-0005-0000-0000-00009E4A0000}"/>
    <cellStyle name="SAPBEXaggItemX 3 6 2 3" xfId="38362" xr:uid="{00000000-0005-0000-0000-00009F4A0000}"/>
    <cellStyle name="SAPBEXaggItemX 3 6 3" xfId="17747" xr:uid="{00000000-0005-0000-0000-0000A04A0000}"/>
    <cellStyle name="SAPBEXaggItemX 3 6 3 2" xfId="29235" xr:uid="{00000000-0005-0000-0000-0000A14A0000}"/>
    <cellStyle name="SAPBEXaggItemX 3 6 3 3" xfId="40038" xr:uid="{00000000-0005-0000-0000-0000A24A0000}"/>
    <cellStyle name="SAPBEXaggItemX 3 6 4" xfId="19356" xr:uid="{00000000-0005-0000-0000-0000A34A0000}"/>
    <cellStyle name="SAPBEXaggItemX 3 6 4 2" xfId="30844" xr:uid="{00000000-0005-0000-0000-0000A44A0000}"/>
    <cellStyle name="SAPBEXaggItemX 3 6 4 3" xfId="41586" xr:uid="{00000000-0005-0000-0000-0000A54A0000}"/>
    <cellStyle name="SAPBEXaggItemX 3 6 5" xfId="21090" xr:uid="{00000000-0005-0000-0000-0000A64A0000}"/>
    <cellStyle name="SAPBEXaggItemX 3 6 5 2" xfId="32571" xr:uid="{00000000-0005-0000-0000-0000A74A0000}"/>
    <cellStyle name="SAPBEXaggItemX 3 6 5 3" xfId="43125" xr:uid="{00000000-0005-0000-0000-0000A84A0000}"/>
    <cellStyle name="SAPBEXaggItemX 3 6 6" xfId="11259" xr:uid="{00000000-0005-0000-0000-0000A94A0000}"/>
    <cellStyle name="SAPBEXaggItemX 3 6 7" xfId="22914" xr:uid="{00000000-0005-0000-0000-0000AA4A0000}"/>
    <cellStyle name="SAPBEXaggItemX 3 6 8" xfId="34251" xr:uid="{00000000-0005-0000-0000-0000AB4A0000}"/>
    <cellStyle name="SAPBEXaggItemX 3 7" xfId="6624" xr:uid="{00000000-0005-0000-0000-0000AC4A0000}"/>
    <cellStyle name="SAPBEXaggItemX 3 7 2" xfId="15905" xr:uid="{00000000-0005-0000-0000-0000AD4A0000}"/>
    <cellStyle name="SAPBEXaggItemX 3 7 2 2" xfId="27459" xr:uid="{00000000-0005-0000-0000-0000AE4A0000}"/>
    <cellStyle name="SAPBEXaggItemX 3 7 2 3" xfId="38428" xr:uid="{00000000-0005-0000-0000-0000AF4A0000}"/>
    <cellStyle name="SAPBEXaggItemX 3 7 3" xfId="17813" xr:uid="{00000000-0005-0000-0000-0000B04A0000}"/>
    <cellStyle name="SAPBEXaggItemX 3 7 3 2" xfId="29301" xr:uid="{00000000-0005-0000-0000-0000B14A0000}"/>
    <cellStyle name="SAPBEXaggItemX 3 7 3 3" xfId="40104" xr:uid="{00000000-0005-0000-0000-0000B24A0000}"/>
    <cellStyle name="SAPBEXaggItemX 3 7 4" xfId="19424" xr:uid="{00000000-0005-0000-0000-0000B34A0000}"/>
    <cellStyle name="SAPBEXaggItemX 3 7 4 2" xfId="30912" xr:uid="{00000000-0005-0000-0000-0000B44A0000}"/>
    <cellStyle name="SAPBEXaggItemX 3 7 4 3" xfId="41652" xr:uid="{00000000-0005-0000-0000-0000B54A0000}"/>
    <cellStyle name="SAPBEXaggItemX 3 7 5" xfId="21158" xr:uid="{00000000-0005-0000-0000-0000B64A0000}"/>
    <cellStyle name="SAPBEXaggItemX 3 7 5 2" xfId="32639" xr:uid="{00000000-0005-0000-0000-0000B74A0000}"/>
    <cellStyle name="SAPBEXaggItemX 3 7 5 3" xfId="43191" xr:uid="{00000000-0005-0000-0000-0000B84A0000}"/>
    <cellStyle name="SAPBEXaggItemX 3 7 6" xfId="11327" xr:uid="{00000000-0005-0000-0000-0000B94A0000}"/>
    <cellStyle name="SAPBEXaggItemX 3 7 7" xfId="22982" xr:uid="{00000000-0005-0000-0000-0000BA4A0000}"/>
    <cellStyle name="SAPBEXaggItemX 3 7 8" xfId="34319" xr:uid="{00000000-0005-0000-0000-0000BB4A0000}"/>
    <cellStyle name="SAPBEXaggItemX 3 8" xfId="6543" xr:uid="{00000000-0005-0000-0000-0000BC4A0000}"/>
    <cellStyle name="SAPBEXaggItemX 3 8 2" xfId="15824" xr:uid="{00000000-0005-0000-0000-0000BD4A0000}"/>
    <cellStyle name="SAPBEXaggItemX 3 8 2 2" xfId="27378" xr:uid="{00000000-0005-0000-0000-0000BE4A0000}"/>
    <cellStyle name="SAPBEXaggItemX 3 8 2 3" xfId="38349" xr:uid="{00000000-0005-0000-0000-0000BF4A0000}"/>
    <cellStyle name="SAPBEXaggItemX 3 8 3" xfId="17734" xr:uid="{00000000-0005-0000-0000-0000C04A0000}"/>
    <cellStyle name="SAPBEXaggItemX 3 8 3 2" xfId="29222" xr:uid="{00000000-0005-0000-0000-0000C14A0000}"/>
    <cellStyle name="SAPBEXaggItemX 3 8 3 3" xfId="40025" xr:uid="{00000000-0005-0000-0000-0000C24A0000}"/>
    <cellStyle name="SAPBEXaggItemX 3 8 4" xfId="19343" xr:uid="{00000000-0005-0000-0000-0000C34A0000}"/>
    <cellStyle name="SAPBEXaggItemX 3 8 4 2" xfId="30831" xr:uid="{00000000-0005-0000-0000-0000C44A0000}"/>
    <cellStyle name="SAPBEXaggItemX 3 8 4 3" xfId="41573" xr:uid="{00000000-0005-0000-0000-0000C54A0000}"/>
    <cellStyle name="SAPBEXaggItemX 3 8 5" xfId="21077" xr:uid="{00000000-0005-0000-0000-0000C64A0000}"/>
    <cellStyle name="SAPBEXaggItemX 3 8 5 2" xfId="32558" xr:uid="{00000000-0005-0000-0000-0000C74A0000}"/>
    <cellStyle name="SAPBEXaggItemX 3 8 5 3" xfId="43112" xr:uid="{00000000-0005-0000-0000-0000C84A0000}"/>
    <cellStyle name="SAPBEXaggItemX 3 8 6" xfId="11246" xr:uid="{00000000-0005-0000-0000-0000C94A0000}"/>
    <cellStyle name="SAPBEXaggItemX 3 8 7" xfId="22901" xr:uid="{00000000-0005-0000-0000-0000CA4A0000}"/>
    <cellStyle name="SAPBEXaggItemX 3 8 8" xfId="34238" xr:uid="{00000000-0005-0000-0000-0000CB4A0000}"/>
    <cellStyle name="SAPBEXaggItemX 3 9" xfId="10111" xr:uid="{00000000-0005-0000-0000-0000CC4A0000}"/>
    <cellStyle name="SAPBEXaggItemX 3 9 2" xfId="14894" xr:uid="{00000000-0005-0000-0000-0000CD4A0000}"/>
    <cellStyle name="SAPBEXaggItemX 3 9 2 2" xfId="26453" xr:uid="{00000000-0005-0000-0000-0000CE4A0000}"/>
    <cellStyle name="SAPBEXaggItemX 3 9 2 3" xfId="37525" xr:uid="{00000000-0005-0000-0000-0000CF4A0000}"/>
    <cellStyle name="SAPBEXaggItemX 3 9 3" xfId="12646" xr:uid="{00000000-0005-0000-0000-0000D04A0000}"/>
    <cellStyle name="SAPBEXaggItemX 3 9 3 2" xfId="24216" xr:uid="{00000000-0005-0000-0000-0000D14A0000}"/>
    <cellStyle name="SAPBEXaggItemX 3 9 3 3" xfId="35547" xr:uid="{00000000-0005-0000-0000-0000D24A0000}"/>
    <cellStyle name="SAPBEXaggItemX 3 9 4" xfId="12745" xr:uid="{00000000-0005-0000-0000-0000D34A0000}"/>
    <cellStyle name="SAPBEXaggItemX 3 9 4 2" xfId="24315" xr:uid="{00000000-0005-0000-0000-0000D44A0000}"/>
    <cellStyle name="SAPBEXaggItemX 3 9 4 3" xfId="35637" xr:uid="{00000000-0005-0000-0000-0000D54A0000}"/>
    <cellStyle name="SAPBEXaggItemX 3 9 5" xfId="14913" xr:uid="{00000000-0005-0000-0000-0000D64A0000}"/>
    <cellStyle name="SAPBEXaggItemX 3 9 5 2" xfId="26472" xr:uid="{00000000-0005-0000-0000-0000D74A0000}"/>
    <cellStyle name="SAPBEXaggItemX 3 9 5 3" xfId="37540" xr:uid="{00000000-0005-0000-0000-0000D84A0000}"/>
    <cellStyle name="SAPBEXaggItemX 3 9 6" xfId="22330" xr:uid="{00000000-0005-0000-0000-0000D94A0000}"/>
    <cellStyle name="SAPBEXaggItemX 3 9 7" xfId="10662" xr:uid="{00000000-0005-0000-0000-0000DA4A0000}"/>
    <cellStyle name="SAPBEXaggItemX 4" xfId="4140" xr:uid="{00000000-0005-0000-0000-0000DB4A0000}"/>
    <cellStyle name="SAPBEXaggItemX 4 10" xfId="18858" xr:uid="{00000000-0005-0000-0000-0000DC4A0000}"/>
    <cellStyle name="SAPBEXaggItemX 4 10 2" xfId="30346" xr:uid="{00000000-0005-0000-0000-0000DD4A0000}"/>
    <cellStyle name="SAPBEXaggItemX 4 10 3" xfId="41140" xr:uid="{00000000-0005-0000-0000-0000DE4A0000}"/>
    <cellStyle name="SAPBEXaggItemX 4 11" xfId="15035" xr:uid="{00000000-0005-0000-0000-0000DF4A0000}"/>
    <cellStyle name="SAPBEXaggItemX 4 11 2" xfId="26593" xr:uid="{00000000-0005-0000-0000-0000E04A0000}"/>
    <cellStyle name="SAPBEXaggItemX 4 11 3" xfId="37643" xr:uid="{00000000-0005-0000-0000-0000E14A0000}"/>
    <cellStyle name="SAPBEXaggItemX 4 12" xfId="8674" xr:uid="{00000000-0005-0000-0000-0000E24A0000}"/>
    <cellStyle name="SAPBEXaggItemX 4 13" xfId="8408" xr:uid="{00000000-0005-0000-0000-0000E34A0000}"/>
    <cellStyle name="SAPBEXaggItemX 4 2" xfId="4141" xr:uid="{00000000-0005-0000-0000-0000E44A0000}"/>
    <cellStyle name="SAPBEXaggItemX 4 3" xfId="5233" xr:uid="{00000000-0005-0000-0000-0000E54A0000}"/>
    <cellStyle name="SAPBEXaggItemX 4 3 2" xfId="15220" xr:uid="{00000000-0005-0000-0000-0000E64A0000}"/>
    <cellStyle name="SAPBEXaggItemX 4 3 2 2" xfId="26777" xr:uid="{00000000-0005-0000-0000-0000E74A0000}"/>
    <cellStyle name="SAPBEXaggItemX 4 3 2 3" xfId="37811" xr:uid="{00000000-0005-0000-0000-0000E84A0000}"/>
    <cellStyle name="SAPBEXaggItemX 4 3 3" xfId="17221" xr:uid="{00000000-0005-0000-0000-0000E94A0000}"/>
    <cellStyle name="SAPBEXaggItemX 4 3 3 2" xfId="28709" xr:uid="{00000000-0005-0000-0000-0000EA4A0000}"/>
    <cellStyle name="SAPBEXaggItemX 4 3 3 3" xfId="39528" xr:uid="{00000000-0005-0000-0000-0000EB4A0000}"/>
    <cellStyle name="SAPBEXaggItemX 4 3 4" xfId="14798" xr:uid="{00000000-0005-0000-0000-0000EC4A0000}"/>
    <cellStyle name="SAPBEXaggItemX 4 3 4 2" xfId="26357" xr:uid="{00000000-0005-0000-0000-0000ED4A0000}"/>
    <cellStyle name="SAPBEXaggItemX 4 3 4 3" xfId="37447" xr:uid="{00000000-0005-0000-0000-0000EE4A0000}"/>
    <cellStyle name="SAPBEXaggItemX 4 3 5" xfId="20613" xr:uid="{00000000-0005-0000-0000-0000EF4A0000}"/>
    <cellStyle name="SAPBEXaggItemX 4 3 5 2" xfId="32097" xr:uid="{00000000-0005-0000-0000-0000F04A0000}"/>
    <cellStyle name="SAPBEXaggItemX 4 3 5 3" xfId="42703" xr:uid="{00000000-0005-0000-0000-0000F14A0000}"/>
    <cellStyle name="SAPBEXaggItemX 4 3 6" xfId="10655" xr:uid="{00000000-0005-0000-0000-0000F24A0000}"/>
    <cellStyle name="SAPBEXaggItemX 4 3 7" xfId="22427" xr:uid="{00000000-0005-0000-0000-0000F34A0000}"/>
    <cellStyle name="SAPBEXaggItemX 4 3 8" xfId="33792" xr:uid="{00000000-0005-0000-0000-0000F44A0000}"/>
    <cellStyle name="SAPBEXaggItemX 4 4" xfId="6617" xr:uid="{00000000-0005-0000-0000-0000F54A0000}"/>
    <cellStyle name="SAPBEXaggItemX 4 4 2" xfId="15898" xr:uid="{00000000-0005-0000-0000-0000F64A0000}"/>
    <cellStyle name="SAPBEXaggItemX 4 4 2 2" xfId="27452" xr:uid="{00000000-0005-0000-0000-0000F74A0000}"/>
    <cellStyle name="SAPBEXaggItemX 4 4 2 3" xfId="38421" xr:uid="{00000000-0005-0000-0000-0000F84A0000}"/>
    <cellStyle name="SAPBEXaggItemX 4 4 3" xfId="17806" xr:uid="{00000000-0005-0000-0000-0000F94A0000}"/>
    <cellStyle name="SAPBEXaggItemX 4 4 3 2" xfId="29294" xr:uid="{00000000-0005-0000-0000-0000FA4A0000}"/>
    <cellStyle name="SAPBEXaggItemX 4 4 3 3" xfId="40097" xr:uid="{00000000-0005-0000-0000-0000FB4A0000}"/>
    <cellStyle name="SAPBEXaggItemX 4 4 4" xfId="19417" xr:uid="{00000000-0005-0000-0000-0000FC4A0000}"/>
    <cellStyle name="SAPBEXaggItemX 4 4 4 2" xfId="30905" xr:uid="{00000000-0005-0000-0000-0000FD4A0000}"/>
    <cellStyle name="SAPBEXaggItemX 4 4 4 3" xfId="41645" xr:uid="{00000000-0005-0000-0000-0000FE4A0000}"/>
    <cellStyle name="SAPBEXaggItemX 4 4 5" xfId="21151" xr:uid="{00000000-0005-0000-0000-0000FF4A0000}"/>
    <cellStyle name="SAPBEXaggItemX 4 4 5 2" xfId="32632" xr:uid="{00000000-0005-0000-0000-0000004B0000}"/>
    <cellStyle name="SAPBEXaggItemX 4 4 5 3" xfId="43184" xr:uid="{00000000-0005-0000-0000-0000014B0000}"/>
    <cellStyle name="SAPBEXaggItemX 4 4 6" xfId="11320" xr:uid="{00000000-0005-0000-0000-0000024B0000}"/>
    <cellStyle name="SAPBEXaggItemX 4 4 7" xfId="22975" xr:uid="{00000000-0005-0000-0000-0000034B0000}"/>
    <cellStyle name="SAPBEXaggItemX 4 4 8" xfId="34312" xr:uid="{00000000-0005-0000-0000-0000044B0000}"/>
    <cellStyle name="SAPBEXaggItemX 4 5" xfId="7785" xr:uid="{00000000-0005-0000-0000-0000054B0000}"/>
    <cellStyle name="SAPBEXaggItemX 4 5 2" xfId="16770" xr:uid="{00000000-0005-0000-0000-0000064B0000}"/>
    <cellStyle name="SAPBEXaggItemX 4 5 2 2" xfId="28324" xr:uid="{00000000-0005-0000-0000-0000074B0000}"/>
    <cellStyle name="SAPBEXaggItemX 4 5 2 3" xfId="39192" xr:uid="{00000000-0005-0000-0000-0000084B0000}"/>
    <cellStyle name="SAPBEXaggItemX 4 5 3" xfId="18567" xr:uid="{00000000-0005-0000-0000-0000094B0000}"/>
    <cellStyle name="SAPBEXaggItemX 4 5 3 2" xfId="30055" xr:uid="{00000000-0005-0000-0000-00000A4B0000}"/>
    <cellStyle name="SAPBEXaggItemX 4 5 3 3" xfId="40853" xr:uid="{00000000-0005-0000-0000-00000B4B0000}"/>
    <cellStyle name="SAPBEXaggItemX 4 5 4" xfId="20257" xr:uid="{00000000-0005-0000-0000-00000C4B0000}"/>
    <cellStyle name="SAPBEXaggItemX 4 5 4 2" xfId="31745" xr:uid="{00000000-0005-0000-0000-00000D4B0000}"/>
    <cellStyle name="SAPBEXaggItemX 4 5 4 3" xfId="42388" xr:uid="{00000000-0005-0000-0000-00000E4B0000}"/>
    <cellStyle name="SAPBEXaggItemX 4 5 5" xfId="21991" xr:uid="{00000000-0005-0000-0000-00000F4B0000}"/>
    <cellStyle name="SAPBEXaggItemX 4 5 5 2" xfId="33472" xr:uid="{00000000-0005-0000-0000-0000104B0000}"/>
    <cellStyle name="SAPBEXaggItemX 4 5 5 3" xfId="43927" xr:uid="{00000000-0005-0000-0000-0000114B0000}"/>
    <cellStyle name="SAPBEXaggItemX 4 5 6" xfId="12236" xr:uid="{00000000-0005-0000-0000-0000124B0000}"/>
    <cellStyle name="SAPBEXaggItemX 4 5 7" xfId="23815" xr:uid="{00000000-0005-0000-0000-0000134B0000}"/>
    <cellStyle name="SAPBEXaggItemX 4 5 8" xfId="35150" xr:uid="{00000000-0005-0000-0000-0000144B0000}"/>
    <cellStyle name="SAPBEXaggItemX 4 6" xfId="8053" xr:uid="{00000000-0005-0000-0000-0000154B0000}"/>
    <cellStyle name="SAPBEXaggItemX 4 6 2" xfId="17038" xr:uid="{00000000-0005-0000-0000-0000164B0000}"/>
    <cellStyle name="SAPBEXaggItemX 4 6 2 2" xfId="28592" xr:uid="{00000000-0005-0000-0000-0000174B0000}"/>
    <cellStyle name="SAPBEXaggItemX 4 6 2 3" xfId="39429" xr:uid="{00000000-0005-0000-0000-0000184B0000}"/>
    <cellStyle name="SAPBEXaggItemX 4 6 3" xfId="18815" xr:uid="{00000000-0005-0000-0000-0000194B0000}"/>
    <cellStyle name="SAPBEXaggItemX 4 6 3 2" xfId="30303" xr:uid="{00000000-0005-0000-0000-00001A4B0000}"/>
    <cellStyle name="SAPBEXaggItemX 4 6 3 3" xfId="41098" xr:uid="{00000000-0005-0000-0000-00001B4B0000}"/>
    <cellStyle name="SAPBEXaggItemX 4 6 4" xfId="20525" xr:uid="{00000000-0005-0000-0000-00001C4B0000}"/>
    <cellStyle name="SAPBEXaggItemX 4 6 4 2" xfId="32013" xr:uid="{00000000-0005-0000-0000-00001D4B0000}"/>
    <cellStyle name="SAPBEXaggItemX 4 6 4 3" xfId="42625" xr:uid="{00000000-0005-0000-0000-00001E4B0000}"/>
    <cellStyle name="SAPBEXaggItemX 4 6 5" xfId="22259" xr:uid="{00000000-0005-0000-0000-00001F4B0000}"/>
    <cellStyle name="SAPBEXaggItemX 4 6 5 2" xfId="33740" xr:uid="{00000000-0005-0000-0000-0000204B0000}"/>
    <cellStyle name="SAPBEXaggItemX 4 6 5 3" xfId="44164" xr:uid="{00000000-0005-0000-0000-0000214B0000}"/>
    <cellStyle name="SAPBEXaggItemX 4 6 6" xfId="12504" xr:uid="{00000000-0005-0000-0000-0000224B0000}"/>
    <cellStyle name="SAPBEXaggItemX 4 6 7" xfId="24083" xr:uid="{00000000-0005-0000-0000-0000234B0000}"/>
    <cellStyle name="SAPBEXaggItemX 4 6 8" xfId="35418" xr:uid="{00000000-0005-0000-0000-0000244B0000}"/>
    <cellStyle name="SAPBEXaggItemX 4 7" xfId="10114" xr:uid="{00000000-0005-0000-0000-0000254B0000}"/>
    <cellStyle name="SAPBEXaggItemX 4 8" xfId="13107" xr:uid="{00000000-0005-0000-0000-0000264B0000}"/>
    <cellStyle name="SAPBEXaggItemX 4 8 2" xfId="24676" xr:uid="{00000000-0005-0000-0000-0000274B0000}"/>
    <cellStyle name="SAPBEXaggItemX 4 8 3" xfId="35964" xr:uid="{00000000-0005-0000-0000-0000284B0000}"/>
    <cellStyle name="SAPBEXaggItemX 4 9" xfId="15272" xr:uid="{00000000-0005-0000-0000-0000294B0000}"/>
    <cellStyle name="SAPBEXaggItemX 4 9 2" xfId="26827" xr:uid="{00000000-0005-0000-0000-00002A4B0000}"/>
    <cellStyle name="SAPBEXaggItemX 4 9 3" xfId="37858" xr:uid="{00000000-0005-0000-0000-00002B4B0000}"/>
    <cellStyle name="SAPBEXaggItemX 5" xfId="4142" xr:uid="{00000000-0005-0000-0000-00002C4B0000}"/>
    <cellStyle name="SAPBEXaggItemX 5 10" xfId="13255" xr:uid="{00000000-0005-0000-0000-00002D4B0000}"/>
    <cellStyle name="SAPBEXaggItemX 5 10 2" xfId="24823" xr:uid="{00000000-0005-0000-0000-00002E4B0000}"/>
    <cellStyle name="SAPBEXaggItemX 5 10 3" xfId="36101" xr:uid="{00000000-0005-0000-0000-00002F4B0000}"/>
    <cellStyle name="SAPBEXaggItemX 5 11" xfId="8600" xr:uid="{00000000-0005-0000-0000-0000304B0000}"/>
    <cellStyle name="SAPBEXaggItemX 5 12" xfId="8686" xr:uid="{00000000-0005-0000-0000-0000314B0000}"/>
    <cellStyle name="SAPBEXaggItemX 5 2" xfId="5786" xr:uid="{00000000-0005-0000-0000-0000324B0000}"/>
    <cellStyle name="SAPBEXaggItemX 5 2 2" xfId="15458" xr:uid="{00000000-0005-0000-0000-0000334B0000}"/>
    <cellStyle name="SAPBEXaggItemX 5 2 2 2" xfId="27012" xr:uid="{00000000-0005-0000-0000-0000344B0000}"/>
    <cellStyle name="SAPBEXaggItemX 5 2 2 3" xfId="38034" xr:uid="{00000000-0005-0000-0000-0000354B0000}"/>
    <cellStyle name="SAPBEXaggItemX 5 2 3" xfId="17412" xr:uid="{00000000-0005-0000-0000-0000364B0000}"/>
    <cellStyle name="SAPBEXaggItemX 5 2 3 2" xfId="28900" xr:uid="{00000000-0005-0000-0000-0000374B0000}"/>
    <cellStyle name="SAPBEXaggItemX 5 2 3 3" xfId="39704" xr:uid="{00000000-0005-0000-0000-0000384B0000}"/>
    <cellStyle name="SAPBEXaggItemX 5 2 4" xfId="18990" xr:uid="{00000000-0005-0000-0000-0000394B0000}"/>
    <cellStyle name="SAPBEXaggItemX 5 2 4 2" xfId="30478" xr:uid="{00000000-0005-0000-0000-00003A4B0000}"/>
    <cellStyle name="SAPBEXaggItemX 5 2 4 3" xfId="41267" xr:uid="{00000000-0005-0000-0000-00003B4B0000}"/>
    <cellStyle name="SAPBEXaggItemX 5 2 5" xfId="20729" xr:uid="{00000000-0005-0000-0000-00003C4B0000}"/>
    <cellStyle name="SAPBEXaggItemX 5 2 5 2" xfId="32212" xr:uid="{00000000-0005-0000-0000-00003D4B0000}"/>
    <cellStyle name="SAPBEXaggItemX 5 2 5 3" xfId="42813" xr:uid="{00000000-0005-0000-0000-00003E4B0000}"/>
    <cellStyle name="SAPBEXaggItemX 5 2 6" xfId="10846" xr:uid="{00000000-0005-0000-0000-00003F4B0000}"/>
    <cellStyle name="SAPBEXaggItemX 5 2 7" xfId="22553" xr:uid="{00000000-0005-0000-0000-0000404B0000}"/>
    <cellStyle name="SAPBEXaggItemX 5 2 8" xfId="33897" xr:uid="{00000000-0005-0000-0000-0000414B0000}"/>
    <cellStyle name="SAPBEXaggItemX 5 3" xfId="7135" xr:uid="{00000000-0005-0000-0000-0000424B0000}"/>
    <cellStyle name="SAPBEXaggItemX 5 3 2" xfId="16416" xr:uid="{00000000-0005-0000-0000-0000434B0000}"/>
    <cellStyle name="SAPBEXaggItemX 5 3 2 2" xfId="27970" xr:uid="{00000000-0005-0000-0000-0000444B0000}"/>
    <cellStyle name="SAPBEXaggItemX 5 3 2 3" xfId="38880" xr:uid="{00000000-0005-0000-0000-0000454B0000}"/>
    <cellStyle name="SAPBEXaggItemX 5 3 3" xfId="18271" xr:uid="{00000000-0005-0000-0000-0000464B0000}"/>
    <cellStyle name="SAPBEXaggItemX 5 3 3 2" xfId="29759" xr:uid="{00000000-0005-0000-0000-0000474B0000}"/>
    <cellStyle name="SAPBEXaggItemX 5 3 3 3" xfId="40560" xr:uid="{00000000-0005-0000-0000-0000484B0000}"/>
    <cellStyle name="SAPBEXaggItemX 5 3 4" xfId="19935" xr:uid="{00000000-0005-0000-0000-0000494B0000}"/>
    <cellStyle name="SAPBEXaggItemX 5 3 4 2" xfId="31423" xr:uid="{00000000-0005-0000-0000-00004A4B0000}"/>
    <cellStyle name="SAPBEXaggItemX 5 3 4 3" xfId="42104" xr:uid="{00000000-0005-0000-0000-00004B4B0000}"/>
    <cellStyle name="SAPBEXaggItemX 5 3 5" xfId="21669" xr:uid="{00000000-0005-0000-0000-00004C4B0000}"/>
    <cellStyle name="SAPBEXaggItemX 5 3 5 2" xfId="33150" xr:uid="{00000000-0005-0000-0000-00004D4B0000}"/>
    <cellStyle name="SAPBEXaggItemX 5 3 5 3" xfId="43643" xr:uid="{00000000-0005-0000-0000-00004E4B0000}"/>
    <cellStyle name="SAPBEXaggItemX 5 3 6" xfId="11838" xr:uid="{00000000-0005-0000-0000-00004F4B0000}"/>
    <cellStyle name="SAPBEXaggItemX 5 3 7" xfId="23493" xr:uid="{00000000-0005-0000-0000-0000504B0000}"/>
    <cellStyle name="SAPBEXaggItemX 5 3 8" xfId="34830" xr:uid="{00000000-0005-0000-0000-0000514B0000}"/>
    <cellStyle name="SAPBEXaggItemX 5 4" xfId="6873" xr:uid="{00000000-0005-0000-0000-0000524B0000}"/>
    <cellStyle name="SAPBEXaggItemX 5 4 2" xfId="16154" xr:uid="{00000000-0005-0000-0000-0000534B0000}"/>
    <cellStyle name="SAPBEXaggItemX 5 4 2 2" xfId="27708" xr:uid="{00000000-0005-0000-0000-0000544B0000}"/>
    <cellStyle name="SAPBEXaggItemX 5 4 2 3" xfId="38646" xr:uid="{00000000-0005-0000-0000-0000554B0000}"/>
    <cellStyle name="SAPBEXaggItemX 5 4 3" xfId="18033" xr:uid="{00000000-0005-0000-0000-0000564B0000}"/>
    <cellStyle name="SAPBEXaggItemX 5 4 3 2" xfId="29521" xr:uid="{00000000-0005-0000-0000-0000574B0000}"/>
    <cellStyle name="SAPBEXaggItemX 5 4 3 3" xfId="40323" xr:uid="{00000000-0005-0000-0000-0000584B0000}"/>
    <cellStyle name="SAPBEXaggItemX 5 4 4" xfId="19673" xr:uid="{00000000-0005-0000-0000-0000594B0000}"/>
    <cellStyle name="SAPBEXaggItemX 5 4 4 2" xfId="31161" xr:uid="{00000000-0005-0000-0000-00005A4B0000}"/>
    <cellStyle name="SAPBEXaggItemX 5 4 4 3" xfId="41870" xr:uid="{00000000-0005-0000-0000-00005B4B0000}"/>
    <cellStyle name="SAPBEXaggItemX 5 4 5" xfId="21407" xr:uid="{00000000-0005-0000-0000-00005C4B0000}"/>
    <cellStyle name="SAPBEXaggItemX 5 4 5 2" xfId="32888" xr:uid="{00000000-0005-0000-0000-00005D4B0000}"/>
    <cellStyle name="SAPBEXaggItemX 5 4 5 3" xfId="43409" xr:uid="{00000000-0005-0000-0000-00005E4B0000}"/>
    <cellStyle name="SAPBEXaggItemX 5 4 6" xfId="11576" xr:uid="{00000000-0005-0000-0000-00005F4B0000}"/>
    <cellStyle name="SAPBEXaggItemX 5 4 7" xfId="23231" xr:uid="{00000000-0005-0000-0000-0000604B0000}"/>
    <cellStyle name="SAPBEXaggItemX 5 4 8" xfId="34568" xr:uid="{00000000-0005-0000-0000-0000614B0000}"/>
    <cellStyle name="SAPBEXaggItemX 5 5" xfId="6683" xr:uid="{00000000-0005-0000-0000-0000624B0000}"/>
    <cellStyle name="SAPBEXaggItemX 5 5 2" xfId="15964" xr:uid="{00000000-0005-0000-0000-0000634B0000}"/>
    <cellStyle name="SAPBEXaggItemX 5 5 2 2" xfId="27518" xr:uid="{00000000-0005-0000-0000-0000644B0000}"/>
    <cellStyle name="SAPBEXaggItemX 5 5 2 3" xfId="38482" xr:uid="{00000000-0005-0000-0000-0000654B0000}"/>
    <cellStyle name="SAPBEXaggItemX 5 5 3" xfId="17868" xr:uid="{00000000-0005-0000-0000-0000664B0000}"/>
    <cellStyle name="SAPBEXaggItemX 5 5 3 2" xfId="29356" xr:uid="{00000000-0005-0000-0000-0000674B0000}"/>
    <cellStyle name="SAPBEXaggItemX 5 5 3 3" xfId="40159" xr:uid="{00000000-0005-0000-0000-0000684B0000}"/>
    <cellStyle name="SAPBEXaggItemX 5 5 4" xfId="19483" xr:uid="{00000000-0005-0000-0000-0000694B0000}"/>
    <cellStyle name="SAPBEXaggItemX 5 5 4 2" xfId="30971" xr:uid="{00000000-0005-0000-0000-00006A4B0000}"/>
    <cellStyle name="SAPBEXaggItemX 5 5 4 3" xfId="41706" xr:uid="{00000000-0005-0000-0000-00006B4B0000}"/>
    <cellStyle name="SAPBEXaggItemX 5 5 5" xfId="21217" xr:uid="{00000000-0005-0000-0000-00006C4B0000}"/>
    <cellStyle name="SAPBEXaggItemX 5 5 5 2" xfId="32698" xr:uid="{00000000-0005-0000-0000-00006D4B0000}"/>
    <cellStyle name="SAPBEXaggItemX 5 5 5 3" xfId="43245" xr:uid="{00000000-0005-0000-0000-00006E4B0000}"/>
    <cellStyle name="SAPBEXaggItemX 5 5 6" xfId="11386" xr:uid="{00000000-0005-0000-0000-00006F4B0000}"/>
    <cellStyle name="SAPBEXaggItemX 5 5 7" xfId="23041" xr:uid="{00000000-0005-0000-0000-0000704B0000}"/>
    <cellStyle name="SAPBEXaggItemX 5 5 8" xfId="34378" xr:uid="{00000000-0005-0000-0000-0000714B0000}"/>
    <cellStyle name="SAPBEXaggItemX 5 6" xfId="10115" xr:uid="{00000000-0005-0000-0000-0000724B0000}"/>
    <cellStyle name="SAPBEXaggItemX 5 7" xfId="13962" xr:uid="{00000000-0005-0000-0000-0000734B0000}"/>
    <cellStyle name="SAPBEXaggItemX 5 7 2" xfId="25526" xr:uid="{00000000-0005-0000-0000-0000744B0000}"/>
    <cellStyle name="SAPBEXaggItemX 5 7 3" xfId="36730" xr:uid="{00000000-0005-0000-0000-0000754B0000}"/>
    <cellStyle name="SAPBEXaggItemX 5 8" xfId="13822" xr:uid="{00000000-0005-0000-0000-0000764B0000}"/>
    <cellStyle name="SAPBEXaggItemX 5 8 2" xfId="25386" xr:uid="{00000000-0005-0000-0000-0000774B0000}"/>
    <cellStyle name="SAPBEXaggItemX 5 8 3" xfId="36599" xr:uid="{00000000-0005-0000-0000-0000784B0000}"/>
    <cellStyle name="SAPBEXaggItemX 5 9" xfId="13504" xr:uid="{00000000-0005-0000-0000-0000794B0000}"/>
    <cellStyle name="SAPBEXaggItemX 5 9 2" xfId="25068" xr:uid="{00000000-0005-0000-0000-00007A4B0000}"/>
    <cellStyle name="SAPBEXaggItemX 5 9 3" xfId="36327" xr:uid="{00000000-0005-0000-0000-00007B4B0000}"/>
    <cellStyle name="SAPBEXaggItemX 6" xfId="7352" xr:uid="{00000000-0005-0000-0000-00007C4B0000}"/>
    <cellStyle name="SAPBEXaggItemX 6 10" xfId="8375" xr:uid="{00000000-0005-0000-0000-00007D4B0000}"/>
    <cellStyle name="SAPBEXaggItemX 6 2" xfId="7846" xr:uid="{00000000-0005-0000-0000-00007E4B0000}"/>
    <cellStyle name="SAPBEXaggItemX 6 2 2" xfId="16831" xr:uid="{00000000-0005-0000-0000-00007F4B0000}"/>
    <cellStyle name="SAPBEXaggItemX 6 2 2 2" xfId="28385" xr:uid="{00000000-0005-0000-0000-0000804B0000}"/>
    <cellStyle name="SAPBEXaggItemX 6 2 2 3" xfId="39229" xr:uid="{00000000-0005-0000-0000-0000814B0000}"/>
    <cellStyle name="SAPBEXaggItemX 6 2 3" xfId="18611" xr:uid="{00000000-0005-0000-0000-0000824B0000}"/>
    <cellStyle name="SAPBEXaggItemX 6 2 3 2" xfId="30099" xr:uid="{00000000-0005-0000-0000-0000834B0000}"/>
    <cellStyle name="SAPBEXaggItemX 6 2 3 3" xfId="40896" xr:uid="{00000000-0005-0000-0000-0000844B0000}"/>
    <cellStyle name="SAPBEXaggItemX 6 2 4" xfId="20318" xr:uid="{00000000-0005-0000-0000-0000854B0000}"/>
    <cellStyle name="SAPBEXaggItemX 6 2 4 2" xfId="31806" xr:uid="{00000000-0005-0000-0000-0000864B0000}"/>
    <cellStyle name="SAPBEXaggItemX 6 2 4 3" xfId="42425" xr:uid="{00000000-0005-0000-0000-0000874B0000}"/>
    <cellStyle name="SAPBEXaggItemX 6 2 5" xfId="22052" xr:uid="{00000000-0005-0000-0000-0000884B0000}"/>
    <cellStyle name="SAPBEXaggItemX 6 2 5 2" xfId="33533" xr:uid="{00000000-0005-0000-0000-0000894B0000}"/>
    <cellStyle name="SAPBEXaggItemX 6 2 5 3" xfId="43964" xr:uid="{00000000-0005-0000-0000-00008A4B0000}"/>
    <cellStyle name="SAPBEXaggItemX 6 2 6" xfId="12297" xr:uid="{00000000-0005-0000-0000-00008B4B0000}"/>
    <cellStyle name="SAPBEXaggItemX 6 2 7" xfId="23876" xr:uid="{00000000-0005-0000-0000-00008C4B0000}"/>
    <cellStyle name="SAPBEXaggItemX 6 2 8" xfId="35211" xr:uid="{00000000-0005-0000-0000-00008D4B0000}"/>
    <cellStyle name="SAPBEXaggItemX 6 3" xfId="7948" xr:uid="{00000000-0005-0000-0000-00008E4B0000}"/>
    <cellStyle name="SAPBEXaggItemX 6 3 2" xfId="16933" xr:uid="{00000000-0005-0000-0000-00008F4B0000}"/>
    <cellStyle name="SAPBEXaggItemX 6 3 2 2" xfId="28487" xr:uid="{00000000-0005-0000-0000-0000904B0000}"/>
    <cellStyle name="SAPBEXaggItemX 6 3 2 3" xfId="39327" xr:uid="{00000000-0005-0000-0000-0000914B0000}"/>
    <cellStyle name="SAPBEXaggItemX 6 3 3" xfId="18711" xr:uid="{00000000-0005-0000-0000-0000924B0000}"/>
    <cellStyle name="SAPBEXaggItemX 6 3 3 2" xfId="30199" xr:uid="{00000000-0005-0000-0000-0000934B0000}"/>
    <cellStyle name="SAPBEXaggItemX 6 3 3 3" xfId="40995" xr:uid="{00000000-0005-0000-0000-0000944B0000}"/>
    <cellStyle name="SAPBEXaggItemX 6 3 4" xfId="20420" xr:uid="{00000000-0005-0000-0000-0000954B0000}"/>
    <cellStyle name="SAPBEXaggItemX 6 3 4 2" xfId="31908" xr:uid="{00000000-0005-0000-0000-0000964B0000}"/>
    <cellStyle name="SAPBEXaggItemX 6 3 4 3" xfId="42523" xr:uid="{00000000-0005-0000-0000-0000974B0000}"/>
    <cellStyle name="SAPBEXaggItemX 6 3 5" xfId="22154" xr:uid="{00000000-0005-0000-0000-0000984B0000}"/>
    <cellStyle name="SAPBEXaggItemX 6 3 5 2" xfId="33635" xr:uid="{00000000-0005-0000-0000-0000994B0000}"/>
    <cellStyle name="SAPBEXaggItemX 6 3 5 3" xfId="44062" xr:uid="{00000000-0005-0000-0000-00009A4B0000}"/>
    <cellStyle name="SAPBEXaggItemX 6 3 6" xfId="12399" xr:uid="{00000000-0005-0000-0000-00009B4B0000}"/>
    <cellStyle name="SAPBEXaggItemX 6 3 7" xfId="23978" xr:uid="{00000000-0005-0000-0000-00009C4B0000}"/>
    <cellStyle name="SAPBEXaggItemX 6 3 8" xfId="35313" xr:uid="{00000000-0005-0000-0000-00009D4B0000}"/>
    <cellStyle name="SAPBEXaggItemX 6 4" xfId="14223" xr:uid="{00000000-0005-0000-0000-00009E4B0000}"/>
    <cellStyle name="SAPBEXaggItemX 6 4 2" xfId="25787" xr:uid="{00000000-0005-0000-0000-00009F4B0000}"/>
    <cellStyle name="SAPBEXaggItemX 6 4 3" xfId="36952" xr:uid="{00000000-0005-0000-0000-0000A04B0000}"/>
    <cellStyle name="SAPBEXaggItemX 6 5" xfId="12887" xr:uid="{00000000-0005-0000-0000-0000A14B0000}"/>
    <cellStyle name="SAPBEXaggItemX 6 5 2" xfId="24457" xr:uid="{00000000-0005-0000-0000-0000A24B0000}"/>
    <cellStyle name="SAPBEXaggItemX 6 5 3" xfId="35772" xr:uid="{00000000-0005-0000-0000-0000A34B0000}"/>
    <cellStyle name="SAPBEXaggItemX 6 6" xfId="15171" xr:uid="{00000000-0005-0000-0000-0000A44B0000}"/>
    <cellStyle name="SAPBEXaggItemX 6 6 2" xfId="26729" xr:uid="{00000000-0005-0000-0000-0000A54B0000}"/>
    <cellStyle name="SAPBEXaggItemX 6 6 3" xfId="37768" xr:uid="{00000000-0005-0000-0000-0000A64B0000}"/>
    <cellStyle name="SAPBEXaggItemX 6 7" xfId="13776" xr:uid="{00000000-0005-0000-0000-0000A74B0000}"/>
    <cellStyle name="SAPBEXaggItemX 6 7 2" xfId="25340" xr:uid="{00000000-0005-0000-0000-0000A84B0000}"/>
    <cellStyle name="SAPBEXaggItemX 6 7 3" xfId="36567" xr:uid="{00000000-0005-0000-0000-0000A94B0000}"/>
    <cellStyle name="SAPBEXaggItemX 6 8" xfId="9136" xr:uid="{00000000-0005-0000-0000-0000AA4B0000}"/>
    <cellStyle name="SAPBEXaggItemX 6 9" xfId="8925" xr:uid="{00000000-0005-0000-0000-0000AB4B0000}"/>
    <cellStyle name="SAPBEXaggItemX 7" xfId="12535" xr:uid="{00000000-0005-0000-0000-0000AC4B0000}"/>
    <cellStyle name="SAPBEXaggItemX 7 2" xfId="17067" xr:uid="{00000000-0005-0000-0000-0000AD4B0000}"/>
    <cellStyle name="SAPBEXaggItemX 7 2 2" xfId="28620" xr:uid="{00000000-0005-0000-0000-0000AE4B0000}"/>
    <cellStyle name="SAPBEXaggItemX 7 2 3" xfId="39456" xr:uid="{00000000-0005-0000-0000-0000AF4B0000}"/>
    <cellStyle name="SAPBEXaggItemX 7 3" xfId="18842" xr:uid="{00000000-0005-0000-0000-0000B04B0000}"/>
    <cellStyle name="SAPBEXaggItemX 7 3 2" xfId="30330" xr:uid="{00000000-0005-0000-0000-0000B14B0000}"/>
    <cellStyle name="SAPBEXaggItemX 7 3 3" xfId="41125" xr:uid="{00000000-0005-0000-0000-0000B24B0000}"/>
    <cellStyle name="SAPBEXaggItemX 7 4" xfId="20552" xr:uid="{00000000-0005-0000-0000-0000B34B0000}"/>
    <cellStyle name="SAPBEXaggItemX 7 4 2" xfId="32040" xr:uid="{00000000-0005-0000-0000-0000B44B0000}"/>
    <cellStyle name="SAPBEXaggItemX 7 4 3" xfId="42651" xr:uid="{00000000-0005-0000-0000-0000B54B0000}"/>
    <cellStyle name="SAPBEXaggItemX 7 5" xfId="22285" xr:uid="{00000000-0005-0000-0000-0000B64B0000}"/>
    <cellStyle name="SAPBEXaggItemX 7 5 2" xfId="33766" xr:uid="{00000000-0005-0000-0000-0000B74B0000}"/>
    <cellStyle name="SAPBEXaggItemX 7 5 3" xfId="44189" xr:uid="{00000000-0005-0000-0000-0000B84B0000}"/>
    <cellStyle name="SAPBEXaggItemX 7 6" xfId="24109" xr:uid="{00000000-0005-0000-0000-0000B94B0000}"/>
    <cellStyle name="SAPBEXaggItemX 7 7" xfId="35441" xr:uid="{00000000-0005-0000-0000-0000BA4B0000}"/>
    <cellStyle name="SAPBEXaggItemX 8" xfId="12586" xr:uid="{00000000-0005-0000-0000-0000BB4B0000}"/>
    <cellStyle name="SAPBEXaggItemX 8 2" xfId="24156" xr:uid="{00000000-0005-0000-0000-0000BC4B0000}"/>
    <cellStyle name="SAPBEXaggItemX 8 3" xfId="35487" xr:uid="{00000000-0005-0000-0000-0000BD4B0000}"/>
    <cellStyle name="SAPBEXaggItemX 9" xfId="13774" xr:uid="{00000000-0005-0000-0000-0000BE4B0000}"/>
    <cellStyle name="SAPBEXaggItemX 9 2" xfId="25338" xr:uid="{00000000-0005-0000-0000-0000BF4B0000}"/>
    <cellStyle name="SAPBEXaggItemX 9 3" xfId="36565" xr:uid="{00000000-0005-0000-0000-0000C04B0000}"/>
    <cellStyle name="SAPBEXchaText" xfId="4143" xr:uid="{00000000-0005-0000-0000-0000C14B0000}"/>
    <cellStyle name="SAPBEXchaText 10" xfId="17196" xr:uid="{00000000-0005-0000-0000-0000C24B0000}"/>
    <cellStyle name="SAPBEXchaText 10 2" xfId="28684" xr:uid="{00000000-0005-0000-0000-0000C34B0000}"/>
    <cellStyle name="SAPBEXchaText 10 3" xfId="39503" xr:uid="{00000000-0005-0000-0000-0000C44B0000}"/>
    <cellStyle name="SAPBEXchaText 11" xfId="13575" xr:uid="{00000000-0005-0000-0000-0000C54B0000}"/>
    <cellStyle name="SAPBEXchaText 11 2" xfId="25139" xr:uid="{00000000-0005-0000-0000-0000C64B0000}"/>
    <cellStyle name="SAPBEXchaText 11 3" xfId="36386" xr:uid="{00000000-0005-0000-0000-0000C74B0000}"/>
    <cellStyle name="SAPBEXchaText 12" xfId="8098" xr:uid="{00000000-0005-0000-0000-0000C84B0000}"/>
    <cellStyle name="SAPBEXchaText 2" xfId="4144" xr:uid="{00000000-0005-0000-0000-0000C94B0000}"/>
    <cellStyle name="SAPBEXchaText 2 2" xfId="4145" xr:uid="{00000000-0005-0000-0000-0000CA4B0000}"/>
    <cellStyle name="SAPBEXchaText 2 2 10" xfId="8817" xr:uid="{00000000-0005-0000-0000-0000CB4B0000}"/>
    <cellStyle name="SAPBEXchaText 2 2 11" xfId="8596" xr:uid="{00000000-0005-0000-0000-0000CC4B0000}"/>
    <cellStyle name="SAPBEXchaText 2 2 2" xfId="4146" xr:uid="{00000000-0005-0000-0000-0000CD4B0000}"/>
    <cellStyle name="SAPBEXchaText 2 2 2 10" xfId="9139" xr:uid="{00000000-0005-0000-0000-0000CE4B0000}"/>
    <cellStyle name="SAPBEXchaText 2 2 2 11" xfId="8916" xr:uid="{00000000-0005-0000-0000-0000CF4B0000}"/>
    <cellStyle name="SAPBEXchaText 2 2 2 12" xfId="8377" xr:uid="{00000000-0005-0000-0000-0000D04B0000}"/>
    <cellStyle name="SAPBEXchaText 2 2 2 2" xfId="7355" xr:uid="{00000000-0005-0000-0000-0000D14B0000}"/>
    <cellStyle name="SAPBEXchaText 2 2 2 2 2" xfId="16589" xr:uid="{00000000-0005-0000-0000-0000D24B0000}"/>
    <cellStyle name="SAPBEXchaText 2 2 2 2 2 2" xfId="28143" xr:uid="{00000000-0005-0000-0000-0000D34B0000}"/>
    <cellStyle name="SAPBEXchaText 2 2 2 2 2 3" xfId="39028" xr:uid="{00000000-0005-0000-0000-0000D44B0000}"/>
    <cellStyle name="SAPBEXchaText 2 2 2 2 3" xfId="18423" xr:uid="{00000000-0005-0000-0000-0000D54B0000}"/>
    <cellStyle name="SAPBEXchaText 2 2 2 2 3 2" xfId="29911" xr:uid="{00000000-0005-0000-0000-0000D64B0000}"/>
    <cellStyle name="SAPBEXchaText 2 2 2 2 3 3" xfId="40711" xr:uid="{00000000-0005-0000-0000-0000D74B0000}"/>
    <cellStyle name="SAPBEXchaText 2 2 2 2 4" xfId="20108" xr:uid="{00000000-0005-0000-0000-0000D84B0000}"/>
    <cellStyle name="SAPBEXchaText 2 2 2 2 4 2" xfId="31596" xr:uid="{00000000-0005-0000-0000-0000D94B0000}"/>
    <cellStyle name="SAPBEXchaText 2 2 2 2 4 3" xfId="42252" xr:uid="{00000000-0005-0000-0000-0000DA4B0000}"/>
    <cellStyle name="SAPBEXchaText 2 2 2 2 5" xfId="21842" xr:uid="{00000000-0005-0000-0000-0000DB4B0000}"/>
    <cellStyle name="SAPBEXchaText 2 2 2 2 5 2" xfId="33323" xr:uid="{00000000-0005-0000-0000-0000DC4B0000}"/>
    <cellStyle name="SAPBEXchaText 2 2 2 2 5 3" xfId="43791" xr:uid="{00000000-0005-0000-0000-0000DD4B0000}"/>
    <cellStyle name="SAPBEXchaText 2 2 2 2 6" xfId="12009" xr:uid="{00000000-0005-0000-0000-0000DE4B0000}"/>
    <cellStyle name="SAPBEXchaText 2 2 2 2 7" xfId="23666" xr:uid="{00000000-0005-0000-0000-0000DF4B0000}"/>
    <cellStyle name="SAPBEXchaText 2 2 2 2 8" xfId="35001" xr:uid="{00000000-0005-0000-0000-0000E04B0000}"/>
    <cellStyle name="SAPBEXchaText 2 2 2 3" xfId="7849" xr:uid="{00000000-0005-0000-0000-0000E14B0000}"/>
    <cellStyle name="SAPBEXchaText 2 2 2 3 2" xfId="16834" xr:uid="{00000000-0005-0000-0000-0000E24B0000}"/>
    <cellStyle name="SAPBEXchaText 2 2 2 3 2 2" xfId="28388" xr:uid="{00000000-0005-0000-0000-0000E34B0000}"/>
    <cellStyle name="SAPBEXchaText 2 2 2 3 2 3" xfId="39232" xr:uid="{00000000-0005-0000-0000-0000E44B0000}"/>
    <cellStyle name="SAPBEXchaText 2 2 2 3 3" xfId="18614" xr:uid="{00000000-0005-0000-0000-0000E54B0000}"/>
    <cellStyle name="SAPBEXchaText 2 2 2 3 3 2" xfId="30102" xr:uid="{00000000-0005-0000-0000-0000E64B0000}"/>
    <cellStyle name="SAPBEXchaText 2 2 2 3 3 3" xfId="40899" xr:uid="{00000000-0005-0000-0000-0000E74B0000}"/>
    <cellStyle name="SAPBEXchaText 2 2 2 3 4" xfId="20321" xr:uid="{00000000-0005-0000-0000-0000E84B0000}"/>
    <cellStyle name="SAPBEXchaText 2 2 2 3 4 2" xfId="31809" xr:uid="{00000000-0005-0000-0000-0000E94B0000}"/>
    <cellStyle name="SAPBEXchaText 2 2 2 3 4 3" xfId="42428" xr:uid="{00000000-0005-0000-0000-0000EA4B0000}"/>
    <cellStyle name="SAPBEXchaText 2 2 2 3 5" xfId="22055" xr:uid="{00000000-0005-0000-0000-0000EB4B0000}"/>
    <cellStyle name="SAPBEXchaText 2 2 2 3 5 2" xfId="33536" xr:uid="{00000000-0005-0000-0000-0000EC4B0000}"/>
    <cellStyle name="SAPBEXchaText 2 2 2 3 5 3" xfId="43967" xr:uid="{00000000-0005-0000-0000-0000ED4B0000}"/>
    <cellStyle name="SAPBEXchaText 2 2 2 3 6" xfId="12300" xr:uid="{00000000-0005-0000-0000-0000EE4B0000}"/>
    <cellStyle name="SAPBEXchaText 2 2 2 3 7" xfId="23879" xr:uid="{00000000-0005-0000-0000-0000EF4B0000}"/>
    <cellStyle name="SAPBEXchaText 2 2 2 3 8" xfId="35214" xr:uid="{00000000-0005-0000-0000-0000F04B0000}"/>
    <cellStyle name="SAPBEXchaText 2 2 2 4" xfId="7951" xr:uid="{00000000-0005-0000-0000-0000F14B0000}"/>
    <cellStyle name="SAPBEXchaText 2 2 2 4 2" xfId="16936" xr:uid="{00000000-0005-0000-0000-0000F24B0000}"/>
    <cellStyle name="SAPBEXchaText 2 2 2 4 2 2" xfId="28490" xr:uid="{00000000-0005-0000-0000-0000F34B0000}"/>
    <cellStyle name="SAPBEXchaText 2 2 2 4 2 3" xfId="39330" xr:uid="{00000000-0005-0000-0000-0000F44B0000}"/>
    <cellStyle name="SAPBEXchaText 2 2 2 4 3" xfId="18714" xr:uid="{00000000-0005-0000-0000-0000F54B0000}"/>
    <cellStyle name="SAPBEXchaText 2 2 2 4 3 2" xfId="30202" xr:uid="{00000000-0005-0000-0000-0000F64B0000}"/>
    <cellStyle name="SAPBEXchaText 2 2 2 4 3 3" xfId="40998" xr:uid="{00000000-0005-0000-0000-0000F74B0000}"/>
    <cellStyle name="SAPBEXchaText 2 2 2 4 4" xfId="20423" xr:uid="{00000000-0005-0000-0000-0000F84B0000}"/>
    <cellStyle name="SAPBEXchaText 2 2 2 4 4 2" xfId="31911" xr:uid="{00000000-0005-0000-0000-0000F94B0000}"/>
    <cellStyle name="SAPBEXchaText 2 2 2 4 4 3" xfId="42526" xr:uid="{00000000-0005-0000-0000-0000FA4B0000}"/>
    <cellStyle name="SAPBEXchaText 2 2 2 4 5" xfId="22157" xr:uid="{00000000-0005-0000-0000-0000FB4B0000}"/>
    <cellStyle name="SAPBEXchaText 2 2 2 4 5 2" xfId="33638" xr:uid="{00000000-0005-0000-0000-0000FC4B0000}"/>
    <cellStyle name="SAPBEXchaText 2 2 2 4 5 3" xfId="44065" xr:uid="{00000000-0005-0000-0000-0000FD4B0000}"/>
    <cellStyle name="SAPBEXchaText 2 2 2 4 6" xfId="12402" xr:uid="{00000000-0005-0000-0000-0000FE4B0000}"/>
    <cellStyle name="SAPBEXchaText 2 2 2 4 7" xfId="23981" xr:uid="{00000000-0005-0000-0000-0000FF4B0000}"/>
    <cellStyle name="SAPBEXchaText 2 2 2 4 8" xfId="35316" xr:uid="{00000000-0005-0000-0000-0000004C0000}"/>
    <cellStyle name="SAPBEXchaText 2 2 2 5" xfId="10117" xr:uid="{00000000-0005-0000-0000-0000014C0000}"/>
    <cellStyle name="SAPBEXchaText 2 2 2 6" xfId="14226" xr:uid="{00000000-0005-0000-0000-0000024C0000}"/>
    <cellStyle name="SAPBEXchaText 2 2 2 6 2" xfId="25790" xr:uid="{00000000-0005-0000-0000-0000034C0000}"/>
    <cellStyle name="SAPBEXchaText 2 2 2 6 3" xfId="36955" xr:uid="{00000000-0005-0000-0000-0000044C0000}"/>
    <cellStyle name="SAPBEXchaText 2 2 2 7" xfId="12886" xr:uid="{00000000-0005-0000-0000-0000054C0000}"/>
    <cellStyle name="SAPBEXchaText 2 2 2 7 2" xfId="24456" xr:uid="{00000000-0005-0000-0000-0000064C0000}"/>
    <cellStyle name="SAPBEXchaText 2 2 2 7 3" xfId="35771" xr:uid="{00000000-0005-0000-0000-0000074C0000}"/>
    <cellStyle name="SAPBEXchaText 2 2 2 8" xfId="13723" xr:uid="{00000000-0005-0000-0000-0000084C0000}"/>
    <cellStyle name="SAPBEXchaText 2 2 2 8 2" xfId="25287" xr:uid="{00000000-0005-0000-0000-0000094C0000}"/>
    <cellStyle name="SAPBEXchaText 2 2 2 8 3" xfId="36517" xr:uid="{00000000-0005-0000-0000-00000A4C0000}"/>
    <cellStyle name="SAPBEXchaText 2 2 2 9" xfId="17203" xr:uid="{00000000-0005-0000-0000-00000B4C0000}"/>
    <cellStyle name="SAPBEXchaText 2 2 2 9 2" xfId="28691" xr:uid="{00000000-0005-0000-0000-00000C4C0000}"/>
    <cellStyle name="SAPBEXchaText 2 2 2 9 3" xfId="39510" xr:uid="{00000000-0005-0000-0000-00000D4C0000}"/>
    <cellStyle name="SAPBEXchaText 2 2 3" xfId="5476" xr:uid="{00000000-0005-0000-0000-00000E4C0000}"/>
    <cellStyle name="SAPBEXchaText 2 2 3 2" xfId="15292" xr:uid="{00000000-0005-0000-0000-00000F4C0000}"/>
    <cellStyle name="SAPBEXchaText 2 2 3 2 2" xfId="26847" xr:uid="{00000000-0005-0000-0000-0000104C0000}"/>
    <cellStyle name="SAPBEXchaText 2 2 3 2 3" xfId="37877" xr:uid="{00000000-0005-0000-0000-0000114C0000}"/>
    <cellStyle name="SAPBEXchaText 2 2 3 3" xfId="17271" xr:uid="{00000000-0005-0000-0000-0000124C0000}"/>
    <cellStyle name="SAPBEXchaText 2 2 3 3 2" xfId="28759" xr:uid="{00000000-0005-0000-0000-0000134C0000}"/>
    <cellStyle name="SAPBEXchaText 2 2 3 3 3" xfId="39567" xr:uid="{00000000-0005-0000-0000-0000144C0000}"/>
    <cellStyle name="SAPBEXchaText 2 2 3 4" xfId="18878" xr:uid="{00000000-0005-0000-0000-0000154C0000}"/>
    <cellStyle name="SAPBEXchaText 2 2 3 4 2" xfId="30366" xr:uid="{00000000-0005-0000-0000-0000164C0000}"/>
    <cellStyle name="SAPBEXchaText 2 2 3 4 3" xfId="41160" xr:uid="{00000000-0005-0000-0000-0000174C0000}"/>
    <cellStyle name="SAPBEXchaText 2 2 3 5" xfId="20618" xr:uid="{00000000-0005-0000-0000-0000184C0000}"/>
    <cellStyle name="SAPBEXchaText 2 2 3 5 2" xfId="32102" xr:uid="{00000000-0005-0000-0000-0000194C0000}"/>
    <cellStyle name="SAPBEXchaText 2 2 3 5 3" xfId="42708" xr:uid="{00000000-0005-0000-0000-00001A4C0000}"/>
    <cellStyle name="SAPBEXchaText 2 2 3 6" xfId="10711" xr:uid="{00000000-0005-0000-0000-00001B4C0000}"/>
    <cellStyle name="SAPBEXchaText 2 2 3 7" xfId="22449" xr:uid="{00000000-0005-0000-0000-00001C4C0000}"/>
    <cellStyle name="SAPBEXchaText 2 2 3 8" xfId="33797" xr:uid="{00000000-0005-0000-0000-00001D4C0000}"/>
    <cellStyle name="SAPBEXchaText 2 2 4" xfId="6901" xr:uid="{00000000-0005-0000-0000-00001E4C0000}"/>
    <cellStyle name="SAPBEXchaText 2 2 4 2" xfId="16182" xr:uid="{00000000-0005-0000-0000-00001F4C0000}"/>
    <cellStyle name="SAPBEXchaText 2 2 4 2 2" xfId="27736" xr:uid="{00000000-0005-0000-0000-0000204C0000}"/>
    <cellStyle name="SAPBEXchaText 2 2 4 2 3" xfId="38669" xr:uid="{00000000-0005-0000-0000-0000214C0000}"/>
    <cellStyle name="SAPBEXchaText 2 2 4 3" xfId="18057" xr:uid="{00000000-0005-0000-0000-0000224C0000}"/>
    <cellStyle name="SAPBEXchaText 2 2 4 3 2" xfId="29545" xr:uid="{00000000-0005-0000-0000-0000234C0000}"/>
    <cellStyle name="SAPBEXchaText 2 2 4 3 3" xfId="40347" xr:uid="{00000000-0005-0000-0000-0000244C0000}"/>
    <cellStyle name="SAPBEXchaText 2 2 4 4" xfId="19701" xr:uid="{00000000-0005-0000-0000-0000254C0000}"/>
    <cellStyle name="SAPBEXchaText 2 2 4 4 2" xfId="31189" xr:uid="{00000000-0005-0000-0000-0000264C0000}"/>
    <cellStyle name="SAPBEXchaText 2 2 4 4 3" xfId="41893" xr:uid="{00000000-0005-0000-0000-0000274C0000}"/>
    <cellStyle name="SAPBEXchaText 2 2 4 5" xfId="21435" xr:uid="{00000000-0005-0000-0000-0000284C0000}"/>
    <cellStyle name="SAPBEXchaText 2 2 4 5 2" xfId="32916" xr:uid="{00000000-0005-0000-0000-0000294C0000}"/>
    <cellStyle name="SAPBEXchaText 2 2 4 5 3" xfId="43432" xr:uid="{00000000-0005-0000-0000-00002A4C0000}"/>
    <cellStyle name="SAPBEXchaText 2 2 4 6" xfId="11604" xr:uid="{00000000-0005-0000-0000-00002B4C0000}"/>
    <cellStyle name="SAPBEXchaText 2 2 4 7" xfId="23259" xr:uid="{00000000-0005-0000-0000-00002C4C0000}"/>
    <cellStyle name="SAPBEXchaText 2 2 4 8" xfId="34596" xr:uid="{00000000-0005-0000-0000-00002D4C0000}"/>
    <cellStyle name="SAPBEXchaText 2 2 5" xfId="10116" xr:uid="{00000000-0005-0000-0000-00002E4C0000}"/>
    <cellStyle name="SAPBEXchaText 2 2 6" xfId="13613" xr:uid="{00000000-0005-0000-0000-00002F4C0000}"/>
    <cellStyle name="SAPBEXchaText 2 2 6 2" xfId="25177" xr:uid="{00000000-0005-0000-0000-0000304C0000}"/>
    <cellStyle name="SAPBEXchaText 2 2 6 3" xfId="36418" xr:uid="{00000000-0005-0000-0000-0000314C0000}"/>
    <cellStyle name="SAPBEXchaText 2 2 7" xfId="14770" xr:uid="{00000000-0005-0000-0000-0000324C0000}"/>
    <cellStyle name="SAPBEXchaText 2 2 7 2" xfId="26329" xr:uid="{00000000-0005-0000-0000-0000334C0000}"/>
    <cellStyle name="SAPBEXchaText 2 2 7 3" xfId="37422" xr:uid="{00000000-0005-0000-0000-0000344C0000}"/>
    <cellStyle name="SAPBEXchaText 2 2 8" xfId="13817" xr:uid="{00000000-0005-0000-0000-0000354C0000}"/>
    <cellStyle name="SAPBEXchaText 2 2 8 2" xfId="25381" xr:uid="{00000000-0005-0000-0000-0000364C0000}"/>
    <cellStyle name="SAPBEXchaText 2 2 8 3" xfId="36594" xr:uid="{00000000-0005-0000-0000-0000374C0000}"/>
    <cellStyle name="SAPBEXchaText 2 2 9" xfId="12882" xr:uid="{00000000-0005-0000-0000-0000384C0000}"/>
    <cellStyle name="SAPBEXchaText 2 2 9 2" xfId="24452" xr:uid="{00000000-0005-0000-0000-0000394C0000}"/>
    <cellStyle name="SAPBEXchaText 2 2 9 3" xfId="35767" xr:uid="{00000000-0005-0000-0000-00003A4C0000}"/>
    <cellStyle name="SAPBEXchaText 2 3" xfId="4147" xr:uid="{00000000-0005-0000-0000-00003B4C0000}"/>
    <cellStyle name="SAPBEXchaText 2 3 2" xfId="5477" xr:uid="{00000000-0005-0000-0000-00003C4C0000}"/>
    <cellStyle name="SAPBEXchaText 2 3 3" xfId="10118" xr:uid="{00000000-0005-0000-0000-00003D4C0000}"/>
    <cellStyle name="SAPBEXchaText 2 4" xfId="4148" xr:uid="{00000000-0005-0000-0000-00003E4C0000}"/>
    <cellStyle name="SAPBEXchaText 2 4 10" xfId="17431" xr:uid="{00000000-0005-0000-0000-00003F4C0000}"/>
    <cellStyle name="SAPBEXchaText 2 4 10 2" xfId="28919" xr:uid="{00000000-0005-0000-0000-0000404C0000}"/>
    <cellStyle name="SAPBEXchaText 2 4 10 3" xfId="39723" xr:uid="{00000000-0005-0000-0000-0000414C0000}"/>
    <cellStyle name="SAPBEXchaText 2 4 11" xfId="15268" xr:uid="{00000000-0005-0000-0000-0000424C0000}"/>
    <cellStyle name="SAPBEXchaText 2 4 11 2" xfId="26823" xr:uid="{00000000-0005-0000-0000-0000434C0000}"/>
    <cellStyle name="SAPBEXchaText 2 4 11 3" xfId="37854" xr:uid="{00000000-0005-0000-0000-0000444C0000}"/>
    <cellStyle name="SAPBEXchaText 2 4 12" xfId="8816" xr:uid="{00000000-0005-0000-0000-0000454C0000}"/>
    <cellStyle name="SAPBEXchaText 2 4 13" xfId="22561" xr:uid="{00000000-0005-0000-0000-0000464C0000}"/>
    <cellStyle name="SAPBEXchaText 2 4 2" xfId="4149" xr:uid="{00000000-0005-0000-0000-0000474C0000}"/>
    <cellStyle name="SAPBEXchaText 2 4 3" xfId="5475" xr:uid="{00000000-0005-0000-0000-0000484C0000}"/>
    <cellStyle name="SAPBEXchaText 2 4 3 2" xfId="15291" xr:uid="{00000000-0005-0000-0000-0000494C0000}"/>
    <cellStyle name="SAPBEXchaText 2 4 3 2 2" xfId="26846" xr:uid="{00000000-0005-0000-0000-00004A4C0000}"/>
    <cellStyle name="SAPBEXchaText 2 4 3 2 3" xfId="37876" xr:uid="{00000000-0005-0000-0000-00004B4C0000}"/>
    <cellStyle name="SAPBEXchaText 2 4 3 3" xfId="17270" xr:uid="{00000000-0005-0000-0000-00004C4C0000}"/>
    <cellStyle name="SAPBEXchaText 2 4 3 3 2" xfId="28758" xr:uid="{00000000-0005-0000-0000-00004D4C0000}"/>
    <cellStyle name="SAPBEXchaText 2 4 3 3 3" xfId="39566" xr:uid="{00000000-0005-0000-0000-00004E4C0000}"/>
    <cellStyle name="SAPBEXchaText 2 4 3 4" xfId="18877" xr:uid="{00000000-0005-0000-0000-00004F4C0000}"/>
    <cellStyle name="SAPBEXchaText 2 4 3 4 2" xfId="30365" xr:uid="{00000000-0005-0000-0000-0000504C0000}"/>
    <cellStyle name="SAPBEXchaText 2 4 3 4 3" xfId="41159" xr:uid="{00000000-0005-0000-0000-0000514C0000}"/>
    <cellStyle name="SAPBEXchaText 2 4 3 5" xfId="20617" xr:uid="{00000000-0005-0000-0000-0000524C0000}"/>
    <cellStyle name="SAPBEXchaText 2 4 3 5 2" xfId="32101" xr:uid="{00000000-0005-0000-0000-0000534C0000}"/>
    <cellStyle name="SAPBEXchaText 2 4 3 5 3" xfId="42707" xr:uid="{00000000-0005-0000-0000-0000544C0000}"/>
    <cellStyle name="SAPBEXchaText 2 4 3 6" xfId="10710" xr:uid="{00000000-0005-0000-0000-0000554C0000}"/>
    <cellStyle name="SAPBEXchaText 2 4 3 7" xfId="22448" xr:uid="{00000000-0005-0000-0000-0000564C0000}"/>
    <cellStyle name="SAPBEXchaText 2 4 3 8" xfId="33796" xr:uid="{00000000-0005-0000-0000-0000574C0000}"/>
    <cellStyle name="SAPBEXchaText 2 4 4" xfId="6900" xr:uid="{00000000-0005-0000-0000-0000584C0000}"/>
    <cellStyle name="SAPBEXchaText 2 4 4 2" xfId="16181" xr:uid="{00000000-0005-0000-0000-0000594C0000}"/>
    <cellStyle name="SAPBEXchaText 2 4 4 2 2" xfId="27735" xr:uid="{00000000-0005-0000-0000-00005A4C0000}"/>
    <cellStyle name="SAPBEXchaText 2 4 4 2 3" xfId="38668" xr:uid="{00000000-0005-0000-0000-00005B4C0000}"/>
    <cellStyle name="SAPBEXchaText 2 4 4 3" xfId="18056" xr:uid="{00000000-0005-0000-0000-00005C4C0000}"/>
    <cellStyle name="SAPBEXchaText 2 4 4 3 2" xfId="29544" xr:uid="{00000000-0005-0000-0000-00005D4C0000}"/>
    <cellStyle name="SAPBEXchaText 2 4 4 3 3" xfId="40346" xr:uid="{00000000-0005-0000-0000-00005E4C0000}"/>
    <cellStyle name="SAPBEXchaText 2 4 4 4" xfId="19700" xr:uid="{00000000-0005-0000-0000-00005F4C0000}"/>
    <cellStyle name="SAPBEXchaText 2 4 4 4 2" xfId="31188" xr:uid="{00000000-0005-0000-0000-0000604C0000}"/>
    <cellStyle name="SAPBEXchaText 2 4 4 4 3" xfId="41892" xr:uid="{00000000-0005-0000-0000-0000614C0000}"/>
    <cellStyle name="SAPBEXchaText 2 4 4 5" xfId="21434" xr:uid="{00000000-0005-0000-0000-0000624C0000}"/>
    <cellStyle name="SAPBEXchaText 2 4 4 5 2" xfId="32915" xr:uid="{00000000-0005-0000-0000-0000634C0000}"/>
    <cellStyle name="SAPBEXchaText 2 4 4 5 3" xfId="43431" xr:uid="{00000000-0005-0000-0000-0000644C0000}"/>
    <cellStyle name="SAPBEXchaText 2 4 4 6" xfId="11603" xr:uid="{00000000-0005-0000-0000-0000654C0000}"/>
    <cellStyle name="SAPBEXchaText 2 4 4 7" xfId="23258" xr:uid="{00000000-0005-0000-0000-0000664C0000}"/>
    <cellStyle name="SAPBEXchaText 2 4 4 8" xfId="34595" xr:uid="{00000000-0005-0000-0000-0000674C0000}"/>
    <cellStyle name="SAPBEXchaText 2 4 5" xfId="6763" xr:uid="{00000000-0005-0000-0000-0000684C0000}"/>
    <cellStyle name="SAPBEXchaText 2 4 5 2" xfId="16044" xr:uid="{00000000-0005-0000-0000-0000694C0000}"/>
    <cellStyle name="SAPBEXchaText 2 4 5 2 2" xfId="27598" xr:uid="{00000000-0005-0000-0000-00006A4C0000}"/>
    <cellStyle name="SAPBEXchaText 2 4 5 2 3" xfId="38552" xr:uid="{00000000-0005-0000-0000-00006B4C0000}"/>
    <cellStyle name="SAPBEXchaText 2 4 5 3" xfId="17939" xr:uid="{00000000-0005-0000-0000-00006C4C0000}"/>
    <cellStyle name="SAPBEXchaText 2 4 5 3 2" xfId="29427" xr:uid="{00000000-0005-0000-0000-00006D4C0000}"/>
    <cellStyle name="SAPBEXchaText 2 4 5 3 3" xfId="40229" xr:uid="{00000000-0005-0000-0000-00006E4C0000}"/>
    <cellStyle name="SAPBEXchaText 2 4 5 4" xfId="19563" xr:uid="{00000000-0005-0000-0000-00006F4C0000}"/>
    <cellStyle name="SAPBEXchaText 2 4 5 4 2" xfId="31051" xr:uid="{00000000-0005-0000-0000-0000704C0000}"/>
    <cellStyle name="SAPBEXchaText 2 4 5 4 3" xfId="41776" xr:uid="{00000000-0005-0000-0000-0000714C0000}"/>
    <cellStyle name="SAPBEXchaText 2 4 5 5" xfId="21297" xr:uid="{00000000-0005-0000-0000-0000724C0000}"/>
    <cellStyle name="SAPBEXchaText 2 4 5 5 2" xfId="32778" xr:uid="{00000000-0005-0000-0000-0000734C0000}"/>
    <cellStyle name="SAPBEXchaText 2 4 5 5 3" xfId="43315" xr:uid="{00000000-0005-0000-0000-0000744C0000}"/>
    <cellStyle name="SAPBEXchaText 2 4 5 6" xfId="11466" xr:uid="{00000000-0005-0000-0000-0000754C0000}"/>
    <cellStyle name="SAPBEXchaText 2 4 5 7" xfId="23121" xr:uid="{00000000-0005-0000-0000-0000764C0000}"/>
    <cellStyle name="SAPBEXchaText 2 4 5 8" xfId="34458" xr:uid="{00000000-0005-0000-0000-0000774C0000}"/>
    <cellStyle name="SAPBEXchaText 2 4 6" xfId="6530" xr:uid="{00000000-0005-0000-0000-0000784C0000}"/>
    <cellStyle name="SAPBEXchaText 2 4 6 2" xfId="15811" xr:uid="{00000000-0005-0000-0000-0000794C0000}"/>
    <cellStyle name="SAPBEXchaText 2 4 6 2 2" xfId="27365" xr:uid="{00000000-0005-0000-0000-00007A4C0000}"/>
    <cellStyle name="SAPBEXchaText 2 4 6 2 3" xfId="38340" xr:uid="{00000000-0005-0000-0000-00007B4C0000}"/>
    <cellStyle name="SAPBEXchaText 2 4 6 3" xfId="17725" xr:uid="{00000000-0005-0000-0000-00007C4C0000}"/>
    <cellStyle name="SAPBEXchaText 2 4 6 3 2" xfId="29213" xr:uid="{00000000-0005-0000-0000-00007D4C0000}"/>
    <cellStyle name="SAPBEXchaText 2 4 6 3 3" xfId="40016" xr:uid="{00000000-0005-0000-0000-00007E4C0000}"/>
    <cellStyle name="SAPBEXchaText 2 4 6 4" xfId="19330" xr:uid="{00000000-0005-0000-0000-00007F4C0000}"/>
    <cellStyle name="SAPBEXchaText 2 4 6 4 2" xfId="30818" xr:uid="{00000000-0005-0000-0000-0000804C0000}"/>
    <cellStyle name="SAPBEXchaText 2 4 6 4 3" xfId="41564" xr:uid="{00000000-0005-0000-0000-0000814C0000}"/>
    <cellStyle name="SAPBEXchaText 2 4 6 5" xfId="21064" xr:uid="{00000000-0005-0000-0000-0000824C0000}"/>
    <cellStyle name="SAPBEXchaText 2 4 6 5 2" xfId="32545" xr:uid="{00000000-0005-0000-0000-0000834C0000}"/>
    <cellStyle name="SAPBEXchaText 2 4 6 5 3" xfId="43103" xr:uid="{00000000-0005-0000-0000-0000844C0000}"/>
    <cellStyle name="SAPBEXchaText 2 4 6 6" xfId="11233" xr:uid="{00000000-0005-0000-0000-0000854C0000}"/>
    <cellStyle name="SAPBEXchaText 2 4 6 7" xfId="22888" xr:uid="{00000000-0005-0000-0000-0000864C0000}"/>
    <cellStyle name="SAPBEXchaText 2 4 6 8" xfId="34225" xr:uid="{00000000-0005-0000-0000-0000874C0000}"/>
    <cellStyle name="SAPBEXchaText 2 4 7" xfId="10119" xr:uid="{00000000-0005-0000-0000-0000884C0000}"/>
    <cellStyle name="SAPBEXchaText 2 4 8" xfId="13612" xr:uid="{00000000-0005-0000-0000-0000894C0000}"/>
    <cellStyle name="SAPBEXchaText 2 4 8 2" xfId="25176" xr:uid="{00000000-0005-0000-0000-00008A4C0000}"/>
    <cellStyle name="SAPBEXchaText 2 4 8 3" xfId="36417" xr:uid="{00000000-0005-0000-0000-00008B4C0000}"/>
    <cellStyle name="SAPBEXchaText 2 4 9" xfId="13152" xr:uid="{00000000-0005-0000-0000-00008C4C0000}"/>
    <cellStyle name="SAPBEXchaText 2 4 9 2" xfId="24720" xr:uid="{00000000-0005-0000-0000-00008D4C0000}"/>
    <cellStyle name="SAPBEXchaText 2 4 9 3" xfId="36008" xr:uid="{00000000-0005-0000-0000-00008E4C0000}"/>
    <cellStyle name="SAPBEXchaText 2 5" xfId="4150" xr:uid="{00000000-0005-0000-0000-00008F4C0000}"/>
    <cellStyle name="SAPBEXchaText 2 5 10" xfId="9138" xr:uid="{00000000-0005-0000-0000-0000904C0000}"/>
    <cellStyle name="SAPBEXchaText 2 5 11" xfId="8920" xr:uid="{00000000-0005-0000-0000-0000914C0000}"/>
    <cellStyle name="SAPBEXchaText 2 5 12" xfId="8376" xr:uid="{00000000-0005-0000-0000-0000924C0000}"/>
    <cellStyle name="SAPBEXchaText 2 5 2" xfId="7354" xr:uid="{00000000-0005-0000-0000-0000934C0000}"/>
    <cellStyle name="SAPBEXchaText 2 5 2 2" xfId="16588" xr:uid="{00000000-0005-0000-0000-0000944C0000}"/>
    <cellStyle name="SAPBEXchaText 2 5 2 2 2" xfId="28142" xr:uid="{00000000-0005-0000-0000-0000954C0000}"/>
    <cellStyle name="SAPBEXchaText 2 5 2 2 3" xfId="39027" xr:uid="{00000000-0005-0000-0000-0000964C0000}"/>
    <cellStyle name="SAPBEXchaText 2 5 2 3" xfId="18422" xr:uid="{00000000-0005-0000-0000-0000974C0000}"/>
    <cellStyle name="SAPBEXchaText 2 5 2 3 2" xfId="29910" xr:uid="{00000000-0005-0000-0000-0000984C0000}"/>
    <cellStyle name="SAPBEXchaText 2 5 2 3 3" xfId="40710" xr:uid="{00000000-0005-0000-0000-0000994C0000}"/>
    <cellStyle name="SAPBEXchaText 2 5 2 4" xfId="20107" xr:uid="{00000000-0005-0000-0000-00009A4C0000}"/>
    <cellStyle name="SAPBEXchaText 2 5 2 4 2" xfId="31595" xr:uid="{00000000-0005-0000-0000-00009B4C0000}"/>
    <cellStyle name="SAPBEXchaText 2 5 2 4 3" xfId="42251" xr:uid="{00000000-0005-0000-0000-00009C4C0000}"/>
    <cellStyle name="SAPBEXchaText 2 5 2 5" xfId="21841" xr:uid="{00000000-0005-0000-0000-00009D4C0000}"/>
    <cellStyle name="SAPBEXchaText 2 5 2 5 2" xfId="33322" xr:uid="{00000000-0005-0000-0000-00009E4C0000}"/>
    <cellStyle name="SAPBEXchaText 2 5 2 5 3" xfId="43790" xr:uid="{00000000-0005-0000-0000-00009F4C0000}"/>
    <cellStyle name="SAPBEXchaText 2 5 2 6" xfId="12008" xr:uid="{00000000-0005-0000-0000-0000A04C0000}"/>
    <cellStyle name="SAPBEXchaText 2 5 2 7" xfId="23665" xr:uid="{00000000-0005-0000-0000-0000A14C0000}"/>
    <cellStyle name="SAPBEXchaText 2 5 2 8" xfId="35000" xr:uid="{00000000-0005-0000-0000-0000A24C0000}"/>
    <cellStyle name="SAPBEXchaText 2 5 3" xfId="7848" xr:uid="{00000000-0005-0000-0000-0000A34C0000}"/>
    <cellStyle name="SAPBEXchaText 2 5 3 2" xfId="16833" xr:uid="{00000000-0005-0000-0000-0000A44C0000}"/>
    <cellStyle name="SAPBEXchaText 2 5 3 2 2" xfId="28387" xr:uid="{00000000-0005-0000-0000-0000A54C0000}"/>
    <cellStyle name="SAPBEXchaText 2 5 3 2 3" xfId="39231" xr:uid="{00000000-0005-0000-0000-0000A64C0000}"/>
    <cellStyle name="SAPBEXchaText 2 5 3 3" xfId="18613" xr:uid="{00000000-0005-0000-0000-0000A74C0000}"/>
    <cellStyle name="SAPBEXchaText 2 5 3 3 2" xfId="30101" xr:uid="{00000000-0005-0000-0000-0000A84C0000}"/>
    <cellStyle name="SAPBEXchaText 2 5 3 3 3" xfId="40898" xr:uid="{00000000-0005-0000-0000-0000A94C0000}"/>
    <cellStyle name="SAPBEXchaText 2 5 3 4" xfId="20320" xr:uid="{00000000-0005-0000-0000-0000AA4C0000}"/>
    <cellStyle name="SAPBEXchaText 2 5 3 4 2" xfId="31808" xr:uid="{00000000-0005-0000-0000-0000AB4C0000}"/>
    <cellStyle name="SAPBEXchaText 2 5 3 4 3" xfId="42427" xr:uid="{00000000-0005-0000-0000-0000AC4C0000}"/>
    <cellStyle name="SAPBEXchaText 2 5 3 5" xfId="22054" xr:uid="{00000000-0005-0000-0000-0000AD4C0000}"/>
    <cellStyle name="SAPBEXchaText 2 5 3 5 2" xfId="33535" xr:uid="{00000000-0005-0000-0000-0000AE4C0000}"/>
    <cellStyle name="SAPBEXchaText 2 5 3 5 3" xfId="43966" xr:uid="{00000000-0005-0000-0000-0000AF4C0000}"/>
    <cellStyle name="SAPBEXchaText 2 5 3 6" xfId="12299" xr:uid="{00000000-0005-0000-0000-0000B04C0000}"/>
    <cellStyle name="SAPBEXchaText 2 5 3 7" xfId="23878" xr:uid="{00000000-0005-0000-0000-0000B14C0000}"/>
    <cellStyle name="SAPBEXchaText 2 5 3 8" xfId="35213" xr:uid="{00000000-0005-0000-0000-0000B24C0000}"/>
    <cellStyle name="SAPBEXchaText 2 5 4" xfId="7950" xr:uid="{00000000-0005-0000-0000-0000B34C0000}"/>
    <cellStyle name="SAPBEXchaText 2 5 4 2" xfId="16935" xr:uid="{00000000-0005-0000-0000-0000B44C0000}"/>
    <cellStyle name="SAPBEXchaText 2 5 4 2 2" xfId="28489" xr:uid="{00000000-0005-0000-0000-0000B54C0000}"/>
    <cellStyle name="SAPBEXchaText 2 5 4 2 3" xfId="39329" xr:uid="{00000000-0005-0000-0000-0000B64C0000}"/>
    <cellStyle name="SAPBEXchaText 2 5 4 3" xfId="18713" xr:uid="{00000000-0005-0000-0000-0000B74C0000}"/>
    <cellStyle name="SAPBEXchaText 2 5 4 3 2" xfId="30201" xr:uid="{00000000-0005-0000-0000-0000B84C0000}"/>
    <cellStyle name="SAPBEXchaText 2 5 4 3 3" xfId="40997" xr:uid="{00000000-0005-0000-0000-0000B94C0000}"/>
    <cellStyle name="SAPBEXchaText 2 5 4 4" xfId="20422" xr:uid="{00000000-0005-0000-0000-0000BA4C0000}"/>
    <cellStyle name="SAPBEXchaText 2 5 4 4 2" xfId="31910" xr:uid="{00000000-0005-0000-0000-0000BB4C0000}"/>
    <cellStyle name="SAPBEXchaText 2 5 4 4 3" xfId="42525" xr:uid="{00000000-0005-0000-0000-0000BC4C0000}"/>
    <cellStyle name="SAPBEXchaText 2 5 4 5" xfId="22156" xr:uid="{00000000-0005-0000-0000-0000BD4C0000}"/>
    <cellStyle name="SAPBEXchaText 2 5 4 5 2" xfId="33637" xr:uid="{00000000-0005-0000-0000-0000BE4C0000}"/>
    <cellStyle name="SAPBEXchaText 2 5 4 5 3" xfId="44064" xr:uid="{00000000-0005-0000-0000-0000BF4C0000}"/>
    <cellStyle name="SAPBEXchaText 2 5 4 6" xfId="12401" xr:uid="{00000000-0005-0000-0000-0000C04C0000}"/>
    <cellStyle name="SAPBEXchaText 2 5 4 7" xfId="23980" xr:uid="{00000000-0005-0000-0000-0000C14C0000}"/>
    <cellStyle name="SAPBEXchaText 2 5 4 8" xfId="35315" xr:uid="{00000000-0005-0000-0000-0000C24C0000}"/>
    <cellStyle name="SAPBEXchaText 2 5 5" xfId="10120" xr:uid="{00000000-0005-0000-0000-0000C34C0000}"/>
    <cellStyle name="SAPBEXchaText 2 5 6" xfId="14225" xr:uid="{00000000-0005-0000-0000-0000C44C0000}"/>
    <cellStyle name="SAPBEXchaText 2 5 6 2" xfId="25789" xr:uid="{00000000-0005-0000-0000-0000C54C0000}"/>
    <cellStyle name="SAPBEXchaText 2 5 6 3" xfId="36954" xr:uid="{00000000-0005-0000-0000-0000C64C0000}"/>
    <cellStyle name="SAPBEXchaText 2 5 7" xfId="12570" xr:uid="{00000000-0005-0000-0000-0000C74C0000}"/>
    <cellStyle name="SAPBEXchaText 2 5 7 2" xfId="24140" xr:uid="{00000000-0005-0000-0000-0000C84C0000}"/>
    <cellStyle name="SAPBEXchaText 2 5 7 3" xfId="35471" xr:uid="{00000000-0005-0000-0000-0000C94C0000}"/>
    <cellStyle name="SAPBEXchaText 2 5 8" xfId="15082" xr:uid="{00000000-0005-0000-0000-0000CA4C0000}"/>
    <cellStyle name="SAPBEXchaText 2 5 8 2" xfId="26640" xr:uid="{00000000-0005-0000-0000-0000CB4C0000}"/>
    <cellStyle name="SAPBEXchaText 2 5 8 3" xfId="37684" xr:uid="{00000000-0005-0000-0000-0000CC4C0000}"/>
    <cellStyle name="SAPBEXchaText 2 5 9" xfId="13999" xr:uid="{00000000-0005-0000-0000-0000CD4C0000}"/>
    <cellStyle name="SAPBEXchaText 2 5 9 2" xfId="25563" xr:uid="{00000000-0005-0000-0000-0000CE4C0000}"/>
    <cellStyle name="SAPBEXchaText 2 5 9 3" xfId="36765" xr:uid="{00000000-0005-0000-0000-0000CF4C0000}"/>
    <cellStyle name="SAPBEXchaText 3" xfId="4151" xr:uid="{00000000-0005-0000-0000-0000D04C0000}"/>
    <cellStyle name="SAPBEXchaText 3 10" xfId="12948" xr:uid="{00000000-0005-0000-0000-0000D14C0000}"/>
    <cellStyle name="SAPBEXchaText 3 10 2" xfId="24518" xr:uid="{00000000-0005-0000-0000-0000D24C0000}"/>
    <cellStyle name="SAPBEXchaText 3 10 3" xfId="35820" xr:uid="{00000000-0005-0000-0000-0000D34C0000}"/>
    <cellStyle name="SAPBEXchaText 3 11" xfId="14931" xr:uid="{00000000-0005-0000-0000-0000D44C0000}"/>
    <cellStyle name="SAPBEXchaText 3 11 2" xfId="26489" xr:uid="{00000000-0005-0000-0000-0000D54C0000}"/>
    <cellStyle name="SAPBEXchaText 3 11 3" xfId="37557" xr:uid="{00000000-0005-0000-0000-0000D64C0000}"/>
    <cellStyle name="SAPBEXchaText 3 12" xfId="12898" xr:uid="{00000000-0005-0000-0000-0000D74C0000}"/>
    <cellStyle name="SAPBEXchaText 3 12 2" xfId="24468" xr:uid="{00000000-0005-0000-0000-0000D84C0000}"/>
    <cellStyle name="SAPBEXchaText 3 12 3" xfId="35782" xr:uid="{00000000-0005-0000-0000-0000D94C0000}"/>
    <cellStyle name="SAPBEXchaText 3 13" xfId="14960" xr:uid="{00000000-0005-0000-0000-0000DA4C0000}"/>
    <cellStyle name="SAPBEXchaText 3 13 2" xfId="26518" xr:uid="{00000000-0005-0000-0000-0000DB4C0000}"/>
    <cellStyle name="SAPBEXchaText 3 13 3" xfId="37576" xr:uid="{00000000-0005-0000-0000-0000DC4C0000}"/>
    <cellStyle name="SAPBEXchaText 3 14" xfId="8689" xr:uid="{00000000-0005-0000-0000-0000DD4C0000}"/>
    <cellStyle name="SAPBEXchaText 3 15" xfId="22354" xr:uid="{00000000-0005-0000-0000-0000DE4C0000}"/>
    <cellStyle name="SAPBEXchaText 3 2" xfId="4152" xr:uid="{00000000-0005-0000-0000-0000DF4C0000}"/>
    <cellStyle name="SAPBEXchaText 3 2 2" xfId="4153" xr:uid="{00000000-0005-0000-0000-0000E04C0000}"/>
    <cellStyle name="SAPBEXchaText 3 2 2 10" xfId="14873" xr:uid="{00000000-0005-0000-0000-0000E14C0000}"/>
    <cellStyle name="SAPBEXchaText 3 2 2 10 2" xfId="26432" xr:uid="{00000000-0005-0000-0000-0000E24C0000}"/>
    <cellStyle name="SAPBEXchaText 3 2 2 10 3" xfId="37505" xr:uid="{00000000-0005-0000-0000-0000E34C0000}"/>
    <cellStyle name="SAPBEXchaText 3 2 2 11" xfId="15167" xr:uid="{00000000-0005-0000-0000-0000E44C0000}"/>
    <cellStyle name="SAPBEXchaText 3 2 2 11 2" xfId="26725" xr:uid="{00000000-0005-0000-0000-0000E54C0000}"/>
    <cellStyle name="SAPBEXchaText 3 2 2 11 3" xfId="37765" xr:uid="{00000000-0005-0000-0000-0000E64C0000}"/>
    <cellStyle name="SAPBEXchaText 3 2 2 12" xfId="8247" xr:uid="{00000000-0005-0000-0000-0000E74C0000}"/>
    <cellStyle name="SAPBEXchaText 3 2 2 13" xfId="8340" xr:uid="{00000000-0005-0000-0000-0000E84C0000}"/>
    <cellStyle name="SAPBEXchaText 3 2 2 2" xfId="4154" xr:uid="{00000000-0005-0000-0000-0000E94C0000}"/>
    <cellStyle name="SAPBEXchaText 3 2 2 3" xfId="5721" xr:uid="{00000000-0005-0000-0000-0000EA4C0000}"/>
    <cellStyle name="SAPBEXchaText 3 2 2 3 2" xfId="15419" xr:uid="{00000000-0005-0000-0000-0000EB4C0000}"/>
    <cellStyle name="SAPBEXchaText 3 2 2 3 2 2" xfId="26973" xr:uid="{00000000-0005-0000-0000-0000EC4C0000}"/>
    <cellStyle name="SAPBEXchaText 3 2 2 3 2 3" xfId="37995" xr:uid="{00000000-0005-0000-0000-0000ED4C0000}"/>
    <cellStyle name="SAPBEXchaText 3 2 2 3 3" xfId="17365" xr:uid="{00000000-0005-0000-0000-0000EE4C0000}"/>
    <cellStyle name="SAPBEXchaText 3 2 2 3 3 2" xfId="28853" xr:uid="{00000000-0005-0000-0000-0000EF4C0000}"/>
    <cellStyle name="SAPBEXchaText 3 2 2 3 3 3" xfId="39657" xr:uid="{00000000-0005-0000-0000-0000F04C0000}"/>
    <cellStyle name="SAPBEXchaText 3 2 2 3 4" xfId="18952" xr:uid="{00000000-0005-0000-0000-0000F14C0000}"/>
    <cellStyle name="SAPBEXchaText 3 2 2 3 4 2" xfId="30440" xr:uid="{00000000-0005-0000-0000-0000F24C0000}"/>
    <cellStyle name="SAPBEXchaText 3 2 2 3 4 3" xfId="41229" xr:uid="{00000000-0005-0000-0000-0000F34C0000}"/>
    <cellStyle name="SAPBEXchaText 3 2 2 3 5" xfId="20691" xr:uid="{00000000-0005-0000-0000-0000F44C0000}"/>
    <cellStyle name="SAPBEXchaText 3 2 2 3 5 2" xfId="32174" xr:uid="{00000000-0005-0000-0000-0000F54C0000}"/>
    <cellStyle name="SAPBEXchaText 3 2 2 3 5 3" xfId="42775" xr:uid="{00000000-0005-0000-0000-0000F64C0000}"/>
    <cellStyle name="SAPBEXchaText 3 2 2 3 6" xfId="10796" xr:uid="{00000000-0005-0000-0000-0000F74C0000}"/>
    <cellStyle name="SAPBEXchaText 3 2 2 3 7" xfId="22513" xr:uid="{00000000-0005-0000-0000-0000F84C0000}"/>
    <cellStyle name="SAPBEXchaText 3 2 2 3 8" xfId="33859" xr:uid="{00000000-0005-0000-0000-0000F94C0000}"/>
    <cellStyle name="SAPBEXchaText 3 2 2 4" xfId="7074" xr:uid="{00000000-0005-0000-0000-0000FA4C0000}"/>
    <cellStyle name="SAPBEXchaText 3 2 2 4 2" xfId="16355" xr:uid="{00000000-0005-0000-0000-0000FB4C0000}"/>
    <cellStyle name="SAPBEXchaText 3 2 2 4 2 2" xfId="27909" xr:uid="{00000000-0005-0000-0000-0000FC4C0000}"/>
    <cellStyle name="SAPBEXchaText 3 2 2 4 2 3" xfId="38823" xr:uid="{00000000-0005-0000-0000-0000FD4C0000}"/>
    <cellStyle name="SAPBEXchaText 3 2 2 4 3" xfId="18213" xr:uid="{00000000-0005-0000-0000-0000FE4C0000}"/>
    <cellStyle name="SAPBEXchaText 3 2 2 4 3 2" xfId="29701" xr:uid="{00000000-0005-0000-0000-0000FF4C0000}"/>
    <cellStyle name="SAPBEXchaText 3 2 2 4 3 3" xfId="40502" xr:uid="{00000000-0005-0000-0000-0000004D0000}"/>
    <cellStyle name="SAPBEXchaText 3 2 2 4 4" xfId="19874" xr:uid="{00000000-0005-0000-0000-0000014D0000}"/>
    <cellStyle name="SAPBEXchaText 3 2 2 4 4 2" xfId="31362" xr:uid="{00000000-0005-0000-0000-0000024D0000}"/>
    <cellStyle name="SAPBEXchaText 3 2 2 4 4 3" xfId="42047" xr:uid="{00000000-0005-0000-0000-0000034D0000}"/>
    <cellStyle name="SAPBEXchaText 3 2 2 4 5" xfId="21608" xr:uid="{00000000-0005-0000-0000-0000044D0000}"/>
    <cellStyle name="SAPBEXchaText 3 2 2 4 5 2" xfId="33089" xr:uid="{00000000-0005-0000-0000-0000054D0000}"/>
    <cellStyle name="SAPBEXchaText 3 2 2 4 5 3" xfId="43586" xr:uid="{00000000-0005-0000-0000-0000064D0000}"/>
    <cellStyle name="SAPBEXchaText 3 2 2 4 6" xfId="11777" xr:uid="{00000000-0005-0000-0000-0000074D0000}"/>
    <cellStyle name="SAPBEXchaText 3 2 2 4 7" xfId="23432" xr:uid="{00000000-0005-0000-0000-0000084D0000}"/>
    <cellStyle name="SAPBEXchaText 3 2 2 4 8" xfId="34769" xr:uid="{00000000-0005-0000-0000-0000094D0000}"/>
    <cellStyle name="SAPBEXchaText 3 2 2 5" xfId="6802" xr:uid="{00000000-0005-0000-0000-00000A4D0000}"/>
    <cellStyle name="SAPBEXchaText 3 2 2 5 2" xfId="16083" xr:uid="{00000000-0005-0000-0000-00000B4D0000}"/>
    <cellStyle name="SAPBEXchaText 3 2 2 5 2 2" xfId="27637" xr:uid="{00000000-0005-0000-0000-00000C4D0000}"/>
    <cellStyle name="SAPBEXchaText 3 2 2 5 2 3" xfId="38582" xr:uid="{00000000-0005-0000-0000-00000D4D0000}"/>
    <cellStyle name="SAPBEXchaText 3 2 2 5 3" xfId="17969" xr:uid="{00000000-0005-0000-0000-00000E4D0000}"/>
    <cellStyle name="SAPBEXchaText 3 2 2 5 3 2" xfId="29457" xr:uid="{00000000-0005-0000-0000-00000F4D0000}"/>
    <cellStyle name="SAPBEXchaText 3 2 2 5 3 3" xfId="40259" xr:uid="{00000000-0005-0000-0000-0000104D0000}"/>
    <cellStyle name="SAPBEXchaText 3 2 2 5 4" xfId="19602" xr:uid="{00000000-0005-0000-0000-0000114D0000}"/>
    <cellStyle name="SAPBEXchaText 3 2 2 5 4 2" xfId="31090" xr:uid="{00000000-0005-0000-0000-0000124D0000}"/>
    <cellStyle name="SAPBEXchaText 3 2 2 5 4 3" xfId="41806" xr:uid="{00000000-0005-0000-0000-0000134D0000}"/>
    <cellStyle name="SAPBEXchaText 3 2 2 5 5" xfId="21336" xr:uid="{00000000-0005-0000-0000-0000144D0000}"/>
    <cellStyle name="SAPBEXchaText 3 2 2 5 5 2" xfId="32817" xr:uid="{00000000-0005-0000-0000-0000154D0000}"/>
    <cellStyle name="SAPBEXchaText 3 2 2 5 5 3" xfId="43345" xr:uid="{00000000-0005-0000-0000-0000164D0000}"/>
    <cellStyle name="SAPBEXchaText 3 2 2 5 6" xfId="11505" xr:uid="{00000000-0005-0000-0000-0000174D0000}"/>
    <cellStyle name="SAPBEXchaText 3 2 2 5 7" xfId="23160" xr:uid="{00000000-0005-0000-0000-0000184D0000}"/>
    <cellStyle name="SAPBEXchaText 3 2 2 5 8" xfId="34497" xr:uid="{00000000-0005-0000-0000-0000194D0000}"/>
    <cellStyle name="SAPBEXchaText 3 2 2 6" xfId="6680" xr:uid="{00000000-0005-0000-0000-00001A4D0000}"/>
    <cellStyle name="SAPBEXchaText 3 2 2 6 2" xfId="15961" xr:uid="{00000000-0005-0000-0000-00001B4D0000}"/>
    <cellStyle name="SAPBEXchaText 3 2 2 6 2 2" xfId="27515" xr:uid="{00000000-0005-0000-0000-00001C4D0000}"/>
    <cellStyle name="SAPBEXchaText 3 2 2 6 2 3" xfId="38479" xr:uid="{00000000-0005-0000-0000-00001D4D0000}"/>
    <cellStyle name="SAPBEXchaText 3 2 2 6 3" xfId="17865" xr:uid="{00000000-0005-0000-0000-00001E4D0000}"/>
    <cellStyle name="SAPBEXchaText 3 2 2 6 3 2" xfId="29353" xr:uid="{00000000-0005-0000-0000-00001F4D0000}"/>
    <cellStyle name="SAPBEXchaText 3 2 2 6 3 3" xfId="40156" xr:uid="{00000000-0005-0000-0000-0000204D0000}"/>
    <cellStyle name="SAPBEXchaText 3 2 2 6 4" xfId="19480" xr:uid="{00000000-0005-0000-0000-0000214D0000}"/>
    <cellStyle name="SAPBEXchaText 3 2 2 6 4 2" xfId="30968" xr:uid="{00000000-0005-0000-0000-0000224D0000}"/>
    <cellStyle name="SAPBEXchaText 3 2 2 6 4 3" xfId="41703" xr:uid="{00000000-0005-0000-0000-0000234D0000}"/>
    <cellStyle name="SAPBEXchaText 3 2 2 6 5" xfId="21214" xr:uid="{00000000-0005-0000-0000-0000244D0000}"/>
    <cellStyle name="SAPBEXchaText 3 2 2 6 5 2" xfId="32695" xr:uid="{00000000-0005-0000-0000-0000254D0000}"/>
    <cellStyle name="SAPBEXchaText 3 2 2 6 5 3" xfId="43242" xr:uid="{00000000-0005-0000-0000-0000264D0000}"/>
    <cellStyle name="SAPBEXchaText 3 2 2 6 6" xfId="11383" xr:uid="{00000000-0005-0000-0000-0000274D0000}"/>
    <cellStyle name="SAPBEXchaText 3 2 2 6 7" xfId="23038" xr:uid="{00000000-0005-0000-0000-0000284D0000}"/>
    <cellStyle name="SAPBEXchaText 3 2 2 6 8" xfId="34375" xr:uid="{00000000-0005-0000-0000-0000294D0000}"/>
    <cellStyle name="SAPBEXchaText 3 2 2 7" xfId="10123" xr:uid="{00000000-0005-0000-0000-00002A4D0000}"/>
    <cellStyle name="SAPBEXchaText 3 2 2 8" xfId="13900" xr:uid="{00000000-0005-0000-0000-00002B4D0000}"/>
    <cellStyle name="SAPBEXchaText 3 2 2 8 2" xfId="25464" xr:uid="{00000000-0005-0000-0000-00002C4D0000}"/>
    <cellStyle name="SAPBEXchaText 3 2 2 8 3" xfId="36672" xr:uid="{00000000-0005-0000-0000-00002D4D0000}"/>
    <cellStyle name="SAPBEXchaText 3 2 2 9" xfId="12971" xr:uid="{00000000-0005-0000-0000-00002E4D0000}"/>
    <cellStyle name="SAPBEXchaText 3 2 2 9 2" xfId="24541" xr:uid="{00000000-0005-0000-0000-00002F4D0000}"/>
    <cellStyle name="SAPBEXchaText 3 2 2 9 3" xfId="35839" xr:uid="{00000000-0005-0000-0000-0000304D0000}"/>
    <cellStyle name="SAPBEXchaText 3 2 3" xfId="4155" xr:uid="{00000000-0005-0000-0000-0000314D0000}"/>
    <cellStyle name="SAPBEXchaText 3 2 4" xfId="4156" xr:uid="{00000000-0005-0000-0000-0000324D0000}"/>
    <cellStyle name="SAPBEXchaText 3 2 5" xfId="5478" xr:uid="{00000000-0005-0000-0000-0000334D0000}"/>
    <cellStyle name="SAPBEXchaText 3 2 6" xfId="10122" xr:uid="{00000000-0005-0000-0000-0000344D0000}"/>
    <cellStyle name="SAPBEXchaText 3 2 6 2" xfId="14899" xr:uid="{00000000-0005-0000-0000-0000354D0000}"/>
    <cellStyle name="SAPBEXchaText 3 2 6 2 2" xfId="26458" xr:uid="{00000000-0005-0000-0000-0000364D0000}"/>
    <cellStyle name="SAPBEXchaText 3 2 6 2 3" xfId="37528" xr:uid="{00000000-0005-0000-0000-0000374D0000}"/>
    <cellStyle name="SAPBEXchaText 3 2 6 3" xfId="12647" xr:uid="{00000000-0005-0000-0000-0000384D0000}"/>
    <cellStyle name="SAPBEXchaText 3 2 6 3 2" xfId="24217" xr:uid="{00000000-0005-0000-0000-0000394D0000}"/>
    <cellStyle name="SAPBEXchaText 3 2 6 3 3" xfId="35548" xr:uid="{00000000-0005-0000-0000-00003A4D0000}"/>
    <cellStyle name="SAPBEXchaText 3 2 6 4" xfId="13360" xr:uid="{00000000-0005-0000-0000-00003B4D0000}"/>
    <cellStyle name="SAPBEXchaText 3 2 6 4 2" xfId="24928" xr:uid="{00000000-0005-0000-0000-00003C4D0000}"/>
    <cellStyle name="SAPBEXchaText 3 2 6 4 3" xfId="36198" xr:uid="{00000000-0005-0000-0000-00003D4D0000}"/>
    <cellStyle name="SAPBEXchaText 3 2 6 5" xfId="14016" xr:uid="{00000000-0005-0000-0000-00003E4D0000}"/>
    <cellStyle name="SAPBEXchaText 3 2 6 5 2" xfId="25580" xr:uid="{00000000-0005-0000-0000-00003F4D0000}"/>
    <cellStyle name="SAPBEXchaText 3 2 6 5 3" xfId="36780" xr:uid="{00000000-0005-0000-0000-0000404D0000}"/>
    <cellStyle name="SAPBEXchaText 3 2 6 6" xfId="22333" xr:uid="{00000000-0005-0000-0000-0000414D0000}"/>
    <cellStyle name="SAPBEXchaText 3 2 6 7" xfId="8138" xr:uid="{00000000-0005-0000-0000-0000424D0000}"/>
    <cellStyle name="SAPBEXchaText 3 3" xfId="4157" xr:uid="{00000000-0005-0000-0000-0000434D0000}"/>
    <cellStyle name="SAPBEXchaText 3 3 10" xfId="14867" xr:uid="{00000000-0005-0000-0000-0000444D0000}"/>
    <cellStyle name="SAPBEXchaText 3 3 10 2" xfId="26426" xr:uid="{00000000-0005-0000-0000-0000454D0000}"/>
    <cellStyle name="SAPBEXchaText 3 3 10 3" xfId="37500" xr:uid="{00000000-0005-0000-0000-0000464D0000}"/>
    <cellStyle name="SAPBEXchaText 3 3 11" xfId="15114" xr:uid="{00000000-0005-0000-0000-0000474D0000}"/>
    <cellStyle name="SAPBEXchaText 3 3 11 2" xfId="26672" xr:uid="{00000000-0005-0000-0000-0000484D0000}"/>
    <cellStyle name="SAPBEXchaText 3 3 11 3" xfId="37716" xr:uid="{00000000-0005-0000-0000-0000494D0000}"/>
    <cellStyle name="SAPBEXchaText 3 3 12" xfId="8087" xr:uid="{00000000-0005-0000-0000-00004A4D0000}"/>
    <cellStyle name="SAPBEXchaText 3 3 13" xfId="8683" xr:uid="{00000000-0005-0000-0000-00004B4D0000}"/>
    <cellStyle name="SAPBEXchaText 3 3 2" xfId="4158" xr:uid="{00000000-0005-0000-0000-00004C4D0000}"/>
    <cellStyle name="SAPBEXchaText 3 3 3" xfId="5720" xr:uid="{00000000-0005-0000-0000-00004D4D0000}"/>
    <cellStyle name="SAPBEXchaText 3 3 3 2" xfId="15418" xr:uid="{00000000-0005-0000-0000-00004E4D0000}"/>
    <cellStyle name="SAPBEXchaText 3 3 3 2 2" xfId="26972" xr:uid="{00000000-0005-0000-0000-00004F4D0000}"/>
    <cellStyle name="SAPBEXchaText 3 3 3 2 3" xfId="37994" xr:uid="{00000000-0005-0000-0000-0000504D0000}"/>
    <cellStyle name="SAPBEXchaText 3 3 3 3" xfId="17364" xr:uid="{00000000-0005-0000-0000-0000514D0000}"/>
    <cellStyle name="SAPBEXchaText 3 3 3 3 2" xfId="28852" xr:uid="{00000000-0005-0000-0000-0000524D0000}"/>
    <cellStyle name="SAPBEXchaText 3 3 3 3 3" xfId="39656" xr:uid="{00000000-0005-0000-0000-0000534D0000}"/>
    <cellStyle name="SAPBEXchaText 3 3 3 4" xfId="18951" xr:uid="{00000000-0005-0000-0000-0000544D0000}"/>
    <cellStyle name="SAPBEXchaText 3 3 3 4 2" xfId="30439" xr:uid="{00000000-0005-0000-0000-0000554D0000}"/>
    <cellStyle name="SAPBEXchaText 3 3 3 4 3" xfId="41228" xr:uid="{00000000-0005-0000-0000-0000564D0000}"/>
    <cellStyle name="SAPBEXchaText 3 3 3 5" xfId="20690" xr:uid="{00000000-0005-0000-0000-0000574D0000}"/>
    <cellStyle name="SAPBEXchaText 3 3 3 5 2" xfId="32173" xr:uid="{00000000-0005-0000-0000-0000584D0000}"/>
    <cellStyle name="SAPBEXchaText 3 3 3 5 3" xfId="42774" xr:uid="{00000000-0005-0000-0000-0000594D0000}"/>
    <cellStyle name="SAPBEXchaText 3 3 3 6" xfId="10795" xr:uid="{00000000-0005-0000-0000-00005A4D0000}"/>
    <cellStyle name="SAPBEXchaText 3 3 3 7" xfId="22512" xr:uid="{00000000-0005-0000-0000-00005B4D0000}"/>
    <cellStyle name="SAPBEXchaText 3 3 3 8" xfId="33858" xr:uid="{00000000-0005-0000-0000-00005C4D0000}"/>
    <cellStyle name="SAPBEXchaText 3 3 4" xfId="7073" xr:uid="{00000000-0005-0000-0000-00005D4D0000}"/>
    <cellStyle name="SAPBEXchaText 3 3 4 2" xfId="16354" xr:uid="{00000000-0005-0000-0000-00005E4D0000}"/>
    <cellStyle name="SAPBEXchaText 3 3 4 2 2" xfId="27908" xr:uid="{00000000-0005-0000-0000-00005F4D0000}"/>
    <cellStyle name="SAPBEXchaText 3 3 4 2 3" xfId="38822" xr:uid="{00000000-0005-0000-0000-0000604D0000}"/>
    <cellStyle name="SAPBEXchaText 3 3 4 3" xfId="18212" xr:uid="{00000000-0005-0000-0000-0000614D0000}"/>
    <cellStyle name="SAPBEXchaText 3 3 4 3 2" xfId="29700" xr:uid="{00000000-0005-0000-0000-0000624D0000}"/>
    <cellStyle name="SAPBEXchaText 3 3 4 3 3" xfId="40501" xr:uid="{00000000-0005-0000-0000-0000634D0000}"/>
    <cellStyle name="SAPBEXchaText 3 3 4 4" xfId="19873" xr:uid="{00000000-0005-0000-0000-0000644D0000}"/>
    <cellStyle name="SAPBEXchaText 3 3 4 4 2" xfId="31361" xr:uid="{00000000-0005-0000-0000-0000654D0000}"/>
    <cellStyle name="SAPBEXchaText 3 3 4 4 3" xfId="42046" xr:uid="{00000000-0005-0000-0000-0000664D0000}"/>
    <cellStyle name="SAPBEXchaText 3 3 4 5" xfId="21607" xr:uid="{00000000-0005-0000-0000-0000674D0000}"/>
    <cellStyle name="SAPBEXchaText 3 3 4 5 2" xfId="33088" xr:uid="{00000000-0005-0000-0000-0000684D0000}"/>
    <cellStyle name="SAPBEXchaText 3 3 4 5 3" xfId="43585" xr:uid="{00000000-0005-0000-0000-0000694D0000}"/>
    <cellStyle name="SAPBEXchaText 3 3 4 6" xfId="11776" xr:uid="{00000000-0005-0000-0000-00006A4D0000}"/>
    <cellStyle name="SAPBEXchaText 3 3 4 7" xfId="23431" xr:uid="{00000000-0005-0000-0000-00006B4D0000}"/>
    <cellStyle name="SAPBEXchaText 3 3 4 8" xfId="34768" xr:uid="{00000000-0005-0000-0000-00006C4D0000}"/>
    <cellStyle name="SAPBEXchaText 3 3 5" xfId="6804" xr:uid="{00000000-0005-0000-0000-00006D4D0000}"/>
    <cellStyle name="SAPBEXchaText 3 3 5 2" xfId="16085" xr:uid="{00000000-0005-0000-0000-00006E4D0000}"/>
    <cellStyle name="SAPBEXchaText 3 3 5 2 2" xfId="27639" xr:uid="{00000000-0005-0000-0000-00006F4D0000}"/>
    <cellStyle name="SAPBEXchaText 3 3 5 2 3" xfId="38584" xr:uid="{00000000-0005-0000-0000-0000704D0000}"/>
    <cellStyle name="SAPBEXchaText 3 3 5 3" xfId="17971" xr:uid="{00000000-0005-0000-0000-0000714D0000}"/>
    <cellStyle name="SAPBEXchaText 3 3 5 3 2" xfId="29459" xr:uid="{00000000-0005-0000-0000-0000724D0000}"/>
    <cellStyle name="SAPBEXchaText 3 3 5 3 3" xfId="40261" xr:uid="{00000000-0005-0000-0000-0000734D0000}"/>
    <cellStyle name="SAPBEXchaText 3 3 5 4" xfId="19604" xr:uid="{00000000-0005-0000-0000-0000744D0000}"/>
    <cellStyle name="SAPBEXchaText 3 3 5 4 2" xfId="31092" xr:uid="{00000000-0005-0000-0000-0000754D0000}"/>
    <cellStyle name="SAPBEXchaText 3 3 5 4 3" xfId="41808" xr:uid="{00000000-0005-0000-0000-0000764D0000}"/>
    <cellStyle name="SAPBEXchaText 3 3 5 5" xfId="21338" xr:uid="{00000000-0005-0000-0000-0000774D0000}"/>
    <cellStyle name="SAPBEXchaText 3 3 5 5 2" xfId="32819" xr:uid="{00000000-0005-0000-0000-0000784D0000}"/>
    <cellStyle name="SAPBEXchaText 3 3 5 5 3" xfId="43347" xr:uid="{00000000-0005-0000-0000-0000794D0000}"/>
    <cellStyle name="SAPBEXchaText 3 3 5 6" xfId="11507" xr:uid="{00000000-0005-0000-0000-00007A4D0000}"/>
    <cellStyle name="SAPBEXchaText 3 3 5 7" xfId="23162" xr:uid="{00000000-0005-0000-0000-00007B4D0000}"/>
    <cellStyle name="SAPBEXchaText 3 3 5 8" xfId="34499" xr:uid="{00000000-0005-0000-0000-00007C4D0000}"/>
    <cellStyle name="SAPBEXchaText 3 3 6" xfId="6645" xr:uid="{00000000-0005-0000-0000-00007D4D0000}"/>
    <cellStyle name="SAPBEXchaText 3 3 6 2" xfId="15926" xr:uid="{00000000-0005-0000-0000-00007E4D0000}"/>
    <cellStyle name="SAPBEXchaText 3 3 6 2 2" xfId="27480" xr:uid="{00000000-0005-0000-0000-00007F4D0000}"/>
    <cellStyle name="SAPBEXchaText 3 3 6 2 3" xfId="38445" xr:uid="{00000000-0005-0000-0000-0000804D0000}"/>
    <cellStyle name="SAPBEXchaText 3 3 6 3" xfId="17831" xr:uid="{00000000-0005-0000-0000-0000814D0000}"/>
    <cellStyle name="SAPBEXchaText 3 3 6 3 2" xfId="29319" xr:uid="{00000000-0005-0000-0000-0000824D0000}"/>
    <cellStyle name="SAPBEXchaText 3 3 6 3 3" xfId="40122" xr:uid="{00000000-0005-0000-0000-0000834D0000}"/>
    <cellStyle name="SAPBEXchaText 3 3 6 4" xfId="19445" xr:uid="{00000000-0005-0000-0000-0000844D0000}"/>
    <cellStyle name="SAPBEXchaText 3 3 6 4 2" xfId="30933" xr:uid="{00000000-0005-0000-0000-0000854D0000}"/>
    <cellStyle name="SAPBEXchaText 3 3 6 4 3" xfId="41669" xr:uid="{00000000-0005-0000-0000-0000864D0000}"/>
    <cellStyle name="SAPBEXchaText 3 3 6 5" xfId="21179" xr:uid="{00000000-0005-0000-0000-0000874D0000}"/>
    <cellStyle name="SAPBEXchaText 3 3 6 5 2" xfId="32660" xr:uid="{00000000-0005-0000-0000-0000884D0000}"/>
    <cellStyle name="SAPBEXchaText 3 3 6 5 3" xfId="43208" xr:uid="{00000000-0005-0000-0000-0000894D0000}"/>
    <cellStyle name="SAPBEXchaText 3 3 6 6" xfId="11348" xr:uid="{00000000-0005-0000-0000-00008A4D0000}"/>
    <cellStyle name="SAPBEXchaText 3 3 6 7" xfId="23003" xr:uid="{00000000-0005-0000-0000-00008B4D0000}"/>
    <cellStyle name="SAPBEXchaText 3 3 6 8" xfId="34340" xr:uid="{00000000-0005-0000-0000-00008C4D0000}"/>
    <cellStyle name="SAPBEXchaText 3 3 7" xfId="10124" xr:uid="{00000000-0005-0000-0000-00008D4D0000}"/>
    <cellStyle name="SAPBEXchaText 3 3 8" xfId="13899" xr:uid="{00000000-0005-0000-0000-00008E4D0000}"/>
    <cellStyle name="SAPBEXchaText 3 3 8 2" xfId="25463" xr:uid="{00000000-0005-0000-0000-00008F4D0000}"/>
    <cellStyle name="SAPBEXchaText 3 3 8 3" xfId="36671" xr:uid="{00000000-0005-0000-0000-0000904D0000}"/>
    <cellStyle name="SAPBEXchaText 3 3 9" xfId="13841" xr:uid="{00000000-0005-0000-0000-0000914D0000}"/>
    <cellStyle name="SAPBEXchaText 3 3 9 2" xfId="25405" xr:uid="{00000000-0005-0000-0000-0000924D0000}"/>
    <cellStyle name="SAPBEXchaText 3 3 9 3" xfId="36618" xr:uid="{00000000-0005-0000-0000-0000934D0000}"/>
    <cellStyle name="SAPBEXchaText 3 4" xfId="4159" xr:uid="{00000000-0005-0000-0000-0000944D0000}"/>
    <cellStyle name="SAPBEXchaText 3 5" xfId="4160" xr:uid="{00000000-0005-0000-0000-0000954D0000}"/>
    <cellStyle name="SAPBEXchaText 3 6" xfId="6499" xr:uid="{00000000-0005-0000-0000-0000964D0000}"/>
    <cellStyle name="SAPBEXchaText 3 6 2" xfId="15780" xr:uid="{00000000-0005-0000-0000-0000974D0000}"/>
    <cellStyle name="SAPBEXchaText 3 6 2 2" xfId="27334" xr:uid="{00000000-0005-0000-0000-0000984D0000}"/>
    <cellStyle name="SAPBEXchaText 3 6 2 3" xfId="38314" xr:uid="{00000000-0005-0000-0000-0000994D0000}"/>
    <cellStyle name="SAPBEXchaText 3 6 3" xfId="17698" xr:uid="{00000000-0005-0000-0000-00009A4D0000}"/>
    <cellStyle name="SAPBEXchaText 3 6 3 2" xfId="29186" xr:uid="{00000000-0005-0000-0000-00009B4D0000}"/>
    <cellStyle name="SAPBEXchaText 3 6 3 3" xfId="39989" xr:uid="{00000000-0005-0000-0000-00009C4D0000}"/>
    <cellStyle name="SAPBEXchaText 3 6 4" xfId="19299" xr:uid="{00000000-0005-0000-0000-00009D4D0000}"/>
    <cellStyle name="SAPBEXchaText 3 6 4 2" xfId="30787" xr:uid="{00000000-0005-0000-0000-00009E4D0000}"/>
    <cellStyle name="SAPBEXchaText 3 6 4 3" xfId="41538" xr:uid="{00000000-0005-0000-0000-00009F4D0000}"/>
    <cellStyle name="SAPBEXchaText 3 6 5" xfId="21033" xr:uid="{00000000-0005-0000-0000-0000A04D0000}"/>
    <cellStyle name="SAPBEXchaText 3 6 5 2" xfId="32514" xr:uid="{00000000-0005-0000-0000-0000A14D0000}"/>
    <cellStyle name="SAPBEXchaText 3 6 5 3" xfId="43077" xr:uid="{00000000-0005-0000-0000-0000A24D0000}"/>
    <cellStyle name="SAPBEXchaText 3 6 6" xfId="11202" xr:uid="{00000000-0005-0000-0000-0000A34D0000}"/>
    <cellStyle name="SAPBEXchaText 3 6 7" xfId="22857" xr:uid="{00000000-0005-0000-0000-0000A44D0000}"/>
    <cellStyle name="SAPBEXchaText 3 6 8" xfId="34194" xr:uid="{00000000-0005-0000-0000-0000A54D0000}"/>
    <cellStyle name="SAPBEXchaText 3 7" xfId="6338" xr:uid="{00000000-0005-0000-0000-0000A64D0000}"/>
    <cellStyle name="SAPBEXchaText 3 7 2" xfId="15619" xr:uid="{00000000-0005-0000-0000-0000A74D0000}"/>
    <cellStyle name="SAPBEXchaText 3 7 2 2" xfId="27173" xr:uid="{00000000-0005-0000-0000-0000A84D0000}"/>
    <cellStyle name="SAPBEXchaText 3 7 2 3" xfId="38176" xr:uid="{00000000-0005-0000-0000-0000A94D0000}"/>
    <cellStyle name="SAPBEXchaText 3 7 3" xfId="17554" xr:uid="{00000000-0005-0000-0000-0000AA4D0000}"/>
    <cellStyle name="SAPBEXchaText 3 7 3 2" xfId="29042" xr:uid="{00000000-0005-0000-0000-0000AB4D0000}"/>
    <cellStyle name="SAPBEXchaText 3 7 3 3" xfId="39845" xr:uid="{00000000-0005-0000-0000-0000AC4D0000}"/>
    <cellStyle name="SAPBEXchaText 3 7 4" xfId="19138" xr:uid="{00000000-0005-0000-0000-0000AD4D0000}"/>
    <cellStyle name="SAPBEXchaText 3 7 4 2" xfId="30626" xr:uid="{00000000-0005-0000-0000-0000AE4D0000}"/>
    <cellStyle name="SAPBEXchaText 3 7 4 3" xfId="41400" xr:uid="{00000000-0005-0000-0000-0000AF4D0000}"/>
    <cellStyle name="SAPBEXchaText 3 7 5" xfId="20872" xr:uid="{00000000-0005-0000-0000-0000B04D0000}"/>
    <cellStyle name="SAPBEXchaText 3 7 5 2" xfId="32353" xr:uid="{00000000-0005-0000-0000-0000B14D0000}"/>
    <cellStyle name="SAPBEXchaText 3 7 5 3" xfId="42939" xr:uid="{00000000-0005-0000-0000-0000B24D0000}"/>
    <cellStyle name="SAPBEXchaText 3 7 6" xfId="11041" xr:uid="{00000000-0005-0000-0000-0000B34D0000}"/>
    <cellStyle name="SAPBEXchaText 3 7 7" xfId="22696" xr:uid="{00000000-0005-0000-0000-0000B44D0000}"/>
    <cellStyle name="SAPBEXchaText 3 7 8" xfId="34033" xr:uid="{00000000-0005-0000-0000-0000B54D0000}"/>
    <cellStyle name="SAPBEXchaText 3 8" xfId="6738" xr:uid="{00000000-0005-0000-0000-0000B64D0000}"/>
    <cellStyle name="SAPBEXchaText 3 8 2" xfId="16019" xr:uid="{00000000-0005-0000-0000-0000B74D0000}"/>
    <cellStyle name="SAPBEXchaText 3 8 2 2" xfId="27573" xr:uid="{00000000-0005-0000-0000-0000B84D0000}"/>
    <cellStyle name="SAPBEXchaText 3 8 2 3" xfId="38530" xr:uid="{00000000-0005-0000-0000-0000B94D0000}"/>
    <cellStyle name="SAPBEXchaText 3 8 3" xfId="17917" xr:uid="{00000000-0005-0000-0000-0000BA4D0000}"/>
    <cellStyle name="SAPBEXchaText 3 8 3 2" xfId="29405" xr:uid="{00000000-0005-0000-0000-0000BB4D0000}"/>
    <cellStyle name="SAPBEXchaText 3 8 3 3" xfId="40207" xr:uid="{00000000-0005-0000-0000-0000BC4D0000}"/>
    <cellStyle name="SAPBEXchaText 3 8 4" xfId="19538" xr:uid="{00000000-0005-0000-0000-0000BD4D0000}"/>
    <cellStyle name="SAPBEXchaText 3 8 4 2" xfId="31026" xr:uid="{00000000-0005-0000-0000-0000BE4D0000}"/>
    <cellStyle name="SAPBEXchaText 3 8 4 3" xfId="41754" xr:uid="{00000000-0005-0000-0000-0000BF4D0000}"/>
    <cellStyle name="SAPBEXchaText 3 8 5" xfId="21272" xr:uid="{00000000-0005-0000-0000-0000C04D0000}"/>
    <cellStyle name="SAPBEXchaText 3 8 5 2" xfId="32753" xr:uid="{00000000-0005-0000-0000-0000C14D0000}"/>
    <cellStyle name="SAPBEXchaText 3 8 5 3" xfId="43293" xr:uid="{00000000-0005-0000-0000-0000C24D0000}"/>
    <cellStyle name="SAPBEXchaText 3 8 6" xfId="11441" xr:uid="{00000000-0005-0000-0000-0000C34D0000}"/>
    <cellStyle name="SAPBEXchaText 3 8 7" xfId="23096" xr:uid="{00000000-0005-0000-0000-0000C44D0000}"/>
    <cellStyle name="SAPBEXchaText 3 8 8" xfId="34433" xr:uid="{00000000-0005-0000-0000-0000C54D0000}"/>
    <cellStyle name="SAPBEXchaText 3 9" xfId="10121" xr:uid="{00000000-0005-0000-0000-0000C64D0000}"/>
    <cellStyle name="SAPBEXchaText 3 9 2" xfId="14898" xr:uid="{00000000-0005-0000-0000-0000C74D0000}"/>
    <cellStyle name="SAPBEXchaText 3 9 2 2" xfId="26457" xr:uid="{00000000-0005-0000-0000-0000C84D0000}"/>
    <cellStyle name="SAPBEXchaText 3 9 2 3" xfId="37527" xr:uid="{00000000-0005-0000-0000-0000C94D0000}"/>
    <cellStyle name="SAPBEXchaText 3 9 3" xfId="13318" xr:uid="{00000000-0005-0000-0000-0000CA4D0000}"/>
    <cellStyle name="SAPBEXchaText 3 9 3 2" xfId="24886" xr:uid="{00000000-0005-0000-0000-0000CB4D0000}"/>
    <cellStyle name="SAPBEXchaText 3 9 3 3" xfId="36160" xr:uid="{00000000-0005-0000-0000-0000CC4D0000}"/>
    <cellStyle name="SAPBEXchaText 3 9 4" xfId="13714" xr:uid="{00000000-0005-0000-0000-0000CD4D0000}"/>
    <cellStyle name="SAPBEXchaText 3 9 4 2" xfId="25278" xr:uid="{00000000-0005-0000-0000-0000CE4D0000}"/>
    <cellStyle name="SAPBEXchaText 3 9 4 3" xfId="36508" xr:uid="{00000000-0005-0000-0000-0000CF4D0000}"/>
    <cellStyle name="SAPBEXchaText 3 9 5" xfId="12820" xr:uid="{00000000-0005-0000-0000-0000D04D0000}"/>
    <cellStyle name="SAPBEXchaText 3 9 5 2" xfId="24390" xr:uid="{00000000-0005-0000-0000-0000D14D0000}"/>
    <cellStyle name="SAPBEXchaText 3 9 5 3" xfId="35708" xr:uid="{00000000-0005-0000-0000-0000D24D0000}"/>
    <cellStyle name="SAPBEXchaText 3 9 6" xfId="22332" xr:uid="{00000000-0005-0000-0000-0000D34D0000}"/>
    <cellStyle name="SAPBEXchaText 3 9 7" xfId="8170" xr:uid="{00000000-0005-0000-0000-0000D44D0000}"/>
    <cellStyle name="SAPBEXchaText 4" xfId="4161" xr:uid="{00000000-0005-0000-0000-0000D54D0000}"/>
    <cellStyle name="SAPBEXchaText 4 10" xfId="13048" xr:uid="{00000000-0005-0000-0000-0000D64D0000}"/>
    <cellStyle name="SAPBEXchaText 4 10 2" xfId="24617" xr:uid="{00000000-0005-0000-0000-0000D74D0000}"/>
    <cellStyle name="SAPBEXchaText 4 10 3" xfId="35906" xr:uid="{00000000-0005-0000-0000-0000D84D0000}"/>
    <cellStyle name="SAPBEXchaText 4 11" xfId="15278" xr:uid="{00000000-0005-0000-0000-0000D94D0000}"/>
    <cellStyle name="SAPBEXchaText 4 11 2" xfId="26833" xr:uid="{00000000-0005-0000-0000-0000DA4D0000}"/>
    <cellStyle name="SAPBEXchaText 4 11 3" xfId="37864" xr:uid="{00000000-0005-0000-0000-0000DB4D0000}"/>
    <cellStyle name="SAPBEXchaText 4 12" xfId="15147" xr:uid="{00000000-0005-0000-0000-0000DC4D0000}"/>
    <cellStyle name="SAPBEXchaText 4 12 2" xfId="26705" xr:uid="{00000000-0005-0000-0000-0000DD4D0000}"/>
    <cellStyle name="SAPBEXchaText 4 12 3" xfId="37746" xr:uid="{00000000-0005-0000-0000-0000DE4D0000}"/>
    <cellStyle name="SAPBEXchaText 4 13" xfId="12743" xr:uid="{00000000-0005-0000-0000-0000DF4D0000}"/>
    <cellStyle name="SAPBEXchaText 4 13 2" xfId="24313" xr:uid="{00000000-0005-0000-0000-0000E04D0000}"/>
    <cellStyle name="SAPBEXchaText 4 13 3" xfId="35635" xr:uid="{00000000-0005-0000-0000-0000E14D0000}"/>
    <cellStyle name="SAPBEXchaText 4 14" xfId="8939" xr:uid="{00000000-0005-0000-0000-0000E24D0000}"/>
    <cellStyle name="SAPBEXchaText 4 15" xfId="33775" xr:uid="{00000000-0005-0000-0000-0000E34D0000}"/>
    <cellStyle name="SAPBEXchaText 4 2" xfId="4162" xr:uid="{00000000-0005-0000-0000-0000E44D0000}"/>
    <cellStyle name="SAPBEXchaText 4 2 2" xfId="4163" xr:uid="{00000000-0005-0000-0000-0000E54D0000}"/>
    <cellStyle name="SAPBEXchaText 4 2 2 10" xfId="13011" xr:uid="{00000000-0005-0000-0000-0000E64D0000}"/>
    <cellStyle name="SAPBEXchaText 4 2 2 10 2" xfId="24580" xr:uid="{00000000-0005-0000-0000-0000E74D0000}"/>
    <cellStyle name="SAPBEXchaText 4 2 2 10 3" xfId="35871" xr:uid="{00000000-0005-0000-0000-0000E84D0000}"/>
    <cellStyle name="SAPBEXchaText 4 2 2 11" xfId="13390" xr:uid="{00000000-0005-0000-0000-0000E94D0000}"/>
    <cellStyle name="SAPBEXchaText 4 2 2 11 2" xfId="24957" xr:uid="{00000000-0005-0000-0000-0000EA4D0000}"/>
    <cellStyle name="SAPBEXchaText 4 2 2 11 3" xfId="36226" xr:uid="{00000000-0005-0000-0000-0000EB4D0000}"/>
    <cellStyle name="SAPBEXchaText 4 2 2 12" xfId="10691" xr:uid="{00000000-0005-0000-0000-0000EC4D0000}"/>
    <cellStyle name="SAPBEXchaText 4 2 2 13" xfId="8635" xr:uid="{00000000-0005-0000-0000-0000ED4D0000}"/>
    <cellStyle name="SAPBEXchaText 4 2 2 2" xfId="4164" xr:uid="{00000000-0005-0000-0000-0000EE4D0000}"/>
    <cellStyle name="SAPBEXchaText 4 2 2 3" xfId="5723" xr:uid="{00000000-0005-0000-0000-0000EF4D0000}"/>
    <cellStyle name="SAPBEXchaText 4 2 2 3 2" xfId="15421" xr:uid="{00000000-0005-0000-0000-0000F04D0000}"/>
    <cellStyle name="SAPBEXchaText 4 2 2 3 2 2" xfId="26975" xr:uid="{00000000-0005-0000-0000-0000F14D0000}"/>
    <cellStyle name="SAPBEXchaText 4 2 2 3 2 3" xfId="37997" xr:uid="{00000000-0005-0000-0000-0000F24D0000}"/>
    <cellStyle name="SAPBEXchaText 4 2 2 3 3" xfId="17367" xr:uid="{00000000-0005-0000-0000-0000F34D0000}"/>
    <cellStyle name="SAPBEXchaText 4 2 2 3 3 2" xfId="28855" xr:uid="{00000000-0005-0000-0000-0000F44D0000}"/>
    <cellStyle name="SAPBEXchaText 4 2 2 3 3 3" xfId="39659" xr:uid="{00000000-0005-0000-0000-0000F54D0000}"/>
    <cellStyle name="SAPBEXchaText 4 2 2 3 4" xfId="18954" xr:uid="{00000000-0005-0000-0000-0000F64D0000}"/>
    <cellStyle name="SAPBEXchaText 4 2 2 3 4 2" xfId="30442" xr:uid="{00000000-0005-0000-0000-0000F74D0000}"/>
    <cellStyle name="SAPBEXchaText 4 2 2 3 4 3" xfId="41231" xr:uid="{00000000-0005-0000-0000-0000F84D0000}"/>
    <cellStyle name="SAPBEXchaText 4 2 2 3 5" xfId="20693" xr:uid="{00000000-0005-0000-0000-0000F94D0000}"/>
    <cellStyle name="SAPBEXchaText 4 2 2 3 5 2" xfId="32176" xr:uid="{00000000-0005-0000-0000-0000FA4D0000}"/>
    <cellStyle name="SAPBEXchaText 4 2 2 3 5 3" xfId="42777" xr:uid="{00000000-0005-0000-0000-0000FB4D0000}"/>
    <cellStyle name="SAPBEXchaText 4 2 2 3 6" xfId="10798" xr:uid="{00000000-0005-0000-0000-0000FC4D0000}"/>
    <cellStyle name="SAPBEXchaText 4 2 2 3 7" xfId="22515" xr:uid="{00000000-0005-0000-0000-0000FD4D0000}"/>
    <cellStyle name="SAPBEXchaText 4 2 2 3 8" xfId="33861" xr:uid="{00000000-0005-0000-0000-0000FE4D0000}"/>
    <cellStyle name="SAPBEXchaText 4 2 2 4" xfId="7076" xr:uid="{00000000-0005-0000-0000-0000FF4D0000}"/>
    <cellStyle name="SAPBEXchaText 4 2 2 4 2" xfId="16357" xr:uid="{00000000-0005-0000-0000-0000004E0000}"/>
    <cellStyle name="SAPBEXchaText 4 2 2 4 2 2" xfId="27911" xr:uid="{00000000-0005-0000-0000-0000014E0000}"/>
    <cellStyle name="SAPBEXchaText 4 2 2 4 2 3" xfId="38825" xr:uid="{00000000-0005-0000-0000-0000024E0000}"/>
    <cellStyle name="SAPBEXchaText 4 2 2 4 3" xfId="18215" xr:uid="{00000000-0005-0000-0000-0000034E0000}"/>
    <cellStyle name="SAPBEXchaText 4 2 2 4 3 2" xfId="29703" xr:uid="{00000000-0005-0000-0000-0000044E0000}"/>
    <cellStyle name="SAPBEXchaText 4 2 2 4 3 3" xfId="40504" xr:uid="{00000000-0005-0000-0000-0000054E0000}"/>
    <cellStyle name="SAPBEXchaText 4 2 2 4 4" xfId="19876" xr:uid="{00000000-0005-0000-0000-0000064E0000}"/>
    <cellStyle name="SAPBEXchaText 4 2 2 4 4 2" xfId="31364" xr:uid="{00000000-0005-0000-0000-0000074E0000}"/>
    <cellStyle name="SAPBEXchaText 4 2 2 4 4 3" xfId="42049" xr:uid="{00000000-0005-0000-0000-0000084E0000}"/>
    <cellStyle name="SAPBEXchaText 4 2 2 4 5" xfId="21610" xr:uid="{00000000-0005-0000-0000-0000094E0000}"/>
    <cellStyle name="SAPBEXchaText 4 2 2 4 5 2" xfId="33091" xr:uid="{00000000-0005-0000-0000-00000A4E0000}"/>
    <cellStyle name="SAPBEXchaText 4 2 2 4 5 3" xfId="43588" xr:uid="{00000000-0005-0000-0000-00000B4E0000}"/>
    <cellStyle name="SAPBEXchaText 4 2 2 4 6" xfId="11779" xr:uid="{00000000-0005-0000-0000-00000C4E0000}"/>
    <cellStyle name="SAPBEXchaText 4 2 2 4 7" xfId="23434" xr:uid="{00000000-0005-0000-0000-00000D4E0000}"/>
    <cellStyle name="SAPBEXchaText 4 2 2 4 8" xfId="34771" xr:uid="{00000000-0005-0000-0000-00000E4E0000}"/>
    <cellStyle name="SAPBEXchaText 4 2 2 5" xfId="7200" xr:uid="{00000000-0005-0000-0000-00000F4E0000}"/>
    <cellStyle name="SAPBEXchaText 4 2 2 5 2" xfId="16481" xr:uid="{00000000-0005-0000-0000-0000104E0000}"/>
    <cellStyle name="SAPBEXchaText 4 2 2 5 2 2" xfId="28035" xr:uid="{00000000-0005-0000-0000-0000114E0000}"/>
    <cellStyle name="SAPBEXchaText 4 2 2 5 2 3" xfId="38938" xr:uid="{00000000-0005-0000-0000-0000124E0000}"/>
    <cellStyle name="SAPBEXchaText 4 2 2 5 3" xfId="18330" xr:uid="{00000000-0005-0000-0000-0000134E0000}"/>
    <cellStyle name="SAPBEXchaText 4 2 2 5 3 2" xfId="29818" xr:uid="{00000000-0005-0000-0000-0000144E0000}"/>
    <cellStyle name="SAPBEXchaText 4 2 2 5 3 3" xfId="40619" xr:uid="{00000000-0005-0000-0000-0000154E0000}"/>
    <cellStyle name="SAPBEXchaText 4 2 2 5 4" xfId="20000" xr:uid="{00000000-0005-0000-0000-0000164E0000}"/>
    <cellStyle name="SAPBEXchaText 4 2 2 5 4 2" xfId="31488" xr:uid="{00000000-0005-0000-0000-0000174E0000}"/>
    <cellStyle name="SAPBEXchaText 4 2 2 5 4 3" xfId="42162" xr:uid="{00000000-0005-0000-0000-0000184E0000}"/>
    <cellStyle name="SAPBEXchaText 4 2 2 5 5" xfId="21734" xr:uid="{00000000-0005-0000-0000-0000194E0000}"/>
    <cellStyle name="SAPBEXchaText 4 2 2 5 5 2" xfId="33215" xr:uid="{00000000-0005-0000-0000-00001A4E0000}"/>
    <cellStyle name="SAPBEXchaText 4 2 2 5 5 3" xfId="43701" xr:uid="{00000000-0005-0000-0000-00001B4E0000}"/>
    <cellStyle name="SAPBEXchaText 4 2 2 5 6" xfId="11903" xr:uid="{00000000-0005-0000-0000-00001C4E0000}"/>
    <cellStyle name="SAPBEXchaText 4 2 2 5 7" xfId="23558" xr:uid="{00000000-0005-0000-0000-00001D4E0000}"/>
    <cellStyle name="SAPBEXchaText 4 2 2 5 8" xfId="34895" xr:uid="{00000000-0005-0000-0000-00001E4E0000}"/>
    <cellStyle name="SAPBEXchaText 4 2 2 6" xfId="7752" xr:uid="{00000000-0005-0000-0000-00001F4E0000}"/>
    <cellStyle name="SAPBEXchaText 4 2 2 6 2" xfId="16737" xr:uid="{00000000-0005-0000-0000-0000204E0000}"/>
    <cellStyle name="SAPBEXchaText 4 2 2 6 2 2" xfId="28291" xr:uid="{00000000-0005-0000-0000-0000214E0000}"/>
    <cellStyle name="SAPBEXchaText 4 2 2 6 2 3" xfId="39160" xr:uid="{00000000-0005-0000-0000-0000224E0000}"/>
    <cellStyle name="SAPBEXchaText 4 2 2 6 3" xfId="18535" xr:uid="{00000000-0005-0000-0000-0000234E0000}"/>
    <cellStyle name="SAPBEXchaText 4 2 2 6 3 2" xfId="30023" xr:uid="{00000000-0005-0000-0000-0000244E0000}"/>
    <cellStyle name="SAPBEXchaText 4 2 2 6 3 3" xfId="40821" xr:uid="{00000000-0005-0000-0000-0000254E0000}"/>
    <cellStyle name="SAPBEXchaText 4 2 2 6 4" xfId="20224" xr:uid="{00000000-0005-0000-0000-0000264E0000}"/>
    <cellStyle name="SAPBEXchaText 4 2 2 6 4 2" xfId="31712" xr:uid="{00000000-0005-0000-0000-0000274E0000}"/>
    <cellStyle name="SAPBEXchaText 4 2 2 6 4 3" xfId="42356" xr:uid="{00000000-0005-0000-0000-0000284E0000}"/>
    <cellStyle name="SAPBEXchaText 4 2 2 6 5" xfId="21958" xr:uid="{00000000-0005-0000-0000-0000294E0000}"/>
    <cellStyle name="SAPBEXchaText 4 2 2 6 5 2" xfId="33439" xr:uid="{00000000-0005-0000-0000-00002A4E0000}"/>
    <cellStyle name="SAPBEXchaText 4 2 2 6 5 3" xfId="43895" xr:uid="{00000000-0005-0000-0000-00002B4E0000}"/>
    <cellStyle name="SAPBEXchaText 4 2 2 6 6" xfId="12203" xr:uid="{00000000-0005-0000-0000-00002C4E0000}"/>
    <cellStyle name="SAPBEXchaText 4 2 2 6 7" xfId="23782" xr:uid="{00000000-0005-0000-0000-00002D4E0000}"/>
    <cellStyle name="SAPBEXchaText 4 2 2 6 8" xfId="35117" xr:uid="{00000000-0005-0000-0000-00002E4E0000}"/>
    <cellStyle name="SAPBEXchaText 4 2 2 7" xfId="10127" xr:uid="{00000000-0005-0000-0000-00002F4E0000}"/>
    <cellStyle name="SAPBEXchaText 4 2 2 8" xfId="13902" xr:uid="{00000000-0005-0000-0000-0000304E0000}"/>
    <cellStyle name="SAPBEXchaText 4 2 2 8 2" xfId="25466" xr:uid="{00000000-0005-0000-0000-0000314E0000}"/>
    <cellStyle name="SAPBEXchaText 4 2 2 8 3" xfId="36674" xr:uid="{00000000-0005-0000-0000-0000324E0000}"/>
    <cellStyle name="SAPBEXchaText 4 2 2 9" xfId="14688" xr:uid="{00000000-0005-0000-0000-0000334E0000}"/>
    <cellStyle name="SAPBEXchaText 4 2 2 9 2" xfId="26249" xr:uid="{00000000-0005-0000-0000-0000344E0000}"/>
    <cellStyle name="SAPBEXchaText 4 2 2 9 3" xfId="37351" xr:uid="{00000000-0005-0000-0000-0000354E0000}"/>
    <cellStyle name="SAPBEXchaText 4 2 3" xfId="4165" xr:uid="{00000000-0005-0000-0000-0000364E0000}"/>
    <cellStyle name="SAPBEXchaText 4 2 4" xfId="4166" xr:uid="{00000000-0005-0000-0000-0000374E0000}"/>
    <cellStyle name="SAPBEXchaText 4 2 5" xfId="5479" xr:uid="{00000000-0005-0000-0000-0000384E0000}"/>
    <cellStyle name="SAPBEXchaText 4 2 6" xfId="10126" xr:uid="{00000000-0005-0000-0000-0000394E0000}"/>
    <cellStyle name="SAPBEXchaText 4 2 6 2" xfId="14902" xr:uid="{00000000-0005-0000-0000-00003A4E0000}"/>
    <cellStyle name="SAPBEXchaText 4 2 6 2 2" xfId="26461" xr:uid="{00000000-0005-0000-0000-00003B4E0000}"/>
    <cellStyle name="SAPBEXchaText 4 2 6 2 3" xfId="37531" xr:uid="{00000000-0005-0000-0000-00003C4E0000}"/>
    <cellStyle name="SAPBEXchaText 4 2 6 3" xfId="13307" xr:uid="{00000000-0005-0000-0000-00003D4E0000}"/>
    <cellStyle name="SAPBEXchaText 4 2 6 3 2" xfId="24875" xr:uid="{00000000-0005-0000-0000-00003E4E0000}"/>
    <cellStyle name="SAPBEXchaText 4 2 6 3 3" xfId="36150" xr:uid="{00000000-0005-0000-0000-00003F4E0000}"/>
    <cellStyle name="SAPBEXchaText 4 2 6 4" xfId="17358" xr:uid="{00000000-0005-0000-0000-0000404E0000}"/>
    <cellStyle name="SAPBEXchaText 4 2 6 4 2" xfId="28846" xr:uid="{00000000-0005-0000-0000-0000414E0000}"/>
    <cellStyle name="SAPBEXchaText 4 2 6 4 3" xfId="39650" xr:uid="{00000000-0005-0000-0000-0000424E0000}"/>
    <cellStyle name="SAPBEXchaText 4 2 6 5" xfId="12748" xr:uid="{00000000-0005-0000-0000-0000434E0000}"/>
    <cellStyle name="SAPBEXchaText 4 2 6 5 2" xfId="24318" xr:uid="{00000000-0005-0000-0000-0000444E0000}"/>
    <cellStyle name="SAPBEXchaText 4 2 6 5 3" xfId="35640" xr:uid="{00000000-0005-0000-0000-0000454E0000}"/>
    <cellStyle name="SAPBEXchaText 4 2 6 6" xfId="22335" xr:uid="{00000000-0005-0000-0000-0000464E0000}"/>
    <cellStyle name="SAPBEXchaText 4 2 6 7" xfId="22433" xr:uid="{00000000-0005-0000-0000-0000474E0000}"/>
    <cellStyle name="SAPBEXchaText 4 3" xfId="4167" xr:uid="{00000000-0005-0000-0000-0000484E0000}"/>
    <cellStyle name="SAPBEXchaText 4 3 10" xfId="14892" xr:uid="{00000000-0005-0000-0000-0000494E0000}"/>
    <cellStyle name="SAPBEXchaText 4 3 10 2" xfId="26451" xr:uid="{00000000-0005-0000-0000-00004A4E0000}"/>
    <cellStyle name="SAPBEXchaText 4 3 10 3" xfId="37524" xr:uid="{00000000-0005-0000-0000-00004B4E0000}"/>
    <cellStyle name="SAPBEXchaText 4 3 11" xfId="13303" xr:uid="{00000000-0005-0000-0000-00004C4E0000}"/>
    <cellStyle name="SAPBEXchaText 4 3 11 2" xfId="24871" xr:uid="{00000000-0005-0000-0000-00004D4E0000}"/>
    <cellStyle name="SAPBEXchaText 4 3 11 3" xfId="36146" xr:uid="{00000000-0005-0000-0000-00004E4E0000}"/>
    <cellStyle name="SAPBEXchaText 4 3 12" xfId="8613" xr:uid="{00000000-0005-0000-0000-00004F4E0000}"/>
    <cellStyle name="SAPBEXchaText 4 3 13" xfId="8186" xr:uid="{00000000-0005-0000-0000-0000504E0000}"/>
    <cellStyle name="SAPBEXchaText 4 3 2" xfId="4168" xr:uid="{00000000-0005-0000-0000-0000514E0000}"/>
    <cellStyle name="SAPBEXchaText 4 3 3" xfId="5722" xr:uid="{00000000-0005-0000-0000-0000524E0000}"/>
    <cellStyle name="SAPBEXchaText 4 3 3 2" xfId="15420" xr:uid="{00000000-0005-0000-0000-0000534E0000}"/>
    <cellStyle name="SAPBEXchaText 4 3 3 2 2" xfId="26974" xr:uid="{00000000-0005-0000-0000-0000544E0000}"/>
    <cellStyle name="SAPBEXchaText 4 3 3 2 3" xfId="37996" xr:uid="{00000000-0005-0000-0000-0000554E0000}"/>
    <cellStyle name="SAPBEXchaText 4 3 3 3" xfId="17366" xr:uid="{00000000-0005-0000-0000-0000564E0000}"/>
    <cellStyle name="SAPBEXchaText 4 3 3 3 2" xfId="28854" xr:uid="{00000000-0005-0000-0000-0000574E0000}"/>
    <cellStyle name="SAPBEXchaText 4 3 3 3 3" xfId="39658" xr:uid="{00000000-0005-0000-0000-0000584E0000}"/>
    <cellStyle name="SAPBEXchaText 4 3 3 4" xfId="18953" xr:uid="{00000000-0005-0000-0000-0000594E0000}"/>
    <cellStyle name="SAPBEXchaText 4 3 3 4 2" xfId="30441" xr:uid="{00000000-0005-0000-0000-00005A4E0000}"/>
    <cellStyle name="SAPBEXchaText 4 3 3 4 3" xfId="41230" xr:uid="{00000000-0005-0000-0000-00005B4E0000}"/>
    <cellStyle name="SAPBEXchaText 4 3 3 5" xfId="20692" xr:uid="{00000000-0005-0000-0000-00005C4E0000}"/>
    <cellStyle name="SAPBEXchaText 4 3 3 5 2" xfId="32175" xr:uid="{00000000-0005-0000-0000-00005D4E0000}"/>
    <cellStyle name="SAPBEXchaText 4 3 3 5 3" xfId="42776" xr:uid="{00000000-0005-0000-0000-00005E4E0000}"/>
    <cellStyle name="SAPBEXchaText 4 3 3 6" xfId="10797" xr:uid="{00000000-0005-0000-0000-00005F4E0000}"/>
    <cellStyle name="SAPBEXchaText 4 3 3 7" xfId="22514" xr:uid="{00000000-0005-0000-0000-0000604E0000}"/>
    <cellStyle name="SAPBEXchaText 4 3 3 8" xfId="33860" xr:uid="{00000000-0005-0000-0000-0000614E0000}"/>
    <cellStyle name="SAPBEXchaText 4 3 4" xfId="7075" xr:uid="{00000000-0005-0000-0000-0000624E0000}"/>
    <cellStyle name="SAPBEXchaText 4 3 4 2" xfId="16356" xr:uid="{00000000-0005-0000-0000-0000634E0000}"/>
    <cellStyle name="SAPBEXchaText 4 3 4 2 2" xfId="27910" xr:uid="{00000000-0005-0000-0000-0000644E0000}"/>
    <cellStyle name="SAPBEXchaText 4 3 4 2 3" xfId="38824" xr:uid="{00000000-0005-0000-0000-0000654E0000}"/>
    <cellStyle name="SAPBEXchaText 4 3 4 3" xfId="18214" xr:uid="{00000000-0005-0000-0000-0000664E0000}"/>
    <cellStyle name="SAPBEXchaText 4 3 4 3 2" xfId="29702" xr:uid="{00000000-0005-0000-0000-0000674E0000}"/>
    <cellStyle name="SAPBEXchaText 4 3 4 3 3" xfId="40503" xr:uid="{00000000-0005-0000-0000-0000684E0000}"/>
    <cellStyle name="SAPBEXchaText 4 3 4 4" xfId="19875" xr:uid="{00000000-0005-0000-0000-0000694E0000}"/>
    <cellStyle name="SAPBEXchaText 4 3 4 4 2" xfId="31363" xr:uid="{00000000-0005-0000-0000-00006A4E0000}"/>
    <cellStyle name="SAPBEXchaText 4 3 4 4 3" xfId="42048" xr:uid="{00000000-0005-0000-0000-00006B4E0000}"/>
    <cellStyle name="SAPBEXchaText 4 3 4 5" xfId="21609" xr:uid="{00000000-0005-0000-0000-00006C4E0000}"/>
    <cellStyle name="SAPBEXchaText 4 3 4 5 2" xfId="33090" xr:uid="{00000000-0005-0000-0000-00006D4E0000}"/>
    <cellStyle name="SAPBEXchaText 4 3 4 5 3" xfId="43587" xr:uid="{00000000-0005-0000-0000-00006E4E0000}"/>
    <cellStyle name="SAPBEXchaText 4 3 4 6" xfId="11778" xr:uid="{00000000-0005-0000-0000-00006F4E0000}"/>
    <cellStyle name="SAPBEXchaText 4 3 4 7" xfId="23433" xr:uid="{00000000-0005-0000-0000-0000704E0000}"/>
    <cellStyle name="SAPBEXchaText 4 3 4 8" xfId="34770" xr:uid="{00000000-0005-0000-0000-0000714E0000}"/>
    <cellStyle name="SAPBEXchaText 4 3 5" xfId="6369" xr:uid="{00000000-0005-0000-0000-0000724E0000}"/>
    <cellStyle name="SAPBEXchaText 4 3 5 2" xfId="15650" xr:uid="{00000000-0005-0000-0000-0000734E0000}"/>
    <cellStyle name="SAPBEXchaText 4 3 5 2 2" xfId="27204" xr:uid="{00000000-0005-0000-0000-0000744E0000}"/>
    <cellStyle name="SAPBEXchaText 4 3 5 2 3" xfId="38201" xr:uid="{00000000-0005-0000-0000-0000754E0000}"/>
    <cellStyle name="SAPBEXchaText 4 3 5 3" xfId="17581" xr:uid="{00000000-0005-0000-0000-0000764E0000}"/>
    <cellStyle name="SAPBEXchaText 4 3 5 3 2" xfId="29069" xr:uid="{00000000-0005-0000-0000-0000774E0000}"/>
    <cellStyle name="SAPBEXchaText 4 3 5 3 3" xfId="39872" xr:uid="{00000000-0005-0000-0000-0000784E0000}"/>
    <cellStyle name="SAPBEXchaText 4 3 5 4" xfId="19169" xr:uid="{00000000-0005-0000-0000-0000794E0000}"/>
    <cellStyle name="SAPBEXchaText 4 3 5 4 2" xfId="30657" xr:uid="{00000000-0005-0000-0000-00007A4E0000}"/>
    <cellStyle name="SAPBEXchaText 4 3 5 4 3" xfId="41425" xr:uid="{00000000-0005-0000-0000-00007B4E0000}"/>
    <cellStyle name="SAPBEXchaText 4 3 5 5" xfId="20903" xr:uid="{00000000-0005-0000-0000-00007C4E0000}"/>
    <cellStyle name="SAPBEXchaText 4 3 5 5 2" xfId="32384" xr:uid="{00000000-0005-0000-0000-00007D4E0000}"/>
    <cellStyle name="SAPBEXchaText 4 3 5 5 3" xfId="42964" xr:uid="{00000000-0005-0000-0000-00007E4E0000}"/>
    <cellStyle name="SAPBEXchaText 4 3 5 6" xfId="11072" xr:uid="{00000000-0005-0000-0000-00007F4E0000}"/>
    <cellStyle name="SAPBEXchaText 4 3 5 7" xfId="22727" xr:uid="{00000000-0005-0000-0000-0000804E0000}"/>
    <cellStyle name="SAPBEXchaText 4 3 5 8" xfId="34064" xr:uid="{00000000-0005-0000-0000-0000814E0000}"/>
    <cellStyle name="SAPBEXchaText 4 3 6" xfId="7753" xr:uid="{00000000-0005-0000-0000-0000824E0000}"/>
    <cellStyle name="SAPBEXchaText 4 3 6 2" xfId="16738" xr:uid="{00000000-0005-0000-0000-0000834E0000}"/>
    <cellStyle name="SAPBEXchaText 4 3 6 2 2" xfId="28292" xr:uid="{00000000-0005-0000-0000-0000844E0000}"/>
    <cellStyle name="SAPBEXchaText 4 3 6 2 3" xfId="39161" xr:uid="{00000000-0005-0000-0000-0000854E0000}"/>
    <cellStyle name="SAPBEXchaText 4 3 6 3" xfId="18536" xr:uid="{00000000-0005-0000-0000-0000864E0000}"/>
    <cellStyle name="SAPBEXchaText 4 3 6 3 2" xfId="30024" xr:uid="{00000000-0005-0000-0000-0000874E0000}"/>
    <cellStyle name="SAPBEXchaText 4 3 6 3 3" xfId="40822" xr:uid="{00000000-0005-0000-0000-0000884E0000}"/>
    <cellStyle name="SAPBEXchaText 4 3 6 4" xfId="20225" xr:uid="{00000000-0005-0000-0000-0000894E0000}"/>
    <cellStyle name="SAPBEXchaText 4 3 6 4 2" xfId="31713" xr:uid="{00000000-0005-0000-0000-00008A4E0000}"/>
    <cellStyle name="SAPBEXchaText 4 3 6 4 3" xfId="42357" xr:uid="{00000000-0005-0000-0000-00008B4E0000}"/>
    <cellStyle name="SAPBEXchaText 4 3 6 5" xfId="21959" xr:uid="{00000000-0005-0000-0000-00008C4E0000}"/>
    <cellStyle name="SAPBEXchaText 4 3 6 5 2" xfId="33440" xr:uid="{00000000-0005-0000-0000-00008D4E0000}"/>
    <cellStyle name="SAPBEXchaText 4 3 6 5 3" xfId="43896" xr:uid="{00000000-0005-0000-0000-00008E4E0000}"/>
    <cellStyle name="SAPBEXchaText 4 3 6 6" xfId="12204" xr:uid="{00000000-0005-0000-0000-00008F4E0000}"/>
    <cellStyle name="SAPBEXchaText 4 3 6 7" xfId="23783" xr:uid="{00000000-0005-0000-0000-0000904E0000}"/>
    <cellStyle name="SAPBEXchaText 4 3 6 8" xfId="35118" xr:uid="{00000000-0005-0000-0000-0000914E0000}"/>
    <cellStyle name="SAPBEXchaText 4 3 7" xfId="10128" xr:uid="{00000000-0005-0000-0000-0000924E0000}"/>
    <cellStyle name="SAPBEXchaText 4 3 8" xfId="13901" xr:uid="{00000000-0005-0000-0000-0000934E0000}"/>
    <cellStyle name="SAPBEXchaText 4 3 8 2" xfId="25465" xr:uid="{00000000-0005-0000-0000-0000944E0000}"/>
    <cellStyle name="SAPBEXchaText 4 3 8 3" xfId="36673" xr:uid="{00000000-0005-0000-0000-0000954E0000}"/>
    <cellStyle name="SAPBEXchaText 4 3 9" xfId="14687" xr:uid="{00000000-0005-0000-0000-0000964E0000}"/>
    <cellStyle name="SAPBEXchaText 4 3 9 2" xfId="26248" xr:uid="{00000000-0005-0000-0000-0000974E0000}"/>
    <cellStyle name="SAPBEXchaText 4 3 9 3" xfId="37350" xr:uid="{00000000-0005-0000-0000-0000984E0000}"/>
    <cellStyle name="SAPBEXchaText 4 4" xfId="4169" xr:uid="{00000000-0005-0000-0000-0000994E0000}"/>
    <cellStyle name="SAPBEXchaText 4 5" xfId="4170" xr:uid="{00000000-0005-0000-0000-00009A4E0000}"/>
    <cellStyle name="SAPBEXchaText 4 6" xfId="6557" xr:uid="{00000000-0005-0000-0000-00009B4E0000}"/>
    <cellStyle name="SAPBEXchaText 4 6 2" xfId="15838" xr:uid="{00000000-0005-0000-0000-00009C4E0000}"/>
    <cellStyle name="SAPBEXchaText 4 6 2 2" xfId="27392" xr:uid="{00000000-0005-0000-0000-00009D4E0000}"/>
    <cellStyle name="SAPBEXchaText 4 6 2 3" xfId="38363" xr:uid="{00000000-0005-0000-0000-00009E4E0000}"/>
    <cellStyle name="SAPBEXchaText 4 6 3" xfId="17748" xr:uid="{00000000-0005-0000-0000-00009F4E0000}"/>
    <cellStyle name="SAPBEXchaText 4 6 3 2" xfId="29236" xr:uid="{00000000-0005-0000-0000-0000A04E0000}"/>
    <cellStyle name="SAPBEXchaText 4 6 3 3" xfId="40039" xr:uid="{00000000-0005-0000-0000-0000A14E0000}"/>
    <cellStyle name="SAPBEXchaText 4 6 4" xfId="19357" xr:uid="{00000000-0005-0000-0000-0000A24E0000}"/>
    <cellStyle name="SAPBEXchaText 4 6 4 2" xfId="30845" xr:uid="{00000000-0005-0000-0000-0000A34E0000}"/>
    <cellStyle name="SAPBEXchaText 4 6 4 3" xfId="41587" xr:uid="{00000000-0005-0000-0000-0000A44E0000}"/>
    <cellStyle name="SAPBEXchaText 4 6 5" xfId="21091" xr:uid="{00000000-0005-0000-0000-0000A54E0000}"/>
    <cellStyle name="SAPBEXchaText 4 6 5 2" xfId="32572" xr:uid="{00000000-0005-0000-0000-0000A64E0000}"/>
    <cellStyle name="SAPBEXchaText 4 6 5 3" xfId="43126" xr:uid="{00000000-0005-0000-0000-0000A74E0000}"/>
    <cellStyle name="SAPBEXchaText 4 6 6" xfId="11260" xr:uid="{00000000-0005-0000-0000-0000A84E0000}"/>
    <cellStyle name="SAPBEXchaText 4 6 7" xfId="22915" xr:uid="{00000000-0005-0000-0000-0000A94E0000}"/>
    <cellStyle name="SAPBEXchaText 4 6 8" xfId="34252" xr:uid="{00000000-0005-0000-0000-0000AA4E0000}"/>
    <cellStyle name="SAPBEXchaText 4 7" xfId="6385" xr:uid="{00000000-0005-0000-0000-0000AB4E0000}"/>
    <cellStyle name="SAPBEXchaText 4 7 2" xfId="15666" xr:uid="{00000000-0005-0000-0000-0000AC4E0000}"/>
    <cellStyle name="SAPBEXchaText 4 7 2 2" xfId="27220" xr:uid="{00000000-0005-0000-0000-0000AD4E0000}"/>
    <cellStyle name="SAPBEXchaText 4 7 2 3" xfId="38214" xr:uid="{00000000-0005-0000-0000-0000AE4E0000}"/>
    <cellStyle name="SAPBEXchaText 4 7 3" xfId="17595" xr:uid="{00000000-0005-0000-0000-0000AF4E0000}"/>
    <cellStyle name="SAPBEXchaText 4 7 3 2" xfId="29083" xr:uid="{00000000-0005-0000-0000-0000B04E0000}"/>
    <cellStyle name="SAPBEXchaText 4 7 3 3" xfId="39886" xr:uid="{00000000-0005-0000-0000-0000B14E0000}"/>
    <cellStyle name="SAPBEXchaText 4 7 4" xfId="19185" xr:uid="{00000000-0005-0000-0000-0000B24E0000}"/>
    <cellStyle name="SAPBEXchaText 4 7 4 2" xfId="30673" xr:uid="{00000000-0005-0000-0000-0000B34E0000}"/>
    <cellStyle name="SAPBEXchaText 4 7 4 3" xfId="41438" xr:uid="{00000000-0005-0000-0000-0000B44E0000}"/>
    <cellStyle name="SAPBEXchaText 4 7 5" xfId="20919" xr:uid="{00000000-0005-0000-0000-0000B54E0000}"/>
    <cellStyle name="SAPBEXchaText 4 7 5 2" xfId="32400" xr:uid="{00000000-0005-0000-0000-0000B64E0000}"/>
    <cellStyle name="SAPBEXchaText 4 7 5 3" xfId="42977" xr:uid="{00000000-0005-0000-0000-0000B74E0000}"/>
    <cellStyle name="SAPBEXchaText 4 7 6" xfId="11088" xr:uid="{00000000-0005-0000-0000-0000B84E0000}"/>
    <cellStyle name="SAPBEXchaText 4 7 7" xfId="22743" xr:uid="{00000000-0005-0000-0000-0000B94E0000}"/>
    <cellStyle name="SAPBEXchaText 4 7 8" xfId="34080" xr:uid="{00000000-0005-0000-0000-0000BA4E0000}"/>
    <cellStyle name="SAPBEXchaText 4 8" xfId="6442" xr:uid="{00000000-0005-0000-0000-0000BB4E0000}"/>
    <cellStyle name="SAPBEXchaText 4 8 2" xfId="15723" xr:uid="{00000000-0005-0000-0000-0000BC4E0000}"/>
    <cellStyle name="SAPBEXchaText 4 8 2 2" xfId="27277" xr:uid="{00000000-0005-0000-0000-0000BD4E0000}"/>
    <cellStyle name="SAPBEXchaText 4 8 2 3" xfId="38265" xr:uid="{00000000-0005-0000-0000-0000BE4E0000}"/>
    <cellStyle name="SAPBEXchaText 4 8 3" xfId="17649" xr:uid="{00000000-0005-0000-0000-0000BF4E0000}"/>
    <cellStyle name="SAPBEXchaText 4 8 3 2" xfId="29137" xr:uid="{00000000-0005-0000-0000-0000C04E0000}"/>
    <cellStyle name="SAPBEXchaText 4 8 3 3" xfId="39940" xr:uid="{00000000-0005-0000-0000-0000C14E0000}"/>
    <cellStyle name="SAPBEXchaText 4 8 4" xfId="19242" xr:uid="{00000000-0005-0000-0000-0000C24E0000}"/>
    <cellStyle name="SAPBEXchaText 4 8 4 2" xfId="30730" xr:uid="{00000000-0005-0000-0000-0000C34E0000}"/>
    <cellStyle name="SAPBEXchaText 4 8 4 3" xfId="41489" xr:uid="{00000000-0005-0000-0000-0000C44E0000}"/>
    <cellStyle name="SAPBEXchaText 4 8 5" xfId="20976" xr:uid="{00000000-0005-0000-0000-0000C54E0000}"/>
    <cellStyle name="SAPBEXchaText 4 8 5 2" xfId="32457" xr:uid="{00000000-0005-0000-0000-0000C64E0000}"/>
    <cellStyle name="SAPBEXchaText 4 8 5 3" xfId="43028" xr:uid="{00000000-0005-0000-0000-0000C74E0000}"/>
    <cellStyle name="SAPBEXchaText 4 8 6" xfId="11145" xr:uid="{00000000-0005-0000-0000-0000C84E0000}"/>
    <cellStyle name="SAPBEXchaText 4 8 7" xfId="22800" xr:uid="{00000000-0005-0000-0000-0000C94E0000}"/>
    <cellStyle name="SAPBEXchaText 4 8 8" xfId="34137" xr:uid="{00000000-0005-0000-0000-0000CA4E0000}"/>
    <cellStyle name="SAPBEXchaText 4 9" xfId="10125" xr:uid="{00000000-0005-0000-0000-0000CB4E0000}"/>
    <cellStyle name="SAPBEXchaText 4 9 2" xfId="14901" xr:uid="{00000000-0005-0000-0000-0000CC4E0000}"/>
    <cellStyle name="SAPBEXchaText 4 9 2 2" xfId="26460" xr:uid="{00000000-0005-0000-0000-0000CD4E0000}"/>
    <cellStyle name="SAPBEXchaText 4 9 2 3" xfId="37530" xr:uid="{00000000-0005-0000-0000-0000CE4E0000}"/>
    <cellStyle name="SAPBEXchaText 4 9 3" xfId="13308" xr:uid="{00000000-0005-0000-0000-0000CF4E0000}"/>
    <cellStyle name="SAPBEXchaText 4 9 3 2" xfId="24876" xr:uid="{00000000-0005-0000-0000-0000D04E0000}"/>
    <cellStyle name="SAPBEXchaText 4 9 3 3" xfId="36151" xr:uid="{00000000-0005-0000-0000-0000D14E0000}"/>
    <cellStyle name="SAPBEXchaText 4 9 4" xfId="14504" xr:uid="{00000000-0005-0000-0000-0000D24E0000}"/>
    <cellStyle name="SAPBEXchaText 4 9 4 2" xfId="26068" xr:uid="{00000000-0005-0000-0000-0000D34E0000}"/>
    <cellStyle name="SAPBEXchaText 4 9 4 3" xfId="37211" xr:uid="{00000000-0005-0000-0000-0000D44E0000}"/>
    <cellStyle name="SAPBEXchaText 4 9 5" xfId="12552" xr:uid="{00000000-0005-0000-0000-0000D54E0000}"/>
    <cellStyle name="SAPBEXchaText 4 9 5 2" xfId="24122" xr:uid="{00000000-0005-0000-0000-0000D64E0000}"/>
    <cellStyle name="SAPBEXchaText 4 9 5 3" xfId="35453" xr:uid="{00000000-0005-0000-0000-0000D74E0000}"/>
    <cellStyle name="SAPBEXchaText 4 9 6" xfId="22334" xr:uid="{00000000-0005-0000-0000-0000D84E0000}"/>
    <cellStyle name="SAPBEXchaText 4 9 7" xfId="8295" xr:uid="{00000000-0005-0000-0000-0000D94E0000}"/>
    <cellStyle name="SAPBEXchaText 5" xfId="4171" xr:uid="{00000000-0005-0000-0000-0000DA4E0000}"/>
    <cellStyle name="SAPBEXchaText 5 10" xfId="18859" xr:uid="{00000000-0005-0000-0000-0000DB4E0000}"/>
    <cellStyle name="SAPBEXchaText 5 10 2" xfId="30347" xr:uid="{00000000-0005-0000-0000-0000DC4E0000}"/>
    <cellStyle name="SAPBEXchaText 5 10 3" xfId="41141" xr:uid="{00000000-0005-0000-0000-0000DD4E0000}"/>
    <cellStyle name="SAPBEXchaText 5 11" xfId="14435" xr:uid="{00000000-0005-0000-0000-0000DE4E0000}"/>
    <cellStyle name="SAPBEXchaText 5 11 2" xfId="25999" xr:uid="{00000000-0005-0000-0000-0000DF4E0000}"/>
    <cellStyle name="SAPBEXchaText 5 11 3" xfId="37143" xr:uid="{00000000-0005-0000-0000-0000E04E0000}"/>
    <cellStyle name="SAPBEXchaText 5 12" xfId="10007" xr:uid="{00000000-0005-0000-0000-0000E14E0000}"/>
    <cellStyle name="SAPBEXchaText 5 13" xfId="8406" xr:uid="{00000000-0005-0000-0000-0000E24E0000}"/>
    <cellStyle name="SAPBEXchaText 5 2" xfId="4172" xr:uid="{00000000-0005-0000-0000-0000E34E0000}"/>
    <cellStyle name="SAPBEXchaText 5 3" xfId="5232" xr:uid="{00000000-0005-0000-0000-0000E44E0000}"/>
    <cellStyle name="SAPBEXchaText 5 3 2" xfId="15219" xr:uid="{00000000-0005-0000-0000-0000E54E0000}"/>
    <cellStyle name="SAPBEXchaText 5 3 2 2" xfId="26776" xr:uid="{00000000-0005-0000-0000-0000E64E0000}"/>
    <cellStyle name="SAPBEXchaText 5 3 2 3" xfId="37810" xr:uid="{00000000-0005-0000-0000-0000E74E0000}"/>
    <cellStyle name="SAPBEXchaText 5 3 3" xfId="17220" xr:uid="{00000000-0005-0000-0000-0000E84E0000}"/>
    <cellStyle name="SAPBEXchaText 5 3 3 2" xfId="28708" xr:uid="{00000000-0005-0000-0000-0000E94E0000}"/>
    <cellStyle name="SAPBEXchaText 5 3 3 3" xfId="39527" xr:uid="{00000000-0005-0000-0000-0000EA4E0000}"/>
    <cellStyle name="SAPBEXchaText 5 3 4" xfId="14796" xr:uid="{00000000-0005-0000-0000-0000EB4E0000}"/>
    <cellStyle name="SAPBEXchaText 5 3 4 2" xfId="26355" xr:uid="{00000000-0005-0000-0000-0000EC4E0000}"/>
    <cellStyle name="SAPBEXchaText 5 3 4 3" xfId="37445" xr:uid="{00000000-0005-0000-0000-0000ED4E0000}"/>
    <cellStyle name="SAPBEXchaText 5 3 5" xfId="20612" xr:uid="{00000000-0005-0000-0000-0000EE4E0000}"/>
    <cellStyle name="SAPBEXchaText 5 3 5 2" xfId="32096" xr:uid="{00000000-0005-0000-0000-0000EF4E0000}"/>
    <cellStyle name="SAPBEXchaText 5 3 5 3" xfId="42702" xr:uid="{00000000-0005-0000-0000-0000F04E0000}"/>
    <cellStyle name="SAPBEXchaText 5 3 6" xfId="10654" xr:uid="{00000000-0005-0000-0000-0000F14E0000}"/>
    <cellStyle name="SAPBEXchaText 5 3 7" xfId="22426" xr:uid="{00000000-0005-0000-0000-0000F24E0000}"/>
    <cellStyle name="SAPBEXchaText 5 3 8" xfId="33791" xr:uid="{00000000-0005-0000-0000-0000F34E0000}"/>
    <cellStyle name="SAPBEXchaText 5 4" xfId="6616" xr:uid="{00000000-0005-0000-0000-0000F44E0000}"/>
    <cellStyle name="SAPBEXchaText 5 4 2" xfId="15897" xr:uid="{00000000-0005-0000-0000-0000F54E0000}"/>
    <cellStyle name="SAPBEXchaText 5 4 2 2" xfId="27451" xr:uid="{00000000-0005-0000-0000-0000F64E0000}"/>
    <cellStyle name="SAPBEXchaText 5 4 2 3" xfId="38420" xr:uid="{00000000-0005-0000-0000-0000F74E0000}"/>
    <cellStyle name="SAPBEXchaText 5 4 3" xfId="17805" xr:uid="{00000000-0005-0000-0000-0000F84E0000}"/>
    <cellStyle name="SAPBEXchaText 5 4 3 2" xfId="29293" xr:uid="{00000000-0005-0000-0000-0000F94E0000}"/>
    <cellStyle name="SAPBEXchaText 5 4 3 3" xfId="40096" xr:uid="{00000000-0005-0000-0000-0000FA4E0000}"/>
    <cellStyle name="SAPBEXchaText 5 4 4" xfId="19416" xr:uid="{00000000-0005-0000-0000-0000FB4E0000}"/>
    <cellStyle name="SAPBEXchaText 5 4 4 2" xfId="30904" xr:uid="{00000000-0005-0000-0000-0000FC4E0000}"/>
    <cellStyle name="SAPBEXchaText 5 4 4 3" xfId="41644" xr:uid="{00000000-0005-0000-0000-0000FD4E0000}"/>
    <cellStyle name="SAPBEXchaText 5 4 5" xfId="21150" xr:uid="{00000000-0005-0000-0000-0000FE4E0000}"/>
    <cellStyle name="SAPBEXchaText 5 4 5 2" xfId="32631" xr:uid="{00000000-0005-0000-0000-0000FF4E0000}"/>
    <cellStyle name="SAPBEXchaText 5 4 5 3" xfId="43183" xr:uid="{00000000-0005-0000-0000-0000004F0000}"/>
    <cellStyle name="SAPBEXchaText 5 4 6" xfId="11319" xr:uid="{00000000-0005-0000-0000-0000014F0000}"/>
    <cellStyle name="SAPBEXchaText 5 4 7" xfId="22974" xr:uid="{00000000-0005-0000-0000-0000024F0000}"/>
    <cellStyle name="SAPBEXchaText 5 4 8" xfId="34311" xr:uid="{00000000-0005-0000-0000-0000034F0000}"/>
    <cellStyle name="SAPBEXchaText 5 5" xfId="6452" xr:uid="{00000000-0005-0000-0000-0000044F0000}"/>
    <cellStyle name="SAPBEXchaText 5 5 2" xfId="15733" xr:uid="{00000000-0005-0000-0000-0000054F0000}"/>
    <cellStyle name="SAPBEXchaText 5 5 2 2" xfId="27287" xr:uid="{00000000-0005-0000-0000-0000064F0000}"/>
    <cellStyle name="SAPBEXchaText 5 5 2 3" xfId="38273" xr:uid="{00000000-0005-0000-0000-0000074F0000}"/>
    <cellStyle name="SAPBEXchaText 5 5 3" xfId="17657" xr:uid="{00000000-0005-0000-0000-0000084F0000}"/>
    <cellStyle name="SAPBEXchaText 5 5 3 2" xfId="29145" xr:uid="{00000000-0005-0000-0000-0000094F0000}"/>
    <cellStyle name="SAPBEXchaText 5 5 3 3" xfId="39948" xr:uid="{00000000-0005-0000-0000-00000A4F0000}"/>
    <cellStyle name="SAPBEXchaText 5 5 4" xfId="19252" xr:uid="{00000000-0005-0000-0000-00000B4F0000}"/>
    <cellStyle name="SAPBEXchaText 5 5 4 2" xfId="30740" xr:uid="{00000000-0005-0000-0000-00000C4F0000}"/>
    <cellStyle name="SAPBEXchaText 5 5 4 3" xfId="41497" xr:uid="{00000000-0005-0000-0000-00000D4F0000}"/>
    <cellStyle name="SAPBEXchaText 5 5 5" xfId="20986" xr:uid="{00000000-0005-0000-0000-00000E4F0000}"/>
    <cellStyle name="SAPBEXchaText 5 5 5 2" xfId="32467" xr:uid="{00000000-0005-0000-0000-00000F4F0000}"/>
    <cellStyle name="SAPBEXchaText 5 5 5 3" xfId="43036" xr:uid="{00000000-0005-0000-0000-0000104F0000}"/>
    <cellStyle name="SAPBEXchaText 5 5 6" xfId="11155" xr:uid="{00000000-0005-0000-0000-0000114F0000}"/>
    <cellStyle name="SAPBEXchaText 5 5 7" xfId="22810" xr:uid="{00000000-0005-0000-0000-0000124F0000}"/>
    <cellStyle name="SAPBEXchaText 5 5 8" xfId="34147" xr:uid="{00000000-0005-0000-0000-0000134F0000}"/>
    <cellStyle name="SAPBEXchaText 5 6" xfId="8054" xr:uid="{00000000-0005-0000-0000-0000144F0000}"/>
    <cellStyle name="SAPBEXchaText 5 6 2" xfId="17039" xr:uid="{00000000-0005-0000-0000-0000154F0000}"/>
    <cellStyle name="SAPBEXchaText 5 6 2 2" xfId="28593" xr:uid="{00000000-0005-0000-0000-0000164F0000}"/>
    <cellStyle name="SAPBEXchaText 5 6 2 3" xfId="39430" xr:uid="{00000000-0005-0000-0000-0000174F0000}"/>
    <cellStyle name="SAPBEXchaText 5 6 3" xfId="18816" xr:uid="{00000000-0005-0000-0000-0000184F0000}"/>
    <cellStyle name="SAPBEXchaText 5 6 3 2" xfId="30304" xr:uid="{00000000-0005-0000-0000-0000194F0000}"/>
    <cellStyle name="SAPBEXchaText 5 6 3 3" xfId="41099" xr:uid="{00000000-0005-0000-0000-00001A4F0000}"/>
    <cellStyle name="SAPBEXchaText 5 6 4" xfId="20526" xr:uid="{00000000-0005-0000-0000-00001B4F0000}"/>
    <cellStyle name="SAPBEXchaText 5 6 4 2" xfId="32014" xr:uid="{00000000-0005-0000-0000-00001C4F0000}"/>
    <cellStyle name="SAPBEXchaText 5 6 4 3" xfId="42626" xr:uid="{00000000-0005-0000-0000-00001D4F0000}"/>
    <cellStyle name="SAPBEXchaText 5 6 5" xfId="22260" xr:uid="{00000000-0005-0000-0000-00001E4F0000}"/>
    <cellStyle name="SAPBEXchaText 5 6 5 2" xfId="33741" xr:uid="{00000000-0005-0000-0000-00001F4F0000}"/>
    <cellStyle name="SAPBEXchaText 5 6 5 3" xfId="44165" xr:uid="{00000000-0005-0000-0000-0000204F0000}"/>
    <cellStyle name="SAPBEXchaText 5 6 6" xfId="12505" xr:uid="{00000000-0005-0000-0000-0000214F0000}"/>
    <cellStyle name="SAPBEXchaText 5 6 7" xfId="24084" xr:uid="{00000000-0005-0000-0000-0000224F0000}"/>
    <cellStyle name="SAPBEXchaText 5 6 8" xfId="35419" xr:uid="{00000000-0005-0000-0000-0000234F0000}"/>
    <cellStyle name="SAPBEXchaText 5 7" xfId="10129" xr:uid="{00000000-0005-0000-0000-0000244F0000}"/>
    <cellStyle name="SAPBEXchaText 5 8" xfId="13106" xr:uid="{00000000-0005-0000-0000-0000254F0000}"/>
    <cellStyle name="SAPBEXchaText 5 8 2" xfId="24675" xr:uid="{00000000-0005-0000-0000-0000264F0000}"/>
    <cellStyle name="SAPBEXchaText 5 8 3" xfId="35963" xr:uid="{00000000-0005-0000-0000-0000274F0000}"/>
    <cellStyle name="SAPBEXchaText 5 9" xfId="14808" xr:uid="{00000000-0005-0000-0000-0000284F0000}"/>
    <cellStyle name="SAPBEXchaText 5 9 2" xfId="26367" xr:uid="{00000000-0005-0000-0000-0000294F0000}"/>
    <cellStyle name="SAPBEXchaText 5 9 3" xfId="37455" xr:uid="{00000000-0005-0000-0000-00002A4F0000}"/>
    <cellStyle name="SAPBEXchaText 6" xfId="4173" xr:uid="{00000000-0005-0000-0000-00002B4F0000}"/>
    <cellStyle name="SAPBEXchaText 6 10" xfId="13190" xr:uid="{00000000-0005-0000-0000-00002C4F0000}"/>
    <cellStyle name="SAPBEXchaText 6 10 2" xfId="24758" xr:uid="{00000000-0005-0000-0000-00002D4F0000}"/>
    <cellStyle name="SAPBEXchaText 6 10 3" xfId="36042" xr:uid="{00000000-0005-0000-0000-00002E4F0000}"/>
    <cellStyle name="SAPBEXchaText 6 11" xfId="9607" xr:uid="{00000000-0005-0000-0000-00002F4F0000}"/>
    <cellStyle name="SAPBEXchaText 6 12" xfId="9071" xr:uid="{00000000-0005-0000-0000-0000304F0000}"/>
    <cellStyle name="SAPBEXchaText 6 2" xfId="5787" xr:uid="{00000000-0005-0000-0000-0000314F0000}"/>
    <cellStyle name="SAPBEXchaText 6 2 2" xfId="15459" xr:uid="{00000000-0005-0000-0000-0000324F0000}"/>
    <cellStyle name="SAPBEXchaText 6 2 2 2" xfId="27013" xr:uid="{00000000-0005-0000-0000-0000334F0000}"/>
    <cellStyle name="SAPBEXchaText 6 2 2 3" xfId="38035" xr:uid="{00000000-0005-0000-0000-0000344F0000}"/>
    <cellStyle name="SAPBEXchaText 6 2 3" xfId="17413" xr:uid="{00000000-0005-0000-0000-0000354F0000}"/>
    <cellStyle name="SAPBEXchaText 6 2 3 2" xfId="28901" xr:uid="{00000000-0005-0000-0000-0000364F0000}"/>
    <cellStyle name="SAPBEXchaText 6 2 3 3" xfId="39705" xr:uid="{00000000-0005-0000-0000-0000374F0000}"/>
    <cellStyle name="SAPBEXchaText 6 2 4" xfId="18991" xr:uid="{00000000-0005-0000-0000-0000384F0000}"/>
    <cellStyle name="SAPBEXchaText 6 2 4 2" xfId="30479" xr:uid="{00000000-0005-0000-0000-0000394F0000}"/>
    <cellStyle name="SAPBEXchaText 6 2 4 3" xfId="41268" xr:uid="{00000000-0005-0000-0000-00003A4F0000}"/>
    <cellStyle name="SAPBEXchaText 6 2 5" xfId="20730" xr:uid="{00000000-0005-0000-0000-00003B4F0000}"/>
    <cellStyle name="SAPBEXchaText 6 2 5 2" xfId="32213" xr:uid="{00000000-0005-0000-0000-00003C4F0000}"/>
    <cellStyle name="SAPBEXchaText 6 2 5 3" xfId="42814" xr:uid="{00000000-0005-0000-0000-00003D4F0000}"/>
    <cellStyle name="SAPBEXchaText 6 2 6" xfId="10847" xr:uid="{00000000-0005-0000-0000-00003E4F0000}"/>
    <cellStyle name="SAPBEXchaText 6 2 7" xfId="22554" xr:uid="{00000000-0005-0000-0000-00003F4F0000}"/>
    <cellStyle name="SAPBEXchaText 6 2 8" xfId="33898" xr:uid="{00000000-0005-0000-0000-0000404F0000}"/>
    <cellStyle name="SAPBEXchaText 6 3" xfId="7136" xr:uid="{00000000-0005-0000-0000-0000414F0000}"/>
    <cellStyle name="SAPBEXchaText 6 3 2" xfId="16417" xr:uid="{00000000-0005-0000-0000-0000424F0000}"/>
    <cellStyle name="SAPBEXchaText 6 3 2 2" xfId="27971" xr:uid="{00000000-0005-0000-0000-0000434F0000}"/>
    <cellStyle name="SAPBEXchaText 6 3 2 3" xfId="38881" xr:uid="{00000000-0005-0000-0000-0000444F0000}"/>
    <cellStyle name="SAPBEXchaText 6 3 3" xfId="18272" xr:uid="{00000000-0005-0000-0000-0000454F0000}"/>
    <cellStyle name="SAPBEXchaText 6 3 3 2" xfId="29760" xr:uid="{00000000-0005-0000-0000-0000464F0000}"/>
    <cellStyle name="SAPBEXchaText 6 3 3 3" xfId="40561" xr:uid="{00000000-0005-0000-0000-0000474F0000}"/>
    <cellStyle name="SAPBEXchaText 6 3 4" xfId="19936" xr:uid="{00000000-0005-0000-0000-0000484F0000}"/>
    <cellStyle name="SAPBEXchaText 6 3 4 2" xfId="31424" xr:uid="{00000000-0005-0000-0000-0000494F0000}"/>
    <cellStyle name="SAPBEXchaText 6 3 4 3" xfId="42105" xr:uid="{00000000-0005-0000-0000-00004A4F0000}"/>
    <cellStyle name="SAPBEXchaText 6 3 5" xfId="21670" xr:uid="{00000000-0005-0000-0000-00004B4F0000}"/>
    <cellStyle name="SAPBEXchaText 6 3 5 2" xfId="33151" xr:uid="{00000000-0005-0000-0000-00004C4F0000}"/>
    <cellStyle name="SAPBEXchaText 6 3 5 3" xfId="43644" xr:uid="{00000000-0005-0000-0000-00004D4F0000}"/>
    <cellStyle name="SAPBEXchaText 6 3 6" xfId="11839" xr:uid="{00000000-0005-0000-0000-00004E4F0000}"/>
    <cellStyle name="SAPBEXchaText 6 3 7" xfId="23494" xr:uid="{00000000-0005-0000-0000-00004F4F0000}"/>
    <cellStyle name="SAPBEXchaText 6 3 8" xfId="34831" xr:uid="{00000000-0005-0000-0000-0000504F0000}"/>
    <cellStyle name="SAPBEXchaText 6 4" xfId="6872" xr:uid="{00000000-0005-0000-0000-0000514F0000}"/>
    <cellStyle name="SAPBEXchaText 6 4 2" xfId="16153" xr:uid="{00000000-0005-0000-0000-0000524F0000}"/>
    <cellStyle name="SAPBEXchaText 6 4 2 2" xfId="27707" xr:uid="{00000000-0005-0000-0000-0000534F0000}"/>
    <cellStyle name="SAPBEXchaText 6 4 2 3" xfId="38645" xr:uid="{00000000-0005-0000-0000-0000544F0000}"/>
    <cellStyle name="SAPBEXchaText 6 4 3" xfId="18032" xr:uid="{00000000-0005-0000-0000-0000554F0000}"/>
    <cellStyle name="SAPBEXchaText 6 4 3 2" xfId="29520" xr:uid="{00000000-0005-0000-0000-0000564F0000}"/>
    <cellStyle name="SAPBEXchaText 6 4 3 3" xfId="40322" xr:uid="{00000000-0005-0000-0000-0000574F0000}"/>
    <cellStyle name="SAPBEXchaText 6 4 4" xfId="19672" xr:uid="{00000000-0005-0000-0000-0000584F0000}"/>
    <cellStyle name="SAPBEXchaText 6 4 4 2" xfId="31160" xr:uid="{00000000-0005-0000-0000-0000594F0000}"/>
    <cellStyle name="SAPBEXchaText 6 4 4 3" xfId="41869" xr:uid="{00000000-0005-0000-0000-00005A4F0000}"/>
    <cellStyle name="SAPBEXchaText 6 4 5" xfId="21406" xr:uid="{00000000-0005-0000-0000-00005B4F0000}"/>
    <cellStyle name="SAPBEXchaText 6 4 5 2" xfId="32887" xr:uid="{00000000-0005-0000-0000-00005C4F0000}"/>
    <cellStyle name="SAPBEXchaText 6 4 5 3" xfId="43408" xr:uid="{00000000-0005-0000-0000-00005D4F0000}"/>
    <cellStyle name="SAPBEXchaText 6 4 6" xfId="11575" xr:uid="{00000000-0005-0000-0000-00005E4F0000}"/>
    <cellStyle name="SAPBEXchaText 6 4 7" xfId="23230" xr:uid="{00000000-0005-0000-0000-00005F4F0000}"/>
    <cellStyle name="SAPBEXchaText 6 4 8" xfId="34567" xr:uid="{00000000-0005-0000-0000-0000604F0000}"/>
    <cellStyle name="SAPBEXchaText 6 5" xfId="6839" xr:uid="{00000000-0005-0000-0000-0000614F0000}"/>
    <cellStyle name="SAPBEXchaText 6 5 2" xfId="16120" xr:uid="{00000000-0005-0000-0000-0000624F0000}"/>
    <cellStyle name="SAPBEXchaText 6 5 2 2" xfId="27674" xr:uid="{00000000-0005-0000-0000-0000634F0000}"/>
    <cellStyle name="SAPBEXchaText 6 5 2 3" xfId="38614" xr:uid="{00000000-0005-0000-0000-0000644F0000}"/>
    <cellStyle name="SAPBEXchaText 6 5 3" xfId="18001" xr:uid="{00000000-0005-0000-0000-0000654F0000}"/>
    <cellStyle name="SAPBEXchaText 6 5 3 2" xfId="29489" xr:uid="{00000000-0005-0000-0000-0000664F0000}"/>
    <cellStyle name="SAPBEXchaText 6 5 3 3" xfId="40291" xr:uid="{00000000-0005-0000-0000-0000674F0000}"/>
    <cellStyle name="SAPBEXchaText 6 5 4" xfId="19639" xr:uid="{00000000-0005-0000-0000-0000684F0000}"/>
    <cellStyle name="SAPBEXchaText 6 5 4 2" xfId="31127" xr:uid="{00000000-0005-0000-0000-0000694F0000}"/>
    <cellStyle name="SAPBEXchaText 6 5 4 3" xfId="41838" xr:uid="{00000000-0005-0000-0000-00006A4F0000}"/>
    <cellStyle name="SAPBEXchaText 6 5 5" xfId="21373" xr:uid="{00000000-0005-0000-0000-00006B4F0000}"/>
    <cellStyle name="SAPBEXchaText 6 5 5 2" xfId="32854" xr:uid="{00000000-0005-0000-0000-00006C4F0000}"/>
    <cellStyle name="SAPBEXchaText 6 5 5 3" xfId="43377" xr:uid="{00000000-0005-0000-0000-00006D4F0000}"/>
    <cellStyle name="SAPBEXchaText 6 5 6" xfId="11542" xr:uid="{00000000-0005-0000-0000-00006E4F0000}"/>
    <cellStyle name="SAPBEXchaText 6 5 7" xfId="23197" xr:uid="{00000000-0005-0000-0000-00006F4F0000}"/>
    <cellStyle name="SAPBEXchaText 6 5 8" xfId="34534" xr:uid="{00000000-0005-0000-0000-0000704F0000}"/>
    <cellStyle name="SAPBEXchaText 6 6" xfId="10130" xr:uid="{00000000-0005-0000-0000-0000714F0000}"/>
    <cellStyle name="SAPBEXchaText 6 7" xfId="13963" xr:uid="{00000000-0005-0000-0000-0000724F0000}"/>
    <cellStyle name="SAPBEXchaText 6 7 2" xfId="25527" xr:uid="{00000000-0005-0000-0000-0000734F0000}"/>
    <cellStyle name="SAPBEXchaText 6 7 3" xfId="36731" xr:uid="{00000000-0005-0000-0000-0000744F0000}"/>
    <cellStyle name="SAPBEXchaText 6 8" xfId="13090" xr:uid="{00000000-0005-0000-0000-0000754F0000}"/>
    <cellStyle name="SAPBEXchaText 6 8 2" xfId="24659" xr:uid="{00000000-0005-0000-0000-0000764F0000}"/>
    <cellStyle name="SAPBEXchaText 6 8 3" xfId="35947" xr:uid="{00000000-0005-0000-0000-0000774F0000}"/>
    <cellStyle name="SAPBEXchaText 6 9" xfId="14883" xr:uid="{00000000-0005-0000-0000-0000784F0000}"/>
    <cellStyle name="SAPBEXchaText 6 9 2" xfId="26442" xr:uid="{00000000-0005-0000-0000-0000794F0000}"/>
    <cellStyle name="SAPBEXchaText 6 9 3" xfId="37515" xr:uid="{00000000-0005-0000-0000-00007A4F0000}"/>
    <cellStyle name="SAPBEXchaText 7" xfId="12536" xr:uid="{00000000-0005-0000-0000-00007B4F0000}"/>
    <cellStyle name="SAPBEXchaText 7 2" xfId="17068" xr:uid="{00000000-0005-0000-0000-00007C4F0000}"/>
    <cellStyle name="SAPBEXchaText 7 2 2" xfId="28621" xr:uid="{00000000-0005-0000-0000-00007D4F0000}"/>
    <cellStyle name="SAPBEXchaText 7 2 3" xfId="39457" xr:uid="{00000000-0005-0000-0000-00007E4F0000}"/>
    <cellStyle name="SAPBEXchaText 7 3" xfId="18843" xr:uid="{00000000-0005-0000-0000-00007F4F0000}"/>
    <cellStyle name="SAPBEXchaText 7 3 2" xfId="30331" xr:uid="{00000000-0005-0000-0000-0000804F0000}"/>
    <cellStyle name="SAPBEXchaText 7 3 3" xfId="41126" xr:uid="{00000000-0005-0000-0000-0000814F0000}"/>
    <cellStyle name="SAPBEXchaText 7 4" xfId="20553" xr:uid="{00000000-0005-0000-0000-0000824F0000}"/>
    <cellStyle name="SAPBEXchaText 7 4 2" xfId="32041" xr:uid="{00000000-0005-0000-0000-0000834F0000}"/>
    <cellStyle name="SAPBEXchaText 7 4 3" xfId="42652" xr:uid="{00000000-0005-0000-0000-0000844F0000}"/>
    <cellStyle name="SAPBEXchaText 7 5" xfId="22286" xr:uid="{00000000-0005-0000-0000-0000854F0000}"/>
    <cellStyle name="SAPBEXchaText 7 5 2" xfId="33767" xr:uid="{00000000-0005-0000-0000-0000864F0000}"/>
    <cellStyle name="SAPBEXchaText 7 5 3" xfId="44190" xr:uid="{00000000-0005-0000-0000-0000874F0000}"/>
    <cellStyle name="SAPBEXchaText 7 6" xfId="24110" xr:uid="{00000000-0005-0000-0000-0000884F0000}"/>
    <cellStyle name="SAPBEXchaText 7 7" xfId="35442" xr:uid="{00000000-0005-0000-0000-0000894F0000}"/>
    <cellStyle name="SAPBEXchaText 8" xfId="12587" xr:uid="{00000000-0005-0000-0000-00008A4F0000}"/>
    <cellStyle name="SAPBEXchaText 8 2" xfId="24157" xr:uid="{00000000-0005-0000-0000-00008B4F0000}"/>
    <cellStyle name="SAPBEXchaText 8 3" xfId="35488" xr:uid="{00000000-0005-0000-0000-00008C4F0000}"/>
    <cellStyle name="SAPBEXchaText 9" xfId="15195" xr:uid="{00000000-0005-0000-0000-00008D4F0000}"/>
    <cellStyle name="SAPBEXchaText 9 2" xfId="26753" xr:uid="{00000000-0005-0000-0000-00008E4F0000}"/>
    <cellStyle name="SAPBEXchaText 9 3" xfId="37792" xr:uid="{00000000-0005-0000-0000-00008F4F0000}"/>
    <cellStyle name="SAPBEXexcBad7" xfId="4174" xr:uid="{00000000-0005-0000-0000-0000904F0000}"/>
    <cellStyle name="SAPBEXexcBad7 2" xfId="4175" xr:uid="{00000000-0005-0000-0000-0000914F0000}"/>
    <cellStyle name="SAPBEXexcBad7 2 10" xfId="8937" xr:uid="{00000000-0005-0000-0000-0000924F0000}"/>
    <cellStyle name="SAPBEXexcBad7 2 11" xfId="33777" xr:uid="{00000000-0005-0000-0000-0000934F0000}"/>
    <cellStyle name="SAPBEXexcBad7 2 2" xfId="4176" xr:uid="{00000000-0005-0000-0000-0000944F0000}"/>
    <cellStyle name="SAPBEXexcBad7 2 2 10" xfId="17430" xr:uid="{00000000-0005-0000-0000-0000954F0000}"/>
    <cellStyle name="SAPBEXexcBad7 2 2 10 2" xfId="28918" xr:uid="{00000000-0005-0000-0000-0000964F0000}"/>
    <cellStyle name="SAPBEXexcBad7 2 2 10 3" xfId="39722" xr:uid="{00000000-0005-0000-0000-0000974F0000}"/>
    <cellStyle name="SAPBEXexcBad7 2 2 11" xfId="13263" xr:uid="{00000000-0005-0000-0000-0000984F0000}"/>
    <cellStyle name="SAPBEXexcBad7 2 2 11 2" xfId="24831" xr:uid="{00000000-0005-0000-0000-0000994F0000}"/>
    <cellStyle name="SAPBEXexcBad7 2 2 11 3" xfId="36109" xr:uid="{00000000-0005-0000-0000-00009A4F0000}"/>
    <cellStyle name="SAPBEXexcBad7 2 2 12" xfId="8300" xr:uid="{00000000-0005-0000-0000-00009B4F0000}"/>
    <cellStyle name="SAPBEXexcBad7 2 2 13" xfId="8421" xr:uid="{00000000-0005-0000-0000-00009C4F0000}"/>
    <cellStyle name="SAPBEXexcBad7 2 2 2" xfId="4177" xr:uid="{00000000-0005-0000-0000-00009D4F0000}"/>
    <cellStyle name="SAPBEXexcBad7 2 2 3" xfId="4178" xr:uid="{00000000-0005-0000-0000-00009E4F0000}"/>
    <cellStyle name="SAPBEXexcBad7 2 2 4" xfId="6903" xr:uid="{00000000-0005-0000-0000-00009F4F0000}"/>
    <cellStyle name="SAPBEXexcBad7 2 2 4 2" xfId="16184" xr:uid="{00000000-0005-0000-0000-0000A04F0000}"/>
    <cellStyle name="SAPBEXexcBad7 2 2 4 2 2" xfId="27738" xr:uid="{00000000-0005-0000-0000-0000A14F0000}"/>
    <cellStyle name="SAPBEXexcBad7 2 2 4 2 3" xfId="38671" xr:uid="{00000000-0005-0000-0000-0000A24F0000}"/>
    <cellStyle name="SAPBEXexcBad7 2 2 4 3" xfId="18059" xr:uid="{00000000-0005-0000-0000-0000A34F0000}"/>
    <cellStyle name="SAPBEXexcBad7 2 2 4 3 2" xfId="29547" xr:uid="{00000000-0005-0000-0000-0000A44F0000}"/>
    <cellStyle name="SAPBEXexcBad7 2 2 4 3 3" xfId="40349" xr:uid="{00000000-0005-0000-0000-0000A54F0000}"/>
    <cellStyle name="SAPBEXexcBad7 2 2 4 4" xfId="19703" xr:uid="{00000000-0005-0000-0000-0000A64F0000}"/>
    <cellStyle name="SAPBEXexcBad7 2 2 4 4 2" xfId="31191" xr:uid="{00000000-0005-0000-0000-0000A74F0000}"/>
    <cellStyle name="SAPBEXexcBad7 2 2 4 4 3" xfId="41895" xr:uid="{00000000-0005-0000-0000-0000A84F0000}"/>
    <cellStyle name="SAPBEXexcBad7 2 2 4 5" xfId="21437" xr:uid="{00000000-0005-0000-0000-0000A94F0000}"/>
    <cellStyle name="SAPBEXexcBad7 2 2 4 5 2" xfId="32918" xr:uid="{00000000-0005-0000-0000-0000AA4F0000}"/>
    <cellStyle name="SAPBEXexcBad7 2 2 4 5 3" xfId="43434" xr:uid="{00000000-0005-0000-0000-0000AB4F0000}"/>
    <cellStyle name="SAPBEXexcBad7 2 2 4 6" xfId="11606" xr:uid="{00000000-0005-0000-0000-0000AC4F0000}"/>
    <cellStyle name="SAPBEXexcBad7 2 2 4 7" xfId="23261" xr:uid="{00000000-0005-0000-0000-0000AD4F0000}"/>
    <cellStyle name="SAPBEXexcBad7 2 2 4 8" xfId="34598" xr:uid="{00000000-0005-0000-0000-0000AE4F0000}"/>
    <cellStyle name="SAPBEXexcBad7 2 2 5" xfId="6881" xr:uid="{00000000-0005-0000-0000-0000AF4F0000}"/>
    <cellStyle name="SAPBEXexcBad7 2 2 5 2" xfId="16162" xr:uid="{00000000-0005-0000-0000-0000B04F0000}"/>
    <cellStyle name="SAPBEXexcBad7 2 2 5 2 2" xfId="27716" xr:uid="{00000000-0005-0000-0000-0000B14F0000}"/>
    <cellStyle name="SAPBEXexcBad7 2 2 5 2 3" xfId="38652" xr:uid="{00000000-0005-0000-0000-0000B24F0000}"/>
    <cellStyle name="SAPBEXexcBad7 2 2 5 3" xfId="18040" xr:uid="{00000000-0005-0000-0000-0000B34F0000}"/>
    <cellStyle name="SAPBEXexcBad7 2 2 5 3 2" xfId="29528" xr:uid="{00000000-0005-0000-0000-0000B44F0000}"/>
    <cellStyle name="SAPBEXexcBad7 2 2 5 3 3" xfId="40330" xr:uid="{00000000-0005-0000-0000-0000B54F0000}"/>
    <cellStyle name="SAPBEXexcBad7 2 2 5 4" xfId="19681" xr:uid="{00000000-0005-0000-0000-0000B64F0000}"/>
    <cellStyle name="SAPBEXexcBad7 2 2 5 4 2" xfId="31169" xr:uid="{00000000-0005-0000-0000-0000B74F0000}"/>
    <cellStyle name="SAPBEXexcBad7 2 2 5 4 3" xfId="41876" xr:uid="{00000000-0005-0000-0000-0000B84F0000}"/>
    <cellStyle name="SAPBEXexcBad7 2 2 5 5" xfId="21415" xr:uid="{00000000-0005-0000-0000-0000B94F0000}"/>
    <cellStyle name="SAPBEXexcBad7 2 2 5 5 2" xfId="32896" xr:uid="{00000000-0005-0000-0000-0000BA4F0000}"/>
    <cellStyle name="SAPBEXexcBad7 2 2 5 5 3" xfId="43415" xr:uid="{00000000-0005-0000-0000-0000BB4F0000}"/>
    <cellStyle name="SAPBEXexcBad7 2 2 5 6" xfId="11584" xr:uid="{00000000-0005-0000-0000-0000BC4F0000}"/>
    <cellStyle name="SAPBEXexcBad7 2 2 5 7" xfId="23239" xr:uid="{00000000-0005-0000-0000-0000BD4F0000}"/>
    <cellStyle name="SAPBEXexcBad7 2 2 5 8" xfId="34576" xr:uid="{00000000-0005-0000-0000-0000BE4F0000}"/>
    <cellStyle name="SAPBEXexcBad7 2 2 6" xfId="6890" xr:uid="{00000000-0005-0000-0000-0000BF4F0000}"/>
    <cellStyle name="SAPBEXexcBad7 2 2 6 2" xfId="16171" xr:uid="{00000000-0005-0000-0000-0000C04F0000}"/>
    <cellStyle name="SAPBEXexcBad7 2 2 6 2 2" xfId="27725" xr:uid="{00000000-0005-0000-0000-0000C14F0000}"/>
    <cellStyle name="SAPBEXexcBad7 2 2 6 2 3" xfId="38661" xr:uid="{00000000-0005-0000-0000-0000C24F0000}"/>
    <cellStyle name="SAPBEXexcBad7 2 2 6 3" xfId="18049" xr:uid="{00000000-0005-0000-0000-0000C34F0000}"/>
    <cellStyle name="SAPBEXexcBad7 2 2 6 3 2" xfId="29537" xr:uid="{00000000-0005-0000-0000-0000C44F0000}"/>
    <cellStyle name="SAPBEXexcBad7 2 2 6 3 3" xfId="40339" xr:uid="{00000000-0005-0000-0000-0000C54F0000}"/>
    <cellStyle name="SAPBEXexcBad7 2 2 6 4" xfId="19690" xr:uid="{00000000-0005-0000-0000-0000C64F0000}"/>
    <cellStyle name="SAPBEXexcBad7 2 2 6 4 2" xfId="31178" xr:uid="{00000000-0005-0000-0000-0000C74F0000}"/>
    <cellStyle name="SAPBEXexcBad7 2 2 6 4 3" xfId="41885" xr:uid="{00000000-0005-0000-0000-0000C84F0000}"/>
    <cellStyle name="SAPBEXexcBad7 2 2 6 5" xfId="21424" xr:uid="{00000000-0005-0000-0000-0000C94F0000}"/>
    <cellStyle name="SAPBEXexcBad7 2 2 6 5 2" xfId="32905" xr:uid="{00000000-0005-0000-0000-0000CA4F0000}"/>
    <cellStyle name="SAPBEXexcBad7 2 2 6 5 3" xfId="43424" xr:uid="{00000000-0005-0000-0000-0000CB4F0000}"/>
    <cellStyle name="SAPBEXexcBad7 2 2 6 6" xfId="11593" xr:uid="{00000000-0005-0000-0000-0000CC4F0000}"/>
    <cellStyle name="SAPBEXexcBad7 2 2 6 7" xfId="23248" xr:uid="{00000000-0005-0000-0000-0000CD4F0000}"/>
    <cellStyle name="SAPBEXexcBad7 2 2 6 8" xfId="34585" xr:uid="{00000000-0005-0000-0000-0000CE4F0000}"/>
    <cellStyle name="SAPBEXexcBad7 2 2 7" xfId="10131" xr:uid="{00000000-0005-0000-0000-0000CF4F0000}"/>
    <cellStyle name="SAPBEXexcBad7 2 2 7 2" xfId="14907" xr:uid="{00000000-0005-0000-0000-0000D04F0000}"/>
    <cellStyle name="SAPBEXexcBad7 2 2 7 2 2" xfId="26466" xr:uid="{00000000-0005-0000-0000-0000D14F0000}"/>
    <cellStyle name="SAPBEXexcBad7 2 2 7 2 3" xfId="37535" xr:uid="{00000000-0005-0000-0000-0000D24F0000}"/>
    <cellStyle name="SAPBEXexcBad7 2 2 7 3" xfId="12557" xr:uid="{00000000-0005-0000-0000-0000D34F0000}"/>
    <cellStyle name="SAPBEXexcBad7 2 2 7 3 2" xfId="24127" xr:uid="{00000000-0005-0000-0000-0000D44F0000}"/>
    <cellStyle name="SAPBEXexcBad7 2 2 7 3 3" xfId="35458" xr:uid="{00000000-0005-0000-0000-0000D54F0000}"/>
    <cellStyle name="SAPBEXexcBad7 2 2 7 4" xfId="14503" xr:uid="{00000000-0005-0000-0000-0000D64F0000}"/>
    <cellStyle name="SAPBEXexcBad7 2 2 7 4 2" xfId="26067" xr:uid="{00000000-0005-0000-0000-0000D74F0000}"/>
    <cellStyle name="SAPBEXexcBad7 2 2 7 4 3" xfId="37210" xr:uid="{00000000-0005-0000-0000-0000D84F0000}"/>
    <cellStyle name="SAPBEXexcBad7 2 2 7 5" xfId="13206" xr:uid="{00000000-0005-0000-0000-0000D94F0000}"/>
    <cellStyle name="SAPBEXexcBad7 2 2 7 5 2" xfId="24774" xr:uid="{00000000-0005-0000-0000-0000DA4F0000}"/>
    <cellStyle name="SAPBEXexcBad7 2 2 7 5 3" xfId="36055" xr:uid="{00000000-0005-0000-0000-0000DB4F0000}"/>
    <cellStyle name="SAPBEXexcBad7 2 2 7 6" xfId="22337" xr:uid="{00000000-0005-0000-0000-0000DC4F0000}"/>
    <cellStyle name="SAPBEXexcBad7 2 2 7 7" xfId="10254" xr:uid="{00000000-0005-0000-0000-0000DD4F0000}"/>
    <cellStyle name="SAPBEXexcBad7 2 2 8" xfId="13616" xr:uid="{00000000-0005-0000-0000-0000DE4F0000}"/>
    <cellStyle name="SAPBEXexcBad7 2 2 8 2" xfId="25180" xr:uid="{00000000-0005-0000-0000-0000DF4F0000}"/>
    <cellStyle name="SAPBEXexcBad7 2 2 8 3" xfId="36420" xr:uid="{00000000-0005-0000-0000-0000E04F0000}"/>
    <cellStyle name="SAPBEXexcBad7 2 2 9" xfId="13161" xr:uid="{00000000-0005-0000-0000-0000E14F0000}"/>
    <cellStyle name="SAPBEXexcBad7 2 2 9 2" xfId="24729" xr:uid="{00000000-0005-0000-0000-0000E24F0000}"/>
    <cellStyle name="SAPBEXexcBad7 2 2 9 3" xfId="36017" xr:uid="{00000000-0005-0000-0000-0000E34F0000}"/>
    <cellStyle name="SAPBEXexcBad7 2 3" xfId="4179" xr:uid="{00000000-0005-0000-0000-0000E44F0000}"/>
    <cellStyle name="SAPBEXexcBad7 2 3 10" xfId="9141" xr:uid="{00000000-0005-0000-0000-0000E54F0000}"/>
    <cellStyle name="SAPBEXexcBad7 2 3 11" xfId="8915" xr:uid="{00000000-0005-0000-0000-0000E64F0000}"/>
    <cellStyle name="SAPBEXexcBad7 2 3 12" xfId="8379" xr:uid="{00000000-0005-0000-0000-0000E74F0000}"/>
    <cellStyle name="SAPBEXexcBad7 2 3 2" xfId="7357" xr:uid="{00000000-0005-0000-0000-0000E84F0000}"/>
    <cellStyle name="SAPBEXexcBad7 2 3 2 2" xfId="16591" xr:uid="{00000000-0005-0000-0000-0000E94F0000}"/>
    <cellStyle name="SAPBEXexcBad7 2 3 2 2 2" xfId="28145" xr:uid="{00000000-0005-0000-0000-0000EA4F0000}"/>
    <cellStyle name="SAPBEXexcBad7 2 3 2 2 3" xfId="39030" xr:uid="{00000000-0005-0000-0000-0000EB4F0000}"/>
    <cellStyle name="SAPBEXexcBad7 2 3 2 3" xfId="18425" xr:uid="{00000000-0005-0000-0000-0000EC4F0000}"/>
    <cellStyle name="SAPBEXexcBad7 2 3 2 3 2" xfId="29913" xr:uid="{00000000-0005-0000-0000-0000ED4F0000}"/>
    <cellStyle name="SAPBEXexcBad7 2 3 2 3 3" xfId="40713" xr:uid="{00000000-0005-0000-0000-0000EE4F0000}"/>
    <cellStyle name="SAPBEXexcBad7 2 3 2 4" xfId="20110" xr:uid="{00000000-0005-0000-0000-0000EF4F0000}"/>
    <cellStyle name="SAPBEXexcBad7 2 3 2 4 2" xfId="31598" xr:uid="{00000000-0005-0000-0000-0000F04F0000}"/>
    <cellStyle name="SAPBEXexcBad7 2 3 2 4 3" xfId="42254" xr:uid="{00000000-0005-0000-0000-0000F14F0000}"/>
    <cellStyle name="SAPBEXexcBad7 2 3 2 5" xfId="21844" xr:uid="{00000000-0005-0000-0000-0000F24F0000}"/>
    <cellStyle name="SAPBEXexcBad7 2 3 2 5 2" xfId="33325" xr:uid="{00000000-0005-0000-0000-0000F34F0000}"/>
    <cellStyle name="SAPBEXexcBad7 2 3 2 5 3" xfId="43793" xr:uid="{00000000-0005-0000-0000-0000F44F0000}"/>
    <cellStyle name="SAPBEXexcBad7 2 3 2 6" xfId="12011" xr:uid="{00000000-0005-0000-0000-0000F54F0000}"/>
    <cellStyle name="SAPBEXexcBad7 2 3 2 7" xfId="23668" xr:uid="{00000000-0005-0000-0000-0000F64F0000}"/>
    <cellStyle name="SAPBEXexcBad7 2 3 2 8" xfId="35003" xr:uid="{00000000-0005-0000-0000-0000F74F0000}"/>
    <cellStyle name="SAPBEXexcBad7 2 3 3" xfId="7851" xr:uid="{00000000-0005-0000-0000-0000F84F0000}"/>
    <cellStyle name="SAPBEXexcBad7 2 3 3 2" xfId="16836" xr:uid="{00000000-0005-0000-0000-0000F94F0000}"/>
    <cellStyle name="SAPBEXexcBad7 2 3 3 2 2" xfId="28390" xr:uid="{00000000-0005-0000-0000-0000FA4F0000}"/>
    <cellStyle name="SAPBEXexcBad7 2 3 3 2 3" xfId="39234" xr:uid="{00000000-0005-0000-0000-0000FB4F0000}"/>
    <cellStyle name="SAPBEXexcBad7 2 3 3 3" xfId="18616" xr:uid="{00000000-0005-0000-0000-0000FC4F0000}"/>
    <cellStyle name="SAPBEXexcBad7 2 3 3 3 2" xfId="30104" xr:uid="{00000000-0005-0000-0000-0000FD4F0000}"/>
    <cellStyle name="SAPBEXexcBad7 2 3 3 3 3" xfId="40901" xr:uid="{00000000-0005-0000-0000-0000FE4F0000}"/>
    <cellStyle name="SAPBEXexcBad7 2 3 3 4" xfId="20323" xr:uid="{00000000-0005-0000-0000-0000FF4F0000}"/>
    <cellStyle name="SAPBEXexcBad7 2 3 3 4 2" xfId="31811" xr:uid="{00000000-0005-0000-0000-000000500000}"/>
    <cellStyle name="SAPBEXexcBad7 2 3 3 4 3" xfId="42430" xr:uid="{00000000-0005-0000-0000-000001500000}"/>
    <cellStyle name="SAPBEXexcBad7 2 3 3 5" xfId="22057" xr:uid="{00000000-0005-0000-0000-000002500000}"/>
    <cellStyle name="SAPBEXexcBad7 2 3 3 5 2" xfId="33538" xr:uid="{00000000-0005-0000-0000-000003500000}"/>
    <cellStyle name="SAPBEXexcBad7 2 3 3 5 3" xfId="43969" xr:uid="{00000000-0005-0000-0000-000004500000}"/>
    <cellStyle name="SAPBEXexcBad7 2 3 3 6" xfId="12302" xr:uid="{00000000-0005-0000-0000-000005500000}"/>
    <cellStyle name="SAPBEXexcBad7 2 3 3 7" xfId="23881" xr:uid="{00000000-0005-0000-0000-000006500000}"/>
    <cellStyle name="SAPBEXexcBad7 2 3 3 8" xfId="35216" xr:uid="{00000000-0005-0000-0000-000007500000}"/>
    <cellStyle name="SAPBEXexcBad7 2 3 4" xfId="7953" xr:uid="{00000000-0005-0000-0000-000008500000}"/>
    <cellStyle name="SAPBEXexcBad7 2 3 4 2" xfId="16938" xr:uid="{00000000-0005-0000-0000-000009500000}"/>
    <cellStyle name="SAPBEXexcBad7 2 3 4 2 2" xfId="28492" xr:uid="{00000000-0005-0000-0000-00000A500000}"/>
    <cellStyle name="SAPBEXexcBad7 2 3 4 2 3" xfId="39332" xr:uid="{00000000-0005-0000-0000-00000B500000}"/>
    <cellStyle name="SAPBEXexcBad7 2 3 4 3" xfId="18716" xr:uid="{00000000-0005-0000-0000-00000C500000}"/>
    <cellStyle name="SAPBEXexcBad7 2 3 4 3 2" xfId="30204" xr:uid="{00000000-0005-0000-0000-00000D500000}"/>
    <cellStyle name="SAPBEXexcBad7 2 3 4 3 3" xfId="41000" xr:uid="{00000000-0005-0000-0000-00000E500000}"/>
    <cellStyle name="SAPBEXexcBad7 2 3 4 4" xfId="20425" xr:uid="{00000000-0005-0000-0000-00000F500000}"/>
    <cellStyle name="SAPBEXexcBad7 2 3 4 4 2" xfId="31913" xr:uid="{00000000-0005-0000-0000-000010500000}"/>
    <cellStyle name="SAPBEXexcBad7 2 3 4 4 3" xfId="42528" xr:uid="{00000000-0005-0000-0000-000011500000}"/>
    <cellStyle name="SAPBEXexcBad7 2 3 4 5" xfId="22159" xr:uid="{00000000-0005-0000-0000-000012500000}"/>
    <cellStyle name="SAPBEXexcBad7 2 3 4 5 2" xfId="33640" xr:uid="{00000000-0005-0000-0000-000013500000}"/>
    <cellStyle name="SAPBEXexcBad7 2 3 4 5 3" xfId="44067" xr:uid="{00000000-0005-0000-0000-000014500000}"/>
    <cellStyle name="SAPBEXexcBad7 2 3 4 6" xfId="12404" xr:uid="{00000000-0005-0000-0000-000015500000}"/>
    <cellStyle name="SAPBEXexcBad7 2 3 4 7" xfId="23983" xr:uid="{00000000-0005-0000-0000-000016500000}"/>
    <cellStyle name="SAPBEXexcBad7 2 3 4 8" xfId="35318" xr:uid="{00000000-0005-0000-0000-000017500000}"/>
    <cellStyle name="SAPBEXexcBad7 2 3 5" xfId="10132" xr:uid="{00000000-0005-0000-0000-000018500000}"/>
    <cellStyle name="SAPBEXexcBad7 2 3 6" xfId="14228" xr:uid="{00000000-0005-0000-0000-000019500000}"/>
    <cellStyle name="SAPBEXexcBad7 2 3 6 2" xfId="25792" xr:uid="{00000000-0005-0000-0000-00001A500000}"/>
    <cellStyle name="SAPBEXexcBad7 2 3 6 3" xfId="36957" xr:uid="{00000000-0005-0000-0000-00001B500000}"/>
    <cellStyle name="SAPBEXexcBad7 2 3 7" xfId="12569" xr:uid="{00000000-0005-0000-0000-00001C500000}"/>
    <cellStyle name="SAPBEXexcBad7 2 3 7 2" xfId="24139" xr:uid="{00000000-0005-0000-0000-00001D500000}"/>
    <cellStyle name="SAPBEXexcBad7 2 3 7 3" xfId="35470" xr:uid="{00000000-0005-0000-0000-00001E500000}"/>
    <cellStyle name="SAPBEXexcBad7 2 3 8" xfId="15081" xr:uid="{00000000-0005-0000-0000-00001F500000}"/>
    <cellStyle name="SAPBEXexcBad7 2 3 8 2" xfId="26639" xr:uid="{00000000-0005-0000-0000-000020500000}"/>
    <cellStyle name="SAPBEXexcBad7 2 3 8 3" xfId="37683" xr:uid="{00000000-0005-0000-0000-000021500000}"/>
    <cellStyle name="SAPBEXexcBad7 2 3 9" xfId="12657" xr:uid="{00000000-0005-0000-0000-000022500000}"/>
    <cellStyle name="SAPBEXexcBad7 2 3 9 2" xfId="24227" xr:uid="{00000000-0005-0000-0000-000023500000}"/>
    <cellStyle name="SAPBEXexcBad7 2 3 9 3" xfId="35558" xr:uid="{00000000-0005-0000-0000-000024500000}"/>
    <cellStyle name="SAPBEXexcBad7 2 4" xfId="4180" xr:uid="{00000000-0005-0000-0000-000025500000}"/>
    <cellStyle name="SAPBEXexcBad7 2 5" xfId="6558" xr:uid="{00000000-0005-0000-0000-000026500000}"/>
    <cellStyle name="SAPBEXexcBad7 2 5 2" xfId="15839" xr:uid="{00000000-0005-0000-0000-000027500000}"/>
    <cellStyle name="SAPBEXexcBad7 2 5 2 2" xfId="27393" xr:uid="{00000000-0005-0000-0000-000028500000}"/>
    <cellStyle name="SAPBEXexcBad7 2 5 2 3" xfId="38364" xr:uid="{00000000-0005-0000-0000-000029500000}"/>
    <cellStyle name="SAPBEXexcBad7 2 5 3" xfId="17749" xr:uid="{00000000-0005-0000-0000-00002A500000}"/>
    <cellStyle name="SAPBEXexcBad7 2 5 3 2" xfId="29237" xr:uid="{00000000-0005-0000-0000-00002B500000}"/>
    <cellStyle name="SAPBEXexcBad7 2 5 3 3" xfId="40040" xr:uid="{00000000-0005-0000-0000-00002C500000}"/>
    <cellStyle name="SAPBEXexcBad7 2 5 4" xfId="19358" xr:uid="{00000000-0005-0000-0000-00002D500000}"/>
    <cellStyle name="SAPBEXexcBad7 2 5 4 2" xfId="30846" xr:uid="{00000000-0005-0000-0000-00002E500000}"/>
    <cellStyle name="SAPBEXexcBad7 2 5 4 3" xfId="41588" xr:uid="{00000000-0005-0000-0000-00002F500000}"/>
    <cellStyle name="SAPBEXexcBad7 2 5 5" xfId="21092" xr:uid="{00000000-0005-0000-0000-000030500000}"/>
    <cellStyle name="SAPBEXexcBad7 2 5 5 2" xfId="32573" xr:uid="{00000000-0005-0000-0000-000031500000}"/>
    <cellStyle name="SAPBEXexcBad7 2 5 5 3" xfId="43127" xr:uid="{00000000-0005-0000-0000-000032500000}"/>
    <cellStyle name="SAPBEXexcBad7 2 5 6" xfId="11261" xr:uid="{00000000-0005-0000-0000-000033500000}"/>
    <cellStyle name="SAPBEXexcBad7 2 5 7" xfId="22916" xr:uid="{00000000-0005-0000-0000-000034500000}"/>
    <cellStyle name="SAPBEXexcBad7 2 5 8" xfId="34253" xr:uid="{00000000-0005-0000-0000-000035500000}"/>
    <cellStyle name="SAPBEXexcBad7 2 6" xfId="13049" xr:uid="{00000000-0005-0000-0000-000036500000}"/>
    <cellStyle name="SAPBEXexcBad7 2 6 2" xfId="24618" xr:uid="{00000000-0005-0000-0000-000037500000}"/>
    <cellStyle name="SAPBEXexcBad7 2 6 3" xfId="35907" xr:uid="{00000000-0005-0000-0000-000038500000}"/>
    <cellStyle name="SAPBEXexcBad7 2 7" xfId="14821" xr:uid="{00000000-0005-0000-0000-000039500000}"/>
    <cellStyle name="SAPBEXexcBad7 2 7 2" xfId="26380" xr:uid="{00000000-0005-0000-0000-00003A500000}"/>
    <cellStyle name="SAPBEXexcBad7 2 7 3" xfId="37468" xr:uid="{00000000-0005-0000-0000-00003B500000}"/>
    <cellStyle name="SAPBEXexcBad7 2 8" xfId="13736" xr:uid="{00000000-0005-0000-0000-00003C500000}"/>
    <cellStyle name="SAPBEXexcBad7 2 8 2" xfId="25300" xr:uid="{00000000-0005-0000-0000-00003D500000}"/>
    <cellStyle name="SAPBEXexcBad7 2 8 3" xfId="36530" xr:uid="{00000000-0005-0000-0000-00003E500000}"/>
    <cellStyle name="SAPBEXexcBad7 2 9" xfId="18875" xr:uid="{00000000-0005-0000-0000-00003F500000}"/>
    <cellStyle name="SAPBEXexcBad7 2 9 2" xfId="30363" xr:uid="{00000000-0005-0000-0000-000040500000}"/>
    <cellStyle name="SAPBEXexcBad7 2 9 3" xfId="41157" xr:uid="{00000000-0005-0000-0000-000041500000}"/>
    <cellStyle name="SAPBEXexcBad7 3" xfId="4181" xr:uid="{00000000-0005-0000-0000-000042500000}"/>
    <cellStyle name="SAPBEXexcBad7 3 10" xfId="13816" xr:uid="{00000000-0005-0000-0000-000043500000}"/>
    <cellStyle name="SAPBEXexcBad7 3 10 2" xfId="25380" xr:uid="{00000000-0005-0000-0000-000044500000}"/>
    <cellStyle name="SAPBEXexcBad7 3 10 3" xfId="36593" xr:uid="{00000000-0005-0000-0000-000045500000}"/>
    <cellStyle name="SAPBEXexcBad7 3 11" xfId="13377" xr:uid="{00000000-0005-0000-0000-000046500000}"/>
    <cellStyle name="SAPBEXexcBad7 3 11 2" xfId="24944" xr:uid="{00000000-0005-0000-0000-000047500000}"/>
    <cellStyle name="SAPBEXexcBad7 3 11 3" xfId="36213" xr:uid="{00000000-0005-0000-0000-000048500000}"/>
    <cellStyle name="SAPBEXexcBad7 3 12" xfId="8815" xr:uid="{00000000-0005-0000-0000-000049500000}"/>
    <cellStyle name="SAPBEXexcBad7 3 13" xfId="8782" xr:uid="{00000000-0005-0000-0000-00004A500000}"/>
    <cellStyle name="SAPBEXexcBad7 3 2" xfId="4182" xr:uid="{00000000-0005-0000-0000-00004B500000}"/>
    <cellStyle name="SAPBEXexcBad7 3 3" xfId="5480" xr:uid="{00000000-0005-0000-0000-00004C500000}"/>
    <cellStyle name="SAPBEXexcBad7 3 3 2" xfId="15293" xr:uid="{00000000-0005-0000-0000-00004D500000}"/>
    <cellStyle name="SAPBEXexcBad7 3 3 2 2" xfId="26848" xr:uid="{00000000-0005-0000-0000-00004E500000}"/>
    <cellStyle name="SAPBEXexcBad7 3 3 2 3" xfId="37878" xr:uid="{00000000-0005-0000-0000-00004F500000}"/>
    <cellStyle name="SAPBEXexcBad7 3 3 3" xfId="17272" xr:uid="{00000000-0005-0000-0000-000050500000}"/>
    <cellStyle name="SAPBEXexcBad7 3 3 3 2" xfId="28760" xr:uid="{00000000-0005-0000-0000-000051500000}"/>
    <cellStyle name="SAPBEXexcBad7 3 3 3 3" xfId="39568" xr:uid="{00000000-0005-0000-0000-000052500000}"/>
    <cellStyle name="SAPBEXexcBad7 3 3 4" xfId="18879" xr:uid="{00000000-0005-0000-0000-000053500000}"/>
    <cellStyle name="SAPBEXexcBad7 3 3 4 2" xfId="30367" xr:uid="{00000000-0005-0000-0000-000054500000}"/>
    <cellStyle name="SAPBEXexcBad7 3 3 4 3" xfId="41161" xr:uid="{00000000-0005-0000-0000-000055500000}"/>
    <cellStyle name="SAPBEXexcBad7 3 3 5" xfId="20619" xr:uid="{00000000-0005-0000-0000-000056500000}"/>
    <cellStyle name="SAPBEXexcBad7 3 3 5 2" xfId="32103" xr:uid="{00000000-0005-0000-0000-000057500000}"/>
    <cellStyle name="SAPBEXexcBad7 3 3 5 3" xfId="42709" xr:uid="{00000000-0005-0000-0000-000058500000}"/>
    <cellStyle name="SAPBEXexcBad7 3 3 6" xfId="10712" xr:uid="{00000000-0005-0000-0000-000059500000}"/>
    <cellStyle name="SAPBEXexcBad7 3 3 7" xfId="22450" xr:uid="{00000000-0005-0000-0000-00005A500000}"/>
    <cellStyle name="SAPBEXexcBad7 3 3 8" xfId="33798" xr:uid="{00000000-0005-0000-0000-00005B500000}"/>
    <cellStyle name="SAPBEXexcBad7 3 4" xfId="6902" xr:uid="{00000000-0005-0000-0000-00005C500000}"/>
    <cellStyle name="SAPBEXexcBad7 3 4 2" xfId="16183" xr:uid="{00000000-0005-0000-0000-00005D500000}"/>
    <cellStyle name="SAPBEXexcBad7 3 4 2 2" xfId="27737" xr:uid="{00000000-0005-0000-0000-00005E500000}"/>
    <cellStyle name="SAPBEXexcBad7 3 4 2 3" xfId="38670" xr:uid="{00000000-0005-0000-0000-00005F500000}"/>
    <cellStyle name="SAPBEXexcBad7 3 4 3" xfId="18058" xr:uid="{00000000-0005-0000-0000-000060500000}"/>
    <cellStyle name="SAPBEXexcBad7 3 4 3 2" xfId="29546" xr:uid="{00000000-0005-0000-0000-000061500000}"/>
    <cellStyle name="SAPBEXexcBad7 3 4 3 3" xfId="40348" xr:uid="{00000000-0005-0000-0000-000062500000}"/>
    <cellStyle name="SAPBEXexcBad7 3 4 4" xfId="19702" xr:uid="{00000000-0005-0000-0000-000063500000}"/>
    <cellStyle name="SAPBEXexcBad7 3 4 4 2" xfId="31190" xr:uid="{00000000-0005-0000-0000-000064500000}"/>
    <cellStyle name="SAPBEXexcBad7 3 4 4 3" xfId="41894" xr:uid="{00000000-0005-0000-0000-000065500000}"/>
    <cellStyle name="SAPBEXexcBad7 3 4 5" xfId="21436" xr:uid="{00000000-0005-0000-0000-000066500000}"/>
    <cellStyle name="SAPBEXexcBad7 3 4 5 2" xfId="32917" xr:uid="{00000000-0005-0000-0000-000067500000}"/>
    <cellStyle name="SAPBEXexcBad7 3 4 5 3" xfId="43433" xr:uid="{00000000-0005-0000-0000-000068500000}"/>
    <cellStyle name="SAPBEXexcBad7 3 4 6" xfId="11605" xr:uid="{00000000-0005-0000-0000-000069500000}"/>
    <cellStyle name="SAPBEXexcBad7 3 4 7" xfId="23260" xr:uid="{00000000-0005-0000-0000-00006A500000}"/>
    <cellStyle name="SAPBEXexcBad7 3 4 8" xfId="34597" xr:uid="{00000000-0005-0000-0000-00006B500000}"/>
    <cellStyle name="SAPBEXexcBad7 3 5" xfId="6762" xr:uid="{00000000-0005-0000-0000-00006C500000}"/>
    <cellStyle name="SAPBEXexcBad7 3 5 2" xfId="16043" xr:uid="{00000000-0005-0000-0000-00006D500000}"/>
    <cellStyle name="SAPBEXexcBad7 3 5 2 2" xfId="27597" xr:uid="{00000000-0005-0000-0000-00006E500000}"/>
    <cellStyle name="SAPBEXexcBad7 3 5 2 3" xfId="38551" xr:uid="{00000000-0005-0000-0000-00006F500000}"/>
    <cellStyle name="SAPBEXexcBad7 3 5 3" xfId="17938" xr:uid="{00000000-0005-0000-0000-000070500000}"/>
    <cellStyle name="SAPBEXexcBad7 3 5 3 2" xfId="29426" xr:uid="{00000000-0005-0000-0000-000071500000}"/>
    <cellStyle name="SAPBEXexcBad7 3 5 3 3" xfId="40228" xr:uid="{00000000-0005-0000-0000-000072500000}"/>
    <cellStyle name="SAPBEXexcBad7 3 5 4" xfId="19562" xr:uid="{00000000-0005-0000-0000-000073500000}"/>
    <cellStyle name="SAPBEXexcBad7 3 5 4 2" xfId="31050" xr:uid="{00000000-0005-0000-0000-000074500000}"/>
    <cellStyle name="SAPBEXexcBad7 3 5 4 3" xfId="41775" xr:uid="{00000000-0005-0000-0000-000075500000}"/>
    <cellStyle name="SAPBEXexcBad7 3 5 5" xfId="21296" xr:uid="{00000000-0005-0000-0000-000076500000}"/>
    <cellStyle name="SAPBEXexcBad7 3 5 5 2" xfId="32777" xr:uid="{00000000-0005-0000-0000-000077500000}"/>
    <cellStyle name="SAPBEXexcBad7 3 5 5 3" xfId="43314" xr:uid="{00000000-0005-0000-0000-000078500000}"/>
    <cellStyle name="SAPBEXexcBad7 3 5 6" xfId="11465" xr:uid="{00000000-0005-0000-0000-000079500000}"/>
    <cellStyle name="SAPBEXexcBad7 3 5 7" xfId="23120" xr:uid="{00000000-0005-0000-0000-00007A500000}"/>
    <cellStyle name="SAPBEXexcBad7 3 5 8" xfId="34457" xr:uid="{00000000-0005-0000-0000-00007B500000}"/>
    <cellStyle name="SAPBEXexcBad7 3 6" xfId="6629" xr:uid="{00000000-0005-0000-0000-00007C500000}"/>
    <cellStyle name="SAPBEXexcBad7 3 6 2" xfId="15910" xr:uid="{00000000-0005-0000-0000-00007D500000}"/>
    <cellStyle name="SAPBEXexcBad7 3 6 2 2" xfId="27464" xr:uid="{00000000-0005-0000-0000-00007E500000}"/>
    <cellStyle name="SAPBEXexcBad7 3 6 2 3" xfId="38433" xr:uid="{00000000-0005-0000-0000-00007F500000}"/>
    <cellStyle name="SAPBEXexcBad7 3 6 3" xfId="17818" xr:uid="{00000000-0005-0000-0000-000080500000}"/>
    <cellStyle name="SAPBEXexcBad7 3 6 3 2" xfId="29306" xr:uid="{00000000-0005-0000-0000-000081500000}"/>
    <cellStyle name="SAPBEXexcBad7 3 6 3 3" xfId="40109" xr:uid="{00000000-0005-0000-0000-000082500000}"/>
    <cellStyle name="SAPBEXexcBad7 3 6 4" xfId="19429" xr:uid="{00000000-0005-0000-0000-000083500000}"/>
    <cellStyle name="SAPBEXexcBad7 3 6 4 2" xfId="30917" xr:uid="{00000000-0005-0000-0000-000084500000}"/>
    <cellStyle name="SAPBEXexcBad7 3 6 4 3" xfId="41657" xr:uid="{00000000-0005-0000-0000-000085500000}"/>
    <cellStyle name="SAPBEXexcBad7 3 6 5" xfId="21163" xr:uid="{00000000-0005-0000-0000-000086500000}"/>
    <cellStyle name="SAPBEXexcBad7 3 6 5 2" xfId="32644" xr:uid="{00000000-0005-0000-0000-000087500000}"/>
    <cellStyle name="SAPBEXexcBad7 3 6 5 3" xfId="43196" xr:uid="{00000000-0005-0000-0000-000088500000}"/>
    <cellStyle name="SAPBEXexcBad7 3 6 6" xfId="11332" xr:uid="{00000000-0005-0000-0000-000089500000}"/>
    <cellStyle name="SAPBEXexcBad7 3 6 7" xfId="22987" xr:uid="{00000000-0005-0000-0000-00008A500000}"/>
    <cellStyle name="SAPBEXexcBad7 3 6 8" xfId="34324" xr:uid="{00000000-0005-0000-0000-00008B500000}"/>
    <cellStyle name="SAPBEXexcBad7 3 7" xfId="10133" xr:uid="{00000000-0005-0000-0000-00008C500000}"/>
    <cellStyle name="SAPBEXexcBad7 3 8" xfId="13615" xr:uid="{00000000-0005-0000-0000-00008D500000}"/>
    <cellStyle name="SAPBEXexcBad7 3 8 2" xfId="25179" xr:uid="{00000000-0005-0000-0000-00008E500000}"/>
    <cellStyle name="SAPBEXexcBad7 3 8 3" xfId="36419" xr:uid="{00000000-0005-0000-0000-00008F500000}"/>
    <cellStyle name="SAPBEXexcBad7 3 9" xfId="14769" xr:uid="{00000000-0005-0000-0000-000090500000}"/>
    <cellStyle name="SAPBEXexcBad7 3 9 2" xfId="26328" xr:uid="{00000000-0005-0000-0000-000091500000}"/>
    <cellStyle name="SAPBEXexcBad7 3 9 3" xfId="37421" xr:uid="{00000000-0005-0000-0000-000092500000}"/>
    <cellStyle name="SAPBEXexcBad7 4" xfId="4183" xr:uid="{00000000-0005-0000-0000-000093500000}"/>
    <cellStyle name="SAPBEXexcBad7 4 10" xfId="9140" xr:uid="{00000000-0005-0000-0000-000094500000}"/>
    <cellStyle name="SAPBEXexcBad7 4 11" xfId="8917" xr:uid="{00000000-0005-0000-0000-000095500000}"/>
    <cellStyle name="SAPBEXexcBad7 4 12" xfId="8378" xr:uid="{00000000-0005-0000-0000-000096500000}"/>
    <cellStyle name="SAPBEXexcBad7 4 2" xfId="7356" xr:uid="{00000000-0005-0000-0000-000097500000}"/>
    <cellStyle name="SAPBEXexcBad7 4 2 2" xfId="16590" xr:uid="{00000000-0005-0000-0000-000098500000}"/>
    <cellStyle name="SAPBEXexcBad7 4 2 2 2" xfId="28144" xr:uid="{00000000-0005-0000-0000-000099500000}"/>
    <cellStyle name="SAPBEXexcBad7 4 2 2 3" xfId="39029" xr:uid="{00000000-0005-0000-0000-00009A500000}"/>
    <cellStyle name="SAPBEXexcBad7 4 2 3" xfId="18424" xr:uid="{00000000-0005-0000-0000-00009B500000}"/>
    <cellStyle name="SAPBEXexcBad7 4 2 3 2" xfId="29912" xr:uid="{00000000-0005-0000-0000-00009C500000}"/>
    <cellStyle name="SAPBEXexcBad7 4 2 3 3" xfId="40712" xr:uid="{00000000-0005-0000-0000-00009D500000}"/>
    <cellStyle name="SAPBEXexcBad7 4 2 4" xfId="20109" xr:uid="{00000000-0005-0000-0000-00009E500000}"/>
    <cellStyle name="SAPBEXexcBad7 4 2 4 2" xfId="31597" xr:uid="{00000000-0005-0000-0000-00009F500000}"/>
    <cellStyle name="SAPBEXexcBad7 4 2 4 3" xfId="42253" xr:uid="{00000000-0005-0000-0000-0000A0500000}"/>
    <cellStyle name="SAPBEXexcBad7 4 2 5" xfId="21843" xr:uid="{00000000-0005-0000-0000-0000A1500000}"/>
    <cellStyle name="SAPBEXexcBad7 4 2 5 2" xfId="33324" xr:uid="{00000000-0005-0000-0000-0000A2500000}"/>
    <cellStyle name="SAPBEXexcBad7 4 2 5 3" xfId="43792" xr:uid="{00000000-0005-0000-0000-0000A3500000}"/>
    <cellStyle name="SAPBEXexcBad7 4 2 6" xfId="12010" xr:uid="{00000000-0005-0000-0000-0000A4500000}"/>
    <cellStyle name="SAPBEXexcBad7 4 2 7" xfId="23667" xr:uid="{00000000-0005-0000-0000-0000A5500000}"/>
    <cellStyle name="SAPBEXexcBad7 4 2 8" xfId="35002" xr:uid="{00000000-0005-0000-0000-0000A6500000}"/>
    <cellStyle name="SAPBEXexcBad7 4 3" xfId="7850" xr:uid="{00000000-0005-0000-0000-0000A7500000}"/>
    <cellStyle name="SAPBEXexcBad7 4 3 2" xfId="16835" xr:uid="{00000000-0005-0000-0000-0000A8500000}"/>
    <cellStyle name="SAPBEXexcBad7 4 3 2 2" xfId="28389" xr:uid="{00000000-0005-0000-0000-0000A9500000}"/>
    <cellStyle name="SAPBEXexcBad7 4 3 2 3" xfId="39233" xr:uid="{00000000-0005-0000-0000-0000AA500000}"/>
    <cellStyle name="SAPBEXexcBad7 4 3 3" xfId="18615" xr:uid="{00000000-0005-0000-0000-0000AB500000}"/>
    <cellStyle name="SAPBEXexcBad7 4 3 3 2" xfId="30103" xr:uid="{00000000-0005-0000-0000-0000AC500000}"/>
    <cellStyle name="SAPBEXexcBad7 4 3 3 3" xfId="40900" xr:uid="{00000000-0005-0000-0000-0000AD500000}"/>
    <cellStyle name="SAPBEXexcBad7 4 3 4" xfId="20322" xr:uid="{00000000-0005-0000-0000-0000AE500000}"/>
    <cellStyle name="SAPBEXexcBad7 4 3 4 2" xfId="31810" xr:uid="{00000000-0005-0000-0000-0000AF500000}"/>
    <cellStyle name="SAPBEXexcBad7 4 3 4 3" xfId="42429" xr:uid="{00000000-0005-0000-0000-0000B0500000}"/>
    <cellStyle name="SAPBEXexcBad7 4 3 5" xfId="22056" xr:uid="{00000000-0005-0000-0000-0000B1500000}"/>
    <cellStyle name="SAPBEXexcBad7 4 3 5 2" xfId="33537" xr:uid="{00000000-0005-0000-0000-0000B2500000}"/>
    <cellStyle name="SAPBEXexcBad7 4 3 5 3" xfId="43968" xr:uid="{00000000-0005-0000-0000-0000B3500000}"/>
    <cellStyle name="SAPBEXexcBad7 4 3 6" xfId="12301" xr:uid="{00000000-0005-0000-0000-0000B4500000}"/>
    <cellStyle name="SAPBEXexcBad7 4 3 7" xfId="23880" xr:uid="{00000000-0005-0000-0000-0000B5500000}"/>
    <cellStyle name="SAPBEXexcBad7 4 3 8" xfId="35215" xr:uid="{00000000-0005-0000-0000-0000B6500000}"/>
    <cellStyle name="SAPBEXexcBad7 4 4" xfId="7952" xr:uid="{00000000-0005-0000-0000-0000B7500000}"/>
    <cellStyle name="SAPBEXexcBad7 4 4 2" xfId="16937" xr:uid="{00000000-0005-0000-0000-0000B8500000}"/>
    <cellStyle name="SAPBEXexcBad7 4 4 2 2" xfId="28491" xr:uid="{00000000-0005-0000-0000-0000B9500000}"/>
    <cellStyle name="SAPBEXexcBad7 4 4 2 3" xfId="39331" xr:uid="{00000000-0005-0000-0000-0000BA500000}"/>
    <cellStyle name="SAPBEXexcBad7 4 4 3" xfId="18715" xr:uid="{00000000-0005-0000-0000-0000BB500000}"/>
    <cellStyle name="SAPBEXexcBad7 4 4 3 2" xfId="30203" xr:uid="{00000000-0005-0000-0000-0000BC500000}"/>
    <cellStyle name="SAPBEXexcBad7 4 4 3 3" xfId="40999" xr:uid="{00000000-0005-0000-0000-0000BD500000}"/>
    <cellStyle name="SAPBEXexcBad7 4 4 4" xfId="20424" xr:uid="{00000000-0005-0000-0000-0000BE500000}"/>
    <cellStyle name="SAPBEXexcBad7 4 4 4 2" xfId="31912" xr:uid="{00000000-0005-0000-0000-0000BF500000}"/>
    <cellStyle name="SAPBEXexcBad7 4 4 4 3" xfId="42527" xr:uid="{00000000-0005-0000-0000-0000C0500000}"/>
    <cellStyle name="SAPBEXexcBad7 4 4 5" xfId="22158" xr:uid="{00000000-0005-0000-0000-0000C1500000}"/>
    <cellStyle name="SAPBEXexcBad7 4 4 5 2" xfId="33639" xr:uid="{00000000-0005-0000-0000-0000C2500000}"/>
    <cellStyle name="SAPBEXexcBad7 4 4 5 3" xfId="44066" xr:uid="{00000000-0005-0000-0000-0000C3500000}"/>
    <cellStyle name="SAPBEXexcBad7 4 4 6" xfId="12403" xr:uid="{00000000-0005-0000-0000-0000C4500000}"/>
    <cellStyle name="SAPBEXexcBad7 4 4 7" xfId="23982" xr:uid="{00000000-0005-0000-0000-0000C5500000}"/>
    <cellStyle name="SAPBEXexcBad7 4 4 8" xfId="35317" xr:uid="{00000000-0005-0000-0000-0000C6500000}"/>
    <cellStyle name="SAPBEXexcBad7 4 5" xfId="10134" xr:uid="{00000000-0005-0000-0000-0000C7500000}"/>
    <cellStyle name="SAPBEXexcBad7 4 6" xfId="14227" xr:uid="{00000000-0005-0000-0000-0000C8500000}"/>
    <cellStyle name="SAPBEXexcBad7 4 6 2" xfId="25791" xr:uid="{00000000-0005-0000-0000-0000C9500000}"/>
    <cellStyle name="SAPBEXexcBad7 4 6 3" xfId="36956" xr:uid="{00000000-0005-0000-0000-0000CA500000}"/>
    <cellStyle name="SAPBEXexcBad7 4 7" xfId="13437" xr:uid="{00000000-0005-0000-0000-0000CB500000}"/>
    <cellStyle name="SAPBEXexcBad7 4 7 2" xfId="25003" xr:uid="{00000000-0005-0000-0000-0000CC500000}"/>
    <cellStyle name="SAPBEXexcBad7 4 7 3" xfId="36264" xr:uid="{00000000-0005-0000-0000-0000CD500000}"/>
    <cellStyle name="SAPBEXexcBad7 4 8" xfId="14835" xr:uid="{00000000-0005-0000-0000-0000CE500000}"/>
    <cellStyle name="SAPBEXexcBad7 4 8 2" xfId="26394" xr:uid="{00000000-0005-0000-0000-0000CF500000}"/>
    <cellStyle name="SAPBEXexcBad7 4 8 3" xfId="37479" xr:uid="{00000000-0005-0000-0000-0000D0500000}"/>
    <cellStyle name="SAPBEXexcBad7 4 9" xfId="13232" xr:uid="{00000000-0005-0000-0000-0000D1500000}"/>
    <cellStyle name="SAPBEXexcBad7 4 9 2" xfId="24800" xr:uid="{00000000-0005-0000-0000-0000D2500000}"/>
    <cellStyle name="SAPBEXexcBad7 4 9 3" xfId="36081" xr:uid="{00000000-0005-0000-0000-0000D3500000}"/>
    <cellStyle name="SAPBEXexcBad7 5" xfId="12588" xr:uid="{00000000-0005-0000-0000-0000D4500000}"/>
    <cellStyle name="SAPBEXexcBad7 5 2" xfId="24158" xr:uid="{00000000-0005-0000-0000-0000D5500000}"/>
    <cellStyle name="SAPBEXexcBad7 5 3" xfId="35489" xr:uid="{00000000-0005-0000-0000-0000D6500000}"/>
    <cellStyle name="SAPBEXexcBad7 6" xfId="15400" xr:uid="{00000000-0005-0000-0000-0000D7500000}"/>
    <cellStyle name="SAPBEXexcBad7 6 2" xfId="26954" xr:uid="{00000000-0005-0000-0000-0000D8500000}"/>
    <cellStyle name="SAPBEXexcBad7 6 3" xfId="37976" xr:uid="{00000000-0005-0000-0000-0000D9500000}"/>
    <cellStyle name="SAPBEXexcBad7 7" xfId="17347" xr:uid="{00000000-0005-0000-0000-0000DA500000}"/>
    <cellStyle name="SAPBEXexcBad7 7 2" xfId="28835" xr:uid="{00000000-0005-0000-0000-0000DB500000}"/>
    <cellStyle name="SAPBEXexcBad7 7 3" xfId="39639" xr:uid="{00000000-0005-0000-0000-0000DC500000}"/>
    <cellStyle name="SAPBEXexcBad7 8" xfId="18938" xr:uid="{00000000-0005-0000-0000-0000DD500000}"/>
    <cellStyle name="SAPBEXexcBad7 8 2" xfId="30426" xr:uid="{00000000-0005-0000-0000-0000DE500000}"/>
    <cellStyle name="SAPBEXexcBad7 8 3" xfId="41215" xr:uid="{00000000-0005-0000-0000-0000DF500000}"/>
    <cellStyle name="SAPBEXexcBad7 9" xfId="9240" xr:uid="{00000000-0005-0000-0000-0000E0500000}"/>
    <cellStyle name="SAPBEXexcBad8" xfId="4184" xr:uid="{00000000-0005-0000-0000-0000E1500000}"/>
    <cellStyle name="SAPBEXexcBad8 2" xfId="4185" xr:uid="{00000000-0005-0000-0000-0000E2500000}"/>
    <cellStyle name="SAPBEXexcBad8 2 10" xfId="8935" xr:uid="{00000000-0005-0000-0000-0000E3500000}"/>
    <cellStyle name="SAPBEXexcBad8 2 11" xfId="33778" xr:uid="{00000000-0005-0000-0000-0000E4500000}"/>
    <cellStyle name="SAPBEXexcBad8 2 2" xfId="4186" xr:uid="{00000000-0005-0000-0000-0000E5500000}"/>
    <cellStyle name="SAPBEXexcBad8 2 2 10" xfId="17429" xr:uid="{00000000-0005-0000-0000-0000E6500000}"/>
    <cellStyle name="SAPBEXexcBad8 2 2 10 2" xfId="28917" xr:uid="{00000000-0005-0000-0000-0000E7500000}"/>
    <cellStyle name="SAPBEXexcBad8 2 2 10 3" xfId="39721" xr:uid="{00000000-0005-0000-0000-0000E8500000}"/>
    <cellStyle name="SAPBEXexcBad8 2 2 11" xfId="17163" xr:uid="{00000000-0005-0000-0000-0000E9500000}"/>
    <cellStyle name="SAPBEXexcBad8 2 2 11 2" xfId="28651" xr:uid="{00000000-0005-0000-0000-0000EA500000}"/>
    <cellStyle name="SAPBEXexcBad8 2 2 11 3" xfId="39472" xr:uid="{00000000-0005-0000-0000-0000EB500000}"/>
    <cellStyle name="SAPBEXexcBad8 2 2 12" xfId="8813" xr:uid="{00000000-0005-0000-0000-0000EC500000}"/>
    <cellStyle name="SAPBEXexcBad8 2 2 13" xfId="8422" xr:uid="{00000000-0005-0000-0000-0000ED500000}"/>
    <cellStyle name="SAPBEXexcBad8 2 2 2" xfId="4187" xr:uid="{00000000-0005-0000-0000-0000EE500000}"/>
    <cellStyle name="SAPBEXexcBad8 2 2 3" xfId="4188" xr:uid="{00000000-0005-0000-0000-0000EF500000}"/>
    <cellStyle name="SAPBEXexcBad8 2 2 4" xfId="6905" xr:uid="{00000000-0005-0000-0000-0000F0500000}"/>
    <cellStyle name="SAPBEXexcBad8 2 2 4 2" xfId="16186" xr:uid="{00000000-0005-0000-0000-0000F1500000}"/>
    <cellStyle name="SAPBEXexcBad8 2 2 4 2 2" xfId="27740" xr:uid="{00000000-0005-0000-0000-0000F2500000}"/>
    <cellStyle name="SAPBEXexcBad8 2 2 4 2 3" xfId="38673" xr:uid="{00000000-0005-0000-0000-0000F3500000}"/>
    <cellStyle name="SAPBEXexcBad8 2 2 4 3" xfId="18061" xr:uid="{00000000-0005-0000-0000-0000F4500000}"/>
    <cellStyle name="SAPBEXexcBad8 2 2 4 3 2" xfId="29549" xr:uid="{00000000-0005-0000-0000-0000F5500000}"/>
    <cellStyle name="SAPBEXexcBad8 2 2 4 3 3" xfId="40351" xr:uid="{00000000-0005-0000-0000-0000F6500000}"/>
    <cellStyle name="SAPBEXexcBad8 2 2 4 4" xfId="19705" xr:uid="{00000000-0005-0000-0000-0000F7500000}"/>
    <cellStyle name="SAPBEXexcBad8 2 2 4 4 2" xfId="31193" xr:uid="{00000000-0005-0000-0000-0000F8500000}"/>
    <cellStyle name="SAPBEXexcBad8 2 2 4 4 3" xfId="41897" xr:uid="{00000000-0005-0000-0000-0000F9500000}"/>
    <cellStyle name="SAPBEXexcBad8 2 2 4 5" xfId="21439" xr:uid="{00000000-0005-0000-0000-0000FA500000}"/>
    <cellStyle name="SAPBEXexcBad8 2 2 4 5 2" xfId="32920" xr:uid="{00000000-0005-0000-0000-0000FB500000}"/>
    <cellStyle name="SAPBEXexcBad8 2 2 4 5 3" xfId="43436" xr:uid="{00000000-0005-0000-0000-0000FC500000}"/>
    <cellStyle name="SAPBEXexcBad8 2 2 4 6" xfId="11608" xr:uid="{00000000-0005-0000-0000-0000FD500000}"/>
    <cellStyle name="SAPBEXexcBad8 2 2 4 7" xfId="23263" xr:uid="{00000000-0005-0000-0000-0000FE500000}"/>
    <cellStyle name="SAPBEXexcBad8 2 2 4 8" xfId="34600" xr:uid="{00000000-0005-0000-0000-0000FF500000}"/>
    <cellStyle name="SAPBEXexcBad8 2 2 5" xfId="6406" xr:uid="{00000000-0005-0000-0000-000000510000}"/>
    <cellStyle name="SAPBEXexcBad8 2 2 5 2" xfId="15687" xr:uid="{00000000-0005-0000-0000-000001510000}"/>
    <cellStyle name="SAPBEXexcBad8 2 2 5 2 2" xfId="27241" xr:uid="{00000000-0005-0000-0000-000002510000}"/>
    <cellStyle name="SAPBEXexcBad8 2 2 5 2 3" xfId="38231" xr:uid="{00000000-0005-0000-0000-000003510000}"/>
    <cellStyle name="SAPBEXexcBad8 2 2 5 3" xfId="17613" xr:uid="{00000000-0005-0000-0000-000004510000}"/>
    <cellStyle name="SAPBEXexcBad8 2 2 5 3 2" xfId="29101" xr:uid="{00000000-0005-0000-0000-000005510000}"/>
    <cellStyle name="SAPBEXexcBad8 2 2 5 3 3" xfId="39904" xr:uid="{00000000-0005-0000-0000-000006510000}"/>
    <cellStyle name="SAPBEXexcBad8 2 2 5 4" xfId="19206" xr:uid="{00000000-0005-0000-0000-000007510000}"/>
    <cellStyle name="SAPBEXexcBad8 2 2 5 4 2" xfId="30694" xr:uid="{00000000-0005-0000-0000-000008510000}"/>
    <cellStyle name="SAPBEXexcBad8 2 2 5 4 3" xfId="41455" xr:uid="{00000000-0005-0000-0000-000009510000}"/>
    <cellStyle name="SAPBEXexcBad8 2 2 5 5" xfId="20940" xr:uid="{00000000-0005-0000-0000-00000A510000}"/>
    <cellStyle name="SAPBEXexcBad8 2 2 5 5 2" xfId="32421" xr:uid="{00000000-0005-0000-0000-00000B510000}"/>
    <cellStyle name="SAPBEXexcBad8 2 2 5 5 3" xfId="42994" xr:uid="{00000000-0005-0000-0000-00000C510000}"/>
    <cellStyle name="SAPBEXexcBad8 2 2 5 6" xfId="11109" xr:uid="{00000000-0005-0000-0000-00000D510000}"/>
    <cellStyle name="SAPBEXexcBad8 2 2 5 7" xfId="22764" xr:uid="{00000000-0005-0000-0000-00000E510000}"/>
    <cellStyle name="SAPBEXexcBad8 2 2 5 8" xfId="34101" xr:uid="{00000000-0005-0000-0000-00000F510000}"/>
    <cellStyle name="SAPBEXexcBad8 2 2 6" xfId="7751" xr:uid="{00000000-0005-0000-0000-000010510000}"/>
    <cellStyle name="SAPBEXexcBad8 2 2 6 2" xfId="16736" xr:uid="{00000000-0005-0000-0000-000011510000}"/>
    <cellStyle name="SAPBEXexcBad8 2 2 6 2 2" xfId="28290" xr:uid="{00000000-0005-0000-0000-000012510000}"/>
    <cellStyle name="SAPBEXexcBad8 2 2 6 2 3" xfId="39159" xr:uid="{00000000-0005-0000-0000-000013510000}"/>
    <cellStyle name="SAPBEXexcBad8 2 2 6 3" xfId="18534" xr:uid="{00000000-0005-0000-0000-000014510000}"/>
    <cellStyle name="SAPBEXexcBad8 2 2 6 3 2" xfId="30022" xr:uid="{00000000-0005-0000-0000-000015510000}"/>
    <cellStyle name="SAPBEXexcBad8 2 2 6 3 3" xfId="40820" xr:uid="{00000000-0005-0000-0000-000016510000}"/>
    <cellStyle name="SAPBEXexcBad8 2 2 6 4" xfId="20223" xr:uid="{00000000-0005-0000-0000-000017510000}"/>
    <cellStyle name="SAPBEXexcBad8 2 2 6 4 2" xfId="31711" xr:uid="{00000000-0005-0000-0000-000018510000}"/>
    <cellStyle name="SAPBEXexcBad8 2 2 6 4 3" xfId="42355" xr:uid="{00000000-0005-0000-0000-000019510000}"/>
    <cellStyle name="SAPBEXexcBad8 2 2 6 5" xfId="21957" xr:uid="{00000000-0005-0000-0000-00001A510000}"/>
    <cellStyle name="SAPBEXexcBad8 2 2 6 5 2" xfId="33438" xr:uid="{00000000-0005-0000-0000-00001B510000}"/>
    <cellStyle name="SAPBEXexcBad8 2 2 6 5 3" xfId="43894" xr:uid="{00000000-0005-0000-0000-00001C510000}"/>
    <cellStyle name="SAPBEXexcBad8 2 2 6 6" xfId="12202" xr:uid="{00000000-0005-0000-0000-00001D510000}"/>
    <cellStyle name="SAPBEXexcBad8 2 2 6 7" xfId="23781" xr:uid="{00000000-0005-0000-0000-00001E510000}"/>
    <cellStyle name="SAPBEXexcBad8 2 2 6 8" xfId="35116" xr:uid="{00000000-0005-0000-0000-00001F510000}"/>
    <cellStyle name="SAPBEXexcBad8 2 2 7" xfId="10135" xr:uid="{00000000-0005-0000-0000-000020510000}"/>
    <cellStyle name="SAPBEXexcBad8 2 2 7 2" xfId="14909" xr:uid="{00000000-0005-0000-0000-000021510000}"/>
    <cellStyle name="SAPBEXexcBad8 2 2 7 2 2" xfId="26468" xr:uid="{00000000-0005-0000-0000-000022510000}"/>
    <cellStyle name="SAPBEXexcBad8 2 2 7 2 3" xfId="37537" xr:uid="{00000000-0005-0000-0000-000023510000}"/>
    <cellStyle name="SAPBEXexcBad8 2 2 7 3" xfId="12896" xr:uid="{00000000-0005-0000-0000-000024510000}"/>
    <cellStyle name="SAPBEXexcBad8 2 2 7 3 2" xfId="24466" xr:uid="{00000000-0005-0000-0000-000025510000}"/>
    <cellStyle name="SAPBEXexcBad8 2 2 7 3 3" xfId="35780" xr:uid="{00000000-0005-0000-0000-000026510000}"/>
    <cellStyle name="SAPBEXexcBad8 2 2 7 4" xfId="13884" xr:uid="{00000000-0005-0000-0000-000027510000}"/>
    <cellStyle name="SAPBEXexcBad8 2 2 7 4 2" xfId="25448" xr:uid="{00000000-0005-0000-0000-000028510000}"/>
    <cellStyle name="SAPBEXexcBad8 2 2 7 4 3" xfId="36657" xr:uid="{00000000-0005-0000-0000-000029510000}"/>
    <cellStyle name="SAPBEXexcBad8 2 2 7 5" xfId="14921" xr:uid="{00000000-0005-0000-0000-00002A510000}"/>
    <cellStyle name="SAPBEXexcBad8 2 2 7 5 2" xfId="26479" xr:uid="{00000000-0005-0000-0000-00002B510000}"/>
    <cellStyle name="SAPBEXexcBad8 2 2 7 5 3" xfId="37547" xr:uid="{00000000-0005-0000-0000-00002C510000}"/>
    <cellStyle name="SAPBEXexcBad8 2 2 7 6" xfId="22338" xr:uid="{00000000-0005-0000-0000-00002D510000}"/>
    <cellStyle name="SAPBEXexcBad8 2 2 7 7" xfId="22432" xr:uid="{00000000-0005-0000-0000-00002E510000}"/>
    <cellStyle name="SAPBEXexcBad8 2 2 8" xfId="13618" xr:uid="{00000000-0005-0000-0000-00002F510000}"/>
    <cellStyle name="SAPBEXexcBad8 2 2 8 2" xfId="25182" xr:uid="{00000000-0005-0000-0000-000030510000}"/>
    <cellStyle name="SAPBEXexcBad8 2 2 8 3" xfId="36422" xr:uid="{00000000-0005-0000-0000-000031510000}"/>
    <cellStyle name="SAPBEXexcBad8 2 2 9" xfId="13147" xr:uid="{00000000-0005-0000-0000-000032510000}"/>
    <cellStyle name="SAPBEXexcBad8 2 2 9 2" xfId="24715" xr:uid="{00000000-0005-0000-0000-000033510000}"/>
    <cellStyle name="SAPBEXexcBad8 2 2 9 3" xfId="36003" xr:uid="{00000000-0005-0000-0000-000034510000}"/>
    <cellStyle name="SAPBEXexcBad8 2 3" xfId="4189" xr:uid="{00000000-0005-0000-0000-000035510000}"/>
    <cellStyle name="SAPBEXexcBad8 2 3 10" xfId="9143" xr:uid="{00000000-0005-0000-0000-000036510000}"/>
    <cellStyle name="SAPBEXexcBad8 2 3 11" xfId="8547" xr:uid="{00000000-0005-0000-0000-000037510000}"/>
    <cellStyle name="SAPBEXexcBad8 2 3 12" xfId="10394" xr:uid="{00000000-0005-0000-0000-000038510000}"/>
    <cellStyle name="SAPBEXexcBad8 2 3 2" xfId="7359" xr:uid="{00000000-0005-0000-0000-000039510000}"/>
    <cellStyle name="SAPBEXexcBad8 2 3 2 2" xfId="16593" xr:uid="{00000000-0005-0000-0000-00003A510000}"/>
    <cellStyle name="SAPBEXexcBad8 2 3 2 2 2" xfId="28147" xr:uid="{00000000-0005-0000-0000-00003B510000}"/>
    <cellStyle name="SAPBEXexcBad8 2 3 2 2 3" xfId="39032" xr:uid="{00000000-0005-0000-0000-00003C510000}"/>
    <cellStyle name="SAPBEXexcBad8 2 3 2 3" xfId="18427" xr:uid="{00000000-0005-0000-0000-00003D510000}"/>
    <cellStyle name="SAPBEXexcBad8 2 3 2 3 2" xfId="29915" xr:uid="{00000000-0005-0000-0000-00003E510000}"/>
    <cellStyle name="SAPBEXexcBad8 2 3 2 3 3" xfId="40715" xr:uid="{00000000-0005-0000-0000-00003F510000}"/>
    <cellStyle name="SAPBEXexcBad8 2 3 2 4" xfId="20112" xr:uid="{00000000-0005-0000-0000-000040510000}"/>
    <cellStyle name="SAPBEXexcBad8 2 3 2 4 2" xfId="31600" xr:uid="{00000000-0005-0000-0000-000041510000}"/>
    <cellStyle name="SAPBEXexcBad8 2 3 2 4 3" xfId="42256" xr:uid="{00000000-0005-0000-0000-000042510000}"/>
    <cellStyle name="SAPBEXexcBad8 2 3 2 5" xfId="21846" xr:uid="{00000000-0005-0000-0000-000043510000}"/>
    <cellStyle name="SAPBEXexcBad8 2 3 2 5 2" xfId="33327" xr:uid="{00000000-0005-0000-0000-000044510000}"/>
    <cellStyle name="SAPBEXexcBad8 2 3 2 5 3" xfId="43795" xr:uid="{00000000-0005-0000-0000-000045510000}"/>
    <cellStyle name="SAPBEXexcBad8 2 3 2 6" xfId="12013" xr:uid="{00000000-0005-0000-0000-000046510000}"/>
    <cellStyle name="SAPBEXexcBad8 2 3 2 7" xfId="23670" xr:uid="{00000000-0005-0000-0000-000047510000}"/>
    <cellStyle name="SAPBEXexcBad8 2 3 2 8" xfId="35005" xr:uid="{00000000-0005-0000-0000-000048510000}"/>
    <cellStyle name="SAPBEXexcBad8 2 3 3" xfId="7853" xr:uid="{00000000-0005-0000-0000-000049510000}"/>
    <cellStyle name="SAPBEXexcBad8 2 3 3 2" xfId="16838" xr:uid="{00000000-0005-0000-0000-00004A510000}"/>
    <cellStyle name="SAPBEXexcBad8 2 3 3 2 2" xfId="28392" xr:uid="{00000000-0005-0000-0000-00004B510000}"/>
    <cellStyle name="SAPBEXexcBad8 2 3 3 2 3" xfId="39236" xr:uid="{00000000-0005-0000-0000-00004C510000}"/>
    <cellStyle name="SAPBEXexcBad8 2 3 3 3" xfId="18618" xr:uid="{00000000-0005-0000-0000-00004D510000}"/>
    <cellStyle name="SAPBEXexcBad8 2 3 3 3 2" xfId="30106" xr:uid="{00000000-0005-0000-0000-00004E510000}"/>
    <cellStyle name="SAPBEXexcBad8 2 3 3 3 3" xfId="40903" xr:uid="{00000000-0005-0000-0000-00004F510000}"/>
    <cellStyle name="SAPBEXexcBad8 2 3 3 4" xfId="20325" xr:uid="{00000000-0005-0000-0000-000050510000}"/>
    <cellStyle name="SAPBEXexcBad8 2 3 3 4 2" xfId="31813" xr:uid="{00000000-0005-0000-0000-000051510000}"/>
    <cellStyle name="SAPBEXexcBad8 2 3 3 4 3" xfId="42432" xr:uid="{00000000-0005-0000-0000-000052510000}"/>
    <cellStyle name="SAPBEXexcBad8 2 3 3 5" xfId="22059" xr:uid="{00000000-0005-0000-0000-000053510000}"/>
    <cellStyle name="SAPBEXexcBad8 2 3 3 5 2" xfId="33540" xr:uid="{00000000-0005-0000-0000-000054510000}"/>
    <cellStyle name="SAPBEXexcBad8 2 3 3 5 3" xfId="43971" xr:uid="{00000000-0005-0000-0000-000055510000}"/>
    <cellStyle name="SAPBEXexcBad8 2 3 3 6" xfId="12304" xr:uid="{00000000-0005-0000-0000-000056510000}"/>
    <cellStyle name="SAPBEXexcBad8 2 3 3 7" xfId="23883" xr:uid="{00000000-0005-0000-0000-000057510000}"/>
    <cellStyle name="SAPBEXexcBad8 2 3 3 8" xfId="35218" xr:uid="{00000000-0005-0000-0000-000058510000}"/>
    <cellStyle name="SAPBEXexcBad8 2 3 4" xfId="7955" xr:uid="{00000000-0005-0000-0000-000059510000}"/>
    <cellStyle name="SAPBEXexcBad8 2 3 4 2" xfId="16940" xr:uid="{00000000-0005-0000-0000-00005A510000}"/>
    <cellStyle name="SAPBEXexcBad8 2 3 4 2 2" xfId="28494" xr:uid="{00000000-0005-0000-0000-00005B510000}"/>
    <cellStyle name="SAPBEXexcBad8 2 3 4 2 3" xfId="39334" xr:uid="{00000000-0005-0000-0000-00005C510000}"/>
    <cellStyle name="SAPBEXexcBad8 2 3 4 3" xfId="18718" xr:uid="{00000000-0005-0000-0000-00005D510000}"/>
    <cellStyle name="SAPBEXexcBad8 2 3 4 3 2" xfId="30206" xr:uid="{00000000-0005-0000-0000-00005E510000}"/>
    <cellStyle name="SAPBEXexcBad8 2 3 4 3 3" xfId="41002" xr:uid="{00000000-0005-0000-0000-00005F510000}"/>
    <cellStyle name="SAPBEXexcBad8 2 3 4 4" xfId="20427" xr:uid="{00000000-0005-0000-0000-000060510000}"/>
    <cellStyle name="SAPBEXexcBad8 2 3 4 4 2" xfId="31915" xr:uid="{00000000-0005-0000-0000-000061510000}"/>
    <cellStyle name="SAPBEXexcBad8 2 3 4 4 3" xfId="42530" xr:uid="{00000000-0005-0000-0000-000062510000}"/>
    <cellStyle name="SAPBEXexcBad8 2 3 4 5" xfId="22161" xr:uid="{00000000-0005-0000-0000-000063510000}"/>
    <cellStyle name="SAPBEXexcBad8 2 3 4 5 2" xfId="33642" xr:uid="{00000000-0005-0000-0000-000064510000}"/>
    <cellStyle name="SAPBEXexcBad8 2 3 4 5 3" xfId="44069" xr:uid="{00000000-0005-0000-0000-000065510000}"/>
    <cellStyle name="SAPBEXexcBad8 2 3 4 6" xfId="12406" xr:uid="{00000000-0005-0000-0000-000066510000}"/>
    <cellStyle name="SAPBEXexcBad8 2 3 4 7" xfId="23985" xr:uid="{00000000-0005-0000-0000-000067510000}"/>
    <cellStyle name="SAPBEXexcBad8 2 3 4 8" xfId="35320" xr:uid="{00000000-0005-0000-0000-000068510000}"/>
    <cellStyle name="SAPBEXexcBad8 2 3 5" xfId="10136" xr:uid="{00000000-0005-0000-0000-000069510000}"/>
    <cellStyle name="SAPBEXexcBad8 2 3 6" xfId="14230" xr:uid="{00000000-0005-0000-0000-00006A510000}"/>
    <cellStyle name="SAPBEXexcBad8 2 3 6 2" xfId="25794" xr:uid="{00000000-0005-0000-0000-00006B510000}"/>
    <cellStyle name="SAPBEXexcBad8 2 3 6 3" xfId="36959" xr:uid="{00000000-0005-0000-0000-00006C510000}"/>
    <cellStyle name="SAPBEXexcBad8 2 3 7" xfId="14112" xr:uid="{00000000-0005-0000-0000-00006D510000}"/>
    <cellStyle name="SAPBEXexcBad8 2 3 7 2" xfId="25676" xr:uid="{00000000-0005-0000-0000-00006E510000}"/>
    <cellStyle name="SAPBEXexcBad8 2 3 7 3" xfId="36866" xr:uid="{00000000-0005-0000-0000-00006F510000}"/>
    <cellStyle name="SAPBEXexcBad8 2 3 8" xfId="15286" xr:uid="{00000000-0005-0000-0000-000070510000}"/>
    <cellStyle name="SAPBEXexcBad8 2 3 8 2" xfId="26841" xr:uid="{00000000-0005-0000-0000-000071510000}"/>
    <cellStyle name="SAPBEXexcBad8 2 3 8 3" xfId="37872" xr:uid="{00000000-0005-0000-0000-000072510000}"/>
    <cellStyle name="SAPBEXexcBad8 2 3 9" xfId="15480" xr:uid="{00000000-0005-0000-0000-000073510000}"/>
    <cellStyle name="SAPBEXexcBad8 2 3 9 2" xfId="27034" xr:uid="{00000000-0005-0000-0000-000074510000}"/>
    <cellStyle name="SAPBEXexcBad8 2 3 9 3" xfId="38054" xr:uid="{00000000-0005-0000-0000-000075510000}"/>
    <cellStyle name="SAPBEXexcBad8 2 4" xfId="4190" xr:uid="{00000000-0005-0000-0000-000076510000}"/>
    <cellStyle name="SAPBEXexcBad8 2 5" xfId="6559" xr:uid="{00000000-0005-0000-0000-000077510000}"/>
    <cellStyle name="SAPBEXexcBad8 2 5 2" xfId="15840" xr:uid="{00000000-0005-0000-0000-000078510000}"/>
    <cellStyle name="SAPBEXexcBad8 2 5 2 2" xfId="27394" xr:uid="{00000000-0005-0000-0000-000079510000}"/>
    <cellStyle name="SAPBEXexcBad8 2 5 2 3" xfId="38365" xr:uid="{00000000-0005-0000-0000-00007A510000}"/>
    <cellStyle name="SAPBEXexcBad8 2 5 3" xfId="17750" xr:uid="{00000000-0005-0000-0000-00007B510000}"/>
    <cellStyle name="SAPBEXexcBad8 2 5 3 2" xfId="29238" xr:uid="{00000000-0005-0000-0000-00007C510000}"/>
    <cellStyle name="SAPBEXexcBad8 2 5 3 3" xfId="40041" xr:uid="{00000000-0005-0000-0000-00007D510000}"/>
    <cellStyle name="SAPBEXexcBad8 2 5 4" xfId="19359" xr:uid="{00000000-0005-0000-0000-00007E510000}"/>
    <cellStyle name="SAPBEXexcBad8 2 5 4 2" xfId="30847" xr:uid="{00000000-0005-0000-0000-00007F510000}"/>
    <cellStyle name="SAPBEXexcBad8 2 5 4 3" xfId="41589" xr:uid="{00000000-0005-0000-0000-000080510000}"/>
    <cellStyle name="SAPBEXexcBad8 2 5 5" xfId="21093" xr:uid="{00000000-0005-0000-0000-000081510000}"/>
    <cellStyle name="SAPBEXexcBad8 2 5 5 2" xfId="32574" xr:uid="{00000000-0005-0000-0000-000082510000}"/>
    <cellStyle name="SAPBEXexcBad8 2 5 5 3" xfId="43128" xr:uid="{00000000-0005-0000-0000-000083510000}"/>
    <cellStyle name="SAPBEXexcBad8 2 5 6" xfId="11262" xr:uid="{00000000-0005-0000-0000-000084510000}"/>
    <cellStyle name="SAPBEXexcBad8 2 5 7" xfId="22917" xr:uid="{00000000-0005-0000-0000-000085510000}"/>
    <cellStyle name="SAPBEXexcBad8 2 5 8" xfId="34254" xr:uid="{00000000-0005-0000-0000-000086510000}"/>
    <cellStyle name="SAPBEXexcBad8 2 6" xfId="13050" xr:uid="{00000000-0005-0000-0000-000087510000}"/>
    <cellStyle name="SAPBEXexcBad8 2 6 2" xfId="24619" xr:uid="{00000000-0005-0000-0000-000088510000}"/>
    <cellStyle name="SAPBEXexcBad8 2 6 3" xfId="35908" xr:uid="{00000000-0005-0000-0000-000089510000}"/>
    <cellStyle name="SAPBEXexcBad8 2 7" xfId="13589" xr:uid="{00000000-0005-0000-0000-00008A510000}"/>
    <cellStyle name="SAPBEXexcBad8 2 7 2" xfId="25153" xr:uid="{00000000-0005-0000-0000-00008B510000}"/>
    <cellStyle name="SAPBEXexcBad8 2 7 3" xfId="36400" xr:uid="{00000000-0005-0000-0000-00008C510000}"/>
    <cellStyle name="SAPBEXexcBad8 2 8" xfId="15148" xr:uid="{00000000-0005-0000-0000-00008D510000}"/>
    <cellStyle name="SAPBEXexcBad8 2 8 2" xfId="26706" xr:uid="{00000000-0005-0000-0000-00008E510000}"/>
    <cellStyle name="SAPBEXexcBad8 2 8 3" xfId="37747" xr:uid="{00000000-0005-0000-0000-00008F510000}"/>
    <cellStyle name="SAPBEXexcBad8 2 9" xfId="13362" xr:uid="{00000000-0005-0000-0000-000090510000}"/>
    <cellStyle name="SAPBEXexcBad8 2 9 2" xfId="24930" xr:uid="{00000000-0005-0000-0000-000091510000}"/>
    <cellStyle name="SAPBEXexcBad8 2 9 3" xfId="36200" xr:uid="{00000000-0005-0000-0000-000092510000}"/>
    <cellStyle name="SAPBEXexcBad8 3" xfId="4191" xr:uid="{00000000-0005-0000-0000-000093510000}"/>
    <cellStyle name="SAPBEXexcBad8 3 10" xfId="13818" xr:uid="{00000000-0005-0000-0000-000094510000}"/>
    <cellStyle name="SAPBEXexcBad8 3 10 2" xfId="25382" xr:uid="{00000000-0005-0000-0000-000095510000}"/>
    <cellStyle name="SAPBEXexcBad8 3 10 3" xfId="36595" xr:uid="{00000000-0005-0000-0000-000096510000}"/>
    <cellStyle name="SAPBEXexcBad8 3 11" xfId="17326" xr:uid="{00000000-0005-0000-0000-000097510000}"/>
    <cellStyle name="SAPBEXexcBad8 3 11 2" xfId="28814" xr:uid="{00000000-0005-0000-0000-000098510000}"/>
    <cellStyle name="SAPBEXexcBad8 3 11 3" xfId="39618" xr:uid="{00000000-0005-0000-0000-000099510000}"/>
    <cellStyle name="SAPBEXexcBad8 3 12" xfId="9768" xr:uid="{00000000-0005-0000-0000-00009A510000}"/>
    <cellStyle name="SAPBEXexcBad8 3 13" xfId="8280" xr:uid="{00000000-0005-0000-0000-00009B510000}"/>
    <cellStyle name="SAPBEXexcBad8 3 2" xfId="4192" xr:uid="{00000000-0005-0000-0000-00009C510000}"/>
    <cellStyle name="SAPBEXexcBad8 3 3" xfId="5481" xr:uid="{00000000-0005-0000-0000-00009D510000}"/>
    <cellStyle name="SAPBEXexcBad8 3 3 2" xfId="15294" xr:uid="{00000000-0005-0000-0000-00009E510000}"/>
    <cellStyle name="SAPBEXexcBad8 3 3 2 2" xfId="26849" xr:uid="{00000000-0005-0000-0000-00009F510000}"/>
    <cellStyle name="SAPBEXexcBad8 3 3 2 3" xfId="37879" xr:uid="{00000000-0005-0000-0000-0000A0510000}"/>
    <cellStyle name="SAPBEXexcBad8 3 3 3" xfId="17273" xr:uid="{00000000-0005-0000-0000-0000A1510000}"/>
    <cellStyle name="SAPBEXexcBad8 3 3 3 2" xfId="28761" xr:uid="{00000000-0005-0000-0000-0000A2510000}"/>
    <cellStyle name="SAPBEXexcBad8 3 3 3 3" xfId="39569" xr:uid="{00000000-0005-0000-0000-0000A3510000}"/>
    <cellStyle name="SAPBEXexcBad8 3 3 4" xfId="18880" xr:uid="{00000000-0005-0000-0000-0000A4510000}"/>
    <cellStyle name="SAPBEXexcBad8 3 3 4 2" xfId="30368" xr:uid="{00000000-0005-0000-0000-0000A5510000}"/>
    <cellStyle name="SAPBEXexcBad8 3 3 4 3" xfId="41162" xr:uid="{00000000-0005-0000-0000-0000A6510000}"/>
    <cellStyle name="SAPBEXexcBad8 3 3 5" xfId="20620" xr:uid="{00000000-0005-0000-0000-0000A7510000}"/>
    <cellStyle name="SAPBEXexcBad8 3 3 5 2" xfId="32104" xr:uid="{00000000-0005-0000-0000-0000A8510000}"/>
    <cellStyle name="SAPBEXexcBad8 3 3 5 3" xfId="42710" xr:uid="{00000000-0005-0000-0000-0000A9510000}"/>
    <cellStyle name="SAPBEXexcBad8 3 3 6" xfId="10713" xr:uid="{00000000-0005-0000-0000-0000AA510000}"/>
    <cellStyle name="SAPBEXexcBad8 3 3 7" xfId="22451" xr:uid="{00000000-0005-0000-0000-0000AB510000}"/>
    <cellStyle name="SAPBEXexcBad8 3 3 8" xfId="33799" xr:uid="{00000000-0005-0000-0000-0000AC510000}"/>
    <cellStyle name="SAPBEXexcBad8 3 4" xfId="6904" xr:uid="{00000000-0005-0000-0000-0000AD510000}"/>
    <cellStyle name="SAPBEXexcBad8 3 4 2" xfId="16185" xr:uid="{00000000-0005-0000-0000-0000AE510000}"/>
    <cellStyle name="SAPBEXexcBad8 3 4 2 2" xfId="27739" xr:uid="{00000000-0005-0000-0000-0000AF510000}"/>
    <cellStyle name="SAPBEXexcBad8 3 4 2 3" xfId="38672" xr:uid="{00000000-0005-0000-0000-0000B0510000}"/>
    <cellStyle name="SAPBEXexcBad8 3 4 3" xfId="18060" xr:uid="{00000000-0005-0000-0000-0000B1510000}"/>
    <cellStyle name="SAPBEXexcBad8 3 4 3 2" xfId="29548" xr:uid="{00000000-0005-0000-0000-0000B2510000}"/>
    <cellStyle name="SAPBEXexcBad8 3 4 3 3" xfId="40350" xr:uid="{00000000-0005-0000-0000-0000B3510000}"/>
    <cellStyle name="SAPBEXexcBad8 3 4 4" xfId="19704" xr:uid="{00000000-0005-0000-0000-0000B4510000}"/>
    <cellStyle name="SAPBEXexcBad8 3 4 4 2" xfId="31192" xr:uid="{00000000-0005-0000-0000-0000B5510000}"/>
    <cellStyle name="SAPBEXexcBad8 3 4 4 3" xfId="41896" xr:uid="{00000000-0005-0000-0000-0000B6510000}"/>
    <cellStyle name="SAPBEXexcBad8 3 4 5" xfId="21438" xr:uid="{00000000-0005-0000-0000-0000B7510000}"/>
    <cellStyle name="SAPBEXexcBad8 3 4 5 2" xfId="32919" xr:uid="{00000000-0005-0000-0000-0000B8510000}"/>
    <cellStyle name="SAPBEXexcBad8 3 4 5 3" xfId="43435" xr:uid="{00000000-0005-0000-0000-0000B9510000}"/>
    <cellStyle name="SAPBEXexcBad8 3 4 6" xfId="11607" xr:uid="{00000000-0005-0000-0000-0000BA510000}"/>
    <cellStyle name="SAPBEXexcBad8 3 4 7" xfId="23262" xr:uid="{00000000-0005-0000-0000-0000BB510000}"/>
    <cellStyle name="SAPBEXexcBad8 3 4 8" xfId="34599" xr:uid="{00000000-0005-0000-0000-0000BC510000}"/>
    <cellStyle name="SAPBEXexcBad8 3 5" xfId="7772" xr:uid="{00000000-0005-0000-0000-0000BD510000}"/>
    <cellStyle name="SAPBEXexcBad8 3 5 2" xfId="16757" xr:uid="{00000000-0005-0000-0000-0000BE510000}"/>
    <cellStyle name="SAPBEXexcBad8 3 5 2 2" xfId="28311" xr:uid="{00000000-0005-0000-0000-0000BF510000}"/>
    <cellStyle name="SAPBEXexcBad8 3 5 2 3" xfId="39180" xr:uid="{00000000-0005-0000-0000-0000C0510000}"/>
    <cellStyle name="SAPBEXexcBad8 3 5 3" xfId="18555" xr:uid="{00000000-0005-0000-0000-0000C1510000}"/>
    <cellStyle name="SAPBEXexcBad8 3 5 3 2" xfId="30043" xr:uid="{00000000-0005-0000-0000-0000C2510000}"/>
    <cellStyle name="SAPBEXexcBad8 3 5 3 3" xfId="40841" xr:uid="{00000000-0005-0000-0000-0000C3510000}"/>
    <cellStyle name="SAPBEXexcBad8 3 5 4" xfId="20244" xr:uid="{00000000-0005-0000-0000-0000C4510000}"/>
    <cellStyle name="SAPBEXexcBad8 3 5 4 2" xfId="31732" xr:uid="{00000000-0005-0000-0000-0000C5510000}"/>
    <cellStyle name="SAPBEXexcBad8 3 5 4 3" xfId="42376" xr:uid="{00000000-0005-0000-0000-0000C6510000}"/>
    <cellStyle name="SAPBEXexcBad8 3 5 5" xfId="21978" xr:uid="{00000000-0005-0000-0000-0000C7510000}"/>
    <cellStyle name="SAPBEXexcBad8 3 5 5 2" xfId="33459" xr:uid="{00000000-0005-0000-0000-0000C8510000}"/>
    <cellStyle name="SAPBEXexcBad8 3 5 5 3" xfId="43915" xr:uid="{00000000-0005-0000-0000-0000C9510000}"/>
    <cellStyle name="SAPBEXexcBad8 3 5 6" xfId="12223" xr:uid="{00000000-0005-0000-0000-0000CA510000}"/>
    <cellStyle name="SAPBEXexcBad8 3 5 7" xfId="23802" xr:uid="{00000000-0005-0000-0000-0000CB510000}"/>
    <cellStyle name="SAPBEXexcBad8 3 5 8" xfId="35137" xr:uid="{00000000-0005-0000-0000-0000CC510000}"/>
    <cellStyle name="SAPBEXexcBad8 3 6" xfId="7031" xr:uid="{00000000-0005-0000-0000-0000CD510000}"/>
    <cellStyle name="SAPBEXexcBad8 3 6 2" xfId="16312" xr:uid="{00000000-0005-0000-0000-0000CE510000}"/>
    <cellStyle name="SAPBEXexcBad8 3 6 2 2" xfId="27866" xr:uid="{00000000-0005-0000-0000-0000CF510000}"/>
    <cellStyle name="SAPBEXexcBad8 3 6 2 3" xfId="38782" xr:uid="{00000000-0005-0000-0000-0000D0510000}"/>
    <cellStyle name="SAPBEXexcBad8 3 6 3" xfId="18172" xr:uid="{00000000-0005-0000-0000-0000D1510000}"/>
    <cellStyle name="SAPBEXexcBad8 3 6 3 2" xfId="29660" xr:uid="{00000000-0005-0000-0000-0000D2510000}"/>
    <cellStyle name="SAPBEXexcBad8 3 6 3 3" xfId="40461" xr:uid="{00000000-0005-0000-0000-0000D3510000}"/>
    <cellStyle name="SAPBEXexcBad8 3 6 4" xfId="19831" xr:uid="{00000000-0005-0000-0000-0000D4510000}"/>
    <cellStyle name="SAPBEXexcBad8 3 6 4 2" xfId="31319" xr:uid="{00000000-0005-0000-0000-0000D5510000}"/>
    <cellStyle name="SAPBEXexcBad8 3 6 4 3" xfId="42006" xr:uid="{00000000-0005-0000-0000-0000D6510000}"/>
    <cellStyle name="SAPBEXexcBad8 3 6 5" xfId="21565" xr:uid="{00000000-0005-0000-0000-0000D7510000}"/>
    <cellStyle name="SAPBEXexcBad8 3 6 5 2" xfId="33046" xr:uid="{00000000-0005-0000-0000-0000D8510000}"/>
    <cellStyle name="SAPBEXexcBad8 3 6 5 3" xfId="43545" xr:uid="{00000000-0005-0000-0000-0000D9510000}"/>
    <cellStyle name="SAPBEXexcBad8 3 6 6" xfId="11734" xr:uid="{00000000-0005-0000-0000-0000DA510000}"/>
    <cellStyle name="SAPBEXexcBad8 3 6 7" xfId="23389" xr:uid="{00000000-0005-0000-0000-0000DB510000}"/>
    <cellStyle name="SAPBEXexcBad8 3 6 8" xfId="34726" xr:uid="{00000000-0005-0000-0000-0000DC510000}"/>
    <cellStyle name="SAPBEXexcBad8 3 7" xfId="10137" xr:uid="{00000000-0005-0000-0000-0000DD510000}"/>
    <cellStyle name="SAPBEXexcBad8 3 8" xfId="13617" xr:uid="{00000000-0005-0000-0000-0000DE510000}"/>
    <cellStyle name="SAPBEXexcBad8 3 8 2" xfId="25181" xr:uid="{00000000-0005-0000-0000-0000DF510000}"/>
    <cellStyle name="SAPBEXexcBad8 3 8 3" xfId="36421" xr:uid="{00000000-0005-0000-0000-0000E0510000}"/>
    <cellStyle name="SAPBEXexcBad8 3 9" xfId="14768" xr:uid="{00000000-0005-0000-0000-0000E1510000}"/>
    <cellStyle name="SAPBEXexcBad8 3 9 2" xfId="26327" xr:uid="{00000000-0005-0000-0000-0000E2510000}"/>
    <cellStyle name="SAPBEXexcBad8 3 9 3" xfId="37420" xr:uid="{00000000-0005-0000-0000-0000E3510000}"/>
    <cellStyle name="SAPBEXexcBad8 4" xfId="4193" xr:uid="{00000000-0005-0000-0000-0000E4510000}"/>
    <cellStyle name="SAPBEXexcBad8 4 10" xfId="9142" xr:uid="{00000000-0005-0000-0000-0000E5510000}"/>
    <cellStyle name="SAPBEXexcBad8 4 11" xfId="8909" xr:uid="{00000000-0005-0000-0000-0000E6510000}"/>
    <cellStyle name="SAPBEXexcBad8 4 12" xfId="8694" xr:uid="{00000000-0005-0000-0000-0000E7510000}"/>
    <cellStyle name="SAPBEXexcBad8 4 2" xfId="7358" xr:uid="{00000000-0005-0000-0000-0000E8510000}"/>
    <cellStyle name="SAPBEXexcBad8 4 2 2" xfId="16592" xr:uid="{00000000-0005-0000-0000-0000E9510000}"/>
    <cellStyle name="SAPBEXexcBad8 4 2 2 2" xfId="28146" xr:uid="{00000000-0005-0000-0000-0000EA510000}"/>
    <cellStyle name="SAPBEXexcBad8 4 2 2 3" xfId="39031" xr:uid="{00000000-0005-0000-0000-0000EB510000}"/>
    <cellStyle name="SAPBEXexcBad8 4 2 3" xfId="18426" xr:uid="{00000000-0005-0000-0000-0000EC510000}"/>
    <cellStyle name="SAPBEXexcBad8 4 2 3 2" xfId="29914" xr:uid="{00000000-0005-0000-0000-0000ED510000}"/>
    <cellStyle name="SAPBEXexcBad8 4 2 3 3" xfId="40714" xr:uid="{00000000-0005-0000-0000-0000EE510000}"/>
    <cellStyle name="SAPBEXexcBad8 4 2 4" xfId="20111" xr:uid="{00000000-0005-0000-0000-0000EF510000}"/>
    <cellStyle name="SAPBEXexcBad8 4 2 4 2" xfId="31599" xr:uid="{00000000-0005-0000-0000-0000F0510000}"/>
    <cellStyle name="SAPBEXexcBad8 4 2 4 3" xfId="42255" xr:uid="{00000000-0005-0000-0000-0000F1510000}"/>
    <cellStyle name="SAPBEXexcBad8 4 2 5" xfId="21845" xr:uid="{00000000-0005-0000-0000-0000F2510000}"/>
    <cellStyle name="SAPBEXexcBad8 4 2 5 2" xfId="33326" xr:uid="{00000000-0005-0000-0000-0000F3510000}"/>
    <cellStyle name="SAPBEXexcBad8 4 2 5 3" xfId="43794" xr:uid="{00000000-0005-0000-0000-0000F4510000}"/>
    <cellStyle name="SAPBEXexcBad8 4 2 6" xfId="12012" xr:uid="{00000000-0005-0000-0000-0000F5510000}"/>
    <cellStyle name="SAPBEXexcBad8 4 2 7" xfId="23669" xr:uid="{00000000-0005-0000-0000-0000F6510000}"/>
    <cellStyle name="SAPBEXexcBad8 4 2 8" xfId="35004" xr:uid="{00000000-0005-0000-0000-0000F7510000}"/>
    <cellStyle name="SAPBEXexcBad8 4 3" xfId="7852" xr:uid="{00000000-0005-0000-0000-0000F8510000}"/>
    <cellStyle name="SAPBEXexcBad8 4 3 2" xfId="16837" xr:uid="{00000000-0005-0000-0000-0000F9510000}"/>
    <cellStyle name="SAPBEXexcBad8 4 3 2 2" xfId="28391" xr:uid="{00000000-0005-0000-0000-0000FA510000}"/>
    <cellStyle name="SAPBEXexcBad8 4 3 2 3" xfId="39235" xr:uid="{00000000-0005-0000-0000-0000FB510000}"/>
    <cellStyle name="SAPBEXexcBad8 4 3 3" xfId="18617" xr:uid="{00000000-0005-0000-0000-0000FC510000}"/>
    <cellStyle name="SAPBEXexcBad8 4 3 3 2" xfId="30105" xr:uid="{00000000-0005-0000-0000-0000FD510000}"/>
    <cellStyle name="SAPBEXexcBad8 4 3 3 3" xfId="40902" xr:uid="{00000000-0005-0000-0000-0000FE510000}"/>
    <cellStyle name="SAPBEXexcBad8 4 3 4" xfId="20324" xr:uid="{00000000-0005-0000-0000-0000FF510000}"/>
    <cellStyle name="SAPBEXexcBad8 4 3 4 2" xfId="31812" xr:uid="{00000000-0005-0000-0000-000000520000}"/>
    <cellStyle name="SAPBEXexcBad8 4 3 4 3" xfId="42431" xr:uid="{00000000-0005-0000-0000-000001520000}"/>
    <cellStyle name="SAPBEXexcBad8 4 3 5" xfId="22058" xr:uid="{00000000-0005-0000-0000-000002520000}"/>
    <cellStyle name="SAPBEXexcBad8 4 3 5 2" xfId="33539" xr:uid="{00000000-0005-0000-0000-000003520000}"/>
    <cellStyle name="SAPBEXexcBad8 4 3 5 3" xfId="43970" xr:uid="{00000000-0005-0000-0000-000004520000}"/>
    <cellStyle name="SAPBEXexcBad8 4 3 6" xfId="12303" xr:uid="{00000000-0005-0000-0000-000005520000}"/>
    <cellStyle name="SAPBEXexcBad8 4 3 7" xfId="23882" xr:uid="{00000000-0005-0000-0000-000006520000}"/>
    <cellStyle name="SAPBEXexcBad8 4 3 8" xfId="35217" xr:uid="{00000000-0005-0000-0000-000007520000}"/>
    <cellStyle name="SAPBEXexcBad8 4 4" xfId="7954" xr:uid="{00000000-0005-0000-0000-000008520000}"/>
    <cellStyle name="SAPBEXexcBad8 4 4 2" xfId="16939" xr:uid="{00000000-0005-0000-0000-000009520000}"/>
    <cellStyle name="SAPBEXexcBad8 4 4 2 2" xfId="28493" xr:uid="{00000000-0005-0000-0000-00000A520000}"/>
    <cellStyle name="SAPBEXexcBad8 4 4 2 3" xfId="39333" xr:uid="{00000000-0005-0000-0000-00000B520000}"/>
    <cellStyle name="SAPBEXexcBad8 4 4 3" xfId="18717" xr:uid="{00000000-0005-0000-0000-00000C520000}"/>
    <cellStyle name="SAPBEXexcBad8 4 4 3 2" xfId="30205" xr:uid="{00000000-0005-0000-0000-00000D520000}"/>
    <cellStyle name="SAPBEXexcBad8 4 4 3 3" xfId="41001" xr:uid="{00000000-0005-0000-0000-00000E520000}"/>
    <cellStyle name="SAPBEXexcBad8 4 4 4" xfId="20426" xr:uid="{00000000-0005-0000-0000-00000F520000}"/>
    <cellStyle name="SAPBEXexcBad8 4 4 4 2" xfId="31914" xr:uid="{00000000-0005-0000-0000-000010520000}"/>
    <cellStyle name="SAPBEXexcBad8 4 4 4 3" xfId="42529" xr:uid="{00000000-0005-0000-0000-000011520000}"/>
    <cellStyle name="SAPBEXexcBad8 4 4 5" xfId="22160" xr:uid="{00000000-0005-0000-0000-000012520000}"/>
    <cellStyle name="SAPBEXexcBad8 4 4 5 2" xfId="33641" xr:uid="{00000000-0005-0000-0000-000013520000}"/>
    <cellStyle name="SAPBEXexcBad8 4 4 5 3" xfId="44068" xr:uid="{00000000-0005-0000-0000-000014520000}"/>
    <cellStyle name="SAPBEXexcBad8 4 4 6" xfId="12405" xr:uid="{00000000-0005-0000-0000-000015520000}"/>
    <cellStyle name="SAPBEXexcBad8 4 4 7" xfId="23984" xr:uid="{00000000-0005-0000-0000-000016520000}"/>
    <cellStyle name="SAPBEXexcBad8 4 4 8" xfId="35319" xr:uid="{00000000-0005-0000-0000-000017520000}"/>
    <cellStyle name="SAPBEXexcBad8 4 5" xfId="10138" xr:uid="{00000000-0005-0000-0000-000018520000}"/>
    <cellStyle name="SAPBEXexcBad8 4 6" xfId="14229" xr:uid="{00000000-0005-0000-0000-000019520000}"/>
    <cellStyle name="SAPBEXexcBad8 4 6 2" xfId="25793" xr:uid="{00000000-0005-0000-0000-00001A520000}"/>
    <cellStyle name="SAPBEXexcBad8 4 6 3" xfId="36958" xr:uid="{00000000-0005-0000-0000-00001B520000}"/>
    <cellStyle name="SAPBEXexcBad8 4 7" xfId="12885" xr:uid="{00000000-0005-0000-0000-00001C520000}"/>
    <cellStyle name="SAPBEXexcBad8 4 7 2" xfId="24455" xr:uid="{00000000-0005-0000-0000-00001D520000}"/>
    <cellStyle name="SAPBEXexcBad8 4 7 3" xfId="35770" xr:uid="{00000000-0005-0000-0000-00001E520000}"/>
    <cellStyle name="SAPBEXexcBad8 4 8" xfId="15370" xr:uid="{00000000-0005-0000-0000-00001F520000}"/>
    <cellStyle name="SAPBEXexcBad8 4 8 2" xfId="26924" xr:uid="{00000000-0005-0000-0000-000020520000}"/>
    <cellStyle name="SAPBEXexcBad8 4 8 3" xfId="37946" xr:uid="{00000000-0005-0000-0000-000021520000}"/>
    <cellStyle name="SAPBEXexcBad8 4 9" xfId="17177" xr:uid="{00000000-0005-0000-0000-000022520000}"/>
    <cellStyle name="SAPBEXexcBad8 4 9 2" xfId="28665" xr:uid="{00000000-0005-0000-0000-000023520000}"/>
    <cellStyle name="SAPBEXexcBad8 4 9 3" xfId="39484" xr:uid="{00000000-0005-0000-0000-000024520000}"/>
    <cellStyle name="SAPBEXexcBad8 5" xfId="12589" xr:uid="{00000000-0005-0000-0000-000025520000}"/>
    <cellStyle name="SAPBEXexcBad8 5 2" xfId="24159" xr:uid="{00000000-0005-0000-0000-000026520000}"/>
    <cellStyle name="SAPBEXexcBad8 5 3" xfId="35490" xr:uid="{00000000-0005-0000-0000-000027520000}"/>
    <cellStyle name="SAPBEXexcBad8 6" xfId="15196" xr:uid="{00000000-0005-0000-0000-000028520000}"/>
    <cellStyle name="SAPBEXexcBad8 6 2" xfId="26754" xr:uid="{00000000-0005-0000-0000-000029520000}"/>
    <cellStyle name="SAPBEXexcBad8 6 3" xfId="37793" xr:uid="{00000000-0005-0000-0000-00002A520000}"/>
    <cellStyle name="SAPBEXexcBad8 7" xfId="17197" xr:uid="{00000000-0005-0000-0000-00002B520000}"/>
    <cellStyle name="SAPBEXexcBad8 7 2" xfId="28685" xr:uid="{00000000-0005-0000-0000-00002C520000}"/>
    <cellStyle name="SAPBEXexcBad8 7 3" xfId="39504" xr:uid="{00000000-0005-0000-0000-00002D520000}"/>
    <cellStyle name="SAPBEXexcBad8 8" xfId="13155" xr:uid="{00000000-0005-0000-0000-00002E520000}"/>
    <cellStyle name="SAPBEXexcBad8 8 2" xfId="24723" xr:uid="{00000000-0005-0000-0000-00002F520000}"/>
    <cellStyle name="SAPBEXexcBad8 8 3" xfId="36011" xr:uid="{00000000-0005-0000-0000-000030520000}"/>
    <cellStyle name="SAPBEXexcBad8 9" xfId="10777" xr:uid="{00000000-0005-0000-0000-000031520000}"/>
    <cellStyle name="SAPBEXexcBad9" xfId="4194" xr:uid="{00000000-0005-0000-0000-000032520000}"/>
    <cellStyle name="SAPBEXexcBad9 2" xfId="4195" xr:uid="{00000000-0005-0000-0000-000033520000}"/>
    <cellStyle name="SAPBEXexcBad9 2 10" xfId="8933" xr:uid="{00000000-0005-0000-0000-000034520000}"/>
    <cellStyle name="SAPBEXexcBad9 2 11" xfId="28640" xr:uid="{00000000-0005-0000-0000-000035520000}"/>
    <cellStyle name="SAPBEXexcBad9 2 2" xfId="4196" xr:uid="{00000000-0005-0000-0000-000036520000}"/>
    <cellStyle name="SAPBEXexcBad9 2 2 10" xfId="17428" xr:uid="{00000000-0005-0000-0000-000037520000}"/>
    <cellStyle name="SAPBEXexcBad9 2 2 10 2" xfId="28916" xr:uid="{00000000-0005-0000-0000-000038520000}"/>
    <cellStyle name="SAPBEXexcBad9 2 2 10 3" xfId="39720" xr:uid="{00000000-0005-0000-0000-000039520000}"/>
    <cellStyle name="SAPBEXexcBad9 2 2 11" xfId="13334" xr:uid="{00000000-0005-0000-0000-00003A520000}"/>
    <cellStyle name="SAPBEXexcBad9 2 2 11 2" xfId="24902" xr:uid="{00000000-0005-0000-0000-00003B520000}"/>
    <cellStyle name="SAPBEXexcBad9 2 2 11 3" xfId="36175" xr:uid="{00000000-0005-0000-0000-00003C520000}"/>
    <cellStyle name="SAPBEXexcBad9 2 2 12" xfId="8299" xr:uid="{00000000-0005-0000-0000-00003D520000}"/>
    <cellStyle name="SAPBEXexcBad9 2 2 13" xfId="8423" xr:uid="{00000000-0005-0000-0000-00003E520000}"/>
    <cellStyle name="SAPBEXexcBad9 2 2 2" xfId="4197" xr:uid="{00000000-0005-0000-0000-00003F520000}"/>
    <cellStyle name="SAPBEXexcBad9 2 2 3" xfId="4198" xr:uid="{00000000-0005-0000-0000-000040520000}"/>
    <cellStyle name="SAPBEXexcBad9 2 2 4" xfId="6907" xr:uid="{00000000-0005-0000-0000-000041520000}"/>
    <cellStyle name="SAPBEXexcBad9 2 2 4 2" xfId="16188" xr:uid="{00000000-0005-0000-0000-000042520000}"/>
    <cellStyle name="SAPBEXexcBad9 2 2 4 2 2" xfId="27742" xr:uid="{00000000-0005-0000-0000-000043520000}"/>
    <cellStyle name="SAPBEXexcBad9 2 2 4 2 3" xfId="38675" xr:uid="{00000000-0005-0000-0000-000044520000}"/>
    <cellStyle name="SAPBEXexcBad9 2 2 4 3" xfId="18063" xr:uid="{00000000-0005-0000-0000-000045520000}"/>
    <cellStyle name="SAPBEXexcBad9 2 2 4 3 2" xfId="29551" xr:uid="{00000000-0005-0000-0000-000046520000}"/>
    <cellStyle name="SAPBEXexcBad9 2 2 4 3 3" xfId="40353" xr:uid="{00000000-0005-0000-0000-000047520000}"/>
    <cellStyle name="SAPBEXexcBad9 2 2 4 4" xfId="19707" xr:uid="{00000000-0005-0000-0000-000048520000}"/>
    <cellStyle name="SAPBEXexcBad9 2 2 4 4 2" xfId="31195" xr:uid="{00000000-0005-0000-0000-000049520000}"/>
    <cellStyle name="SAPBEXexcBad9 2 2 4 4 3" xfId="41899" xr:uid="{00000000-0005-0000-0000-00004A520000}"/>
    <cellStyle name="SAPBEXexcBad9 2 2 4 5" xfId="21441" xr:uid="{00000000-0005-0000-0000-00004B520000}"/>
    <cellStyle name="SAPBEXexcBad9 2 2 4 5 2" xfId="32922" xr:uid="{00000000-0005-0000-0000-00004C520000}"/>
    <cellStyle name="SAPBEXexcBad9 2 2 4 5 3" xfId="43438" xr:uid="{00000000-0005-0000-0000-00004D520000}"/>
    <cellStyle name="SAPBEXexcBad9 2 2 4 6" xfId="11610" xr:uid="{00000000-0005-0000-0000-00004E520000}"/>
    <cellStyle name="SAPBEXexcBad9 2 2 4 7" xfId="23265" xr:uid="{00000000-0005-0000-0000-00004F520000}"/>
    <cellStyle name="SAPBEXexcBad9 2 2 4 8" xfId="34602" xr:uid="{00000000-0005-0000-0000-000050520000}"/>
    <cellStyle name="SAPBEXexcBad9 2 2 5" xfId="7771" xr:uid="{00000000-0005-0000-0000-000051520000}"/>
    <cellStyle name="SAPBEXexcBad9 2 2 5 2" xfId="16756" xr:uid="{00000000-0005-0000-0000-000052520000}"/>
    <cellStyle name="SAPBEXexcBad9 2 2 5 2 2" xfId="28310" xr:uid="{00000000-0005-0000-0000-000053520000}"/>
    <cellStyle name="SAPBEXexcBad9 2 2 5 2 3" xfId="39179" xr:uid="{00000000-0005-0000-0000-000054520000}"/>
    <cellStyle name="SAPBEXexcBad9 2 2 5 3" xfId="18554" xr:uid="{00000000-0005-0000-0000-000055520000}"/>
    <cellStyle name="SAPBEXexcBad9 2 2 5 3 2" xfId="30042" xr:uid="{00000000-0005-0000-0000-000056520000}"/>
    <cellStyle name="SAPBEXexcBad9 2 2 5 3 3" xfId="40840" xr:uid="{00000000-0005-0000-0000-000057520000}"/>
    <cellStyle name="SAPBEXexcBad9 2 2 5 4" xfId="20243" xr:uid="{00000000-0005-0000-0000-000058520000}"/>
    <cellStyle name="SAPBEXexcBad9 2 2 5 4 2" xfId="31731" xr:uid="{00000000-0005-0000-0000-000059520000}"/>
    <cellStyle name="SAPBEXexcBad9 2 2 5 4 3" xfId="42375" xr:uid="{00000000-0005-0000-0000-00005A520000}"/>
    <cellStyle name="SAPBEXexcBad9 2 2 5 5" xfId="21977" xr:uid="{00000000-0005-0000-0000-00005B520000}"/>
    <cellStyle name="SAPBEXexcBad9 2 2 5 5 2" xfId="33458" xr:uid="{00000000-0005-0000-0000-00005C520000}"/>
    <cellStyle name="SAPBEXexcBad9 2 2 5 5 3" xfId="43914" xr:uid="{00000000-0005-0000-0000-00005D520000}"/>
    <cellStyle name="SAPBEXexcBad9 2 2 5 6" xfId="12222" xr:uid="{00000000-0005-0000-0000-00005E520000}"/>
    <cellStyle name="SAPBEXexcBad9 2 2 5 7" xfId="23801" xr:uid="{00000000-0005-0000-0000-00005F520000}"/>
    <cellStyle name="SAPBEXexcBad9 2 2 5 8" xfId="35136" xr:uid="{00000000-0005-0000-0000-000060520000}"/>
    <cellStyle name="SAPBEXexcBad9 2 2 6" xfId="6630" xr:uid="{00000000-0005-0000-0000-000061520000}"/>
    <cellStyle name="SAPBEXexcBad9 2 2 6 2" xfId="15911" xr:uid="{00000000-0005-0000-0000-000062520000}"/>
    <cellStyle name="SAPBEXexcBad9 2 2 6 2 2" xfId="27465" xr:uid="{00000000-0005-0000-0000-000063520000}"/>
    <cellStyle name="SAPBEXexcBad9 2 2 6 2 3" xfId="38434" xr:uid="{00000000-0005-0000-0000-000064520000}"/>
    <cellStyle name="SAPBEXexcBad9 2 2 6 3" xfId="17819" xr:uid="{00000000-0005-0000-0000-000065520000}"/>
    <cellStyle name="SAPBEXexcBad9 2 2 6 3 2" xfId="29307" xr:uid="{00000000-0005-0000-0000-000066520000}"/>
    <cellStyle name="SAPBEXexcBad9 2 2 6 3 3" xfId="40110" xr:uid="{00000000-0005-0000-0000-000067520000}"/>
    <cellStyle name="SAPBEXexcBad9 2 2 6 4" xfId="19430" xr:uid="{00000000-0005-0000-0000-000068520000}"/>
    <cellStyle name="SAPBEXexcBad9 2 2 6 4 2" xfId="30918" xr:uid="{00000000-0005-0000-0000-000069520000}"/>
    <cellStyle name="SAPBEXexcBad9 2 2 6 4 3" xfId="41658" xr:uid="{00000000-0005-0000-0000-00006A520000}"/>
    <cellStyle name="SAPBEXexcBad9 2 2 6 5" xfId="21164" xr:uid="{00000000-0005-0000-0000-00006B520000}"/>
    <cellStyle name="SAPBEXexcBad9 2 2 6 5 2" xfId="32645" xr:uid="{00000000-0005-0000-0000-00006C520000}"/>
    <cellStyle name="SAPBEXexcBad9 2 2 6 5 3" xfId="43197" xr:uid="{00000000-0005-0000-0000-00006D520000}"/>
    <cellStyle name="SAPBEXexcBad9 2 2 6 6" xfId="11333" xr:uid="{00000000-0005-0000-0000-00006E520000}"/>
    <cellStyle name="SAPBEXexcBad9 2 2 6 7" xfId="22988" xr:uid="{00000000-0005-0000-0000-00006F520000}"/>
    <cellStyle name="SAPBEXexcBad9 2 2 6 8" xfId="34325" xr:uid="{00000000-0005-0000-0000-000070520000}"/>
    <cellStyle name="SAPBEXexcBad9 2 2 7" xfId="10139" xr:uid="{00000000-0005-0000-0000-000071520000}"/>
    <cellStyle name="SAPBEXexcBad9 2 2 7 2" xfId="14911" xr:uid="{00000000-0005-0000-0000-000072520000}"/>
    <cellStyle name="SAPBEXexcBad9 2 2 7 2 2" xfId="26470" xr:uid="{00000000-0005-0000-0000-000073520000}"/>
    <cellStyle name="SAPBEXexcBad9 2 2 7 2 3" xfId="37538" xr:uid="{00000000-0005-0000-0000-000074520000}"/>
    <cellStyle name="SAPBEXexcBad9 2 2 7 3" xfId="13304" xr:uid="{00000000-0005-0000-0000-000075520000}"/>
    <cellStyle name="SAPBEXexcBad9 2 2 7 3 2" xfId="24872" xr:uid="{00000000-0005-0000-0000-000076520000}"/>
    <cellStyle name="SAPBEXexcBad9 2 2 7 3 3" xfId="36147" xr:uid="{00000000-0005-0000-0000-000077520000}"/>
    <cellStyle name="SAPBEXexcBad9 2 2 7 4" xfId="14915" xr:uid="{00000000-0005-0000-0000-000078520000}"/>
    <cellStyle name="SAPBEXexcBad9 2 2 7 4 2" xfId="26473" xr:uid="{00000000-0005-0000-0000-000079520000}"/>
    <cellStyle name="SAPBEXexcBad9 2 2 7 4 3" xfId="37541" xr:uid="{00000000-0005-0000-0000-00007A520000}"/>
    <cellStyle name="SAPBEXexcBad9 2 2 7 5" xfId="12867" xr:uid="{00000000-0005-0000-0000-00007B520000}"/>
    <cellStyle name="SAPBEXexcBad9 2 2 7 5 2" xfId="24437" xr:uid="{00000000-0005-0000-0000-00007C520000}"/>
    <cellStyle name="SAPBEXexcBad9 2 2 7 5 3" xfId="35752" xr:uid="{00000000-0005-0000-0000-00007D520000}"/>
    <cellStyle name="SAPBEXexcBad9 2 2 7 6" xfId="22340" xr:uid="{00000000-0005-0000-0000-00007E520000}"/>
    <cellStyle name="SAPBEXexcBad9 2 2 7 7" xfId="8166" xr:uid="{00000000-0005-0000-0000-00007F520000}"/>
    <cellStyle name="SAPBEXexcBad9 2 2 8" xfId="13620" xr:uid="{00000000-0005-0000-0000-000080520000}"/>
    <cellStyle name="SAPBEXexcBad9 2 2 8 2" xfId="25184" xr:uid="{00000000-0005-0000-0000-000081520000}"/>
    <cellStyle name="SAPBEXexcBad9 2 2 8 3" xfId="36424" xr:uid="{00000000-0005-0000-0000-000082520000}"/>
    <cellStyle name="SAPBEXexcBad9 2 2 9" xfId="13160" xr:uid="{00000000-0005-0000-0000-000083520000}"/>
    <cellStyle name="SAPBEXexcBad9 2 2 9 2" xfId="24728" xr:uid="{00000000-0005-0000-0000-000084520000}"/>
    <cellStyle name="SAPBEXexcBad9 2 2 9 3" xfId="36016" xr:uid="{00000000-0005-0000-0000-000085520000}"/>
    <cellStyle name="SAPBEXexcBad9 2 3" xfId="4199" xr:uid="{00000000-0005-0000-0000-000086520000}"/>
    <cellStyle name="SAPBEXexcBad9 2 3 10" xfId="9145" xr:uid="{00000000-0005-0000-0000-000087520000}"/>
    <cellStyle name="SAPBEXexcBad9 2 3 11" xfId="8913" xr:uid="{00000000-0005-0000-0000-000088520000}"/>
    <cellStyle name="SAPBEXexcBad9 2 3 12" xfId="8140" xr:uid="{00000000-0005-0000-0000-000089520000}"/>
    <cellStyle name="SAPBEXexcBad9 2 3 2" xfId="7361" xr:uid="{00000000-0005-0000-0000-00008A520000}"/>
    <cellStyle name="SAPBEXexcBad9 2 3 2 2" xfId="16595" xr:uid="{00000000-0005-0000-0000-00008B520000}"/>
    <cellStyle name="SAPBEXexcBad9 2 3 2 2 2" xfId="28149" xr:uid="{00000000-0005-0000-0000-00008C520000}"/>
    <cellStyle name="SAPBEXexcBad9 2 3 2 2 3" xfId="39034" xr:uid="{00000000-0005-0000-0000-00008D520000}"/>
    <cellStyle name="SAPBEXexcBad9 2 3 2 3" xfId="18429" xr:uid="{00000000-0005-0000-0000-00008E520000}"/>
    <cellStyle name="SAPBEXexcBad9 2 3 2 3 2" xfId="29917" xr:uid="{00000000-0005-0000-0000-00008F520000}"/>
    <cellStyle name="SAPBEXexcBad9 2 3 2 3 3" xfId="40717" xr:uid="{00000000-0005-0000-0000-000090520000}"/>
    <cellStyle name="SAPBEXexcBad9 2 3 2 4" xfId="20114" xr:uid="{00000000-0005-0000-0000-000091520000}"/>
    <cellStyle name="SAPBEXexcBad9 2 3 2 4 2" xfId="31602" xr:uid="{00000000-0005-0000-0000-000092520000}"/>
    <cellStyle name="SAPBEXexcBad9 2 3 2 4 3" xfId="42258" xr:uid="{00000000-0005-0000-0000-000093520000}"/>
    <cellStyle name="SAPBEXexcBad9 2 3 2 5" xfId="21848" xr:uid="{00000000-0005-0000-0000-000094520000}"/>
    <cellStyle name="SAPBEXexcBad9 2 3 2 5 2" xfId="33329" xr:uid="{00000000-0005-0000-0000-000095520000}"/>
    <cellStyle name="SAPBEXexcBad9 2 3 2 5 3" xfId="43797" xr:uid="{00000000-0005-0000-0000-000096520000}"/>
    <cellStyle name="SAPBEXexcBad9 2 3 2 6" xfId="12015" xr:uid="{00000000-0005-0000-0000-000097520000}"/>
    <cellStyle name="SAPBEXexcBad9 2 3 2 7" xfId="23672" xr:uid="{00000000-0005-0000-0000-000098520000}"/>
    <cellStyle name="SAPBEXexcBad9 2 3 2 8" xfId="35007" xr:uid="{00000000-0005-0000-0000-000099520000}"/>
    <cellStyle name="SAPBEXexcBad9 2 3 3" xfId="7855" xr:uid="{00000000-0005-0000-0000-00009A520000}"/>
    <cellStyle name="SAPBEXexcBad9 2 3 3 2" xfId="16840" xr:uid="{00000000-0005-0000-0000-00009B520000}"/>
    <cellStyle name="SAPBEXexcBad9 2 3 3 2 2" xfId="28394" xr:uid="{00000000-0005-0000-0000-00009C520000}"/>
    <cellStyle name="SAPBEXexcBad9 2 3 3 2 3" xfId="39238" xr:uid="{00000000-0005-0000-0000-00009D520000}"/>
    <cellStyle name="SAPBEXexcBad9 2 3 3 3" xfId="18620" xr:uid="{00000000-0005-0000-0000-00009E520000}"/>
    <cellStyle name="SAPBEXexcBad9 2 3 3 3 2" xfId="30108" xr:uid="{00000000-0005-0000-0000-00009F520000}"/>
    <cellStyle name="SAPBEXexcBad9 2 3 3 3 3" xfId="40905" xr:uid="{00000000-0005-0000-0000-0000A0520000}"/>
    <cellStyle name="SAPBEXexcBad9 2 3 3 4" xfId="20327" xr:uid="{00000000-0005-0000-0000-0000A1520000}"/>
    <cellStyle name="SAPBEXexcBad9 2 3 3 4 2" xfId="31815" xr:uid="{00000000-0005-0000-0000-0000A2520000}"/>
    <cellStyle name="SAPBEXexcBad9 2 3 3 4 3" xfId="42434" xr:uid="{00000000-0005-0000-0000-0000A3520000}"/>
    <cellStyle name="SAPBEXexcBad9 2 3 3 5" xfId="22061" xr:uid="{00000000-0005-0000-0000-0000A4520000}"/>
    <cellStyle name="SAPBEXexcBad9 2 3 3 5 2" xfId="33542" xr:uid="{00000000-0005-0000-0000-0000A5520000}"/>
    <cellStyle name="SAPBEXexcBad9 2 3 3 5 3" xfId="43973" xr:uid="{00000000-0005-0000-0000-0000A6520000}"/>
    <cellStyle name="SAPBEXexcBad9 2 3 3 6" xfId="12306" xr:uid="{00000000-0005-0000-0000-0000A7520000}"/>
    <cellStyle name="SAPBEXexcBad9 2 3 3 7" xfId="23885" xr:uid="{00000000-0005-0000-0000-0000A8520000}"/>
    <cellStyle name="SAPBEXexcBad9 2 3 3 8" xfId="35220" xr:uid="{00000000-0005-0000-0000-0000A9520000}"/>
    <cellStyle name="SAPBEXexcBad9 2 3 4" xfId="7957" xr:uid="{00000000-0005-0000-0000-0000AA520000}"/>
    <cellStyle name="SAPBEXexcBad9 2 3 4 2" xfId="16942" xr:uid="{00000000-0005-0000-0000-0000AB520000}"/>
    <cellStyle name="SAPBEXexcBad9 2 3 4 2 2" xfId="28496" xr:uid="{00000000-0005-0000-0000-0000AC520000}"/>
    <cellStyle name="SAPBEXexcBad9 2 3 4 2 3" xfId="39336" xr:uid="{00000000-0005-0000-0000-0000AD520000}"/>
    <cellStyle name="SAPBEXexcBad9 2 3 4 3" xfId="18720" xr:uid="{00000000-0005-0000-0000-0000AE520000}"/>
    <cellStyle name="SAPBEXexcBad9 2 3 4 3 2" xfId="30208" xr:uid="{00000000-0005-0000-0000-0000AF520000}"/>
    <cellStyle name="SAPBEXexcBad9 2 3 4 3 3" xfId="41004" xr:uid="{00000000-0005-0000-0000-0000B0520000}"/>
    <cellStyle name="SAPBEXexcBad9 2 3 4 4" xfId="20429" xr:uid="{00000000-0005-0000-0000-0000B1520000}"/>
    <cellStyle name="SAPBEXexcBad9 2 3 4 4 2" xfId="31917" xr:uid="{00000000-0005-0000-0000-0000B2520000}"/>
    <cellStyle name="SAPBEXexcBad9 2 3 4 4 3" xfId="42532" xr:uid="{00000000-0005-0000-0000-0000B3520000}"/>
    <cellStyle name="SAPBEXexcBad9 2 3 4 5" xfId="22163" xr:uid="{00000000-0005-0000-0000-0000B4520000}"/>
    <cellStyle name="SAPBEXexcBad9 2 3 4 5 2" xfId="33644" xr:uid="{00000000-0005-0000-0000-0000B5520000}"/>
    <cellStyle name="SAPBEXexcBad9 2 3 4 5 3" xfId="44071" xr:uid="{00000000-0005-0000-0000-0000B6520000}"/>
    <cellStyle name="SAPBEXexcBad9 2 3 4 6" xfId="12408" xr:uid="{00000000-0005-0000-0000-0000B7520000}"/>
    <cellStyle name="SAPBEXexcBad9 2 3 4 7" xfId="23987" xr:uid="{00000000-0005-0000-0000-0000B8520000}"/>
    <cellStyle name="SAPBEXexcBad9 2 3 4 8" xfId="35322" xr:uid="{00000000-0005-0000-0000-0000B9520000}"/>
    <cellStyle name="SAPBEXexcBad9 2 3 5" xfId="10140" xr:uid="{00000000-0005-0000-0000-0000BA520000}"/>
    <cellStyle name="SAPBEXexcBad9 2 3 6" xfId="14232" xr:uid="{00000000-0005-0000-0000-0000BB520000}"/>
    <cellStyle name="SAPBEXexcBad9 2 3 6 2" xfId="25796" xr:uid="{00000000-0005-0000-0000-0000BC520000}"/>
    <cellStyle name="SAPBEXexcBad9 2 3 6 3" xfId="36961" xr:uid="{00000000-0005-0000-0000-0000BD520000}"/>
    <cellStyle name="SAPBEXexcBad9 2 3 7" xfId="12638" xr:uid="{00000000-0005-0000-0000-0000BE520000}"/>
    <cellStyle name="SAPBEXexcBad9 2 3 7 2" xfId="24208" xr:uid="{00000000-0005-0000-0000-0000BF520000}"/>
    <cellStyle name="SAPBEXexcBad9 2 3 7 3" xfId="35539" xr:uid="{00000000-0005-0000-0000-0000C0520000}"/>
    <cellStyle name="SAPBEXexcBad9 2 3 8" xfId="15369" xr:uid="{00000000-0005-0000-0000-0000C1520000}"/>
    <cellStyle name="SAPBEXexcBad9 2 3 8 2" xfId="26923" xr:uid="{00000000-0005-0000-0000-0000C2520000}"/>
    <cellStyle name="SAPBEXexcBad9 2 3 8 3" xfId="37945" xr:uid="{00000000-0005-0000-0000-0000C3520000}"/>
    <cellStyle name="SAPBEXexcBad9 2 3 9" xfId="12811" xr:uid="{00000000-0005-0000-0000-0000C4520000}"/>
    <cellStyle name="SAPBEXexcBad9 2 3 9 2" xfId="24381" xr:uid="{00000000-0005-0000-0000-0000C5520000}"/>
    <cellStyle name="SAPBEXexcBad9 2 3 9 3" xfId="35700" xr:uid="{00000000-0005-0000-0000-0000C6520000}"/>
    <cellStyle name="SAPBEXexcBad9 2 4" xfId="4200" xr:uid="{00000000-0005-0000-0000-0000C7520000}"/>
    <cellStyle name="SAPBEXexcBad9 2 5" xfId="6560" xr:uid="{00000000-0005-0000-0000-0000C8520000}"/>
    <cellStyle name="SAPBEXexcBad9 2 5 2" xfId="15841" xr:uid="{00000000-0005-0000-0000-0000C9520000}"/>
    <cellStyle name="SAPBEXexcBad9 2 5 2 2" xfId="27395" xr:uid="{00000000-0005-0000-0000-0000CA520000}"/>
    <cellStyle name="SAPBEXexcBad9 2 5 2 3" xfId="38366" xr:uid="{00000000-0005-0000-0000-0000CB520000}"/>
    <cellStyle name="SAPBEXexcBad9 2 5 3" xfId="17751" xr:uid="{00000000-0005-0000-0000-0000CC520000}"/>
    <cellStyle name="SAPBEXexcBad9 2 5 3 2" xfId="29239" xr:uid="{00000000-0005-0000-0000-0000CD520000}"/>
    <cellStyle name="SAPBEXexcBad9 2 5 3 3" xfId="40042" xr:uid="{00000000-0005-0000-0000-0000CE520000}"/>
    <cellStyle name="SAPBEXexcBad9 2 5 4" xfId="19360" xr:uid="{00000000-0005-0000-0000-0000CF520000}"/>
    <cellStyle name="SAPBEXexcBad9 2 5 4 2" xfId="30848" xr:uid="{00000000-0005-0000-0000-0000D0520000}"/>
    <cellStyle name="SAPBEXexcBad9 2 5 4 3" xfId="41590" xr:uid="{00000000-0005-0000-0000-0000D1520000}"/>
    <cellStyle name="SAPBEXexcBad9 2 5 5" xfId="21094" xr:uid="{00000000-0005-0000-0000-0000D2520000}"/>
    <cellStyle name="SAPBEXexcBad9 2 5 5 2" xfId="32575" xr:uid="{00000000-0005-0000-0000-0000D3520000}"/>
    <cellStyle name="SAPBEXexcBad9 2 5 5 3" xfId="43129" xr:uid="{00000000-0005-0000-0000-0000D4520000}"/>
    <cellStyle name="SAPBEXexcBad9 2 5 6" xfId="11263" xr:uid="{00000000-0005-0000-0000-0000D5520000}"/>
    <cellStyle name="SAPBEXexcBad9 2 5 7" xfId="22918" xr:uid="{00000000-0005-0000-0000-0000D6520000}"/>
    <cellStyle name="SAPBEXexcBad9 2 5 8" xfId="34255" xr:uid="{00000000-0005-0000-0000-0000D7520000}"/>
    <cellStyle name="SAPBEXexcBad9 2 6" xfId="13051" xr:uid="{00000000-0005-0000-0000-0000D8520000}"/>
    <cellStyle name="SAPBEXexcBad9 2 6 2" xfId="24620" xr:uid="{00000000-0005-0000-0000-0000D9520000}"/>
    <cellStyle name="SAPBEXexcBad9 2 6 3" xfId="35909" xr:uid="{00000000-0005-0000-0000-0000DA520000}"/>
    <cellStyle name="SAPBEXexcBad9 2 7" xfId="12718" xr:uid="{00000000-0005-0000-0000-0000DB520000}"/>
    <cellStyle name="SAPBEXexcBad9 2 7 2" xfId="24288" xr:uid="{00000000-0005-0000-0000-0000DC520000}"/>
    <cellStyle name="SAPBEXexcBad9 2 7 3" xfId="35615" xr:uid="{00000000-0005-0000-0000-0000DD520000}"/>
    <cellStyle name="SAPBEXexcBad9 2 8" xfId="13735" xr:uid="{00000000-0005-0000-0000-0000DE520000}"/>
    <cellStyle name="SAPBEXexcBad9 2 8 2" xfId="25299" xr:uid="{00000000-0005-0000-0000-0000DF520000}"/>
    <cellStyle name="SAPBEXexcBad9 2 8 3" xfId="36529" xr:uid="{00000000-0005-0000-0000-0000E0520000}"/>
    <cellStyle name="SAPBEXexcBad9 2 9" xfId="15360" xr:uid="{00000000-0005-0000-0000-0000E1520000}"/>
    <cellStyle name="SAPBEXexcBad9 2 9 2" xfId="26915" xr:uid="{00000000-0005-0000-0000-0000E2520000}"/>
    <cellStyle name="SAPBEXexcBad9 2 9 3" xfId="37939" xr:uid="{00000000-0005-0000-0000-0000E3520000}"/>
    <cellStyle name="SAPBEXexcBad9 3" xfId="4201" xr:uid="{00000000-0005-0000-0000-0000E4520000}"/>
    <cellStyle name="SAPBEXexcBad9 3 10" xfId="13492" xr:uid="{00000000-0005-0000-0000-0000E5520000}"/>
    <cellStyle name="SAPBEXexcBad9 3 10 2" xfId="25057" xr:uid="{00000000-0005-0000-0000-0000E6520000}"/>
    <cellStyle name="SAPBEXexcBad9 3 10 3" xfId="36316" xr:uid="{00000000-0005-0000-0000-0000E7520000}"/>
    <cellStyle name="SAPBEXexcBad9 3 11" xfId="15269" xr:uid="{00000000-0005-0000-0000-0000E8520000}"/>
    <cellStyle name="SAPBEXexcBad9 3 11 2" xfId="26824" xr:uid="{00000000-0005-0000-0000-0000E9520000}"/>
    <cellStyle name="SAPBEXexcBad9 3 11 3" xfId="37855" xr:uid="{00000000-0005-0000-0000-0000EA520000}"/>
    <cellStyle name="SAPBEXexcBad9 3 12" xfId="8814" xr:uid="{00000000-0005-0000-0000-0000EB520000}"/>
    <cellStyle name="SAPBEXexcBad9 3 13" xfId="8783" xr:uid="{00000000-0005-0000-0000-0000EC520000}"/>
    <cellStyle name="SAPBEXexcBad9 3 2" xfId="4202" xr:uid="{00000000-0005-0000-0000-0000ED520000}"/>
    <cellStyle name="SAPBEXexcBad9 3 3" xfId="5482" xr:uid="{00000000-0005-0000-0000-0000EE520000}"/>
    <cellStyle name="SAPBEXexcBad9 3 3 2" xfId="15295" xr:uid="{00000000-0005-0000-0000-0000EF520000}"/>
    <cellStyle name="SAPBEXexcBad9 3 3 2 2" xfId="26850" xr:uid="{00000000-0005-0000-0000-0000F0520000}"/>
    <cellStyle name="SAPBEXexcBad9 3 3 2 3" xfId="37880" xr:uid="{00000000-0005-0000-0000-0000F1520000}"/>
    <cellStyle name="SAPBEXexcBad9 3 3 3" xfId="17274" xr:uid="{00000000-0005-0000-0000-0000F2520000}"/>
    <cellStyle name="SAPBEXexcBad9 3 3 3 2" xfId="28762" xr:uid="{00000000-0005-0000-0000-0000F3520000}"/>
    <cellStyle name="SAPBEXexcBad9 3 3 3 3" xfId="39570" xr:uid="{00000000-0005-0000-0000-0000F4520000}"/>
    <cellStyle name="SAPBEXexcBad9 3 3 4" xfId="18881" xr:uid="{00000000-0005-0000-0000-0000F5520000}"/>
    <cellStyle name="SAPBEXexcBad9 3 3 4 2" xfId="30369" xr:uid="{00000000-0005-0000-0000-0000F6520000}"/>
    <cellStyle name="SAPBEXexcBad9 3 3 4 3" xfId="41163" xr:uid="{00000000-0005-0000-0000-0000F7520000}"/>
    <cellStyle name="SAPBEXexcBad9 3 3 5" xfId="20621" xr:uid="{00000000-0005-0000-0000-0000F8520000}"/>
    <cellStyle name="SAPBEXexcBad9 3 3 5 2" xfId="32105" xr:uid="{00000000-0005-0000-0000-0000F9520000}"/>
    <cellStyle name="SAPBEXexcBad9 3 3 5 3" xfId="42711" xr:uid="{00000000-0005-0000-0000-0000FA520000}"/>
    <cellStyle name="SAPBEXexcBad9 3 3 6" xfId="10714" xr:uid="{00000000-0005-0000-0000-0000FB520000}"/>
    <cellStyle name="SAPBEXexcBad9 3 3 7" xfId="22452" xr:uid="{00000000-0005-0000-0000-0000FC520000}"/>
    <cellStyle name="SAPBEXexcBad9 3 3 8" xfId="33800" xr:uid="{00000000-0005-0000-0000-0000FD520000}"/>
    <cellStyle name="SAPBEXexcBad9 3 4" xfId="6906" xr:uid="{00000000-0005-0000-0000-0000FE520000}"/>
    <cellStyle name="SAPBEXexcBad9 3 4 2" xfId="16187" xr:uid="{00000000-0005-0000-0000-0000FF520000}"/>
    <cellStyle name="SAPBEXexcBad9 3 4 2 2" xfId="27741" xr:uid="{00000000-0005-0000-0000-000000530000}"/>
    <cellStyle name="SAPBEXexcBad9 3 4 2 3" xfId="38674" xr:uid="{00000000-0005-0000-0000-000001530000}"/>
    <cellStyle name="SAPBEXexcBad9 3 4 3" xfId="18062" xr:uid="{00000000-0005-0000-0000-000002530000}"/>
    <cellStyle name="SAPBEXexcBad9 3 4 3 2" xfId="29550" xr:uid="{00000000-0005-0000-0000-000003530000}"/>
    <cellStyle name="SAPBEXexcBad9 3 4 3 3" xfId="40352" xr:uid="{00000000-0005-0000-0000-000004530000}"/>
    <cellStyle name="SAPBEXexcBad9 3 4 4" xfId="19706" xr:uid="{00000000-0005-0000-0000-000005530000}"/>
    <cellStyle name="SAPBEXexcBad9 3 4 4 2" xfId="31194" xr:uid="{00000000-0005-0000-0000-000006530000}"/>
    <cellStyle name="SAPBEXexcBad9 3 4 4 3" xfId="41898" xr:uid="{00000000-0005-0000-0000-000007530000}"/>
    <cellStyle name="SAPBEXexcBad9 3 4 5" xfId="21440" xr:uid="{00000000-0005-0000-0000-000008530000}"/>
    <cellStyle name="SAPBEXexcBad9 3 4 5 2" xfId="32921" xr:uid="{00000000-0005-0000-0000-000009530000}"/>
    <cellStyle name="SAPBEXexcBad9 3 4 5 3" xfId="43437" xr:uid="{00000000-0005-0000-0000-00000A530000}"/>
    <cellStyle name="SAPBEXexcBad9 3 4 6" xfId="11609" xr:uid="{00000000-0005-0000-0000-00000B530000}"/>
    <cellStyle name="SAPBEXexcBad9 3 4 7" xfId="23264" xr:uid="{00000000-0005-0000-0000-00000C530000}"/>
    <cellStyle name="SAPBEXexcBad9 3 4 8" xfId="34601" xr:uid="{00000000-0005-0000-0000-00000D530000}"/>
    <cellStyle name="SAPBEXexcBad9 3 5" xfId="6880" xr:uid="{00000000-0005-0000-0000-00000E530000}"/>
    <cellStyle name="SAPBEXexcBad9 3 5 2" xfId="16161" xr:uid="{00000000-0005-0000-0000-00000F530000}"/>
    <cellStyle name="SAPBEXexcBad9 3 5 2 2" xfId="27715" xr:uid="{00000000-0005-0000-0000-000010530000}"/>
    <cellStyle name="SAPBEXexcBad9 3 5 2 3" xfId="38651" xr:uid="{00000000-0005-0000-0000-000011530000}"/>
    <cellStyle name="SAPBEXexcBad9 3 5 3" xfId="18039" xr:uid="{00000000-0005-0000-0000-000012530000}"/>
    <cellStyle name="SAPBEXexcBad9 3 5 3 2" xfId="29527" xr:uid="{00000000-0005-0000-0000-000013530000}"/>
    <cellStyle name="SAPBEXexcBad9 3 5 3 3" xfId="40329" xr:uid="{00000000-0005-0000-0000-000014530000}"/>
    <cellStyle name="SAPBEXexcBad9 3 5 4" xfId="19680" xr:uid="{00000000-0005-0000-0000-000015530000}"/>
    <cellStyle name="SAPBEXexcBad9 3 5 4 2" xfId="31168" xr:uid="{00000000-0005-0000-0000-000016530000}"/>
    <cellStyle name="SAPBEXexcBad9 3 5 4 3" xfId="41875" xr:uid="{00000000-0005-0000-0000-000017530000}"/>
    <cellStyle name="SAPBEXexcBad9 3 5 5" xfId="21414" xr:uid="{00000000-0005-0000-0000-000018530000}"/>
    <cellStyle name="SAPBEXexcBad9 3 5 5 2" xfId="32895" xr:uid="{00000000-0005-0000-0000-000019530000}"/>
    <cellStyle name="SAPBEXexcBad9 3 5 5 3" xfId="43414" xr:uid="{00000000-0005-0000-0000-00001A530000}"/>
    <cellStyle name="SAPBEXexcBad9 3 5 6" xfId="11583" xr:uid="{00000000-0005-0000-0000-00001B530000}"/>
    <cellStyle name="SAPBEXexcBad9 3 5 7" xfId="23238" xr:uid="{00000000-0005-0000-0000-00001C530000}"/>
    <cellStyle name="SAPBEXexcBad9 3 5 8" xfId="34575" xr:uid="{00000000-0005-0000-0000-00001D530000}"/>
    <cellStyle name="SAPBEXexcBad9 3 6" xfId="6405" xr:uid="{00000000-0005-0000-0000-00001E530000}"/>
    <cellStyle name="SAPBEXexcBad9 3 6 2" xfId="15686" xr:uid="{00000000-0005-0000-0000-00001F530000}"/>
    <cellStyle name="SAPBEXexcBad9 3 6 2 2" xfId="27240" xr:uid="{00000000-0005-0000-0000-000020530000}"/>
    <cellStyle name="SAPBEXexcBad9 3 6 2 3" xfId="38230" xr:uid="{00000000-0005-0000-0000-000021530000}"/>
    <cellStyle name="SAPBEXexcBad9 3 6 3" xfId="17612" xr:uid="{00000000-0005-0000-0000-000022530000}"/>
    <cellStyle name="SAPBEXexcBad9 3 6 3 2" xfId="29100" xr:uid="{00000000-0005-0000-0000-000023530000}"/>
    <cellStyle name="SAPBEXexcBad9 3 6 3 3" xfId="39903" xr:uid="{00000000-0005-0000-0000-000024530000}"/>
    <cellStyle name="SAPBEXexcBad9 3 6 4" xfId="19205" xr:uid="{00000000-0005-0000-0000-000025530000}"/>
    <cellStyle name="SAPBEXexcBad9 3 6 4 2" xfId="30693" xr:uid="{00000000-0005-0000-0000-000026530000}"/>
    <cellStyle name="SAPBEXexcBad9 3 6 4 3" xfId="41454" xr:uid="{00000000-0005-0000-0000-000027530000}"/>
    <cellStyle name="SAPBEXexcBad9 3 6 5" xfId="20939" xr:uid="{00000000-0005-0000-0000-000028530000}"/>
    <cellStyle name="SAPBEXexcBad9 3 6 5 2" xfId="32420" xr:uid="{00000000-0005-0000-0000-000029530000}"/>
    <cellStyle name="SAPBEXexcBad9 3 6 5 3" xfId="42993" xr:uid="{00000000-0005-0000-0000-00002A530000}"/>
    <cellStyle name="SAPBEXexcBad9 3 6 6" xfId="11108" xr:uid="{00000000-0005-0000-0000-00002B530000}"/>
    <cellStyle name="SAPBEXexcBad9 3 6 7" xfId="22763" xr:uid="{00000000-0005-0000-0000-00002C530000}"/>
    <cellStyle name="SAPBEXexcBad9 3 6 8" xfId="34100" xr:uid="{00000000-0005-0000-0000-00002D530000}"/>
    <cellStyle name="SAPBEXexcBad9 3 7" xfId="10142" xr:uid="{00000000-0005-0000-0000-00002E530000}"/>
    <cellStyle name="SAPBEXexcBad9 3 8" xfId="13619" xr:uid="{00000000-0005-0000-0000-00002F530000}"/>
    <cellStyle name="SAPBEXexcBad9 3 8 2" xfId="25183" xr:uid="{00000000-0005-0000-0000-000030530000}"/>
    <cellStyle name="SAPBEXexcBad9 3 8 3" xfId="36423" xr:uid="{00000000-0005-0000-0000-000031530000}"/>
    <cellStyle name="SAPBEXexcBad9 3 9" xfId="14767" xr:uid="{00000000-0005-0000-0000-000032530000}"/>
    <cellStyle name="SAPBEXexcBad9 3 9 2" xfId="26326" xr:uid="{00000000-0005-0000-0000-000033530000}"/>
    <cellStyle name="SAPBEXexcBad9 3 9 3" xfId="37419" xr:uid="{00000000-0005-0000-0000-000034530000}"/>
    <cellStyle name="SAPBEXexcBad9 4" xfId="4203" xr:uid="{00000000-0005-0000-0000-000035530000}"/>
    <cellStyle name="SAPBEXexcBad9 4 10" xfId="9144" xr:uid="{00000000-0005-0000-0000-000036530000}"/>
    <cellStyle name="SAPBEXexcBad9 4 11" xfId="8152" xr:uid="{00000000-0005-0000-0000-000037530000}"/>
    <cellStyle name="SAPBEXexcBad9 4 12" xfId="8382" xr:uid="{00000000-0005-0000-0000-000038530000}"/>
    <cellStyle name="SAPBEXexcBad9 4 2" xfId="7360" xr:uid="{00000000-0005-0000-0000-000039530000}"/>
    <cellStyle name="SAPBEXexcBad9 4 2 2" xfId="16594" xr:uid="{00000000-0005-0000-0000-00003A530000}"/>
    <cellStyle name="SAPBEXexcBad9 4 2 2 2" xfId="28148" xr:uid="{00000000-0005-0000-0000-00003B530000}"/>
    <cellStyle name="SAPBEXexcBad9 4 2 2 3" xfId="39033" xr:uid="{00000000-0005-0000-0000-00003C530000}"/>
    <cellStyle name="SAPBEXexcBad9 4 2 3" xfId="18428" xr:uid="{00000000-0005-0000-0000-00003D530000}"/>
    <cellStyle name="SAPBEXexcBad9 4 2 3 2" xfId="29916" xr:uid="{00000000-0005-0000-0000-00003E530000}"/>
    <cellStyle name="SAPBEXexcBad9 4 2 3 3" xfId="40716" xr:uid="{00000000-0005-0000-0000-00003F530000}"/>
    <cellStyle name="SAPBEXexcBad9 4 2 4" xfId="20113" xr:uid="{00000000-0005-0000-0000-000040530000}"/>
    <cellStyle name="SAPBEXexcBad9 4 2 4 2" xfId="31601" xr:uid="{00000000-0005-0000-0000-000041530000}"/>
    <cellStyle name="SAPBEXexcBad9 4 2 4 3" xfId="42257" xr:uid="{00000000-0005-0000-0000-000042530000}"/>
    <cellStyle name="SAPBEXexcBad9 4 2 5" xfId="21847" xr:uid="{00000000-0005-0000-0000-000043530000}"/>
    <cellStyle name="SAPBEXexcBad9 4 2 5 2" xfId="33328" xr:uid="{00000000-0005-0000-0000-000044530000}"/>
    <cellStyle name="SAPBEXexcBad9 4 2 5 3" xfId="43796" xr:uid="{00000000-0005-0000-0000-000045530000}"/>
    <cellStyle name="SAPBEXexcBad9 4 2 6" xfId="12014" xr:uid="{00000000-0005-0000-0000-000046530000}"/>
    <cellStyle name="SAPBEXexcBad9 4 2 7" xfId="23671" xr:uid="{00000000-0005-0000-0000-000047530000}"/>
    <cellStyle name="SAPBEXexcBad9 4 2 8" xfId="35006" xr:uid="{00000000-0005-0000-0000-000048530000}"/>
    <cellStyle name="SAPBEXexcBad9 4 3" xfId="7854" xr:uid="{00000000-0005-0000-0000-000049530000}"/>
    <cellStyle name="SAPBEXexcBad9 4 3 2" xfId="16839" xr:uid="{00000000-0005-0000-0000-00004A530000}"/>
    <cellStyle name="SAPBEXexcBad9 4 3 2 2" xfId="28393" xr:uid="{00000000-0005-0000-0000-00004B530000}"/>
    <cellStyle name="SAPBEXexcBad9 4 3 2 3" xfId="39237" xr:uid="{00000000-0005-0000-0000-00004C530000}"/>
    <cellStyle name="SAPBEXexcBad9 4 3 3" xfId="18619" xr:uid="{00000000-0005-0000-0000-00004D530000}"/>
    <cellStyle name="SAPBEXexcBad9 4 3 3 2" xfId="30107" xr:uid="{00000000-0005-0000-0000-00004E530000}"/>
    <cellStyle name="SAPBEXexcBad9 4 3 3 3" xfId="40904" xr:uid="{00000000-0005-0000-0000-00004F530000}"/>
    <cellStyle name="SAPBEXexcBad9 4 3 4" xfId="20326" xr:uid="{00000000-0005-0000-0000-000050530000}"/>
    <cellStyle name="SAPBEXexcBad9 4 3 4 2" xfId="31814" xr:uid="{00000000-0005-0000-0000-000051530000}"/>
    <cellStyle name="SAPBEXexcBad9 4 3 4 3" xfId="42433" xr:uid="{00000000-0005-0000-0000-000052530000}"/>
    <cellStyle name="SAPBEXexcBad9 4 3 5" xfId="22060" xr:uid="{00000000-0005-0000-0000-000053530000}"/>
    <cellStyle name="SAPBEXexcBad9 4 3 5 2" xfId="33541" xr:uid="{00000000-0005-0000-0000-000054530000}"/>
    <cellStyle name="SAPBEXexcBad9 4 3 5 3" xfId="43972" xr:uid="{00000000-0005-0000-0000-000055530000}"/>
    <cellStyle name="SAPBEXexcBad9 4 3 6" xfId="12305" xr:uid="{00000000-0005-0000-0000-000056530000}"/>
    <cellStyle name="SAPBEXexcBad9 4 3 7" xfId="23884" xr:uid="{00000000-0005-0000-0000-000057530000}"/>
    <cellStyle name="SAPBEXexcBad9 4 3 8" xfId="35219" xr:uid="{00000000-0005-0000-0000-000058530000}"/>
    <cellStyle name="SAPBEXexcBad9 4 4" xfId="7956" xr:uid="{00000000-0005-0000-0000-000059530000}"/>
    <cellStyle name="SAPBEXexcBad9 4 4 2" xfId="16941" xr:uid="{00000000-0005-0000-0000-00005A530000}"/>
    <cellStyle name="SAPBEXexcBad9 4 4 2 2" xfId="28495" xr:uid="{00000000-0005-0000-0000-00005B530000}"/>
    <cellStyle name="SAPBEXexcBad9 4 4 2 3" xfId="39335" xr:uid="{00000000-0005-0000-0000-00005C530000}"/>
    <cellStyle name="SAPBEXexcBad9 4 4 3" xfId="18719" xr:uid="{00000000-0005-0000-0000-00005D530000}"/>
    <cellStyle name="SAPBEXexcBad9 4 4 3 2" xfId="30207" xr:uid="{00000000-0005-0000-0000-00005E530000}"/>
    <cellStyle name="SAPBEXexcBad9 4 4 3 3" xfId="41003" xr:uid="{00000000-0005-0000-0000-00005F530000}"/>
    <cellStyle name="SAPBEXexcBad9 4 4 4" xfId="20428" xr:uid="{00000000-0005-0000-0000-000060530000}"/>
    <cellStyle name="SAPBEXexcBad9 4 4 4 2" xfId="31916" xr:uid="{00000000-0005-0000-0000-000061530000}"/>
    <cellStyle name="SAPBEXexcBad9 4 4 4 3" xfId="42531" xr:uid="{00000000-0005-0000-0000-000062530000}"/>
    <cellStyle name="SAPBEXexcBad9 4 4 5" xfId="22162" xr:uid="{00000000-0005-0000-0000-000063530000}"/>
    <cellStyle name="SAPBEXexcBad9 4 4 5 2" xfId="33643" xr:uid="{00000000-0005-0000-0000-000064530000}"/>
    <cellStyle name="SAPBEXexcBad9 4 4 5 3" xfId="44070" xr:uid="{00000000-0005-0000-0000-000065530000}"/>
    <cellStyle name="SAPBEXexcBad9 4 4 6" xfId="12407" xr:uid="{00000000-0005-0000-0000-000066530000}"/>
    <cellStyle name="SAPBEXexcBad9 4 4 7" xfId="23986" xr:uid="{00000000-0005-0000-0000-000067530000}"/>
    <cellStyle name="SAPBEXexcBad9 4 4 8" xfId="35321" xr:uid="{00000000-0005-0000-0000-000068530000}"/>
    <cellStyle name="SAPBEXexcBad9 4 5" xfId="10144" xr:uid="{00000000-0005-0000-0000-000069530000}"/>
    <cellStyle name="SAPBEXexcBad9 4 6" xfId="14231" xr:uid="{00000000-0005-0000-0000-00006A530000}"/>
    <cellStyle name="SAPBEXexcBad9 4 6 2" xfId="25795" xr:uid="{00000000-0005-0000-0000-00006B530000}"/>
    <cellStyle name="SAPBEXexcBad9 4 6 3" xfId="36960" xr:uid="{00000000-0005-0000-0000-00006C530000}"/>
    <cellStyle name="SAPBEXexcBad9 4 7" xfId="14113" xr:uid="{00000000-0005-0000-0000-00006D530000}"/>
    <cellStyle name="SAPBEXexcBad9 4 7 2" xfId="25677" xr:uid="{00000000-0005-0000-0000-00006E530000}"/>
    <cellStyle name="SAPBEXexcBad9 4 7 3" xfId="36867" xr:uid="{00000000-0005-0000-0000-00006F530000}"/>
    <cellStyle name="SAPBEXexcBad9 4 8" xfId="13696" xr:uid="{00000000-0005-0000-0000-000070530000}"/>
    <cellStyle name="SAPBEXexcBad9 4 8 2" xfId="25260" xr:uid="{00000000-0005-0000-0000-000071530000}"/>
    <cellStyle name="SAPBEXexcBad9 4 8 3" xfId="36492" xr:uid="{00000000-0005-0000-0000-000072530000}"/>
    <cellStyle name="SAPBEXexcBad9 4 9" xfId="17204" xr:uid="{00000000-0005-0000-0000-000073530000}"/>
    <cellStyle name="SAPBEXexcBad9 4 9 2" xfId="28692" xr:uid="{00000000-0005-0000-0000-000074530000}"/>
    <cellStyle name="SAPBEXexcBad9 4 9 3" xfId="39511" xr:uid="{00000000-0005-0000-0000-000075530000}"/>
    <cellStyle name="SAPBEXexcBad9 5" xfId="12590" xr:uid="{00000000-0005-0000-0000-000076530000}"/>
    <cellStyle name="SAPBEXexcBad9 5 2" xfId="24160" xr:uid="{00000000-0005-0000-0000-000077530000}"/>
    <cellStyle name="SAPBEXexcBad9 5 3" xfId="35491" xr:uid="{00000000-0005-0000-0000-000078530000}"/>
    <cellStyle name="SAPBEXexcBad9 6" xfId="13773" xr:uid="{00000000-0005-0000-0000-000079530000}"/>
    <cellStyle name="SAPBEXexcBad9 6 2" xfId="25337" xr:uid="{00000000-0005-0000-0000-00007A530000}"/>
    <cellStyle name="SAPBEXexcBad9 6 3" xfId="36564" xr:uid="{00000000-0005-0000-0000-00007B530000}"/>
    <cellStyle name="SAPBEXexcBad9 7" xfId="14734" xr:uid="{00000000-0005-0000-0000-00007C530000}"/>
    <cellStyle name="SAPBEXexcBad9 7 2" xfId="26293" xr:uid="{00000000-0005-0000-0000-00007D530000}"/>
    <cellStyle name="SAPBEXexcBad9 7 3" xfId="37389" xr:uid="{00000000-0005-0000-0000-00007E530000}"/>
    <cellStyle name="SAPBEXexcBad9 8" xfId="14811" xr:uid="{00000000-0005-0000-0000-00007F530000}"/>
    <cellStyle name="SAPBEXexcBad9 8 2" xfId="26370" xr:uid="{00000000-0005-0000-0000-000080530000}"/>
    <cellStyle name="SAPBEXexcBad9 8 3" xfId="37458" xr:uid="{00000000-0005-0000-0000-000081530000}"/>
    <cellStyle name="SAPBEXexcBad9 9" xfId="10594" xr:uid="{00000000-0005-0000-0000-000082530000}"/>
    <cellStyle name="SAPBEXexcCritical4" xfId="4204" xr:uid="{00000000-0005-0000-0000-000083530000}"/>
    <cellStyle name="SAPBEXexcCritical4 2" xfId="4205" xr:uid="{00000000-0005-0000-0000-000084530000}"/>
    <cellStyle name="SAPBEXexcCritical4 2 10" xfId="8931" xr:uid="{00000000-0005-0000-0000-000085530000}"/>
    <cellStyle name="SAPBEXexcCritical4 2 11" xfId="28639" xr:uid="{00000000-0005-0000-0000-000086530000}"/>
    <cellStyle name="SAPBEXexcCritical4 2 2" xfId="4206" xr:uid="{00000000-0005-0000-0000-000087530000}"/>
    <cellStyle name="SAPBEXexcCritical4 2 2 10" xfId="17427" xr:uid="{00000000-0005-0000-0000-000088530000}"/>
    <cellStyle name="SAPBEXexcCritical4 2 2 10 2" xfId="28915" xr:uid="{00000000-0005-0000-0000-000089530000}"/>
    <cellStyle name="SAPBEXexcCritical4 2 2 10 3" xfId="39719" xr:uid="{00000000-0005-0000-0000-00008A530000}"/>
    <cellStyle name="SAPBEXexcCritical4 2 2 11" xfId="17262" xr:uid="{00000000-0005-0000-0000-00008B530000}"/>
    <cellStyle name="SAPBEXexcCritical4 2 2 11 2" xfId="28750" xr:uid="{00000000-0005-0000-0000-00008C530000}"/>
    <cellStyle name="SAPBEXexcCritical4 2 2 11 3" xfId="39558" xr:uid="{00000000-0005-0000-0000-00008D530000}"/>
    <cellStyle name="SAPBEXexcCritical4 2 2 12" xfId="8811" xr:uid="{00000000-0005-0000-0000-00008E530000}"/>
    <cellStyle name="SAPBEXexcCritical4 2 2 13" xfId="8424" xr:uid="{00000000-0005-0000-0000-00008F530000}"/>
    <cellStyle name="SAPBEXexcCritical4 2 2 2" xfId="4207" xr:uid="{00000000-0005-0000-0000-000090530000}"/>
    <cellStyle name="SAPBEXexcCritical4 2 2 3" xfId="4208" xr:uid="{00000000-0005-0000-0000-000091530000}"/>
    <cellStyle name="SAPBEXexcCritical4 2 2 4" xfId="6909" xr:uid="{00000000-0005-0000-0000-000092530000}"/>
    <cellStyle name="SAPBEXexcCritical4 2 2 4 2" xfId="16190" xr:uid="{00000000-0005-0000-0000-000093530000}"/>
    <cellStyle name="SAPBEXexcCritical4 2 2 4 2 2" xfId="27744" xr:uid="{00000000-0005-0000-0000-000094530000}"/>
    <cellStyle name="SAPBEXexcCritical4 2 2 4 2 3" xfId="38677" xr:uid="{00000000-0005-0000-0000-000095530000}"/>
    <cellStyle name="SAPBEXexcCritical4 2 2 4 3" xfId="18065" xr:uid="{00000000-0005-0000-0000-000096530000}"/>
    <cellStyle name="SAPBEXexcCritical4 2 2 4 3 2" xfId="29553" xr:uid="{00000000-0005-0000-0000-000097530000}"/>
    <cellStyle name="SAPBEXexcCritical4 2 2 4 3 3" xfId="40355" xr:uid="{00000000-0005-0000-0000-000098530000}"/>
    <cellStyle name="SAPBEXexcCritical4 2 2 4 4" xfId="19709" xr:uid="{00000000-0005-0000-0000-000099530000}"/>
    <cellStyle name="SAPBEXexcCritical4 2 2 4 4 2" xfId="31197" xr:uid="{00000000-0005-0000-0000-00009A530000}"/>
    <cellStyle name="SAPBEXexcCritical4 2 2 4 4 3" xfId="41901" xr:uid="{00000000-0005-0000-0000-00009B530000}"/>
    <cellStyle name="SAPBEXexcCritical4 2 2 4 5" xfId="21443" xr:uid="{00000000-0005-0000-0000-00009C530000}"/>
    <cellStyle name="SAPBEXexcCritical4 2 2 4 5 2" xfId="32924" xr:uid="{00000000-0005-0000-0000-00009D530000}"/>
    <cellStyle name="SAPBEXexcCritical4 2 2 4 5 3" xfId="43440" xr:uid="{00000000-0005-0000-0000-00009E530000}"/>
    <cellStyle name="SAPBEXexcCritical4 2 2 4 6" xfId="11612" xr:uid="{00000000-0005-0000-0000-00009F530000}"/>
    <cellStyle name="SAPBEXexcCritical4 2 2 4 7" xfId="23267" xr:uid="{00000000-0005-0000-0000-0000A0530000}"/>
    <cellStyle name="SAPBEXexcCritical4 2 2 4 8" xfId="34604" xr:uid="{00000000-0005-0000-0000-0000A1530000}"/>
    <cellStyle name="SAPBEXexcCritical4 2 2 5" xfId="7159" xr:uid="{00000000-0005-0000-0000-0000A2530000}"/>
    <cellStyle name="SAPBEXexcCritical4 2 2 5 2" xfId="16440" xr:uid="{00000000-0005-0000-0000-0000A3530000}"/>
    <cellStyle name="SAPBEXexcCritical4 2 2 5 2 2" xfId="27994" xr:uid="{00000000-0005-0000-0000-0000A4530000}"/>
    <cellStyle name="SAPBEXexcCritical4 2 2 5 2 3" xfId="38901" xr:uid="{00000000-0005-0000-0000-0000A5530000}"/>
    <cellStyle name="SAPBEXexcCritical4 2 2 5 3" xfId="18292" xr:uid="{00000000-0005-0000-0000-0000A6530000}"/>
    <cellStyle name="SAPBEXexcCritical4 2 2 5 3 2" xfId="29780" xr:uid="{00000000-0005-0000-0000-0000A7530000}"/>
    <cellStyle name="SAPBEXexcCritical4 2 2 5 3 3" xfId="40581" xr:uid="{00000000-0005-0000-0000-0000A8530000}"/>
    <cellStyle name="SAPBEXexcCritical4 2 2 5 4" xfId="19959" xr:uid="{00000000-0005-0000-0000-0000A9530000}"/>
    <cellStyle name="SAPBEXexcCritical4 2 2 5 4 2" xfId="31447" xr:uid="{00000000-0005-0000-0000-0000AA530000}"/>
    <cellStyle name="SAPBEXexcCritical4 2 2 5 4 3" xfId="42125" xr:uid="{00000000-0005-0000-0000-0000AB530000}"/>
    <cellStyle name="SAPBEXexcCritical4 2 2 5 5" xfId="21693" xr:uid="{00000000-0005-0000-0000-0000AC530000}"/>
    <cellStyle name="SAPBEXexcCritical4 2 2 5 5 2" xfId="33174" xr:uid="{00000000-0005-0000-0000-0000AD530000}"/>
    <cellStyle name="SAPBEXexcCritical4 2 2 5 5 3" xfId="43664" xr:uid="{00000000-0005-0000-0000-0000AE530000}"/>
    <cellStyle name="SAPBEXexcCritical4 2 2 5 6" xfId="11862" xr:uid="{00000000-0005-0000-0000-0000AF530000}"/>
    <cellStyle name="SAPBEXexcCritical4 2 2 5 7" xfId="23517" xr:uid="{00000000-0005-0000-0000-0000B0530000}"/>
    <cellStyle name="SAPBEXexcCritical4 2 2 5 8" xfId="34854" xr:uid="{00000000-0005-0000-0000-0000B1530000}"/>
    <cellStyle name="SAPBEXexcCritical4 2 2 6" xfId="6528" xr:uid="{00000000-0005-0000-0000-0000B2530000}"/>
    <cellStyle name="SAPBEXexcCritical4 2 2 6 2" xfId="15809" xr:uid="{00000000-0005-0000-0000-0000B3530000}"/>
    <cellStyle name="SAPBEXexcCritical4 2 2 6 2 2" xfId="27363" xr:uid="{00000000-0005-0000-0000-0000B4530000}"/>
    <cellStyle name="SAPBEXexcCritical4 2 2 6 2 3" xfId="38338" xr:uid="{00000000-0005-0000-0000-0000B5530000}"/>
    <cellStyle name="SAPBEXexcCritical4 2 2 6 3" xfId="17723" xr:uid="{00000000-0005-0000-0000-0000B6530000}"/>
    <cellStyle name="SAPBEXexcCritical4 2 2 6 3 2" xfId="29211" xr:uid="{00000000-0005-0000-0000-0000B7530000}"/>
    <cellStyle name="SAPBEXexcCritical4 2 2 6 3 3" xfId="40014" xr:uid="{00000000-0005-0000-0000-0000B8530000}"/>
    <cellStyle name="SAPBEXexcCritical4 2 2 6 4" xfId="19328" xr:uid="{00000000-0005-0000-0000-0000B9530000}"/>
    <cellStyle name="SAPBEXexcCritical4 2 2 6 4 2" xfId="30816" xr:uid="{00000000-0005-0000-0000-0000BA530000}"/>
    <cellStyle name="SAPBEXexcCritical4 2 2 6 4 3" xfId="41562" xr:uid="{00000000-0005-0000-0000-0000BB530000}"/>
    <cellStyle name="SAPBEXexcCritical4 2 2 6 5" xfId="21062" xr:uid="{00000000-0005-0000-0000-0000BC530000}"/>
    <cellStyle name="SAPBEXexcCritical4 2 2 6 5 2" xfId="32543" xr:uid="{00000000-0005-0000-0000-0000BD530000}"/>
    <cellStyle name="SAPBEXexcCritical4 2 2 6 5 3" xfId="43101" xr:uid="{00000000-0005-0000-0000-0000BE530000}"/>
    <cellStyle name="SAPBEXexcCritical4 2 2 6 6" xfId="11231" xr:uid="{00000000-0005-0000-0000-0000BF530000}"/>
    <cellStyle name="SAPBEXexcCritical4 2 2 6 7" xfId="22886" xr:uid="{00000000-0005-0000-0000-0000C0530000}"/>
    <cellStyle name="SAPBEXexcCritical4 2 2 6 8" xfId="34223" xr:uid="{00000000-0005-0000-0000-0000C1530000}"/>
    <cellStyle name="SAPBEXexcCritical4 2 2 7" xfId="10145" xr:uid="{00000000-0005-0000-0000-0000C2530000}"/>
    <cellStyle name="SAPBEXexcCritical4 2 2 7 2" xfId="14912" xr:uid="{00000000-0005-0000-0000-0000C3530000}"/>
    <cellStyle name="SAPBEXexcCritical4 2 2 7 2 2" xfId="26471" xr:uid="{00000000-0005-0000-0000-0000C4530000}"/>
    <cellStyle name="SAPBEXexcCritical4 2 2 7 2 3" xfId="37539" xr:uid="{00000000-0005-0000-0000-0000C5530000}"/>
    <cellStyle name="SAPBEXexcCritical4 2 2 7 3" xfId="14013" xr:uid="{00000000-0005-0000-0000-0000C6530000}"/>
    <cellStyle name="SAPBEXexcCritical4 2 2 7 3 2" xfId="25577" xr:uid="{00000000-0005-0000-0000-0000C7530000}"/>
    <cellStyle name="SAPBEXexcCritical4 2 2 7 3 3" xfId="36777" xr:uid="{00000000-0005-0000-0000-0000C8530000}"/>
    <cellStyle name="SAPBEXexcCritical4 2 2 7 4" xfId="14781" xr:uid="{00000000-0005-0000-0000-0000C9530000}"/>
    <cellStyle name="SAPBEXexcCritical4 2 2 7 4 2" xfId="26340" xr:uid="{00000000-0005-0000-0000-0000CA530000}"/>
    <cellStyle name="SAPBEXexcCritical4 2 2 7 4 3" xfId="37432" xr:uid="{00000000-0005-0000-0000-0000CB530000}"/>
    <cellStyle name="SAPBEXexcCritical4 2 2 7 5" xfId="14905" xr:uid="{00000000-0005-0000-0000-0000CC530000}"/>
    <cellStyle name="SAPBEXexcCritical4 2 2 7 5 2" xfId="26464" xr:uid="{00000000-0005-0000-0000-0000CD530000}"/>
    <cellStyle name="SAPBEXexcCritical4 2 2 7 5 3" xfId="37534" xr:uid="{00000000-0005-0000-0000-0000CE530000}"/>
    <cellStyle name="SAPBEXexcCritical4 2 2 7 6" xfId="22342" xr:uid="{00000000-0005-0000-0000-0000CF530000}"/>
    <cellStyle name="SAPBEXexcCritical4 2 2 7 7" xfId="8261" xr:uid="{00000000-0005-0000-0000-0000D0530000}"/>
    <cellStyle name="SAPBEXexcCritical4 2 2 8" xfId="13622" xr:uid="{00000000-0005-0000-0000-0000D1530000}"/>
    <cellStyle name="SAPBEXexcCritical4 2 2 8 2" xfId="25186" xr:uid="{00000000-0005-0000-0000-0000D2530000}"/>
    <cellStyle name="SAPBEXexcCritical4 2 2 8 3" xfId="36426" xr:uid="{00000000-0005-0000-0000-0000D3530000}"/>
    <cellStyle name="SAPBEXexcCritical4 2 2 9" xfId="13142" xr:uid="{00000000-0005-0000-0000-0000D4530000}"/>
    <cellStyle name="SAPBEXexcCritical4 2 2 9 2" xfId="24711" xr:uid="{00000000-0005-0000-0000-0000D5530000}"/>
    <cellStyle name="SAPBEXexcCritical4 2 2 9 3" xfId="35999" xr:uid="{00000000-0005-0000-0000-0000D6530000}"/>
    <cellStyle name="SAPBEXexcCritical4 2 3" xfId="4209" xr:uid="{00000000-0005-0000-0000-0000D7530000}"/>
    <cellStyle name="SAPBEXexcCritical4 2 3 10" xfId="9147" xr:uid="{00000000-0005-0000-0000-0000D8530000}"/>
    <cellStyle name="SAPBEXexcCritical4 2 3 11" xfId="8912" xr:uid="{00000000-0005-0000-0000-0000D9530000}"/>
    <cellStyle name="SAPBEXexcCritical4 2 3 12" xfId="8271" xr:uid="{00000000-0005-0000-0000-0000DA530000}"/>
    <cellStyle name="SAPBEXexcCritical4 2 3 2" xfId="7363" xr:uid="{00000000-0005-0000-0000-0000DB530000}"/>
    <cellStyle name="SAPBEXexcCritical4 2 3 2 2" xfId="16597" xr:uid="{00000000-0005-0000-0000-0000DC530000}"/>
    <cellStyle name="SAPBEXexcCritical4 2 3 2 2 2" xfId="28151" xr:uid="{00000000-0005-0000-0000-0000DD530000}"/>
    <cellStyle name="SAPBEXexcCritical4 2 3 2 2 3" xfId="39036" xr:uid="{00000000-0005-0000-0000-0000DE530000}"/>
    <cellStyle name="SAPBEXexcCritical4 2 3 2 3" xfId="18431" xr:uid="{00000000-0005-0000-0000-0000DF530000}"/>
    <cellStyle name="SAPBEXexcCritical4 2 3 2 3 2" xfId="29919" xr:uid="{00000000-0005-0000-0000-0000E0530000}"/>
    <cellStyle name="SAPBEXexcCritical4 2 3 2 3 3" xfId="40719" xr:uid="{00000000-0005-0000-0000-0000E1530000}"/>
    <cellStyle name="SAPBEXexcCritical4 2 3 2 4" xfId="20116" xr:uid="{00000000-0005-0000-0000-0000E2530000}"/>
    <cellStyle name="SAPBEXexcCritical4 2 3 2 4 2" xfId="31604" xr:uid="{00000000-0005-0000-0000-0000E3530000}"/>
    <cellStyle name="SAPBEXexcCritical4 2 3 2 4 3" xfId="42260" xr:uid="{00000000-0005-0000-0000-0000E4530000}"/>
    <cellStyle name="SAPBEXexcCritical4 2 3 2 5" xfId="21850" xr:uid="{00000000-0005-0000-0000-0000E5530000}"/>
    <cellStyle name="SAPBEXexcCritical4 2 3 2 5 2" xfId="33331" xr:uid="{00000000-0005-0000-0000-0000E6530000}"/>
    <cellStyle name="SAPBEXexcCritical4 2 3 2 5 3" xfId="43799" xr:uid="{00000000-0005-0000-0000-0000E7530000}"/>
    <cellStyle name="SAPBEXexcCritical4 2 3 2 6" xfId="12017" xr:uid="{00000000-0005-0000-0000-0000E8530000}"/>
    <cellStyle name="SAPBEXexcCritical4 2 3 2 7" xfId="23674" xr:uid="{00000000-0005-0000-0000-0000E9530000}"/>
    <cellStyle name="SAPBEXexcCritical4 2 3 2 8" xfId="35009" xr:uid="{00000000-0005-0000-0000-0000EA530000}"/>
    <cellStyle name="SAPBEXexcCritical4 2 3 3" xfId="7857" xr:uid="{00000000-0005-0000-0000-0000EB530000}"/>
    <cellStyle name="SAPBEXexcCritical4 2 3 3 2" xfId="16842" xr:uid="{00000000-0005-0000-0000-0000EC530000}"/>
    <cellStyle name="SAPBEXexcCritical4 2 3 3 2 2" xfId="28396" xr:uid="{00000000-0005-0000-0000-0000ED530000}"/>
    <cellStyle name="SAPBEXexcCritical4 2 3 3 2 3" xfId="39240" xr:uid="{00000000-0005-0000-0000-0000EE530000}"/>
    <cellStyle name="SAPBEXexcCritical4 2 3 3 3" xfId="18622" xr:uid="{00000000-0005-0000-0000-0000EF530000}"/>
    <cellStyle name="SAPBEXexcCritical4 2 3 3 3 2" xfId="30110" xr:uid="{00000000-0005-0000-0000-0000F0530000}"/>
    <cellStyle name="SAPBEXexcCritical4 2 3 3 3 3" xfId="40907" xr:uid="{00000000-0005-0000-0000-0000F1530000}"/>
    <cellStyle name="SAPBEXexcCritical4 2 3 3 4" xfId="20329" xr:uid="{00000000-0005-0000-0000-0000F2530000}"/>
    <cellStyle name="SAPBEXexcCritical4 2 3 3 4 2" xfId="31817" xr:uid="{00000000-0005-0000-0000-0000F3530000}"/>
    <cellStyle name="SAPBEXexcCritical4 2 3 3 4 3" xfId="42436" xr:uid="{00000000-0005-0000-0000-0000F4530000}"/>
    <cellStyle name="SAPBEXexcCritical4 2 3 3 5" xfId="22063" xr:uid="{00000000-0005-0000-0000-0000F5530000}"/>
    <cellStyle name="SAPBEXexcCritical4 2 3 3 5 2" xfId="33544" xr:uid="{00000000-0005-0000-0000-0000F6530000}"/>
    <cellStyle name="SAPBEXexcCritical4 2 3 3 5 3" xfId="43975" xr:uid="{00000000-0005-0000-0000-0000F7530000}"/>
    <cellStyle name="SAPBEXexcCritical4 2 3 3 6" xfId="12308" xr:uid="{00000000-0005-0000-0000-0000F8530000}"/>
    <cellStyle name="SAPBEXexcCritical4 2 3 3 7" xfId="23887" xr:uid="{00000000-0005-0000-0000-0000F9530000}"/>
    <cellStyle name="SAPBEXexcCritical4 2 3 3 8" xfId="35222" xr:uid="{00000000-0005-0000-0000-0000FA530000}"/>
    <cellStyle name="SAPBEXexcCritical4 2 3 4" xfId="7959" xr:uid="{00000000-0005-0000-0000-0000FB530000}"/>
    <cellStyle name="SAPBEXexcCritical4 2 3 4 2" xfId="16944" xr:uid="{00000000-0005-0000-0000-0000FC530000}"/>
    <cellStyle name="SAPBEXexcCritical4 2 3 4 2 2" xfId="28498" xr:uid="{00000000-0005-0000-0000-0000FD530000}"/>
    <cellStyle name="SAPBEXexcCritical4 2 3 4 2 3" xfId="39338" xr:uid="{00000000-0005-0000-0000-0000FE530000}"/>
    <cellStyle name="SAPBEXexcCritical4 2 3 4 3" xfId="18722" xr:uid="{00000000-0005-0000-0000-0000FF530000}"/>
    <cellStyle name="SAPBEXexcCritical4 2 3 4 3 2" xfId="30210" xr:uid="{00000000-0005-0000-0000-000000540000}"/>
    <cellStyle name="SAPBEXexcCritical4 2 3 4 3 3" xfId="41006" xr:uid="{00000000-0005-0000-0000-000001540000}"/>
    <cellStyle name="SAPBEXexcCritical4 2 3 4 4" xfId="20431" xr:uid="{00000000-0005-0000-0000-000002540000}"/>
    <cellStyle name="SAPBEXexcCritical4 2 3 4 4 2" xfId="31919" xr:uid="{00000000-0005-0000-0000-000003540000}"/>
    <cellStyle name="SAPBEXexcCritical4 2 3 4 4 3" xfId="42534" xr:uid="{00000000-0005-0000-0000-000004540000}"/>
    <cellStyle name="SAPBEXexcCritical4 2 3 4 5" xfId="22165" xr:uid="{00000000-0005-0000-0000-000005540000}"/>
    <cellStyle name="SAPBEXexcCritical4 2 3 4 5 2" xfId="33646" xr:uid="{00000000-0005-0000-0000-000006540000}"/>
    <cellStyle name="SAPBEXexcCritical4 2 3 4 5 3" xfId="44073" xr:uid="{00000000-0005-0000-0000-000007540000}"/>
    <cellStyle name="SAPBEXexcCritical4 2 3 4 6" xfId="12410" xr:uid="{00000000-0005-0000-0000-000008540000}"/>
    <cellStyle name="SAPBEXexcCritical4 2 3 4 7" xfId="23989" xr:uid="{00000000-0005-0000-0000-000009540000}"/>
    <cellStyle name="SAPBEXexcCritical4 2 3 4 8" xfId="35324" xr:uid="{00000000-0005-0000-0000-00000A540000}"/>
    <cellStyle name="SAPBEXexcCritical4 2 3 5" xfId="10146" xr:uid="{00000000-0005-0000-0000-00000B540000}"/>
    <cellStyle name="SAPBEXexcCritical4 2 3 6" xfId="14234" xr:uid="{00000000-0005-0000-0000-00000C540000}"/>
    <cellStyle name="SAPBEXexcCritical4 2 3 6 2" xfId="25798" xr:uid="{00000000-0005-0000-0000-00000D540000}"/>
    <cellStyle name="SAPBEXexcCritical4 2 3 6 3" xfId="36963" xr:uid="{00000000-0005-0000-0000-00000E540000}"/>
    <cellStyle name="SAPBEXexcCritical4 2 3 7" xfId="14698" xr:uid="{00000000-0005-0000-0000-00000F540000}"/>
    <cellStyle name="SAPBEXexcCritical4 2 3 7 2" xfId="26259" xr:uid="{00000000-0005-0000-0000-000010540000}"/>
    <cellStyle name="SAPBEXexcCritical4 2 3 7 3" xfId="37361" xr:uid="{00000000-0005-0000-0000-000011540000}"/>
    <cellStyle name="SAPBEXexcCritical4 2 3 8" xfId="12620" xr:uid="{00000000-0005-0000-0000-000012540000}"/>
    <cellStyle name="SAPBEXexcCritical4 2 3 8 2" xfId="24190" xr:uid="{00000000-0005-0000-0000-000013540000}"/>
    <cellStyle name="SAPBEXexcCritical4 2 3 8 3" xfId="35521" xr:uid="{00000000-0005-0000-0000-000014540000}"/>
    <cellStyle name="SAPBEXexcCritical4 2 3 9" xfId="12810" xr:uid="{00000000-0005-0000-0000-000015540000}"/>
    <cellStyle name="SAPBEXexcCritical4 2 3 9 2" xfId="24380" xr:uid="{00000000-0005-0000-0000-000016540000}"/>
    <cellStyle name="SAPBEXexcCritical4 2 3 9 3" xfId="35699" xr:uid="{00000000-0005-0000-0000-000017540000}"/>
    <cellStyle name="SAPBEXexcCritical4 2 4" xfId="4210" xr:uid="{00000000-0005-0000-0000-000018540000}"/>
    <cellStyle name="SAPBEXexcCritical4 2 5" xfId="6561" xr:uid="{00000000-0005-0000-0000-000019540000}"/>
    <cellStyle name="SAPBEXexcCritical4 2 5 2" xfId="15842" xr:uid="{00000000-0005-0000-0000-00001A540000}"/>
    <cellStyle name="SAPBEXexcCritical4 2 5 2 2" xfId="27396" xr:uid="{00000000-0005-0000-0000-00001B540000}"/>
    <cellStyle name="SAPBEXexcCritical4 2 5 2 3" xfId="38367" xr:uid="{00000000-0005-0000-0000-00001C540000}"/>
    <cellStyle name="SAPBEXexcCritical4 2 5 3" xfId="17752" xr:uid="{00000000-0005-0000-0000-00001D540000}"/>
    <cellStyle name="SAPBEXexcCritical4 2 5 3 2" xfId="29240" xr:uid="{00000000-0005-0000-0000-00001E540000}"/>
    <cellStyle name="SAPBEXexcCritical4 2 5 3 3" xfId="40043" xr:uid="{00000000-0005-0000-0000-00001F540000}"/>
    <cellStyle name="SAPBEXexcCritical4 2 5 4" xfId="19361" xr:uid="{00000000-0005-0000-0000-000020540000}"/>
    <cellStyle name="SAPBEXexcCritical4 2 5 4 2" xfId="30849" xr:uid="{00000000-0005-0000-0000-000021540000}"/>
    <cellStyle name="SAPBEXexcCritical4 2 5 4 3" xfId="41591" xr:uid="{00000000-0005-0000-0000-000022540000}"/>
    <cellStyle name="SAPBEXexcCritical4 2 5 5" xfId="21095" xr:uid="{00000000-0005-0000-0000-000023540000}"/>
    <cellStyle name="SAPBEXexcCritical4 2 5 5 2" xfId="32576" xr:uid="{00000000-0005-0000-0000-000024540000}"/>
    <cellStyle name="SAPBEXexcCritical4 2 5 5 3" xfId="43130" xr:uid="{00000000-0005-0000-0000-000025540000}"/>
    <cellStyle name="SAPBEXexcCritical4 2 5 6" xfId="11264" xr:uid="{00000000-0005-0000-0000-000026540000}"/>
    <cellStyle name="SAPBEXexcCritical4 2 5 7" xfId="22919" xr:uid="{00000000-0005-0000-0000-000027540000}"/>
    <cellStyle name="SAPBEXexcCritical4 2 5 8" xfId="34256" xr:uid="{00000000-0005-0000-0000-000028540000}"/>
    <cellStyle name="SAPBEXexcCritical4 2 6" xfId="13052" xr:uid="{00000000-0005-0000-0000-000029540000}"/>
    <cellStyle name="SAPBEXexcCritical4 2 6 2" xfId="24621" xr:uid="{00000000-0005-0000-0000-00002A540000}"/>
    <cellStyle name="SAPBEXexcCritical4 2 6 3" xfId="35910" xr:uid="{00000000-0005-0000-0000-00002B540000}"/>
    <cellStyle name="SAPBEXexcCritical4 2 7" xfId="17061" xr:uid="{00000000-0005-0000-0000-00002C540000}"/>
    <cellStyle name="SAPBEXexcCritical4 2 7 2" xfId="28614" xr:uid="{00000000-0005-0000-0000-00002D540000}"/>
    <cellStyle name="SAPBEXexcCritical4 2 7 3" xfId="39451" xr:uid="{00000000-0005-0000-0000-00002E540000}"/>
    <cellStyle name="SAPBEXexcCritical4 2 8" xfId="15377" xr:uid="{00000000-0005-0000-0000-00002F540000}"/>
    <cellStyle name="SAPBEXexcCritical4 2 8 2" xfId="26931" xr:uid="{00000000-0005-0000-0000-000030540000}"/>
    <cellStyle name="SAPBEXexcCritical4 2 8 3" xfId="37953" xr:uid="{00000000-0005-0000-0000-000031540000}"/>
    <cellStyle name="SAPBEXexcCritical4 2 9" xfId="17233" xr:uid="{00000000-0005-0000-0000-000032540000}"/>
    <cellStyle name="SAPBEXexcCritical4 2 9 2" xfId="28721" xr:uid="{00000000-0005-0000-0000-000033540000}"/>
    <cellStyle name="SAPBEXexcCritical4 2 9 3" xfId="39539" xr:uid="{00000000-0005-0000-0000-000034540000}"/>
    <cellStyle name="SAPBEXexcCritical4 3" xfId="4211" xr:uid="{00000000-0005-0000-0000-000035540000}"/>
    <cellStyle name="SAPBEXexcCritical4 3 10" xfId="13494" xr:uid="{00000000-0005-0000-0000-000036540000}"/>
    <cellStyle name="SAPBEXexcCritical4 3 10 2" xfId="25058" xr:uid="{00000000-0005-0000-0000-000037540000}"/>
    <cellStyle name="SAPBEXexcCritical4 3 10 3" xfId="36317" xr:uid="{00000000-0005-0000-0000-000038540000}"/>
    <cellStyle name="SAPBEXexcCritical4 3 11" xfId="14390" xr:uid="{00000000-0005-0000-0000-000039540000}"/>
    <cellStyle name="SAPBEXexcCritical4 3 11 2" xfId="25954" xr:uid="{00000000-0005-0000-0000-00003A540000}"/>
    <cellStyle name="SAPBEXexcCritical4 3 11 3" xfId="37101" xr:uid="{00000000-0005-0000-0000-00003B540000}"/>
    <cellStyle name="SAPBEXexcCritical4 3 12" xfId="9766" xr:uid="{00000000-0005-0000-0000-00003C540000}"/>
    <cellStyle name="SAPBEXexcCritical4 3 13" xfId="8335" xr:uid="{00000000-0005-0000-0000-00003D540000}"/>
    <cellStyle name="SAPBEXexcCritical4 3 2" xfId="4212" xr:uid="{00000000-0005-0000-0000-00003E540000}"/>
    <cellStyle name="SAPBEXexcCritical4 3 3" xfId="5483" xr:uid="{00000000-0005-0000-0000-00003F540000}"/>
    <cellStyle name="SAPBEXexcCritical4 3 3 2" xfId="15296" xr:uid="{00000000-0005-0000-0000-000040540000}"/>
    <cellStyle name="SAPBEXexcCritical4 3 3 2 2" xfId="26851" xr:uid="{00000000-0005-0000-0000-000041540000}"/>
    <cellStyle name="SAPBEXexcCritical4 3 3 2 3" xfId="37881" xr:uid="{00000000-0005-0000-0000-000042540000}"/>
    <cellStyle name="SAPBEXexcCritical4 3 3 3" xfId="17275" xr:uid="{00000000-0005-0000-0000-000043540000}"/>
    <cellStyle name="SAPBEXexcCritical4 3 3 3 2" xfId="28763" xr:uid="{00000000-0005-0000-0000-000044540000}"/>
    <cellStyle name="SAPBEXexcCritical4 3 3 3 3" xfId="39571" xr:uid="{00000000-0005-0000-0000-000045540000}"/>
    <cellStyle name="SAPBEXexcCritical4 3 3 4" xfId="18882" xr:uid="{00000000-0005-0000-0000-000046540000}"/>
    <cellStyle name="SAPBEXexcCritical4 3 3 4 2" xfId="30370" xr:uid="{00000000-0005-0000-0000-000047540000}"/>
    <cellStyle name="SAPBEXexcCritical4 3 3 4 3" xfId="41164" xr:uid="{00000000-0005-0000-0000-000048540000}"/>
    <cellStyle name="SAPBEXexcCritical4 3 3 5" xfId="20622" xr:uid="{00000000-0005-0000-0000-000049540000}"/>
    <cellStyle name="SAPBEXexcCritical4 3 3 5 2" xfId="32106" xr:uid="{00000000-0005-0000-0000-00004A540000}"/>
    <cellStyle name="SAPBEXexcCritical4 3 3 5 3" xfId="42712" xr:uid="{00000000-0005-0000-0000-00004B540000}"/>
    <cellStyle name="SAPBEXexcCritical4 3 3 6" xfId="10715" xr:uid="{00000000-0005-0000-0000-00004C540000}"/>
    <cellStyle name="SAPBEXexcCritical4 3 3 7" xfId="22453" xr:uid="{00000000-0005-0000-0000-00004D540000}"/>
    <cellStyle name="SAPBEXexcCritical4 3 3 8" xfId="33801" xr:uid="{00000000-0005-0000-0000-00004E540000}"/>
    <cellStyle name="SAPBEXexcCritical4 3 4" xfId="6908" xr:uid="{00000000-0005-0000-0000-00004F540000}"/>
    <cellStyle name="SAPBEXexcCritical4 3 4 2" xfId="16189" xr:uid="{00000000-0005-0000-0000-000050540000}"/>
    <cellStyle name="SAPBEXexcCritical4 3 4 2 2" xfId="27743" xr:uid="{00000000-0005-0000-0000-000051540000}"/>
    <cellStyle name="SAPBEXexcCritical4 3 4 2 3" xfId="38676" xr:uid="{00000000-0005-0000-0000-000052540000}"/>
    <cellStyle name="SAPBEXexcCritical4 3 4 3" xfId="18064" xr:uid="{00000000-0005-0000-0000-000053540000}"/>
    <cellStyle name="SAPBEXexcCritical4 3 4 3 2" xfId="29552" xr:uid="{00000000-0005-0000-0000-000054540000}"/>
    <cellStyle name="SAPBEXexcCritical4 3 4 3 3" xfId="40354" xr:uid="{00000000-0005-0000-0000-000055540000}"/>
    <cellStyle name="SAPBEXexcCritical4 3 4 4" xfId="19708" xr:uid="{00000000-0005-0000-0000-000056540000}"/>
    <cellStyle name="SAPBEXexcCritical4 3 4 4 2" xfId="31196" xr:uid="{00000000-0005-0000-0000-000057540000}"/>
    <cellStyle name="SAPBEXexcCritical4 3 4 4 3" xfId="41900" xr:uid="{00000000-0005-0000-0000-000058540000}"/>
    <cellStyle name="SAPBEXexcCritical4 3 4 5" xfId="21442" xr:uid="{00000000-0005-0000-0000-000059540000}"/>
    <cellStyle name="SAPBEXexcCritical4 3 4 5 2" xfId="32923" xr:uid="{00000000-0005-0000-0000-00005A540000}"/>
    <cellStyle name="SAPBEXexcCritical4 3 4 5 3" xfId="43439" xr:uid="{00000000-0005-0000-0000-00005B540000}"/>
    <cellStyle name="SAPBEXexcCritical4 3 4 6" xfId="11611" xr:uid="{00000000-0005-0000-0000-00005C540000}"/>
    <cellStyle name="SAPBEXexcCritical4 3 4 7" xfId="23266" xr:uid="{00000000-0005-0000-0000-00005D540000}"/>
    <cellStyle name="SAPBEXexcCritical4 3 4 8" xfId="34603" xr:uid="{00000000-0005-0000-0000-00005E540000}"/>
    <cellStyle name="SAPBEXexcCritical4 3 5" xfId="6765" xr:uid="{00000000-0005-0000-0000-00005F540000}"/>
    <cellStyle name="SAPBEXexcCritical4 3 5 2" xfId="16046" xr:uid="{00000000-0005-0000-0000-000060540000}"/>
    <cellStyle name="SAPBEXexcCritical4 3 5 2 2" xfId="27600" xr:uid="{00000000-0005-0000-0000-000061540000}"/>
    <cellStyle name="SAPBEXexcCritical4 3 5 2 3" xfId="38554" xr:uid="{00000000-0005-0000-0000-000062540000}"/>
    <cellStyle name="SAPBEXexcCritical4 3 5 3" xfId="17941" xr:uid="{00000000-0005-0000-0000-000063540000}"/>
    <cellStyle name="SAPBEXexcCritical4 3 5 3 2" xfId="29429" xr:uid="{00000000-0005-0000-0000-000064540000}"/>
    <cellStyle name="SAPBEXexcCritical4 3 5 3 3" xfId="40231" xr:uid="{00000000-0005-0000-0000-000065540000}"/>
    <cellStyle name="SAPBEXexcCritical4 3 5 4" xfId="19565" xr:uid="{00000000-0005-0000-0000-000066540000}"/>
    <cellStyle name="SAPBEXexcCritical4 3 5 4 2" xfId="31053" xr:uid="{00000000-0005-0000-0000-000067540000}"/>
    <cellStyle name="SAPBEXexcCritical4 3 5 4 3" xfId="41778" xr:uid="{00000000-0005-0000-0000-000068540000}"/>
    <cellStyle name="SAPBEXexcCritical4 3 5 5" xfId="21299" xr:uid="{00000000-0005-0000-0000-000069540000}"/>
    <cellStyle name="SAPBEXexcCritical4 3 5 5 2" xfId="32780" xr:uid="{00000000-0005-0000-0000-00006A540000}"/>
    <cellStyle name="SAPBEXexcCritical4 3 5 5 3" xfId="43317" xr:uid="{00000000-0005-0000-0000-00006B540000}"/>
    <cellStyle name="SAPBEXexcCritical4 3 5 6" xfId="11468" xr:uid="{00000000-0005-0000-0000-00006C540000}"/>
    <cellStyle name="SAPBEXexcCritical4 3 5 7" xfId="23123" xr:uid="{00000000-0005-0000-0000-00006D540000}"/>
    <cellStyle name="SAPBEXexcCritical4 3 5 8" xfId="34460" xr:uid="{00000000-0005-0000-0000-00006E540000}"/>
    <cellStyle name="SAPBEXexcCritical4 3 6" xfId="7032" xr:uid="{00000000-0005-0000-0000-00006F540000}"/>
    <cellStyle name="SAPBEXexcCritical4 3 6 2" xfId="16313" xr:uid="{00000000-0005-0000-0000-000070540000}"/>
    <cellStyle name="SAPBEXexcCritical4 3 6 2 2" xfId="27867" xr:uid="{00000000-0005-0000-0000-000071540000}"/>
    <cellStyle name="SAPBEXexcCritical4 3 6 2 3" xfId="38783" xr:uid="{00000000-0005-0000-0000-000072540000}"/>
    <cellStyle name="SAPBEXexcCritical4 3 6 3" xfId="18173" xr:uid="{00000000-0005-0000-0000-000073540000}"/>
    <cellStyle name="SAPBEXexcCritical4 3 6 3 2" xfId="29661" xr:uid="{00000000-0005-0000-0000-000074540000}"/>
    <cellStyle name="SAPBEXexcCritical4 3 6 3 3" xfId="40462" xr:uid="{00000000-0005-0000-0000-000075540000}"/>
    <cellStyle name="SAPBEXexcCritical4 3 6 4" xfId="19832" xr:uid="{00000000-0005-0000-0000-000076540000}"/>
    <cellStyle name="SAPBEXexcCritical4 3 6 4 2" xfId="31320" xr:uid="{00000000-0005-0000-0000-000077540000}"/>
    <cellStyle name="SAPBEXexcCritical4 3 6 4 3" xfId="42007" xr:uid="{00000000-0005-0000-0000-000078540000}"/>
    <cellStyle name="SAPBEXexcCritical4 3 6 5" xfId="21566" xr:uid="{00000000-0005-0000-0000-000079540000}"/>
    <cellStyle name="SAPBEXexcCritical4 3 6 5 2" xfId="33047" xr:uid="{00000000-0005-0000-0000-00007A540000}"/>
    <cellStyle name="SAPBEXexcCritical4 3 6 5 3" xfId="43546" xr:uid="{00000000-0005-0000-0000-00007B540000}"/>
    <cellStyle name="SAPBEXexcCritical4 3 6 6" xfId="11735" xr:uid="{00000000-0005-0000-0000-00007C540000}"/>
    <cellStyle name="SAPBEXexcCritical4 3 6 7" xfId="23390" xr:uid="{00000000-0005-0000-0000-00007D540000}"/>
    <cellStyle name="SAPBEXexcCritical4 3 6 8" xfId="34727" xr:uid="{00000000-0005-0000-0000-00007E540000}"/>
    <cellStyle name="SAPBEXexcCritical4 3 7" xfId="10147" xr:uid="{00000000-0005-0000-0000-00007F540000}"/>
    <cellStyle name="SAPBEXexcCritical4 3 8" xfId="13621" xr:uid="{00000000-0005-0000-0000-000080540000}"/>
    <cellStyle name="SAPBEXexcCritical4 3 8 2" xfId="25185" xr:uid="{00000000-0005-0000-0000-000081540000}"/>
    <cellStyle name="SAPBEXexcCritical4 3 8 3" xfId="36425" xr:uid="{00000000-0005-0000-0000-000082540000}"/>
    <cellStyle name="SAPBEXexcCritical4 3 9" xfId="14766" xr:uid="{00000000-0005-0000-0000-000083540000}"/>
    <cellStyle name="SAPBEXexcCritical4 3 9 2" xfId="26325" xr:uid="{00000000-0005-0000-0000-000084540000}"/>
    <cellStyle name="SAPBEXexcCritical4 3 9 3" xfId="37418" xr:uid="{00000000-0005-0000-0000-000085540000}"/>
    <cellStyle name="SAPBEXexcCritical4 4" xfId="4213" xr:uid="{00000000-0005-0000-0000-000086540000}"/>
    <cellStyle name="SAPBEXexcCritical4 4 10" xfId="9146" xr:uid="{00000000-0005-0000-0000-000087540000}"/>
    <cellStyle name="SAPBEXexcCritical4 4 11" xfId="8901" xr:uid="{00000000-0005-0000-0000-000088540000}"/>
    <cellStyle name="SAPBEXexcCritical4 4 12" xfId="8209" xr:uid="{00000000-0005-0000-0000-000089540000}"/>
    <cellStyle name="SAPBEXexcCritical4 4 2" xfId="7362" xr:uid="{00000000-0005-0000-0000-00008A540000}"/>
    <cellStyle name="SAPBEXexcCritical4 4 2 2" xfId="16596" xr:uid="{00000000-0005-0000-0000-00008B540000}"/>
    <cellStyle name="SAPBEXexcCritical4 4 2 2 2" xfId="28150" xr:uid="{00000000-0005-0000-0000-00008C540000}"/>
    <cellStyle name="SAPBEXexcCritical4 4 2 2 3" xfId="39035" xr:uid="{00000000-0005-0000-0000-00008D540000}"/>
    <cellStyle name="SAPBEXexcCritical4 4 2 3" xfId="18430" xr:uid="{00000000-0005-0000-0000-00008E540000}"/>
    <cellStyle name="SAPBEXexcCritical4 4 2 3 2" xfId="29918" xr:uid="{00000000-0005-0000-0000-00008F540000}"/>
    <cellStyle name="SAPBEXexcCritical4 4 2 3 3" xfId="40718" xr:uid="{00000000-0005-0000-0000-000090540000}"/>
    <cellStyle name="SAPBEXexcCritical4 4 2 4" xfId="20115" xr:uid="{00000000-0005-0000-0000-000091540000}"/>
    <cellStyle name="SAPBEXexcCritical4 4 2 4 2" xfId="31603" xr:uid="{00000000-0005-0000-0000-000092540000}"/>
    <cellStyle name="SAPBEXexcCritical4 4 2 4 3" xfId="42259" xr:uid="{00000000-0005-0000-0000-000093540000}"/>
    <cellStyle name="SAPBEXexcCritical4 4 2 5" xfId="21849" xr:uid="{00000000-0005-0000-0000-000094540000}"/>
    <cellStyle name="SAPBEXexcCritical4 4 2 5 2" xfId="33330" xr:uid="{00000000-0005-0000-0000-000095540000}"/>
    <cellStyle name="SAPBEXexcCritical4 4 2 5 3" xfId="43798" xr:uid="{00000000-0005-0000-0000-000096540000}"/>
    <cellStyle name="SAPBEXexcCritical4 4 2 6" xfId="12016" xr:uid="{00000000-0005-0000-0000-000097540000}"/>
    <cellStyle name="SAPBEXexcCritical4 4 2 7" xfId="23673" xr:uid="{00000000-0005-0000-0000-000098540000}"/>
    <cellStyle name="SAPBEXexcCritical4 4 2 8" xfId="35008" xr:uid="{00000000-0005-0000-0000-000099540000}"/>
    <cellStyle name="SAPBEXexcCritical4 4 3" xfId="7856" xr:uid="{00000000-0005-0000-0000-00009A540000}"/>
    <cellStyle name="SAPBEXexcCritical4 4 3 2" xfId="16841" xr:uid="{00000000-0005-0000-0000-00009B540000}"/>
    <cellStyle name="SAPBEXexcCritical4 4 3 2 2" xfId="28395" xr:uid="{00000000-0005-0000-0000-00009C540000}"/>
    <cellStyle name="SAPBEXexcCritical4 4 3 2 3" xfId="39239" xr:uid="{00000000-0005-0000-0000-00009D540000}"/>
    <cellStyle name="SAPBEXexcCritical4 4 3 3" xfId="18621" xr:uid="{00000000-0005-0000-0000-00009E540000}"/>
    <cellStyle name="SAPBEXexcCritical4 4 3 3 2" xfId="30109" xr:uid="{00000000-0005-0000-0000-00009F540000}"/>
    <cellStyle name="SAPBEXexcCritical4 4 3 3 3" xfId="40906" xr:uid="{00000000-0005-0000-0000-0000A0540000}"/>
    <cellStyle name="SAPBEXexcCritical4 4 3 4" xfId="20328" xr:uid="{00000000-0005-0000-0000-0000A1540000}"/>
    <cellStyle name="SAPBEXexcCritical4 4 3 4 2" xfId="31816" xr:uid="{00000000-0005-0000-0000-0000A2540000}"/>
    <cellStyle name="SAPBEXexcCritical4 4 3 4 3" xfId="42435" xr:uid="{00000000-0005-0000-0000-0000A3540000}"/>
    <cellStyle name="SAPBEXexcCritical4 4 3 5" xfId="22062" xr:uid="{00000000-0005-0000-0000-0000A4540000}"/>
    <cellStyle name="SAPBEXexcCritical4 4 3 5 2" xfId="33543" xr:uid="{00000000-0005-0000-0000-0000A5540000}"/>
    <cellStyle name="SAPBEXexcCritical4 4 3 5 3" xfId="43974" xr:uid="{00000000-0005-0000-0000-0000A6540000}"/>
    <cellStyle name="SAPBEXexcCritical4 4 3 6" xfId="12307" xr:uid="{00000000-0005-0000-0000-0000A7540000}"/>
    <cellStyle name="SAPBEXexcCritical4 4 3 7" xfId="23886" xr:uid="{00000000-0005-0000-0000-0000A8540000}"/>
    <cellStyle name="SAPBEXexcCritical4 4 3 8" xfId="35221" xr:uid="{00000000-0005-0000-0000-0000A9540000}"/>
    <cellStyle name="SAPBEXexcCritical4 4 4" xfId="7958" xr:uid="{00000000-0005-0000-0000-0000AA540000}"/>
    <cellStyle name="SAPBEXexcCritical4 4 4 2" xfId="16943" xr:uid="{00000000-0005-0000-0000-0000AB540000}"/>
    <cellStyle name="SAPBEXexcCritical4 4 4 2 2" xfId="28497" xr:uid="{00000000-0005-0000-0000-0000AC540000}"/>
    <cellStyle name="SAPBEXexcCritical4 4 4 2 3" xfId="39337" xr:uid="{00000000-0005-0000-0000-0000AD540000}"/>
    <cellStyle name="SAPBEXexcCritical4 4 4 3" xfId="18721" xr:uid="{00000000-0005-0000-0000-0000AE540000}"/>
    <cellStyle name="SAPBEXexcCritical4 4 4 3 2" xfId="30209" xr:uid="{00000000-0005-0000-0000-0000AF540000}"/>
    <cellStyle name="SAPBEXexcCritical4 4 4 3 3" xfId="41005" xr:uid="{00000000-0005-0000-0000-0000B0540000}"/>
    <cellStyle name="SAPBEXexcCritical4 4 4 4" xfId="20430" xr:uid="{00000000-0005-0000-0000-0000B1540000}"/>
    <cellStyle name="SAPBEXexcCritical4 4 4 4 2" xfId="31918" xr:uid="{00000000-0005-0000-0000-0000B2540000}"/>
    <cellStyle name="SAPBEXexcCritical4 4 4 4 3" xfId="42533" xr:uid="{00000000-0005-0000-0000-0000B3540000}"/>
    <cellStyle name="SAPBEXexcCritical4 4 4 5" xfId="22164" xr:uid="{00000000-0005-0000-0000-0000B4540000}"/>
    <cellStyle name="SAPBEXexcCritical4 4 4 5 2" xfId="33645" xr:uid="{00000000-0005-0000-0000-0000B5540000}"/>
    <cellStyle name="SAPBEXexcCritical4 4 4 5 3" xfId="44072" xr:uid="{00000000-0005-0000-0000-0000B6540000}"/>
    <cellStyle name="SAPBEXexcCritical4 4 4 6" xfId="12409" xr:uid="{00000000-0005-0000-0000-0000B7540000}"/>
    <cellStyle name="SAPBEXexcCritical4 4 4 7" xfId="23988" xr:uid="{00000000-0005-0000-0000-0000B8540000}"/>
    <cellStyle name="SAPBEXexcCritical4 4 4 8" xfId="35323" xr:uid="{00000000-0005-0000-0000-0000B9540000}"/>
    <cellStyle name="SAPBEXexcCritical4 4 5" xfId="10148" xr:uid="{00000000-0005-0000-0000-0000BA540000}"/>
    <cellStyle name="SAPBEXexcCritical4 4 6" xfId="14233" xr:uid="{00000000-0005-0000-0000-0000BB540000}"/>
    <cellStyle name="SAPBEXexcCritical4 4 6 2" xfId="25797" xr:uid="{00000000-0005-0000-0000-0000BC540000}"/>
    <cellStyle name="SAPBEXexcCritical4 4 6 3" xfId="36962" xr:uid="{00000000-0005-0000-0000-0000BD540000}"/>
    <cellStyle name="SAPBEXexcCritical4 4 7" xfId="15592" xr:uid="{00000000-0005-0000-0000-0000BE540000}"/>
    <cellStyle name="SAPBEXexcCritical4 4 7 2" xfId="27146" xr:uid="{00000000-0005-0000-0000-0000BF540000}"/>
    <cellStyle name="SAPBEXexcCritical4 4 7 3" xfId="38154" xr:uid="{00000000-0005-0000-0000-0000C0540000}"/>
    <cellStyle name="SAPBEXexcCritical4 4 8" xfId="14834" xr:uid="{00000000-0005-0000-0000-0000C1540000}"/>
    <cellStyle name="SAPBEXexcCritical4 4 8 2" xfId="26393" xr:uid="{00000000-0005-0000-0000-0000C2540000}"/>
    <cellStyle name="SAPBEXexcCritical4 4 8 3" xfId="37478" xr:uid="{00000000-0005-0000-0000-0000C3540000}"/>
    <cellStyle name="SAPBEXexcCritical4 4 9" xfId="15019" xr:uid="{00000000-0005-0000-0000-0000C4540000}"/>
    <cellStyle name="SAPBEXexcCritical4 4 9 2" xfId="26577" xr:uid="{00000000-0005-0000-0000-0000C5540000}"/>
    <cellStyle name="SAPBEXexcCritical4 4 9 3" xfId="37628" xr:uid="{00000000-0005-0000-0000-0000C6540000}"/>
    <cellStyle name="SAPBEXexcCritical4 5" xfId="12591" xr:uid="{00000000-0005-0000-0000-0000C7540000}"/>
    <cellStyle name="SAPBEXexcCritical4 5 2" xfId="24161" xr:uid="{00000000-0005-0000-0000-0000C8540000}"/>
    <cellStyle name="SAPBEXexcCritical4 5 3" xfId="35492" xr:uid="{00000000-0005-0000-0000-0000C9540000}"/>
    <cellStyle name="SAPBEXexcCritical4 6" xfId="15193" xr:uid="{00000000-0005-0000-0000-0000CA540000}"/>
    <cellStyle name="SAPBEXexcCritical4 6 2" xfId="26751" xr:uid="{00000000-0005-0000-0000-0000CB540000}"/>
    <cellStyle name="SAPBEXexcCritical4 6 3" xfId="37790" xr:uid="{00000000-0005-0000-0000-0000CC540000}"/>
    <cellStyle name="SAPBEXexcCritical4 7" xfId="17194" xr:uid="{00000000-0005-0000-0000-0000CD540000}"/>
    <cellStyle name="SAPBEXexcCritical4 7 2" xfId="28682" xr:uid="{00000000-0005-0000-0000-0000CE540000}"/>
    <cellStyle name="SAPBEXexcCritical4 7 3" xfId="39501" xr:uid="{00000000-0005-0000-0000-0000CF540000}"/>
    <cellStyle name="SAPBEXexcCritical4 8" xfId="12884" xr:uid="{00000000-0005-0000-0000-0000D0540000}"/>
    <cellStyle name="SAPBEXexcCritical4 8 2" xfId="24454" xr:uid="{00000000-0005-0000-0000-0000D1540000}"/>
    <cellStyle name="SAPBEXexcCritical4 8 3" xfId="35769" xr:uid="{00000000-0005-0000-0000-0000D2540000}"/>
    <cellStyle name="SAPBEXexcCritical4 9" xfId="10593" xr:uid="{00000000-0005-0000-0000-0000D3540000}"/>
    <cellStyle name="SAPBEXexcCritical5" xfId="4214" xr:uid="{00000000-0005-0000-0000-0000D4540000}"/>
    <cellStyle name="SAPBEXexcCritical5 2" xfId="4215" xr:uid="{00000000-0005-0000-0000-0000D5540000}"/>
    <cellStyle name="SAPBEXexcCritical5 2 10" xfId="10698" xr:uid="{00000000-0005-0000-0000-0000D6540000}"/>
    <cellStyle name="SAPBEXexcCritical5 2 11" xfId="8397" xr:uid="{00000000-0005-0000-0000-0000D7540000}"/>
    <cellStyle name="SAPBEXexcCritical5 2 2" xfId="4216" xr:uid="{00000000-0005-0000-0000-0000D8540000}"/>
    <cellStyle name="SAPBEXexcCritical5 2 2 10" xfId="17426" xr:uid="{00000000-0005-0000-0000-0000D9540000}"/>
    <cellStyle name="SAPBEXexcCritical5 2 2 10 2" xfId="28914" xr:uid="{00000000-0005-0000-0000-0000DA540000}"/>
    <cellStyle name="SAPBEXexcCritical5 2 2 10 3" xfId="39718" xr:uid="{00000000-0005-0000-0000-0000DB540000}"/>
    <cellStyle name="SAPBEXexcCritical5 2 2 11" xfId="12837" xr:uid="{00000000-0005-0000-0000-0000DC540000}"/>
    <cellStyle name="SAPBEXexcCritical5 2 2 11 2" xfId="24407" xr:uid="{00000000-0005-0000-0000-0000DD540000}"/>
    <cellStyle name="SAPBEXexcCritical5 2 2 11 3" xfId="35725" xr:uid="{00000000-0005-0000-0000-0000DE540000}"/>
    <cellStyle name="SAPBEXexcCritical5 2 2 12" xfId="8298" xr:uid="{00000000-0005-0000-0000-0000DF540000}"/>
    <cellStyle name="SAPBEXexcCritical5 2 2 13" xfId="8425" xr:uid="{00000000-0005-0000-0000-0000E0540000}"/>
    <cellStyle name="SAPBEXexcCritical5 2 2 2" xfId="4217" xr:uid="{00000000-0005-0000-0000-0000E1540000}"/>
    <cellStyle name="SAPBEXexcCritical5 2 2 3" xfId="4218" xr:uid="{00000000-0005-0000-0000-0000E2540000}"/>
    <cellStyle name="SAPBEXexcCritical5 2 2 4" xfId="6911" xr:uid="{00000000-0005-0000-0000-0000E3540000}"/>
    <cellStyle name="SAPBEXexcCritical5 2 2 4 2" xfId="16192" xr:uid="{00000000-0005-0000-0000-0000E4540000}"/>
    <cellStyle name="SAPBEXexcCritical5 2 2 4 2 2" xfId="27746" xr:uid="{00000000-0005-0000-0000-0000E5540000}"/>
    <cellStyle name="SAPBEXexcCritical5 2 2 4 2 3" xfId="38679" xr:uid="{00000000-0005-0000-0000-0000E6540000}"/>
    <cellStyle name="SAPBEXexcCritical5 2 2 4 3" xfId="18067" xr:uid="{00000000-0005-0000-0000-0000E7540000}"/>
    <cellStyle name="SAPBEXexcCritical5 2 2 4 3 2" xfId="29555" xr:uid="{00000000-0005-0000-0000-0000E8540000}"/>
    <cellStyle name="SAPBEXexcCritical5 2 2 4 3 3" xfId="40357" xr:uid="{00000000-0005-0000-0000-0000E9540000}"/>
    <cellStyle name="SAPBEXexcCritical5 2 2 4 4" xfId="19711" xr:uid="{00000000-0005-0000-0000-0000EA540000}"/>
    <cellStyle name="SAPBEXexcCritical5 2 2 4 4 2" xfId="31199" xr:uid="{00000000-0005-0000-0000-0000EB540000}"/>
    <cellStyle name="SAPBEXexcCritical5 2 2 4 4 3" xfId="41903" xr:uid="{00000000-0005-0000-0000-0000EC540000}"/>
    <cellStyle name="SAPBEXexcCritical5 2 2 4 5" xfId="21445" xr:uid="{00000000-0005-0000-0000-0000ED540000}"/>
    <cellStyle name="SAPBEXexcCritical5 2 2 4 5 2" xfId="32926" xr:uid="{00000000-0005-0000-0000-0000EE540000}"/>
    <cellStyle name="SAPBEXexcCritical5 2 2 4 5 3" xfId="43442" xr:uid="{00000000-0005-0000-0000-0000EF540000}"/>
    <cellStyle name="SAPBEXexcCritical5 2 2 4 6" xfId="11614" xr:uid="{00000000-0005-0000-0000-0000F0540000}"/>
    <cellStyle name="SAPBEXexcCritical5 2 2 4 7" xfId="23269" xr:uid="{00000000-0005-0000-0000-0000F1540000}"/>
    <cellStyle name="SAPBEXexcCritical5 2 2 4 8" xfId="34606" xr:uid="{00000000-0005-0000-0000-0000F2540000}"/>
    <cellStyle name="SAPBEXexcCritical5 2 2 5" xfId="6363" xr:uid="{00000000-0005-0000-0000-0000F3540000}"/>
    <cellStyle name="SAPBEXexcCritical5 2 2 5 2" xfId="15644" xr:uid="{00000000-0005-0000-0000-0000F4540000}"/>
    <cellStyle name="SAPBEXexcCritical5 2 2 5 2 2" xfId="27198" xr:uid="{00000000-0005-0000-0000-0000F5540000}"/>
    <cellStyle name="SAPBEXexcCritical5 2 2 5 2 3" xfId="38196" xr:uid="{00000000-0005-0000-0000-0000F6540000}"/>
    <cellStyle name="SAPBEXexcCritical5 2 2 5 3" xfId="17576" xr:uid="{00000000-0005-0000-0000-0000F7540000}"/>
    <cellStyle name="SAPBEXexcCritical5 2 2 5 3 2" xfId="29064" xr:uid="{00000000-0005-0000-0000-0000F8540000}"/>
    <cellStyle name="SAPBEXexcCritical5 2 2 5 3 3" xfId="39867" xr:uid="{00000000-0005-0000-0000-0000F9540000}"/>
    <cellStyle name="SAPBEXexcCritical5 2 2 5 4" xfId="19163" xr:uid="{00000000-0005-0000-0000-0000FA540000}"/>
    <cellStyle name="SAPBEXexcCritical5 2 2 5 4 2" xfId="30651" xr:uid="{00000000-0005-0000-0000-0000FB540000}"/>
    <cellStyle name="SAPBEXexcCritical5 2 2 5 4 3" xfId="41420" xr:uid="{00000000-0005-0000-0000-0000FC540000}"/>
    <cellStyle name="SAPBEXexcCritical5 2 2 5 5" xfId="20897" xr:uid="{00000000-0005-0000-0000-0000FD540000}"/>
    <cellStyle name="SAPBEXexcCritical5 2 2 5 5 2" xfId="32378" xr:uid="{00000000-0005-0000-0000-0000FE540000}"/>
    <cellStyle name="SAPBEXexcCritical5 2 2 5 5 3" xfId="42959" xr:uid="{00000000-0005-0000-0000-0000FF540000}"/>
    <cellStyle name="SAPBEXexcCritical5 2 2 5 6" xfId="11066" xr:uid="{00000000-0005-0000-0000-000000550000}"/>
    <cellStyle name="SAPBEXexcCritical5 2 2 5 7" xfId="22721" xr:uid="{00000000-0005-0000-0000-000001550000}"/>
    <cellStyle name="SAPBEXexcCritical5 2 2 5 8" xfId="34058" xr:uid="{00000000-0005-0000-0000-000002550000}"/>
    <cellStyle name="SAPBEXexcCritical5 2 2 6" xfId="6388" xr:uid="{00000000-0005-0000-0000-000003550000}"/>
    <cellStyle name="SAPBEXexcCritical5 2 2 6 2" xfId="15669" xr:uid="{00000000-0005-0000-0000-000004550000}"/>
    <cellStyle name="SAPBEXexcCritical5 2 2 6 2 2" xfId="27223" xr:uid="{00000000-0005-0000-0000-000005550000}"/>
    <cellStyle name="SAPBEXexcCritical5 2 2 6 2 3" xfId="38217" xr:uid="{00000000-0005-0000-0000-000006550000}"/>
    <cellStyle name="SAPBEXexcCritical5 2 2 6 3" xfId="17598" xr:uid="{00000000-0005-0000-0000-000007550000}"/>
    <cellStyle name="SAPBEXexcCritical5 2 2 6 3 2" xfId="29086" xr:uid="{00000000-0005-0000-0000-000008550000}"/>
    <cellStyle name="SAPBEXexcCritical5 2 2 6 3 3" xfId="39889" xr:uid="{00000000-0005-0000-0000-000009550000}"/>
    <cellStyle name="SAPBEXexcCritical5 2 2 6 4" xfId="19188" xr:uid="{00000000-0005-0000-0000-00000A550000}"/>
    <cellStyle name="SAPBEXexcCritical5 2 2 6 4 2" xfId="30676" xr:uid="{00000000-0005-0000-0000-00000B550000}"/>
    <cellStyle name="SAPBEXexcCritical5 2 2 6 4 3" xfId="41441" xr:uid="{00000000-0005-0000-0000-00000C550000}"/>
    <cellStyle name="SAPBEXexcCritical5 2 2 6 5" xfId="20922" xr:uid="{00000000-0005-0000-0000-00000D550000}"/>
    <cellStyle name="SAPBEXexcCritical5 2 2 6 5 2" xfId="32403" xr:uid="{00000000-0005-0000-0000-00000E550000}"/>
    <cellStyle name="SAPBEXexcCritical5 2 2 6 5 3" xfId="42980" xr:uid="{00000000-0005-0000-0000-00000F550000}"/>
    <cellStyle name="SAPBEXexcCritical5 2 2 6 6" xfId="11091" xr:uid="{00000000-0005-0000-0000-000010550000}"/>
    <cellStyle name="SAPBEXexcCritical5 2 2 6 7" xfId="22746" xr:uid="{00000000-0005-0000-0000-000011550000}"/>
    <cellStyle name="SAPBEXexcCritical5 2 2 6 8" xfId="34083" xr:uid="{00000000-0005-0000-0000-000012550000}"/>
    <cellStyle name="SAPBEXexcCritical5 2 2 7" xfId="10149" xr:uid="{00000000-0005-0000-0000-000013550000}"/>
    <cellStyle name="SAPBEXexcCritical5 2 2 7 2" xfId="14916" xr:uid="{00000000-0005-0000-0000-000014550000}"/>
    <cellStyle name="SAPBEXexcCritical5 2 2 7 2 2" xfId="26474" xr:uid="{00000000-0005-0000-0000-000015550000}"/>
    <cellStyle name="SAPBEXexcCritical5 2 2 7 2 3" xfId="37542" xr:uid="{00000000-0005-0000-0000-000016550000}"/>
    <cellStyle name="SAPBEXexcCritical5 2 2 7 3" xfId="13301" xr:uid="{00000000-0005-0000-0000-000017550000}"/>
    <cellStyle name="SAPBEXexcCritical5 2 2 7 3 2" xfId="24869" xr:uid="{00000000-0005-0000-0000-000018550000}"/>
    <cellStyle name="SAPBEXexcCritical5 2 2 7 3 3" xfId="36144" xr:uid="{00000000-0005-0000-0000-000019550000}"/>
    <cellStyle name="SAPBEXexcCritical5 2 2 7 4" xfId="14939" xr:uid="{00000000-0005-0000-0000-00001A550000}"/>
    <cellStyle name="SAPBEXexcCritical5 2 2 7 4 2" xfId="26497" xr:uid="{00000000-0005-0000-0000-00001B550000}"/>
    <cellStyle name="SAPBEXexcCritical5 2 2 7 4 3" xfId="37564" xr:uid="{00000000-0005-0000-0000-00001C550000}"/>
    <cellStyle name="SAPBEXexcCritical5 2 2 7 5" xfId="13958" xr:uid="{00000000-0005-0000-0000-00001D550000}"/>
    <cellStyle name="SAPBEXexcCritical5 2 2 7 5 2" xfId="25522" xr:uid="{00000000-0005-0000-0000-00001E550000}"/>
    <cellStyle name="SAPBEXexcCritical5 2 2 7 5 3" xfId="36726" xr:uid="{00000000-0005-0000-0000-00001F550000}"/>
    <cellStyle name="SAPBEXexcCritical5 2 2 7 6" xfId="22343" xr:uid="{00000000-0005-0000-0000-000020550000}"/>
    <cellStyle name="SAPBEXexcCritical5 2 2 7 7" xfId="8327" xr:uid="{00000000-0005-0000-0000-000021550000}"/>
    <cellStyle name="SAPBEXexcCritical5 2 2 8" xfId="13624" xr:uid="{00000000-0005-0000-0000-000022550000}"/>
    <cellStyle name="SAPBEXexcCritical5 2 2 8 2" xfId="25188" xr:uid="{00000000-0005-0000-0000-000023550000}"/>
    <cellStyle name="SAPBEXexcCritical5 2 2 8 3" xfId="36428" xr:uid="{00000000-0005-0000-0000-000024550000}"/>
    <cellStyle name="SAPBEXexcCritical5 2 2 9" xfId="13146" xr:uid="{00000000-0005-0000-0000-000025550000}"/>
    <cellStyle name="SAPBEXexcCritical5 2 2 9 2" xfId="24714" xr:uid="{00000000-0005-0000-0000-000026550000}"/>
    <cellStyle name="SAPBEXexcCritical5 2 2 9 3" xfId="36002" xr:uid="{00000000-0005-0000-0000-000027550000}"/>
    <cellStyle name="SAPBEXexcCritical5 2 3" xfId="4219" xr:uid="{00000000-0005-0000-0000-000028550000}"/>
    <cellStyle name="SAPBEXexcCritical5 2 3 10" xfId="9149" xr:uid="{00000000-0005-0000-0000-000029550000}"/>
    <cellStyle name="SAPBEXexcCritical5 2 3 11" xfId="8910" xr:uid="{00000000-0005-0000-0000-00002A550000}"/>
    <cellStyle name="SAPBEXexcCritical5 2 3 12" xfId="8987" xr:uid="{00000000-0005-0000-0000-00002B550000}"/>
    <cellStyle name="SAPBEXexcCritical5 2 3 2" xfId="7365" xr:uid="{00000000-0005-0000-0000-00002C550000}"/>
    <cellStyle name="SAPBEXexcCritical5 2 3 2 2" xfId="16599" xr:uid="{00000000-0005-0000-0000-00002D550000}"/>
    <cellStyle name="SAPBEXexcCritical5 2 3 2 2 2" xfId="28153" xr:uid="{00000000-0005-0000-0000-00002E550000}"/>
    <cellStyle name="SAPBEXexcCritical5 2 3 2 2 3" xfId="39038" xr:uid="{00000000-0005-0000-0000-00002F550000}"/>
    <cellStyle name="SAPBEXexcCritical5 2 3 2 3" xfId="18433" xr:uid="{00000000-0005-0000-0000-000030550000}"/>
    <cellStyle name="SAPBEXexcCritical5 2 3 2 3 2" xfId="29921" xr:uid="{00000000-0005-0000-0000-000031550000}"/>
    <cellStyle name="SAPBEXexcCritical5 2 3 2 3 3" xfId="40721" xr:uid="{00000000-0005-0000-0000-000032550000}"/>
    <cellStyle name="SAPBEXexcCritical5 2 3 2 4" xfId="20118" xr:uid="{00000000-0005-0000-0000-000033550000}"/>
    <cellStyle name="SAPBEXexcCritical5 2 3 2 4 2" xfId="31606" xr:uid="{00000000-0005-0000-0000-000034550000}"/>
    <cellStyle name="SAPBEXexcCritical5 2 3 2 4 3" xfId="42262" xr:uid="{00000000-0005-0000-0000-000035550000}"/>
    <cellStyle name="SAPBEXexcCritical5 2 3 2 5" xfId="21852" xr:uid="{00000000-0005-0000-0000-000036550000}"/>
    <cellStyle name="SAPBEXexcCritical5 2 3 2 5 2" xfId="33333" xr:uid="{00000000-0005-0000-0000-000037550000}"/>
    <cellStyle name="SAPBEXexcCritical5 2 3 2 5 3" xfId="43801" xr:uid="{00000000-0005-0000-0000-000038550000}"/>
    <cellStyle name="SAPBEXexcCritical5 2 3 2 6" xfId="12019" xr:uid="{00000000-0005-0000-0000-000039550000}"/>
    <cellStyle name="SAPBEXexcCritical5 2 3 2 7" xfId="23676" xr:uid="{00000000-0005-0000-0000-00003A550000}"/>
    <cellStyle name="SAPBEXexcCritical5 2 3 2 8" xfId="35011" xr:uid="{00000000-0005-0000-0000-00003B550000}"/>
    <cellStyle name="SAPBEXexcCritical5 2 3 3" xfId="7859" xr:uid="{00000000-0005-0000-0000-00003C550000}"/>
    <cellStyle name="SAPBEXexcCritical5 2 3 3 2" xfId="16844" xr:uid="{00000000-0005-0000-0000-00003D550000}"/>
    <cellStyle name="SAPBEXexcCritical5 2 3 3 2 2" xfId="28398" xr:uid="{00000000-0005-0000-0000-00003E550000}"/>
    <cellStyle name="SAPBEXexcCritical5 2 3 3 2 3" xfId="39242" xr:uid="{00000000-0005-0000-0000-00003F550000}"/>
    <cellStyle name="SAPBEXexcCritical5 2 3 3 3" xfId="18624" xr:uid="{00000000-0005-0000-0000-000040550000}"/>
    <cellStyle name="SAPBEXexcCritical5 2 3 3 3 2" xfId="30112" xr:uid="{00000000-0005-0000-0000-000041550000}"/>
    <cellStyle name="SAPBEXexcCritical5 2 3 3 3 3" xfId="40909" xr:uid="{00000000-0005-0000-0000-000042550000}"/>
    <cellStyle name="SAPBEXexcCritical5 2 3 3 4" xfId="20331" xr:uid="{00000000-0005-0000-0000-000043550000}"/>
    <cellStyle name="SAPBEXexcCritical5 2 3 3 4 2" xfId="31819" xr:uid="{00000000-0005-0000-0000-000044550000}"/>
    <cellStyle name="SAPBEXexcCritical5 2 3 3 4 3" xfId="42438" xr:uid="{00000000-0005-0000-0000-000045550000}"/>
    <cellStyle name="SAPBEXexcCritical5 2 3 3 5" xfId="22065" xr:uid="{00000000-0005-0000-0000-000046550000}"/>
    <cellStyle name="SAPBEXexcCritical5 2 3 3 5 2" xfId="33546" xr:uid="{00000000-0005-0000-0000-000047550000}"/>
    <cellStyle name="SAPBEXexcCritical5 2 3 3 5 3" xfId="43977" xr:uid="{00000000-0005-0000-0000-000048550000}"/>
    <cellStyle name="SAPBEXexcCritical5 2 3 3 6" xfId="12310" xr:uid="{00000000-0005-0000-0000-000049550000}"/>
    <cellStyle name="SAPBEXexcCritical5 2 3 3 7" xfId="23889" xr:uid="{00000000-0005-0000-0000-00004A550000}"/>
    <cellStyle name="SAPBEXexcCritical5 2 3 3 8" xfId="35224" xr:uid="{00000000-0005-0000-0000-00004B550000}"/>
    <cellStyle name="SAPBEXexcCritical5 2 3 4" xfId="7961" xr:uid="{00000000-0005-0000-0000-00004C550000}"/>
    <cellStyle name="SAPBEXexcCritical5 2 3 4 2" xfId="16946" xr:uid="{00000000-0005-0000-0000-00004D550000}"/>
    <cellStyle name="SAPBEXexcCritical5 2 3 4 2 2" xfId="28500" xr:uid="{00000000-0005-0000-0000-00004E550000}"/>
    <cellStyle name="SAPBEXexcCritical5 2 3 4 2 3" xfId="39340" xr:uid="{00000000-0005-0000-0000-00004F550000}"/>
    <cellStyle name="SAPBEXexcCritical5 2 3 4 3" xfId="18724" xr:uid="{00000000-0005-0000-0000-000050550000}"/>
    <cellStyle name="SAPBEXexcCritical5 2 3 4 3 2" xfId="30212" xr:uid="{00000000-0005-0000-0000-000051550000}"/>
    <cellStyle name="SAPBEXexcCritical5 2 3 4 3 3" xfId="41008" xr:uid="{00000000-0005-0000-0000-000052550000}"/>
    <cellStyle name="SAPBEXexcCritical5 2 3 4 4" xfId="20433" xr:uid="{00000000-0005-0000-0000-000053550000}"/>
    <cellStyle name="SAPBEXexcCritical5 2 3 4 4 2" xfId="31921" xr:uid="{00000000-0005-0000-0000-000054550000}"/>
    <cellStyle name="SAPBEXexcCritical5 2 3 4 4 3" xfId="42536" xr:uid="{00000000-0005-0000-0000-000055550000}"/>
    <cellStyle name="SAPBEXexcCritical5 2 3 4 5" xfId="22167" xr:uid="{00000000-0005-0000-0000-000056550000}"/>
    <cellStyle name="SAPBEXexcCritical5 2 3 4 5 2" xfId="33648" xr:uid="{00000000-0005-0000-0000-000057550000}"/>
    <cellStyle name="SAPBEXexcCritical5 2 3 4 5 3" xfId="44075" xr:uid="{00000000-0005-0000-0000-000058550000}"/>
    <cellStyle name="SAPBEXexcCritical5 2 3 4 6" xfId="12412" xr:uid="{00000000-0005-0000-0000-000059550000}"/>
    <cellStyle name="SAPBEXexcCritical5 2 3 4 7" xfId="23991" xr:uid="{00000000-0005-0000-0000-00005A550000}"/>
    <cellStyle name="SAPBEXexcCritical5 2 3 4 8" xfId="35326" xr:uid="{00000000-0005-0000-0000-00005B550000}"/>
    <cellStyle name="SAPBEXexcCritical5 2 3 5" xfId="10151" xr:uid="{00000000-0005-0000-0000-00005C550000}"/>
    <cellStyle name="SAPBEXexcCritical5 2 3 6" xfId="14236" xr:uid="{00000000-0005-0000-0000-00005D550000}"/>
    <cellStyle name="SAPBEXexcCritical5 2 3 6 2" xfId="25800" xr:uid="{00000000-0005-0000-0000-00005E550000}"/>
    <cellStyle name="SAPBEXexcCritical5 2 3 6 3" xfId="36965" xr:uid="{00000000-0005-0000-0000-00005F550000}"/>
    <cellStyle name="SAPBEXexcCritical5 2 3 7" xfId="14699" xr:uid="{00000000-0005-0000-0000-000060550000}"/>
    <cellStyle name="SAPBEXexcCritical5 2 3 7 2" xfId="26260" xr:uid="{00000000-0005-0000-0000-000061550000}"/>
    <cellStyle name="SAPBEXexcCritical5 2 3 7 3" xfId="37362" xr:uid="{00000000-0005-0000-0000-000062550000}"/>
    <cellStyle name="SAPBEXexcCritical5 2 3 8" xfId="13596" xr:uid="{00000000-0005-0000-0000-000063550000}"/>
    <cellStyle name="SAPBEXexcCritical5 2 3 8 2" xfId="25160" xr:uid="{00000000-0005-0000-0000-000064550000}"/>
    <cellStyle name="SAPBEXexcCritical5 2 3 8 3" xfId="36405" xr:uid="{00000000-0005-0000-0000-000065550000}"/>
    <cellStyle name="SAPBEXexcCritical5 2 3 9" xfId="13229" xr:uid="{00000000-0005-0000-0000-000066550000}"/>
    <cellStyle name="SAPBEXexcCritical5 2 3 9 2" xfId="24797" xr:uid="{00000000-0005-0000-0000-000067550000}"/>
    <cellStyle name="SAPBEXexcCritical5 2 3 9 3" xfId="36078" xr:uid="{00000000-0005-0000-0000-000068550000}"/>
    <cellStyle name="SAPBEXexcCritical5 2 4" xfId="4220" xr:uid="{00000000-0005-0000-0000-000069550000}"/>
    <cellStyle name="SAPBEXexcCritical5 2 5" xfId="6562" xr:uid="{00000000-0005-0000-0000-00006A550000}"/>
    <cellStyle name="SAPBEXexcCritical5 2 5 2" xfId="15843" xr:uid="{00000000-0005-0000-0000-00006B550000}"/>
    <cellStyle name="SAPBEXexcCritical5 2 5 2 2" xfId="27397" xr:uid="{00000000-0005-0000-0000-00006C550000}"/>
    <cellStyle name="SAPBEXexcCritical5 2 5 2 3" xfId="38368" xr:uid="{00000000-0005-0000-0000-00006D550000}"/>
    <cellStyle name="SAPBEXexcCritical5 2 5 3" xfId="17753" xr:uid="{00000000-0005-0000-0000-00006E550000}"/>
    <cellStyle name="SAPBEXexcCritical5 2 5 3 2" xfId="29241" xr:uid="{00000000-0005-0000-0000-00006F550000}"/>
    <cellStyle name="SAPBEXexcCritical5 2 5 3 3" xfId="40044" xr:uid="{00000000-0005-0000-0000-000070550000}"/>
    <cellStyle name="SAPBEXexcCritical5 2 5 4" xfId="19362" xr:uid="{00000000-0005-0000-0000-000071550000}"/>
    <cellStyle name="SAPBEXexcCritical5 2 5 4 2" xfId="30850" xr:uid="{00000000-0005-0000-0000-000072550000}"/>
    <cellStyle name="SAPBEXexcCritical5 2 5 4 3" xfId="41592" xr:uid="{00000000-0005-0000-0000-000073550000}"/>
    <cellStyle name="SAPBEXexcCritical5 2 5 5" xfId="21096" xr:uid="{00000000-0005-0000-0000-000074550000}"/>
    <cellStyle name="SAPBEXexcCritical5 2 5 5 2" xfId="32577" xr:uid="{00000000-0005-0000-0000-000075550000}"/>
    <cellStyle name="SAPBEXexcCritical5 2 5 5 3" xfId="43131" xr:uid="{00000000-0005-0000-0000-000076550000}"/>
    <cellStyle name="SAPBEXexcCritical5 2 5 6" xfId="11265" xr:uid="{00000000-0005-0000-0000-000077550000}"/>
    <cellStyle name="SAPBEXexcCritical5 2 5 7" xfId="22920" xr:uid="{00000000-0005-0000-0000-000078550000}"/>
    <cellStyle name="SAPBEXexcCritical5 2 5 8" xfId="34257" xr:uid="{00000000-0005-0000-0000-000079550000}"/>
    <cellStyle name="SAPBEXexcCritical5 2 6" xfId="13053" xr:uid="{00000000-0005-0000-0000-00007A550000}"/>
    <cellStyle name="SAPBEXexcCritical5 2 6 2" xfId="24622" xr:uid="{00000000-0005-0000-0000-00007B550000}"/>
    <cellStyle name="SAPBEXexcCritical5 2 6 3" xfId="35911" xr:uid="{00000000-0005-0000-0000-00007C550000}"/>
    <cellStyle name="SAPBEXexcCritical5 2 7" xfId="17062" xr:uid="{00000000-0005-0000-0000-00007D550000}"/>
    <cellStyle name="SAPBEXexcCritical5 2 7 2" xfId="28615" xr:uid="{00000000-0005-0000-0000-00007E550000}"/>
    <cellStyle name="SAPBEXexcCritical5 2 7 3" xfId="39452" xr:uid="{00000000-0005-0000-0000-00007F550000}"/>
    <cellStyle name="SAPBEXexcCritical5 2 8" xfId="15151" xr:uid="{00000000-0005-0000-0000-000080550000}"/>
    <cellStyle name="SAPBEXexcCritical5 2 8 2" xfId="26709" xr:uid="{00000000-0005-0000-0000-000081550000}"/>
    <cellStyle name="SAPBEXexcCritical5 2 8 3" xfId="37750" xr:uid="{00000000-0005-0000-0000-000082550000}"/>
    <cellStyle name="SAPBEXexcCritical5 2 9" xfId="18876" xr:uid="{00000000-0005-0000-0000-000083550000}"/>
    <cellStyle name="SAPBEXexcCritical5 2 9 2" xfId="30364" xr:uid="{00000000-0005-0000-0000-000084550000}"/>
    <cellStyle name="SAPBEXexcCritical5 2 9 3" xfId="41158" xr:uid="{00000000-0005-0000-0000-000085550000}"/>
    <cellStyle name="SAPBEXexcCritical5 3" xfId="4221" xr:uid="{00000000-0005-0000-0000-000086550000}"/>
    <cellStyle name="SAPBEXexcCritical5 3 10" xfId="12577" xr:uid="{00000000-0005-0000-0000-000087550000}"/>
    <cellStyle name="SAPBEXexcCritical5 3 10 2" xfId="24147" xr:uid="{00000000-0005-0000-0000-000088550000}"/>
    <cellStyle name="SAPBEXexcCritical5 3 10 3" xfId="35478" xr:uid="{00000000-0005-0000-0000-000089550000}"/>
    <cellStyle name="SAPBEXexcCritical5 3 11" xfId="14801" xr:uid="{00000000-0005-0000-0000-00008A550000}"/>
    <cellStyle name="SAPBEXexcCritical5 3 11 2" xfId="26360" xr:uid="{00000000-0005-0000-0000-00008B550000}"/>
    <cellStyle name="SAPBEXexcCritical5 3 11 3" xfId="37448" xr:uid="{00000000-0005-0000-0000-00008C550000}"/>
    <cellStyle name="SAPBEXexcCritical5 3 12" xfId="8812" xr:uid="{00000000-0005-0000-0000-00008D550000}"/>
    <cellStyle name="SAPBEXexcCritical5 3 13" xfId="9675" xr:uid="{00000000-0005-0000-0000-00008E550000}"/>
    <cellStyle name="SAPBEXexcCritical5 3 2" xfId="4222" xr:uid="{00000000-0005-0000-0000-00008F550000}"/>
    <cellStyle name="SAPBEXexcCritical5 3 3" xfId="5484" xr:uid="{00000000-0005-0000-0000-000090550000}"/>
    <cellStyle name="SAPBEXexcCritical5 3 3 2" xfId="15297" xr:uid="{00000000-0005-0000-0000-000091550000}"/>
    <cellStyle name="SAPBEXexcCritical5 3 3 2 2" xfId="26852" xr:uid="{00000000-0005-0000-0000-000092550000}"/>
    <cellStyle name="SAPBEXexcCritical5 3 3 2 3" xfId="37882" xr:uid="{00000000-0005-0000-0000-000093550000}"/>
    <cellStyle name="SAPBEXexcCritical5 3 3 3" xfId="17276" xr:uid="{00000000-0005-0000-0000-000094550000}"/>
    <cellStyle name="SAPBEXexcCritical5 3 3 3 2" xfId="28764" xr:uid="{00000000-0005-0000-0000-000095550000}"/>
    <cellStyle name="SAPBEXexcCritical5 3 3 3 3" xfId="39572" xr:uid="{00000000-0005-0000-0000-000096550000}"/>
    <cellStyle name="SAPBEXexcCritical5 3 3 4" xfId="18883" xr:uid="{00000000-0005-0000-0000-000097550000}"/>
    <cellStyle name="SAPBEXexcCritical5 3 3 4 2" xfId="30371" xr:uid="{00000000-0005-0000-0000-000098550000}"/>
    <cellStyle name="SAPBEXexcCritical5 3 3 4 3" xfId="41165" xr:uid="{00000000-0005-0000-0000-000099550000}"/>
    <cellStyle name="SAPBEXexcCritical5 3 3 5" xfId="20623" xr:uid="{00000000-0005-0000-0000-00009A550000}"/>
    <cellStyle name="SAPBEXexcCritical5 3 3 5 2" xfId="32107" xr:uid="{00000000-0005-0000-0000-00009B550000}"/>
    <cellStyle name="SAPBEXexcCritical5 3 3 5 3" xfId="42713" xr:uid="{00000000-0005-0000-0000-00009C550000}"/>
    <cellStyle name="SAPBEXexcCritical5 3 3 6" xfId="10716" xr:uid="{00000000-0005-0000-0000-00009D550000}"/>
    <cellStyle name="SAPBEXexcCritical5 3 3 7" xfId="22454" xr:uid="{00000000-0005-0000-0000-00009E550000}"/>
    <cellStyle name="SAPBEXexcCritical5 3 3 8" xfId="33802" xr:uid="{00000000-0005-0000-0000-00009F550000}"/>
    <cellStyle name="SAPBEXexcCritical5 3 4" xfId="6910" xr:uid="{00000000-0005-0000-0000-0000A0550000}"/>
    <cellStyle name="SAPBEXexcCritical5 3 4 2" xfId="16191" xr:uid="{00000000-0005-0000-0000-0000A1550000}"/>
    <cellStyle name="SAPBEXexcCritical5 3 4 2 2" xfId="27745" xr:uid="{00000000-0005-0000-0000-0000A2550000}"/>
    <cellStyle name="SAPBEXexcCritical5 3 4 2 3" xfId="38678" xr:uid="{00000000-0005-0000-0000-0000A3550000}"/>
    <cellStyle name="SAPBEXexcCritical5 3 4 3" xfId="18066" xr:uid="{00000000-0005-0000-0000-0000A4550000}"/>
    <cellStyle name="SAPBEXexcCritical5 3 4 3 2" xfId="29554" xr:uid="{00000000-0005-0000-0000-0000A5550000}"/>
    <cellStyle name="SAPBEXexcCritical5 3 4 3 3" xfId="40356" xr:uid="{00000000-0005-0000-0000-0000A6550000}"/>
    <cellStyle name="SAPBEXexcCritical5 3 4 4" xfId="19710" xr:uid="{00000000-0005-0000-0000-0000A7550000}"/>
    <cellStyle name="SAPBEXexcCritical5 3 4 4 2" xfId="31198" xr:uid="{00000000-0005-0000-0000-0000A8550000}"/>
    <cellStyle name="SAPBEXexcCritical5 3 4 4 3" xfId="41902" xr:uid="{00000000-0005-0000-0000-0000A9550000}"/>
    <cellStyle name="SAPBEXexcCritical5 3 4 5" xfId="21444" xr:uid="{00000000-0005-0000-0000-0000AA550000}"/>
    <cellStyle name="SAPBEXexcCritical5 3 4 5 2" xfId="32925" xr:uid="{00000000-0005-0000-0000-0000AB550000}"/>
    <cellStyle name="SAPBEXexcCritical5 3 4 5 3" xfId="43441" xr:uid="{00000000-0005-0000-0000-0000AC550000}"/>
    <cellStyle name="SAPBEXexcCritical5 3 4 6" xfId="11613" xr:uid="{00000000-0005-0000-0000-0000AD550000}"/>
    <cellStyle name="SAPBEXexcCritical5 3 4 7" xfId="23268" xr:uid="{00000000-0005-0000-0000-0000AE550000}"/>
    <cellStyle name="SAPBEXexcCritical5 3 4 8" xfId="34605" xr:uid="{00000000-0005-0000-0000-0000AF550000}"/>
    <cellStyle name="SAPBEXexcCritical5 3 5" xfId="6764" xr:uid="{00000000-0005-0000-0000-0000B0550000}"/>
    <cellStyle name="SAPBEXexcCritical5 3 5 2" xfId="16045" xr:uid="{00000000-0005-0000-0000-0000B1550000}"/>
    <cellStyle name="SAPBEXexcCritical5 3 5 2 2" xfId="27599" xr:uid="{00000000-0005-0000-0000-0000B2550000}"/>
    <cellStyle name="SAPBEXexcCritical5 3 5 2 3" xfId="38553" xr:uid="{00000000-0005-0000-0000-0000B3550000}"/>
    <cellStyle name="SAPBEXexcCritical5 3 5 3" xfId="17940" xr:uid="{00000000-0005-0000-0000-0000B4550000}"/>
    <cellStyle name="SAPBEXexcCritical5 3 5 3 2" xfId="29428" xr:uid="{00000000-0005-0000-0000-0000B5550000}"/>
    <cellStyle name="SAPBEXexcCritical5 3 5 3 3" xfId="40230" xr:uid="{00000000-0005-0000-0000-0000B6550000}"/>
    <cellStyle name="SAPBEXexcCritical5 3 5 4" xfId="19564" xr:uid="{00000000-0005-0000-0000-0000B7550000}"/>
    <cellStyle name="SAPBEXexcCritical5 3 5 4 2" xfId="31052" xr:uid="{00000000-0005-0000-0000-0000B8550000}"/>
    <cellStyle name="SAPBEXexcCritical5 3 5 4 3" xfId="41777" xr:uid="{00000000-0005-0000-0000-0000B9550000}"/>
    <cellStyle name="SAPBEXexcCritical5 3 5 5" xfId="21298" xr:uid="{00000000-0005-0000-0000-0000BA550000}"/>
    <cellStyle name="SAPBEXexcCritical5 3 5 5 2" xfId="32779" xr:uid="{00000000-0005-0000-0000-0000BB550000}"/>
    <cellStyle name="SAPBEXexcCritical5 3 5 5 3" xfId="43316" xr:uid="{00000000-0005-0000-0000-0000BC550000}"/>
    <cellStyle name="SAPBEXexcCritical5 3 5 6" xfId="11467" xr:uid="{00000000-0005-0000-0000-0000BD550000}"/>
    <cellStyle name="SAPBEXexcCritical5 3 5 7" xfId="23122" xr:uid="{00000000-0005-0000-0000-0000BE550000}"/>
    <cellStyle name="SAPBEXexcCritical5 3 5 8" xfId="34459" xr:uid="{00000000-0005-0000-0000-0000BF550000}"/>
    <cellStyle name="SAPBEXexcCritical5 3 6" xfId="6625" xr:uid="{00000000-0005-0000-0000-0000C0550000}"/>
    <cellStyle name="SAPBEXexcCritical5 3 6 2" xfId="15906" xr:uid="{00000000-0005-0000-0000-0000C1550000}"/>
    <cellStyle name="SAPBEXexcCritical5 3 6 2 2" xfId="27460" xr:uid="{00000000-0005-0000-0000-0000C2550000}"/>
    <cellStyle name="SAPBEXexcCritical5 3 6 2 3" xfId="38429" xr:uid="{00000000-0005-0000-0000-0000C3550000}"/>
    <cellStyle name="SAPBEXexcCritical5 3 6 3" xfId="17814" xr:uid="{00000000-0005-0000-0000-0000C4550000}"/>
    <cellStyle name="SAPBEXexcCritical5 3 6 3 2" xfId="29302" xr:uid="{00000000-0005-0000-0000-0000C5550000}"/>
    <cellStyle name="SAPBEXexcCritical5 3 6 3 3" xfId="40105" xr:uid="{00000000-0005-0000-0000-0000C6550000}"/>
    <cellStyle name="SAPBEXexcCritical5 3 6 4" xfId="19425" xr:uid="{00000000-0005-0000-0000-0000C7550000}"/>
    <cellStyle name="SAPBEXexcCritical5 3 6 4 2" xfId="30913" xr:uid="{00000000-0005-0000-0000-0000C8550000}"/>
    <cellStyle name="SAPBEXexcCritical5 3 6 4 3" xfId="41653" xr:uid="{00000000-0005-0000-0000-0000C9550000}"/>
    <cellStyle name="SAPBEXexcCritical5 3 6 5" xfId="21159" xr:uid="{00000000-0005-0000-0000-0000CA550000}"/>
    <cellStyle name="SAPBEXexcCritical5 3 6 5 2" xfId="32640" xr:uid="{00000000-0005-0000-0000-0000CB550000}"/>
    <cellStyle name="SAPBEXexcCritical5 3 6 5 3" xfId="43192" xr:uid="{00000000-0005-0000-0000-0000CC550000}"/>
    <cellStyle name="SAPBEXexcCritical5 3 6 6" xfId="11328" xr:uid="{00000000-0005-0000-0000-0000CD550000}"/>
    <cellStyle name="SAPBEXexcCritical5 3 6 7" xfId="22983" xr:uid="{00000000-0005-0000-0000-0000CE550000}"/>
    <cellStyle name="SAPBEXexcCritical5 3 6 8" xfId="34320" xr:uid="{00000000-0005-0000-0000-0000CF550000}"/>
    <cellStyle name="SAPBEXexcCritical5 3 7" xfId="10152" xr:uid="{00000000-0005-0000-0000-0000D0550000}"/>
    <cellStyle name="SAPBEXexcCritical5 3 8" xfId="13623" xr:uid="{00000000-0005-0000-0000-0000D1550000}"/>
    <cellStyle name="SAPBEXexcCritical5 3 8 2" xfId="25187" xr:uid="{00000000-0005-0000-0000-0000D2550000}"/>
    <cellStyle name="SAPBEXexcCritical5 3 8 3" xfId="36427" xr:uid="{00000000-0005-0000-0000-0000D3550000}"/>
    <cellStyle name="SAPBEXexcCritical5 3 9" xfId="14765" xr:uid="{00000000-0005-0000-0000-0000D4550000}"/>
    <cellStyle name="SAPBEXexcCritical5 3 9 2" xfId="26324" xr:uid="{00000000-0005-0000-0000-0000D5550000}"/>
    <cellStyle name="SAPBEXexcCritical5 3 9 3" xfId="37417" xr:uid="{00000000-0005-0000-0000-0000D6550000}"/>
    <cellStyle name="SAPBEXexcCritical5 4" xfId="4223" xr:uid="{00000000-0005-0000-0000-0000D7550000}"/>
    <cellStyle name="SAPBEXexcCritical5 4 10" xfId="9148" xr:uid="{00000000-0005-0000-0000-0000D8550000}"/>
    <cellStyle name="SAPBEXexcCritical5 4 11" xfId="8907" xr:uid="{00000000-0005-0000-0000-0000D9550000}"/>
    <cellStyle name="SAPBEXexcCritical5 4 12" xfId="8636" xr:uid="{00000000-0005-0000-0000-0000DA550000}"/>
    <cellStyle name="SAPBEXexcCritical5 4 2" xfId="7364" xr:uid="{00000000-0005-0000-0000-0000DB550000}"/>
    <cellStyle name="SAPBEXexcCritical5 4 2 2" xfId="16598" xr:uid="{00000000-0005-0000-0000-0000DC550000}"/>
    <cellStyle name="SAPBEXexcCritical5 4 2 2 2" xfId="28152" xr:uid="{00000000-0005-0000-0000-0000DD550000}"/>
    <cellStyle name="SAPBEXexcCritical5 4 2 2 3" xfId="39037" xr:uid="{00000000-0005-0000-0000-0000DE550000}"/>
    <cellStyle name="SAPBEXexcCritical5 4 2 3" xfId="18432" xr:uid="{00000000-0005-0000-0000-0000DF550000}"/>
    <cellStyle name="SAPBEXexcCritical5 4 2 3 2" xfId="29920" xr:uid="{00000000-0005-0000-0000-0000E0550000}"/>
    <cellStyle name="SAPBEXexcCritical5 4 2 3 3" xfId="40720" xr:uid="{00000000-0005-0000-0000-0000E1550000}"/>
    <cellStyle name="SAPBEXexcCritical5 4 2 4" xfId="20117" xr:uid="{00000000-0005-0000-0000-0000E2550000}"/>
    <cellStyle name="SAPBEXexcCritical5 4 2 4 2" xfId="31605" xr:uid="{00000000-0005-0000-0000-0000E3550000}"/>
    <cellStyle name="SAPBEXexcCritical5 4 2 4 3" xfId="42261" xr:uid="{00000000-0005-0000-0000-0000E4550000}"/>
    <cellStyle name="SAPBEXexcCritical5 4 2 5" xfId="21851" xr:uid="{00000000-0005-0000-0000-0000E5550000}"/>
    <cellStyle name="SAPBEXexcCritical5 4 2 5 2" xfId="33332" xr:uid="{00000000-0005-0000-0000-0000E6550000}"/>
    <cellStyle name="SAPBEXexcCritical5 4 2 5 3" xfId="43800" xr:uid="{00000000-0005-0000-0000-0000E7550000}"/>
    <cellStyle name="SAPBEXexcCritical5 4 2 6" xfId="12018" xr:uid="{00000000-0005-0000-0000-0000E8550000}"/>
    <cellStyle name="SAPBEXexcCritical5 4 2 7" xfId="23675" xr:uid="{00000000-0005-0000-0000-0000E9550000}"/>
    <cellStyle name="SAPBEXexcCritical5 4 2 8" xfId="35010" xr:uid="{00000000-0005-0000-0000-0000EA550000}"/>
    <cellStyle name="SAPBEXexcCritical5 4 3" xfId="7858" xr:uid="{00000000-0005-0000-0000-0000EB550000}"/>
    <cellStyle name="SAPBEXexcCritical5 4 3 2" xfId="16843" xr:uid="{00000000-0005-0000-0000-0000EC550000}"/>
    <cellStyle name="SAPBEXexcCritical5 4 3 2 2" xfId="28397" xr:uid="{00000000-0005-0000-0000-0000ED550000}"/>
    <cellStyle name="SAPBEXexcCritical5 4 3 2 3" xfId="39241" xr:uid="{00000000-0005-0000-0000-0000EE550000}"/>
    <cellStyle name="SAPBEXexcCritical5 4 3 3" xfId="18623" xr:uid="{00000000-0005-0000-0000-0000EF550000}"/>
    <cellStyle name="SAPBEXexcCritical5 4 3 3 2" xfId="30111" xr:uid="{00000000-0005-0000-0000-0000F0550000}"/>
    <cellStyle name="SAPBEXexcCritical5 4 3 3 3" xfId="40908" xr:uid="{00000000-0005-0000-0000-0000F1550000}"/>
    <cellStyle name="SAPBEXexcCritical5 4 3 4" xfId="20330" xr:uid="{00000000-0005-0000-0000-0000F2550000}"/>
    <cellStyle name="SAPBEXexcCritical5 4 3 4 2" xfId="31818" xr:uid="{00000000-0005-0000-0000-0000F3550000}"/>
    <cellStyle name="SAPBEXexcCritical5 4 3 4 3" xfId="42437" xr:uid="{00000000-0005-0000-0000-0000F4550000}"/>
    <cellStyle name="SAPBEXexcCritical5 4 3 5" xfId="22064" xr:uid="{00000000-0005-0000-0000-0000F5550000}"/>
    <cellStyle name="SAPBEXexcCritical5 4 3 5 2" xfId="33545" xr:uid="{00000000-0005-0000-0000-0000F6550000}"/>
    <cellStyle name="SAPBEXexcCritical5 4 3 5 3" xfId="43976" xr:uid="{00000000-0005-0000-0000-0000F7550000}"/>
    <cellStyle name="SAPBEXexcCritical5 4 3 6" xfId="12309" xr:uid="{00000000-0005-0000-0000-0000F8550000}"/>
    <cellStyle name="SAPBEXexcCritical5 4 3 7" xfId="23888" xr:uid="{00000000-0005-0000-0000-0000F9550000}"/>
    <cellStyle name="SAPBEXexcCritical5 4 3 8" xfId="35223" xr:uid="{00000000-0005-0000-0000-0000FA550000}"/>
    <cellStyle name="SAPBEXexcCritical5 4 4" xfId="7960" xr:uid="{00000000-0005-0000-0000-0000FB550000}"/>
    <cellStyle name="SAPBEXexcCritical5 4 4 2" xfId="16945" xr:uid="{00000000-0005-0000-0000-0000FC550000}"/>
    <cellStyle name="SAPBEXexcCritical5 4 4 2 2" xfId="28499" xr:uid="{00000000-0005-0000-0000-0000FD550000}"/>
    <cellStyle name="SAPBEXexcCritical5 4 4 2 3" xfId="39339" xr:uid="{00000000-0005-0000-0000-0000FE550000}"/>
    <cellStyle name="SAPBEXexcCritical5 4 4 3" xfId="18723" xr:uid="{00000000-0005-0000-0000-0000FF550000}"/>
    <cellStyle name="SAPBEXexcCritical5 4 4 3 2" xfId="30211" xr:uid="{00000000-0005-0000-0000-000000560000}"/>
    <cellStyle name="SAPBEXexcCritical5 4 4 3 3" xfId="41007" xr:uid="{00000000-0005-0000-0000-000001560000}"/>
    <cellStyle name="SAPBEXexcCritical5 4 4 4" xfId="20432" xr:uid="{00000000-0005-0000-0000-000002560000}"/>
    <cellStyle name="SAPBEXexcCritical5 4 4 4 2" xfId="31920" xr:uid="{00000000-0005-0000-0000-000003560000}"/>
    <cellStyle name="SAPBEXexcCritical5 4 4 4 3" xfId="42535" xr:uid="{00000000-0005-0000-0000-000004560000}"/>
    <cellStyle name="SAPBEXexcCritical5 4 4 5" xfId="22166" xr:uid="{00000000-0005-0000-0000-000005560000}"/>
    <cellStyle name="SAPBEXexcCritical5 4 4 5 2" xfId="33647" xr:uid="{00000000-0005-0000-0000-000006560000}"/>
    <cellStyle name="SAPBEXexcCritical5 4 4 5 3" xfId="44074" xr:uid="{00000000-0005-0000-0000-000007560000}"/>
    <cellStyle name="SAPBEXexcCritical5 4 4 6" xfId="12411" xr:uid="{00000000-0005-0000-0000-000008560000}"/>
    <cellStyle name="SAPBEXexcCritical5 4 4 7" xfId="23990" xr:uid="{00000000-0005-0000-0000-000009560000}"/>
    <cellStyle name="SAPBEXexcCritical5 4 4 8" xfId="35325" xr:uid="{00000000-0005-0000-0000-00000A560000}"/>
    <cellStyle name="SAPBEXexcCritical5 4 5" xfId="10153" xr:uid="{00000000-0005-0000-0000-00000B560000}"/>
    <cellStyle name="SAPBEXexcCritical5 4 6" xfId="14235" xr:uid="{00000000-0005-0000-0000-00000C560000}"/>
    <cellStyle name="SAPBEXexcCritical5 4 6 2" xfId="25799" xr:uid="{00000000-0005-0000-0000-00000D560000}"/>
    <cellStyle name="SAPBEXexcCritical5 4 6 3" xfId="36964" xr:uid="{00000000-0005-0000-0000-00000E560000}"/>
    <cellStyle name="SAPBEXexcCritical5 4 7" xfId="14567" xr:uid="{00000000-0005-0000-0000-00000F560000}"/>
    <cellStyle name="SAPBEXexcCritical5 4 7 2" xfId="26128" xr:uid="{00000000-0005-0000-0000-000010560000}"/>
    <cellStyle name="SAPBEXexcCritical5 4 7 3" xfId="37261" xr:uid="{00000000-0005-0000-0000-000011560000}"/>
    <cellStyle name="SAPBEXexcCritical5 4 8" xfId="13724" xr:uid="{00000000-0005-0000-0000-000012560000}"/>
    <cellStyle name="SAPBEXexcCritical5 4 8 2" xfId="25288" xr:uid="{00000000-0005-0000-0000-000013560000}"/>
    <cellStyle name="SAPBEXexcCritical5 4 8 3" xfId="36518" xr:uid="{00000000-0005-0000-0000-000014560000}"/>
    <cellStyle name="SAPBEXexcCritical5 4 9" xfId="13041" xr:uid="{00000000-0005-0000-0000-000015560000}"/>
    <cellStyle name="SAPBEXexcCritical5 4 9 2" xfId="24610" xr:uid="{00000000-0005-0000-0000-000016560000}"/>
    <cellStyle name="SAPBEXexcCritical5 4 9 3" xfId="35899" xr:uid="{00000000-0005-0000-0000-000017560000}"/>
    <cellStyle name="SAPBEXexcCritical5 5" xfId="12592" xr:uid="{00000000-0005-0000-0000-000018560000}"/>
    <cellStyle name="SAPBEXexcCritical5 5 2" xfId="24162" xr:uid="{00000000-0005-0000-0000-000019560000}"/>
    <cellStyle name="SAPBEXexcCritical5 5 3" xfId="35493" xr:uid="{00000000-0005-0000-0000-00001A560000}"/>
    <cellStyle name="SAPBEXexcCritical5 6" xfId="15399" xr:uid="{00000000-0005-0000-0000-00001B560000}"/>
    <cellStyle name="SAPBEXexcCritical5 6 2" xfId="26953" xr:uid="{00000000-0005-0000-0000-00001C560000}"/>
    <cellStyle name="SAPBEXexcCritical5 6 3" xfId="37975" xr:uid="{00000000-0005-0000-0000-00001D560000}"/>
    <cellStyle name="SAPBEXexcCritical5 7" xfId="17346" xr:uid="{00000000-0005-0000-0000-00001E560000}"/>
    <cellStyle name="SAPBEXexcCritical5 7 2" xfId="28834" xr:uid="{00000000-0005-0000-0000-00001F560000}"/>
    <cellStyle name="SAPBEXexcCritical5 7 3" xfId="39638" xr:uid="{00000000-0005-0000-0000-000020560000}"/>
    <cellStyle name="SAPBEXexcCritical5 8" xfId="18937" xr:uid="{00000000-0005-0000-0000-000021560000}"/>
    <cellStyle name="SAPBEXexcCritical5 8 2" xfId="30425" xr:uid="{00000000-0005-0000-0000-000022560000}"/>
    <cellStyle name="SAPBEXexcCritical5 8 3" xfId="41214" xr:uid="{00000000-0005-0000-0000-000023560000}"/>
    <cellStyle name="SAPBEXexcCritical5 9" xfId="10592" xr:uid="{00000000-0005-0000-0000-000024560000}"/>
    <cellStyle name="SAPBEXexcCritical6" xfId="4224" xr:uid="{00000000-0005-0000-0000-000025560000}"/>
    <cellStyle name="SAPBEXexcCritical6 2" xfId="4225" xr:uid="{00000000-0005-0000-0000-000026560000}"/>
    <cellStyle name="SAPBEXexcCritical6 2 10" xfId="10022" xr:uid="{00000000-0005-0000-0000-000027560000}"/>
    <cellStyle name="SAPBEXexcCritical6 2 11" xfId="22446" xr:uid="{00000000-0005-0000-0000-000028560000}"/>
    <cellStyle name="SAPBEXexcCritical6 2 2" xfId="4226" xr:uid="{00000000-0005-0000-0000-000029560000}"/>
    <cellStyle name="SAPBEXexcCritical6 2 2 10" xfId="17404" xr:uid="{00000000-0005-0000-0000-00002A560000}"/>
    <cellStyle name="SAPBEXexcCritical6 2 2 10 2" xfId="28892" xr:uid="{00000000-0005-0000-0000-00002B560000}"/>
    <cellStyle name="SAPBEXexcCritical6 2 2 10 3" xfId="39696" xr:uid="{00000000-0005-0000-0000-00002C560000}"/>
    <cellStyle name="SAPBEXexcCritical6 2 2 11" xfId="14536" xr:uid="{00000000-0005-0000-0000-00002D560000}"/>
    <cellStyle name="SAPBEXexcCritical6 2 2 11 2" xfId="26100" xr:uid="{00000000-0005-0000-0000-00002E560000}"/>
    <cellStyle name="SAPBEXexcCritical6 2 2 11 3" xfId="37243" xr:uid="{00000000-0005-0000-0000-00002F560000}"/>
    <cellStyle name="SAPBEXexcCritical6 2 2 12" xfId="8809" xr:uid="{00000000-0005-0000-0000-000030560000}"/>
    <cellStyle name="SAPBEXexcCritical6 2 2 13" xfId="9507" xr:uid="{00000000-0005-0000-0000-000031560000}"/>
    <cellStyle name="SAPBEXexcCritical6 2 2 2" xfId="4227" xr:uid="{00000000-0005-0000-0000-000032560000}"/>
    <cellStyle name="SAPBEXexcCritical6 2 2 3" xfId="4228" xr:uid="{00000000-0005-0000-0000-000033560000}"/>
    <cellStyle name="SAPBEXexcCritical6 2 2 4" xfId="6913" xr:uid="{00000000-0005-0000-0000-000034560000}"/>
    <cellStyle name="SAPBEXexcCritical6 2 2 4 2" xfId="16194" xr:uid="{00000000-0005-0000-0000-000035560000}"/>
    <cellStyle name="SAPBEXexcCritical6 2 2 4 2 2" xfId="27748" xr:uid="{00000000-0005-0000-0000-000036560000}"/>
    <cellStyle name="SAPBEXexcCritical6 2 2 4 2 3" xfId="38681" xr:uid="{00000000-0005-0000-0000-000037560000}"/>
    <cellStyle name="SAPBEXexcCritical6 2 2 4 3" xfId="18069" xr:uid="{00000000-0005-0000-0000-000038560000}"/>
    <cellStyle name="SAPBEXexcCritical6 2 2 4 3 2" xfId="29557" xr:uid="{00000000-0005-0000-0000-000039560000}"/>
    <cellStyle name="SAPBEXexcCritical6 2 2 4 3 3" xfId="40359" xr:uid="{00000000-0005-0000-0000-00003A560000}"/>
    <cellStyle name="SAPBEXexcCritical6 2 2 4 4" xfId="19713" xr:uid="{00000000-0005-0000-0000-00003B560000}"/>
    <cellStyle name="SAPBEXexcCritical6 2 2 4 4 2" xfId="31201" xr:uid="{00000000-0005-0000-0000-00003C560000}"/>
    <cellStyle name="SAPBEXexcCritical6 2 2 4 4 3" xfId="41905" xr:uid="{00000000-0005-0000-0000-00003D560000}"/>
    <cellStyle name="SAPBEXexcCritical6 2 2 4 5" xfId="21447" xr:uid="{00000000-0005-0000-0000-00003E560000}"/>
    <cellStyle name="SAPBEXexcCritical6 2 2 4 5 2" xfId="32928" xr:uid="{00000000-0005-0000-0000-00003F560000}"/>
    <cellStyle name="SAPBEXexcCritical6 2 2 4 5 3" xfId="43444" xr:uid="{00000000-0005-0000-0000-000040560000}"/>
    <cellStyle name="SAPBEXexcCritical6 2 2 4 6" xfId="11616" xr:uid="{00000000-0005-0000-0000-000041560000}"/>
    <cellStyle name="SAPBEXexcCritical6 2 2 4 7" xfId="23271" xr:uid="{00000000-0005-0000-0000-000042560000}"/>
    <cellStyle name="SAPBEXexcCritical6 2 2 4 8" xfId="34608" xr:uid="{00000000-0005-0000-0000-000043560000}"/>
    <cellStyle name="SAPBEXexcCritical6 2 2 5" xfId="6407" xr:uid="{00000000-0005-0000-0000-000044560000}"/>
    <cellStyle name="SAPBEXexcCritical6 2 2 5 2" xfId="15688" xr:uid="{00000000-0005-0000-0000-000045560000}"/>
    <cellStyle name="SAPBEXexcCritical6 2 2 5 2 2" xfId="27242" xr:uid="{00000000-0005-0000-0000-000046560000}"/>
    <cellStyle name="SAPBEXexcCritical6 2 2 5 2 3" xfId="38232" xr:uid="{00000000-0005-0000-0000-000047560000}"/>
    <cellStyle name="SAPBEXexcCritical6 2 2 5 3" xfId="17614" xr:uid="{00000000-0005-0000-0000-000048560000}"/>
    <cellStyle name="SAPBEXexcCritical6 2 2 5 3 2" xfId="29102" xr:uid="{00000000-0005-0000-0000-000049560000}"/>
    <cellStyle name="SAPBEXexcCritical6 2 2 5 3 3" xfId="39905" xr:uid="{00000000-0005-0000-0000-00004A560000}"/>
    <cellStyle name="SAPBEXexcCritical6 2 2 5 4" xfId="19207" xr:uid="{00000000-0005-0000-0000-00004B560000}"/>
    <cellStyle name="SAPBEXexcCritical6 2 2 5 4 2" xfId="30695" xr:uid="{00000000-0005-0000-0000-00004C560000}"/>
    <cellStyle name="SAPBEXexcCritical6 2 2 5 4 3" xfId="41456" xr:uid="{00000000-0005-0000-0000-00004D560000}"/>
    <cellStyle name="SAPBEXexcCritical6 2 2 5 5" xfId="20941" xr:uid="{00000000-0005-0000-0000-00004E560000}"/>
    <cellStyle name="SAPBEXexcCritical6 2 2 5 5 2" xfId="32422" xr:uid="{00000000-0005-0000-0000-00004F560000}"/>
    <cellStyle name="SAPBEXexcCritical6 2 2 5 5 3" xfId="42995" xr:uid="{00000000-0005-0000-0000-000050560000}"/>
    <cellStyle name="SAPBEXexcCritical6 2 2 5 6" xfId="11110" xr:uid="{00000000-0005-0000-0000-000051560000}"/>
    <cellStyle name="SAPBEXexcCritical6 2 2 5 7" xfId="22765" xr:uid="{00000000-0005-0000-0000-000052560000}"/>
    <cellStyle name="SAPBEXexcCritical6 2 2 5 8" xfId="34102" xr:uid="{00000000-0005-0000-0000-000053560000}"/>
    <cellStyle name="SAPBEXexcCritical6 2 2 6" xfId="7734" xr:uid="{00000000-0005-0000-0000-000054560000}"/>
    <cellStyle name="SAPBEXexcCritical6 2 2 6 2" xfId="16719" xr:uid="{00000000-0005-0000-0000-000055560000}"/>
    <cellStyle name="SAPBEXexcCritical6 2 2 6 2 2" xfId="28273" xr:uid="{00000000-0005-0000-0000-000056560000}"/>
    <cellStyle name="SAPBEXexcCritical6 2 2 6 2 3" xfId="39148" xr:uid="{00000000-0005-0000-0000-000057560000}"/>
    <cellStyle name="SAPBEXexcCritical6 2 2 6 3" xfId="18521" xr:uid="{00000000-0005-0000-0000-000058560000}"/>
    <cellStyle name="SAPBEXexcCritical6 2 2 6 3 2" xfId="30009" xr:uid="{00000000-0005-0000-0000-000059560000}"/>
    <cellStyle name="SAPBEXexcCritical6 2 2 6 3 3" xfId="40808" xr:uid="{00000000-0005-0000-0000-00005A560000}"/>
    <cellStyle name="SAPBEXexcCritical6 2 2 6 4" xfId="20206" xr:uid="{00000000-0005-0000-0000-00005B560000}"/>
    <cellStyle name="SAPBEXexcCritical6 2 2 6 4 2" xfId="31694" xr:uid="{00000000-0005-0000-0000-00005C560000}"/>
    <cellStyle name="SAPBEXexcCritical6 2 2 6 4 3" xfId="42344" xr:uid="{00000000-0005-0000-0000-00005D560000}"/>
    <cellStyle name="SAPBEXexcCritical6 2 2 6 5" xfId="21940" xr:uid="{00000000-0005-0000-0000-00005E560000}"/>
    <cellStyle name="SAPBEXexcCritical6 2 2 6 5 2" xfId="33421" xr:uid="{00000000-0005-0000-0000-00005F560000}"/>
    <cellStyle name="SAPBEXexcCritical6 2 2 6 5 3" xfId="43883" xr:uid="{00000000-0005-0000-0000-000060560000}"/>
    <cellStyle name="SAPBEXexcCritical6 2 2 6 6" xfId="12185" xr:uid="{00000000-0005-0000-0000-000061560000}"/>
    <cellStyle name="SAPBEXexcCritical6 2 2 6 7" xfId="23764" xr:uid="{00000000-0005-0000-0000-000062560000}"/>
    <cellStyle name="SAPBEXexcCritical6 2 2 6 8" xfId="35099" xr:uid="{00000000-0005-0000-0000-000063560000}"/>
    <cellStyle name="SAPBEXexcCritical6 2 2 7" xfId="10154" xr:uid="{00000000-0005-0000-0000-000064560000}"/>
    <cellStyle name="SAPBEXexcCritical6 2 2 7 2" xfId="14917" xr:uid="{00000000-0005-0000-0000-000065560000}"/>
    <cellStyle name="SAPBEXexcCritical6 2 2 7 2 2" xfId="26475" xr:uid="{00000000-0005-0000-0000-000066560000}"/>
    <cellStyle name="SAPBEXexcCritical6 2 2 7 2 3" xfId="37543" xr:uid="{00000000-0005-0000-0000-000067560000}"/>
    <cellStyle name="SAPBEXexcCritical6 2 2 7 3" xfId="14155" xr:uid="{00000000-0005-0000-0000-000068560000}"/>
    <cellStyle name="SAPBEXexcCritical6 2 2 7 3 2" xfId="25719" xr:uid="{00000000-0005-0000-0000-000069560000}"/>
    <cellStyle name="SAPBEXexcCritical6 2 2 7 3 3" xfId="36899" xr:uid="{00000000-0005-0000-0000-00006A560000}"/>
    <cellStyle name="SAPBEXexcCritical6 2 2 7 4" xfId="13883" xr:uid="{00000000-0005-0000-0000-00006B560000}"/>
    <cellStyle name="SAPBEXexcCritical6 2 2 7 4 2" xfId="25447" xr:uid="{00000000-0005-0000-0000-00006C560000}"/>
    <cellStyle name="SAPBEXexcCritical6 2 2 7 4 3" xfId="36656" xr:uid="{00000000-0005-0000-0000-00006D560000}"/>
    <cellStyle name="SAPBEXexcCritical6 2 2 7 5" xfId="14315" xr:uid="{00000000-0005-0000-0000-00006E560000}"/>
    <cellStyle name="SAPBEXexcCritical6 2 2 7 5 2" xfId="25879" xr:uid="{00000000-0005-0000-0000-00006F560000}"/>
    <cellStyle name="SAPBEXexcCritical6 2 2 7 5 3" xfId="37040" xr:uid="{00000000-0005-0000-0000-000070560000}"/>
    <cellStyle name="SAPBEXexcCritical6 2 2 7 6" xfId="22344" xr:uid="{00000000-0005-0000-0000-000071560000}"/>
    <cellStyle name="SAPBEXexcCritical6 2 2 7 7" xfId="8212" xr:uid="{00000000-0005-0000-0000-000072560000}"/>
    <cellStyle name="SAPBEXexcCritical6 2 2 8" xfId="13626" xr:uid="{00000000-0005-0000-0000-000073560000}"/>
    <cellStyle name="SAPBEXexcCritical6 2 2 8 2" xfId="25190" xr:uid="{00000000-0005-0000-0000-000074560000}"/>
    <cellStyle name="SAPBEXexcCritical6 2 2 8 3" xfId="36430" xr:uid="{00000000-0005-0000-0000-000075560000}"/>
    <cellStyle name="SAPBEXexcCritical6 2 2 9" xfId="13157" xr:uid="{00000000-0005-0000-0000-000076560000}"/>
    <cellStyle name="SAPBEXexcCritical6 2 2 9 2" xfId="24725" xr:uid="{00000000-0005-0000-0000-000077560000}"/>
    <cellStyle name="SAPBEXexcCritical6 2 2 9 3" xfId="36013" xr:uid="{00000000-0005-0000-0000-000078560000}"/>
    <cellStyle name="SAPBEXexcCritical6 2 3" xfId="4229" xr:uid="{00000000-0005-0000-0000-000079560000}"/>
    <cellStyle name="SAPBEXexcCritical6 2 3 10" xfId="9151" xr:uid="{00000000-0005-0000-0000-00007A560000}"/>
    <cellStyle name="SAPBEXexcCritical6 2 3 11" xfId="8908" xr:uid="{00000000-0005-0000-0000-00007B560000}"/>
    <cellStyle name="SAPBEXexcCritical6 2 3 12" xfId="8381" xr:uid="{00000000-0005-0000-0000-00007C560000}"/>
    <cellStyle name="SAPBEXexcCritical6 2 3 2" xfId="7367" xr:uid="{00000000-0005-0000-0000-00007D560000}"/>
    <cellStyle name="SAPBEXexcCritical6 2 3 2 2" xfId="16601" xr:uid="{00000000-0005-0000-0000-00007E560000}"/>
    <cellStyle name="SAPBEXexcCritical6 2 3 2 2 2" xfId="28155" xr:uid="{00000000-0005-0000-0000-00007F560000}"/>
    <cellStyle name="SAPBEXexcCritical6 2 3 2 2 3" xfId="39040" xr:uid="{00000000-0005-0000-0000-000080560000}"/>
    <cellStyle name="SAPBEXexcCritical6 2 3 2 3" xfId="18435" xr:uid="{00000000-0005-0000-0000-000081560000}"/>
    <cellStyle name="SAPBEXexcCritical6 2 3 2 3 2" xfId="29923" xr:uid="{00000000-0005-0000-0000-000082560000}"/>
    <cellStyle name="SAPBEXexcCritical6 2 3 2 3 3" xfId="40723" xr:uid="{00000000-0005-0000-0000-000083560000}"/>
    <cellStyle name="SAPBEXexcCritical6 2 3 2 4" xfId="20120" xr:uid="{00000000-0005-0000-0000-000084560000}"/>
    <cellStyle name="SAPBEXexcCritical6 2 3 2 4 2" xfId="31608" xr:uid="{00000000-0005-0000-0000-000085560000}"/>
    <cellStyle name="SAPBEXexcCritical6 2 3 2 4 3" xfId="42264" xr:uid="{00000000-0005-0000-0000-000086560000}"/>
    <cellStyle name="SAPBEXexcCritical6 2 3 2 5" xfId="21854" xr:uid="{00000000-0005-0000-0000-000087560000}"/>
    <cellStyle name="SAPBEXexcCritical6 2 3 2 5 2" xfId="33335" xr:uid="{00000000-0005-0000-0000-000088560000}"/>
    <cellStyle name="SAPBEXexcCritical6 2 3 2 5 3" xfId="43803" xr:uid="{00000000-0005-0000-0000-000089560000}"/>
    <cellStyle name="SAPBEXexcCritical6 2 3 2 6" xfId="12021" xr:uid="{00000000-0005-0000-0000-00008A560000}"/>
    <cellStyle name="SAPBEXexcCritical6 2 3 2 7" xfId="23678" xr:uid="{00000000-0005-0000-0000-00008B560000}"/>
    <cellStyle name="SAPBEXexcCritical6 2 3 2 8" xfId="35013" xr:uid="{00000000-0005-0000-0000-00008C560000}"/>
    <cellStyle name="SAPBEXexcCritical6 2 3 3" xfId="7861" xr:uid="{00000000-0005-0000-0000-00008D560000}"/>
    <cellStyle name="SAPBEXexcCritical6 2 3 3 2" xfId="16846" xr:uid="{00000000-0005-0000-0000-00008E560000}"/>
    <cellStyle name="SAPBEXexcCritical6 2 3 3 2 2" xfId="28400" xr:uid="{00000000-0005-0000-0000-00008F560000}"/>
    <cellStyle name="SAPBEXexcCritical6 2 3 3 2 3" xfId="39244" xr:uid="{00000000-0005-0000-0000-000090560000}"/>
    <cellStyle name="SAPBEXexcCritical6 2 3 3 3" xfId="18626" xr:uid="{00000000-0005-0000-0000-000091560000}"/>
    <cellStyle name="SAPBEXexcCritical6 2 3 3 3 2" xfId="30114" xr:uid="{00000000-0005-0000-0000-000092560000}"/>
    <cellStyle name="SAPBEXexcCritical6 2 3 3 3 3" xfId="40911" xr:uid="{00000000-0005-0000-0000-000093560000}"/>
    <cellStyle name="SAPBEXexcCritical6 2 3 3 4" xfId="20333" xr:uid="{00000000-0005-0000-0000-000094560000}"/>
    <cellStyle name="SAPBEXexcCritical6 2 3 3 4 2" xfId="31821" xr:uid="{00000000-0005-0000-0000-000095560000}"/>
    <cellStyle name="SAPBEXexcCritical6 2 3 3 4 3" xfId="42440" xr:uid="{00000000-0005-0000-0000-000096560000}"/>
    <cellStyle name="SAPBEXexcCritical6 2 3 3 5" xfId="22067" xr:uid="{00000000-0005-0000-0000-000097560000}"/>
    <cellStyle name="SAPBEXexcCritical6 2 3 3 5 2" xfId="33548" xr:uid="{00000000-0005-0000-0000-000098560000}"/>
    <cellStyle name="SAPBEXexcCritical6 2 3 3 5 3" xfId="43979" xr:uid="{00000000-0005-0000-0000-000099560000}"/>
    <cellStyle name="SAPBEXexcCritical6 2 3 3 6" xfId="12312" xr:uid="{00000000-0005-0000-0000-00009A560000}"/>
    <cellStyle name="SAPBEXexcCritical6 2 3 3 7" xfId="23891" xr:uid="{00000000-0005-0000-0000-00009B560000}"/>
    <cellStyle name="SAPBEXexcCritical6 2 3 3 8" xfId="35226" xr:uid="{00000000-0005-0000-0000-00009C560000}"/>
    <cellStyle name="SAPBEXexcCritical6 2 3 4" xfId="7963" xr:uid="{00000000-0005-0000-0000-00009D560000}"/>
    <cellStyle name="SAPBEXexcCritical6 2 3 4 2" xfId="16948" xr:uid="{00000000-0005-0000-0000-00009E560000}"/>
    <cellStyle name="SAPBEXexcCritical6 2 3 4 2 2" xfId="28502" xr:uid="{00000000-0005-0000-0000-00009F560000}"/>
    <cellStyle name="SAPBEXexcCritical6 2 3 4 2 3" xfId="39342" xr:uid="{00000000-0005-0000-0000-0000A0560000}"/>
    <cellStyle name="SAPBEXexcCritical6 2 3 4 3" xfId="18726" xr:uid="{00000000-0005-0000-0000-0000A1560000}"/>
    <cellStyle name="SAPBEXexcCritical6 2 3 4 3 2" xfId="30214" xr:uid="{00000000-0005-0000-0000-0000A2560000}"/>
    <cellStyle name="SAPBEXexcCritical6 2 3 4 3 3" xfId="41010" xr:uid="{00000000-0005-0000-0000-0000A3560000}"/>
    <cellStyle name="SAPBEXexcCritical6 2 3 4 4" xfId="20435" xr:uid="{00000000-0005-0000-0000-0000A4560000}"/>
    <cellStyle name="SAPBEXexcCritical6 2 3 4 4 2" xfId="31923" xr:uid="{00000000-0005-0000-0000-0000A5560000}"/>
    <cellStyle name="SAPBEXexcCritical6 2 3 4 4 3" xfId="42538" xr:uid="{00000000-0005-0000-0000-0000A6560000}"/>
    <cellStyle name="SAPBEXexcCritical6 2 3 4 5" xfId="22169" xr:uid="{00000000-0005-0000-0000-0000A7560000}"/>
    <cellStyle name="SAPBEXexcCritical6 2 3 4 5 2" xfId="33650" xr:uid="{00000000-0005-0000-0000-0000A8560000}"/>
    <cellStyle name="SAPBEXexcCritical6 2 3 4 5 3" xfId="44077" xr:uid="{00000000-0005-0000-0000-0000A9560000}"/>
    <cellStyle name="SAPBEXexcCritical6 2 3 4 6" xfId="12414" xr:uid="{00000000-0005-0000-0000-0000AA560000}"/>
    <cellStyle name="SAPBEXexcCritical6 2 3 4 7" xfId="23993" xr:uid="{00000000-0005-0000-0000-0000AB560000}"/>
    <cellStyle name="SAPBEXexcCritical6 2 3 4 8" xfId="35328" xr:uid="{00000000-0005-0000-0000-0000AC560000}"/>
    <cellStyle name="SAPBEXexcCritical6 2 3 5" xfId="10155" xr:uid="{00000000-0005-0000-0000-0000AD560000}"/>
    <cellStyle name="SAPBEXexcCritical6 2 3 6" xfId="14238" xr:uid="{00000000-0005-0000-0000-0000AE560000}"/>
    <cellStyle name="SAPBEXexcCritical6 2 3 6 2" xfId="25802" xr:uid="{00000000-0005-0000-0000-0000AF560000}"/>
    <cellStyle name="SAPBEXexcCritical6 2 3 6 3" xfId="36967" xr:uid="{00000000-0005-0000-0000-0000B0560000}"/>
    <cellStyle name="SAPBEXexcCritical6 2 3 7" xfId="14565" xr:uid="{00000000-0005-0000-0000-0000B1560000}"/>
    <cellStyle name="SAPBEXexcCritical6 2 3 7 2" xfId="26126" xr:uid="{00000000-0005-0000-0000-0000B2560000}"/>
    <cellStyle name="SAPBEXexcCritical6 2 3 7 3" xfId="37259" xr:uid="{00000000-0005-0000-0000-0000B3560000}"/>
    <cellStyle name="SAPBEXexcCritical6 2 3 8" xfId="15130" xr:uid="{00000000-0005-0000-0000-0000B4560000}"/>
    <cellStyle name="SAPBEXexcCritical6 2 3 8 2" xfId="26688" xr:uid="{00000000-0005-0000-0000-0000B5560000}"/>
    <cellStyle name="SAPBEXexcCritical6 2 3 8 3" xfId="37730" xr:uid="{00000000-0005-0000-0000-0000B6560000}"/>
    <cellStyle name="SAPBEXexcCritical6 2 3 9" xfId="13745" xr:uid="{00000000-0005-0000-0000-0000B7560000}"/>
    <cellStyle name="SAPBEXexcCritical6 2 3 9 2" xfId="25309" xr:uid="{00000000-0005-0000-0000-0000B8560000}"/>
    <cellStyle name="SAPBEXexcCritical6 2 3 9 3" xfId="36538" xr:uid="{00000000-0005-0000-0000-0000B9560000}"/>
    <cellStyle name="SAPBEXexcCritical6 2 4" xfId="4230" xr:uid="{00000000-0005-0000-0000-0000BA560000}"/>
    <cellStyle name="SAPBEXexcCritical6 2 5" xfId="6563" xr:uid="{00000000-0005-0000-0000-0000BB560000}"/>
    <cellStyle name="SAPBEXexcCritical6 2 5 2" xfId="15844" xr:uid="{00000000-0005-0000-0000-0000BC560000}"/>
    <cellStyle name="SAPBEXexcCritical6 2 5 2 2" xfId="27398" xr:uid="{00000000-0005-0000-0000-0000BD560000}"/>
    <cellStyle name="SAPBEXexcCritical6 2 5 2 3" xfId="38369" xr:uid="{00000000-0005-0000-0000-0000BE560000}"/>
    <cellStyle name="SAPBEXexcCritical6 2 5 3" xfId="17754" xr:uid="{00000000-0005-0000-0000-0000BF560000}"/>
    <cellStyle name="SAPBEXexcCritical6 2 5 3 2" xfId="29242" xr:uid="{00000000-0005-0000-0000-0000C0560000}"/>
    <cellStyle name="SAPBEXexcCritical6 2 5 3 3" xfId="40045" xr:uid="{00000000-0005-0000-0000-0000C1560000}"/>
    <cellStyle name="SAPBEXexcCritical6 2 5 4" xfId="19363" xr:uid="{00000000-0005-0000-0000-0000C2560000}"/>
    <cellStyle name="SAPBEXexcCritical6 2 5 4 2" xfId="30851" xr:uid="{00000000-0005-0000-0000-0000C3560000}"/>
    <cellStyle name="SAPBEXexcCritical6 2 5 4 3" xfId="41593" xr:uid="{00000000-0005-0000-0000-0000C4560000}"/>
    <cellStyle name="SAPBEXexcCritical6 2 5 5" xfId="21097" xr:uid="{00000000-0005-0000-0000-0000C5560000}"/>
    <cellStyle name="SAPBEXexcCritical6 2 5 5 2" xfId="32578" xr:uid="{00000000-0005-0000-0000-0000C6560000}"/>
    <cellStyle name="SAPBEXexcCritical6 2 5 5 3" xfId="43132" xr:uid="{00000000-0005-0000-0000-0000C7560000}"/>
    <cellStyle name="SAPBEXexcCritical6 2 5 6" xfId="11266" xr:uid="{00000000-0005-0000-0000-0000C8560000}"/>
    <cellStyle name="SAPBEXexcCritical6 2 5 7" xfId="22921" xr:uid="{00000000-0005-0000-0000-0000C9560000}"/>
    <cellStyle name="SAPBEXexcCritical6 2 5 8" xfId="34258" xr:uid="{00000000-0005-0000-0000-0000CA560000}"/>
    <cellStyle name="SAPBEXexcCritical6 2 6" xfId="13054" xr:uid="{00000000-0005-0000-0000-0000CB560000}"/>
    <cellStyle name="SAPBEXexcCritical6 2 6 2" xfId="24623" xr:uid="{00000000-0005-0000-0000-0000CC560000}"/>
    <cellStyle name="SAPBEXexcCritical6 2 6 3" xfId="35912" xr:uid="{00000000-0005-0000-0000-0000CD560000}"/>
    <cellStyle name="SAPBEXexcCritical6 2 7" xfId="14439" xr:uid="{00000000-0005-0000-0000-0000CE560000}"/>
    <cellStyle name="SAPBEXexcCritical6 2 7 2" xfId="26003" xr:uid="{00000000-0005-0000-0000-0000CF560000}"/>
    <cellStyle name="SAPBEXexcCritical6 2 7 3" xfId="37147" xr:uid="{00000000-0005-0000-0000-0000D0560000}"/>
    <cellStyle name="SAPBEXexcCritical6 2 8" xfId="15150" xr:uid="{00000000-0005-0000-0000-0000D1560000}"/>
    <cellStyle name="SAPBEXexcCritical6 2 8 2" xfId="26708" xr:uid="{00000000-0005-0000-0000-0000D2560000}"/>
    <cellStyle name="SAPBEXexcCritical6 2 8 3" xfId="37749" xr:uid="{00000000-0005-0000-0000-0000D3560000}"/>
    <cellStyle name="SAPBEXexcCritical6 2 9" xfId="15231" xr:uid="{00000000-0005-0000-0000-0000D4560000}"/>
    <cellStyle name="SAPBEXexcCritical6 2 9 2" xfId="26788" xr:uid="{00000000-0005-0000-0000-0000D5560000}"/>
    <cellStyle name="SAPBEXexcCritical6 2 9 3" xfId="37822" xr:uid="{00000000-0005-0000-0000-0000D6560000}"/>
    <cellStyle name="SAPBEXexcCritical6 3" xfId="4231" xr:uid="{00000000-0005-0000-0000-0000D7560000}"/>
    <cellStyle name="SAPBEXexcCritical6 3 10" xfId="13495" xr:uid="{00000000-0005-0000-0000-0000D8560000}"/>
    <cellStyle name="SAPBEXexcCritical6 3 10 2" xfId="25059" xr:uid="{00000000-0005-0000-0000-0000D9560000}"/>
    <cellStyle name="SAPBEXexcCritical6 3 10 3" xfId="36318" xr:uid="{00000000-0005-0000-0000-0000DA560000}"/>
    <cellStyle name="SAPBEXexcCritical6 3 11" xfId="14393" xr:uid="{00000000-0005-0000-0000-0000DB560000}"/>
    <cellStyle name="SAPBEXexcCritical6 3 11 2" xfId="25957" xr:uid="{00000000-0005-0000-0000-0000DC560000}"/>
    <cellStyle name="SAPBEXexcCritical6 3 11 3" xfId="37104" xr:uid="{00000000-0005-0000-0000-0000DD560000}"/>
    <cellStyle name="SAPBEXexcCritical6 3 12" xfId="9764" xr:uid="{00000000-0005-0000-0000-0000DE560000}"/>
    <cellStyle name="SAPBEXexcCritical6 3 13" xfId="8785" xr:uid="{00000000-0005-0000-0000-0000DF560000}"/>
    <cellStyle name="SAPBEXexcCritical6 3 2" xfId="4232" xr:uid="{00000000-0005-0000-0000-0000E0560000}"/>
    <cellStyle name="SAPBEXexcCritical6 3 3" xfId="5485" xr:uid="{00000000-0005-0000-0000-0000E1560000}"/>
    <cellStyle name="SAPBEXexcCritical6 3 3 2" xfId="15298" xr:uid="{00000000-0005-0000-0000-0000E2560000}"/>
    <cellStyle name="SAPBEXexcCritical6 3 3 2 2" xfId="26853" xr:uid="{00000000-0005-0000-0000-0000E3560000}"/>
    <cellStyle name="SAPBEXexcCritical6 3 3 2 3" xfId="37883" xr:uid="{00000000-0005-0000-0000-0000E4560000}"/>
    <cellStyle name="SAPBEXexcCritical6 3 3 3" xfId="17277" xr:uid="{00000000-0005-0000-0000-0000E5560000}"/>
    <cellStyle name="SAPBEXexcCritical6 3 3 3 2" xfId="28765" xr:uid="{00000000-0005-0000-0000-0000E6560000}"/>
    <cellStyle name="SAPBEXexcCritical6 3 3 3 3" xfId="39573" xr:uid="{00000000-0005-0000-0000-0000E7560000}"/>
    <cellStyle name="SAPBEXexcCritical6 3 3 4" xfId="18884" xr:uid="{00000000-0005-0000-0000-0000E8560000}"/>
    <cellStyle name="SAPBEXexcCritical6 3 3 4 2" xfId="30372" xr:uid="{00000000-0005-0000-0000-0000E9560000}"/>
    <cellStyle name="SAPBEXexcCritical6 3 3 4 3" xfId="41166" xr:uid="{00000000-0005-0000-0000-0000EA560000}"/>
    <cellStyle name="SAPBEXexcCritical6 3 3 5" xfId="20624" xr:uid="{00000000-0005-0000-0000-0000EB560000}"/>
    <cellStyle name="SAPBEXexcCritical6 3 3 5 2" xfId="32108" xr:uid="{00000000-0005-0000-0000-0000EC560000}"/>
    <cellStyle name="SAPBEXexcCritical6 3 3 5 3" xfId="42714" xr:uid="{00000000-0005-0000-0000-0000ED560000}"/>
    <cellStyle name="SAPBEXexcCritical6 3 3 6" xfId="10717" xr:uid="{00000000-0005-0000-0000-0000EE560000}"/>
    <cellStyle name="SAPBEXexcCritical6 3 3 7" xfId="22455" xr:uid="{00000000-0005-0000-0000-0000EF560000}"/>
    <cellStyle name="SAPBEXexcCritical6 3 3 8" xfId="33803" xr:uid="{00000000-0005-0000-0000-0000F0560000}"/>
    <cellStyle name="SAPBEXexcCritical6 3 4" xfId="6912" xr:uid="{00000000-0005-0000-0000-0000F1560000}"/>
    <cellStyle name="SAPBEXexcCritical6 3 4 2" xfId="16193" xr:uid="{00000000-0005-0000-0000-0000F2560000}"/>
    <cellStyle name="SAPBEXexcCritical6 3 4 2 2" xfId="27747" xr:uid="{00000000-0005-0000-0000-0000F3560000}"/>
    <cellStyle name="SAPBEXexcCritical6 3 4 2 3" xfId="38680" xr:uid="{00000000-0005-0000-0000-0000F4560000}"/>
    <cellStyle name="SAPBEXexcCritical6 3 4 3" xfId="18068" xr:uid="{00000000-0005-0000-0000-0000F5560000}"/>
    <cellStyle name="SAPBEXexcCritical6 3 4 3 2" xfId="29556" xr:uid="{00000000-0005-0000-0000-0000F6560000}"/>
    <cellStyle name="SAPBEXexcCritical6 3 4 3 3" xfId="40358" xr:uid="{00000000-0005-0000-0000-0000F7560000}"/>
    <cellStyle name="SAPBEXexcCritical6 3 4 4" xfId="19712" xr:uid="{00000000-0005-0000-0000-0000F8560000}"/>
    <cellStyle name="SAPBEXexcCritical6 3 4 4 2" xfId="31200" xr:uid="{00000000-0005-0000-0000-0000F9560000}"/>
    <cellStyle name="SAPBEXexcCritical6 3 4 4 3" xfId="41904" xr:uid="{00000000-0005-0000-0000-0000FA560000}"/>
    <cellStyle name="SAPBEXexcCritical6 3 4 5" xfId="21446" xr:uid="{00000000-0005-0000-0000-0000FB560000}"/>
    <cellStyle name="SAPBEXexcCritical6 3 4 5 2" xfId="32927" xr:uid="{00000000-0005-0000-0000-0000FC560000}"/>
    <cellStyle name="SAPBEXexcCritical6 3 4 5 3" xfId="43443" xr:uid="{00000000-0005-0000-0000-0000FD560000}"/>
    <cellStyle name="SAPBEXexcCritical6 3 4 6" xfId="11615" xr:uid="{00000000-0005-0000-0000-0000FE560000}"/>
    <cellStyle name="SAPBEXexcCritical6 3 4 7" xfId="23270" xr:uid="{00000000-0005-0000-0000-0000FF560000}"/>
    <cellStyle name="SAPBEXexcCritical6 3 4 8" xfId="34607" xr:uid="{00000000-0005-0000-0000-000000570000}"/>
    <cellStyle name="SAPBEXexcCritical6 3 5" xfId="6365" xr:uid="{00000000-0005-0000-0000-000001570000}"/>
    <cellStyle name="SAPBEXexcCritical6 3 5 2" xfId="15646" xr:uid="{00000000-0005-0000-0000-000002570000}"/>
    <cellStyle name="SAPBEXexcCritical6 3 5 2 2" xfId="27200" xr:uid="{00000000-0005-0000-0000-000003570000}"/>
    <cellStyle name="SAPBEXexcCritical6 3 5 2 3" xfId="38198" xr:uid="{00000000-0005-0000-0000-000004570000}"/>
    <cellStyle name="SAPBEXexcCritical6 3 5 3" xfId="17578" xr:uid="{00000000-0005-0000-0000-000005570000}"/>
    <cellStyle name="SAPBEXexcCritical6 3 5 3 2" xfId="29066" xr:uid="{00000000-0005-0000-0000-000006570000}"/>
    <cellStyle name="SAPBEXexcCritical6 3 5 3 3" xfId="39869" xr:uid="{00000000-0005-0000-0000-000007570000}"/>
    <cellStyle name="SAPBEXexcCritical6 3 5 4" xfId="19165" xr:uid="{00000000-0005-0000-0000-000008570000}"/>
    <cellStyle name="SAPBEXexcCritical6 3 5 4 2" xfId="30653" xr:uid="{00000000-0005-0000-0000-000009570000}"/>
    <cellStyle name="SAPBEXexcCritical6 3 5 4 3" xfId="41422" xr:uid="{00000000-0005-0000-0000-00000A570000}"/>
    <cellStyle name="SAPBEXexcCritical6 3 5 5" xfId="20899" xr:uid="{00000000-0005-0000-0000-00000B570000}"/>
    <cellStyle name="SAPBEXexcCritical6 3 5 5 2" xfId="32380" xr:uid="{00000000-0005-0000-0000-00000C570000}"/>
    <cellStyle name="SAPBEXexcCritical6 3 5 5 3" xfId="42961" xr:uid="{00000000-0005-0000-0000-00000D570000}"/>
    <cellStyle name="SAPBEXexcCritical6 3 5 6" xfId="11068" xr:uid="{00000000-0005-0000-0000-00000E570000}"/>
    <cellStyle name="SAPBEXexcCritical6 3 5 7" xfId="22723" xr:uid="{00000000-0005-0000-0000-00000F570000}"/>
    <cellStyle name="SAPBEXexcCritical6 3 5 8" xfId="34060" xr:uid="{00000000-0005-0000-0000-000010570000}"/>
    <cellStyle name="SAPBEXexcCritical6 3 6" xfId="7033" xr:uid="{00000000-0005-0000-0000-000011570000}"/>
    <cellStyle name="SAPBEXexcCritical6 3 6 2" xfId="16314" xr:uid="{00000000-0005-0000-0000-000012570000}"/>
    <cellStyle name="SAPBEXexcCritical6 3 6 2 2" xfId="27868" xr:uid="{00000000-0005-0000-0000-000013570000}"/>
    <cellStyle name="SAPBEXexcCritical6 3 6 2 3" xfId="38784" xr:uid="{00000000-0005-0000-0000-000014570000}"/>
    <cellStyle name="SAPBEXexcCritical6 3 6 3" xfId="18174" xr:uid="{00000000-0005-0000-0000-000015570000}"/>
    <cellStyle name="SAPBEXexcCritical6 3 6 3 2" xfId="29662" xr:uid="{00000000-0005-0000-0000-000016570000}"/>
    <cellStyle name="SAPBEXexcCritical6 3 6 3 3" xfId="40463" xr:uid="{00000000-0005-0000-0000-000017570000}"/>
    <cellStyle name="SAPBEXexcCritical6 3 6 4" xfId="19833" xr:uid="{00000000-0005-0000-0000-000018570000}"/>
    <cellStyle name="SAPBEXexcCritical6 3 6 4 2" xfId="31321" xr:uid="{00000000-0005-0000-0000-000019570000}"/>
    <cellStyle name="SAPBEXexcCritical6 3 6 4 3" xfId="42008" xr:uid="{00000000-0005-0000-0000-00001A570000}"/>
    <cellStyle name="SAPBEXexcCritical6 3 6 5" xfId="21567" xr:uid="{00000000-0005-0000-0000-00001B570000}"/>
    <cellStyle name="SAPBEXexcCritical6 3 6 5 2" xfId="33048" xr:uid="{00000000-0005-0000-0000-00001C570000}"/>
    <cellStyle name="SAPBEXexcCritical6 3 6 5 3" xfId="43547" xr:uid="{00000000-0005-0000-0000-00001D570000}"/>
    <cellStyle name="SAPBEXexcCritical6 3 6 6" xfId="11736" xr:uid="{00000000-0005-0000-0000-00001E570000}"/>
    <cellStyle name="SAPBEXexcCritical6 3 6 7" xfId="23391" xr:uid="{00000000-0005-0000-0000-00001F570000}"/>
    <cellStyle name="SAPBEXexcCritical6 3 6 8" xfId="34728" xr:uid="{00000000-0005-0000-0000-000020570000}"/>
    <cellStyle name="SAPBEXexcCritical6 3 7" xfId="10156" xr:uid="{00000000-0005-0000-0000-000021570000}"/>
    <cellStyle name="SAPBEXexcCritical6 3 8" xfId="13625" xr:uid="{00000000-0005-0000-0000-000022570000}"/>
    <cellStyle name="SAPBEXexcCritical6 3 8 2" xfId="25189" xr:uid="{00000000-0005-0000-0000-000023570000}"/>
    <cellStyle name="SAPBEXexcCritical6 3 8 3" xfId="36429" xr:uid="{00000000-0005-0000-0000-000024570000}"/>
    <cellStyle name="SAPBEXexcCritical6 3 9" xfId="14764" xr:uid="{00000000-0005-0000-0000-000025570000}"/>
    <cellStyle name="SAPBEXexcCritical6 3 9 2" xfId="26323" xr:uid="{00000000-0005-0000-0000-000026570000}"/>
    <cellStyle name="SAPBEXexcCritical6 3 9 3" xfId="37416" xr:uid="{00000000-0005-0000-0000-000027570000}"/>
    <cellStyle name="SAPBEXexcCritical6 4" xfId="4233" xr:uid="{00000000-0005-0000-0000-000028570000}"/>
    <cellStyle name="SAPBEXexcCritical6 4 10" xfId="9150" xr:uid="{00000000-0005-0000-0000-000029570000}"/>
    <cellStyle name="SAPBEXexcCritical6 4 11" xfId="8911" xr:uid="{00000000-0005-0000-0000-00002A570000}"/>
    <cellStyle name="SAPBEXexcCritical6 4 12" xfId="8380" xr:uid="{00000000-0005-0000-0000-00002B570000}"/>
    <cellStyle name="SAPBEXexcCritical6 4 2" xfId="7366" xr:uid="{00000000-0005-0000-0000-00002C570000}"/>
    <cellStyle name="SAPBEXexcCritical6 4 2 2" xfId="16600" xr:uid="{00000000-0005-0000-0000-00002D570000}"/>
    <cellStyle name="SAPBEXexcCritical6 4 2 2 2" xfId="28154" xr:uid="{00000000-0005-0000-0000-00002E570000}"/>
    <cellStyle name="SAPBEXexcCritical6 4 2 2 3" xfId="39039" xr:uid="{00000000-0005-0000-0000-00002F570000}"/>
    <cellStyle name="SAPBEXexcCritical6 4 2 3" xfId="18434" xr:uid="{00000000-0005-0000-0000-000030570000}"/>
    <cellStyle name="SAPBEXexcCritical6 4 2 3 2" xfId="29922" xr:uid="{00000000-0005-0000-0000-000031570000}"/>
    <cellStyle name="SAPBEXexcCritical6 4 2 3 3" xfId="40722" xr:uid="{00000000-0005-0000-0000-000032570000}"/>
    <cellStyle name="SAPBEXexcCritical6 4 2 4" xfId="20119" xr:uid="{00000000-0005-0000-0000-000033570000}"/>
    <cellStyle name="SAPBEXexcCritical6 4 2 4 2" xfId="31607" xr:uid="{00000000-0005-0000-0000-000034570000}"/>
    <cellStyle name="SAPBEXexcCritical6 4 2 4 3" xfId="42263" xr:uid="{00000000-0005-0000-0000-000035570000}"/>
    <cellStyle name="SAPBEXexcCritical6 4 2 5" xfId="21853" xr:uid="{00000000-0005-0000-0000-000036570000}"/>
    <cellStyle name="SAPBEXexcCritical6 4 2 5 2" xfId="33334" xr:uid="{00000000-0005-0000-0000-000037570000}"/>
    <cellStyle name="SAPBEXexcCritical6 4 2 5 3" xfId="43802" xr:uid="{00000000-0005-0000-0000-000038570000}"/>
    <cellStyle name="SAPBEXexcCritical6 4 2 6" xfId="12020" xr:uid="{00000000-0005-0000-0000-000039570000}"/>
    <cellStyle name="SAPBEXexcCritical6 4 2 7" xfId="23677" xr:uid="{00000000-0005-0000-0000-00003A570000}"/>
    <cellStyle name="SAPBEXexcCritical6 4 2 8" xfId="35012" xr:uid="{00000000-0005-0000-0000-00003B570000}"/>
    <cellStyle name="SAPBEXexcCritical6 4 3" xfId="7860" xr:uid="{00000000-0005-0000-0000-00003C570000}"/>
    <cellStyle name="SAPBEXexcCritical6 4 3 2" xfId="16845" xr:uid="{00000000-0005-0000-0000-00003D570000}"/>
    <cellStyle name="SAPBEXexcCritical6 4 3 2 2" xfId="28399" xr:uid="{00000000-0005-0000-0000-00003E570000}"/>
    <cellStyle name="SAPBEXexcCritical6 4 3 2 3" xfId="39243" xr:uid="{00000000-0005-0000-0000-00003F570000}"/>
    <cellStyle name="SAPBEXexcCritical6 4 3 3" xfId="18625" xr:uid="{00000000-0005-0000-0000-000040570000}"/>
    <cellStyle name="SAPBEXexcCritical6 4 3 3 2" xfId="30113" xr:uid="{00000000-0005-0000-0000-000041570000}"/>
    <cellStyle name="SAPBEXexcCritical6 4 3 3 3" xfId="40910" xr:uid="{00000000-0005-0000-0000-000042570000}"/>
    <cellStyle name="SAPBEXexcCritical6 4 3 4" xfId="20332" xr:uid="{00000000-0005-0000-0000-000043570000}"/>
    <cellStyle name="SAPBEXexcCritical6 4 3 4 2" xfId="31820" xr:uid="{00000000-0005-0000-0000-000044570000}"/>
    <cellStyle name="SAPBEXexcCritical6 4 3 4 3" xfId="42439" xr:uid="{00000000-0005-0000-0000-000045570000}"/>
    <cellStyle name="SAPBEXexcCritical6 4 3 5" xfId="22066" xr:uid="{00000000-0005-0000-0000-000046570000}"/>
    <cellStyle name="SAPBEXexcCritical6 4 3 5 2" xfId="33547" xr:uid="{00000000-0005-0000-0000-000047570000}"/>
    <cellStyle name="SAPBEXexcCritical6 4 3 5 3" xfId="43978" xr:uid="{00000000-0005-0000-0000-000048570000}"/>
    <cellStyle name="SAPBEXexcCritical6 4 3 6" xfId="12311" xr:uid="{00000000-0005-0000-0000-000049570000}"/>
    <cellStyle name="SAPBEXexcCritical6 4 3 7" xfId="23890" xr:uid="{00000000-0005-0000-0000-00004A570000}"/>
    <cellStyle name="SAPBEXexcCritical6 4 3 8" xfId="35225" xr:uid="{00000000-0005-0000-0000-00004B570000}"/>
    <cellStyle name="SAPBEXexcCritical6 4 4" xfId="7962" xr:uid="{00000000-0005-0000-0000-00004C570000}"/>
    <cellStyle name="SAPBEXexcCritical6 4 4 2" xfId="16947" xr:uid="{00000000-0005-0000-0000-00004D570000}"/>
    <cellStyle name="SAPBEXexcCritical6 4 4 2 2" xfId="28501" xr:uid="{00000000-0005-0000-0000-00004E570000}"/>
    <cellStyle name="SAPBEXexcCritical6 4 4 2 3" xfId="39341" xr:uid="{00000000-0005-0000-0000-00004F570000}"/>
    <cellStyle name="SAPBEXexcCritical6 4 4 3" xfId="18725" xr:uid="{00000000-0005-0000-0000-000050570000}"/>
    <cellStyle name="SAPBEXexcCritical6 4 4 3 2" xfId="30213" xr:uid="{00000000-0005-0000-0000-000051570000}"/>
    <cellStyle name="SAPBEXexcCritical6 4 4 3 3" xfId="41009" xr:uid="{00000000-0005-0000-0000-000052570000}"/>
    <cellStyle name="SAPBEXexcCritical6 4 4 4" xfId="20434" xr:uid="{00000000-0005-0000-0000-000053570000}"/>
    <cellStyle name="SAPBEXexcCritical6 4 4 4 2" xfId="31922" xr:uid="{00000000-0005-0000-0000-000054570000}"/>
    <cellStyle name="SAPBEXexcCritical6 4 4 4 3" xfId="42537" xr:uid="{00000000-0005-0000-0000-000055570000}"/>
    <cellStyle name="SAPBEXexcCritical6 4 4 5" xfId="22168" xr:uid="{00000000-0005-0000-0000-000056570000}"/>
    <cellStyle name="SAPBEXexcCritical6 4 4 5 2" xfId="33649" xr:uid="{00000000-0005-0000-0000-000057570000}"/>
    <cellStyle name="SAPBEXexcCritical6 4 4 5 3" xfId="44076" xr:uid="{00000000-0005-0000-0000-000058570000}"/>
    <cellStyle name="SAPBEXexcCritical6 4 4 6" xfId="12413" xr:uid="{00000000-0005-0000-0000-000059570000}"/>
    <cellStyle name="SAPBEXexcCritical6 4 4 7" xfId="23992" xr:uid="{00000000-0005-0000-0000-00005A570000}"/>
    <cellStyle name="SAPBEXexcCritical6 4 4 8" xfId="35327" xr:uid="{00000000-0005-0000-0000-00005B570000}"/>
    <cellStyle name="SAPBEXexcCritical6 4 5" xfId="10158" xr:uid="{00000000-0005-0000-0000-00005C570000}"/>
    <cellStyle name="SAPBEXexcCritical6 4 6" xfId="14237" xr:uid="{00000000-0005-0000-0000-00005D570000}"/>
    <cellStyle name="SAPBEXexcCritical6 4 6 2" xfId="25801" xr:uid="{00000000-0005-0000-0000-00005E570000}"/>
    <cellStyle name="SAPBEXexcCritical6 4 6 3" xfId="36966" xr:uid="{00000000-0005-0000-0000-00005F570000}"/>
    <cellStyle name="SAPBEXexcCritical6 4 7" xfId="14566" xr:uid="{00000000-0005-0000-0000-000060570000}"/>
    <cellStyle name="SAPBEXexcCritical6 4 7 2" xfId="26127" xr:uid="{00000000-0005-0000-0000-000061570000}"/>
    <cellStyle name="SAPBEXexcCritical6 4 7 3" xfId="37260" xr:uid="{00000000-0005-0000-0000-000062570000}"/>
    <cellStyle name="SAPBEXexcCritical6 4 8" xfId="15347" xr:uid="{00000000-0005-0000-0000-000063570000}"/>
    <cellStyle name="SAPBEXexcCritical6 4 8 2" xfId="26902" xr:uid="{00000000-0005-0000-0000-000064570000}"/>
    <cellStyle name="SAPBEXexcCritical6 4 8 3" xfId="37926" xr:uid="{00000000-0005-0000-0000-000065570000}"/>
    <cellStyle name="SAPBEXexcCritical6 4 9" xfId="13003" xr:uid="{00000000-0005-0000-0000-000066570000}"/>
    <cellStyle name="SAPBEXexcCritical6 4 9 2" xfId="24572" xr:uid="{00000000-0005-0000-0000-000067570000}"/>
    <cellStyle name="SAPBEXexcCritical6 4 9 3" xfId="35864" xr:uid="{00000000-0005-0000-0000-000068570000}"/>
    <cellStyle name="SAPBEXexcCritical6 5" xfId="12593" xr:uid="{00000000-0005-0000-0000-000069570000}"/>
    <cellStyle name="SAPBEXexcCritical6 5 2" xfId="24163" xr:uid="{00000000-0005-0000-0000-00006A570000}"/>
    <cellStyle name="SAPBEXexcCritical6 5 3" xfId="35494" xr:uid="{00000000-0005-0000-0000-00006B570000}"/>
    <cellStyle name="SAPBEXexcCritical6 6" xfId="15194" xr:uid="{00000000-0005-0000-0000-00006C570000}"/>
    <cellStyle name="SAPBEXexcCritical6 6 2" xfId="26752" xr:uid="{00000000-0005-0000-0000-00006D570000}"/>
    <cellStyle name="SAPBEXexcCritical6 6 3" xfId="37791" xr:uid="{00000000-0005-0000-0000-00006E570000}"/>
    <cellStyle name="SAPBEXexcCritical6 7" xfId="17195" xr:uid="{00000000-0005-0000-0000-00006F570000}"/>
    <cellStyle name="SAPBEXexcCritical6 7 2" xfId="28683" xr:uid="{00000000-0005-0000-0000-000070570000}"/>
    <cellStyle name="SAPBEXexcCritical6 7 3" xfId="39502" xr:uid="{00000000-0005-0000-0000-000071570000}"/>
    <cellStyle name="SAPBEXexcCritical6 8" xfId="12924" xr:uid="{00000000-0005-0000-0000-000072570000}"/>
    <cellStyle name="SAPBEXexcCritical6 8 2" xfId="24494" xr:uid="{00000000-0005-0000-0000-000073570000}"/>
    <cellStyle name="SAPBEXexcCritical6 8 3" xfId="35802" xr:uid="{00000000-0005-0000-0000-000074570000}"/>
    <cellStyle name="SAPBEXexcCritical6 9" xfId="8744" xr:uid="{00000000-0005-0000-0000-000075570000}"/>
    <cellStyle name="SAPBEXexcGood1" xfId="4234" xr:uid="{00000000-0005-0000-0000-000076570000}"/>
    <cellStyle name="SAPBEXexcGood1 2" xfId="4235" xr:uid="{00000000-0005-0000-0000-000077570000}"/>
    <cellStyle name="SAPBEXexcGood1 2 10" xfId="8677" xr:uid="{00000000-0005-0000-0000-000078570000}"/>
    <cellStyle name="SAPBEXexcGood1 2 11" xfId="8396" xr:uid="{00000000-0005-0000-0000-000079570000}"/>
    <cellStyle name="SAPBEXexcGood1 2 2" xfId="4236" xr:uid="{00000000-0005-0000-0000-00007A570000}"/>
    <cellStyle name="SAPBEXexcGood1 2 2 10" xfId="17405" xr:uid="{00000000-0005-0000-0000-00007B570000}"/>
    <cellStyle name="SAPBEXexcGood1 2 2 10 2" xfId="28893" xr:uid="{00000000-0005-0000-0000-00007C570000}"/>
    <cellStyle name="SAPBEXexcGood1 2 2 10 3" xfId="39697" xr:uid="{00000000-0005-0000-0000-00007D570000}"/>
    <cellStyle name="SAPBEXexcGood1 2 2 11" xfId="12750" xr:uid="{00000000-0005-0000-0000-00007E570000}"/>
    <cellStyle name="SAPBEXexcGood1 2 2 11 2" xfId="24320" xr:uid="{00000000-0005-0000-0000-00007F570000}"/>
    <cellStyle name="SAPBEXexcGood1 2 2 11 3" xfId="35642" xr:uid="{00000000-0005-0000-0000-000080570000}"/>
    <cellStyle name="SAPBEXexcGood1 2 2 12" xfId="8297" xr:uid="{00000000-0005-0000-0000-000081570000}"/>
    <cellStyle name="SAPBEXexcGood1 2 2 13" xfId="10141" xr:uid="{00000000-0005-0000-0000-000082570000}"/>
    <cellStyle name="SAPBEXexcGood1 2 2 2" xfId="4237" xr:uid="{00000000-0005-0000-0000-000083570000}"/>
    <cellStyle name="SAPBEXexcGood1 2 2 3" xfId="4238" xr:uid="{00000000-0005-0000-0000-000084570000}"/>
    <cellStyle name="SAPBEXexcGood1 2 2 4" xfId="6915" xr:uid="{00000000-0005-0000-0000-000085570000}"/>
    <cellStyle name="SAPBEXexcGood1 2 2 4 2" xfId="16196" xr:uid="{00000000-0005-0000-0000-000086570000}"/>
    <cellStyle name="SAPBEXexcGood1 2 2 4 2 2" xfId="27750" xr:uid="{00000000-0005-0000-0000-000087570000}"/>
    <cellStyle name="SAPBEXexcGood1 2 2 4 2 3" xfId="38683" xr:uid="{00000000-0005-0000-0000-000088570000}"/>
    <cellStyle name="SAPBEXexcGood1 2 2 4 3" xfId="18071" xr:uid="{00000000-0005-0000-0000-000089570000}"/>
    <cellStyle name="SAPBEXexcGood1 2 2 4 3 2" xfId="29559" xr:uid="{00000000-0005-0000-0000-00008A570000}"/>
    <cellStyle name="SAPBEXexcGood1 2 2 4 3 3" xfId="40361" xr:uid="{00000000-0005-0000-0000-00008B570000}"/>
    <cellStyle name="SAPBEXexcGood1 2 2 4 4" xfId="19715" xr:uid="{00000000-0005-0000-0000-00008C570000}"/>
    <cellStyle name="SAPBEXexcGood1 2 2 4 4 2" xfId="31203" xr:uid="{00000000-0005-0000-0000-00008D570000}"/>
    <cellStyle name="SAPBEXexcGood1 2 2 4 4 3" xfId="41907" xr:uid="{00000000-0005-0000-0000-00008E570000}"/>
    <cellStyle name="SAPBEXexcGood1 2 2 4 5" xfId="21449" xr:uid="{00000000-0005-0000-0000-00008F570000}"/>
    <cellStyle name="SAPBEXexcGood1 2 2 4 5 2" xfId="32930" xr:uid="{00000000-0005-0000-0000-000090570000}"/>
    <cellStyle name="SAPBEXexcGood1 2 2 4 5 3" xfId="43446" xr:uid="{00000000-0005-0000-0000-000091570000}"/>
    <cellStyle name="SAPBEXexcGood1 2 2 4 6" xfId="11618" xr:uid="{00000000-0005-0000-0000-000092570000}"/>
    <cellStyle name="SAPBEXexcGood1 2 2 4 7" xfId="23273" xr:uid="{00000000-0005-0000-0000-000093570000}"/>
    <cellStyle name="SAPBEXexcGood1 2 2 4 8" xfId="34610" xr:uid="{00000000-0005-0000-0000-000094570000}"/>
    <cellStyle name="SAPBEXexcGood1 2 2 5" xfId="6766" xr:uid="{00000000-0005-0000-0000-000095570000}"/>
    <cellStyle name="SAPBEXexcGood1 2 2 5 2" xfId="16047" xr:uid="{00000000-0005-0000-0000-000096570000}"/>
    <cellStyle name="SAPBEXexcGood1 2 2 5 2 2" xfId="27601" xr:uid="{00000000-0005-0000-0000-000097570000}"/>
    <cellStyle name="SAPBEXexcGood1 2 2 5 2 3" xfId="38555" xr:uid="{00000000-0005-0000-0000-000098570000}"/>
    <cellStyle name="SAPBEXexcGood1 2 2 5 3" xfId="17942" xr:uid="{00000000-0005-0000-0000-000099570000}"/>
    <cellStyle name="SAPBEXexcGood1 2 2 5 3 2" xfId="29430" xr:uid="{00000000-0005-0000-0000-00009A570000}"/>
    <cellStyle name="SAPBEXexcGood1 2 2 5 3 3" xfId="40232" xr:uid="{00000000-0005-0000-0000-00009B570000}"/>
    <cellStyle name="SAPBEXexcGood1 2 2 5 4" xfId="19566" xr:uid="{00000000-0005-0000-0000-00009C570000}"/>
    <cellStyle name="SAPBEXexcGood1 2 2 5 4 2" xfId="31054" xr:uid="{00000000-0005-0000-0000-00009D570000}"/>
    <cellStyle name="SAPBEXexcGood1 2 2 5 4 3" xfId="41779" xr:uid="{00000000-0005-0000-0000-00009E570000}"/>
    <cellStyle name="SAPBEXexcGood1 2 2 5 5" xfId="21300" xr:uid="{00000000-0005-0000-0000-00009F570000}"/>
    <cellStyle name="SAPBEXexcGood1 2 2 5 5 2" xfId="32781" xr:uid="{00000000-0005-0000-0000-0000A0570000}"/>
    <cellStyle name="SAPBEXexcGood1 2 2 5 5 3" xfId="43318" xr:uid="{00000000-0005-0000-0000-0000A1570000}"/>
    <cellStyle name="SAPBEXexcGood1 2 2 5 6" xfId="11469" xr:uid="{00000000-0005-0000-0000-0000A2570000}"/>
    <cellStyle name="SAPBEXexcGood1 2 2 5 7" xfId="23124" xr:uid="{00000000-0005-0000-0000-0000A3570000}"/>
    <cellStyle name="SAPBEXexcGood1 2 2 5 8" xfId="34461" xr:uid="{00000000-0005-0000-0000-0000A4570000}"/>
    <cellStyle name="SAPBEXexcGood1 2 2 6" xfId="6632" xr:uid="{00000000-0005-0000-0000-0000A5570000}"/>
    <cellStyle name="SAPBEXexcGood1 2 2 6 2" xfId="15913" xr:uid="{00000000-0005-0000-0000-0000A6570000}"/>
    <cellStyle name="SAPBEXexcGood1 2 2 6 2 2" xfId="27467" xr:uid="{00000000-0005-0000-0000-0000A7570000}"/>
    <cellStyle name="SAPBEXexcGood1 2 2 6 2 3" xfId="38435" xr:uid="{00000000-0005-0000-0000-0000A8570000}"/>
    <cellStyle name="SAPBEXexcGood1 2 2 6 3" xfId="17820" xr:uid="{00000000-0005-0000-0000-0000A9570000}"/>
    <cellStyle name="SAPBEXexcGood1 2 2 6 3 2" xfId="29308" xr:uid="{00000000-0005-0000-0000-0000AA570000}"/>
    <cellStyle name="SAPBEXexcGood1 2 2 6 3 3" xfId="40111" xr:uid="{00000000-0005-0000-0000-0000AB570000}"/>
    <cellStyle name="SAPBEXexcGood1 2 2 6 4" xfId="19432" xr:uid="{00000000-0005-0000-0000-0000AC570000}"/>
    <cellStyle name="SAPBEXexcGood1 2 2 6 4 2" xfId="30920" xr:uid="{00000000-0005-0000-0000-0000AD570000}"/>
    <cellStyle name="SAPBEXexcGood1 2 2 6 4 3" xfId="41659" xr:uid="{00000000-0005-0000-0000-0000AE570000}"/>
    <cellStyle name="SAPBEXexcGood1 2 2 6 5" xfId="21166" xr:uid="{00000000-0005-0000-0000-0000AF570000}"/>
    <cellStyle name="SAPBEXexcGood1 2 2 6 5 2" xfId="32647" xr:uid="{00000000-0005-0000-0000-0000B0570000}"/>
    <cellStyle name="SAPBEXexcGood1 2 2 6 5 3" xfId="43198" xr:uid="{00000000-0005-0000-0000-0000B1570000}"/>
    <cellStyle name="SAPBEXexcGood1 2 2 6 6" xfId="11335" xr:uid="{00000000-0005-0000-0000-0000B2570000}"/>
    <cellStyle name="SAPBEXexcGood1 2 2 6 7" xfId="22990" xr:uid="{00000000-0005-0000-0000-0000B3570000}"/>
    <cellStyle name="SAPBEXexcGood1 2 2 6 8" xfId="34327" xr:uid="{00000000-0005-0000-0000-0000B4570000}"/>
    <cellStyle name="SAPBEXexcGood1 2 2 7" xfId="10159" xr:uid="{00000000-0005-0000-0000-0000B5570000}"/>
    <cellStyle name="SAPBEXexcGood1 2 2 7 2" xfId="14920" xr:uid="{00000000-0005-0000-0000-0000B6570000}"/>
    <cellStyle name="SAPBEXexcGood1 2 2 7 2 2" xfId="26478" xr:uid="{00000000-0005-0000-0000-0000B7570000}"/>
    <cellStyle name="SAPBEXexcGood1 2 2 7 2 3" xfId="37546" xr:uid="{00000000-0005-0000-0000-0000B8570000}"/>
    <cellStyle name="SAPBEXexcGood1 2 2 7 3" xfId="12899" xr:uid="{00000000-0005-0000-0000-0000B9570000}"/>
    <cellStyle name="SAPBEXexcGood1 2 2 7 3 2" xfId="24469" xr:uid="{00000000-0005-0000-0000-0000BA570000}"/>
    <cellStyle name="SAPBEXexcGood1 2 2 7 3 3" xfId="35783" xr:uid="{00000000-0005-0000-0000-0000BB570000}"/>
    <cellStyle name="SAPBEXexcGood1 2 2 7 4" xfId="14949" xr:uid="{00000000-0005-0000-0000-0000BC570000}"/>
    <cellStyle name="SAPBEXexcGood1 2 2 7 4 2" xfId="26507" xr:uid="{00000000-0005-0000-0000-0000BD570000}"/>
    <cellStyle name="SAPBEXexcGood1 2 2 7 4 3" xfId="37568" xr:uid="{00000000-0005-0000-0000-0000BE570000}"/>
    <cellStyle name="SAPBEXexcGood1 2 2 7 5" xfId="12938" xr:uid="{00000000-0005-0000-0000-0000BF570000}"/>
    <cellStyle name="SAPBEXexcGood1 2 2 7 5 2" xfId="24508" xr:uid="{00000000-0005-0000-0000-0000C0570000}"/>
    <cellStyle name="SAPBEXexcGood1 2 2 7 5 3" xfId="35812" xr:uid="{00000000-0005-0000-0000-0000C1570000}"/>
    <cellStyle name="SAPBEXexcGood1 2 2 7 6" xfId="22345" xr:uid="{00000000-0005-0000-0000-0000C2570000}"/>
    <cellStyle name="SAPBEXexcGood1 2 2 7 7" xfId="10755" xr:uid="{00000000-0005-0000-0000-0000C3570000}"/>
    <cellStyle name="SAPBEXexcGood1 2 2 8" xfId="13628" xr:uid="{00000000-0005-0000-0000-0000C4570000}"/>
    <cellStyle name="SAPBEXexcGood1 2 2 8 2" xfId="25192" xr:uid="{00000000-0005-0000-0000-0000C5570000}"/>
    <cellStyle name="SAPBEXexcGood1 2 2 8 3" xfId="36432" xr:uid="{00000000-0005-0000-0000-0000C6570000}"/>
    <cellStyle name="SAPBEXexcGood1 2 2 9" xfId="13165" xr:uid="{00000000-0005-0000-0000-0000C7570000}"/>
    <cellStyle name="SAPBEXexcGood1 2 2 9 2" xfId="24733" xr:uid="{00000000-0005-0000-0000-0000C8570000}"/>
    <cellStyle name="SAPBEXexcGood1 2 2 9 3" xfId="36021" xr:uid="{00000000-0005-0000-0000-0000C9570000}"/>
    <cellStyle name="SAPBEXexcGood1 2 3" xfId="4239" xr:uid="{00000000-0005-0000-0000-0000CA570000}"/>
    <cellStyle name="SAPBEXexcGood1 2 3 10" xfId="9153" xr:uid="{00000000-0005-0000-0000-0000CB570000}"/>
    <cellStyle name="SAPBEXexcGood1 2 3 11" xfId="8894" xr:uid="{00000000-0005-0000-0000-0000CC570000}"/>
    <cellStyle name="SAPBEXexcGood1 2 3 12" xfId="10778" xr:uid="{00000000-0005-0000-0000-0000CD570000}"/>
    <cellStyle name="SAPBEXexcGood1 2 3 2" xfId="7369" xr:uid="{00000000-0005-0000-0000-0000CE570000}"/>
    <cellStyle name="SAPBEXexcGood1 2 3 2 2" xfId="16603" xr:uid="{00000000-0005-0000-0000-0000CF570000}"/>
    <cellStyle name="SAPBEXexcGood1 2 3 2 2 2" xfId="28157" xr:uid="{00000000-0005-0000-0000-0000D0570000}"/>
    <cellStyle name="SAPBEXexcGood1 2 3 2 2 3" xfId="39042" xr:uid="{00000000-0005-0000-0000-0000D1570000}"/>
    <cellStyle name="SAPBEXexcGood1 2 3 2 3" xfId="18437" xr:uid="{00000000-0005-0000-0000-0000D2570000}"/>
    <cellStyle name="SAPBEXexcGood1 2 3 2 3 2" xfId="29925" xr:uid="{00000000-0005-0000-0000-0000D3570000}"/>
    <cellStyle name="SAPBEXexcGood1 2 3 2 3 3" xfId="40725" xr:uid="{00000000-0005-0000-0000-0000D4570000}"/>
    <cellStyle name="SAPBEXexcGood1 2 3 2 4" xfId="20122" xr:uid="{00000000-0005-0000-0000-0000D5570000}"/>
    <cellStyle name="SAPBEXexcGood1 2 3 2 4 2" xfId="31610" xr:uid="{00000000-0005-0000-0000-0000D6570000}"/>
    <cellStyle name="SAPBEXexcGood1 2 3 2 4 3" xfId="42266" xr:uid="{00000000-0005-0000-0000-0000D7570000}"/>
    <cellStyle name="SAPBEXexcGood1 2 3 2 5" xfId="21856" xr:uid="{00000000-0005-0000-0000-0000D8570000}"/>
    <cellStyle name="SAPBEXexcGood1 2 3 2 5 2" xfId="33337" xr:uid="{00000000-0005-0000-0000-0000D9570000}"/>
    <cellStyle name="SAPBEXexcGood1 2 3 2 5 3" xfId="43805" xr:uid="{00000000-0005-0000-0000-0000DA570000}"/>
    <cellStyle name="SAPBEXexcGood1 2 3 2 6" xfId="12023" xr:uid="{00000000-0005-0000-0000-0000DB570000}"/>
    <cellStyle name="SAPBEXexcGood1 2 3 2 7" xfId="23680" xr:uid="{00000000-0005-0000-0000-0000DC570000}"/>
    <cellStyle name="SAPBEXexcGood1 2 3 2 8" xfId="35015" xr:uid="{00000000-0005-0000-0000-0000DD570000}"/>
    <cellStyle name="SAPBEXexcGood1 2 3 3" xfId="7863" xr:uid="{00000000-0005-0000-0000-0000DE570000}"/>
    <cellStyle name="SAPBEXexcGood1 2 3 3 2" xfId="16848" xr:uid="{00000000-0005-0000-0000-0000DF570000}"/>
    <cellStyle name="SAPBEXexcGood1 2 3 3 2 2" xfId="28402" xr:uid="{00000000-0005-0000-0000-0000E0570000}"/>
    <cellStyle name="SAPBEXexcGood1 2 3 3 2 3" xfId="39246" xr:uid="{00000000-0005-0000-0000-0000E1570000}"/>
    <cellStyle name="SAPBEXexcGood1 2 3 3 3" xfId="18628" xr:uid="{00000000-0005-0000-0000-0000E2570000}"/>
    <cellStyle name="SAPBEXexcGood1 2 3 3 3 2" xfId="30116" xr:uid="{00000000-0005-0000-0000-0000E3570000}"/>
    <cellStyle name="SAPBEXexcGood1 2 3 3 3 3" xfId="40913" xr:uid="{00000000-0005-0000-0000-0000E4570000}"/>
    <cellStyle name="SAPBEXexcGood1 2 3 3 4" xfId="20335" xr:uid="{00000000-0005-0000-0000-0000E5570000}"/>
    <cellStyle name="SAPBEXexcGood1 2 3 3 4 2" xfId="31823" xr:uid="{00000000-0005-0000-0000-0000E6570000}"/>
    <cellStyle name="SAPBEXexcGood1 2 3 3 4 3" xfId="42442" xr:uid="{00000000-0005-0000-0000-0000E7570000}"/>
    <cellStyle name="SAPBEXexcGood1 2 3 3 5" xfId="22069" xr:uid="{00000000-0005-0000-0000-0000E8570000}"/>
    <cellStyle name="SAPBEXexcGood1 2 3 3 5 2" xfId="33550" xr:uid="{00000000-0005-0000-0000-0000E9570000}"/>
    <cellStyle name="SAPBEXexcGood1 2 3 3 5 3" xfId="43981" xr:uid="{00000000-0005-0000-0000-0000EA570000}"/>
    <cellStyle name="SAPBEXexcGood1 2 3 3 6" xfId="12314" xr:uid="{00000000-0005-0000-0000-0000EB570000}"/>
    <cellStyle name="SAPBEXexcGood1 2 3 3 7" xfId="23893" xr:uid="{00000000-0005-0000-0000-0000EC570000}"/>
    <cellStyle name="SAPBEXexcGood1 2 3 3 8" xfId="35228" xr:uid="{00000000-0005-0000-0000-0000ED570000}"/>
    <cellStyle name="SAPBEXexcGood1 2 3 4" xfId="7965" xr:uid="{00000000-0005-0000-0000-0000EE570000}"/>
    <cellStyle name="SAPBEXexcGood1 2 3 4 2" xfId="16950" xr:uid="{00000000-0005-0000-0000-0000EF570000}"/>
    <cellStyle name="SAPBEXexcGood1 2 3 4 2 2" xfId="28504" xr:uid="{00000000-0005-0000-0000-0000F0570000}"/>
    <cellStyle name="SAPBEXexcGood1 2 3 4 2 3" xfId="39344" xr:uid="{00000000-0005-0000-0000-0000F1570000}"/>
    <cellStyle name="SAPBEXexcGood1 2 3 4 3" xfId="18728" xr:uid="{00000000-0005-0000-0000-0000F2570000}"/>
    <cellStyle name="SAPBEXexcGood1 2 3 4 3 2" xfId="30216" xr:uid="{00000000-0005-0000-0000-0000F3570000}"/>
    <cellStyle name="SAPBEXexcGood1 2 3 4 3 3" xfId="41012" xr:uid="{00000000-0005-0000-0000-0000F4570000}"/>
    <cellStyle name="SAPBEXexcGood1 2 3 4 4" xfId="20437" xr:uid="{00000000-0005-0000-0000-0000F5570000}"/>
    <cellStyle name="SAPBEXexcGood1 2 3 4 4 2" xfId="31925" xr:uid="{00000000-0005-0000-0000-0000F6570000}"/>
    <cellStyle name="SAPBEXexcGood1 2 3 4 4 3" xfId="42540" xr:uid="{00000000-0005-0000-0000-0000F7570000}"/>
    <cellStyle name="SAPBEXexcGood1 2 3 4 5" xfId="22171" xr:uid="{00000000-0005-0000-0000-0000F8570000}"/>
    <cellStyle name="SAPBEXexcGood1 2 3 4 5 2" xfId="33652" xr:uid="{00000000-0005-0000-0000-0000F9570000}"/>
    <cellStyle name="SAPBEXexcGood1 2 3 4 5 3" xfId="44079" xr:uid="{00000000-0005-0000-0000-0000FA570000}"/>
    <cellStyle name="SAPBEXexcGood1 2 3 4 6" xfId="12416" xr:uid="{00000000-0005-0000-0000-0000FB570000}"/>
    <cellStyle name="SAPBEXexcGood1 2 3 4 7" xfId="23995" xr:uid="{00000000-0005-0000-0000-0000FC570000}"/>
    <cellStyle name="SAPBEXexcGood1 2 3 4 8" xfId="35330" xr:uid="{00000000-0005-0000-0000-0000FD570000}"/>
    <cellStyle name="SAPBEXexcGood1 2 3 5" xfId="10161" xr:uid="{00000000-0005-0000-0000-0000FE570000}"/>
    <cellStyle name="SAPBEXexcGood1 2 3 6" xfId="14240" xr:uid="{00000000-0005-0000-0000-0000FF570000}"/>
    <cellStyle name="SAPBEXexcGood1 2 3 6 2" xfId="25804" xr:uid="{00000000-0005-0000-0000-000000580000}"/>
    <cellStyle name="SAPBEXexcGood1 2 3 6 3" xfId="36969" xr:uid="{00000000-0005-0000-0000-000001580000}"/>
    <cellStyle name="SAPBEXexcGood1 2 3 7" xfId="14562" xr:uid="{00000000-0005-0000-0000-000002580000}"/>
    <cellStyle name="SAPBEXexcGood1 2 3 7 2" xfId="26123" xr:uid="{00000000-0005-0000-0000-000003580000}"/>
    <cellStyle name="SAPBEXexcGood1 2 3 7 3" xfId="37256" xr:uid="{00000000-0005-0000-0000-000004580000}"/>
    <cellStyle name="SAPBEXexcGood1 2 3 8" xfId="15084" xr:uid="{00000000-0005-0000-0000-000005580000}"/>
    <cellStyle name="SAPBEXexcGood1 2 3 8 2" xfId="26642" xr:uid="{00000000-0005-0000-0000-000006580000}"/>
    <cellStyle name="SAPBEXexcGood1 2 3 8 3" xfId="37686" xr:uid="{00000000-0005-0000-0000-000007580000}"/>
    <cellStyle name="SAPBEXexcGood1 2 3 9" xfId="14360" xr:uid="{00000000-0005-0000-0000-000008580000}"/>
    <cellStyle name="SAPBEXexcGood1 2 3 9 2" xfId="25924" xr:uid="{00000000-0005-0000-0000-000009580000}"/>
    <cellStyle name="SAPBEXexcGood1 2 3 9 3" xfId="37078" xr:uid="{00000000-0005-0000-0000-00000A580000}"/>
    <cellStyle name="SAPBEXexcGood1 2 4" xfId="4240" xr:uid="{00000000-0005-0000-0000-00000B580000}"/>
    <cellStyle name="SAPBEXexcGood1 2 5" xfId="6564" xr:uid="{00000000-0005-0000-0000-00000C580000}"/>
    <cellStyle name="SAPBEXexcGood1 2 5 2" xfId="15845" xr:uid="{00000000-0005-0000-0000-00000D580000}"/>
    <cellStyle name="SAPBEXexcGood1 2 5 2 2" xfId="27399" xr:uid="{00000000-0005-0000-0000-00000E580000}"/>
    <cellStyle name="SAPBEXexcGood1 2 5 2 3" xfId="38370" xr:uid="{00000000-0005-0000-0000-00000F580000}"/>
    <cellStyle name="SAPBEXexcGood1 2 5 3" xfId="17755" xr:uid="{00000000-0005-0000-0000-000010580000}"/>
    <cellStyle name="SAPBEXexcGood1 2 5 3 2" xfId="29243" xr:uid="{00000000-0005-0000-0000-000011580000}"/>
    <cellStyle name="SAPBEXexcGood1 2 5 3 3" xfId="40046" xr:uid="{00000000-0005-0000-0000-000012580000}"/>
    <cellStyle name="SAPBEXexcGood1 2 5 4" xfId="19364" xr:uid="{00000000-0005-0000-0000-000013580000}"/>
    <cellStyle name="SAPBEXexcGood1 2 5 4 2" xfId="30852" xr:uid="{00000000-0005-0000-0000-000014580000}"/>
    <cellStyle name="SAPBEXexcGood1 2 5 4 3" xfId="41594" xr:uid="{00000000-0005-0000-0000-000015580000}"/>
    <cellStyle name="SAPBEXexcGood1 2 5 5" xfId="21098" xr:uid="{00000000-0005-0000-0000-000016580000}"/>
    <cellStyle name="SAPBEXexcGood1 2 5 5 2" xfId="32579" xr:uid="{00000000-0005-0000-0000-000017580000}"/>
    <cellStyle name="SAPBEXexcGood1 2 5 5 3" xfId="43133" xr:uid="{00000000-0005-0000-0000-000018580000}"/>
    <cellStyle name="SAPBEXexcGood1 2 5 6" xfId="11267" xr:uid="{00000000-0005-0000-0000-000019580000}"/>
    <cellStyle name="SAPBEXexcGood1 2 5 7" xfId="22922" xr:uid="{00000000-0005-0000-0000-00001A580000}"/>
    <cellStyle name="SAPBEXexcGood1 2 5 8" xfId="34259" xr:uid="{00000000-0005-0000-0000-00001B580000}"/>
    <cellStyle name="SAPBEXexcGood1 2 6" xfId="13055" xr:uid="{00000000-0005-0000-0000-00001C580000}"/>
    <cellStyle name="SAPBEXexcGood1 2 6 2" xfId="24624" xr:uid="{00000000-0005-0000-0000-00001D580000}"/>
    <cellStyle name="SAPBEXexcGood1 2 6 3" xfId="35913" xr:uid="{00000000-0005-0000-0000-00001E580000}"/>
    <cellStyle name="SAPBEXexcGood1 2 7" xfId="14433" xr:uid="{00000000-0005-0000-0000-00001F580000}"/>
    <cellStyle name="SAPBEXexcGood1 2 7 2" xfId="25997" xr:uid="{00000000-0005-0000-0000-000020580000}"/>
    <cellStyle name="SAPBEXexcGood1 2 7 3" xfId="37141" xr:uid="{00000000-0005-0000-0000-000021580000}"/>
    <cellStyle name="SAPBEXexcGood1 2 8" xfId="15152" xr:uid="{00000000-0005-0000-0000-000022580000}"/>
    <cellStyle name="SAPBEXexcGood1 2 8 2" xfId="26710" xr:uid="{00000000-0005-0000-0000-000023580000}"/>
    <cellStyle name="SAPBEXexcGood1 2 8 3" xfId="37751" xr:uid="{00000000-0005-0000-0000-000024580000}"/>
    <cellStyle name="SAPBEXexcGood1 2 9" xfId="13755" xr:uid="{00000000-0005-0000-0000-000025580000}"/>
    <cellStyle name="SAPBEXexcGood1 2 9 2" xfId="25319" xr:uid="{00000000-0005-0000-0000-000026580000}"/>
    <cellStyle name="SAPBEXexcGood1 2 9 3" xfId="36547" xr:uid="{00000000-0005-0000-0000-000027580000}"/>
    <cellStyle name="SAPBEXexcGood1 3" xfId="4241" xr:uid="{00000000-0005-0000-0000-000028580000}"/>
    <cellStyle name="SAPBEXexcGood1 3 10" xfId="12942" xr:uid="{00000000-0005-0000-0000-000029580000}"/>
    <cellStyle name="SAPBEXexcGood1 3 10 2" xfId="24512" xr:uid="{00000000-0005-0000-0000-00002A580000}"/>
    <cellStyle name="SAPBEXexcGood1 3 10 3" xfId="35815" xr:uid="{00000000-0005-0000-0000-00002B580000}"/>
    <cellStyle name="SAPBEXexcGood1 3 11" xfId="12635" xr:uid="{00000000-0005-0000-0000-00002C580000}"/>
    <cellStyle name="SAPBEXexcGood1 3 11 2" xfId="24205" xr:uid="{00000000-0005-0000-0000-00002D580000}"/>
    <cellStyle name="SAPBEXexcGood1 3 11 3" xfId="35536" xr:uid="{00000000-0005-0000-0000-00002E580000}"/>
    <cellStyle name="SAPBEXexcGood1 3 12" xfId="8810" xr:uid="{00000000-0005-0000-0000-00002F580000}"/>
    <cellStyle name="SAPBEXexcGood1 3 13" xfId="8133" xr:uid="{00000000-0005-0000-0000-000030580000}"/>
    <cellStyle name="SAPBEXexcGood1 3 2" xfId="4242" xr:uid="{00000000-0005-0000-0000-000031580000}"/>
    <cellStyle name="SAPBEXexcGood1 3 3" xfId="5486" xr:uid="{00000000-0005-0000-0000-000032580000}"/>
    <cellStyle name="SAPBEXexcGood1 3 3 2" xfId="15299" xr:uid="{00000000-0005-0000-0000-000033580000}"/>
    <cellStyle name="SAPBEXexcGood1 3 3 2 2" xfId="26854" xr:uid="{00000000-0005-0000-0000-000034580000}"/>
    <cellStyle name="SAPBEXexcGood1 3 3 2 3" xfId="37884" xr:uid="{00000000-0005-0000-0000-000035580000}"/>
    <cellStyle name="SAPBEXexcGood1 3 3 3" xfId="17278" xr:uid="{00000000-0005-0000-0000-000036580000}"/>
    <cellStyle name="SAPBEXexcGood1 3 3 3 2" xfId="28766" xr:uid="{00000000-0005-0000-0000-000037580000}"/>
    <cellStyle name="SAPBEXexcGood1 3 3 3 3" xfId="39574" xr:uid="{00000000-0005-0000-0000-000038580000}"/>
    <cellStyle name="SAPBEXexcGood1 3 3 4" xfId="18885" xr:uid="{00000000-0005-0000-0000-000039580000}"/>
    <cellStyle name="SAPBEXexcGood1 3 3 4 2" xfId="30373" xr:uid="{00000000-0005-0000-0000-00003A580000}"/>
    <cellStyle name="SAPBEXexcGood1 3 3 4 3" xfId="41167" xr:uid="{00000000-0005-0000-0000-00003B580000}"/>
    <cellStyle name="SAPBEXexcGood1 3 3 5" xfId="20625" xr:uid="{00000000-0005-0000-0000-00003C580000}"/>
    <cellStyle name="SAPBEXexcGood1 3 3 5 2" xfId="32109" xr:uid="{00000000-0005-0000-0000-00003D580000}"/>
    <cellStyle name="SAPBEXexcGood1 3 3 5 3" xfId="42715" xr:uid="{00000000-0005-0000-0000-00003E580000}"/>
    <cellStyle name="SAPBEXexcGood1 3 3 6" xfId="10718" xr:uid="{00000000-0005-0000-0000-00003F580000}"/>
    <cellStyle name="SAPBEXexcGood1 3 3 7" xfId="22456" xr:uid="{00000000-0005-0000-0000-000040580000}"/>
    <cellStyle name="SAPBEXexcGood1 3 3 8" xfId="33804" xr:uid="{00000000-0005-0000-0000-000041580000}"/>
    <cellStyle name="SAPBEXexcGood1 3 4" xfId="6914" xr:uid="{00000000-0005-0000-0000-000042580000}"/>
    <cellStyle name="SAPBEXexcGood1 3 4 2" xfId="16195" xr:uid="{00000000-0005-0000-0000-000043580000}"/>
    <cellStyle name="SAPBEXexcGood1 3 4 2 2" xfId="27749" xr:uid="{00000000-0005-0000-0000-000044580000}"/>
    <cellStyle name="SAPBEXexcGood1 3 4 2 3" xfId="38682" xr:uid="{00000000-0005-0000-0000-000045580000}"/>
    <cellStyle name="SAPBEXexcGood1 3 4 3" xfId="18070" xr:uid="{00000000-0005-0000-0000-000046580000}"/>
    <cellStyle name="SAPBEXexcGood1 3 4 3 2" xfId="29558" xr:uid="{00000000-0005-0000-0000-000047580000}"/>
    <cellStyle name="SAPBEXexcGood1 3 4 3 3" xfId="40360" xr:uid="{00000000-0005-0000-0000-000048580000}"/>
    <cellStyle name="SAPBEXexcGood1 3 4 4" xfId="19714" xr:uid="{00000000-0005-0000-0000-000049580000}"/>
    <cellStyle name="SAPBEXexcGood1 3 4 4 2" xfId="31202" xr:uid="{00000000-0005-0000-0000-00004A580000}"/>
    <cellStyle name="SAPBEXexcGood1 3 4 4 3" xfId="41906" xr:uid="{00000000-0005-0000-0000-00004B580000}"/>
    <cellStyle name="SAPBEXexcGood1 3 4 5" xfId="21448" xr:uid="{00000000-0005-0000-0000-00004C580000}"/>
    <cellStyle name="SAPBEXexcGood1 3 4 5 2" xfId="32929" xr:uid="{00000000-0005-0000-0000-00004D580000}"/>
    <cellStyle name="SAPBEXexcGood1 3 4 5 3" xfId="43445" xr:uid="{00000000-0005-0000-0000-00004E580000}"/>
    <cellStyle name="SAPBEXexcGood1 3 4 6" xfId="11617" xr:uid="{00000000-0005-0000-0000-00004F580000}"/>
    <cellStyle name="SAPBEXexcGood1 3 4 7" xfId="23272" xr:uid="{00000000-0005-0000-0000-000050580000}"/>
    <cellStyle name="SAPBEXexcGood1 3 4 8" xfId="34609" xr:uid="{00000000-0005-0000-0000-000051580000}"/>
    <cellStyle name="SAPBEXexcGood1 3 5" xfId="6767" xr:uid="{00000000-0005-0000-0000-000052580000}"/>
    <cellStyle name="SAPBEXexcGood1 3 5 2" xfId="16048" xr:uid="{00000000-0005-0000-0000-000053580000}"/>
    <cellStyle name="SAPBEXexcGood1 3 5 2 2" xfId="27602" xr:uid="{00000000-0005-0000-0000-000054580000}"/>
    <cellStyle name="SAPBEXexcGood1 3 5 2 3" xfId="38556" xr:uid="{00000000-0005-0000-0000-000055580000}"/>
    <cellStyle name="SAPBEXexcGood1 3 5 3" xfId="17943" xr:uid="{00000000-0005-0000-0000-000056580000}"/>
    <cellStyle name="SAPBEXexcGood1 3 5 3 2" xfId="29431" xr:uid="{00000000-0005-0000-0000-000057580000}"/>
    <cellStyle name="SAPBEXexcGood1 3 5 3 3" xfId="40233" xr:uid="{00000000-0005-0000-0000-000058580000}"/>
    <cellStyle name="SAPBEXexcGood1 3 5 4" xfId="19567" xr:uid="{00000000-0005-0000-0000-000059580000}"/>
    <cellStyle name="SAPBEXexcGood1 3 5 4 2" xfId="31055" xr:uid="{00000000-0005-0000-0000-00005A580000}"/>
    <cellStyle name="SAPBEXexcGood1 3 5 4 3" xfId="41780" xr:uid="{00000000-0005-0000-0000-00005B580000}"/>
    <cellStyle name="SAPBEXexcGood1 3 5 5" xfId="21301" xr:uid="{00000000-0005-0000-0000-00005C580000}"/>
    <cellStyle name="SAPBEXexcGood1 3 5 5 2" xfId="32782" xr:uid="{00000000-0005-0000-0000-00005D580000}"/>
    <cellStyle name="SAPBEXexcGood1 3 5 5 3" xfId="43319" xr:uid="{00000000-0005-0000-0000-00005E580000}"/>
    <cellStyle name="SAPBEXexcGood1 3 5 6" xfId="11470" xr:uid="{00000000-0005-0000-0000-00005F580000}"/>
    <cellStyle name="SAPBEXexcGood1 3 5 7" xfId="23125" xr:uid="{00000000-0005-0000-0000-000060580000}"/>
    <cellStyle name="SAPBEXexcGood1 3 5 8" xfId="34462" xr:uid="{00000000-0005-0000-0000-000061580000}"/>
    <cellStyle name="SAPBEXexcGood1 3 6" xfId="7034" xr:uid="{00000000-0005-0000-0000-000062580000}"/>
    <cellStyle name="SAPBEXexcGood1 3 6 2" xfId="16315" xr:uid="{00000000-0005-0000-0000-000063580000}"/>
    <cellStyle name="SAPBEXexcGood1 3 6 2 2" xfId="27869" xr:uid="{00000000-0005-0000-0000-000064580000}"/>
    <cellStyle name="SAPBEXexcGood1 3 6 2 3" xfId="38785" xr:uid="{00000000-0005-0000-0000-000065580000}"/>
    <cellStyle name="SAPBEXexcGood1 3 6 3" xfId="18175" xr:uid="{00000000-0005-0000-0000-000066580000}"/>
    <cellStyle name="SAPBEXexcGood1 3 6 3 2" xfId="29663" xr:uid="{00000000-0005-0000-0000-000067580000}"/>
    <cellStyle name="SAPBEXexcGood1 3 6 3 3" xfId="40464" xr:uid="{00000000-0005-0000-0000-000068580000}"/>
    <cellStyle name="SAPBEXexcGood1 3 6 4" xfId="19834" xr:uid="{00000000-0005-0000-0000-000069580000}"/>
    <cellStyle name="SAPBEXexcGood1 3 6 4 2" xfId="31322" xr:uid="{00000000-0005-0000-0000-00006A580000}"/>
    <cellStyle name="SAPBEXexcGood1 3 6 4 3" xfId="42009" xr:uid="{00000000-0005-0000-0000-00006B580000}"/>
    <cellStyle name="SAPBEXexcGood1 3 6 5" xfId="21568" xr:uid="{00000000-0005-0000-0000-00006C580000}"/>
    <cellStyle name="SAPBEXexcGood1 3 6 5 2" xfId="33049" xr:uid="{00000000-0005-0000-0000-00006D580000}"/>
    <cellStyle name="SAPBEXexcGood1 3 6 5 3" xfId="43548" xr:uid="{00000000-0005-0000-0000-00006E580000}"/>
    <cellStyle name="SAPBEXexcGood1 3 6 6" xfId="11737" xr:uid="{00000000-0005-0000-0000-00006F580000}"/>
    <cellStyle name="SAPBEXexcGood1 3 6 7" xfId="23392" xr:uid="{00000000-0005-0000-0000-000070580000}"/>
    <cellStyle name="SAPBEXexcGood1 3 6 8" xfId="34729" xr:uid="{00000000-0005-0000-0000-000071580000}"/>
    <cellStyle name="SAPBEXexcGood1 3 7" xfId="10162" xr:uid="{00000000-0005-0000-0000-000072580000}"/>
    <cellStyle name="SAPBEXexcGood1 3 8" xfId="13627" xr:uid="{00000000-0005-0000-0000-000073580000}"/>
    <cellStyle name="SAPBEXexcGood1 3 8 2" xfId="25191" xr:uid="{00000000-0005-0000-0000-000074580000}"/>
    <cellStyle name="SAPBEXexcGood1 3 8 3" xfId="36431" xr:uid="{00000000-0005-0000-0000-000075580000}"/>
    <cellStyle name="SAPBEXexcGood1 3 9" xfId="14763" xr:uid="{00000000-0005-0000-0000-000076580000}"/>
    <cellStyle name="SAPBEXexcGood1 3 9 2" xfId="26322" xr:uid="{00000000-0005-0000-0000-000077580000}"/>
    <cellStyle name="SAPBEXexcGood1 3 9 3" xfId="37415" xr:uid="{00000000-0005-0000-0000-000078580000}"/>
    <cellStyle name="SAPBEXexcGood1 4" xfId="4243" xr:uid="{00000000-0005-0000-0000-000079580000}"/>
    <cellStyle name="SAPBEXexcGood1 4 10" xfId="9152" xr:uid="{00000000-0005-0000-0000-00007A580000}"/>
    <cellStyle name="SAPBEXexcGood1 4 11" xfId="8905" xr:uid="{00000000-0005-0000-0000-00007B580000}"/>
    <cellStyle name="SAPBEXexcGood1 4 12" xfId="8736" xr:uid="{00000000-0005-0000-0000-00007C580000}"/>
    <cellStyle name="SAPBEXexcGood1 4 2" xfId="7368" xr:uid="{00000000-0005-0000-0000-00007D580000}"/>
    <cellStyle name="SAPBEXexcGood1 4 2 2" xfId="16602" xr:uid="{00000000-0005-0000-0000-00007E580000}"/>
    <cellStyle name="SAPBEXexcGood1 4 2 2 2" xfId="28156" xr:uid="{00000000-0005-0000-0000-00007F580000}"/>
    <cellStyle name="SAPBEXexcGood1 4 2 2 3" xfId="39041" xr:uid="{00000000-0005-0000-0000-000080580000}"/>
    <cellStyle name="SAPBEXexcGood1 4 2 3" xfId="18436" xr:uid="{00000000-0005-0000-0000-000081580000}"/>
    <cellStyle name="SAPBEXexcGood1 4 2 3 2" xfId="29924" xr:uid="{00000000-0005-0000-0000-000082580000}"/>
    <cellStyle name="SAPBEXexcGood1 4 2 3 3" xfId="40724" xr:uid="{00000000-0005-0000-0000-000083580000}"/>
    <cellStyle name="SAPBEXexcGood1 4 2 4" xfId="20121" xr:uid="{00000000-0005-0000-0000-000084580000}"/>
    <cellStyle name="SAPBEXexcGood1 4 2 4 2" xfId="31609" xr:uid="{00000000-0005-0000-0000-000085580000}"/>
    <cellStyle name="SAPBEXexcGood1 4 2 4 3" xfId="42265" xr:uid="{00000000-0005-0000-0000-000086580000}"/>
    <cellStyle name="SAPBEXexcGood1 4 2 5" xfId="21855" xr:uid="{00000000-0005-0000-0000-000087580000}"/>
    <cellStyle name="SAPBEXexcGood1 4 2 5 2" xfId="33336" xr:uid="{00000000-0005-0000-0000-000088580000}"/>
    <cellStyle name="SAPBEXexcGood1 4 2 5 3" xfId="43804" xr:uid="{00000000-0005-0000-0000-000089580000}"/>
    <cellStyle name="SAPBEXexcGood1 4 2 6" xfId="12022" xr:uid="{00000000-0005-0000-0000-00008A580000}"/>
    <cellStyle name="SAPBEXexcGood1 4 2 7" xfId="23679" xr:uid="{00000000-0005-0000-0000-00008B580000}"/>
    <cellStyle name="SAPBEXexcGood1 4 2 8" xfId="35014" xr:uid="{00000000-0005-0000-0000-00008C580000}"/>
    <cellStyle name="SAPBEXexcGood1 4 3" xfId="7862" xr:uid="{00000000-0005-0000-0000-00008D580000}"/>
    <cellStyle name="SAPBEXexcGood1 4 3 2" xfId="16847" xr:uid="{00000000-0005-0000-0000-00008E580000}"/>
    <cellStyle name="SAPBEXexcGood1 4 3 2 2" xfId="28401" xr:uid="{00000000-0005-0000-0000-00008F580000}"/>
    <cellStyle name="SAPBEXexcGood1 4 3 2 3" xfId="39245" xr:uid="{00000000-0005-0000-0000-000090580000}"/>
    <cellStyle name="SAPBEXexcGood1 4 3 3" xfId="18627" xr:uid="{00000000-0005-0000-0000-000091580000}"/>
    <cellStyle name="SAPBEXexcGood1 4 3 3 2" xfId="30115" xr:uid="{00000000-0005-0000-0000-000092580000}"/>
    <cellStyle name="SAPBEXexcGood1 4 3 3 3" xfId="40912" xr:uid="{00000000-0005-0000-0000-000093580000}"/>
    <cellStyle name="SAPBEXexcGood1 4 3 4" xfId="20334" xr:uid="{00000000-0005-0000-0000-000094580000}"/>
    <cellStyle name="SAPBEXexcGood1 4 3 4 2" xfId="31822" xr:uid="{00000000-0005-0000-0000-000095580000}"/>
    <cellStyle name="SAPBEXexcGood1 4 3 4 3" xfId="42441" xr:uid="{00000000-0005-0000-0000-000096580000}"/>
    <cellStyle name="SAPBEXexcGood1 4 3 5" xfId="22068" xr:uid="{00000000-0005-0000-0000-000097580000}"/>
    <cellStyle name="SAPBEXexcGood1 4 3 5 2" xfId="33549" xr:uid="{00000000-0005-0000-0000-000098580000}"/>
    <cellStyle name="SAPBEXexcGood1 4 3 5 3" xfId="43980" xr:uid="{00000000-0005-0000-0000-000099580000}"/>
    <cellStyle name="SAPBEXexcGood1 4 3 6" xfId="12313" xr:uid="{00000000-0005-0000-0000-00009A580000}"/>
    <cellStyle name="SAPBEXexcGood1 4 3 7" xfId="23892" xr:uid="{00000000-0005-0000-0000-00009B580000}"/>
    <cellStyle name="SAPBEXexcGood1 4 3 8" xfId="35227" xr:uid="{00000000-0005-0000-0000-00009C580000}"/>
    <cellStyle name="SAPBEXexcGood1 4 4" xfId="7964" xr:uid="{00000000-0005-0000-0000-00009D580000}"/>
    <cellStyle name="SAPBEXexcGood1 4 4 2" xfId="16949" xr:uid="{00000000-0005-0000-0000-00009E580000}"/>
    <cellStyle name="SAPBEXexcGood1 4 4 2 2" xfId="28503" xr:uid="{00000000-0005-0000-0000-00009F580000}"/>
    <cellStyle name="SAPBEXexcGood1 4 4 2 3" xfId="39343" xr:uid="{00000000-0005-0000-0000-0000A0580000}"/>
    <cellStyle name="SAPBEXexcGood1 4 4 3" xfId="18727" xr:uid="{00000000-0005-0000-0000-0000A1580000}"/>
    <cellStyle name="SAPBEXexcGood1 4 4 3 2" xfId="30215" xr:uid="{00000000-0005-0000-0000-0000A2580000}"/>
    <cellStyle name="SAPBEXexcGood1 4 4 3 3" xfId="41011" xr:uid="{00000000-0005-0000-0000-0000A3580000}"/>
    <cellStyle name="SAPBEXexcGood1 4 4 4" xfId="20436" xr:uid="{00000000-0005-0000-0000-0000A4580000}"/>
    <cellStyle name="SAPBEXexcGood1 4 4 4 2" xfId="31924" xr:uid="{00000000-0005-0000-0000-0000A5580000}"/>
    <cellStyle name="SAPBEXexcGood1 4 4 4 3" xfId="42539" xr:uid="{00000000-0005-0000-0000-0000A6580000}"/>
    <cellStyle name="SAPBEXexcGood1 4 4 5" xfId="22170" xr:uid="{00000000-0005-0000-0000-0000A7580000}"/>
    <cellStyle name="SAPBEXexcGood1 4 4 5 2" xfId="33651" xr:uid="{00000000-0005-0000-0000-0000A8580000}"/>
    <cellStyle name="SAPBEXexcGood1 4 4 5 3" xfId="44078" xr:uid="{00000000-0005-0000-0000-0000A9580000}"/>
    <cellStyle name="SAPBEXexcGood1 4 4 6" xfId="12415" xr:uid="{00000000-0005-0000-0000-0000AA580000}"/>
    <cellStyle name="SAPBEXexcGood1 4 4 7" xfId="23994" xr:uid="{00000000-0005-0000-0000-0000AB580000}"/>
    <cellStyle name="SAPBEXexcGood1 4 4 8" xfId="35329" xr:uid="{00000000-0005-0000-0000-0000AC580000}"/>
    <cellStyle name="SAPBEXexcGood1 4 5" xfId="10163" xr:uid="{00000000-0005-0000-0000-0000AD580000}"/>
    <cellStyle name="SAPBEXexcGood1 4 6" xfId="14239" xr:uid="{00000000-0005-0000-0000-0000AE580000}"/>
    <cellStyle name="SAPBEXexcGood1 4 6 2" xfId="25803" xr:uid="{00000000-0005-0000-0000-0000AF580000}"/>
    <cellStyle name="SAPBEXexcGood1 4 6 3" xfId="36968" xr:uid="{00000000-0005-0000-0000-0000B0580000}"/>
    <cellStyle name="SAPBEXexcGood1 4 7" xfId="13800" xr:uid="{00000000-0005-0000-0000-0000B1580000}"/>
    <cellStyle name="SAPBEXexcGood1 4 7 2" xfId="25364" xr:uid="{00000000-0005-0000-0000-0000B2580000}"/>
    <cellStyle name="SAPBEXexcGood1 4 7 3" xfId="36584" xr:uid="{00000000-0005-0000-0000-0000B3580000}"/>
    <cellStyle name="SAPBEXexcGood1 4 8" xfId="14837" xr:uid="{00000000-0005-0000-0000-0000B4580000}"/>
    <cellStyle name="SAPBEXexcGood1 4 8 2" xfId="26396" xr:uid="{00000000-0005-0000-0000-0000B5580000}"/>
    <cellStyle name="SAPBEXexcGood1 4 8 3" xfId="37481" xr:uid="{00000000-0005-0000-0000-0000B6580000}"/>
    <cellStyle name="SAPBEXexcGood1 4 9" xfId="13954" xr:uid="{00000000-0005-0000-0000-0000B7580000}"/>
    <cellStyle name="SAPBEXexcGood1 4 9 2" xfId="25518" xr:uid="{00000000-0005-0000-0000-0000B8580000}"/>
    <cellStyle name="SAPBEXexcGood1 4 9 3" xfId="36723" xr:uid="{00000000-0005-0000-0000-0000B9580000}"/>
    <cellStyle name="SAPBEXexcGood1 5" xfId="12594" xr:uid="{00000000-0005-0000-0000-0000BA580000}"/>
    <cellStyle name="SAPBEXexcGood1 5 2" xfId="24164" xr:uid="{00000000-0005-0000-0000-0000BB580000}"/>
    <cellStyle name="SAPBEXexcGood1 5 3" xfId="35495" xr:uid="{00000000-0005-0000-0000-0000BC580000}"/>
    <cellStyle name="SAPBEXexcGood1 6" xfId="13772" xr:uid="{00000000-0005-0000-0000-0000BD580000}"/>
    <cellStyle name="SAPBEXexcGood1 6 2" xfId="25336" xr:uid="{00000000-0005-0000-0000-0000BE580000}"/>
    <cellStyle name="SAPBEXexcGood1 6 3" xfId="36563" xr:uid="{00000000-0005-0000-0000-0000BF580000}"/>
    <cellStyle name="SAPBEXexcGood1 7" xfId="14733" xr:uid="{00000000-0005-0000-0000-0000C0580000}"/>
    <cellStyle name="SAPBEXexcGood1 7 2" xfId="26292" xr:uid="{00000000-0005-0000-0000-0000C1580000}"/>
    <cellStyle name="SAPBEXexcGood1 7 3" xfId="37388" xr:uid="{00000000-0005-0000-0000-0000C2580000}"/>
    <cellStyle name="SAPBEXexcGood1 8" xfId="13846" xr:uid="{00000000-0005-0000-0000-0000C3580000}"/>
    <cellStyle name="SAPBEXexcGood1 8 2" xfId="25410" xr:uid="{00000000-0005-0000-0000-0000C4580000}"/>
    <cellStyle name="SAPBEXexcGood1 8 3" xfId="36623" xr:uid="{00000000-0005-0000-0000-0000C5580000}"/>
    <cellStyle name="SAPBEXexcGood1 9" xfId="10776" xr:uid="{00000000-0005-0000-0000-0000C6580000}"/>
    <cellStyle name="SAPBEXexcGood2" xfId="4244" xr:uid="{00000000-0005-0000-0000-0000C7580000}"/>
    <cellStyle name="SAPBEXexcGood2 2" xfId="4245" xr:uid="{00000000-0005-0000-0000-0000C8580000}"/>
    <cellStyle name="SAPBEXexcGood2 2 10" xfId="10699" xr:uid="{00000000-0005-0000-0000-0000C9580000}"/>
    <cellStyle name="SAPBEXexcGood2 2 11" xfId="8819" xr:uid="{00000000-0005-0000-0000-0000CA580000}"/>
    <cellStyle name="SAPBEXexcGood2 2 2" xfId="4246" xr:uid="{00000000-0005-0000-0000-0000CB580000}"/>
    <cellStyle name="SAPBEXexcGood2 2 2 10" xfId="13042" xr:uid="{00000000-0005-0000-0000-0000CC580000}"/>
    <cellStyle name="SAPBEXexcGood2 2 2 10 2" xfId="24611" xr:uid="{00000000-0005-0000-0000-0000CD580000}"/>
    <cellStyle name="SAPBEXexcGood2 2 2 10 3" xfId="35900" xr:uid="{00000000-0005-0000-0000-0000CE580000}"/>
    <cellStyle name="SAPBEXexcGood2 2 2 11" xfId="13754" xr:uid="{00000000-0005-0000-0000-0000CF580000}"/>
    <cellStyle name="SAPBEXexcGood2 2 2 11 2" xfId="25318" xr:uid="{00000000-0005-0000-0000-0000D0580000}"/>
    <cellStyle name="SAPBEXexcGood2 2 2 11 3" xfId="36546" xr:uid="{00000000-0005-0000-0000-0000D1580000}"/>
    <cellStyle name="SAPBEXexcGood2 2 2 12" xfId="8807" xr:uid="{00000000-0005-0000-0000-0000D2580000}"/>
    <cellStyle name="SAPBEXexcGood2 2 2 13" xfId="8734" xr:uid="{00000000-0005-0000-0000-0000D3580000}"/>
    <cellStyle name="SAPBEXexcGood2 2 2 2" xfId="4247" xr:uid="{00000000-0005-0000-0000-0000D4580000}"/>
    <cellStyle name="SAPBEXexcGood2 2 2 3" xfId="4248" xr:uid="{00000000-0005-0000-0000-0000D5580000}"/>
    <cellStyle name="SAPBEXexcGood2 2 2 4" xfId="6917" xr:uid="{00000000-0005-0000-0000-0000D6580000}"/>
    <cellStyle name="SAPBEXexcGood2 2 2 4 2" xfId="16198" xr:uid="{00000000-0005-0000-0000-0000D7580000}"/>
    <cellStyle name="SAPBEXexcGood2 2 2 4 2 2" xfId="27752" xr:uid="{00000000-0005-0000-0000-0000D8580000}"/>
    <cellStyle name="SAPBEXexcGood2 2 2 4 2 3" xfId="38685" xr:uid="{00000000-0005-0000-0000-0000D9580000}"/>
    <cellStyle name="SAPBEXexcGood2 2 2 4 3" xfId="18073" xr:uid="{00000000-0005-0000-0000-0000DA580000}"/>
    <cellStyle name="SAPBEXexcGood2 2 2 4 3 2" xfId="29561" xr:uid="{00000000-0005-0000-0000-0000DB580000}"/>
    <cellStyle name="SAPBEXexcGood2 2 2 4 3 3" xfId="40363" xr:uid="{00000000-0005-0000-0000-0000DC580000}"/>
    <cellStyle name="SAPBEXexcGood2 2 2 4 4" xfId="19717" xr:uid="{00000000-0005-0000-0000-0000DD580000}"/>
    <cellStyle name="SAPBEXexcGood2 2 2 4 4 2" xfId="31205" xr:uid="{00000000-0005-0000-0000-0000DE580000}"/>
    <cellStyle name="SAPBEXexcGood2 2 2 4 4 3" xfId="41909" xr:uid="{00000000-0005-0000-0000-0000DF580000}"/>
    <cellStyle name="SAPBEXexcGood2 2 2 4 5" xfId="21451" xr:uid="{00000000-0005-0000-0000-0000E0580000}"/>
    <cellStyle name="SAPBEXexcGood2 2 2 4 5 2" xfId="32932" xr:uid="{00000000-0005-0000-0000-0000E1580000}"/>
    <cellStyle name="SAPBEXexcGood2 2 2 4 5 3" xfId="43448" xr:uid="{00000000-0005-0000-0000-0000E2580000}"/>
    <cellStyle name="SAPBEXexcGood2 2 2 4 6" xfId="11620" xr:uid="{00000000-0005-0000-0000-0000E3580000}"/>
    <cellStyle name="SAPBEXexcGood2 2 2 4 7" xfId="23275" xr:uid="{00000000-0005-0000-0000-0000E4580000}"/>
    <cellStyle name="SAPBEXexcGood2 2 2 4 8" xfId="34612" xr:uid="{00000000-0005-0000-0000-0000E5580000}"/>
    <cellStyle name="SAPBEXexcGood2 2 2 5" xfId="6408" xr:uid="{00000000-0005-0000-0000-0000E6580000}"/>
    <cellStyle name="SAPBEXexcGood2 2 2 5 2" xfId="15689" xr:uid="{00000000-0005-0000-0000-0000E7580000}"/>
    <cellStyle name="SAPBEXexcGood2 2 2 5 2 2" xfId="27243" xr:uid="{00000000-0005-0000-0000-0000E8580000}"/>
    <cellStyle name="SAPBEXexcGood2 2 2 5 2 3" xfId="38233" xr:uid="{00000000-0005-0000-0000-0000E9580000}"/>
    <cellStyle name="SAPBEXexcGood2 2 2 5 3" xfId="17615" xr:uid="{00000000-0005-0000-0000-0000EA580000}"/>
    <cellStyle name="SAPBEXexcGood2 2 2 5 3 2" xfId="29103" xr:uid="{00000000-0005-0000-0000-0000EB580000}"/>
    <cellStyle name="SAPBEXexcGood2 2 2 5 3 3" xfId="39906" xr:uid="{00000000-0005-0000-0000-0000EC580000}"/>
    <cellStyle name="SAPBEXexcGood2 2 2 5 4" xfId="19208" xr:uid="{00000000-0005-0000-0000-0000ED580000}"/>
    <cellStyle name="SAPBEXexcGood2 2 2 5 4 2" xfId="30696" xr:uid="{00000000-0005-0000-0000-0000EE580000}"/>
    <cellStyle name="SAPBEXexcGood2 2 2 5 4 3" xfId="41457" xr:uid="{00000000-0005-0000-0000-0000EF580000}"/>
    <cellStyle name="SAPBEXexcGood2 2 2 5 5" xfId="20942" xr:uid="{00000000-0005-0000-0000-0000F0580000}"/>
    <cellStyle name="SAPBEXexcGood2 2 2 5 5 2" xfId="32423" xr:uid="{00000000-0005-0000-0000-0000F1580000}"/>
    <cellStyle name="SAPBEXexcGood2 2 2 5 5 3" xfId="42996" xr:uid="{00000000-0005-0000-0000-0000F2580000}"/>
    <cellStyle name="SAPBEXexcGood2 2 2 5 6" xfId="11111" xr:uid="{00000000-0005-0000-0000-0000F3580000}"/>
    <cellStyle name="SAPBEXexcGood2 2 2 5 7" xfId="22766" xr:uid="{00000000-0005-0000-0000-0000F4580000}"/>
    <cellStyle name="SAPBEXexcGood2 2 2 5 8" xfId="34103" xr:uid="{00000000-0005-0000-0000-0000F5580000}"/>
    <cellStyle name="SAPBEXexcGood2 2 2 6" xfId="7743" xr:uid="{00000000-0005-0000-0000-0000F6580000}"/>
    <cellStyle name="SAPBEXexcGood2 2 2 6 2" xfId="16728" xr:uid="{00000000-0005-0000-0000-0000F7580000}"/>
    <cellStyle name="SAPBEXexcGood2 2 2 6 2 2" xfId="28282" xr:uid="{00000000-0005-0000-0000-0000F8580000}"/>
    <cellStyle name="SAPBEXexcGood2 2 2 6 2 3" xfId="39154" xr:uid="{00000000-0005-0000-0000-0000F9580000}"/>
    <cellStyle name="SAPBEXexcGood2 2 2 6 3" xfId="18528" xr:uid="{00000000-0005-0000-0000-0000FA580000}"/>
    <cellStyle name="SAPBEXexcGood2 2 2 6 3 2" xfId="30016" xr:uid="{00000000-0005-0000-0000-0000FB580000}"/>
    <cellStyle name="SAPBEXexcGood2 2 2 6 3 3" xfId="40814" xr:uid="{00000000-0005-0000-0000-0000FC580000}"/>
    <cellStyle name="SAPBEXexcGood2 2 2 6 4" xfId="20215" xr:uid="{00000000-0005-0000-0000-0000FD580000}"/>
    <cellStyle name="SAPBEXexcGood2 2 2 6 4 2" xfId="31703" xr:uid="{00000000-0005-0000-0000-0000FE580000}"/>
    <cellStyle name="SAPBEXexcGood2 2 2 6 4 3" xfId="42350" xr:uid="{00000000-0005-0000-0000-0000FF580000}"/>
    <cellStyle name="SAPBEXexcGood2 2 2 6 5" xfId="21949" xr:uid="{00000000-0005-0000-0000-000000590000}"/>
    <cellStyle name="SAPBEXexcGood2 2 2 6 5 2" xfId="33430" xr:uid="{00000000-0005-0000-0000-000001590000}"/>
    <cellStyle name="SAPBEXexcGood2 2 2 6 5 3" xfId="43889" xr:uid="{00000000-0005-0000-0000-000002590000}"/>
    <cellStyle name="SAPBEXexcGood2 2 2 6 6" xfId="12194" xr:uid="{00000000-0005-0000-0000-000003590000}"/>
    <cellStyle name="SAPBEXexcGood2 2 2 6 7" xfId="23773" xr:uid="{00000000-0005-0000-0000-000004590000}"/>
    <cellStyle name="SAPBEXexcGood2 2 2 6 8" xfId="35108" xr:uid="{00000000-0005-0000-0000-000005590000}"/>
    <cellStyle name="SAPBEXexcGood2 2 2 7" xfId="10164" xr:uid="{00000000-0005-0000-0000-000006590000}"/>
    <cellStyle name="SAPBEXexcGood2 2 2 7 2" xfId="14923" xr:uid="{00000000-0005-0000-0000-000007590000}"/>
    <cellStyle name="SAPBEXexcGood2 2 2 7 2 2" xfId="26481" xr:uid="{00000000-0005-0000-0000-000008590000}"/>
    <cellStyle name="SAPBEXexcGood2 2 2 7 2 3" xfId="37549" xr:uid="{00000000-0005-0000-0000-000009590000}"/>
    <cellStyle name="SAPBEXexcGood2 2 2 7 3" xfId="13298" xr:uid="{00000000-0005-0000-0000-00000A590000}"/>
    <cellStyle name="SAPBEXexcGood2 2 2 7 3 2" xfId="24866" xr:uid="{00000000-0005-0000-0000-00000B590000}"/>
    <cellStyle name="SAPBEXexcGood2 2 2 7 3 3" xfId="36142" xr:uid="{00000000-0005-0000-0000-00000C590000}"/>
    <cellStyle name="SAPBEXexcGood2 2 2 7 4" xfId="12549" xr:uid="{00000000-0005-0000-0000-00000D590000}"/>
    <cellStyle name="SAPBEXexcGood2 2 2 7 4 2" xfId="24119" xr:uid="{00000000-0005-0000-0000-00000E590000}"/>
    <cellStyle name="SAPBEXexcGood2 2 2 7 4 3" xfId="35451" xr:uid="{00000000-0005-0000-0000-00000F590000}"/>
    <cellStyle name="SAPBEXexcGood2 2 2 7 5" xfId="17176" xr:uid="{00000000-0005-0000-0000-000010590000}"/>
    <cellStyle name="SAPBEXexcGood2 2 2 7 5 2" xfId="28664" xr:uid="{00000000-0005-0000-0000-000011590000}"/>
    <cellStyle name="SAPBEXexcGood2 2 2 7 5 3" xfId="39483" xr:uid="{00000000-0005-0000-0000-000012590000}"/>
    <cellStyle name="SAPBEXexcGood2 2 2 7 6" xfId="22346" xr:uid="{00000000-0005-0000-0000-000013590000}"/>
    <cellStyle name="SAPBEXexcGood2 2 2 7 7" xfId="10283" xr:uid="{00000000-0005-0000-0000-000014590000}"/>
    <cellStyle name="SAPBEXexcGood2 2 2 8" xfId="13630" xr:uid="{00000000-0005-0000-0000-000015590000}"/>
    <cellStyle name="SAPBEXexcGood2 2 2 8 2" xfId="25194" xr:uid="{00000000-0005-0000-0000-000016590000}"/>
    <cellStyle name="SAPBEXexcGood2 2 2 8 3" xfId="36434" xr:uid="{00000000-0005-0000-0000-000017590000}"/>
    <cellStyle name="SAPBEXexcGood2 2 2 9" xfId="12921" xr:uid="{00000000-0005-0000-0000-000018590000}"/>
    <cellStyle name="SAPBEXexcGood2 2 2 9 2" xfId="24491" xr:uid="{00000000-0005-0000-0000-000019590000}"/>
    <cellStyle name="SAPBEXexcGood2 2 2 9 3" xfId="35799" xr:uid="{00000000-0005-0000-0000-00001A590000}"/>
    <cellStyle name="SAPBEXexcGood2 2 3" xfId="4249" xr:uid="{00000000-0005-0000-0000-00001B590000}"/>
    <cellStyle name="SAPBEXexcGood2 2 3 10" xfId="9155" xr:uid="{00000000-0005-0000-0000-00001C590000}"/>
    <cellStyle name="SAPBEXexcGood2 2 3 11" xfId="8546" xr:uid="{00000000-0005-0000-0000-00001D590000}"/>
    <cellStyle name="SAPBEXexcGood2 2 3 12" xfId="8387" xr:uid="{00000000-0005-0000-0000-00001E590000}"/>
    <cellStyle name="SAPBEXexcGood2 2 3 2" xfId="7371" xr:uid="{00000000-0005-0000-0000-00001F590000}"/>
    <cellStyle name="SAPBEXexcGood2 2 3 2 2" xfId="16605" xr:uid="{00000000-0005-0000-0000-000020590000}"/>
    <cellStyle name="SAPBEXexcGood2 2 3 2 2 2" xfId="28159" xr:uid="{00000000-0005-0000-0000-000021590000}"/>
    <cellStyle name="SAPBEXexcGood2 2 3 2 2 3" xfId="39044" xr:uid="{00000000-0005-0000-0000-000022590000}"/>
    <cellStyle name="SAPBEXexcGood2 2 3 2 3" xfId="18439" xr:uid="{00000000-0005-0000-0000-000023590000}"/>
    <cellStyle name="SAPBEXexcGood2 2 3 2 3 2" xfId="29927" xr:uid="{00000000-0005-0000-0000-000024590000}"/>
    <cellStyle name="SAPBEXexcGood2 2 3 2 3 3" xfId="40727" xr:uid="{00000000-0005-0000-0000-000025590000}"/>
    <cellStyle name="SAPBEXexcGood2 2 3 2 4" xfId="20124" xr:uid="{00000000-0005-0000-0000-000026590000}"/>
    <cellStyle name="SAPBEXexcGood2 2 3 2 4 2" xfId="31612" xr:uid="{00000000-0005-0000-0000-000027590000}"/>
    <cellStyle name="SAPBEXexcGood2 2 3 2 4 3" xfId="42268" xr:uid="{00000000-0005-0000-0000-000028590000}"/>
    <cellStyle name="SAPBEXexcGood2 2 3 2 5" xfId="21858" xr:uid="{00000000-0005-0000-0000-000029590000}"/>
    <cellStyle name="SAPBEXexcGood2 2 3 2 5 2" xfId="33339" xr:uid="{00000000-0005-0000-0000-00002A590000}"/>
    <cellStyle name="SAPBEXexcGood2 2 3 2 5 3" xfId="43807" xr:uid="{00000000-0005-0000-0000-00002B590000}"/>
    <cellStyle name="SAPBEXexcGood2 2 3 2 6" xfId="12025" xr:uid="{00000000-0005-0000-0000-00002C590000}"/>
    <cellStyle name="SAPBEXexcGood2 2 3 2 7" xfId="23682" xr:uid="{00000000-0005-0000-0000-00002D590000}"/>
    <cellStyle name="SAPBEXexcGood2 2 3 2 8" xfId="35017" xr:uid="{00000000-0005-0000-0000-00002E590000}"/>
    <cellStyle name="SAPBEXexcGood2 2 3 3" xfId="7865" xr:uid="{00000000-0005-0000-0000-00002F590000}"/>
    <cellStyle name="SAPBEXexcGood2 2 3 3 2" xfId="16850" xr:uid="{00000000-0005-0000-0000-000030590000}"/>
    <cellStyle name="SAPBEXexcGood2 2 3 3 2 2" xfId="28404" xr:uid="{00000000-0005-0000-0000-000031590000}"/>
    <cellStyle name="SAPBEXexcGood2 2 3 3 2 3" xfId="39248" xr:uid="{00000000-0005-0000-0000-000032590000}"/>
    <cellStyle name="SAPBEXexcGood2 2 3 3 3" xfId="18630" xr:uid="{00000000-0005-0000-0000-000033590000}"/>
    <cellStyle name="SAPBEXexcGood2 2 3 3 3 2" xfId="30118" xr:uid="{00000000-0005-0000-0000-000034590000}"/>
    <cellStyle name="SAPBEXexcGood2 2 3 3 3 3" xfId="40915" xr:uid="{00000000-0005-0000-0000-000035590000}"/>
    <cellStyle name="SAPBEXexcGood2 2 3 3 4" xfId="20337" xr:uid="{00000000-0005-0000-0000-000036590000}"/>
    <cellStyle name="SAPBEXexcGood2 2 3 3 4 2" xfId="31825" xr:uid="{00000000-0005-0000-0000-000037590000}"/>
    <cellStyle name="SAPBEXexcGood2 2 3 3 4 3" xfId="42444" xr:uid="{00000000-0005-0000-0000-000038590000}"/>
    <cellStyle name="SAPBEXexcGood2 2 3 3 5" xfId="22071" xr:uid="{00000000-0005-0000-0000-000039590000}"/>
    <cellStyle name="SAPBEXexcGood2 2 3 3 5 2" xfId="33552" xr:uid="{00000000-0005-0000-0000-00003A590000}"/>
    <cellStyle name="SAPBEXexcGood2 2 3 3 5 3" xfId="43983" xr:uid="{00000000-0005-0000-0000-00003B590000}"/>
    <cellStyle name="SAPBEXexcGood2 2 3 3 6" xfId="12316" xr:uid="{00000000-0005-0000-0000-00003C590000}"/>
    <cellStyle name="SAPBEXexcGood2 2 3 3 7" xfId="23895" xr:uid="{00000000-0005-0000-0000-00003D590000}"/>
    <cellStyle name="SAPBEXexcGood2 2 3 3 8" xfId="35230" xr:uid="{00000000-0005-0000-0000-00003E590000}"/>
    <cellStyle name="SAPBEXexcGood2 2 3 4" xfId="7967" xr:uid="{00000000-0005-0000-0000-00003F590000}"/>
    <cellStyle name="SAPBEXexcGood2 2 3 4 2" xfId="16952" xr:uid="{00000000-0005-0000-0000-000040590000}"/>
    <cellStyle name="SAPBEXexcGood2 2 3 4 2 2" xfId="28506" xr:uid="{00000000-0005-0000-0000-000041590000}"/>
    <cellStyle name="SAPBEXexcGood2 2 3 4 2 3" xfId="39346" xr:uid="{00000000-0005-0000-0000-000042590000}"/>
    <cellStyle name="SAPBEXexcGood2 2 3 4 3" xfId="18730" xr:uid="{00000000-0005-0000-0000-000043590000}"/>
    <cellStyle name="SAPBEXexcGood2 2 3 4 3 2" xfId="30218" xr:uid="{00000000-0005-0000-0000-000044590000}"/>
    <cellStyle name="SAPBEXexcGood2 2 3 4 3 3" xfId="41014" xr:uid="{00000000-0005-0000-0000-000045590000}"/>
    <cellStyle name="SAPBEXexcGood2 2 3 4 4" xfId="20439" xr:uid="{00000000-0005-0000-0000-000046590000}"/>
    <cellStyle name="SAPBEXexcGood2 2 3 4 4 2" xfId="31927" xr:uid="{00000000-0005-0000-0000-000047590000}"/>
    <cellStyle name="SAPBEXexcGood2 2 3 4 4 3" xfId="42542" xr:uid="{00000000-0005-0000-0000-000048590000}"/>
    <cellStyle name="SAPBEXexcGood2 2 3 4 5" xfId="22173" xr:uid="{00000000-0005-0000-0000-000049590000}"/>
    <cellStyle name="SAPBEXexcGood2 2 3 4 5 2" xfId="33654" xr:uid="{00000000-0005-0000-0000-00004A590000}"/>
    <cellStyle name="SAPBEXexcGood2 2 3 4 5 3" xfId="44081" xr:uid="{00000000-0005-0000-0000-00004B590000}"/>
    <cellStyle name="SAPBEXexcGood2 2 3 4 6" xfId="12418" xr:uid="{00000000-0005-0000-0000-00004C590000}"/>
    <cellStyle name="SAPBEXexcGood2 2 3 4 7" xfId="23997" xr:uid="{00000000-0005-0000-0000-00004D590000}"/>
    <cellStyle name="SAPBEXexcGood2 2 3 4 8" xfId="35332" xr:uid="{00000000-0005-0000-0000-00004E590000}"/>
    <cellStyle name="SAPBEXexcGood2 2 3 5" xfId="10165" xr:uid="{00000000-0005-0000-0000-00004F590000}"/>
    <cellStyle name="SAPBEXexcGood2 2 3 6" xfId="14242" xr:uid="{00000000-0005-0000-0000-000050590000}"/>
    <cellStyle name="SAPBEXexcGood2 2 3 6 2" xfId="25806" xr:uid="{00000000-0005-0000-0000-000051590000}"/>
    <cellStyle name="SAPBEXexcGood2 2 3 6 3" xfId="36971" xr:uid="{00000000-0005-0000-0000-000052590000}"/>
    <cellStyle name="SAPBEXexcGood2 2 3 7" xfId="14564" xr:uid="{00000000-0005-0000-0000-000053590000}"/>
    <cellStyle name="SAPBEXexcGood2 2 3 7 2" xfId="26125" xr:uid="{00000000-0005-0000-0000-000054590000}"/>
    <cellStyle name="SAPBEXexcGood2 2 3 7 3" xfId="37258" xr:uid="{00000000-0005-0000-0000-000055590000}"/>
    <cellStyle name="SAPBEXexcGood2 2 3 8" xfId="15285" xr:uid="{00000000-0005-0000-0000-000056590000}"/>
    <cellStyle name="SAPBEXexcGood2 2 3 8 2" xfId="26840" xr:uid="{00000000-0005-0000-0000-000057590000}"/>
    <cellStyle name="SAPBEXexcGood2 2 3 8 3" xfId="37871" xr:uid="{00000000-0005-0000-0000-000058590000}"/>
    <cellStyle name="SAPBEXexcGood2 2 3 9" xfId="17243" xr:uid="{00000000-0005-0000-0000-000059590000}"/>
    <cellStyle name="SAPBEXexcGood2 2 3 9 2" xfId="28731" xr:uid="{00000000-0005-0000-0000-00005A590000}"/>
    <cellStyle name="SAPBEXexcGood2 2 3 9 3" xfId="39546" xr:uid="{00000000-0005-0000-0000-00005B590000}"/>
    <cellStyle name="SAPBEXexcGood2 2 4" xfId="4250" xr:uid="{00000000-0005-0000-0000-00005C590000}"/>
    <cellStyle name="SAPBEXexcGood2 2 5" xfId="6565" xr:uid="{00000000-0005-0000-0000-00005D590000}"/>
    <cellStyle name="SAPBEXexcGood2 2 5 2" xfId="15846" xr:uid="{00000000-0005-0000-0000-00005E590000}"/>
    <cellStyle name="SAPBEXexcGood2 2 5 2 2" xfId="27400" xr:uid="{00000000-0005-0000-0000-00005F590000}"/>
    <cellStyle name="SAPBEXexcGood2 2 5 2 3" xfId="38371" xr:uid="{00000000-0005-0000-0000-000060590000}"/>
    <cellStyle name="SAPBEXexcGood2 2 5 3" xfId="17756" xr:uid="{00000000-0005-0000-0000-000061590000}"/>
    <cellStyle name="SAPBEXexcGood2 2 5 3 2" xfId="29244" xr:uid="{00000000-0005-0000-0000-000062590000}"/>
    <cellStyle name="SAPBEXexcGood2 2 5 3 3" xfId="40047" xr:uid="{00000000-0005-0000-0000-000063590000}"/>
    <cellStyle name="SAPBEXexcGood2 2 5 4" xfId="19365" xr:uid="{00000000-0005-0000-0000-000064590000}"/>
    <cellStyle name="SAPBEXexcGood2 2 5 4 2" xfId="30853" xr:uid="{00000000-0005-0000-0000-000065590000}"/>
    <cellStyle name="SAPBEXexcGood2 2 5 4 3" xfId="41595" xr:uid="{00000000-0005-0000-0000-000066590000}"/>
    <cellStyle name="SAPBEXexcGood2 2 5 5" xfId="21099" xr:uid="{00000000-0005-0000-0000-000067590000}"/>
    <cellStyle name="SAPBEXexcGood2 2 5 5 2" xfId="32580" xr:uid="{00000000-0005-0000-0000-000068590000}"/>
    <cellStyle name="SAPBEXexcGood2 2 5 5 3" xfId="43134" xr:uid="{00000000-0005-0000-0000-000069590000}"/>
    <cellStyle name="SAPBEXexcGood2 2 5 6" xfId="11268" xr:uid="{00000000-0005-0000-0000-00006A590000}"/>
    <cellStyle name="SAPBEXexcGood2 2 5 7" xfId="22923" xr:uid="{00000000-0005-0000-0000-00006B590000}"/>
    <cellStyle name="SAPBEXexcGood2 2 5 8" xfId="34260" xr:uid="{00000000-0005-0000-0000-00006C590000}"/>
    <cellStyle name="SAPBEXexcGood2 2 6" xfId="13056" xr:uid="{00000000-0005-0000-0000-00006D590000}"/>
    <cellStyle name="SAPBEXexcGood2 2 6 2" xfId="24625" xr:uid="{00000000-0005-0000-0000-00006E590000}"/>
    <cellStyle name="SAPBEXexcGood2 2 6 3" xfId="35914" xr:uid="{00000000-0005-0000-0000-00006F590000}"/>
    <cellStyle name="SAPBEXexcGood2 2 7" xfId="14438" xr:uid="{00000000-0005-0000-0000-000070590000}"/>
    <cellStyle name="SAPBEXexcGood2 2 7 2" xfId="26002" xr:uid="{00000000-0005-0000-0000-000071590000}"/>
    <cellStyle name="SAPBEXexcGood2 2 7 3" xfId="37146" xr:uid="{00000000-0005-0000-0000-000072590000}"/>
    <cellStyle name="SAPBEXexcGood2 2 8" xfId="15376" xr:uid="{00000000-0005-0000-0000-000073590000}"/>
    <cellStyle name="SAPBEXexcGood2 2 8 2" xfId="26930" xr:uid="{00000000-0005-0000-0000-000074590000}"/>
    <cellStyle name="SAPBEXexcGood2 2 8 3" xfId="37952" xr:uid="{00000000-0005-0000-0000-000075590000}"/>
    <cellStyle name="SAPBEXexcGood2 2 9" xfId="17336" xr:uid="{00000000-0005-0000-0000-000076590000}"/>
    <cellStyle name="SAPBEXexcGood2 2 9 2" xfId="28824" xr:uid="{00000000-0005-0000-0000-000077590000}"/>
    <cellStyle name="SAPBEXexcGood2 2 9 3" xfId="39628" xr:uid="{00000000-0005-0000-0000-000078590000}"/>
    <cellStyle name="SAPBEXexcGood2 3" xfId="4251" xr:uid="{00000000-0005-0000-0000-000079590000}"/>
    <cellStyle name="SAPBEXexcGood2 3 10" xfId="13091" xr:uid="{00000000-0005-0000-0000-00007A590000}"/>
    <cellStyle name="SAPBEXexcGood2 3 10 2" xfId="24660" xr:uid="{00000000-0005-0000-0000-00007B590000}"/>
    <cellStyle name="SAPBEXexcGood2 3 10 3" xfId="35948" xr:uid="{00000000-0005-0000-0000-00007C590000}"/>
    <cellStyle name="SAPBEXexcGood2 3 11" xfId="13359" xr:uid="{00000000-0005-0000-0000-00007D590000}"/>
    <cellStyle name="SAPBEXexcGood2 3 11 2" xfId="24927" xr:uid="{00000000-0005-0000-0000-00007E590000}"/>
    <cellStyle name="SAPBEXexcGood2 3 11 3" xfId="36197" xr:uid="{00000000-0005-0000-0000-00007F590000}"/>
    <cellStyle name="SAPBEXexcGood2 3 12" xfId="9762" xr:uid="{00000000-0005-0000-0000-000080590000}"/>
    <cellStyle name="SAPBEXexcGood2 3 13" xfId="8710" xr:uid="{00000000-0005-0000-0000-000081590000}"/>
    <cellStyle name="SAPBEXexcGood2 3 2" xfId="4252" xr:uid="{00000000-0005-0000-0000-000082590000}"/>
    <cellStyle name="SAPBEXexcGood2 3 3" xfId="5487" xr:uid="{00000000-0005-0000-0000-000083590000}"/>
    <cellStyle name="SAPBEXexcGood2 3 3 2" xfId="15300" xr:uid="{00000000-0005-0000-0000-000084590000}"/>
    <cellStyle name="SAPBEXexcGood2 3 3 2 2" xfId="26855" xr:uid="{00000000-0005-0000-0000-000085590000}"/>
    <cellStyle name="SAPBEXexcGood2 3 3 2 3" xfId="37885" xr:uid="{00000000-0005-0000-0000-000086590000}"/>
    <cellStyle name="SAPBEXexcGood2 3 3 3" xfId="17279" xr:uid="{00000000-0005-0000-0000-000087590000}"/>
    <cellStyle name="SAPBEXexcGood2 3 3 3 2" xfId="28767" xr:uid="{00000000-0005-0000-0000-000088590000}"/>
    <cellStyle name="SAPBEXexcGood2 3 3 3 3" xfId="39575" xr:uid="{00000000-0005-0000-0000-000089590000}"/>
    <cellStyle name="SAPBEXexcGood2 3 3 4" xfId="18886" xr:uid="{00000000-0005-0000-0000-00008A590000}"/>
    <cellStyle name="SAPBEXexcGood2 3 3 4 2" xfId="30374" xr:uid="{00000000-0005-0000-0000-00008B590000}"/>
    <cellStyle name="SAPBEXexcGood2 3 3 4 3" xfId="41168" xr:uid="{00000000-0005-0000-0000-00008C590000}"/>
    <cellStyle name="SAPBEXexcGood2 3 3 5" xfId="20626" xr:uid="{00000000-0005-0000-0000-00008D590000}"/>
    <cellStyle name="SAPBEXexcGood2 3 3 5 2" xfId="32110" xr:uid="{00000000-0005-0000-0000-00008E590000}"/>
    <cellStyle name="SAPBEXexcGood2 3 3 5 3" xfId="42716" xr:uid="{00000000-0005-0000-0000-00008F590000}"/>
    <cellStyle name="SAPBEXexcGood2 3 3 6" xfId="10719" xr:uid="{00000000-0005-0000-0000-000090590000}"/>
    <cellStyle name="SAPBEXexcGood2 3 3 7" xfId="22457" xr:uid="{00000000-0005-0000-0000-000091590000}"/>
    <cellStyle name="SAPBEXexcGood2 3 3 8" xfId="33805" xr:uid="{00000000-0005-0000-0000-000092590000}"/>
    <cellStyle name="SAPBEXexcGood2 3 4" xfId="6916" xr:uid="{00000000-0005-0000-0000-000093590000}"/>
    <cellStyle name="SAPBEXexcGood2 3 4 2" xfId="16197" xr:uid="{00000000-0005-0000-0000-000094590000}"/>
    <cellStyle name="SAPBEXexcGood2 3 4 2 2" xfId="27751" xr:uid="{00000000-0005-0000-0000-000095590000}"/>
    <cellStyle name="SAPBEXexcGood2 3 4 2 3" xfId="38684" xr:uid="{00000000-0005-0000-0000-000096590000}"/>
    <cellStyle name="SAPBEXexcGood2 3 4 3" xfId="18072" xr:uid="{00000000-0005-0000-0000-000097590000}"/>
    <cellStyle name="SAPBEXexcGood2 3 4 3 2" xfId="29560" xr:uid="{00000000-0005-0000-0000-000098590000}"/>
    <cellStyle name="SAPBEXexcGood2 3 4 3 3" xfId="40362" xr:uid="{00000000-0005-0000-0000-000099590000}"/>
    <cellStyle name="SAPBEXexcGood2 3 4 4" xfId="19716" xr:uid="{00000000-0005-0000-0000-00009A590000}"/>
    <cellStyle name="SAPBEXexcGood2 3 4 4 2" xfId="31204" xr:uid="{00000000-0005-0000-0000-00009B590000}"/>
    <cellStyle name="SAPBEXexcGood2 3 4 4 3" xfId="41908" xr:uid="{00000000-0005-0000-0000-00009C590000}"/>
    <cellStyle name="SAPBEXexcGood2 3 4 5" xfId="21450" xr:uid="{00000000-0005-0000-0000-00009D590000}"/>
    <cellStyle name="SAPBEXexcGood2 3 4 5 2" xfId="32931" xr:uid="{00000000-0005-0000-0000-00009E590000}"/>
    <cellStyle name="SAPBEXexcGood2 3 4 5 3" xfId="43447" xr:uid="{00000000-0005-0000-0000-00009F590000}"/>
    <cellStyle name="SAPBEXexcGood2 3 4 6" xfId="11619" xr:uid="{00000000-0005-0000-0000-0000A0590000}"/>
    <cellStyle name="SAPBEXexcGood2 3 4 7" xfId="23274" xr:uid="{00000000-0005-0000-0000-0000A1590000}"/>
    <cellStyle name="SAPBEXexcGood2 3 4 8" xfId="34611" xr:uid="{00000000-0005-0000-0000-0000A2590000}"/>
    <cellStyle name="SAPBEXexcGood2 3 5" xfId="6366" xr:uid="{00000000-0005-0000-0000-0000A3590000}"/>
    <cellStyle name="SAPBEXexcGood2 3 5 2" xfId="15647" xr:uid="{00000000-0005-0000-0000-0000A4590000}"/>
    <cellStyle name="SAPBEXexcGood2 3 5 2 2" xfId="27201" xr:uid="{00000000-0005-0000-0000-0000A5590000}"/>
    <cellStyle name="SAPBEXexcGood2 3 5 2 3" xfId="38199" xr:uid="{00000000-0005-0000-0000-0000A6590000}"/>
    <cellStyle name="SAPBEXexcGood2 3 5 3" xfId="17579" xr:uid="{00000000-0005-0000-0000-0000A7590000}"/>
    <cellStyle name="SAPBEXexcGood2 3 5 3 2" xfId="29067" xr:uid="{00000000-0005-0000-0000-0000A8590000}"/>
    <cellStyle name="SAPBEXexcGood2 3 5 3 3" xfId="39870" xr:uid="{00000000-0005-0000-0000-0000A9590000}"/>
    <cellStyle name="SAPBEXexcGood2 3 5 4" xfId="19166" xr:uid="{00000000-0005-0000-0000-0000AA590000}"/>
    <cellStyle name="SAPBEXexcGood2 3 5 4 2" xfId="30654" xr:uid="{00000000-0005-0000-0000-0000AB590000}"/>
    <cellStyle name="SAPBEXexcGood2 3 5 4 3" xfId="41423" xr:uid="{00000000-0005-0000-0000-0000AC590000}"/>
    <cellStyle name="SAPBEXexcGood2 3 5 5" xfId="20900" xr:uid="{00000000-0005-0000-0000-0000AD590000}"/>
    <cellStyle name="SAPBEXexcGood2 3 5 5 2" xfId="32381" xr:uid="{00000000-0005-0000-0000-0000AE590000}"/>
    <cellStyle name="SAPBEXexcGood2 3 5 5 3" xfId="42962" xr:uid="{00000000-0005-0000-0000-0000AF590000}"/>
    <cellStyle name="SAPBEXexcGood2 3 5 6" xfId="11069" xr:uid="{00000000-0005-0000-0000-0000B0590000}"/>
    <cellStyle name="SAPBEXexcGood2 3 5 7" xfId="22724" xr:uid="{00000000-0005-0000-0000-0000B1590000}"/>
    <cellStyle name="SAPBEXexcGood2 3 5 8" xfId="34061" xr:uid="{00000000-0005-0000-0000-0000B2590000}"/>
    <cellStyle name="SAPBEXexcGood2 3 6" xfId="6423" xr:uid="{00000000-0005-0000-0000-0000B3590000}"/>
    <cellStyle name="SAPBEXexcGood2 3 6 2" xfId="15704" xr:uid="{00000000-0005-0000-0000-0000B4590000}"/>
    <cellStyle name="SAPBEXexcGood2 3 6 2 2" xfId="27258" xr:uid="{00000000-0005-0000-0000-0000B5590000}"/>
    <cellStyle name="SAPBEXexcGood2 3 6 2 3" xfId="38248" xr:uid="{00000000-0005-0000-0000-0000B6590000}"/>
    <cellStyle name="SAPBEXexcGood2 3 6 3" xfId="17630" xr:uid="{00000000-0005-0000-0000-0000B7590000}"/>
    <cellStyle name="SAPBEXexcGood2 3 6 3 2" xfId="29118" xr:uid="{00000000-0005-0000-0000-0000B8590000}"/>
    <cellStyle name="SAPBEXexcGood2 3 6 3 3" xfId="39921" xr:uid="{00000000-0005-0000-0000-0000B9590000}"/>
    <cellStyle name="SAPBEXexcGood2 3 6 4" xfId="19223" xr:uid="{00000000-0005-0000-0000-0000BA590000}"/>
    <cellStyle name="SAPBEXexcGood2 3 6 4 2" xfId="30711" xr:uid="{00000000-0005-0000-0000-0000BB590000}"/>
    <cellStyle name="SAPBEXexcGood2 3 6 4 3" xfId="41472" xr:uid="{00000000-0005-0000-0000-0000BC590000}"/>
    <cellStyle name="SAPBEXexcGood2 3 6 5" xfId="20957" xr:uid="{00000000-0005-0000-0000-0000BD590000}"/>
    <cellStyle name="SAPBEXexcGood2 3 6 5 2" xfId="32438" xr:uid="{00000000-0005-0000-0000-0000BE590000}"/>
    <cellStyle name="SAPBEXexcGood2 3 6 5 3" xfId="43011" xr:uid="{00000000-0005-0000-0000-0000BF590000}"/>
    <cellStyle name="SAPBEXexcGood2 3 6 6" xfId="11126" xr:uid="{00000000-0005-0000-0000-0000C0590000}"/>
    <cellStyle name="SAPBEXexcGood2 3 6 7" xfId="22781" xr:uid="{00000000-0005-0000-0000-0000C1590000}"/>
    <cellStyle name="SAPBEXexcGood2 3 6 8" xfId="34118" xr:uid="{00000000-0005-0000-0000-0000C2590000}"/>
    <cellStyle name="SAPBEXexcGood2 3 7" xfId="10167" xr:uid="{00000000-0005-0000-0000-0000C3590000}"/>
    <cellStyle name="SAPBEXexcGood2 3 8" xfId="13629" xr:uid="{00000000-0005-0000-0000-0000C4590000}"/>
    <cellStyle name="SAPBEXexcGood2 3 8 2" xfId="25193" xr:uid="{00000000-0005-0000-0000-0000C5590000}"/>
    <cellStyle name="SAPBEXexcGood2 3 8 3" xfId="36433" xr:uid="{00000000-0005-0000-0000-0000C6590000}"/>
    <cellStyle name="SAPBEXexcGood2 3 9" xfId="14053" xr:uid="{00000000-0005-0000-0000-0000C7590000}"/>
    <cellStyle name="SAPBEXexcGood2 3 9 2" xfId="25617" xr:uid="{00000000-0005-0000-0000-0000C8590000}"/>
    <cellStyle name="SAPBEXexcGood2 3 9 3" xfId="36813" xr:uid="{00000000-0005-0000-0000-0000C9590000}"/>
    <cellStyle name="SAPBEXexcGood2 4" xfId="4253" xr:uid="{00000000-0005-0000-0000-0000CA590000}"/>
    <cellStyle name="SAPBEXexcGood2 4 10" xfId="9154" xr:uid="{00000000-0005-0000-0000-0000CB590000}"/>
    <cellStyle name="SAPBEXexcGood2 4 11" xfId="8893" xr:uid="{00000000-0005-0000-0000-0000CC590000}"/>
    <cellStyle name="SAPBEXexcGood2 4 12" xfId="8385" xr:uid="{00000000-0005-0000-0000-0000CD590000}"/>
    <cellStyle name="SAPBEXexcGood2 4 2" xfId="7370" xr:uid="{00000000-0005-0000-0000-0000CE590000}"/>
    <cellStyle name="SAPBEXexcGood2 4 2 2" xfId="16604" xr:uid="{00000000-0005-0000-0000-0000CF590000}"/>
    <cellStyle name="SAPBEXexcGood2 4 2 2 2" xfId="28158" xr:uid="{00000000-0005-0000-0000-0000D0590000}"/>
    <cellStyle name="SAPBEXexcGood2 4 2 2 3" xfId="39043" xr:uid="{00000000-0005-0000-0000-0000D1590000}"/>
    <cellStyle name="SAPBEXexcGood2 4 2 3" xfId="18438" xr:uid="{00000000-0005-0000-0000-0000D2590000}"/>
    <cellStyle name="SAPBEXexcGood2 4 2 3 2" xfId="29926" xr:uid="{00000000-0005-0000-0000-0000D3590000}"/>
    <cellStyle name="SAPBEXexcGood2 4 2 3 3" xfId="40726" xr:uid="{00000000-0005-0000-0000-0000D4590000}"/>
    <cellStyle name="SAPBEXexcGood2 4 2 4" xfId="20123" xr:uid="{00000000-0005-0000-0000-0000D5590000}"/>
    <cellStyle name="SAPBEXexcGood2 4 2 4 2" xfId="31611" xr:uid="{00000000-0005-0000-0000-0000D6590000}"/>
    <cellStyle name="SAPBEXexcGood2 4 2 4 3" xfId="42267" xr:uid="{00000000-0005-0000-0000-0000D7590000}"/>
    <cellStyle name="SAPBEXexcGood2 4 2 5" xfId="21857" xr:uid="{00000000-0005-0000-0000-0000D8590000}"/>
    <cellStyle name="SAPBEXexcGood2 4 2 5 2" xfId="33338" xr:uid="{00000000-0005-0000-0000-0000D9590000}"/>
    <cellStyle name="SAPBEXexcGood2 4 2 5 3" xfId="43806" xr:uid="{00000000-0005-0000-0000-0000DA590000}"/>
    <cellStyle name="SAPBEXexcGood2 4 2 6" xfId="12024" xr:uid="{00000000-0005-0000-0000-0000DB590000}"/>
    <cellStyle name="SAPBEXexcGood2 4 2 7" xfId="23681" xr:uid="{00000000-0005-0000-0000-0000DC590000}"/>
    <cellStyle name="SAPBEXexcGood2 4 2 8" xfId="35016" xr:uid="{00000000-0005-0000-0000-0000DD590000}"/>
    <cellStyle name="SAPBEXexcGood2 4 3" xfId="7864" xr:uid="{00000000-0005-0000-0000-0000DE590000}"/>
    <cellStyle name="SAPBEXexcGood2 4 3 2" xfId="16849" xr:uid="{00000000-0005-0000-0000-0000DF590000}"/>
    <cellStyle name="SAPBEXexcGood2 4 3 2 2" xfId="28403" xr:uid="{00000000-0005-0000-0000-0000E0590000}"/>
    <cellStyle name="SAPBEXexcGood2 4 3 2 3" xfId="39247" xr:uid="{00000000-0005-0000-0000-0000E1590000}"/>
    <cellStyle name="SAPBEXexcGood2 4 3 3" xfId="18629" xr:uid="{00000000-0005-0000-0000-0000E2590000}"/>
    <cellStyle name="SAPBEXexcGood2 4 3 3 2" xfId="30117" xr:uid="{00000000-0005-0000-0000-0000E3590000}"/>
    <cellStyle name="SAPBEXexcGood2 4 3 3 3" xfId="40914" xr:uid="{00000000-0005-0000-0000-0000E4590000}"/>
    <cellStyle name="SAPBEXexcGood2 4 3 4" xfId="20336" xr:uid="{00000000-0005-0000-0000-0000E5590000}"/>
    <cellStyle name="SAPBEXexcGood2 4 3 4 2" xfId="31824" xr:uid="{00000000-0005-0000-0000-0000E6590000}"/>
    <cellStyle name="SAPBEXexcGood2 4 3 4 3" xfId="42443" xr:uid="{00000000-0005-0000-0000-0000E7590000}"/>
    <cellStyle name="SAPBEXexcGood2 4 3 5" xfId="22070" xr:uid="{00000000-0005-0000-0000-0000E8590000}"/>
    <cellStyle name="SAPBEXexcGood2 4 3 5 2" xfId="33551" xr:uid="{00000000-0005-0000-0000-0000E9590000}"/>
    <cellStyle name="SAPBEXexcGood2 4 3 5 3" xfId="43982" xr:uid="{00000000-0005-0000-0000-0000EA590000}"/>
    <cellStyle name="SAPBEXexcGood2 4 3 6" xfId="12315" xr:uid="{00000000-0005-0000-0000-0000EB590000}"/>
    <cellStyle name="SAPBEXexcGood2 4 3 7" xfId="23894" xr:uid="{00000000-0005-0000-0000-0000EC590000}"/>
    <cellStyle name="SAPBEXexcGood2 4 3 8" xfId="35229" xr:uid="{00000000-0005-0000-0000-0000ED590000}"/>
    <cellStyle name="SAPBEXexcGood2 4 4" xfId="7966" xr:uid="{00000000-0005-0000-0000-0000EE590000}"/>
    <cellStyle name="SAPBEXexcGood2 4 4 2" xfId="16951" xr:uid="{00000000-0005-0000-0000-0000EF590000}"/>
    <cellStyle name="SAPBEXexcGood2 4 4 2 2" xfId="28505" xr:uid="{00000000-0005-0000-0000-0000F0590000}"/>
    <cellStyle name="SAPBEXexcGood2 4 4 2 3" xfId="39345" xr:uid="{00000000-0005-0000-0000-0000F1590000}"/>
    <cellStyle name="SAPBEXexcGood2 4 4 3" xfId="18729" xr:uid="{00000000-0005-0000-0000-0000F2590000}"/>
    <cellStyle name="SAPBEXexcGood2 4 4 3 2" xfId="30217" xr:uid="{00000000-0005-0000-0000-0000F3590000}"/>
    <cellStyle name="SAPBEXexcGood2 4 4 3 3" xfId="41013" xr:uid="{00000000-0005-0000-0000-0000F4590000}"/>
    <cellStyle name="SAPBEXexcGood2 4 4 4" xfId="20438" xr:uid="{00000000-0005-0000-0000-0000F5590000}"/>
    <cellStyle name="SAPBEXexcGood2 4 4 4 2" xfId="31926" xr:uid="{00000000-0005-0000-0000-0000F6590000}"/>
    <cellStyle name="SAPBEXexcGood2 4 4 4 3" xfId="42541" xr:uid="{00000000-0005-0000-0000-0000F7590000}"/>
    <cellStyle name="SAPBEXexcGood2 4 4 5" xfId="22172" xr:uid="{00000000-0005-0000-0000-0000F8590000}"/>
    <cellStyle name="SAPBEXexcGood2 4 4 5 2" xfId="33653" xr:uid="{00000000-0005-0000-0000-0000F9590000}"/>
    <cellStyle name="SAPBEXexcGood2 4 4 5 3" xfId="44080" xr:uid="{00000000-0005-0000-0000-0000FA590000}"/>
    <cellStyle name="SAPBEXexcGood2 4 4 6" xfId="12417" xr:uid="{00000000-0005-0000-0000-0000FB590000}"/>
    <cellStyle name="SAPBEXexcGood2 4 4 7" xfId="23996" xr:uid="{00000000-0005-0000-0000-0000FC590000}"/>
    <cellStyle name="SAPBEXexcGood2 4 4 8" xfId="35331" xr:uid="{00000000-0005-0000-0000-0000FD590000}"/>
    <cellStyle name="SAPBEXexcGood2 4 5" xfId="10168" xr:uid="{00000000-0005-0000-0000-0000FE590000}"/>
    <cellStyle name="SAPBEXexcGood2 4 6" xfId="14241" xr:uid="{00000000-0005-0000-0000-0000FF590000}"/>
    <cellStyle name="SAPBEXexcGood2 4 6 2" xfId="25805" xr:uid="{00000000-0005-0000-0000-0000005A0000}"/>
    <cellStyle name="SAPBEXexcGood2 4 6 3" xfId="36970" xr:uid="{00000000-0005-0000-0000-0000015A0000}"/>
    <cellStyle name="SAPBEXexcGood2 4 7" xfId="14701" xr:uid="{00000000-0005-0000-0000-0000025A0000}"/>
    <cellStyle name="SAPBEXexcGood2 4 7 2" xfId="26262" xr:uid="{00000000-0005-0000-0000-0000035A0000}"/>
    <cellStyle name="SAPBEXexcGood2 4 7 3" xfId="37364" xr:uid="{00000000-0005-0000-0000-0000045A0000}"/>
    <cellStyle name="SAPBEXexcGood2 4 8" xfId="15129" xr:uid="{00000000-0005-0000-0000-0000055A0000}"/>
    <cellStyle name="SAPBEXexcGood2 4 8 2" xfId="26687" xr:uid="{00000000-0005-0000-0000-0000065A0000}"/>
    <cellStyle name="SAPBEXexcGood2 4 8 3" xfId="37729" xr:uid="{00000000-0005-0000-0000-0000075A0000}"/>
    <cellStyle name="SAPBEXexcGood2 4 9" xfId="14356" xr:uid="{00000000-0005-0000-0000-0000085A0000}"/>
    <cellStyle name="SAPBEXexcGood2 4 9 2" xfId="25920" xr:uid="{00000000-0005-0000-0000-0000095A0000}"/>
    <cellStyle name="SAPBEXexcGood2 4 9 3" xfId="37075" xr:uid="{00000000-0005-0000-0000-00000A5A0000}"/>
    <cellStyle name="SAPBEXexcGood2 5" xfId="12595" xr:uid="{00000000-0005-0000-0000-00000B5A0000}"/>
    <cellStyle name="SAPBEXexcGood2 5 2" xfId="24165" xr:uid="{00000000-0005-0000-0000-00000C5A0000}"/>
    <cellStyle name="SAPBEXexcGood2 5 3" xfId="35496" xr:uid="{00000000-0005-0000-0000-00000D5A0000}"/>
    <cellStyle name="SAPBEXexcGood2 6" xfId="15191" xr:uid="{00000000-0005-0000-0000-00000E5A0000}"/>
    <cellStyle name="SAPBEXexcGood2 6 2" xfId="26749" xr:uid="{00000000-0005-0000-0000-00000F5A0000}"/>
    <cellStyle name="SAPBEXexcGood2 6 3" xfId="37788" xr:uid="{00000000-0005-0000-0000-0000105A0000}"/>
    <cellStyle name="SAPBEXexcGood2 7" xfId="17192" xr:uid="{00000000-0005-0000-0000-0000115A0000}"/>
    <cellStyle name="SAPBEXexcGood2 7 2" xfId="28680" xr:uid="{00000000-0005-0000-0000-0000125A0000}"/>
    <cellStyle name="SAPBEXexcGood2 7 3" xfId="39499" xr:uid="{00000000-0005-0000-0000-0000135A0000}"/>
    <cellStyle name="SAPBEXexcGood2 8" xfId="13145" xr:uid="{00000000-0005-0000-0000-0000145A0000}"/>
    <cellStyle name="SAPBEXexcGood2 8 2" xfId="24713" xr:uid="{00000000-0005-0000-0000-0000155A0000}"/>
    <cellStyle name="SAPBEXexcGood2 8 3" xfId="36001" xr:uid="{00000000-0005-0000-0000-0000165A0000}"/>
    <cellStyle name="SAPBEXexcGood2 9" xfId="10590" xr:uid="{00000000-0005-0000-0000-0000175A0000}"/>
    <cellStyle name="SAPBEXexcGood3" xfId="4254" xr:uid="{00000000-0005-0000-0000-0000185A0000}"/>
    <cellStyle name="SAPBEXexcGood3 2" xfId="4255" xr:uid="{00000000-0005-0000-0000-0000195A0000}"/>
    <cellStyle name="SAPBEXexcGood3 2 10" xfId="10020" xr:uid="{00000000-0005-0000-0000-00001A5A0000}"/>
    <cellStyle name="SAPBEXexcGood3 2 11" xfId="8399" xr:uid="{00000000-0005-0000-0000-00001B5A0000}"/>
    <cellStyle name="SAPBEXexcGood3 2 2" xfId="4256" xr:uid="{00000000-0005-0000-0000-00001C5A0000}"/>
    <cellStyle name="SAPBEXexcGood3 2 2 10" xfId="14978" xr:uid="{00000000-0005-0000-0000-00001D5A0000}"/>
    <cellStyle name="SAPBEXexcGood3 2 2 10 2" xfId="26536" xr:uid="{00000000-0005-0000-0000-00001E5A0000}"/>
    <cellStyle name="SAPBEXexcGood3 2 2 10 3" xfId="37593" xr:uid="{00000000-0005-0000-0000-00001F5A0000}"/>
    <cellStyle name="SAPBEXexcGood3 2 2 11" xfId="17263" xr:uid="{00000000-0005-0000-0000-0000205A0000}"/>
    <cellStyle name="SAPBEXexcGood3 2 2 11 2" xfId="28751" xr:uid="{00000000-0005-0000-0000-0000215A0000}"/>
    <cellStyle name="SAPBEXexcGood3 2 2 11 3" xfId="39559" xr:uid="{00000000-0005-0000-0000-0000225A0000}"/>
    <cellStyle name="SAPBEXexcGood3 2 2 12" xfId="8296" xr:uid="{00000000-0005-0000-0000-0000235A0000}"/>
    <cellStyle name="SAPBEXexcGood3 2 2 13" xfId="8826" xr:uid="{00000000-0005-0000-0000-0000245A0000}"/>
    <cellStyle name="SAPBEXexcGood3 2 2 2" xfId="4257" xr:uid="{00000000-0005-0000-0000-0000255A0000}"/>
    <cellStyle name="SAPBEXexcGood3 2 2 3" xfId="4258" xr:uid="{00000000-0005-0000-0000-0000265A0000}"/>
    <cellStyle name="SAPBEXexcGood3 2 2 4" xfId="6919" xr:uid="{00000000-0005-0000-0000-0000275A0000}"/>
    <cellStyle name="SAPBEXexcGood3 2 2 4 2" xfId="16200" xr:uid="{00000000-0005-0000-0000-0000285A0000}"/>
    <cellStyle name="SAPBEXexcGood3 2 2 4 2 2" xfId="27754" xr:uid="{00000000-0005-0000-0000-0000295A0000}"/>
    <cellStyle name="SAPBEXexcGood3 2 2 4 2 3" xfId="38687" xr:uid="{00000000-0005-0000-0000-00002A5A0000}"/>
    <cellStyle name="SAPBEXexcGood3 2 2 4 3" xfId="18075" xr:uid="{00000000-0005-0000-0000-00002B5A0000}"/>
    <cellStyle name="SAPBEXexcGood3 2 2 4 3 2" xfId="29563" xr:uid="{00000000-0005-0000-0000-00002C5A0000}"/>
    <cellStyle name="SAPBEXexcGood3 2 2 4 3 3" xfId="40365" xr:uid="{00000000-0005-0000-0000-00002D5A0000}"/>
    <cellStyle name="SAPBEXexcGood3 2 2 4 4" xfId="19719" xr:uid="{00000000-0005-0000-0000-00002E5A0000}"/>
    <cellStyle name="SAPBEXexcGood3 2 2 4 4 2" xfId="31207" xr:uid="{00000000-0005-0000-0000-00002F5A0000}"/>
    <cellStyle name="SAPBEXexcGood3 2 2 4 4 3" xfId="41911" xr:uid="{00000000-0005-0000-0000-0000305A0000}"/>
    <cellStyle name="SAPBEXexcGood3 2 2 4 5" xfId="21453" xr:uid="{00000000-0005-0000-0000-0000315A0000}"/>
    <cellStyle name="SAPBEXexcGood3 2 2 4 5 2" xfId="32934" xr:uid="{00000000-0005-0000-0000-0000325A0000}"/>
    <cellStyle name="SAPBEXexcGood3 2 2 4 5 3" xfId="43450" xr:uid="{00000000-0005-0000-0000-0000335A0000}"/>
    <cellStyle name="SAPBEXexcGood3 2 2 4 6" xfId="11622" xr:uid="{00000000-0005-0000-0000-0000345A0000}"/>
    <cellStyle name="SAPBEXexcGood3 2 2 4 7" xfId="23277" xr:uid="{00000000-0005-0000-0000-0000355A0000}"/>
    <cellStyle name="SAPBEXexcGood3 2 2 4 8" xfId="34614" xr:uid="{00000000-0005-0000-0000-0000365A0000}"/>
    <cellStyle name="SAPBEXexcGood3 2 2 5" xfId="6768" xr:uid="{00000000-0005-0000-0000-0000375A0000}"/>
    <cellStyle name="SAPBEXexcGood3 2 2 5 2" xfId="16049" xr:uid="{00000000-0005-0000-0000-0000385A0000}"/>
    <cellStyle name="SAPBEXexcGood3 2 2 5 2 2" xfId="27603" xr:uid="{00000000-0005-0000-0000-0000395A0000}"/>
    <cellStyle name="SAPBEXexcGood3 2 2 5 2 3" xfId="38557" xr:uid="{00000000-0005-0000-0000-00003A5A0000}"/>
    <cellStyle name="SAPBEXexcGood3 2 2 5 3" xfId="17944" xr:uid="{00000000-0005-0000-0000-00003B5A0000}"/>
    <cellStyle name="SAPBEXexcGood3 2 2 5 3 2" xfId="29432" xr:uid="{00000000-0005-0000-0000-00003C5A0000}"/>
    <cellStyle name="SAPBEXexcGood3 2 2 5 3 3" xfId="40234" xr:uid="{00000000-0005-0000-0000-00003D5A0000}"/>
    <cellStyle name="SAPBEXexcGood3 2 2 5 4" xfId="19568" xr:uid="{00000000-0005-0000-0000-00003E5A0000}"/>
    <cellStyle name="SAPBEXexcGood3 2 2 5 4 2" xfId="31056" xr:uid="{00000000-0005-0000-0000-00003F5A0000}"/>
    <cellStyle name="SAPBEXexcGood3 2 2 5 4 3" xfId="41781" xr:uid="{00000000-0005-0000-0000-0000405A0000}"/>
    <cellStyle name="SAPBEXexcGood3 2 2 5 5" xfId="21302" xr:uid="{00000000-0005-0000-0000-0000415A0000}"/>
    <cellStyle name="SAPBEXexcGood3 2 2 5 5 2" xfId="32783" xr:uid="{00000000-0005-0000-0000-0000425A0000}"/>
    <cellStyle name="SAPBEXexcGood3 2 2 5 5 3" xfId="43320" xr:uid="{00000000-0005-0000-0000-0000435A0000}"/>
    <cellStyle name="SAPBEXexcGood3 2 2 5 6" xfId="11471" xr:uid="{00000000-0005-0000-0000-0000445A0000}"/>
    <cellStyle name="SAPBEXexcGood3 2 2 5 7" xfId="23126" xr:uid="{00000000-0005-0000-0000-0000455A0000}"/>
    <cellStyle name="SAPBEXexcGood3 2 2 5 8" xfId="34463" xr:uid="{00000000-0005-0000-0000-0000465A0000}"/>
    <cellStyle name="SAPBEXexcGood3 2 2 6" xfId="6451" xr:uid="{00000000-0005-0000-0000-0000475A0000}"/>
    <cellStyle name="SAPBEXexcGood3 2 2 6 2" xfId="15732" xr:uid="{00000000-0005-0000-0000-0000485A0000}"/>
    <cellStyle name="SAPBEXexcGood3 2 2 6 2 2" xfId="27286" xr:uid="{00000000-0005-0000-0000-0000495A0000}"/>
    <cellStyle name="SAPBEXexcGood3 2 2 6 2 3" xfId="38272" xr:uid="{00000000-0005-0000-0000-00004A5A0000}"/>
    <cellStyle name="SAPBEXexcGood3 2 2 6 3" xfId="17656" xr:uid="{00000000-0005-0000-0000-00004B5A0000}"/>
    <cellStyle name="SAPBEXexcGood3 2 2 6 3 2" xfId="29144" xr:uid="{00000000-0005-0000-0000-00004C5A0000}"/>
    <cellStyle name="SAPBEXexcGood3 2 2 6 3 3" xfId="39947" xr:uid="{00000000-0005-0000-0000-00004D5A0000}"/>
    <cellStyle name="SAPBEXexcGood3 2 2 6 4" xfId="19251" xr:uid="{00000000-0005-0000-0000-00004E5A0000}"/>
    <cellStyle name="SAPBEXexcGood3 2 2 6 4 2" xfId="30739" xr:uid="{00000000-0005-0000-0000-00004F5A0000}"/>
    <cellStyle name="SAPBEXexcGood3 2 2 6 4 3" xfId="41496" xr:uid="{00000000-0005-0000-0000-0000505A0000}"/>
    <cellStyle name="SAPBEXexcGood3 2 2 6 5" xfId="20985" xr:uid="{00000000-0005-0000-0000-0000515A0000}"/>
    <cellStyle name="SAPBEXexcGood3 2 2 6 5 2" xfId="32466" xr:uid="{00000000-0005-0000-0000-0000525A0000}"/>
    <cellStyle name="SAPBEXexcGood3 2 2 6 5 3" xfId="43035" xr:uid="{00000000-0005-0000-0000-0000535A0000}"/>
    <cellStyle name="SAPBEXexcGood3 2 2 6 6" xfId="11154" xr:uid="{00000000-0005-0000-0000-0000545A0000}"/>
    <cellStyle name="SAPBEXexcGood3 2 2 6 7" xfId="22809" xr:uid="{00000000-0005-0000-0000-0000555A0000}"/>
    <cellStyle name="SAPBEXexcGood3 2 2 6 8" xfId="34146" xr:uid="{00000000-0005-0000-0000-0000565A0000}"/>
    <cellStyle name="SAPBEXexcGood3 2 2 7" xfId="10169" xr:uid="{00000000-0005-0000-0000-0000575A0000}"/>
    <cellStyle name="SAPBEXexcGood3 2 2 7 2" xfId="14930" xr:uid="{00000000-0005-0000-0000-0000585A0000}"/>
    <cellStyle name="SAPBEXexcGood3 2 2 7 2 2" xfId="26488" xr:uid="{00000000-0005-0000-0000-0000595A0000}"/>
    <cellStyle name="SAPBEXexcGood3 2 2 7 2 3" xfId="37556" xr:uid="{00000000-0005-0000-0000-00005A5A0000}"/>
    <cellStyle name="SAPBEXexcGood3 2 2 7 3" xfId="14033" xr:uid="{00000000-0005-0000-0000-00005B5A0000}"/>
    <cellStyle name="SAPBEXexcGood3 2 2 7 3 2" xfId="25597" xr:uid="{00000000-0005-0000-0000-00005C5A0000}"/>
    <cellStyle name="SAPBEXexcGood3 2 2 7 3 3" xfId="36797" xr:uid="{00000000-0005-0000-0000-00005D5A0000}"/>
    <cellStyle name="SAPBEXexcGood3 2 2 7 4" xfId="14948" xr:uid="{00000000-0005-0000-0000-00005E5A0000}"/>
    <cellStyle name="SAPBEXexcGood3 2 2 7 4 2" xfId="26506" xr:uid="{00000000-0005-0000-0000-00005F5A0000}"/>
    <cellStyle name="SAPBEXexcGood3 2 2 7 4 3" xfId="37567" xr:uid="{00000000-0005-0000-0000-0000605A0000}"/>
    <cellStyle name="SAPBEXexcGood3 2 2 7 5" xfId="12929" xr:uid="{00000000-0005-0000-0000-0000615A0000}"/>
    <cellStyle name="SAPBEXexcGood3 2 2 7 5 2" xfId="24499" xr:uid="{00000000-0005-0000-0000-0000625A0000}"/>
    <cellStyle name="SAPBEXexcGood3 2 2 7 5 3" xfId="35805" xr:uid="{00000000-0005-0000-0000-0000635A0000}"/>
    <cellStyle name="SAPBEXexcGood3 2 2 7 6" xfId="22349" xr:uid="{00000000-0005-0000-0000-0000645A0000}"/>
    <cellStyle name="SAPBEXexcGood3 2 2 7 7" xfId="8174" xr:uid="{00000000-0005-0000-0000-0000655A0000}"/>
    <cellStyle name="SAPBEXexcGood3 2 2 8" xfId="13632" xr:uid="{00000000-0005-0000-0000-0000665A0000}"/>
    <cellStyle name="SAPBEXexcGood3 2 2 8 2" xfId="25196" xr:uid="{00000000-0005-0000-0000-0000675A0000}"/>
    <cellStyle name="SAPBEXexcGood3 2 2 8 3" xfId="36436" xr:uid="{00000000-0005-0000-0000-0000685A0000}"/>
    <cellStyle name="SAPBEXexcGood3 2 2 9" xfId="12684" xr:uid="{00000000-0005-0000-0000-0000695A0000}"/>
    <cellStyle name="SAPBEXexcGood3 2 2 9 2" xfId="24254" xr:uid="{00000000-0005-0000-0000-00006A5A0000}"/>
    <cellStyle name="SAPBEXexcGood3 2 2 9 3" xfId="35585" xr:uid="{00000000-0005-0000-0000-00006B5A0000}"/>
    <cellStyle name="SAPBEXexcGood3 2 3" xfId="4259" xr:uid="{00000000-0005-0000-0000-00006C5A0000}"/>
    <cellStyle name="SAPBEXexcGood3 2 3 10" xfId="9157" xr:uid="{00000000-0005-0000-0000-00006D5A0000}"/>
    <cellStyle name="SAPBEXexcGood3 2 3 11" xfId="8896" xr:uid="{00000000-0005-0000-0000-00006E5A0000}"/>
    <cellStyle name="SAPBEXexcGood3 2 3 12" xfId="8747" xr:uid="{00000000-0005-0000-0000-00006F5A0000}"/>
    <cellStyle name="SAPBEXexcGood3 2 3 2" xfId="7373" xr:uid="{00000000-0005-0000-0000-0000705A0000}"/>
    <cellStyle name="SAPBEXexcGood3 2 3 2 2" xfId="16607" xr:uid="{00000000-0005-0000-0000-0000715A0000}"/>
    <cellStyle name="SAPBEXexcGood3 2 3 2 2 2" xfId="28161" xr:uid="{00000000-0005-0000-0000-0000725A0000}"/>
    <cellStyle name="SAPBEXexcGood3 2 3 2 2 3" xfId="39046" xr:uid="{00000000-0005-0000-0000-0000735A0000}"/>
    <cellStyle name="SAPBEXexcGood3 2 3 2 3" xfId="18441" xr:uid="{00000000-0005-0000-0000-0000745A0000}"/>
    <cellStyle name="SAPBEXexcGood3 2 3 2 3 2" xfId="29929" xr:uid="{00000000-0005-0000-0000-0000755A0000}"/>
    <cellStyle name="SAPBEXexcGood3 2 3 2 3 3" xfId="40729" xr:uid="{00000000-0005-0000-0000-0000765A0000}"/>
    <cellStyle name="SAPBEXexcGood3 2 3 2 4" xfId="20126" xr:uid="{00000000-0005-0000-0000-0000775A0000}"/>
    <cellStyle name="SAPBEXexcGood3 2 3 2 4 2" xfId="31614" xr:uid="{00000000-0005-0000-0000-0000785A0000}"/>
    <cellStyle name="SAPBEXexcGood3 2 3 2 4 3" xfId="42270" xr:uid="{00000000-0005-0000-0000-0000795A0000}"/>
    <cellStyle name="SAPBEXexcGood3 2 3 2 5" xfId="21860" xr:uid="{00000000-0005-0000-0000-00007A5A0000}"/>
    <cellStyle name="SAPBEXexcGood3 2 3 2 5 2" xfId="33341" xr:uid="{00000000-0005-0000-0000-00007B5A0000}"/>
    <cellStyle name="SAPBEXexcGood3 2 3 2 5 3" xfId="43809" xr:uid="{00000000-0005-0000-0000-00007C5A0000}"/>
    <cellStyle name="SAPBEXexcGood3 2 3 2 6" xfId="12027" xr:uid="{00000000-0005-0000-0000-00007D5A0000}"/>
    <cellStyle name="SAPBEXexcGood3 2 3 2 7" xfId="23684" xr:uid="{00000000-0005-0000-0000-00007E5A0000}"/>
    <cellStyle name="SAPBEXexcGood3 2 3 2 8" xfId="35019" xr:uid="{00000000-0005-0000-0000-00007F5A0000}"/>
    <cellStyle name="SAPBEXexcGood3 2 3 3" xfId="7867" xr:uid="{00000000-0005-0000-0000-0000805A0000}"/>
    <cellStyle name="SAPBEXexcGood3 2 3 3 2" xfId="16852" xr:uid="{00000000-0005-0000-0000-0000815A0000}"/>
    <cellStyle name="SAPBEXexcGood3 2 3 3 2 2" xfId="28406" xr:uid="{00000000-0005-0000-0000-0000825A0000}"/>
    <cellStyle name="SAPBEXexcGood3 2 3 3 2 3" xfId="39250" xr:uid="{00000000-0005-0000-0000-0000835A0000}"/>
    <cellStyle name="SAPBEXexcGood3 2 3 3 3" xfId="18632" xr:uid="{00000000-0005-0000-0000-0000845A0000}"/>
    <cellStyle name="SAPBEXexcGood3 2 3 3 3 2" xfId="30120" xr:uid="{00000000-0005-0000-0000-0000855A0000}"/>
    <cellStyle name="SAPBEXexcGood3 2 3 3 3 3" xfId="40917" xr:uid="{00000000-0005-0000-0000-0000865A0000}"/>
    <cellStyle name="SAPBEXexcGood3 2 3 3 4" xfId="20339" xr:uid="{00000000-0005-0000-0000-0000875A0000}"/>
    <cellStyle name="SAPBEXexcGood3 2 3 3 4 2" xfId="31827" xr:uid="{00000000-0005-0000-0000-0000885A0000}"/>
    <cellStyle name="SAPBEXexcGood3 2 3 3 4 3" xfId="42446" xr:uid="{00000000-0005-0000-0000-0000895A0000}"/>
    <cellStyle name="SAPBEXexcGood3 2 3 3 5" xfId="22073" xr:uid="{00000000-0005-0000-0000-00008A5A0000}"/>
    <cellStyle name="SAPBEXexcGood3 2 3 3 5 2" xfId="33554" xr:uid="{00000000-0005-0000-0000-00008B5A0000}"/>
    <cellStyle name="SAPBEXexcGood3 2 3 3 5 3" xfId="43985" xr:uid="{00000000-0005-0000-0000-00008C5A0000}"/>
    <cellStyle name="SAPBEXexcGood3 2 3 3 6" xfId="12318" xr:uid="{00000000-0005-0000-0000-00008D5A0000}"/>
    <cellStyle name="SAPBEXexcGood3 2 3 3 7" xfId="23897" xr:uid="{00000000-0005-0000-0000-00008E5A0000}"/>
    <cellStyle name="SAPBEXexcGood3 2 3 3 8" xfId="35232" xr:uid="{00000000-0005-0000-0000-00008F5A0000}"/>
    <cellStyle name="SAPBEXexcGood3 2 3 4" xfId="7969" xr:uid="{00000000-0005-0000-0000-0000905A0000}"/>
    <cellStyle name="SAPBEXexcGood3 2 3 4 2" xfId="16954" xr:uid="{00000000-0005-0000-0000-0000915A0000}"/>
    <cellStyle name="SAPBEXexcGood3 2 3 4 2 2" xfId="28508" xr:uid="{00000000-0005-0000-0000-0000925A0000}"/>
    <cellStyle name="SAPBEXexcGood3 2 3 4 2 3" xfId="39348" xr:uid="{00000000-0005-0000-0000-0000935A0000}"/>
    <cellStyle name="SAPBEXexcGood3 2 3 4 3" xfId="18732" xr:uid="{00000000-0005-0000-0000-0000945A0000}"/>
    <cellStyle name="SAPBEXexcGood3 2 3 4 3 2" xfId="30220" xr:uid="{00000000-0005-0000-0000-0000955A0000}"/>
    <cellStyle name="SAPBEXexcGood3 2 3 4 3 3" xfId="41016" xr:uid="{00000000-0005-0000-0000-0000965A0000}"/>
    <cellStyle name="SAPBEXexcGood3 2 3 4 4" xfId="20441" xr:uid="{00000000-0005-0000-0000-0000975A0000}"/>
    <cellStyle name="SAPBEXexcGood3 2 3 4 4 2" xfId="31929" xr:uid="{00000000-0005-0000-0000-0000985A0000}"/>
    <cellStyle name="SAPBEXexcGood3 2 3 4 4 3" xfId="42544" xr:uid="{00000000-0005-0000-0000-0000995A0000}"/>
    <cellStyle name="SAPBEXexcGood3 2 3 4 5" xfId="22175" xr:uid="{00000000-0005-0000-0000-00009A5A0000}"/>
    <cellStyle name="SAPBEXexcGood3 2 3 4 5 2" xfId="33656" xr:uid="{00000000-0005-0000-0000-00009B5A0000}"/>
    <cellStyle name="SAPBEXexcGood3 2 3 4 5 3" xfId="44083" xr:uid="{00000000-0005-0000-0000-00009C5A0000}"/>
    <cellStyle name="SAPBEXexcGood3 2 3 4 6" xfId="12420" xr:uid="{00000000-0005-0000-0000-00009D5A0000}"/>
    <cellStyle name="SAPBEXexcGood3 2 3 4 7" xfId="23999" xr:uid="{00000000-0005-0000-0000-00009E5A0000}"/>
    <cellStyle name="SAPBEXexcGood3 2 3 4 8" xfId="35334" xr:uid="{00000000-0005-0000-0000-00009F5A0000}"/>
    <cellStyle name="SAPBEXexcGood3 2 3 5" xfId="10170" xr:uid="{00000000-0005-0000-0000-0000A05A0000}"/>
    <cellStyle name="SAPBEXexcGood3 2 3 6" xfId="14244" xr:uid="{00000000-0005-0000-0000-0000A15A0000}"/>
    <cellStyle name="SAPBEXexcGood3 2 3 6 2" xfId="25808" xr:uid="{00000000-0005-0000-0000-0000A25A0000}"/>
    <cellStyle name="SAPBEXexcGood3 2 3 6 3" xfId="36973" xr:uid="{00000000-0005-0000-0000-0000A35A0000}"/>
    <cellStyle name="SAPBEXexcGood3 2 3 7" xfId="13799" xr:uid="{00000000-0005-0000-0000-0000A45A0000}"/>
    <cellStyle name="SAPBEXexcGood3 2 3 7 2" xfId="25363" xr:uid="{00000000-0005-0000-0000-0000A55A0000}"/>
    <cellStyle name="SAPBEXexcGood3 2 3 7 3" xfId="36583" xr:uid="{00000000-0005-0000-0000-0000A65A0000}"/>
    <cellStyle name="SAPBEXexcGood3 2 3 8" xfId="15131" xr:uid="{00000000-0005-0000-0000-0000A75A0000}"/>
    <cellStyle name="SAPBEXexcGood3 2 3 8 2" xfId="26689" xr:uid="{00000000-0005-0000-0000-0000A85A0000}"/>
    <cellStyle name="SAPBEXexcGood3 2 3 8 3" xfId="37731" xr:uid="{00000000-0005-0000-0000-0000A95A0000}"/>
    <cellStyle name="SAPBEXexcGood3 2 3 9" xfId="13557" xr:uid="{00000000-0005-0000-0000-0000AA5A0000}"/>
    <cellStyle name="SAPBEXexcGood3 2 3 9 2" xfId="25121" xr:uid="{00000000-0005-0000-0000-0000AB5A0000}"/>
    <cellStyle name="SAPBEXexcGood3 2 3 9 3" xfId="36369" xr:uid="{00000000-0005-0000-0000-0000AC5A0000}"/>
    <cellStyle name="SAPBEXexcGood3 2 4" xfId="4260" xr:uid="{00000000-0005-0000-0000-0000AD5A0000}"/>
    <cellStyle name="SAPBEXexcGood3 2 5" xfId="6566" xr:uid="{00000000-0005-0000-0000-0000AE5A0000}"/>
    <cellStyle name="SAPBEXexcGood3 2 5 2" xfId="15847" xr:uid="{00000000-0005-0000-0000-0000AF5A0000}"/>
    <cellStyle name="SAPBEXexcGood3 2 5 2 2" xfId="27401" xr:uid="{00000000-0005-0000-0000-0000B05A0000}"/>
    <cellStyle name="SAPBEXexcGood3 2 5 2 3" xfId="38372" xr:uid="{00000000-0005-0000-0000-0000B15A0000}"/>
    <cellStyle name="SAPBEXexcGood3 2 5 3" xfId="17757" xr:uid="{00000000-0005-0000-0000-0000B25A0000}"/>
    <cellStyle name="SAPBEXexcGood3 2 5 3 2" xfId="29245" xr:uid="{00000000-0005-0000-0000-0000B35A0000}"/>
    <cellStyle name="SAPBEXexcGood3 2 5 3 3" xfId="40048" xr:uid="{00000000-0005-0000-0000-0000B45A0000}"/>
    <cellStyle name="SAPBEXexcGood3 2 5 4" xfId="19366" xr:uid="{00000000-0005-0000-0000-0000B55A0000}"/>
    <cellStyle name="SAPBEXexcGood3 2 5 4 2" xfId="30854" xr:uid="{00000000-0005-0000-0000-0000B65A0000}"/>
    <cellStyle name="SAPBEXexcGood3 2 5 4 3" xfId="41596" xr:uid="{00000000-0005-0000-0000-0000B75A0000}"/>
    <cellStyle name="SAPBEXexcGood3 2 5 5" xfId="21100" xr:uid="{00000000-0005-0000-0000-0000B85A0000}"/>
    <cellStyle name="SAPBEXexcGood3 2 5 5 2" xfId="32581" xr:uid="{00000000-0005-0000-0000-0000B95A0000}"/>
    <cellStyle name="SAPBEXexcGood3 2 5 5 3" xfId="43135" xr:uid="{00000000-0005-0000-0000-0000BA5A0000}"/>
    <cellStyle name="SAPBEXexcGood3 2 5 6" xfId="11269" xr:uid="{00000000-0005-0000-0000-0000BB5A0000}"/>
    <cellStyle name="SAPBEXexcGood3 2 5 7" xfId="22924" xr:uid="{00000000-0005-0000-0000-0000BC5A0000}"/>
    <cellStyle name="SAPBEXexcGood3 2 5 8" xfId="34261" xr:uid="{00000000-0005-0000-0000-0000BD5A0000}"/>
    <cellStyle name="SAPBEXexcGood3 2 6" xfId="13057" xr:uid="{00000000-0005-0000-0000-0000BE5A0000}"/>
    <cellStyle name="SAPBEXexcGood3 2 6 2" xfId="24626" xr:uid="{00000000-0005-0000-0000-0000BF5A0000}"/>
    <cellStyle name="SAPBEXexcGood3 2 6 3" xfId="35915" xr:uid="{00000000-0005-0000-0000-0000C05A0000}"/>
    <cellStyle name="SAPBEXexcGood3 2 7" xfId="14437" xr:uid="{00000000-0005-0000-0000-0000C15A0000}"/>
    <cellStyle name="SAPBEXexcGood3 2 7 2" xfId="26001" xr:uid="{00000000-0005-0000-0000-0000C25A0000}"/>
    <cellStyle name="SAPBEXexcGood3 2 7 3" xfId="37145" xr:uid="{00000000-0005-0000-0000-0000C35A0000}"/>
    <cellStyle name="SAPBEXexcGood3 2 8" xfId="13731" xr:uid="{00000000-0005-0000-0000-0000C45A0000}"/>
    <cellStyle name="SAPBEXexcGood3 2 8 2" xfId="25295" xr:uid="{00000000-0005-0000-0000-0000C55A0000}"/>
    <cellStyle name="SAPBEXexcGood3 2 8 3" xfId="36525" xr:uid="{00000000-0005-0000-0000-0000C65A0000}"/>
    <cellStyle name="SAPBEXexcGood3 2 9" xfId="20572" xr:uid="{00000000-0005-0000-0000-0000C75A0000}"/>
    <cellStyle name="SAPBEXexcGood3 2 9 2" xfId="32060" xr:uid="{00000000-0005-0000-0000-0000C85A0000}"/>
    <cellStyle name="SAPBEXexcGood3 2 9 3" xfId="42671" xr:uid="{00000000-0005-0000-0000-0000C95A0000}"/>
    <cellStyle name="SAPBEXexcGood3 3" xfId="4261" xr:uid="{00000000-0005-0000-0000-0000CA5A0000}"/>
    <cellStyle name="SAPBEXexcGood3 3 10" xfId="14333" xr:uid="{00000000-0005-0000-0000-0000CB5A0000}"/>
    <cellStyle name="SAPBEXexcGood3 3 10 2" xfId="25897" xr:uid="{00000000-0005-0000-0000-0000CC5A0000}"/>
    <cellStyle name="SAPBEXexcGood3 3 10 3" xfId="37057" xr:uid="{00000000-0005-0000-0000-0000CD5A0000}"/>
    <cellStyle name="SAPBEXexcGood3 3 11" xfId="15155" xr:uid="{00000000-0005-0000-0000-0000CE5A0000}"/>
    <cellStyle name="SAPBEXexcGood3 3 11 2" xfId="26713" xr:uid="{00000000-0005-0000-0000-0000CF5A0000}"/>
    <cellStyle name="SAPBEXexcGood3 3 11 3" xfId="37754" xr:uid="{00000000-0005-0000-0000-0000D05A0000}"/>
    <cellStyle name="SAPBEXexcGood3 3 12" xfId="8808" xr:uid="{00000000-0005-0000-0000-0000D15A0000}"/>
    <cellStyle name="SAPBEXexcGood3 3 13" xfId="8426" xr:uid="{00000000-0005-0000-0000-0000D25A0000}"/>
    <cellStyle name="SAPBEXexcGood3 3 2" xfId="4262" xr:uid="{00000000-0005-0000-0000-0000D35A0000}"/>
    <cellStyle name="SAPBEXexcGood3 3 3" xfId="5488" xr:uid="{00000000-0005-0000-0000-0000D45A0000}"/>
    <cellStyle name="SAPBEXexcGood3 3 3 2" xfId="15301" xr:uid="{00000000-0005-0000-0000-0000D55A0000}"/>
    <cellStyle name="SAPBEXexcGood3 3 3 2 2" xfId="26856" xr:uid="{00000000-0005-0000-0000-0000D65A0000}"/>
    <cellStyle name="SAPBEXexcGood3 3 3 2 3" xfId="37886" xr:uid="{00000000-0005-0000-0000-0000D75A0000}"/>
    <cellStyle name="SAPBEXexcGood3 3 3 3" xfId="17280" xr:uid="{00000000-0005-0000-0000-0000D85A0000}"/>
    <cellStyle name="SAPBEXexcGood3 3 3 3 2" xfId="28768" xr:uid="{00000000-0005-0000-0000-0000D95A0000}"/>
    <cellStyle name="SAPBEXexcGood3 3 3 3 3" xfId="39576" xr:uid="{00000000-0005-0000-0000-0000DA5A0000}"/>
    <cellStyle name="SAPBEXexcGood3 3 3 4" xfId="18887" xr:uid="{00000000-0005-0000-0000-0000DB5A0000}"/>
    <cellStyle name="SAPBEXexcGood3 3 3 4 2" xfId="30375" xr:uid="{00000000-0005-0000-0000-0000DC5A0000}"/>
    <cellStyle name="SAPBEXexcGood3 3 3 4 3" xfId="41169" xr:uid="{00000000-0005-0000-0000-0000DD5A0000}"/>
    <cellStyle name="SAPBEXexcGood3 3 3 5" xfId="20627" xr:uid="{00000000-0005-0000-0000-0000DE5A0000}"/>
    <cellStyle name="SAPBEXexcGood3 3 3 5 2" xfId="32111" xr:uid="{00000000-0005-0000-0000-0000DF5A0000}"/>
    <cellStyle name="SAPBEXexcGood3 3 3 5 3" xfId="42717" xr:uid="{00000000-0005-0000-0000-0000E05A0000}"/>
    <cellStyle name="SAPBEXexcGood3 3 3 6" xfId="10720" xr:uid="{00000000-0005-0000-0000-0000E15A0000}"/>
    <cellStyle name="SAPBEXexcGood3 3 3 7" xfId="22458" xr:uid="{00000000-0005-0000-0000-0000E25A0000}"/>
    <cellStyle name="SAPBEXexcGood3 3 3 8" xfId="33806" xr:uid="{00000000-0005-0000-0000-0000E35A0000}"/>
    <cellStyle name="SAPBEXexcGood3 3 4" xfId="6918" xr:uid="{00000000-0005-0000-0000-0000E45A0000}"/>
    <cellStyle name="SAPBEXexcGood3 3 4 2" xfId="16199" xr:uid="{00000000-0005-0000-0000-0000E55A0000}"/>
    <cellStyle name="SAPBEXexcGood3 3 4 2 2" xfId="27753" xr:uid="{00000000-0005-0000-0000-0000E65A0000}"/>
    <cellStyle name="SAPBEXexcGood3 3 4 2 3" xfId="38686" xr:uid="{00000000-0005-0000-0000-0000E75A0000}"/>
    <cellStyle name="SAPBEXexcGood3 3 4 3" xfId="18074" xr:uid="{00000000-0005-0000-0000-0000E85A0000}"/>
    <cellStyle name="SAPBEXexcGood3 3 4 3 2" xfId="29562" xr:uid="{00000000-0005-0000-0000-0000E95A0000}"/>
    <cellStyle name="SAPBEXexcGood3 3 4 3 3" xfId="40364" xr:uid="{00000000-0005-0000-0000-0000EA5A0000}"/>
    <cellStyle name="SAPBEXexcGood3 3 4 4" xfId="19718" xr:uid="{00000000-0005-0000-0000-0000EB5A0000}"/>
    <cellStyle name="SAPBEXexcGood3 3 4 4 2" xfId="31206" xr:uid="{00000000-0005-0000-0000-0000EC5A0000}"/>
    <cellStyle name="SAPBEXexcGood3 3 4 4 3" xfId="41910" xr:uid="{00000000-0005-0000-0000-0000ED5A0000}"/>
    <cellStyle name="SAPBEXexcGood3 3 4 5" xfId="21452" xr:uid="{00000000-0005-0000-0000-0000EE5A0000}"/>
    <cellStyle name="SAPBEXexcGood3 3 4 5 2" xfId="32933" xr:uid="{00000000-0005-0000-0000-0000EF5A0000}"/>
    <cellStyle name="SAPBEXexcGood3 3 4 5 3" xfId="43449" xr:uid="{00000000-0005-0000-0000-0000F05A0000}"/>
    <cellStyle name="SAPBEXexcGood3 3 4 6" xfId="11621" xr:uid="{00000000-0005-0000-0000-0000F15A0000}"/>
    <cellStyle name="SAPBEXexcGood3 3 4 7" xfId="23276" xr:uid="{00000000-0005-0000-0000-0000F25A0000}"/>
    <cellStyle name="SAPBEXexcGood3 3 4 8" xfId="34613" xr:uid="{00000000-0005-0000-0000-0000F35A0000}"/>
    <cellStyle name="SAPBEXexcGood3 3 5" xfId="6769" xr:uid="{00000000-0005-0000-0000-0000F45A0000}"/>
    <cellStyle name="SAPBEXexcGood3 3 5 2" xfId="16050" xr:uid="{00000000-0005-0000-0000-0000F55A0000}"/>
    <cellStyle name="SAPBEXexcGood3 3 5 2 2" xfId="27604" xr:uid="{00000000-0005-0000-0000-0000F65A0000}"/>
    <cellStyle name="SAPBEXexcGood3 3 5 2 3" xfId="38558" xr:uid="{00000000-0005-0000-0000-0000F75A0000}"/>
    <cellStyle name="SAPBEXexcGood3 3 5 3" xfId="17945" xr:uid="{00000000-0005-0000-0000-0000F85A0000}"/>
    <cellStyle name="SAPBEXexcGood3 3 5 3 2" xfId="29433" xr:uid="{00000000-0005-0000-0000-0000F95A0000}"/>
    <cellStyle name="SAPBEXexcGood3 3 5 3 3" xfId="40235" xr:uid="{00000000-0005-0000-0000-0000FA5A0000}"/>
    <cellStyle name="SAPBEXexcGood3 3 5 4" xfId="19569" xr:uid="{00000000-0005-0000-0000-0000FB5A0000}"/>
    <cellStyle name="SAPBEXexcGood3 3 5 4 2" xfId="31057" xr:uid="{00000000-0005-0000-0000-0000FC5A0000}"/>
    <cellStyle name="SAPBEXexcGood3 3 5 4 3" xfId="41782" xr:uid="{00000000-0005-0000-0000-0000FD5A0000}"/>
    <cellStyle name="SAPBEXexcGood3 3 5 5" xfId="21303" xr:uid="{00000000-0005-0000-0000-0000FE5A0000}"/>
    <cellStyle name="SAPBEXexcGood3 3 5 5 2" xfId="32784" xr:uid="{00000000-0005-0000-0000-0000FF5A0000}"/>
    <cellStyle name="SAPBEXexcGood3 3 5 5 3" xfId="43321" xr:uid="{00000000-0005-0000-0000-0000005B0000}"/>
    <cellStyle name="SAPBEXexcGood3 3 5 6" xfId="11472" xr:uid="{00000000-0005-0000-0000-0000015B0000}"/>
    <cellStyle name="SAPBEXexcGood3 3 5 7" xfId="23127" xr:uid="{00000000-0005-0000-0000-0000025B0000}"/>
    <cellStyle name="SAPBEXexcGood3 3 5 8" xfId="34464" xr:uid="{00000000-0005-0000-0000-0000035B0000}"/>
    <cellStyle name="SAPBEXexcGood3 3 6" xfId="6532" xr:uid="{00000000-0005-0000-0000-0000045B0000}"/>
    <cellStyle name="SAPBEXexcGood3 3 6 2" xfId="15813" xr:uid="{00000000-0005-0000-0000-0000055B0000}"/>
    <cellStyle name="SAPBEXexcGood3 3 6 2 2" xfId="27367" xr:uid="{00000000-0005-0000-0000-0000065B0000}"/>
    <cellStyle name="SAPBEXexcGood3 3 6 2 3" xfId="38342" xr:uid="{00000000-0005-0000-0000-0000075B0000}"/>
    <cellStyle name="SAPBEXexcGood3 3 6 3" xfId="17727" xr:uid="{00000000-0005-0000-0000-0000085B0000}"/>
    <cellStyle name="SAPBEXexcGood3 3 6 3 2" xfId="29215" xr:uid="{00000000-0005-0000-0000-0000095B0000}"/>
    <cellStyle name="SAPBEXexcGood3 3 6 3 3" xfId="40018" xr:uid="{00000000-0005-0000-0000-00000A5B0000}"/>
    <cellStyle name="SAPBEXexcGood3 3 6 4" xfId="19332" xr:uid="{00000000-0005-0000-0000-00000B5B0000}"/>
    <cellStyle name="SAPBEXexcGood3 3 6 4 2" xfId="30820" xr:uid="{00000000-0005-0000-0000-00000C5B0000}"/>
    <cellStyle name="SAPBEXexcGood3 3 6 4 3" xfId="41566" xr:uid="{00000000-0005-0000-0000-00000D5B0000}"/>
    <cellStyle name="SAPBEXexcGood3 3 6 5" xfId="21066" xr:uid="{00000000-0005-0000-0000-00000E5B0000}"/>
    <cellStyle name="SAPBEXexcGood3 3 6 5 2" xfId="32547" xr:uid="{00000000-0005-0000-0000-00000F5B0000}"/>
    <cellStyle name="SAPBEXexcGood3 3 6 5 3" xfId="43105" xr:uid="{00000000-0005-0000-0000-0000105B0000}"/>
    <cellStyle name="SAPBEXexcGood3 3 6 6" xfId="11235" xr:uid="{00000000-0005-0000-0000-0000115B0000}"/>
    <cellStyle name="SAPBEXexcGood3 3 6 7" xfId="22890" xr:uid="{00000000-0005-0000-0000-0000125B0000}"/>
    <cellStyle name="SAPBEXexcGood3 3 6 8" xfId="34227" xr:uid="{00000000-0005-0000-0000-0000135B0000}"/>
    <cellStyle name="SAPBEXexcGood3 3 7" xfId="10171" xr:uid="{00000000-0005-0000-0000-0000145B0000}"/>
    <cellStyle name="SAPBEXexcGood3 3 8" xfId="13631" xr:uid="{00000000-0005-0000-0000-0000155B0000}"/>
    <cellStyle name="SAPBEXexcGood3 3 8 2" xfId="25195" xr:uid="{00000000-0005-0000-0000-0000165B0000}"/>
    <cellStyle name="SAPBEXexcGood3 3 8 3" xfId="36435" xr:uid="{00000000-0005-0000-0000-0000175B0000}"/>
    <cellStyle name="SAPBEXexcGood3 3 9" xfId="12794" xr:uid="{00000000-0005-0000-0000-0000185B0000}"/>
    <cellStyle name="SAPBEXexcGood3 3 9 2" xfId="24364" xr:uid="{00000000-0005-0000-0000-0000195B0000}"/>
    <cellStyle name="SAPBEXexcGood3 3 9 3" xfId="35685" xr:uid="{00000000-0005-0000-0000-00001A5B0000}"/>
    <cellStyle name="SAPBEXexcGood3 4" xfId="4263" xr:uid="{00000000-0005-0000-0000-00001B5B0000}"/>
    <cellStyle name="SAPBEXexcGood3 4 10" xfId="9156" xr:uid="{00000000-0005-0000-0000-00001C5B0000}"/>
    <cellStyle name="SAPBEXexcGood3 4 11" xfId="8148" xr:uid="{00000000-0005-0000-0000-00001D5B0000}"/>
    <cellStyle name="SAPBEXexcGood3 4 12" xfId="8389" xr:uid="{00000000-0005-0000-0000-00001E5B0000}"/>
    <cellStyle name="SAPBEXexcGood3 4 2" xfId="7372" xr:uid="{00000000-0005-0000-0000-00001F5B0000}"/>
    <cellStyle name="SAPBEXexcGood3 4 2 2" xfId="16606" xr:uid="{00000000-0005-0000-0000-0000205B0000}"/>
    <cellStyle name="SAPBEXexcGood3 4 2 2 2" xfId="28160" xr:uid="{00000000-0005-0000-0000-0000215B0000}"/>
    <cellStyle name="SAPBEXexcGood3 4 2 2 3" xfId="39045" xr:uid="{00000000-0005-0000-0000-0000225B0000}"/>
    <cellStyle name="SAPBEXexcGood3 4 2 3" xfId="18440" xr:uid="{00000000-0005-0000-0000-0000235B0000}"/>
    <cellStyle name="SAPBEXexcGood3 4 2 3 2" xfId="29928" xr:uid="{00000000-0005-0000-0000-0000245B0000}"/>
    <cellStyle name="SAPBEXexcGood3 4 2 3 3" xfId="40728" xr:uid="{00000000-0005-0000-0000-0000255B0000}"/>
    <cellStyle name="SAPBEXexcGood3 4 2 4" xfId="20125" xr:uid="{00000000-0005-0000-0000-0000265B0000}"/>
    <cellStyle name="SAPBEXexcGood3 4 2 4 2" xfId="31613" xr:uid="{00000000-0005-0000-0000-0000275B0000}"/>
    <cellStyle name="SAPBEXexcGood3 4 2 4 3" xfId="42269" xr:uid="{00000000-0005-0000-0000-0000285B0000}"/>
    <cellStyle name="SAPBEXexcGood3 4 2 5" xfId="21859" xr:uid="{00000000-0005-0000-0000-0000295B0000}"/>
    <cellStyle name="SAPBEXexcGood3 4 2 5 2" xfId="33340" xr:uid="{00000000-0005-0000-0000-00002A5B0000}"/>
    <cellStyle name="SAPBEXexcGood3 4 2 5 3" xfId="43808" xr:uid="{00000000-0005-0000-0000-00002B5B0000}"/>
    <cellStyle name="SAPBEXexcGood3 4 2 6" xfId="12026" xr:uid="{00000000-0005-0000-0000-00002C5B0000}"/>
    <cellStyle name="SAPBEXexcGood3 4 2 7" xfId="23683" xr:uid="{00000000-0005-0000-0000-00002D5B0000}"/>
    <cellStyle name="SAPBEXexcGood3 4 2 8" xfId="35018" xr:uid="{00000000-0005-0000-0000-00002E5B0000}"/>
    <cellStyle name="SAPBEXexcGood3 4 3" xfId="7866" xr:uid="{00000000-0005-0000-0000-00002F5B0000}"/>
    <cellStyle name="SAPBEXexcGood3 4 3 2" xfId="16851" xr:uid="{00000000-0005-0000-0000-0000305B0000}"/>
    <cellStyle name="SAPBEXexcGood3 4 3 2 2" xfId="28405" xr:uid="{00000000-0005-0000-0000-0000315B0000}"/>
    <cellStyle name="SAPBEXexcGood3 4 3 2 3" xfId="39249" xr:uid="{00000000-0005-0000-0000-0000325B0000}"/>
    <cellStyle name="SAPBEXexcGood3 4 3 3" xfId="18631" xr:uid="{00000000-0005-0000-0000-0000335B0000}"/>
    <cellStyle name="SAPBEXexcGood3 4 3 3 2" xfId="30119" xr:uid="{00000000-0005-0000-0000-0000345B0000}"/>
    <cellStyle name="SAPBEXexcGood3 4 3 3 3" xfId="40916" xr:uid="{00000000-0005-0000-0000-0000355B0000}"/>
    <cellStyle name="SAPBEXexcGood3 4 3 4" xfId="20338" xr:uid="{00000000-0005-0000-0000-0000365B0000}"/>
    <cellStyle name="SAPBEXexcGood3 4 3 4 2" xfId="31826" xr:uid="{00000000-0005-0000-0000-0000375B0000}"/>
    <cellStyle name="SAPBEXexcGood3 4 3 4 3" xfId="42445" xr:uid="{00000000-0005-0000-0000-0000385B0000}"/>
    <cellStyle name="SAPBEXexcGood3 4 3 5" xfId="22072" xr:uid="{00000000-0005-0000-0000-0000395B0000}"/>
    <cellStyle name="SAPBEXexcGood3 4 3 5 2" xfId="33553" xr:uid="{00000000-0005-0000-0000-00003A5B0000}"/>
    <cellStyle name="SAPBEXexcGood3 4 3 5 3" xfId="43984" xr:uid="{00000000-0005-0000-0000-00003B5B0000}"/>
    <cellStyle name="SAPBEXexcGood3 4 3 6" xfId="12317" xr:uid="{00000000-0005-0000-0000-00003C5B0000}"/>
    <cellStyle name="SAPBEXexcGood3 4 3 7" xfId="23896" xr:uid="{00000000-0005-0000-0000-00003D5B0000}"/>
    <cellStyle name="SAPBEXexcGood3 4 3 8" xfId="35231" xr:uid="{00000000-0005-0000-0000-00003E5B0000}"/>
    <cellStyle name="SAPBEXexcGood3 4 4" xfId="7968" xr:uid="{00000000-0005-0000-0000-00003F5B0000}"/>
    <cellStyle name="SAPBEXexcGood3 4 4 2" xfId="16953" xr:uid="{00000000-0005-0000-0000-0000405B0000}"/>
    <cellStyle name="SAPBEXexcGood3 4 4 2 2" xfId="28507" xr:uid="{00000000-0005-0000-0000-0000415B0000}"/>
    <cellStyle name="SAPBEXexcGood3 4 4 2 3" xfId="39347" xr:uid="{00000000-0005-0000-0000-0000425B0000}"/>
    <cellStyle name="SAPBEXexcGood3 4 4 3" xfId="18731" xr:uid="{00000000-0005-0000-0000-0000435B0000}"/>
    <cellStyle name="SAPBEXexcGood3 4 4 3 2" xfId="30219" xr:uid="{00000000-0005-0000-0000-0000445B0000}"/>
    <cellStyle name="SAPBEXexcGood3 4 4 3 3" xfId="41015" xr:uid="{00000000-0005-0000-0000-0000455B0000}"/>
    <cellStyle name="SAPBEXexcGood3 4 4 4" xfId="20440" xr:uid="{00000000-0005-0000-0000-0000465B0000}"/>
    <cellStyle name="SAPBEXexcGood3 4 4 4 2" xfId="31928" xr:uid="{00000000-0005-0000-0000-0000475B0000}"/>
    <cellStyle name="SAPBEXexcGood3 4 4 4 3" xfId="42543" xr:uid="{00000000-0005-0000-0000-0000485B0000}"/>
    <cellStyle name="SAPBEXexcGood3 4 4 5" xfId="22174" xr:uid="{00000000-0005-0000-0000-0000495B0000}"/>
    <cellStyle name="SAPBEXexcGood3 4 4 5 2" xfId="33655" xr:uid="{00000000-0005-0000-0000-00004A5B0000}"/>
    <cellStyle name="SAPBEXexcGood3 4 4 5 3" xfId="44082" xr:uid="{00000000-0005-0000-0000-00004B5B0000}"/>
    <cellStyle name="SAPBEXexcGood3 4 4 6" xfId="12419" xr:uid="{00000000-0005-0000-0000-00004C5B0000}"/>
    <cellStyle name="SAPBEXexcGood3 4 4 7" xfId="23998" xr:uid="{00000000-0005-0000-0000-00004D5B0000}"/>
    <cellStyle name="SAPBEXexcGood3 4 4 8" xfId="35333" xr:uid="{00000000-0005-0000-0000-00004E5B0000}"/>
    <cellStyle name="SAPBEXexcGood3 4 5" xfId="10173" xr:uid="{00000000-0005-0000-0000-00004F5B0000}"/>
    <cellStyle name="SAPBEXexcGood3 4 6" xfId="14243" xr:uid="{00000000-0005-0000-0000-0000505B0000}"/>
    <cellStyle name="SAPBEXexcGood3 4 6 2" xfId="25807" xr:uid="{00000000-0005-0000-0000-0000515B0000}"/>
    <cellStyle name="SAPBEXexcGood3 4 6 3" xfId="36972" xr:uid="{00000000-0005-0000-0000-0000525B0000}"/>
    <cellStyle name="SAPBEXexcGood3 4 7" xfId="14563" xr:uid="{00000000-0005-0000-0000-0000535B0000}"/>
    <cellStyle name="SAPBEXexcGood3 4 7 2" xfId="26124" xr:uid="{00000000-0005-0000-0000-0000545B0000}"/>
    <cellStyle name="SAPBEXexcGood3 4 7 3" xfId="37257" xr:uid="{00000000-0005-0000-0000-0000555B0000}"/>
    <cellStyle name="SAPBEXexcGood3 4 8" xfId="15086" xr:uid="{00000000-0005-0000-0000-0000565B0000}"/>
    <cellStyle name="SAPBEXexcGood3 4 8 2" xfId="26644" xr:uid="{00000000-0005-0000-0000-0000575B0000}"/>
    <cellStyle name="SAPBEXexcGood3 4 8 3" xfId="37688" xr:uid="{00000000-0005-0000-0000-0000585B0000}"/>
    <cellStyle name="SAPBEXexcGood3 4 9" xfId="14361" xr:uid="{00000000-0005-0000-0000-0000595B0000}"/>
    <cellStyle name="SAPBEXexcGood3 4 9 2" xfId="25925" xr:uid="{00000000-0005-0000-0000-00005A5B0000}"/>
    <cellStyle name="SAPBEXexcGood3 4 9 3" xfId="37079" xr:uid="{00000000-0005-0000-0000-00005B5B0000}"/>
    <cellStyle name="SAPBEXexcGood3 5" xfId="12596" xr:uid="{00000000-0005-0000-0000-00005C5B0000}"/>
    <cellStyle name="SAPBEXexcGood3 5 2" xfId="24166" xr:uid="{00000000-0005-0000-0000-00005D5B0000}"/>
    <cellStyle name="SAPBEXexcGood3 5 3" xfId="35497" xr:uid="{00000000-0005-0000-0000-00005E5B0000}"/>
    <cellStyle name="SAPBEXexcGood3 6" xfId="15398" xr:uid="{00000000-0005-0000-0000-00005F5B0000}"/>
    <cellStyle name="SAPBEXexcGood3 6 2" xfId="26952" xr:uid="{00000000-0005-0000-0000-0000605B0000}"/>
    <cellStyle name="SAPBEXexcGood3 6 3" xfId="37974" xr:uid="{00000000-0005-0000-0000-0000615B0000}"/>
    <cellStyle name="SAPBEXexcGood3 7" xfId="17345" xr:uid="{00000000-0005-0000-0000-0000625B0000}"/>
    <cellStyle name="SAPBEXexcGood3 7 2" xfId="28833" xr:uid="{00000000-0005-0000-0000-0000635B0000}"/>
    <cellStyle name="SAPBEXexcGood3 7 3" xfId="39637" xr:uid="{00000000-0005-0000-0000-0000645B0000}"/>
    <cellStyle name="SAPBEXexcGood3 8" xfId="18936" xr:uid="{00000000-0005-0000-0000-0000655B0000}"/>
    <cellStyle name="SAPBEXexcGood3 8 2" xfId="30424" xr:uid="{00000000-0005-0000-0000-0000665B0000}"/>
    <cellStyle name="SAPBEXexcGood3 8 3" xfId="41213" xr:uid="{00000000-0005-0000-0000-0000675B0000}"/>
    <cellStyle name="SAPBEXexcGood3 9" xfId="10589" xr:uid="{00000000-0005-0000-0000-0000685B0000}"/>
    <cellStyle name="SAPBEXfilterDrill" xfId="4264" xr:uid="{00000000-0005-0000-0000-0000695B0000}"/>
    <cellStyle name="SAPBEXfilterDrill 2" xfId="4265" xr:uid="{00000000-0005-0000-0000-00006A5B0000}"/>
    <cellStyle name="SAPBEXfilterDrill 2 2" xfId="4266" xr:uid="{00000000-0005-0000-0000-00006B5B0000}"/>
    <cellStyle name="SAPBEXfilterDrill 2 2 2" xfId="4267" xr:uid="{00000000-0005-0000-0000-00006C5B0000}"/>
    <cellStyle name="SAPBEXfilterDrill 2 2 2 10" xfId="15156" xr:uid="{00000000-0005-0000-0000-00006D5B0000}"/>
    <cellStyle name="SAPBEXfilterDrill 2 2 2 10 2" xfId="26714" xr:uid="{00000000-0005-0000-0000-00006E5B0000}"/>
    <cellStyle name="SAPBEXfilterDrill 2 2 2 10 3" xfId="37755" xr:uid="{00000000-0005-0000-0000-00006F5B0000}"/>
    <cellStyle name="SAPBEXfilterDrill 2 2 2 11" xfId="14461" xr:uid="{00000000-0005-0000-0000-0000705B0000}"/>
    <cellStyle name="SAPBEXfilterDrill 2 2 2 11 2" xfId="26025" xr:uid="{00000000-0005-0000-0000-0000715B0000}"/>
    <cellStyle name="SAPBEXfilterDrill 2 2 2 11 3" xfId="37169" xr:uid="{00000000-0005-0000-0000-0000725B0000}"/>
    <cellStyle name="SAPBEXfilterDrill 2 2 2 12" xfId="8805" xr:uid="{00000000-0005-0000-0000-0000735B0000}"/>
    <cellStyle name="SAPBEXfilterDrill 2 2 2 13" xfId="8338" xr:uid="{00000000-0005-0000-0000-0000745B0000}"/>
    <cellStyle name="SAPBEXfilterDrill 2 2 2 2" xfId="4268" xr:uid="{00000000-0005-0000-0000-0000755B0000}"/>
    <cellStyle name="SAPBEXfilterDrill 2 2 2 3" xfId="5490" xr:uid="{00000000-0005-0000-0000-0000765B0000}"/>
    <cellStyle name="SAPBEXfilterDrill 2 2 2 3 2" xfId="15303" xr:uid="{00000000-0005-0000-0000-0000775B0000}"/>
    <cellStyle name="SAPBEXfilterDrill 2 2 2 3 2 2" xfId="26858" xr:uid="{00000000-0005-0000-0000-0000785B0000}"/>
    <cellStyle name="SAPBEXfilterDrill 2 2 2 3 2 3" xfId="37888" xr:uid="{00000000-0005-0000-0000-0000795B0000}"/>
    <cellStyle name="SAPBEXfilterDrill 2 2 2 3 3" xfId="17282" xr:uid="{00000000-0005-0000-0000-00007A5B0000}"/>
    <cellStyle name="SAPBEXfilterDrill 2 2 2 3 3 2" xfId="28770" xr:uid="{00000000-0005-0000-0000-00007B5B0000}"/>
    <cellStyle name="SAPBEXfilterDrill 2 2 2 3 3 3" xfId="39578" xr:uid="{00000000-0005-0000-0000-00007C5B0000}"/>
    <cellStyle name="SAPBEXfilterDrill 2 2 2 3 4" xfId="18889" xr:uid="{00000000-0005-0000-0000-00007D5B0000}"/>
    <cellStyle name="SAPBEXfilterDrill 2 2 2 3 4 2" xfId="30377" xr:uid="{00000000-0005-0000-0000-00007E5B0000}"/>
    <cellStyle name="SAPBEXfilterDrill 2 2 2 3 4 3" xfId="41171" xr:uid="{00000000-0005-0000-0000-00007F5B0000}"/>
    <cellStyle name="SAPBEXfilterDrill 2 2 2 3 5" xfId="20629" xr:uid="{00000000-0005-0000-0000-0000805B0000}"/>
    <cellStyle name="SAPBEXfilterDrill 2 2 2 3 5 2" xfId="32113" xr:uid="{00000000-0005-0000-0000-0000815B0000}"/>
    <cellStyle name="SAPBEXfilterDrill 2 2 2 3 5 3" xfId="42719" xr:uid="{00000000-0005-0000-0000-0000825B0000}"/>
    <cellStyle name="SAPBEXfilterDrill 2 2 2 3 6" xfId="10722" xr:uid="{00000000-0005-0000-0000-0000835B0000}"/>
    <cellStyle name="SAPBEXfilterDrill 2 2 2 3 7" xfId="22460" xr:uid="{00000000-0005-0000-0000-0000845B0000}"/>
    <cellStyle name="SAPBEXfilterDrill 2 2 2 3 8" xfId="33808" xr:uid="{00000000-0005-0000-0000-0000855B0000}"/>
    <cellStyle name="SAPBEXfilterDrill 2 2 2 4" xfId="6921" xr:uid="{00000000-0005-0000-0000-0000865B0000}"/>
    <cellStyle name="SAPBEXfilterDrill 2 2 2 4 2" xfId="16202" xr:uid="{00000000-0005-0000-0000-0000875B0000}"/>
    <cellStyle name="SAPBEXfilterDrill 2 2 2 4 2 2" xfId="27756" xr:uid="{00000000-0005-0000-0000-0000885B0000}"/>
    <cellStyle name="SAPBEXfilterDrill 2 2 2 4 2 3" xfId="38689" xr:uid="{00000000-0005-0000-0000-0000895B0000}"/>
    <cellStyle name="SAPBEXfilterDrill 2 2 2 4 3" xfId="18077" xr:uid="{00000000-0005-0000-0000-00008A5B0000}"/>
    <cellStyle name="SAPBEXfilterDrill 2 2 2 4 3 2" xfId="29565" xr:uid="{00000000-0005-0000-0000-00008B5B0000}"/>
    <cellStyle name="SAPBEXfilterDrill 2 2 2 4 3 3" xfId="40367" xr:uid="{00000000-0005-0000-0000-00008C5B0000}"/>
    <cellStyle name="SAPBEXfilterDrill 2 2 2 4 4" xfId="19721" xr:uid="{00000000-0005-0000-0000-00008D5B0000}"/>
    <cellStyle name="SAPBEXfilterDrill 2 2 2 4 4 2" xfId="31209" xr:uid="{00000000-0005-0000-0000-00008E5B0000}"/>
    <cellStyle name="SAPBEXfilterDrill 2 2 2 4 4 3" xfId="41913" xr:uid="{00000000-0005-0000-0000-00008F5B0000}"/>
    <cellStyle name="SAPBEXfilterDrill 2 2 2 4 5" xfId="21455" xr:uid="{00000000-0005-0000-0000-0000905B0000}"/>
    <cellStyle name="SAPBEXfilterDrill 2 2 2 4 5 2" xfId="32936" xr:uid="{00000000-0005-0000-0000-0000915B0000}"/>
    <cellStyle name="SAPBEXfilterDrill 2 2 2 4 5 3" xfId="43452" xr:uid="{00000000-0005-0000-0000-0000925B0000}"/>
    <cellStyle name="SAPBEXfilterDrill 2 2 2 4 6" xfId="11624" xr:uid="{00000000-0005-0000-0000-0000935B0000}"/>
    <cellStyle name="SAPBEXfilterDrill 2 2 2 4 7" xfId="23279" xr:uid="{00000000-0005-0000-0000-0000945B0000}"/>
    <cellStyle name="SAPBEXfilterDrill 2 2 2 4 8" xfId="34616" xr:uid="{00000000-0005-0000-0000-0000955B0000}"/>
    <cellStyle name="SAPBEXfilterDrill 2 2 2 5" xfId="6409" xr:uid="{00000000-0005-0000-0000-0000965B0000}"/>
    <cellStyle name="SAPBEXfilterDrill 2 2 2 5 2" xfId="15690" xr:uid="{00000000-0005-0000-0000-0000975B0000}"/>
    <cellStyle name="SAPBEXfilterDrill 2 2 2 5 2 2" xfId="27244" xr:uid="{00000000-0005-0000-0000-0000985B0000}"/>
    <cellStyle name="SAPBEXfilterDrill 2 2 2 5 2 3" xfId="38234" xr:uid="{00000000-0005-0000-0000-0000995B0000}"/>
    <cellStyle name="SAPBEXfilterDrill 2 2 2 5 3" xfId="17616" xr:uid="{00000000-0005-0000-0000-00009A5B0000}"/>
    <cellStyle name="SAPBEXfilterDrill 2 2 2 5 3 2" xfId="29104" xr:uid="{00000000-0005-0000-0000-00009B5B0000}"/>
    <cellStyle name="SAPBEXfilterDrill 2 2 2 5 3 3" xfId="39907" xr:uid="{00000000-0005-0000-0000-00009C5B0000}"/>
    <cellStyle name="SAPBEXfilterDrill 2 2 2 5 4" xfId="19209" xr:uid="{00000000-0005-0000-0000-00009D5B0000}"/>
    <cellStyle name="SAPBEXfilterDrill 2 2 2 5 4 2" xfId="30697" xr:uid="{00000000-0005-0000-0000-00009E5B0000}"/>
    <cellStyle name="SAPBEXfilterDrill 2 2 2 5 4 3" xfId="41458" xr:uid="{00000000-0005-0000-0000-00009F5B0000}"/>
    <cellStyle name="SAPBEXfilterDrill 2 2 2 5 5" xfId="20943" xr:uid="{00000000-0005-0000-0000-0000A05B0000}"/>
    <cellStyle name="SAPBEXfilterDrill 2 2 2 5 5 2" xfId="32424" xr:uid="{00000000-0005-0000-0000-0000A15B0000}"/>
    <cellStyle name="SAPBEXfilterDrill 2 2 2 5 5 3" xfId="42997" xr:uid="{00000000-0005-0000-0000-0000A25B0000}"/>
    <cellStyle name="SAPBEXfilterDrill 2 2 2 5 6" xfId="11112" xr:uid="{00000000-0005-0000-0000-0000A35B0000}"/>
    <cellStyle name="SAPBEXfilterDrill 2 2 2 5 7" xfId="22767" xr:uid="{00000000-0005-0000-0000-0000A45B0000}"/>
    <cellStyle name="SAPBEXfilterDrill 2 2 2 5 8" xfId="34104" xr:uid="{00000000-0005-0000-0000-0000A55B0000}"/>
    <cellStyle name="SAPBEXfilterDrill 2 2 2 6" xfId="6743" xr:uid="{00000000-0005-0000-0000-0000A65B0000}"/>
    <cellStyle name="SAPBEXfilterDrill 2 2 2 6 2" xfId="16024" xr:uid="{00000000-0005-0000-0000-0000A75B0000}"/>
    <cellStyle name="SAPBEXfilterDrill 2 2 2 6 2 2" xfId="27578" xr:uid="{00000000-0005-0000-0000-0000A85B0000}"/>
    <cellStyle name="SAPBEXfilterDrill 2 2 2 6 2 3" xfId="38535" xr:uid="{00000000-0005-0000-0000-0000A95B0000}"/>
    <cellStyle name="SAPBEXfilterDrill 2 2 2 6 3" xfId="17922" xr:uid="{00000000-0005-0000-0000-0000AA5B0000}"/>
    <cellStyle name="SAPBEXfilterDrill 2 2 2 6 3 2" xfId="29410" xr:uid="{00000000-0005-0000-0000-0000AB5B0000}"/>
    <cellStyle name="SAPBEXfilterDrill 2 2 2 6 3 3" xfId="40212" xr:uid="{00000000-0005-0000-0000-0000AC5B0000}"/>
    <cellStyle name="SAPBEXfilterDrill 2 2 2 6 4" xfId="19543" xr:uid="{00000000-0005-0000-0000-0000AD5B0000}"/>
    <cellStyle name="SAPBEXfilterDrill 2 2 2 6 4 2" xfId="31031" xr:uid="{00000000-0005-0000-0000-0000AE5B0000}"/>
    <cellStyle name="SAPBEXfilterDrill 2 2 2 6 4 3" xfId="41759" xr:uid="{00000000-0005-0000-0000-0000AF5B0000}"/>
    <cellStyle name="SAPBEXfilterDrill 2 2 2 6 5" xfId="21277" xr:uid="{00000000-0005-0000-0000-0000B05B0000}"/>
    <cellStyle name="SAPBEXfilterDrill 2 2 2 6 5 2" xfId="32758" xr:uid="{00000000-0005-0000-0000-0000B15B0000}"/>
    <cellStyle name="SAPBEXfilterDrill 2 2 2 6 5 3" xfId="43298" xr:uid="{00000000-0005-0000-0000-0000B25B0000}"/>
    <cellStyle name="SAPBEXfilterDrill 2 2 2 6 6" xfId="11446" xr:uid="{00000000-0005-0000-0000-0000B35B0000}"/>
    <cellStyle name="SAPBEXfilterDrill 2 2 2 6 7" xfId="23101" xr:uid="{00000000-0005-0000-0000-0000B45B0000}"/>
    <cellStyle name="SAPBEXfilterDrill 2 2 2 6 8" xfId="34438" xr:uid="{00000000-0005-0000-0000-0000B55B0000}"/>
    <cellStyle name="SAPBEXfilterDrill 2 2 2 7" xfId="10174" xr:uid="{00000000-0005-0000-0000-0000B65B0000}"/>
    <cellStyle name="SAPBEXfilterDrill 2 2 2 8" xfId="13634" xr:uid="{00000000-0005-0000-0000-0000B75B0000}"/>
    <cellStyle name="SAPBEXfilterDrill 2 2 2 8 2" xfId="25198" xr:uid="{00000000-0005-0000-0000-0000B85B0000}"/>
    <cellStyle name="SAPBEXfilterDrill 2 2 2 8 3" xfId="36438" xr:uid="{00000000-0005-0000-0000-0000B95B0000}"/>
    <cellStyle name="SAPBEXfilterDrill 2 2 2 9" xfId="13162" xr:uid="{00000000-0005-0000-0000-0000BA5B0000}"/>
    <cellStyle name="SAPBEXfilterDrill 2 2 2 9 2" xfId="24730" xr:uid="{00000000-0005-0000-0000-0000BB5B0000}"/>
    <cellStyle name="SAPBEXfilterDrill 2 2 2 9 3" xfId="36018" xr:uid="{00000000-0005-0000-0000-0000BC5B0000}"/>
    <cellStyle name="SAPBEXfilterDrill 2 2 3" xfId="4269" xr:uid="{00000000-0005-0000-0000-0000BD5B0000}"/>
    <cellStyle name="SAPBEXfilterDrill 2 2 3 10" xfId="9159" xr:uid="{00000000-0005-0000-0000-0000BE5B0000}"/>
    <cellStyle name="SAPBEXfilterDrill 2 2 3 11" xfId="8897" xr:uid="{00000000-0005-0000-0000-0000BF5B0000}"/>
    <cellStyle name="SAPBEXfilterDrill 2 2 3 12" xfId="10788" xr:uid="{00000000-0005-0000-0000-0000C05B0000}"/>
    <cellStyle name="SAPBEXfilterDrill 2 2 3 2" xfId="7375" xr:uid="{00000000-0005-0000-0000-0000C15B0000}"/>
    <cellStyle name="SAPBEXfilterDrill 2 2 3 2 2" xfId="16609" xr:uid="{00000000-0005-0000-0000-0000C25B0000}"/>
    <cellStyle name="SAPBEXfilterDrill 2 2 3 2 2 2" xfId="28163" xr:uid="{00000000-0005-0000-0000-0000C35B0000}"/>
    <cellStyle name="SAPBEXfilterDrill 2 2 3 2 2 3" xfId="39048" xr:uid="{00000000-0005-0000-0000-0000C45B0000}"/>
    <cellStyle name="SAPBEXfilterDrill 2 2 3 2 3" xfId="18443" xr:uid="{00000000-0005-0000-0000-0000C55B0000}"/>
    <cellStyle name="SAPBEXfilterDrill 2 2 3 2 3 2" xfId="29931" xr:uid="{00000000-0005-0000-0000-0000C65B0000}"/>
    <cellStyle name="SAPBEXfilterDrill 2 2 3 2 3 3" xfId="40731" xr:uid="{00000000-0005-0000-0000-0000C75B0000}"/>
    <cellStyle name="SAPBEXfilterDrill 2 2 3 2 4" xfId="20128" xr:uid="{00000000-0005-0000-0000-0000C85B0000}"/>
    <cellStyle name="SAPBEXfilterDrill 2 2 3 2 4 2" xfId="31616" xr:uid="{00000000-0005-0000-0000-0000C95B0000}"/>
    <cellStyle name="SAPBEXfilterDrill 2 2 3 2 4 3" xfId="42272" xr:uid="{00000000-0005-0000-0000-0000CA5B0000}"/>
    <cellStyle name="SAPBEXfilterDrill 2 2 3 2 5" xfId="21862" xr:uid="{00000000-0005-0000-0000-0000CB5B0000}"/>
    <cellStyle name="SAPBEXfilterDrill 2 2 3 2 5 2" xfId="33343" xr:uid="{00000000-0005-0000-0000-0000CC5B0000}"/>
    <cellStyle name="SAPBEXfilterDrill 2 2 3 2 5 3" xfId="43811" xr:uid="{00000000-0005-0000-0000-0000CD5B0000}"/>
    <cellStyle name="SAPBEXfilterDrill 2 2 3 2 6" xfId="12029" xr:uid="{00000000-0005-0000-0000-0000CE5B0000}"/>
    <cellStyle name="SAPBEXfilterDrill 2 2 3 2 7" xfId="23686" xr:uid="{00000000-0005-0000-0000-0000CF5B0000}"/>
    <cellStyle name="SAPBEXfilterDrill 2 2 3 2 8" xfId="35021" xr:uid="{00000000-0005-0000-0000-0000D05B0000}"/>
    <cellStyle name="SAPBEXfilterDrill 2 2 3 3" xfId="7869" xr:uid="{00000000-0005-0000-0000-0000D15B0000}"/>
    <cellStyle name="SAPBEXfilterDrill 2 2 3 3 2" xfId="16854" xr:uid="{00000000-0005-0000-0000-0000D25B0000}"/>
    <cellStyle name="SAPBEXfilterDrill 2 2 3 3 2 2" xfId="28408" xr:uid="{00000000-0005-0000-0000-0000D35B0000}"/>
    <cellStyle name="SAPBEXfilterDrill 2 2 3 3 2 3" xfId="39252" xr:uid="{00000000-0005-0000-0000-0000D45B0000}"/>
    <cellStyle name="SAPBEXfilterDrill 2 2 3 3 3" xfId="18634" xr:uid="{00000000-0005-0000-0000-0000D55B0000}"/>
    <cellStyle name="SAPBEXfilterDrill 2 2 3 3 3 2" xfId="30122" xr:uid="{00000000-0005-0000-0000-0000D65B0000}"/>
    <cellStyle name="SAPBEXfilterDrill 2 2 3 3 3 3" xfId="40919" xr:uid="{00000000-0005-0000-0000-0000D75B0000}"/>
    <cellStyle name="SAPBEXfilterDrill 2 2 3 3 4" xfId="20341" xr:uid="{00000000-0005-0000-0000-0000D85B0000}"/>
    <cellStyle name="SAPBEXfilterDrill 2 2 3 3 4 2" xfId="31829" xr:uid="{00000000-0005-0000-0000-0000D95B0000}"/>
    <cellStyle name="SAPBEXfilterDrill 2 2 3 3 4 3" xfId="42448" xr:uid="{00000000-0005-0000-0000-0000DA5B0000}"/>
    <cellStyle name="SAPBEXfilterDrill 2 2 3 3 5" xfId="22075" xr:uid="{00000000-0005-0000-0000-0000DB5B0000}"/>
    <cellStyle name="SAPBEXfilterDrill 2 2 3 3 5 2" xfId="33556" xr:uid="{00000000-0005-0000-0000-0000DC5B0000}"/>
    <cellStyle name="SAPBEXfilterDrill 2 2 3 3 5 3" xfId="43987" xr:uid="{00000000-0005-0000-0000-0000DD5B0000}"/>
    <cellStyle name="SAPBEXfilterDrill 2 2 3 3 6" xfId="12320" xr:uid="{00000000-0005-0000-0000-0000DE5B0000}"/>
    <cellStyle name="SAPBEXfilterDrill 2 2 3 3 7" xfId="23899" xr:uid="{00000000-0005-0000-0000-0000DF5B0000}"/>
    <cellStyle name="SAPBEXfilterDrill 2 2 3 3 8" xfId="35234" xr:uid="{00000000-0005-0000-0000-0000E05B0000}"/>
    <cellStyle name="SAPBEXfilterDrill 2 2 3 4" xfId="7971" xr:uid="{00000000-0005-0000-0000-0000E15B0000}"/>
    <cellStyle name="SAPBEXfilterDrill 2 2 3 4 2" xfId="16956" xr:uid="{00000000-0005-0000-0000-0000E25B0000}"/>
    <cellStyle name="SAPBEXfilterDrill 2 2 3 4 2 2" xfId="28510" xr:uid="{00000000-0005-0000-0000-0000E35B0000}"/>
    <cellStyle name="SAPBEXfilterDrill 2 2 3 4 2 3" xfId="39350" xr:uid="{00000000-0005-0000-0000-0000E45B0000}"/>
    <cellStyle name="SAPBEXfilterDrill 2 2 3 4 3" xfId="18734" xr:uid="{00000000-0005-0000-0000-0000E55B0000}"/>
    <cellStyle name="SAPBEXfilterDrill 2 2 3 4 3 2" xfId="30222" xr:uid="{00000000-0005-0000-0000-0000E65B0000}"/>
    <cellStyle name="SAPBEXfilterDrill 2 2 3 4 3 3" xfId="41018" xr:uid="{00000000-0005-0000-0000-0000E75B0000}"/>
    <cellStyle name="SAPBEXfilterDrill 2 2 3 4 4" xfId="20443" xr:uid="{00000000-0005-0000-0000-0000E85B0000}"/>
    <cellStyle name="SAPBEXfilterDrill 2 2 3 4 4 2" xfId="31931" xr:uid="{00000000-0005-0000-0000-0000E95B0000}"/>
    <cellStyle name="SAPBEXfilterDrill 2 2 3 4 4 3" xfId="42546" xr:uid="{00000000-0005-0000-0000-0000EA5B0000}"/>
    <cellStyle name="SAPBEXfilterDrill 2 2 3 4 5" xfId="22177" xr:uid="{00000000-0005-0000-0000-0000EB5B0000}"/>
    <cellStyle name="SAPBEXfilterDrill 2 2 3 4 5 2" xfId="33658" xr:uid="{00000000-0005-0000-0000-0000EC5B0000}"/>
    <cellStyle name="SAPBEXfilterDrill 2 2 3 4 5 3" xfId="44085" xr:uid="{00000000-0005-0000-0000-0000ED5B0000}"/>
    <cellStyle name="SAPBEXfilterDrill 2 2 3 4 6" xfId="12422" xr:uid="{00000000-0005-0000-0000-0000EE5B0000}"/>
    <cellStyle name="SAPBEXfilterDrill 2 2 3 4 7" xfId="24001" xr:uid="{00000000-0005-0000-0000-0000EF5B0000}"/>
    <cellStyle name="SAPBEXfilterDrill 2 2 3 4 8" xfId="35336" xr:uid="{00000000-0005-0000-0000-0000F05B0000}"/>
    <cellStyle name="SAPBEXfilterDrill 2 2 3 5" xfId="10175" xr:uid="{00000000-0005-0000-0000-0000F15B0000}"/>
    <cellStyle name="SAPBEXfilterDrill 2 2 3 6" xfId="14246" xr:uid="{00000000-0005-0000-0000-0000F25B0000}"/>
    <cellStyle name="SAPBEXfilterDrill 2 2 3 6 2" xfId="25810" xr:uid="{00000000-0005-0000-0000-0000F35B0000}"/>
    <cellStyle name="SAPBEXfilterDrill 2 2 3 6 3" xfId="36975" xr:uid="{00000000-0005-0000-0000-0000F45B0000}"/>
    <cellStyle name="SAPBEXfilterDrill 2 2 3 7" xfId="14560" xr:uid="{00000000-0005-0000-0000-0000F55B0000}"/>
    <cellStyle name="SAPBEXfilterDrill 2 2 3 7 2" xfId="26121" xr:uid="{00000000-0005-0000-0000-0000F65B0000}"/>
    <cellStyle name="SAPBEXfilterDrill 2 2 3 7 3" xfId="37254" xr:uid="{00000000-0005-0000-0000-0000F75B0000}"/>
    <cellStyle name="SAPBEXfilterDrill 2 2 3 8" xfId="15087" xr:uid="{00000000-0005-0000-0000-0000F85B0000}"/>
    <cellStyle name="SAPBEXfilterDrill 2 2 3 8 2" xfId="26645" xr:uid="{00000000-0005-0000-0000-0000F95B0000}"/>
    <cellStyle name="SAPBEXfilterDrill 2 2 3 8 3" xfId="37689" xr:uid="{00000000-0005-0000-0000-0000FA5B0000}"/>
    <cellStyle name="SAPBEXfilterDrill 2 2 3 9" xfId="15018" xr:uid="{00000000-0005-0000-0000-0000FB5B0000}"/>
    <cellStyle name="SAPBEXfilterDrill 2 2 3 9 2" xfId="26576" xr:uid="{00000000-0005-0000-0000-0000FC5B0000}"/>
    <cellStyle name="SAPBEXfilterDrill 2 2 3 9 3" xfId="37627" xr:uid="{00000000-0005-0000-0000-0000FD5B0000}"/>
    <cellStyle name="SAPBEXfilterDrill 2 3" xfId="4270" xr:uid="{00000000-0005-0000-0000-0000FE5B0000}"/>
    <cellStyle name="SAPBEXfilterDrill 2 3 2" xfId="5491" xr:uid="{00000000-0005-0000-0000-0000FF5B0000}"/>
    <cellStyle name="SAPBEXfilterDrill 2 3 3" xfId="10176" xr:uid="{00000000-0005-0000-0000-0000005C0000}"/>
    <cellStyle name="SAPBEXfilterDrill 2 4" xfId="4271" xr:uid="{00000000-0005-0000-0000-0000015C0000}"/>
    <cellStyle name="SAPBEXfilterDrill 2 4 10" xfId="13711" xr:uid="{00000000-0005-0000-0000-0000025C0000}"/>
    <cellStyle name="SAPBEXfilterDrill 2 4 10 2" xfId="25275" xr:uid="{00000000-0005-0000-0000-0000035C0000}"/>
    <cellStyle name="SAPBEXfilterDrill 2 4 10 3" xfId="36505" xr:uid="{00000000-0005-0000-0000-0000045C0000}"/>
    <cellStyle name="SAPBEXfilterDrill 2 4 11" xfId="15045" xr:uid="{00000000-0005-0000-0000-0000055C0000}"/>
    <cellStyle name="SAPBEXfilterDrill 2 4 11 2" xfId="26603" xr:uid="{00000000-0005-0000-0000-0000065C0000}"/>
    <cellStyle name="SAPBEXfilterDrill 2 4 11 3" xfId="37653" xr:uid="{00000000-0005-0000-0000-0000075C0000}"/>
    <cellStyle name="SAPBEXfilterDrill 2 4 12" xfId="9760" xr:uid="{00000000-0005-0000-0000-0000085C0000}"/>
    <cellStyle name="SAPBEXfilterDrill 2 4 13" xfId="8427" xr:uid="{00000000-0005-0000-0000-0000095C0000}"/>
    <cellStyle name="SAPBEXfilterDrill 2 4 2" xfId="4272" xr:uid="{00000000-0005-0000-0000-00000A5C0000}"/>
    <cellStyle name="SAPBEXfilterDrill 2 4 3" xfId="5489" xr:uid="{00000000-0005-0000-0000-00000B5C0000}"/>
    <cellStyle name="SAPBEXfilterDrill 2 4 3 2" xfId="15302" xr:uid="{00000000-0005-0000-0000-00000C5C0000}"/>
    <cellStyle name="SAPBEXfilterDrill 2 4 3 2 2" xfId="26857" xr:uid="{00000000-0005-0000-0000-00000D5C0000}"/>
    <cellStyle name="SAPBEXfilterDrill 2 4 3 2 3" xfId="37887" xr:uid="{00000000-0005-0000-0000-00000E5C0000}"/>
    <cellStyle name="SAPBEXfilterDrill 2 4 3 3" xfId="17281" xr:uid="{00000000-0005-0000-0000-00000F5C0000}"/>
    <cellStyle name="SAPBEXfilterDrill 2 4 3 3 2" xfId="28769" xr:uid="{00000000-0005-0000-0000-0000105C0000}"/>
    <cellStyle name="SAPBEXfilterDrill 2 4 3 3 3" xfId="39577" xr:uid="{00000000-0005-0000-0000-0000115C0000}"/>
    <cellStyle name="SAPBEXfilterDrill 2 4 3 4" xfId="18888" xr:uid="{00000000-0005-0000-0000-0000125C0000}"/>
    <cellStyle name="SAPBEXfilterDrill 2 4 3 4 2" xfId="30376" xr:uid="{00000000-0005-0000-0000-0000135C0000}"/>
    <cellStyle name="SAPBEXfilterDrill 2 4 3 4 3" xfId="41170" xr:uid="{00000000-0005-0000-0000-0000145C0000}"/>
    <cellStyle name="SAPBEXfilterDrill 2 4 3 5" xfId="20628" xr:uid="{00000000-0005-0000-0000-0000155C0000}"/>
    <cellStyle name="SAPBEXfilterDrill 2 4 3 5 2" xfId="32112" xr:uid="{00000000-0005-0000-0000-0000165C0000}"/>
    <cellStyle name="SAPBEXfilterDrill 2 4 3 5 3" xfId="42718" xr:uid="{00000000-0005-0000-0000-0000175C0000}"/>
    <cellStyle name="SAPBEXfilterDrill 2 4 3 6" xfId="10721" xr:uid="{00000000-0005-0000-0000-0000185C0000}"/>
    <cellStyle name="SAPBEXfilterDrill 2 4 3 7" xfId="22459" xr:uid="{00000000-0005-0000-0000-0000195C0000}"/>
    <cellStyle name="SAPBEXfilterDrill 2 4 3 8" xfId="33807" xr:uid="{00000000-0005-0000-0000-00001A5C0000}"/>
    <cellStyle name="SAPBEXfilterDrill 2 4 4" xfId="6920" xr:uid="{00000000-0005-0000-0000-00001B5C0000}"/>
    <cellStyle name="SAPBEXfilterDrill 2 4 4 2" xfId="16201" xr:uid="{00000000-0005-0000-0000-00001C5C0000}"/>
    <cellStyle name="SAPBEXfilterDrill 2 4 4 2 2" xfId="27755" xr:uid="{00000000-0005-0000-0000-00001D5C0000}"/>
    <cellStyle name="SAPBEXfilterDrill 2 4 4 2 3" xfId="38688" xr:uid="{00000000-0005-0000-0000-00001E5C0000}"/>
    <cellStyle name="SAPBEXfilterDrill 2 4 4 3" xfId="18076" xr:uid="{00000000-0005-0000-0000-00001F5C0000}"/>
    <cellStyle name="SAPBEXfilterDrill 2 4 4 3 2" xfId="29564" xr:uid="{00000000-0005-0000-0000-0000205C0000}"/>
    <cellStyle name="SAPBEXfilterDrill 2 4 4 3 3" xfId="40366" xr:uid="{00000000-0005-0000-0000-0000215C0000}"/>
    <cellStyle name="SAPBEXfilterDrill 2 4 4 4" xfId="19720" xr:uid="{00000000-0005-0000-0000-0000225C0000}"/>
    <cellStyle name="SAPBEXfilterDrill 2 4 4 4 2" xfId="31208" xr:uid="{00000000-0005-0000-0000-0000235C0000}"/>
    <cellStyle name="SAPBEXfilterDrill 2 4 4 4 3" xfId="41912" xr:uid="{00000000-0005-0000-0000-0000245C0000}"/>
    <cellStyle name="SAPBEXfilterDrill 2 4 4 5" xfId="21454" xr:uid="{00000000-0005-0000-0000-0000255C0000}"/>
    <cellStyle name="SAPBEXfilterDrill 2 4 4 5 2" xfId="32935" xr:uid="{00000000-0005-0000-0000-0000265C0000}"/>
    <cellStyle name="SAPBEXfilterDrill 2 4 4 5 3" xfId="43451" xr:uid="{00000000-0005-0000-0000-0000275C0000}"/>
    <cellStyle name="SAPBEXfilterDrill 2 4 4 6" xfId="11623" xr:uid="{00000000-0005-0000-0000-0000285C0000}"/>
    <cellStyle name="SAPBEXfilterDrill 2 4 4 7" xfId="23278" xr:uid="{00000000-0005-0000-0000-0000295C0000}"/>
    <cellStyle name="SAPBEXfilterDrill 2 4 4 8" xfId="34615" xr:uid="{00000000-0005-0000-0000-00002A5C0000}"/>
    <cellStyle name="SAPBEXfilterDrill 2 4 5" xfId="6367" xr:uid="{00000000-0005-0000-0000-00002B5C0000}"/>
    <cellStyle name="SAPBEXfilterDrill 2 4 5 2" xfId="15648" xr:uid="{00000000-0005-0000-0000-00002C5C0000}"/>
    <cellStyle name="SAPBEXfilterDrill 2 4 5 2 2" xfId="27202" xr:uid="{00000000-0005-0000-0000-00002D5C0000}"/>
    <cellStyle name="SAPBEXfilterDrill 2 4 5 2 3" xfId="38200" xr:uid="{00000000-0005-0000-0000-00002E5C0000}"/>
    <cellStyle name="SAPBEXfilterDrill 2 4 5 3" xfId="17580" xr:uid="{00000000-0005-0000-0000-00002F5C0000}"/>
    <cellStyle name="SAPBEXfilterDrill 2 4 5 3 2" xfId="29068" xr:uid="{00000000-0005-0000-0000-0000305C0000}"/>
    <cellStyle name="SAPBEXfilterDrill 2 4 5 3 3" xfId="39871" xr:uid="{00000000-0005-0000-0000-0000315C0000}"/>
    <cellStyle name="SAPBEXfilterDrill 2 4 5 4" xfId="19167" xr:uid="{00000000-0005-0000-0000-0000325C0000}"/>
    <cellStyle name="SAPBEXfilterDrill 2 4 5 4 2" xfId="30655" xr:uid="{00000000-0005-0000-0000-0000335C0000}"/>
    <cellStyle name="SAPBEXfilterDrill 2 4 5 4 3" xfId="41424" xr:uid="{00000000-0005-0000-0000-0000345C0000}"/>
    <cellStyle name="SAPBEXfilterDrill 2 4 5 5" xfId="20901" xr:uid="{00000000-0005-0000-0000-0000355C0000}"/>
    <cellStyle name="SAPBEXfilterDrill 2 4 5 5 2" xfId="32382" xr:uid="{00000000-0005-0000-0000-0000365C0000}"/>
    <cellStyle name="SAPBEXfilterDrill 2 4 5 5 3" xfId="42963" xr:uid="{00000000-0005-0000-0000-0000375C0000}"/>
    <cellStyle name="SAPBEXfilterDrill 2 4 5 6" xfId="11070" xr:uid="{00000000-0005-0000-0000-0000385C0000}"/>
    <cellStyle name="SAPBEXfilterDrill 2 4 5 7" xfId="22725" xr:uid="{00000000-0005-0000-0000-0000395C0000}"/>
    <cellStyle name="SAPBEXfilterDrill 2 4 5 8" xfId="34062" xr:uid="{00000000-0005-0000-0000-00003A5C0000}"/>
    <cellStyle name="SAPBEXfilterDrill 2 4 6" xfId="7729" xr:uid="{00000000-0005-0000-0000-00003B5C0000}"/>
    <cellStyle name="SAPBEXfilterDrill 2 4 6 2" xfId="16714" xr:uid="{00000000-0005-0000-0000-00003C5C0000}"/>
    <cellStyle name="SAPBEXfilterDrill 2 4 6 2 2" xfId="28268" xr:uid="{00000000-0005-0000-0000-00003D5C0000}"/>
    <cellStyle name="SAPBEXfilterDrill 2 4 6 2 3" xfId="39143" xr:uid="{00000000-0005-0000-0000-00003E5C0000}"/>
    <cellStyle name="SAPBEXfilterDrill 2 4 6 3" xfId="18516" xr:uid="{00000000-0005-0000-0000-00003F5C0000}"/>
    <cellStyle name="SAPBEXfilterDrill 2 4 6 3 2" xfId="30004" xr:uid="{00000000-0005-0000-0000-0000405C0000}"/>
    <cellStyle name="SAPBEXfilterDrill 2 4 6 3 3" xfId="40803" xr:uid="{00000000-0005-0000-0000-0000415C0000}"/>
    <cellStyle name="SAPBEXfilterDrill 2 4 6 4" xfId="20201" xr:uid="{00000000-0005-0000-0000-0000425C0000}"/>
    <cellStyle name="SAPBEXfilterDrill 2 4 6 4 2" xfId="31689" xr:uid="{00000000-0005-0000-0000-0000435C0000}"/>
    <cellStyle name="SAPBEXfilterDrill 2 4 6 4 3" xfId="42339" xr:uid="{00000000-0005-0000-0000-0000445C0000}"/>
    <cellStyle name="SAPBEXfilterDrill 2 4 6 5" xfId="21935" xr:uid="{00000000-0005-0000-0000-0000455C0000}"/>
    <cellStyle name="SAPBEXfilterDrill 2 4 6 5 2" xfId="33416" xr:uid="{00000000-0005-0000-0000-0000465C0000}"/>
    <cellStyle name="SAPBEXfilterDrill 2 4 6 5 3" xfId="43878" xr:uid="{00000000-0005-0000-0000-0000475C0000}"/>
    <cellStyle name="SAPBEXfilterDrill 2 4 6 6" xfId="12180" xr:uid="{00000000-0005-0000-0000-0000485C0000}"/>
    <cellStyle name="SAPBEXfilterDrill 2 4 6 7" xfId="23759" xr:uid="{00000000-0005-0000-0000-0000495C0000}"/>
    <cellStyle name="SAPBEXfilterDrill 2 4 6 8" xfId="35094" xr:uid="{00000000-0005-0000-0000-00004A5C0000}"/>
    <cellStyle name="SAPBEXfilterDrill 2 4 7" xfId="10177" xr:uid="{00000000-0005-0000-0000-00004B5C0000}"/>
    <cellStyle name="SAPBEXfilterDrill 2 4 8" xfId="13633" xr:uid="{00000000-0005-0000-0000-00004C5C0000}"/>
    <cellStyle name="SAPBEXfilterDrill 2 4 8 2" xfId="25197" xr:uid="{00000000-0005-0000-0000-00004D5C0000}"/>
    <cellStyle name="SAPBEXfilterDrill 2 4 8 3" xfId="36437" xr:uid="{00000000-0005-0000-0000-00004E5C0000}"/>
    <cellStyle name="SAPBEXfilterDrill 2 4 9" xfId="14762" xr:uid="{00000000-0005-0000-0000-00004F5C0000}"/>
    <cellStyle name="SAPBEXfilterDrill 2 4 9 2" xfId="26321" xr:uid="{00000000-0005-0000-0000-0000505C0000}"/>
    <cellStyle name="SAPBEXfilterDrill 2 4 9 3" xfId="37414" xr:uid="{00000000-0005-0000-0000-0000515C0000}"/>
    <cellStyle name="SAPBEXfilterDrill 2 5" xfId="4273" xr:uid="{00000000-0005-0000-0000-0000525C0000}"/>
    <cellStyle name="SAPBEXfilterDrill 2 5 10" xfId="9158" xr:uid="{00000000-0005-0000-0000-0000535C0000}"/>
    <cellStyle name="SAPBEXfilterDrill 2 5 11" xfId="8891" xr:uid="{00000000-0005-0000-0000-0000545C0000}"/>
    <cellStyle name="SAPBEXfilterDrill 2 5 12" xfId="10605" xr:uid="{00000000-0005-0000-0000-0000555C0000}"/>
    <cellStyle name="SAPBEXfilterDrill 2 5 2" xfId="7374" xr:uid="{00000000-0005-0000-0000-0000565C0000}"/>
    <cellStyle name="SAPBEXfilterDrill 2 5 2 2" xfId="16608" xr:uid="{00000000-0005-0000-0000-0000575C0000}"/>
    <cellStyle name="SAPBEXfilterDrill 2 5 2 2 2" xfId="28162" xr:uid="{00000000-0005-0000-0000-0000585C0000}"/>
    <cellStyle name="SAPBEXfilterDrill 2 5 2 2 3" xfId="39047" xr:uid="{00000000-0005-0000-0000-0000595C0000}"/>
    <cellStyle name="SAPBEXfilterDrill 2 5 2 3" xfId="18442" xr:uid="{00000000-0005-0000-0000-00005A5C0000}"/>
    <cellStyle name="SAPBEXfilterDrill 2 5 2 3 2" xfId="29930" xr:uid="{00000000-0005-0000-0000-00005B5C0000}"/>
    <cellStyle name="SAPBEXfilterDrill 2 5 2 3 3" xfId="40730" xr:uid="{00000000-0005-0000-0000-00005C5C0000}"/>
    <cellStyle name="SAPBEXfilterDrill 2 5 2 4" xfId="20127" xr:uid="{00000000-0005-0000-0000-00005D5C0000}"/>
    <cellStyle name="SAPBEXfilterDrill 2 5 2 4 2" xfId="31615" xr:uid="{00000000-0005-0000-0000-00005E5C0000}"/>
    <cellStyle name="SAPBEXfilterDrill 2 5 2 4 3" xfId="42271" xr:uid="{00000000-0005-0000-0000-00005F5C0000}"/>
    <cellStyle name="SAPBEXfilterDrill 2 5 2 5" xfId="21861" xr:uid="{00000000-0005-0000-0000-0000605C0000}"/>
    <cellStyle name="SAPBEXfilterDrill 2 5 2 5 2" xfId="33342" xr:uid="{00000000-0005-0000-0000-0000615C0000}"/>
    <cellStyle name="SAPBEXfilterDrill 2 5 2 5 3" xfId="43810" xr:uid="{00000000-0005-0000-0000-0000625C0000}"/>
    <cellStyle name="SAPBEXfilterDrill 2 5 2 6" xfId="12028" xr:uid="{00000000-0005-0000-0000-0000635C0000}"/>
    <cellStyle name="SAPBEXfilterDrill 2 5 2 7" xfId="23685" xr:uid="{00000000-0005-0000-0000-0000645C0000}"/>
    <cellStyle name="SAPBEXfilterDrill 2 5 2 8" xfId="35020" xr:uid="{00000000-0005-0000-0000-0000655C0000}"/>
    <cellStyle name="SAPBEXfilterDrill 2 5 3" xfId="7868" xr:uid="{00000000-0005-0000-0000-0000665C0000}"/>
    <cellStyle name="SAPBEXfilterDrill 2 5 3 2" xfId="16853" xr:uid="{00000000-0005-0000-0000-0000675C0000}"/>
    <cellStyle name="SAPBEXfilterDrill 2 5 3 2 2" xfId="28407" xr:uid="{00000000-0005-0000-0000-0000685C0000}"/>
    <cellStyle name="SAPBEXfilterDrill 2 5 3 2 3" xfId="39251" xr:uid="{00000000-0005-0000-0000-0000695C0000}"/>
    <cellStyle name="SAPBEXfilterDrill 2 5 3 3" xfId="18633" xr:uid="{00000000-0005-0000-0000-00006A5C0000}"/>
    <cellStyle name="SAPBEXfilterDrill 2 5 3 3 2" xfId="30121" xr:uid="{00000000-0005-0000-0000-00006B5C0000}"/>
    <cellStyle name="SAPBEXfilterDrill 2 5 3 3 3" xfId="40918" xr:uid="{00000000-0005-0000-0000-00006C5C0000}"/>
    <cellStyle name="SAPBEXfilterDrill 2 5 3 4" xfId="20340" xr:uid="{00000000-0005-0000-0000-00006D5C0000}"/>
    <cellStyle name="SAPBEXfilterDrill 2 5 3 4 2" xfId="31828" xr:uid="{00000000-0005-0000-0000-00006E5C0000}"/>
    <cellStyle name="SAPBEXfilterDrill 2 5 3 4 3" xfId="42447" xr:uid="{00000000-0005-0000-0000-00006F5C0000}"/>
    <cellStyle name="SAPBEXfilterDrill 2 5 3 5" xfId="22074" xr:uid="{00000000-0005-0000-0000-0000705C0000}"/>
    <cellStyle name="SAPBEXfilterDrill 2 5 3 5 2" xfId="33555" xr:uid="{00000000-0005-0000-0000-0000715C0000}"/>
    <cellStyle name="SAPBEXfilterDrill 2 5 3 5 3" xfId="43986" xr:uid="{00000000-0005-0000-0000-0000725C0000}"/>
    <cellStyle name="SAPBEXfilterDrill 2 5 3 6" xfId="12319" xr:uid="{00000000-0005-0000-0000-0000735C0000}"/>
    <cellStyle name="SAPBEXfilterDrill 2 5 3 7" xfId="23898" xr:uid="{00000000-0005-0000-0000-0000745C0000}"/>
    <cellStyle name="SAPBEXfilterDrill 2 5 3 8" xfId="35233" xr:uid="{00000000-0005-0000-0000-0000755C0000}"/>
    <cellStyle name="SAPBEXfilterDrill 2 5 4" xfId="7970" xr:uid="{00000000-0005-0000-0000-0000765C0000}"/>
    <cellStyle name="SAPBEXfilterDrill 2 5 4 2" xfId="16955" xr:uid="{00000000-0005-0000-0000-0000775C0000}"/>
    <cellStyle name="SAPBEXfilterDrill 2 5 4 2 2" xfId="28509" xr:uid="{00000000-0005-0000-0000-0000785C0000}"/>
    <cellStyle name="SAPBEXfilterDrill 2 5 4 2 3" xfId="39349" xr:uid="{00000000-0005-0000-0000-0000795C0000}"/>
    <cellStyle name="SAPBEXfilterDrill 2 5 4 3" xfId="18733" xr:uid="{00000000-0005-0000-0000-00007A5C0000}"/>
    <cellStyle name="SAPBEXfilterDrill 2 5 4 3 2" xfId="30221" xr:uid="{00000000-0005-0000-0000-00007B5C0000}"/>
    <cellStyle name="SAPBEXfilterDrill 2 5 4 3 3" xfId="41017" xr:uid="{00000000-0005-0000-0000-00007C5C0000}"/>
    <cellStyle name="SAPBEXfilterDrill 2 5 4 4" xfId="20442" xr:uid="{00000000-0005-0000-0000-00007D5C0000}"/>
    <cellStyle name="SAPBEXfilterDrill 2 5 4 4 2" xfId="31930" xr:uid="{00000000-0005-0000-0000-00007E5C0000}"/>
    <cellStyle name="SAPBEXfilterDrill 2 5 4 4 3" xfId="42545" xr:uid="{00000000-0005-0000-0000-00007F5C0000}"/>
    <cellStyle name="SAPBEXfilterDrill 2 5 4 5" xfId="22176" xr:uid="{00000000-0005-0000-0000-0000805C0000}"/>
    <cellStyle name="SAPBEXfilterDrill 2 5 4 5 2" xfId="33657" xr:uid="{00000000-0005-0000-0000-0000815C0000}"/>
    <cellStyle name="SAPBEXfilterDrill 2 5 4 5 3" xfId="44084" xr:uid="{00000000-0005-0000-0000-0000825C0000}"/>
    <cellStyle name="SAPBEXfilterDrill 2 5 4 6" xfId="12421" xr:uid="{00000000-0005-0000-0000-0000835C0000}"/>
    <cellStyle name="SAPBEXfilterDrill 2 5 4 7" xfId="24000" xr:uid="{00000000-0005-0000-0000-0000845C0000}"/>
    <cellStyle name="SAPBEXfilterDrill 2 5 4 8" xfId="35335" xr:uid="{00000000-0005-0000-0000-0000855C0000}"/>
    <cellStyle name="SAPBEXfilterDrill 2 5 5" xfId="10178" xr:uid="{00000000-0005-0000-0000-0000865C0000}"/>
    <cellStyle name="SAPBEXfilterDrill 2 5 6" xfId="14245" xr:uid="{00000000-0005-0000-0000-0000875C0000}"/>
    <cellStyle name="SAPBEXfilterDrill 2 5 6 2" xfId="25809" xr:uid="{00000000-0005-0000-0000-0000885C0000}"/>
    <cellStyle name="SAPBEXfilterDrill 2 5 6 3" xfId="36974" xr:uid="{00000000-0005-0000-0000-0000895C0000}"/>
    <cellStyle name="SAPBEXfilterDrill 2 5 7" xfId="13432" xr:uid="{00000000-0005-0000-0000-00008A5C0000}"/>
    <cellStyle name="SAPBEXfilterDrill 2 5 7 2" xfId="24998" xr:uid="{00000000-0005-0000-0000-00008B5C0000}"/>
    <cellStyle name="SAPBEXfilterDrill 2 5 7 3" xfId="36263" xr:uid="{00000000-0005-0000-0000-00008C5C0000}"/>
    <cellStyle name="SAPBEXfilterDrill 2 5 8" xfId="14836" xr:uid="{00000000-0005-0000-0000-00008D5C0000}"/>
    <cellStyle name="SAPBEXfilterDrill 2 5 8 2" xfId="26395" xr:uid="{00000000-0005-0000-0000-00008E5C0000}"/>
    <cellStyle name="SAPBEXfilterDrill 2 5 8 3" xfId="37480" xr:uid="{00000000-0005-0000-0000-00008F5C0000}"/>
    <cellStyle name="SAPBEXfilterDrill 2 5 9" xfId="13552" xr:uid="{00000000-0005-0000-0000-0000905C0000}"/>
    <cellStyle name="SAPBEXfilterDrill 2 5 9 2" xfId="25116" xr:uid="{00000000-0005-0000-0000-0000915C0000}"/>
    <cellStyle name="SAPBEXfilterDrill 2 5 9 3" xfId="36365" xr:uid="{00000000-0005-0000-0000-0000925C0000}"/>
    <cellStyle name="SAPBEXfilterDrill 3" xfId="4274" xr:uid="{00000000-0005-0000-0000-0000935C0000}"/>
    <cellStyle name="SAPBEXfilterDrill 3 10" xfId="13058" xr:uid="{00000000-0005-0000-0000-0000945C0000}"/>
    <cellStyle name="SAPBEXfilterDrill 3 10 2" xfId="24627" xr:uid="{00000000-0005-0000-0000-0000955C0000}"/>
    <cellStyle name="SAPBEXfilterDrill 3 10 3" xfId="35916" xr:uid="{00000000-0005-0000-0000-0000965C0000}"/>
    <cellStyle name="SAPBEXfilterDrill 3 11" xfId="14425" xr:uid="{00000000-0005-0000-0000-0000975C0000}"/>
    <cellStyle name="SAPBEXfilterDrill 3 11 2" xfId="25989" xr:uid="{00000000-0005-0000-0000-0000985C0000}"/>
    <cellStyle name="SAPBEXfilterDrill 3 11 3" xfId="37133" xr:uid="{00000000-0005-0000-0000-0000995C0000}"/>
    <cellStyle name="SAPBEXfilterDrill 3 12" xfId="13180" xr:uid="{00000000-0005-0000-0000-00009A5C0000}"/>
    <cellStyle name="SAPBEXfilterDrill 3 12 2" xfId="24748" xr:uid="{00000000-0005-0000-0000-00009B5C0000}"/>
    <cellStyle name="SAPBEXfilterDrill 3 12 3" xfId="36034" xr:uid="{00000000-0005-0000-0000-00009C5C0000}"/>
    <cellStyle name="SAPBEXfilterDrill 3 13" xfId="20571" xr:uid="{00000000-0005-0000-0000-00009D5C0000}"/>
    <cellStyle name="SAPBEXfilterDrill 3 13 2" xfId="32059" xr:uid="{00000000-0005-0000-0000-00009E5C0000}"/>
    <cellStyle name="SAPBEXfilterDrill 3 13 3" xfId="42670" xr:uid="{00000000-0005-0000-0000-00009F5C0000}"/>
    <cellStyle name="SAPBEXfilterDrill 3 14" xfId="8678" xr:uid="{00000000-0005-0000-0000-0000A05C0000}"/>
    <cellStyle name="SAPBEXfilterDrill 3 15" xfId="22447" xr:uid="{00000000-0005-0000-0000-0000A15C0000}"/>
    <cellStyle name="SAPBEXfilterDrill 3 2" xfId="4275" xr:uid="{00000000-0005-0000-0000-0000A25C0000}"/>
    <cellStyle name="SAPBEXfilterDrill 3 2 10" xfId="14708" xr:uid="{00000000-0005-0000-0000-0000A35C0000}"/>
    <cellStyle name="SAPBEXfilterDrill 3 2 10 2" xfId="26269" xr:uid="{00000000-0005-0000-0000-0000A45C0000}"/>
    <cellStyle name="SAPBEXfilterDrill 3 2 10 3" xfId="37369" xr:uid="{00000000-0005-0000-0000-0000A55C0000}"/>
    <cellStyle name="SAPBEXfilterDrill 3 2 11" xfId="14982" xr:uid="{00000000-0005-0000-0000-0000A65C0000}"/>
    <cellStyle name="SAPBEXfilterDrill 3 2 11 2" xfId="26540" xr:uid="{00000000-0005-0000-0000-0000A75C0000}"/>
    <cellStyle name="SAPBEXfilterDrill 3 2 11 3" xfId="37597" xr:uid="{00000000-0005-0000-0000-0000A85C0000}"/>
    <cellStyle name="SAPBEXfilterDrill 3 2 12" xfId="8612" xr:uid="{00000000-0005-0000-0000-0000A95C0000}"/>
    <cellStyle name="SAPBEXfilterDrill 3 2 13" xfId="8208" xr:uid="{00000000-0005-0000-0000-0000AA5C0000}"/>
    <cellStyle name="SAPBEXfilterDrill 3 2 2" xfId="4276" xr:uid="{00000000-0005-0000-0000-0000AB5C0000}"/>
    <cellStyle name="SAPBEXfilterDrill 3 2 3" xfId="4277" xr:uid="{00000000-0005-0000-0000-0000AC5C0000}"/>
    <cellStyle name="SAPBEXfilterDrill 3 2 4" xfId="7078" xr:uid="{00000000-0005-0000-0000-0000AD5C0000}"/>
    <cellStyle name="SAPBEXfilterDrill 3 2 4 2" xfId="16359" xr:uid="{00000000-0005-0000-0000-0000AE5C0000}"/>
    <cellStyle name="SAPBEXfilterDrill 3 2 4 2 2" xfId="27913" xr:uid="{00000000-0005-0000-0000-0000AF5C0000}"/>
    <cellStyle name="SAPBEXfilterDrill 3 2 4 2 3" xfId="38827" xr:uid="{00000000-0005-0000-0000-0000B05C0000}"/>
    <cellStyle name="SAPBEXfilterDrill 3 2 4 3" xfId="18217" xr:uid="{00000000-0005-0000-0000-0000B15C0000}"/>
    <cellStyle name="SAPBEXfilterDrill 3 2 4 3 2" xfId="29705" xr:uid="{00000000-0005-0000-0000-0000B25C0000}"/>
    <cellStyle name="SAPBEXfilterDrill 3 2 4 3 3" xfId="40506" xr:uid="{00000000-0005-0000-0000-0000B35C0000}"/>
    <cellStyle name="SAPBEXfilterDrill 3 2 4 4" xfId="19878" xr:uid="{00000000-0005-0000-0000-0000B45C0000}"/>
    <cellStyle name="SAPBEXfilterDrill 3 2 4 4 2" xfId="31366" xr:uid="{00000000-0005-0000-0000-0000B55C0000}"/>
    <cellStyle name="SAPBEXfilterDrill 3 2 4 4 3" xfId="42051" xr:uid="{00000000-0005-0000-0000-0000B65C0000}"/>
    <cellStyle name="SAPBEXfilterDrill 3 2 4 5" xfId="21612" xr:uid="{00000000-0005-0000-0000-0000B75C0000}"/>
    <cellStyle name="SAPBEXfilterDrill 3 2 4 5 2" xfId="33093" xr:uid="{00000000-0005-0000-0000-0000B85C0000}"/>
    <cellStyle name="SAPBEXfilterDrill 3 2 4 5 3" xfId="43590" xr:uid="{00000000-0005-0000-0000-0000B95C0000}"/>
    <cellStyle name="SAPBEXfilterDrill 3 2 4 6" xfId="11781" xr:uid="{00000000-0005-0000-0000-0000BA5C0000}"/>
    <cellStyle name="SAPBEXfilterDrill 3 2 4 7" xfId="23436" xr:uid="{00000000-0005-0000-0000-0000BB5C0000}"/>
    <cellStyle name="SAPBEXfilterDrill 3 2 4 8" xfId="34773" xr:uid="{00000000-0005-0000-0000-0000BC5C0000}"/>
    <cellStyle name="SAPBEXfilterDrill 3 2 5" xfId="6356" xr:uid="{00000000-0005-0000-0000-0000BD5C0000}"/>
    <cellStyle name="SAPBEXfilterDrill 3 2 5 2" xfId="15637" xr:uid="{00000000-0005-0000-0000-0000BE5C0000}"/>
    <cellStyle name="SAPBEXfilterDrill 3 2 5 2 2" xfId="27191" xr:uid="{00000000-0005-0000-0000-0000BF5C0000}"/>
    <cellStyle name="SAPBEXfilterDrill 3 2 5 2 3" xfId="38190" xr:uid="{00000000-0005-0000-0000-0000C05C0000}"/>
    <cellStyle name="SAPBEXfilterDrill 3 2 5 3" xfId="17570" xr:uid="{00000000-0005-0000-0000-0000C15C0000}"/>
    <cellStyle name="SAPBEXfilterDrill 3 2 5 3 2" xfId="29058" xr:uid="{00000000-0005-0000-0000-0000C25C0000}"/>
    <cellStyle name="SAPBEXfilterDrill 3 2 5 3 3" xfId="39861" xr:uid="{00000000-0005-0000-0000-0000C35C0000}"/>
    <cellStyle name="SAPBEXfilterDrill 3 2 5 4" xfId="19156" xr:uid="{00000000-0005-0000-0000-0000C45C0000}"/>
    <cellStyle name="SAPBEXfilterDrill 3 2 5 4 2" xfId="30644" xr:uid="{00000000-0005-0000-0000-0000C55C0000}"/>
    <cellStyle name="SAPBEXfilterDrill 3 2 5 4 3" xfId="41414" xr:uid="{00000000-0005-0000-0000-0000C65C0000}"/>
    <cellStyle name="SAPBEXfilterDrill 3 2 5 5" xfId="20890" xr:uid="{00000000-0005-0000-0000-0000C75C0000}"/>
    <cellStyle name="SAPBEXfilterDrill 3 2 5 5 2" xfId="32371" xr:uid="{00000000-0005-0000-0000-0000C85C0000}"/>
    <cellStyle name="SAPBEXfilterDrill 3 2 5 5 3" xfId="42953" xr:uid="{00000000-0005-0000-0000-0000C95C0000}"/>
    <cellStyle name="SAPBEXfilterDrill 3 2 5 6" xfId="11059" xr:uid="{00000000-0005-0000-0000-0000CA5C0000}"/>
    <cellStyle name="SAPBEXfilterDrill 3 2 5 7" xfId="22714" xr:uid="{00000000-0005-0000-0000-0000CB5C0000}"/>
    <cellStyle name="SAPBEXfilterDrill 3 2 5 8" xfId="34051" xr:uid="{00000000-0005-0000-0000-0000CC5C0000}"/>
    <cellStyle name="SAPBEXfilterDrill 3 2 6" xfId="6805" xr:uid="{00000000-0005-0000-0000-0000CD5C0000}"/>
    <cellStyle name="SAPBEXfilterDrill 3 2 6 2" xfId="16086" xr:uid="{00000000-0005-0000-0000-0000CE5C0000}"/>
    <cellStyle name="SAPBEXfilterDrill 3 2 6 2 2" xfId="27640" xr:uid="{00000000-0005-0000-0000-0000CF5C0000}"/>
    <cellStyle name="SAPBEXfilterDrill 3 2 6 2 3" xfId="38585" xr:uid="{00000000-0005-0000-0000-0000D05C0000}"/>
    <cellStyle name="SAPBEXfilterDrill 3 2 6 3" xfId="17972" xr:uid="{00000000-0005-0000-0000-0000D15C0000}"/>
    <cellStyle name="SAPBEXfilterDrill 3 2 6 3 2" xfId="29460" xr:uid="{00000000-0005-0000-0000-0000D25C0000}"/>
    <cellStyle name="SAPBEXfilterDrill 3 2 6 3 3" xfId="40262" xr:uid="{00000000-0005-0000-0000-0000D35C0000}"/>
    <cellStyle name="SAPBEXfilterDrill 3 2 6 4" xfId="19605" xr:uid="{00000000-0005-0000-0000-0000D45C0000}"/>
    <cellStyle name="SAPBEXfilterDrill 3 2 6 4 2" xfId="31093" xr:uid="{00000000-0005-0000-0000-0000D55C0000}"/>
    <cellStyle name="SAPBEXfilterDrill 3 2 6 4 3" xfId="41809" xr:uid="{00000000-0005-0000-0000-0000D65C0000}"/>
    <cellStyle name="SAPBEXfilterDrill 3 2 6 5" xfId="21339" xr:uid="{00000000-0005-0000-0000-0000D75C0000}"/>
    <cellStyle name="SAPBEXfilterDrill 3 2 6 5 2" xfId="32820" xr:uid="{00000000-0005-0000-0000-0000D85C0000}"/>
    <cellStyle name="SAPBEXfilterDrill 3 2 6 5 3" xfId="43348" xr:uid="{00000000-0005-0000-0000-0000D95C0000}"/>
    <cellStyle name="SAPBEXfilterDrill 3 2 6 6" xfId="11508" xr:uid="{00000000-0005-0000-0000-0000DA5C0000}"/>
    <cellStyle name="SAPBEXfilterDrill 3 2 6 7" xfId="23163" xr:uid="{00000000-0005-0000-0000-0000DB5C0000}"/>
    <cellStyle name="SAPBEXfilterDrill 3 2 6 8" xfId="34500" xr:uid="{00000000-0005-0000-0000-0000DC5C0000}"/>
    <cellStyle name="SAPBEXfilterDrill 3 2 7" xfId="10180" xr:uid="{00000000-0005-0000-0000-0000DD5C0000}"/>
    <cellStyle name="SAPBEXfilterDrill 3 2 7 2" xfId="14937" xr:uid="{00000000-0005-0000-0000-0000DE5C0000}"/>
    <cellStyle name="SAPBEXfilterDrill 3 2 7 2 2" xfId="26495" xr:uid="{00000000-0005-0000-0000-0000DF5C0000}"/>
    <cellStyle name="SAPBEXfilterDrill 3 2 7 2 3" xfId="37563" xr:uid="{00000000-0005-0000-0000-0000E05C0000}"/>
    <cellStyle name="SAPBEXfilterDrill 3 2 7 3" xfId="13292" xr:uid="{00000000-0005-0000-0000-0000E15C0000}"/>
    <cellStyle name="SAPBEXfilterDrill 3 2 7 3 2" xfId="24860" xr:uid="{00000000-0005-0000-0000-0000E25C0000}"/>
    <cellStyle name="SAPBEXfilterDrill 3 2 7 3 3" xfId="36136" xr:uid="{00000000-0005-0000-0000-0000E35C0000}"/>
    <cellStyle name="SAPBEXfilterDrill 3 2 7 4" xfId="14966" xr:uid="{00000000-0005-0000-0000-0000E45C0000}"/>
    <cellStyle name="SAPBEXfilterDrill 3 2 7 4 2" xfId="26524" xr:uid="{00000000-0005-0000-0000-0000E55C0000}"/>
    <cellStyle name="SAPBEXfilterDrill 3 2 7 4 3" xfId="37582" xr:uid="{00000000-0005-0000-0000-0000E65C0000}"/>
    <cellStyle name="SAPBEXfilterDrill 3 2 7 5" xfId="14890" xr:uid="{00000000-0005-0000-0000-0000E75C0000}"/>
    <cellStyle name="SAPBEXfilterDrill 3 2 7 5 2" xfId="26449" xr:uid="{00000000-0005-0000-0000-0000E85C0000}"/>
    <cellStyle name="SAPBEXfilterDrill 3 2 7 5 3" xfId="37522" xr:uid="{00000000-0005-0000-0000-0000E95C0000}"/>
    <cellStyle name="SAPBEXfilterDrill 3 2 7 6" xfId="22359" xr:uid="{00000000-0005-0000-0000-0000EA5C0000}"/>
    <cellStyle name="SAPBEXfilterDrill 3 2 7 7" xfId="8712" xr:uid="{00000000-0005-0000-0000-0000EB5C0000}"/>
    <cellStyle name="SAPBEXfilterDrill 3 2 8" xfId="13904" xr:uid="{00000000-0005-0000-0000-0000EC5C0000}"/>
    <cellStyle name="SAPBEXfilterDrill 3 2 8 2" xfId="25468" xr:uid="{00000000-0005-0000-0000-0000ED5C0000}"/>
    <cellStyle name="SAPBEXfilterDrill 3 2 8 3" xfId="36676" xr:uid="{00000000-0005-0000-0000-0000EE5C0000}"/>
    <cellStyle name="SAPBEXfilterDrill 3 2 9" xfId="12960" xr:uid="{00000000-0005-0000-0000-0000EF5C0000}"/>
    <cellStyle name="SAPBEXfilterDrill 3 2 9 2" xfId="24530" xr:uid="{00000000-0005-0000-0000-0000F05C0000}"/>
    <cellStyle name="SAPBEXfilterDrill 3 2 9 3" xfId="35830" xr:uid="{00000000-0005-0000-0000-0000F15C0000}"/>
    <cellStyle name="SAPBEXfilterDrill 3 3" xfId="4278" xr:uid="{00000000-0005-0000-0000-0000F25C0000}"/>
    <cellStyle name="SAPBEXfilterDrill 3 3 10" xfId="12986" xr:uid="{00000000-0005-0000-0000-0000F35C0000}"/>
    <cellStyle name="SAPBEXfilterDrill 3 3 10 2" xfId="24556" xr:uid="{00000000-0005-0000-0000-0000F45C0000}"/>
    <cellStyle name="SAPBEXfilterDrill 3 3 10 3" xfId="35850" xr:uid="{00000000-0005-0000-0000-0000F55C0000}"/>
    <cellStyle name="SAPBEXfilterDrill 3 3 11" xfId="16684" xr:uid="{00000000-0005-0000-0000-0000F65C0000}"/>
    <cellStyle name="SAPBEXfilterDrill 3 3 11 2" xfId="28238" xr:uid="{00000000-0005-0000-0000-0000F75C0000}"/>
    <cellStyle name="SAPBEXfilterDrill 3 3 11 3" xfId="39118" xr:uid="{00000000-0005-0000-0000-0000F85C0000}"/>
    <cellStyle name="SAPBEXfilterDrill 3 3 12" xfId="8754" xr:uid="{00000000-0005-0000-0000-0000F95C0000}"/>
    <cellStyle name="SAPBEXfilterDrill 3 3 13" xfId="8979" xr:uid="{00000000-0005-0000-0000-0000FA5C0000}"/>
    <cellStyle name="SAPBEXfilterDrill 3 3 2" xfId="4279" xr:uid="{00000000-0005-0000-0000-0000FB5C0000}"/>
    <cellStyle name="SAPBEXfilterDrill 3 3 3" xfId="5724" xr:uid="{00000000-0005-0000-0000-0000FC5C0000}"/>
    <cellStyle name="SAPBEXfilterDrill 3 3 3 2" xfId="15422" xr:uid="{00000000-0005-0000-0000-0000FD5C0000}"/>
    <cellStyle name="SAPBEXfilterDrill 3 3 3 2 2" xfId="26976" xr:uid="{00000000-0005-0000-0000-0000FE5C0000}"/>
    <cellStyle name="SAPBEXfilterDrill 3 3 3 2 3" xfId="37998" xr:uid="{00000000-0005-0000-0000-0000FF5C0000}"/>
    <cellStyle name="SAPBEXfilterDrill 3 3 3 3" xfId="17368" xr:uid="{00000000-0005-0000-0000-0000005D0000}"/>
    <cellStyle name="SAPBEXfilterDrill 3 3 3 3 2" xfId="28856" xr:uid="{00000000-0005-0000-0000-0000015D0000}"/>
    <cellStyle name="SAPBEXfilterDrill 3 3 3 3 3" xfId="39660" xr:uid="{00000000-0005-0000-0000-0000025D0000}"/>
    <cellStyle name="SAPBEXfilterDrill 3 3 3 4" xfId="18955" xr:uid="{00000000-0005-0000-0000-0000035D0000}"/>
    <cellStyle name="SAPBEXfilterDrill 3 3 3 4 2" xfId="30443" xr:uid="{00000000-0005-0000-0000-0000045D0000}"/>
    <cellStyle name="SAPBEXfilterDrill 3 3 3 4 3" xfId="41232" xr:uid="{00000000-0005-0000-0000-0000055D0000}"/>
    <cellStyle name="SAPBEXfilterDrill 3 3 3 5" xfId="20694" xr:uid="{00000000-0005-0000-0000-0000065D0000}"/>
    <cellStyle name="SAPBEXfilterDrill 3 3 3 5 2" xfId="32177" xr:uid="{00000000-0005-0000-0000-0000075D0000}"/>
    <cellStyle name="SAPBEXfilterDrill 3 3 3 5 3" xfId="42778" xr:uid="{00000000-0005-0000-0000-0000085D0000}"/>
    <cellStyle name="SAPBEXfilterDrill 3 3 3 6" xfId="10799" xr:uid="{00000000-0005-0000-0000-0000095D0000}"/>
    <cellStyle name="SAPBEXfilterDrill 3 3 3 7" xfId="22516" xr:uid="{00000000-0005-0000-0000-00000A5D0000}"/>
    <cellStyle name="SAPBEXfilterDrill 3 3 3 8" xfId="33862" xr:uid="{00000000-0005-0000-0000-00000B5D0000}"/>
    <cellStyle name="SAPBEXfilterDrill 3 3 4" xfId="7077" xr:uid="{00000000-0005-0000-0000-00000C5D0000}"/>
    <cellStyle name="SAPBEXfilterDrill 3 3 4 2" xfId="16358" xr:uid="{00000000-0005-0000-0000-00000D5D0000}"/>
    <cellStyle name="SAPBEXfilterDrill 3 3 4 2 2" xfId="27912" xr:uid="{00000000-0005-0000-0000-00000E5D0000}"/>
    <cellStyle name="SAPBEXfilterDrill 3 3 4 2 3" xfId="38826" xr:uid="{00000000-0005-0000-0000-00000F5D0000}"/>
    <cellStyle name="SAPBEXfilterDrill 3 3 4 3" xfId="18216" xr:uid="{00000000-0005-0000-0000-0000105D0000}"/>
    <cellStyle name="SAPBEXfilterDrill 3 3 4 3 2" xfId="29704" xr:uid="{00000000-0005-0000-0000-0000115D0000}"/>
    <cellStyle name="SAPBEXfilterDrill 3 3 4 3 3" xfId="40505" xr:uid="{00000000-0005-0000-0000-0000125D0000}"/>
    <cellStyle name="SAPBEXfilterDrill 3 3 4 4" xfId="19877" xr:uid="{00000000-0005-0000-0000-0000135D0000}"/>
    <cellStyle name="SAPBEXfilterDrill 3 3 4 4 2" xfId="31365" xr:uid="{00000000-0005-0000-0000-0000145D0000}"/>
    <cellStyle name="SAPBEXfilterDrill 3 3 4 4 3" xfId="42050" xr:uid="{00000000-0005-0000-0000-0000155D0000}"/>
    <cellStyle name="SAPBEXfilterDrill 3 3 4 5" xfId="21611" xr:uid="{00000000-0005-0000-0000-0000165D0000}"/>
    <cellStyle name="SAPBEXfilterDrill 3 3 4 5 2" xfId="33092" xr:uid="{00000000-0005-0000-0000-0000175D0000}"/>
    <cellStyle name="SAPBEXfilterDrill 3 3 4 5 3" xfId="43589" xr:uid="{00000000-0005-0000-0000-0000185D0000}"/>
    <cellStyle name="SAPBEXfilterDrill 3 3 4 6" xfId="11780" xr:uid="{00000000-0005-0000-0000-0000195D0000}"/>
    <cellStyle name="SAPBEXfilterDrill 3 3 4 7" xfId="23435" xr:uid="{00000000-0005-0000-0000-00001A5D0000}"/>
    <cellStyle name="SAPBEXfilterDrill 3 3 4 8" xfId="34772" xr:uid="{00000000-0005-0000-0000-00001B5D0000}"/>
    <cellStyle name="SAPBEXfilterDrill 3 3 5" xfId="6847" xr:uid="{00000000-0005-0000-0000-00001C5D0000}"/>
    <cellStyle name="SAPBEXfilterDrill 3 3 5 2" xfId="16128" xr:uid="{00000000-0005-0000-0000-00001D5D0000}"/>
    <cellStyle name="SAPBEXfilterDrill 3 3 5 2 2" xfId="27682" xr:uid="{00000000-0005-0000-0000-00001E5D0000}"/>
    <cellStyle name="SAPBEXfilterDrill 3 3 5 2 3" xfId="38622" xr:uid="{00000000-0005-0000-0000-00001F5D0000}"/>
    <cellStyle name="SAPBEXfilterDrill 3 3 5 3" xfId="18009" xr:uid="{00000000-0005-0000-0000-0000205D0000}"/>
    <cellStyle name="SAPBEXfilterDrill 3 3 5 3 2" xfId="29497" xr:uid="{00000000-0005-0000-0000-0000215D0000}"/>
    <cellStyle name="SAPBEXfilterDrill 3 3 5 3 3" xfId="40299" xr:uid="{00000000-0005-0000-0000-0000225D0000}"/>
    <cellStyle name="SAPBEXfilterDrill 3 3 5 4" xfId="19647" xr:uid="{00000000-0005-0000-0000-0000235D0000}"/>
    <cellStyle name="SAPBEXfilterDrill 3 3 5 4 2" xfId="31135" xr:uid="{00000000-0005-0000-0000-0000245D0000}"/>
    <cellStyle name="SAPBEXfilterDrill 3 3 5 4 3" xfId="41846" xr:uid="{00000000-0005-0000-0000-0000255D0000}"/>
    <cellStyle name="SAPBEXfilterDrill 3 3 5 5" xfId="21381" xr:uid="{00000000-0005-0000-0000-0000265D0000}"/>
    <cellStyle name="SAPBEXfilterDrill 3 3 5 5 2" xfId="32862" xr:uid="{00000000-0005-0000-0000-0000275D0000}"/>
    <cellStyle name="SAPBEXfilterDrill 3 3 5 5 3" xfId="43385" xr:uid="{00000000-0005-0000-0000-0000285D0000}"/>
    <cellStyle name="SAPBEXfilterDrill 3 3 5 6" xfId="11550" xr:uid="{00000000-0005-0000-0000-0000295D0000}"/>
    <cellStyle name="SAPBEXfilterDrill 3 3 5 7" xfId="23205" xr:uid="{00000000-0005-0000-0000-00002A5D0000}"/>
    <cellStyle name="SAPBEXfilterDrill 3 3 5 8" xfId="34542" xr:uid="{00000000-0005-0000-0000-00002B5D0000}"/>
    <cellStyle name="SAPBEXfilterDrill 3 3 6" xfId="7754" xr:uid="{00000000-0005-0000-0000-00002C5D0000}"/>
    <cellStyle name="SAPBEXfilterDrill 3 3 6 2" xfId="16739" xr:uid="{00000000-0005-0000-0000-00002D5D0000}"/>
    <cellStyle name="SAPBEXfilterDrill 3 3 6 2 2" xfId="28293" xr:uid="{00000000-0005-0000-0000-00002E5D0000}"/>
    <cellStyle name="SAPBEXfilterDrill 3 3 6 2 3" xfId="39162" xr:uid="{00000000-0005-0000-0000-00002F5D0000}"/>
    <cellStyle name="SAPBEXfilterDrill 3 3 6 3" xfId="18537" xr:uid="{00000000-0005-0000-0000-0000305D0000}"/>
    <cellStyle name="SAPBEXfilterDrill 3 3 6 3 2" xfId="30025" xr:uid="{00000000-0005-0000-0000-0000315D0000}"/>
    <cellStyle name="SAPBEXfilterDrill 3 3 6 3 3" xfId="40823" xr:uid="{00000000-0005-0000-0000-0000325D0000}"/>
    <cellStyle name="SAPBEXfilterDrill 3 3 6 4" xfId="20226" xr:uid="{00000000-0005-0000-0000-0000335D0000}"/>
    <cellStyle name="SAPBEXfilterDrill 3 3 6 4 2" xfId="31714" xr:uid="{00000000-0005-0000-0000-0000345D0000}"/>
    <cellStyle name="SAPBEXfilterDrill 3 3 6 4 3" xfId="42358" xr:uid="{00000000-0005-0000-0000-0000355D0000}"/>
    <cellStyle name="SAPBEXfilterDrill 3 3 6 5" xfId="21960" xr:uid="{00000000-0005-0000-0000-0000365D0000}"/>
    <cellStyle name="SAPBEXfilterDrill 3 3 6 5 2" xfId="33441" xr:uid="{00000000-0005-0000-0000-0000375D0000}"/>
    <cellStyle name="SAPBEXfilterDrill 3 3 6 5 3" xfId="43897" xr:uid="{00000000-0005-0000-0000-0000385D0000}"/>
    <cellStyle name="SAPBEXfilterDrill 3 3 6 6" xfId="12205" xr:uid="{00000000-0005-0000-0000-0000395D0000}"/>
    <cellStyle name="SAPBEXfilterDrill 3 3 6 7" xfId="23784" xr:uid="{00000000-0005-0000-0000-00003A5D0000}"/>
    <cellStyle name="SAPBEXfilterDrill 3 3 6 8" xfId="35119" xr:uid="{00000000-0005-0000-0000-00003B5D0000}"/>
    <cellStyle name="SAPBEXfilterDrill 3 3 7" xfId="10181" xr:uid="{00000000-0005-0000-0000-00003C5D0000}"/>
    <cellStyle name="SAPBEXfilterDrill 3 3 8" xfId="13903" xr:uid="{00000000-0005-0000-0000-00003D5D0000}"/>
    <cellStyle name="SAPBEXfilterDrill 3 3 8 2" xfId="25467" xr:uid="{00000000-0005-0000-0000-00003E5D0000}"/>
    <cellStyle name="SAPBEXfilterDrill 3 3 8 3" xfId="36675" xr:uid="{00000000-0005-0000-0000-00003F5D0000}"/>
    <cellStyle name="SAPBEXfilterDrill 3 3 9" xfId="13839" xr:uid="{00000000-0005-0000-0000-0000405D0000}"/>
    <cellStyle name="SAPBEXfilterDrill 3 3 9 2" xfId="25403" xr:uid="{00000000-0005-0000-0000-0000415D0000}"/>
    <cellStyle name="SAPBEXfilterDrill 3 3 9 3" xfId="36616" xr:uid="{00000000-0005-0000-0000-0000425D0000}"/>
    <cellStyle name="SAPBEXfilterDrill 3 4" xfId="4280" xr:uid="{00000000-0005-0000-0000-0000435D0000}"/>
    <cellStyle name="SAPBEXfilterDrill 3 5" xfId="4281" xr:uid="{00000000-0005-0000-0000-0000445D0000}"/>
    <cellStyle name="SAPBEXfilterDrill 3 6" xfId="6567" xr:uid="{00000000-0005-0000-0000-0000455D0000}"/>
    <cellStyle name="SAPBEXfilterDrill 3 6 2" xfId="15848" xr:uid="{00000000-0005-0000-0000-0000465D0000}"/>
    <cellStyle name="SAPBEXfilterDrill 3 6 2 2" xfId="27402" xr:uid="{00000000-0005-0000-0000-0000475D0000}"/>
    <cellStyle name="SAPBEXfilterDrill 3 6 2 3" xfId="38373" xr:uid="{00000000-0005-0000-0000-0000485D0000}"/>
    <cellStyle name="SAPBEXfilterDrill 3 6 3" xfId="17758" xr:uid="{00000000-0005-0000-0000-0000495D0000}"/>
    <cellStyle name="SAPBEXfilterDrill 3 6 3 2" xfId="29246" xr:uid="{00000000-0005-0000-0000-00004A5D0000}"/>
    <cellStyle name="SAPBEXfilterDrill 3 6 3 3" xfId="40049" xr:uid="{00000000-0005-0000-0000-00004B5D0000}"/>
    <cellStyle name="SAPBEXfilterDrill 3 6 4" xfId="19367" xr:uid="{00000000-0005-0000-0000-00004C5D0000}"/>
    <cellStyle name="SAPBEXfilterDrill 3 6 4 2" xfId="30855" xr:uid="{00000000-0005-0000-0000-00004D5D0000}"/>
    <cellStyle name="SAPBEXfilterDrill 3 6 4 3" xfId="41597" xr:uid="{00000000-0005-0000-0000-00004E5D0000}"/>
    <cellStyle name="SAPBEXfilterDrill 3 6 5" xfId="21101" xr:uid="{00000000-0005-0000-0000-00004F5D0000}"/>
    <cellStyle name="SAPBEXfilterDrill 3 6 5 2" xfId="32582" xr:uid="{00000000-0005-0000-0000-0000505D0000}"/>
    <cellStyle name="SAPBEXfilterDrill 3 6 5 3" xfId="43136" xr:uid="{00000000-0005-0000-0000-0000515D0000}"/>
    <cellStyle name="SAPBEXfilterDrill 3 6 6" xfId="11270" xr:uid="{00000000-0005-0000-0000-0000525D0000}"/>
    <cellStyle name="SAPBEXfilterDrill 3 6 7" xfId="22925" xr:uid="{00000000-0005-0000-0000-0000535D0000}"/>
    <cellStyle name="SAPBEXfilterDrill 3 6 8" xfId="34262" xr:uid="{00000000-0005-0000-0000-0000545D0000}"/>
    <cellStyle name="SAPBEXfilterDrill 3 7" xfId="6345" xr:uid="{00000000-0005-0000-0000-0000555D0000}"/>
    <cellStyle name="SAPBEXfilterDrill 3 7 2" xfId="15626" xr:uid="{00000000-0005-0000-0000-0000565D0000}"/>
    <cellStyle name="SAPBEXfilterDrill 3 7 2 2" xfId="27180" xr:uid="{00000000-0005-0000-0000-0000575D0000}"/>
    <cellStyle name="SAPBEXfilterDrill 3 7 2 3" xfId="38181" xr:uid="{00000000-0005-0000-0000-0000585D0000}"/>
    <cellStyle name="SAPBEXfilterDrill 3 7 3" xfId="17560" xr:uid="{00000000-0005-0000-0000-0000595D0000}"/>
    <cellStyle name="SAPBEXfilterDrill 3 7 3 2" xfId="29048" xr:uid="{00000000-0005-0000-0000-00005A5D0000}"/>
    <cellStyle name="SAPBEXfilterDrill 3 7 3 3" xfId="39851" xr:uid="{00000000-0005-0000-0000-00005B5D0000}"/>
    <cellStyle name="SAPBEXfilterDrill 3 7 4" xfId="19145" xr:uid="{00000000-0005-0000-0000-00005C5D0000}"/>
    <cellStyle name="SAPBEXfilterDrill 3 7 4 2" xfId="30633" xr:uid="{00000000-0005-0000-0000-00005D5D0000}"/>
    <cellStyle name="SAPBEXfilterDrill 3 7 4 3" xfId="41405" xr:uid="{00000000-0005-0000-0000-00005E5D0000}"/>
    <cellStyle name="SAPBEXfilterDrill 3 7 5" xfId="20879" xr:uid="{00000000-0005-0000-0000-00005F5D0000}"/>
    <cellStyle name="SAPBEXfilterDrill 3 7 5 2" xfId="32360" xr:uid="{00000000-0005-0000-0000-0000605D0000}"/>
    <cellStyle name="SAPBEXfilterDrill 3 7 5 3" xfId="42944" xr:uid="{00000000-0005-0000-0000-0000615D0000}"/>
    <cellStyle name="SAPBEXfilterDrill 3 7 6" xfId="11048" xr:uid="{00000000-0005-0000-0000-0000625D0000}"/>
    <cellStyle name="SAPBEXfilterDrill 3 7 7" xfId="22703" xr:uid="{00000000-0005-0000-0000-0000635D0000}"/>
    <cellStyle name="SAPBEXfilterDrill 3 7 8" xfId="34040" xr:uid="{00000000-0005-0000-0000-0000645D0000}"/>
    <cellStyle name="SAPBEXfilterDrill 3 8" xfId="7058" xr:uid="{00000000-0005-0000-0000-0000655D0000}"/>
    <cellStyle name="SAPBEXfilterDrill 3 8 2" xfId="16339" xr:uid="{00000000-0005-0000-0000-0000665D0000}"/>
    <cellStyle name="SAPBEXfilterDrill 3 8 2 2" xfId="27893" xr:uid="{00000000-0005-0000-0000-0000675D0000}"/>
    <cellStyle name="SAPBEXfilterDrill 3 8 2 3" xfId="38808" xr:uid="{00000000-0005-0000-0000-0000685D0000}"/>
    <cellStyle name="SAPBEXfilterDrill 3 8 3" xfId="18198" xr:uid="{00000000-0005-0000-0000-0000695D0000}"/>
    <cellStyle name="SAPBEXfilterDrill 3 8 3 2" xfId="29686" xr:uid="{00000000-0005-0000-0000-00006A5D0000}"/>
    <cellStyle name="SAPBEXfilterDrill 3 8 3 3" xfId="40487" xr:uid="{00000000-0005-0000-0000-00006B5D0000}"/>
    <cellStyle name="SAPBEXfilterDrill 3 8 4" xfId="19858" xr:uid="{00000000-0005-0000-0000-00006C5D0000}"/>
    <cellStyle name="SAPBEXfilterDrill 3 8 4 2" xfId="31346" xr:uid="{00000000-0005-0000-0000-00006D5D0000}"/>
    <cellStyle name="SAPBEXfilterDrill 3 8 4 3" xfId="42032" xr:uid="{00000000-0005-0000-0000-00006E5D0000}"/>
    <cellStyle name="SAPBEXfilterDrill 3 8 5" xfId="21592" xr:uid="{00000000-0005-0000-0000-00006F5D0000}"/>
    <cellStyle name="SAPBEXfilterDrill 3 8 5 2" xfId="33073" xr:uid="{00000000-0005-0000-0000-0000705D0000}"/>
    <cellStyle name="SAPBEXfilterDrill 3 8 5 3" xfId="43571" xr:uid="{00000000-0005-0000-0000-0000715D0000}"/>
    <cellStyle name="SAPBEXfilterDrill 3 8 6" xfId="11761" xr:uid="{00000000-0005-0000-0000-0000725D0000}"/>
    <cellStyle name="SAPBEXfilterDrill 3 8 7" xfId="23416" xr:uid="{00000000-0005-0000-0000-0000735D0000}"/>
    <cellStyle name="SAPBEXfilterDrill 3 8 8" xfId="34753" xr:uid="{00000000-0005-0000-0000-0000745D0000}"/>
    <cellStyle name="SAPBEXfilterDrill 3 9" xfId="10179" xr:uid="{00000000-0005-0000-0000-0000755D0000}"/>
    <cellStyle name="SAPBEXfilterDrill 3 9 2" xfId="14936" xr:uid="{00000000-0005-0000-0000-0000765D0000}"/>
    <cellStyle name="SAPBEXfilterDrill 3 9 2 2" xfId="26494" xr:uid="{00000000-0005-0000-0000-0000775D0000}"/>
    <cellStyle name="SAPBEXfilterDrill 3 9 2 3" xfId="37562" xr:uid="{00000000-0005-0000-0000-0000785D0000}"/>
    <cellStyle name="SAPBEXfilterDrill 3 9 3" xfId="13291" xr:uid="{00000000-0005-0000-0000-0000795D0000}"/>
    <cellStyle name="SAPBEXfilterDrill 3 9 3 2" xfId="24859" xr:uid="{00000000-0005-0000-0000-00007A5D0000}"/>
    <cellStyle name="SAPBEXfilterDrill 3 9 3 3" xfId="36135" xr:uid="{00000000-0005-0000-0000-00007B5D0000}"/>
    <cellStyle name="SAPBEXfilterDrill 3 9 4" xfId="13867" xr:uid="{00000000-0005-0000-0000-00007C5D0000}"/>
    <cellStyle name="SAPBEXfilterDrill 3 9 4 2" xfId="25431" xr:uid="{00000000-0005-0000-0000-00007D5D0000}"/>
    <cellStyle name="SAPBEXfilterDrill 3 9 4 3" xfId="36643" xr:uid="{00000000-0005-0000-0000-00007E5D0000}"/>
    <cellStyle name="SAPBEXfilterDrill 3 9 5" xfId="12692" xr:uid="{00000000-0005-0000-0000-00007F5D0000}"/>
    <cellStyle name="SAPBEXfilterDrill 3 9 5 2" xfId="24262" xr:uid="{00000000-0005-0000-0000-0000805D0000}"/>
    <cellStyle name="SAPBEXfilterDrill 3 9 5 3" xfId="35593" xr:uid="{00000000-0005-0000-0000-0000815D0000}"/>
    <cellStyle name="SAPBEXfilterDrill 3 9 6" xfId="22358" xr:uid="{00000000-0005-0000-0000-0000825D0000}"/>
    <cellStyle name="SAPBEXfilterDrill 3 9 7" xfId="8850" xr:uid="{00000000-0005-0000-0000-0000835D0000}"/>
    <cellStyle name="SAPBEXfilterDrill 4" xfId="4282" xr:uid="{00000000-0005-0000-0000-0000845D0000}"/>
    <cellStyle name="SAPBEXfilterDrill 5" xfId="12597" xr:uid="{00000000-0005-0000-0000-0000855D0000}"/>
    <cellStyle name="SAPBEXfilterDrill 5 2" xfId="24167" xr:uid="{00000000-0005-0000-0000-0000865D0000}"/>
    <cellStyle name="SAPBEXfilterDrill 5 3" xfId="35498" xr:uid="{00000000-0005-0000-0000-0000875D0000}"/>
    <cellStyle name="SAPBEXfilterDrill 6" xfId="15192" xr:uid="{00000000-0005-0000-0000-0000885D0000}"/>
    <cellStyle name="SAPBEXfilterDrill 6 2" xfId="26750" xr:uid="{00000000-0005-0000-0000-0000895D0000}"/>
    <cellStyle name="SAPBEXfilterDrill 6 3" xfId="37789" xr:uid="{00000000-0005-0000-0000-00008A5D0000}"/>
    <cellStyle name="SAPBEXfilterDrill 7" xfId="17193" xr:uid="{00000000-0005-0000-0000-00008B5D0000}"/>
    <cellStyle name="SAPBEXfilterDrill 7 2" xfId="28681" xr:uid="{00000000-0005-0000-0000-00008C5D0000}"/>
    <cellStyle name="SAPBEXfilterDrill 7 3" xfId="39500" xr:uid="{00000000-0005-0000-0000-00008D5D0000}"/>
    <cellStyle name="SAPBEXfilterDrill 8" xfId="12697" xr:uid="{00000000-0005-0000-0000-00008E5D0000}"/>
    <cellStyle name="SAPBEXfilterDrill 8 2" xfId="24267" xr:uid="{00000000-0005-0000-0000-00008F5D0000}"/>
    <cellStyle name="SAPBEXfilterDrill 8 3" xfId="35598" xr:uid="{00000000-0005-0000-0000-0000905D0000}"/>
    <cellStyle name="SAPBEXfilterDrill 9" xfId="10588" xr:uid="{00000000-0005-0000-0000-0000915D0000}"/>
    <cellStyle name="SAPBEXfilterItem" xfId="4283" xr:uid="{00000000-0005-0000-0000-0000925D0000}"/>
    <cellStyle name="SAPBEXfilterItem 10" xfId="5222" xr:uid="{00000000-0005-0000-0000-0000935D0000}"/>
    <cellStyle name="SAPBEXfilterItem 10 2" xfId="15209" xr:uid="{00000000-0005-0000-0000-0000945D0000}"/>
    <cellStyle name="SAPBEXfilterItem 10 2 2" xfId="26766" xr:uid="{00000000-0005-0000-0000-0000955D0000}"/>
    <cellStyle name="SAPBEXfilterItem 10 3" xfId="14793" xr:uid="{00000000-0005-0000-0000-0000965D0000}"/>
    <cellStyle name="SAPBEXfilterItem 10 3 2" xfId="26352" xr:uid="{00000000-0005-0000-0000-0000975D0000}"/>
    <cellStyle name="SAPBEXfilterItem 10 4" xfId="20602" xr:uid="{00000000-0005-0000-0000-0000985D0000}"/>
    <cellStyle name="SAPBEXfilterItem 10 4 2" xfId="32086" xr:uid="{00000000-0005-0000-0000-0000995D0000}"/>
    <cellStyle name="SAPBEXfilterItem 10 5" xfId="10644" xr:uid="{00000000-0005-0000-0000-00009A5D0000}"/>
    <cellStyle name="SAPBEXfilterItem 10 6" xfId="22416" xr:uid="{00000000-0005-0000-0000-00009B5D0000}"/>
    <cellStyle name="SAPBEXfilterItem 10 7" xfId="33781" xr:uid="{00000000-0005-0000-0000-00009C5D0000}"/>
    <cellStyle name="SAPBEXfilterItem 11" xfId="6298" xr:uid="{00000000-0005-0000-0000-00009D5D0000}"/>
    <cellStyle name="SAPBEXfilterItem 11 2" xfId="15579" xr:uid="{00000000-0005-0000-0000-00009E5D0000}"/>
    <cellStyle name="SAPBEXfilterItem 11 2 2" xfId="27133" xr:uid="{00000000-0005-0000-0000-00009F5D0000}"/>
    <cellStyle name="SAPBEXfilterItem 11 2 3" xfId="38142" xr:uid="{00000000-0005-0000-0000-0000A05D0000}"/>
    <cellStyle name="SAPBEXfilterItem 11 3" xfId="17521" xr:uid="{00000000-0005-0000-0000-0000A15D0000}"/>
    <cellStyle name="SAPBEXfilterItem 11 3 2" xfId="29009" xr:uid="{00000000-0005-0000-0000-0000A25D0000}"/>
    <cellStyle name="SAPBEXfilterItem 11 3 3" xfId="39812" xr:uid="{00000000-0005-0000-0000-0000A35D0000}"/>
    <cellStyle name="SAPBEXfilterItem 11 4" xfId="19098" xr:uid="{00000000-0005-0000-0000-0000A45D0000}"/>
    <cellStyle name="SAPBEXfilterItem 11 4 2" xfId="30586" xr:uid="{00000000-0005-0000-0000-0000A55D0000}"/>
    <cellStyle name="SAPBEXfilterItem 11 4 3" xfId="41366" xr:uid="{00000000-0005-0000-0000-0000A65D0000}"/>
    <cellStyle name="SAPBEXfilterItem 11 5" xfId="20832" xr:uid="{00000000-0005-0000-0000-0000A75D0000}"/>
    <cellStyle name="SAPBEXfilterItem 11 5 2" xfId="32314" xr:uid="{00000000-0005-0000-0000-0000A85D0000}"/>
    <cellStyle name="SAPBEXfilterItem 11 5 3" xfId="42906" xr:uid="{00000000-0005-0000-0000-0000A95D0000}"/>
    <cellStyle name="SAPBEXfilterItem 11 6" xfId="22657" xr:uid="{00000000-0005-0000-0000-0000AA5D0000}"/>
    <cellStyle name="SAPBEXfilterItem 12" xfId="12598" xr:uid="{00000000-0005-0000-0000-0000AB5D0000}"/>
    <cellStyle name="SAPBEXfilterItem 12 2" xfId="24168" xr:uid="{00000000-0005-0000-0000-0000AC5D0000}"/>
    <cellStyle name="SAPBEXfilterItem 12 3" xfId="35499" xr:uid="{00000000-0005-0000-0000-0000AD5D0000}"/>
    <cellStyle name="SAPBEXfilterItem 13" xfId="13771" xr:uid="{00000000-0005-0000-0000-0000AE5D0000}"/>
    <cellStyle name="SAPBEXfilterItem 13 2" xfId="25335" xr:uid="{00000000-0005-0000-0000-0000AF5D0000}"/>
    <cellStyle name="SAPBEXfilterItem 13 3" xfId="36562" xr:uid="{00000000-0005-0000-0000-0000B05D0000}"/>
    <cellStyle name="SAPBEXfilterItem 14" xfId="13009" xr:uid="{00000000-0005-0000-0000-0000B15D0000}"/>
    <cellStyle name="SAPBEXfilterItem 14 2" xfId="24578" xr:uid="{00000000-0005-0000-0000-0000B25D0000}"/>
    <cellStyle name="SAPBEXfilterItem 14 3" xfId="35869" xr:uid="{00000000-0005-0000-0000-0000B35D0000}"/>
    <cellStyle name="SAPBEXfilterItem 15" xfId="14810" xr:uid="{00000000-0005-0000-0000-0000B45D0000}"/>
    <cellStyle name="SAPBEXfilterItem 15 2" xfId="26369" xr:uid="{00000000-0005-0000-0000-0000B55D0000}"/>
    <cellStyle name="SAPBEXfilterItem 15 3" xfId="37457" xr:uid="{00000000-0005-0000-0000-0000B65D0000}"/>
    <cellStyle name="SAPBEXfilterItem 16" xfId="8743" xr:uid="{00000000-0005-0000-0000-0000B75D0000}"/>
    <cellStyle name="SAPBEXfilterItem 2" xfId="4284" xr:uid="{00000000-0005-0000-0000-0000B85D0000}"/>
    <cellStyle name="SAPBEXfilterItem 2 2" xfId="4285" xr:uid="{00000000-0005-0000-0000-0000B95D0000}"/>
    <cellStyle name="SAPBEXfilterItem 2 2 10" xfId="8339" xr:uid="{00000000-0005-0000-0000-0000BA5D0000}"/>
    <cellStyle name="SAPBEXfilterItem 2 2 2" xfId="4286" xr:uid="{00000000-0005-0000-0000-0000BB5D0000}"/>
    <cellStyle name="SAPBEXfilterItem 2 2 3" xfId="4287" xr:uid="{00000000-0005-0000-0000-0000BC5D0000}"/>
    <cellStyle name="SAPBEXfilterItem 2 2 4" xfId="6922" xr:uid="{00000000-0005-0000-0000-0000BD5D0000}"/>
    <cellStyle name="SAPBEXfilterItem 2 2 4 2" xfId="16203" xr:uid="{00000000-0005-0000-0000-0000BE5D0000}"/>
    <cellStyle name="SAPBEXfilterItem 2 2 4 2 2" xfId="27757" xr:uid="{00000000-0005-0000-0000-0000BF5D0000}"/>
    <cellStyle name="SAPBEXfilterItem 2 2 4 3" xfId="19722" xr:uid="{00000000-0005-0000-0000-0000C05D0000}"/>
    <cellStyle name="SAPBEXfilterItem 2 2 4 3 2" xfId="31210" xr:uid="{00000000-0005-0000-0000-0000C15D0000}"/>
    <cellStyle name="SAPBEXfilterItem 2 2 4 4" xfId="21456" xr:uid="{00000000-0005-0000-0000-0000C25D0000}"/>
    <cellStyle name="SAPBEXfilterItem 2 2 4 4 2" xfId="32937" xr:uid="{00000000-0005-0000-0000-0000C35D0000}"/>
    <cellStyle name="SAPBEXfilterItem 2 2 4 5" xfId="11625" xr:uid="{00000000-0005-0000-0000-0000C45D0000}"/>
    <cellStyle name="SAPBEXfilterItem 2 2 4 6" xfId="23280" xr:uid="{00000000-0005-0000-0000-0000C55D0000}"/>
    <cellStyle name="SAPBEXfilterItem 2 2 4 7" xfId="34617" xr:uid="{00000000-0005-0000-0000-0000C65D0000}"/>
    <cellStyle name="SAPBEXfilterItem 2 2 5" xfId="6368" xr:uid="{00000000-0005-0000-0000-0000C75D0000}"/>
    <cellStyle name="SAPBEXfilterItem 2 2 5 2" xfId="15649" xr:uid="{00000000-0005-0000-0000-0000C85D0000}"/>
    <cellStyle name="SAPBEXfilterItem 2 2 5 2 2" xfId="27203" xr:uid="{00000000-0005-0000-0000-0000C95D0000}"/>
    <cellStyle name="SAPBEXfilterItem 2 2 5 3" xfId="19168" xr:uid="{00000000-0005-0000-0000-0000CA5D0000}"/>
    <cellStyle name="SAPBEXfilterItem 2 2 5 3 2" xfId="30656" xr:uid="{00000000-0005-0000-0000-0000CB5D0000}"/>
    <cellStyle name="SAPBEXfilterItem 2 2 5 4" xfId="20902" xr:uid="{00000000-0005-0000-0000-0000CC5D0000}"/>
    <cellStyle name="SAPBEXfilterItem 2 2 5 4 2" xfId="32383" xr:uid="{00000000-0005-0000-0000-0000CD5D0000}"/>
    <cellStyle name="SAPBEXfilterItem 2 2 5 5" xfId="11071" xr:uid="{00000000-0005-0000-0000-0000CE5D0000}"/>
    <cellStyle name="SAPBEXfilterItem 2 2 5 6" xfId="22726" xr:uid="{00000000-0005-0000-0000-0000CF5D0000}"/>
    <cellStyle name="SAPBEXfilterItem 2 2 5 7" xfId="34063" xr:uid="{00000000-0005-0000-0000-0000D05D0000}"/>
    <cellStyle name="SAPBEXfilterItem 2 2 6" xfId="6631" xr:uid="{00000000-0005-0000-0000-0000D15D0000}"/>
    <cellStyle name="SAPBEXfilterItem 2 2 6 2" xfId="15912" xr:uid="{00000000-0005-0000-0000-0000D25D0000}"/>
    <cellStyle name="SAPBEXfilterItem 2 2 6 2 2" xfId="27466" xr:uid="{00000000-0005-0000-0000-0000D35D0000}"/>
    <cellStyle name="SAPBEXfilterItem 2 2 6 3" xfId="19431" xr:uid="{00000000-0005-0000-0000-0000D45D0000}"/>
    <cellStyle name="SAPBEXfilterItem 2 2 6 3 2" xfId="30919" xr:uid="{00000000-0005-0000-0000-0000D55D0000}"/>
    <cellStyle name="SAPBEXfilterItem 2 2 6 4" xfId="21165" xr:uid="{00000000-0005-0000-0000-0000D65D0000}"/>
    <cellStyle name="SAPBEXfilterItem 2 2 6 4 2" xfId="32646" xr:uid="{00000000-0005-0000-0000-0000D75D0000}"/>
    <cellStyle name="SAPBEXfilterItem 2 2 6 5" xfId="11334" xr:uid="{00000000-0005-0000-0000-0000D85D0000}"/>
    <cellStyle name="SAPBEXfilterItem 2 2 6 6" xfId="22989" xr:uid="{00000000-0005-0000-0000-0000D95D0000}"/>
    <cellStyle name="SAPBEXfilterItem 2 2 6 7" xfId="34326" xr:uid="{00000000-0005-0000-0000-0000DA5D0000}"/>
    <cellStyle name="SAPBEXfilterItem 2 2 7" xfId="10182" xr:uid="{00000000-0005-0000-0000-0000DB5D0000}"/>
    <cellStyle name="SAPBEXfilterItem 2 2 7 2" xfId="14940" xr:uid="{00000000-0005-0000-0000-0000DC5D0000}"/>
    <cellStyle name="SAPBEXfilterItem 2 2 7 2 2" xfId="26498" xr:uid="{00000000-0005-0000-0000-0000DD5D0000}"/>
    <cellStyle name="SAPBEXfilterItem 2 2 7 3" xfId="13869" xr:uid="{00000000-0005-0000-0000-0000DE5D0000}"/>
    <cellStyle name="SAPBEXfilterItem 2 2 7 3 2" xfId="25433" xr:uid="{00000000-0005-0000-0000-0000DF5D0000}"/>
    <cellStyle name="SAPBEXfilterItem 2 2 7 4" xfId="14893" xr:uid="{00000000-0005-0000-0000-0000E05D0000}"/>
    <cellStyle name="SAPBEXfilterItem 2 2 7 4 2" xfId="26452" xr:uid="{00000000-0005-0000-0000-0000E15D0000}"/>
    <cellStyle name="SAPBEXfilterItem 2 2 7 5" xfId="22360" xr:uid="{00000000-0005-0000-0000-0000E25D0000}"/>
    <cellStyle name="SAPBEXfilterItem 2 2 7 6" xfId="9003" xr:uid="{00000000-0005-0000-0000-0000E35D0000}"/>
    <cellStyle name="SAPBEXfilterItem 2 2 8" xfId="13635" xr:uid="{00000000-0005-0000-0000-0000E45D0000}"/>
    <cellStyle name="SAPBEXfilterItem 2 2 8 2" xfId="25199" xr:uid="{00000000-0005-0000-0000-0000E55D0000}"/>
    <cellStyle name="SAPBEXfilterItem 2 2 9" xfId="18851" xr:uid="{00000000-0005-0000-0000-0000E65D0000}"/>
    <cellStyle name="SAPBEXfilterItem 2 2 9 2" xfId="30339" xr:uid="{00000000-0005-0000-0000-0000E75D0000}"/>
    <cellStyle name="SAPBEXfilterItem 2 3" xfId="4288" xr:uid="{00000000-0005-0000-0000-0000E85D0000}"/>
    <cellStyle name="SAPBEXfilterItem 2 3 10" xfId="8900" xr:uid="{00000000-0005-0000-0000-0000E95D0000}"/>
    <cellStyle name="SAPBEXfilterItem 2 3 11" xfId="8391" xr:uid="{00000000-0005-0000-0000-0000EA5D0000}"/>
    <cellStyle name="SAPBEXfilterItem 2 3 2" xfId="7377" xr:uid="{00000000-0005-0000-0000-0000EB5D0000}"/>
    <cellStyle name="SAPBEXfilterItem 2 3 2 2" xfId="16611" xr:uid="{00000000-0005-0000-0000-0000EC5D0000}"/>
    <cellStyle name="SAPBEXfilterItem 2 3 2 2 2" xfId="28165" xr:uid="{00000000-0005-0000-0000-0000ED5D0000}"/>
    <cellStyle name="SAPBEXfilterItem 2 3 2 3" xfId="20130" xr:uid="{00000000-0005-0000-0000-0000EE5D0000}"/>
    <cellStyle name="SAPBEXfilterItem 2 3 2 3 2" xfId="31618" xr:uid="{00000000-0005-0000-0000-0000EF5D0000}"/>
    <cellStyle name="SAPBEXfilterItem 2 3 2 4" xfId="21864" xr:uid="{00000000-0005-0000-0000-0000F05D0000}"/>
    <cellStyle name="SAPBEXfilterItem 2 3 2 4 2" xfId="33345" xr:uid="{00000000-0005-0000-0000-0000F15D0000}"/>
    <cellStyle name="SAPBEXfilterItem 2 3 2 5" xfId="12031" xr:uid="{00000000-0005-0000-0000-0000F25D0000}"/>
    <cellStyle name="SAPBEXfilterItem 2 3 2 6" xfId="23688" xr:uid="{00000000-0005-0000-0000-0000F35D0000}"/>
    <cellStyle name="SAPBEXfilterItem 2 3 2 7" xfId="35023" xr:uid="{00000000-0005-0000-0000-0000F45D0000}"/>
    <cellStyle name="SAPBEXfilterItem 2 3 3" xfId="7871" xr:uid="{00000000-0005-0000-0000-0000F55D0000}"/>
    <cellStyle name="SAPBEXfilterItem 2 3 3 2" xfId="16856" xr:uid="{00000000-0005-0000-0000-0000F65D0000}"/>
    <cellStyle name="SAPBEXfilterItem 2 3 3 2 2" xfId="28410" xr:uid="{00000000-0005-0000-0000-0000F75D0000}"/>
    <cellStyle name="SAPBEXfilterItem 2 3 3 3" xfId="20343" xr:uid="{00000000-0005-0000-0000-0000F85D0000}"/>
    <cellStyle name="SAPBEXfilterItem 2 3 3 3 2" xfId="31831" xr:uid="{00000000-0005-0000-0000-0000F95D0000}"/>
    <cellStyle name="SAPBEXfilterItem 2 3 3 4" xfId="22077" xr:uid="{00000000-0005-0000-0000-0000FA5D0000}"/>
    <cellStyle name="SAPBEXfilterItem 2 3 3 4 2" xfId="33558" xr:uid="{00000000-0005-0000-0000-0000FB5D0000}"/>
    <cellStyle name="SAPBEXfilterItem 2 3 3 5" xfId="12322" xr:uid="{00000000-0005-0000-0000-0000FC5D0000}"/>
    <cellStyle name="SAPBEXfilterItem 2 3 3 6" xfId="23901" xr:uid="{00000000-0005-0000-0000-0000FD5D0000}"/>
    <cellStyle name="SAPBEXfilterItem 2 3 3 7" xfId="35236" xr:uid="{00000000-0005-0000-0000-0000FE5D0000}"/>
    <cellStyle name="SAPBEXfilterItem 2 3 4" xfId="7973" xr:uid="{00000000-0005-0000-0000-0000FF5D0000}"/>
    <cellStyle name="SAPBEXfilterItem 2 3 4 2" xfId="16958" xr:uid="{00000000-0005-0000-0000-0000005E0000}"/>
    <cellStyle name="SAPBEXfilterItem 2 3 4 2 2" xfId="28512" xr:uid="{00000000-0005-0000-0000-0000015E0000}"/>
    <cellStyle name="SAPBEXfilterItem 2 3 4 3" xfId="20445" xr:uid="{00000000-0005-0000-0000-0000025E0000}"/>
    <cellStyle name="SAPBEXfilterItem 2 3 4 3 2" xfId="31933" xr:uid="{00000000-0005-0000-0000-0000035E0000}"/>
    <cellStyle name="SAPBEXfilterItem 2 3 4 4" xfId="22179" xr:uid="{00000000-0005-0000-0000-0000045E0000}"/>
    <cellStyle name="SAPBEXfilterItem 2 3 4 4 2" xfId="33660" xr:uid="{00000000-0005-0000-0000-0000055E0000}"/>
    <cellStyle name="SAPBEXfilterItem 2 3 4 5" xfId="12424" xr:uid="{00000000-0005-0000-0000-0000065E0000}"/>
    <cellStyle name="SAPBEXfilterItem 2 3 4 6" xfId="24003" xr:uid="{00000000-0005-0000-0000-0000075E0000}"/>
    <cellStyle name="SAPBEXfilterItem 2 3 4 7" xfId="35338" xr:uid="{00000000-0005-0000-0000-0000085E0000}"/>
    <cellStyle name="SAPBEXfilterItem 2 3 5" xfId="10183" xr:uid="{00000000-0005-0000-0000-0000095E0000}"/>
    <cellStyle name="SAPBEXfilterItem 2 3 6" xfId="14248" xr:uid="{00000000-0005-0000-0000-00000A5E0000}"/>
    <cellStyle name="SAPBEXfilterItem 2 3 6 2" xfId="25812" xr:uid="{00000000-0005-0000-0000-00000B5E0000}"/>
    <cellStyle name="SAPBEXfilterItem 2 3 7" xfId="12722" xr:uid="{00000000-0005-0000-0000-00000C5E0000}"/>
    <cellStyle name="SAPBEXfilterItem 2 3 7 2" xfId="24292" xr:uid="{00000000-0005-0000-0000-00000D5E0000}"/>
    <cellStyle name="SAPBEXfilterItem 2 3 8" xfId="13752" xr:uid="{00000000-0005-0000-0000-00000E5E0000}"/>
    <cellStyle name="SAPBEXfilterItem 2 3 8 2" xfId="25316" xr:uid="{00000000-0005-0000-0000-00000F5E0000}"/>
    <cellStyle name="SAPBEXfilterItem 2 3 9" xfId="9161" xr:uid="{00000000-0005-0000-0000-0000105E0000}"/>
    <cellStyle name="SAPBEXfilterItem 2 4" xfId="4289" xr:uid="{00000000-0005-0000-0000-0000115E0000}"/>
    <cellStyle name="SAPBEXfilterItem 2 5" xfId="6514" xr:uid="{00000000-0005-0000-0000-0000125E0000}"/>
    <cellStyle name="SAPBEXfilterItem 2 5 2" xfId="15795" xr:uid="{00000000-0005-0000-0000-0000135E0000}"/>
    <cellStyle name="SAPBEXfilterItem 2 5 2 2" xfId="27349" xr:uid="{00000000-0005-0000-0000-0000145E0000}"/>
    <cellStyle name="SAPBEXfilterItem 2 5 3" xfId="19314" xr:uid="{00000000-0005-0000-0000-0000155E0000}"/>
    <cellStyle name="SAPBEXfilterItem 2 5 3 2" xfId="30802" xr:uid="{00000000-0005-0000-0000-0000165E0000}"/>
    <cellStyle name="SAPBEXfilterItem 2 5 4" xfId="21048" xr:uid="{00000000-0005-0000-0000-0000175E0000}"/>
    <cellStyle name="SAPBEXfilterItem 2 5 4 2" xfId="32529" xr:uid="{00000000-0005-0000-0000-0000185E0000}"/>
    <cellStyle name="SAPBEXfilterItem 2 5 5" xfId="11217" xr:uid="{00000000-0005-0000-0000-0000195E0000}"/>
    <cellStyle name="SAPBEXfilterItem 2 5 6" xfId="22872" xr:uid="{00000000-0005-0000-0000-00001A5E0000}"/>
    <cellStyle name="SAPBEXfilterItem 2 5 7" xfId="34209" xr:uid="{00000000-0005-0000-0000-00001B5E0000}"/>
    <cellStyle name="SAPBEXfilterItem 2 6" xfId="12970" xr:uid="{00000000-0005-0000-0000-00001C5E0000}"/>
    <cellStyle name="SAPBEXfilterItem 2 6 2" xfId="24540" xr:uid="{00000000-0005-0000-0000-00001D5E0000}"/>
    <cellStyle name="SAPBEXfilterItem 2 7" xfId="14761" xr:uid="{00000000-0005-0000-0000-00001E5E0000}"/>
    <cellStyle name="SAPBEXfilterItem 2 7 2" xfId="26320" xr:uid="{00000000-0005-0000-0000-00001F5E0000}"/>
    <cellStyle name="SAPBEXfilterItem 2 8" xfId="22339" xr:uid="{00000000-0005-0000-0000-0000205E0000}"/>
    <cellStyle name="SAPBEXfilterItem 3" xfId="4290" xr:uid="{00000000-0005-0000-0000-0000215E0000}"/>
    <cellStyle name="SAPBEXfilterItem 3 10" xfId="14775" xr:uid="{00000000-0005-0000-0000-0000225E0000}"/>
    <cellStyle name="SAPBEXfilterItem 3 10 2" xfId="26334" xr:uid="{00000000-0005-0000-0000-0000235E0000}"/>
    <cellStyle name="SAPBEXfilterItem 3 11" xfId="8398" xr:uid="{00000000-0005-0000-0000-0000245E0000}"/>
    <cellStyle name="SAPBEXfilterItem 3 2" xfId="4291" xr:uid="{00000000-0005-0000-0000-0000255E0000}"/>
    <cellStyle name="SAPBEXfilterItem 3 2 10" xfId="8135" xr:uid="{00000000-0005-0000-0000-0000265E0000}"/>
    <cellStyle name="SAPBEXfilterItem 3 2 2" xfId="4292" xr:uid="{00000000-0005-0000-0000-0000275E0000}"/>
    <cellStyle name="SAPBEXfilterItem 3 2 3" xfId="4293" xr:uid="{00000000-0005-0000-0000-0000285E0000}"/>
    <cellStyle name="SAPBEXfilterItem 3 2 4" xfId="7079" xr:uid="{00000000-0005-0000-0000-0000295E0000}"/>
    <cellStyle name="SAPBEXfilterItem 3 2 4 2" xfId="16360" xr:uid="{00000000-0005-0000-0000-00002A5E0000}"/>
    <cellStyle name="SAPBEXfilterItem 3 2 4 2 2" xfId="27914" xr:uid="{00000000-0005-0000-0000-00002B5E0000}"/>
    <cellStyle name="SAPBEXfilterItem 3 2 4 3" xfId="19879" xr:uid="{00000000-0005-0000-0000-00002C5E0000}"/>
    <cellStyle name="SAPBEXfilterItem 3 2 4 3 2" xfId="31367" xr:uid="{00000000-0005-0000-0000-00002D5E0000}"/>
    <cellStyle name="SAPBEXfilterItem 3 2 4 4" xfId="21613" xr:uid="{00000000-0005-0000-0000-00002E5E0000}"/>
    <cellStyle name="SAPBEXfilterItem 3 2 4 4 2" xfId="33094" xr:uid="{00000000-0005-0000-0000-00002F5E0000}"/>
    <cellStyle name="SAPBEXfilterItem 3 2 4 5" xfId="11782" xr:uid="{00000000-0005-0000-0000-0000305E0000}"/>
    <cellStyle name="SAPBEXfilterItem 3 2 4 6" xfId="23437" xr:uid="{00000000-0005-0000-0000-0000315E0000}"/>
    <cellStyle name="SAPBEXfilterItem 3 2 4 7" xfId="34774" xr:uid="{00000000-0005-0000-0000-0000325E0000}"/>
    <cellStyle name="SAPBEXfilterItem 3 2 5" xfId="6699" xr:uid="{00000000-0005-0000-0000-0000335E0000}"/>
    <cellStyle name="SAPBEXfilterItem 3 2 5 2" xfId="15980" xr:uid="{00000000-0005-0000-0000-0000345E0000}"/>
    <cellStyle name="SAPBEXfilterItem 3 2 5 2 2" xfId="27534" xr:uid="{00000000-0005-0000-0000-0000355E0000}"/>
    <cellStyle name="SAPBEXfilterItem 3 2 5 3" xfId="19499" xr:uid="{00000000-0005-0000-0000-0000365E0000}"/>
    <cellStyle name="SAPBEXfilterItem 3 2 5 3 2" xfId="30987" xr:uid="{00000000-0005-0000-0000-0000375E0000}"/>
    <cellStyle name="SAPBEXfilterItem 3 2 5 4" xfId="21233" xr:uid="{00000000-0005-0000-0000-0000385E0000}"/>
    <cellStyle name="SAPBEXfilterItem 3 2 5 4 2" xfId="32714" xr:uid="{00000000-0005-0000-0000-0000395E0000}"/>
    <cellStyle name="SAPBEXfilterItem 3 2 5 5" xfId="11402" xr:uid="{00000000-0005-0000-0000-00003A5E0000}"/>
    <cellStyle name="SAPBEXfilterItem 3 2 5 6" xfId="23057" xr:uid="{00000000-0005-0000-0000-00003B5E0000}"/>
    <cellStyle name="SAPBEXfilterItem 3 2 5 7" xfId="34394" xr:uid="{00000000-0005-0000-0000-00003C5E0000}"/>
    <cellStyle name="SAPBEXfilterItem 3 2 6" xfId="6379" xr:uid="{00000000-0005-0000-0000-00003D5E0000}"/>
    <cellStyle name="SAPBEXfilterItem 3 2 6 2" xfId="15660" xr:uid="{00000000-0005-0000-0000-00003E5E0000}"/>
    <cellStyle name="SAPBEXfilterItem 3 2 6 2 2" xfId="27214" xr:uid="{00000000-0005-0000-0000-00003F5E0000}"/>
    <cellStyle name="SAPBEXfilterItem 3 2 6 3" xfId="19179" xr:uid="{00000000-0005-0000-0000-0000405E0000}"/>
    <cellStyle name="SAPBEXfilterItem 3 2 6 3 2" xfId="30667" xr:uid="{00000000-0005-0000-0000-0000415E0000}"/>
    <cellStyle name="SAPBEXfilterItem 3 2 6 4" xfId="20913" xr:uid="{00000000-0005-0000-0000-0000425E0000}"/>
    <cellStyle name="SAPBEXfilterItem 3 2 6 4 2" xfId="32394" xr:uid="{00000000-0005-0000-0000-0000435E0000}"/>
    <cellStyle name="SAPBEXfilterItem 3 2 6 5" xfId="11082" xr:uid="{00000000-0005-0000-0000-0000445E0000}"/>
    <cellStyle name="SAPBEXfilterItem 3 2 6 6" xfId="22737" xr:uid="{00000000-0005-0000-0000-0000455E0000}"/>
    <cellStyle name="SAPBEXfilterItem 3 2 6 7" xfId="34074" xr:uid="{00000000-0005-0000-0000-0000465E0000}"/>
    <cellStyle name="SAPBEXfilterItem 3 2 7" xfId="10185" xr:uid="{00000000-0005-0000-0000-0000475E0000}"/>
    <cellStyle name="SAPBEXfilterItem 3 2 7 2" xfId="14943" xr:uid="{00000000-0005-0000-0000-0000485E0000}"/>
    <cellStyle name="SAPBEXfilterItem 3 2 7 2 2" xfId="26501" xr:uid="{00000000-0005-0000-0000-0000495E0000}"/>
    <cellStyle name="SAPBEXfilterItem 3 2 7 3" xfId="13868" xr:uid="{00000000-0005-0000-0000-00004A5E0000}"/>
    <cellStyle name="SAPBEXfilterItem 3 2 7 3 2" xfId="25432" xr:uid="{00000000-0005-0000-0000-00004B5E0000}"/>
    <cellStyle name="SAPBEXfilterItem 3 2 7 4" xfId="14896" xr:uid="{00000000-0005-0000-0000-00004C5E0000}"/>
    <cellStyle name="SAPBEXfilterItem 3 2 7 4 2" xfId="26455" xr:uid="{00000000-0005-0000-0000-00004D5E0000}"/>
    <cellStyle name="SAPBEXfilterItem 3 2 7 5" xfId="22362" xr:uid="{00000000-0005-0000-0000-00004E5E0000}"/>
    <cellStyle name="SAPBEXfilterItem 3 2 7 6" xfId="8308" xr:uid="{00000000-0005-0000-0000-00004F5E0000}"/>
    <cellStyle name="SAPBEXfilterItem 3 2 8" xfId="13905" xr:uid="{00000000-0005-0000-0000-0000505E0000}"/>
    <cellStyle name="SAPBEXfilterItem 3 2 8 2" xfId="25469" xr:uid="{00000000-0005-0000-0000-0000515E0000}"/>
    <cellStyle name="SAPBEXfilterItem 3 2 9" xfId="14869" xr:uid="{00000000-0005-0000-0000-0000525E0000}"/>
    <cellStyle name="SAPBEXfilterItem 3 2 9 2" xfId="26428" xr:uid="{00000000-0005-0000-0000-0000535E0000}"/>
    <cellStyle name="SAPBEXfilterItem 3 3" xfId="4294" xr:uid="{00000000-0005-0000-0000-0000545E0000}"/>
    <cellStyle name="SAPBEXfilterItem 3 4" xfId="4295" xr:uid="{00000000-0005-0000-0000-0000555E0000}"/>
    <cellStyle name="SAPBEXfilterItem 3 5" xfId="6568" xr:uid="{00000000-0005-0000-0000-0000565E0000}"/>
    <cellStyle name="SAPBEXfilterItem 3 5 2" xfId="15849" xr:uid="{00000000-0005-0000-0000-0000575E0000}"/>
    <cellStyle name="SAPBEXfilterItem 3 5 2 2" xfId="27403" xr:uid="{00000000-0005-0000-0000-0000585E0000}"/>
    <cellStyle name="SAPBEXfilterItem 3 5 3" xfId="19368" xr:uid="{00000000-0005-0000-0000-0000595E0000}"/>
    <cellStyle name="SAPBEXfilterItem 3 5 3 2" xfId="30856" xr:uid="{00000000-0005-0000-0000-00005A5E0000}"/>
    <cellStyle name="SAPBEXfilterItem 3 5 4" xfId="21102" xr:uid="{00000000-0005-0000-0000-00005B5E0000}"/>
    <cellStyle name="SAPBEXfilterItem 3 5 4 2" xfId="32583" xr:uid="{00000000-0005-0000-0000-00005C5E0000}"/>
    <cellStyle name="SAPBEXfilterItem 3 5 5" xfId="11271" xr:uid="{00000000-0005-0000-0000-00005D5E0000}"/>
    <cellStyle name="SAPBEXfilterItem 3 5 6" xfId="22926" xr:uid="{00000000-0005-0000-0000-00005E5E0000}"/>
    <cellStyle name="SAPBEXfilterItem 3 5 7" xfId="34263" xr:uid="{00000000-0005-0000-0000-00005F5E0000}"/>
    <cellStyle name="SAPBEXfilterItem 3 6" xfId="6866" xr:uid="{00000000-0005-0000-0000-0000605E0000}"/>
    <cellStyle name="SAPBEXfilterItem 3 6 2" xfId="16147" xr:uid="{00000000-0005-0000-0000-0000615E0000}"/>
    <cellStyle name="SAPBEXfilterItem 3 6 2 2" xfId="27701" xr:uid="{00000000-0005-0000-0000-0000625E0000}"/>
    <cellStyle name="SAPBEXfilterItem 3 6 3" xfId="19666" xr:uid="{00000000-0005-0000-0000-0000635E0000}"/>
    <cellStyle name="SAPBEXfilterItem 3 6 3 2" xfId="31154" xr:uid="{00000000-0005-0000-0000-0000645E0000}"/>
    <cellStyle name="SAPBEXfilterItem 3 6 4" xfId="21400" xr:uid="{00000000-0005-0000-0000-0000655E0000}"/>
    <cellStyle name="SAPBEXfilterItem 3 6 4 2" xfId="32881" xr:uid="{00000000-0005-0000-0000-0000665E0000}"/>
    <cellStyle name="SAPBEXfilterItem 3 6 5" xfId="11569" xr:uid="{00000000-0005-0000-0000-0000675E0000}"/>
    <cellStyle name="SAPBEXfilterItem 3 6 6" xfId="23224" xr:uid="{00000000-0005-0000-0000-0000685E0000}"/>
    <cellStyle name="SAPBEXfilterItem 3 6 7" xfId="34561" xr:uid="{00000000-0005-0000-0000-0000695E0000}"/>
    <cellStyle name="SAPBEXfilterItem 3 7" xfId="6853" xr:uid="{00000000-0005-0000-0000-00006A5E0000}"/>
    <cellStyle name="SAPBEXfilterItem 3 7 2" xfId="16134" xr:uid="{00000000-0005-0000-0000-00006B5E0000}"/>
    <cellStyle name="SAPBEXfilterItem 3 7 2 2" xfId="27688" xr:uid="{00000000-0005-0000-0000-00006C5E0000}"/>
    <cellStyle name="SAPBEXfilterItem 3 7 3" xfId="19653" xr:uid="{00000000-0005-0000-0000-00006D5E0000}"/>
    <cellStyle name="SAPBEXfilterItem 3 7 3 2" xfId="31141" xr:uid="{00000000-0005-0000-0000-00006E5E0000}"/>
    <cellStyle name="SAPBEXfilterItem 3 7 4" xfId="21387" xr:uid="{00000000-0005-0000-0000-00006F5E0000}"/>
    <cellStyle name="SAPBEXfilterItem 3 7 4 2" xfId="32868" xr:uid="{00000000-0005-0000-0000-0000705E0000}"/>
    <cellStyle name="SAPBEXfilterItem 3 7 5" xfId="11556" xr:uid="{00000000-0005-0000-0000-0000715E0000}"/>
    <cellStyle name="SAPBEXfilterItem 3 7 6" xfId="23211" xr:uid="{00000000-0005-0000-0000-0000725E0000}"/>
    <cellStyle name="SAPBEXfilterItem 3 7 7" xfId="34548" xr:uid="{00000000-0005-0000-0000-0000735E0000}"/>
    <cellStyle name="SAPBEXfilterItem 3 8" xfId="10184" xr:uid="{00000000-0005-0000-0000-0000745E0000}"/>
    <cellStyle name="SAPBEXfilterItem 3 8 2" xfId="14942" xr:uid="{00000000-0005-0000-0000-0000755E0000}"/>
    <cellStyle name="SAPBEXfilterItem 3 8 2 2" xfId="26500" xr:uid="{00000000-0005-0000-0000-0000765E0000}"/>
    <cellStyle name="SAPBEXfilterItem 3 8 3" xfId="14729" xr:uid="{00000000-0005-0000-0000-0000775E0000}"/>
    <cellStyle name="SAPBEXfilterItem 3 8 3 2" xfId="26288" xr:uid="{00000000-0005-0000-0000-0000785E0000}"/>
    <cellStyle name="SAPBEXfilterItem 3 8 4" xfId="14938" xr:uid="{00000000-0005-0000-0000-0000795E0000}"/>
    <cellStyle name="SAPBEXfilterItem 3 8 4 2" xfId="26496" xr:uid="{00000000-0005-0000-0000-00007A5E0000}"/>
    <cellStyle name="SAPBEXfilterItem 3 8 5" xfId="22361" xr:uid="{00000000-0005-0000-0000-00007B5E0000}"/>
    <cellStyle name="SAPBEXfilterItem 3 8 6" xfId="8302" xr:uid="{00000000-0005-0000-0000-00007C5E0000}"/>
    <cellStyle name="SAPBEXfilterItem 3 9" xfId="13059" xr:uid="{00000000-0005-0000-0000-00007D5E0000}"/>
    <cellStyle name="SAPBEXfilterItem 3 9 2" xfId="24628" xr:uid="{00000000-0005-0000-0000-00007E5E0000}"/>
    <cellStyle name="SAPBEXfilterItem 4" xfId="4296" xr:uid="{00000000-0005-0000-0000-00007F5E0000}"/>
    <cellStyle name="SAPBEXfilterItem 4 10" xfId="10150" xr:uid="{00000000-0005-0000-0000-0000805E0000}"/>
    <cellStyle name="SAPBEXfilterItem 4 2" xfId="4297" xr:uid="{00000000-0005-0000-0000-0000815E0000}"/>
    <cellStyle name="SAPBEXfilterItem 4 3" xfId="4298" xr:uid="{00000000-0005-0000-0000-0000825E0000}"/>
    <cellStyle name="SAPBEXfilterItem 4 4" xfId="7080" xr:uid="{00000000-0005-0000-0000-0000835E0000}"/>
    <cellStyle name="SAPBEXfilterItem 4 4 2" xfId="16361" xr:uid="{00000000-0005-0000-0000-0000845E0000}"/>
    <cellStyle name="SAPBEXfilterItem 4 4 2 2" xfId="27915" xr:uid="{00000000-0005-0000-0000-0000855E0000}"/>
    <cellStyle name="SAPBEXfilterItem 4 4 3" xfId="19880" xr:uid="{00000000-0005-0000-0000-0000865E0000}"/>
    <cellStyle name="SAPBEXfilterItem 4 4 3 2" xfId="31368" xr:uid="{00000000-0005-0000-0000-0000875E0000}"/>
    <cellStyle name="SAPBEXfilterItem 4 4 4" xfId="21614" xr:uid="{00000000-0005-0000-0000-0000885E0000}"/>
    <cellStyle name="SAPBEXfilterItem 4 4 4 2" xfId="33095" xr:uid="{00000000-0005-0000-0000-0000895E0000}"/>
    <cellStyle name="SAPBEXfilterItem 4 4 5" xfId="11783" xr:uid="{00000000-0005-0000-0000-00008A5E0000}"/>
    <cellStyle name="SAPBEXfilterItem 4 4 6" xfId="23438" xr:uid="{00000000-0005-0000-0000-00008B5E0000}"/>
    <cellStyle name="SAPBEXfilterItem 4 4 7" xfId="34775" xr:uid="{00000000-0005-0000-0000-00008C5E0000}"/>
    <cellStyle name="SAPBEXfilterItem 4 5" xfId="6282" xr:uid="{00000000-0005-0000-0000-00008D5E0000}"/>
    <cellStyle name="SAPBEXfilterItem 4 5 2" xfId="15563" xr:uid="{00000000-0005-0000-0000-00008E5E0000}"/>
    <cellStyle name="SAPBEXfilterItem 4 5 2 2" xfId="27117" xr:uid="{00000000-0005-0000-0000-00008F5E0000}"/>
    <cellStyle name="SAPBEXfilterItem 4 5 3" xfId="19082" xr:uid="{00000000-0005-0000-0000-0000905E0000}"/>
    <cellStyle name="SAPBEXfilterItem 4 5 3 2" xfId="30570" xr:uid="{00000000-0005-0000-0000-0000915E0000}"/>
    <cellStyle name="SAPBEXfilterItem 4 5 4" xfId="20816" xr:uid="{00000000-0005-0000-0000-0000925E0000}"/>
    <cellStyle name="SAPBEXfilterItem 4 5 4 2" xfId="32298" xr:uid="{00000000-0005-0000-0000-0000935E0000}"/>
    <cellStyle name="SAPBEXfilterItem 4 5 5" xfId="10988" xr:uid="{00000000-0005-0000-0000-0000945E0000}"/>
    <cellStyle name="SAPBEXfilterItem 4 5 6" xfId="22641" xr:uid="{00000000-0005-0000-0000-0000955E0000}"/>
    <cellStyle name="SAPBEXfilterItem 4 5 7" xfId="33983" xr:uid="{00000000-0005-0000-0000-0000965E0000}"/>
    <cellStyle name="SAPBEXfilterItem 4 6" xfId="6758" xr:uid="{00000000-0005-0000-0000-0000975E0000}"/>
    <cellStyle name="SAPBEXfilterItem 4 6 2" xfId="16039" xr:uid="{00000000-0005-0000-0000-0000985E0000}"/>
    <cellStyle name="SAPBEXfilterItem 4 6 2 2" xfId="27593" xr:uid="{00000000-0005-0000-0000-0000995E0000}"/>
    <cellStyle name="SAPBEXfilterItem 4 6 3" xfId="19558" xr:uid="{00000000-0005-0000-0000-00009A5E0000}"/>
    <cellStyle name="SAPBEXfilterItem 4 6 3 2" xfId="31046" xr:uid="{00000000-0005-0000-0000-00009B5E0000}"/>
    <cellStyle name="SAPBEXfilterItem 4 6 4" xfId="21292" xr:uid="{00000000-0005-0000-0000-00009C5E0000}"/>
    <cellStyle name="SAPBEXfilterItem 4 6 4 2" xfId="32773" xr:uid="{00000000-0005-0000-0000-00009D5E0000}"/>
    <cellStyle name="SAPBEXfilterItem 4 6 5" xfId="11461" xr:uid="{00000000-0005-0000-0000-00009E5E0000}"/>
    <cellStyle name="SAPBEXfilterItem 4 6 6" xfId="23116" xr:uid="{00000000-0005-0000-0000-00009F5E0000}"/>
    <cellStyle name="SAPBEXfilterItem 4 6 7" xfId="34453" xr:uid="{00000000-0005-0000-0000-0000A05E0000}"/>
    <cellStyle name="SAPBEXfilterItem 4 7" xfId="10187" xr:uid="{00000000-0005-0000-0000-0000A15E0000}"/>
    <cellStyle name="SAPBEXfilterItem 4 7 2" xfId="14945" xr:uid="{00000000-0005-0000-0000-0000A25E0000}"/>
    <cellStyle name="SAPBEXfilterItem 4 7 2 2" xfId="26503" xr:uid="{00000000-0005-0000-0000-0000A35E0000}"/>
    <cellStyle name="SAPBEXfilterItem 4 7 3" xfId="13571" xr:uid="{00000000-0005-0000-0000-0000A45E0000}"/>
    <cellStyle name="SAPBEXfilterItem 4 7 3 2" xfId="25135" xr:uid="{00000000-0005-0000-0000-0000A55E0000}"/>
    <cellStyle name="SAPBEXfilterItem 4 7 4" xfId="13614" xr:uid="{00000000-0005-0000-0000-0000A65E0000}"/>
    <cellStyle name="SAPBEXfilterItem 4 7 4 2" xfId="25178" xr:uid="{00000000-0005-0000-0000-0000A75E0000}"/>
    <cellStyle name="SAPBEXfilterItem 4 7 5" xfId="22363" xr:uid="{00000000-0005-0000-0000-0000A85E0000}"/>
    <cellStyle name="SAPBEXfilterItem 4 7 6" xfId="8652" xr:uid="{00000000-0005-0000-0000-0000A95E0000}"/>
    <cellStyle name="SAPBEXfilterItem 4 8" xfId="13906" xr:uid="{00000000-0005-0000-0000-0000AA5E0000}"/>
    <cellStyle name="SAPBEXfilterItem 4 8 2" xfId="25470" xr:uid="{00000000-0005-0000-0000-0000AB5E0000}"/>
    <cellStyle name="SAPBEXfilterItem 4 9" xfId="13012" xr:uid="{00000000-0005-0000-0000-0000AC5E0000}"/>
    <cellStyle name="SAPBEXfilterItem 4 9 2" xfId="24581" xr:uid="{00000000-0005-0000-0000-0000AD5E0000}"/>
    <cellStyle name="SAPBEXfilterItem 5" xfId="4299" xr:uid="{00000000-0005-0000-0000-0000AE5E0000}"/>
    <cellStyle name="SAPBEXfilterItem 5 10" xfId="8103" xr:uid="{00000000-0005-0000-0000-0000AF5E0000}"/>
    <cellStyle name="SAPBEXfilterItem 5 2" xfId="4300" xr:uid="{00000000-0005-0000-0000-0000B05E0000}"/>
    <cellStyle name="SAPBEXfilterItem 5 3" xfId="4301" xr:uid="{00000000-0005-0000-0000-0000B15E0000}"/>
    <cellStyle name="SAPBEXfilterItem 5 4" xfId="7081" xr:uid="{00000000-0005-0000-0000-0000B25E0000}"/>
    <cellStyle name="SAPBEXfilterItem 5 4 2" xfId="16362" xr:uid="{00000000-0005-0000-0000-0000B35E0000}"/>
    <cellStyle name="SAPBEXfilterItem 5 4 2 2" xfId="27916" xr:uid="{00000000-0005-0000-0000-0000B45E0000}"/>
    <cellStyle name="SAPBEXfilterItem 5 4 3" xfId="19881" xr:uid="{00000000-0005-0000-0000-0000B55E0000}"/>
    <cellStyle name="SAPBEXfilterItem 5 4 3 2" xfId="31369" xr:uid="{00000000-0005-0000-0000-0000B65E0000}"/>
    <cellStyle name="SAPBEXfilterItem 5 4 4" xfId="21615" xr:uid="{00000000-0005-0000-0000-0000B75E0000}"/>
    <cellStyle name="SAPBEXfilterItem 5 4 4 2" xfId="33096" xr:uid="{00000000-0005-0000-0000-0000B85E0000}"/>
    <cellStyle name="SAPBEXfilterItem 5 4 5" xfId="11784" xr:uid="{00000000-0005-0000-0000-0000B95E0000}"/>
    <cellStyle name="SAPBEXfilterItem 5 4 6" xfId="23439" xr:uid="{00000000-0005-0000-0000-0000BA5E0000}"/>
    <cellStyle name="SAPBEXfilterItem 5 4 7" xfId="34776" xr:uid="{00000000-0005-0000-0000-0000BB5E0000}"/>
    <cellStyle name="SAPBEXfilterItem 5 5" xfId="6401" xr:uid="{00000000-0005-0000-0000-0000BC5E0000}"/>
    <cellStyle name="SAPBEXfilterItem 5 5 2" xfId="15682" xr:uid="{00000000-0005-0000-0000-0000BD5E0000}"/>
    <cellStyle name="SAPBEXfilterItem 5 5 2 2" xfId="27236" xr:uid="{00000000-0005-0000-0000-0000BE5E0000}"/>
    <cellStyle name="SAPBEXfilterItem 5 5 3" xfId="19201" xr:uid="{00000000-0005-0000-0000-0000BF5E0000}"/>
    <cellStyle name="SAPBEXfilterItem 5 5 3 2" xfId="30689" xr:uid="{00000000-0005-0000-0000-0000C05E0000}"/>
    <cellStyle name="SAPBEXfilterItem 5 5 4" xfId="20935" xr:uid="{00000000-0005-0000-0000-0000C15E0000}"/>
    <cellStyle name="SAPBEXfilterItem 5 5 4 2" xfId="32416" xr:uid="{00000000-0005-0000-0000-0000C25E0000}"/>
    <cellStyle name="SAPBEXfilterItem 5 5 5" xfId="11104" xr:uid="{00000000-0005-0000-0000-0000C35E0000}"/>
    <cellStyle name="SAPBEXfilterItem 5 5 6" xfId="22759" xr:uid="{00000000-0005-0000-0000-0000C45E0000}"/>
    <cellStyle name="SAPBEXfilterItem 5 5 7" xfId="34096" xr:uid="{00000000-0005-0000-0000-0000C55E0000}"/>
    <cellStyle name="SAPBEXfilterItem 5 6" xfId="6355" xr:uid="{00000000-0005-0000-0000-0000C65E0000}"/>
    <cellStyle name="SAPBEXfilterItem 5 6 2" xfId="15636" xr:uid="{00000000-0005-0000-0000-0000C75E0000}"/>
    <cellStyle name="SAPBEXfilterItem 5 6 2 2" xfId="27190" xr:uid="{00000000-0005-0000-0000-0000C85E0000}"/>
    <cellStyle name="SAPBEXfilterItem 5 6 3" xfId="19155" xr:uid="{00000000-0005-0000-0000-0000C95E0000}"/>
    <cellStyle name="SAPBEXfilterItem 5 6 3 2" xfId="30643" xr:uid="{00000000-0005-0000-0000-0000CA5E0000}"/>
    <cellStyle name="SAPBEXfilterItem 5 6 4" xfId="20889" xr:uid="{00000000-0005-0000-0000-0000CB5E0000}"/>
    <cellStyle name="SAPBEXfilterItem 5 6 4 2" xfId="32370" xr:uid="{00000000-0005-0000-0000-0000CC5E0000}"/>
    <cellStyle name="SAPBEXfilterItem 5 6 5" xfId="11058" xr:uid="{00000000-0005-0000-0000-0000CD5E0000}"/>
    <cellStyle name="SAPBEXfilterItem 5 6 6" xfId="22713" xr:uid="{00000000-0005-0000-0000-0000CE5E0000}"/>
    <cellStyle name="SAPBEXfilterItem 5 6 7" xfId="34050" xr:uid="{00000000-0005-0000-0000-0000CF5E0000}"/>
    <cellStyle name="SAPBEXfilterItem 5 7" xfId="10188" xr:uid="{00000000-0005-0000-0000-0000D05E0000}"/>
    <cellStyle name="SAPBEXfilterItem 5 7 2" xfId="14946" xr:uid="{00000000-0005-0000-0000-0000D15E0000}"/>
    <cellStyle name="SAPBEXfilterItem 5 7 2 2" xfId="26504" xr:uid="{00000000-0005-0000-0000-0000D25E0000}"/>
    <cellStyle name="SAPBEXfilterItem 5 7 3" xfId="13365" xr:uid="{00000000-0005-0000-0000-0000D35E0000}"/>
    <cellStyle name="SAPBEXfilterItem 5 7 3 2" xfId="24933" xr:uid="{00000000-0005-0000-0000-0000D45E0000}"/>
    <cellStyle name="SAPBEXfilterItem 5 7 4" xfId="14897" xr:uid="{00000000-0005-0000-0000-0000D55E0000}"/>
    <cellStyle name="SAPBEXfilterItem 5 7 4 2" xfId="26456" xr:uid="{00000000-0005-0000-0000-0000D65E0000}"/>
    <cellStyle name="SAPBEXfilterItem 5 7 5" xfId="22364" xr:uid="{00000000-0005-0000-0000-0000D75E0000}"/>
    <cellStyle name="SAPBEXfilterItem 5 7 6" xfId="22431" xr:uid="{00000000-0005-0000-0000-0000D85E0000}"/>
    <cellStyle name="SAPBEXfilterItem 5 8" xfId="13907" xr:uid="{00000000-0005-0000-0000-0000D95E0000}"/>
    <cellStyle name="SAPBEXfilterItem 5 8 2" xfId="25471" xr:uid="{00000000-0005-0000-0000-0000DA5E0000}"/>
    <cellStyle name="SAPBEXfilterItem 5 9" xfId="13013" xr:uid="{00000000-0005-0000-0000-0000DB5E0000}"/>
    <cellStyle name="SAPBEXfilterItem 5 9 2" xfId="24582" xr:uid="{00000000-0005-0000-0000-0000DC5E0000}"/>
    <cellStyle name="SAPBEXfilterItem 6" xfId="4302" xr:uid="{00000000-0005-0000-0000-0000DD5E0000}"/>
    <cellStyle name="SAPBEXfilterItem 6 10" xfId="8899" xr:uid="{00000000-0005-0000-0000-0000DE5E0000}"/>
    <cellStyle name="SAPBEXfilterItem 6 11" xfId="10779" xr:uid="{00000000-0005-0000-0000-0000DF5E0000}"/>
    <cellStyle name="SAPBEXfilterItem 6 2" xfId="7376" xr:uid="{00000000-0005-0000-0000-0000E05E0000}"/>
    <cellStyle name="SAPBEXfilterItem 6 2 2" xfId="16610" xr:uid="{00000000-0005-0000-0000-0000E15E0000}"/>
    <cellStyle name="SAPBEXfilterItem 6 2 2 2" xfId="28164" xr:uid="{00000000-0005-0000-0000-0000E25E0000}"/>
    <cellStyle name="SAPBEXfilterItem 6 2 3" xfId="20129" xr:uid="{00000000-0005-0000-0000-0000E35E0000}"/>
    <cellStyle name="SAPBEXfilterItem 6 2 3 2" xfId="31617" xr:uid="{00000000-0005-0000-0000-0000E45E0000}"/>
    <cellStyle name="SAPBEXfilterItem 6 2 4" xfId="21863" xr:uid="{00000000-0005-0000-0000-0000E55E0000}"/>
    <cellStyle name="SAPBEXfilterItem 6 2 4 2" xfId="33344" xr:uid="{00000000-0005-0000-0000-0000E65E0000}"/>
    <cellStyle name="SAPBEXfilterItem 6 2 5" xfId="12030" xr:uid="{00000000-0005-0000-0000-0000E75E0000}"/>
    <cellStyle name="SAPBEXfilterItem 6 2 6" xfId="23687" xr:uid="{00000000-0005-0000-0000-0000E85E0000}"/>
    <cellStyle name="SAPBEXfilterItem 6 2 7" xfId="35022" xr:uid="{00000000-0005-0000-0000-0000E95E0000}"/>
    <cellStyle name="SAPBEXfilterItem 6 3" xfId="7870" xr:uid="{00000000-0005-0000-0000-0000EA5E0000}"/>
    <cellStyle name="SAPBEXfilterItem 6 3 2" xfId="16855" xr:uid="{00000000-0005-0000-0000-0000EB5E0000}"/>
    <cellStyle name="SAPBEXfilterItem 6 3 2 2" xfId="28409" xr:uid="{00000000-0005-0000-0000-0000EC5E0000}"/>
    <cellStyle name="SAPBEXfilterItem 6 3 3" xfId="20342" xr:uid="{00000000-0005-0000-0000-0000ED5E0000}"/>
    <cellStyle name="SAPBEXfilterItem 6 3 3 2" xfId="31830" xr:uid="{00000000-0005-0000-0000-0000EE5E0000}"/>
    <cellStyle name="SAPBEXfilterItem 6 3 4" xfId="22076" xr:uid="{00000000-0005-0000-0000-0000EF5E0000}"/>
    <cellStyle name="SAPBEXfilterItem 6 3 4 2" xfId="33557" xr:uid="{00000000-0005-0000-0000-0000F05E0000}"/>
    <cellStyle name="SAPBEXfilterItem 6 3 5" xfId="12321" xr:uid="{00000000-0005-0000-0000-0000F15E0000}"/>
    <cellStyle name="SAPBEXfilterItem 6 3 6" xfId="23900" xr:uid="{00000000-0005-0000-0000-0000F25E0000}"/>
    <cellStyle name="SAPBEXfilterItem 6 3 7" xfId="35235" xr:uid="{00000000-0005-0000-0000-0000F35E0000}"/>
    <cellStyle name="SAPBEXfilterItem 6 4" xfId="7972" xr:uid="{00000000-0005-0000-0000-0000F45E0000}"/>
    <cellStyle name="SAPBEXfilterItem 6 4 2" xfId="16957" xr:uid="{00000000-0005-0000-0000-0000F55E0000}"/>
    <cellStyle name="SAPBEXfilterItem 6 4 2 2" xfId="28511" xr:uid="{00000000-0005-0000-0000-0000F65E0000}"/>
    <cellStyle name="SAPBEXfilterItem 6 4 3" xfId="20444" xr:uid="{00000000-0005-0000-0000-0000F75E0000}"/>
    <cellStyle name="SAPBEXfilterItem 6 4 3 2" xfId="31932" xr:uid="{00000000-0005-0000-0000-0000F85E0000}"/>
    <cellStyle name="SAPBEXfilterItem 6 4 4" xfId="22178" xr:uid="{00000000-0005-0000-0000-0000F95E0000}"/>
    <cellStyle name="SAPBEXfilterItem 6 4 4 2" xfId="33659" xr:uid="{00000000-0005-0000-0000-0000FA5E0000}"/>
    <cellStyle name="SAPBEXfilterItem 6 4 5" xfId="12423" xr:uid="{00000000-0005-0000-0000-0000FB5E0000}"/>
    <cellStyle name="SAPBEXfilterItem 6 4 6" xfId="24002" xr:uid="{00000000-0005-0000-0000-0000FC5E0000}"/>
    <cellStyle name="SAPBEXfilterItem 6 4 7" xfId="35337" xr:uid="{00000000-0005-0000-0000-0000FD5E0000}"/>
    <cellStyle name="SAPBEXfilterItem 6 5" xfId="10189" xr:uid="{00000000-0005-0000-0000-0000FE5E0000}"/>
    <cellStyle name="SAPBEXfilterItem 6 6" xfId="14247" xr:uid="{00000000-0005-0000-0000-0000FF5E0000}"/>
    <cellStyle name="SAPBEXfilterItem 6 6 2" xfId="25811" xr:uid="{00000000-0005-0000-0000-0000005F0000}"/>
    <cellStyle name="SAPBEXfilterItem 6 7" xfId="15132" xr:uid="{00000000-0005-0000-0000-0000015F0000}"/>
    <cellStyle name="SAPBEXfilterItem 6 7 2" xfId="26690" xr:uid="{00000000-0005-0000-0000-0000025F0000}"/>
    <cellStyle name="SAPBEXfilterItem 6 8" xfId="15473" xr:uid="{00000000-0005-0000-0000-0000035F0000}"/>
    <cellStyle name="SAPBEXfilterItem 6 8 2" xfId="27027" xr:uid="{00000000-0005-0000-0000-0000045F0000}"/>
    <cellStyle name="SAPBEXfilterItem 6 9" xfId="9160" xr:uid="{00000000-0005-0000-0000-0000055F0000}"/>
    <cellStyle name="SAPBEXfilterItem 7" xfId="4303" xr:uid="{00000000-0005-0000-0000-0000065F0000}"/>
    <cellStyle name="SAPBEXfilterItem 8" xfId="4304" xr:uid="{00000000-0005-0000-0000-0000075F0000}"/>
    <cellStyle name="SAPBEXfilterItem 9" xfId="4305" xr:uid="{00000000-0005-0000-0000-0000085F0000}"/>
    <cellStyle name="SAPBEXfilterText" xfId="4306" xr:uid="{00000000-0005-0000-0000-0000095F0000}"/>
    <cellStyle name="SAPBEXfilterText 2" xfId="4307" xr:uid="{00000000-0005-0000-0000-00000A5F0000}"/>
    <cellStyle name="SAPBEXformats" xfId="4308" xr:uid="{00000000-0005-0000-0000-00000B5F0000}"/>
    <cellStyle name="SAPBEXformats 2" xfId="4309" xr:uid="{00000000-0005-0000-0000-00000C5F0000}"/>
    <cellStyle name="SAPBEXformats 2 10" xfId="13060" xr:uid="{00000000-0005-0000-0000-00000D5F0000}"/>
    <cellStyle name="SAPBEXformats 2 10 2" xfId="24629" xr:uid="{00000000-0005-0000-0000-00000E5F0000}"/>
    <cellStyle name="SAPBEXformats 2 10 3" xfId="35917" xr:uid="{00000000-0005-0000-0000-00000F5F0000}"/>
    <cellStyle name="SAPBEXformats 2 11" xfId="15275" xr:uid="{00000000-0005-0000-0000-0000105F0000}"/>
    <cellStyle name="SAPBEXformats 2 11 2" xfId="26830" xr:uid="{00000000-0005-0000-0000-0000115F0000}"/>
    <cellStyle name="SAPBEXformats 2 11 3" xfId="37861" xr:uid="{00000000-0005-0000-0000-0000125F0000}"/>
    <cellStyle name="SAPBEXformats 2 12" xfId="13775" xr:uid="{00000000-0005-0000-0000-0000135F0000}"/>
    <cellStyle name="SAPBEXformats 2 12 2" xfId="25339" xr:uid="{00000000-0005-0000-0000-0000145F0000}"/>
    <cellStyle name="SAPBEXformats 2 12 3" xfId="36566" xr:uid="{00000000-0005-0000-0000-0000155F0000}"/>
    <cellStyle name="SAPBEXformats 2 13" xfId="20570" xr:uid="{00000000-0005-0000-0000-0000165F0000}"/>
    <cellStyle name="SAPBEXformats 2 13 2" xfId="32058" xr:uid="{00000000-0005-0000-0000-0000175F0000}"/>
    <cellStyle name="SAPBEXformats 2 13 3" xfId="42669" xr:uid="{00000000-0005-0000-0000-0000185F0000}"/>
    <cellStyle name="SAPBEXformats 2 14" xfId="8930" xr:uid="{00000000-0005-0000-0000-0000195F0000}"/>
    <cellStyle name="SAPBEXformats 2 15" xfId="8820" xr:uid="{00000000-0005-0000-0000-00001A5F0000}"/>
    <cellStyle name="SAPBEXformats 2 2" xfId="4310" xr:uid="{00000000-0005-0000-0000-00001B5F0000}"/>
    <cellStyle name="SAPBEXformats 2 2 10" xfId="13855" xr:uid="{00000000-0005-0000-0000-00001C5F0000}"/>
    <cellStyle name="SAPBEXformats 2 2 10 2" xfId="25419" xr:uid="{00000000-0005-0000-0000-00001D5F0000}"/>
    <cellStyle name="SAPBEXformats 2 2 10 3" xfId="36632" xr:uid="{00000000-0005-0000-0000-00001E5F0000}"/>
    <cellStyle name="SAPBEXformats 2 2 11" xfId="14359" xr:uid="{00000000-0005-0000-0000-00001F5F0000}"/>
    <cellStyle name="SAPBEXformats 2 2 11 2" xfId="25923" xr:uid="{00000000-0005-0000-0000-0000205F0000}"/>
    <cellStyle name="SAPBEXformats 2 2 11 3" xfId="37077" xr:uid="{00000000-0005-0000-0000-0000215F0000}"/>
    <cellStyle name="SAPBEXformats 2 2 12" xfId="12502" xr:uid="{00000000-0005-0000-0000-0000225F0000}"/>
    <cellStyle name="SAPBEXformats 2 2 13" xfId="8452" xr:uid="{00000000-0005-0000-0000-0000235F0000}"/>
    <cellStyle name="SAPBEXformats 2 2 2" xfId="4311" xr:uid="{00000000-0005-0000-0000-0000245F0000}"/>
    <cellStyle name="SAPBEXformats 2 2 3" xfId="4312" xr:uid="{00000000-0005-0000-0000-0000255F0000}"/>
    <cellStyle name="SAPBEXformats 2 2 4" xfId="7083" xr:uid="{00000000-0005-0000-0000-0000265F0000}"/>
    <cellStyle name="SAPBEXformats 2 2 4 2" xfId="16364" xr:uid="{00000000-0005-0000-0000-0000275F0000}"/>
    <cellStyle name="SAPBEXformats 2 2 4 2 2" xfId="27918" xr:uid="{00000000-0005-0000-0000-0000285F0000}"/>
    <cellStyle name="SAPBEXformats 2 2 4 2 3" xfId="38829" xr:uid="{00000000-0005-0000-0000-0000295F0000}"/>
    <cellStyle name="SAPBEXformats 2 2 4 3" xfId="18220" xr:uid="{00000000-0005-0000-0000-00002A5F0000}"/>
    <cellStyle name="SAPBEXformats 2 2 4 3 2" xfId="29708" xr:uid="{00000000-0005-0000-0000-00002B5F0000}"/>
    <cellStyle name="SAPBEXformats 2 2 4 3 3" xfId="40509" xr:uid="{00000000-0005-0000-0000-00002C5F0000}"/>
    <cellStyle name="SAPBEXformats 2 2 4 4" xfId="19883" xr:uid="{00000000-0005-0000-0000-00002D5F0000}"/>
    <cellStyle name="SAPBEXformats 2 2 4 4 2" xfId="31371" xr:uid="{00000000-0005-0000-0000-00002E5F0000}"/>
    <cellStyle name="SAPBEXformats 2 2 4 4 3" xfId="42053" xr:uid="{00000000-0005-0000-0000-00002F5F0000}"/>
    <cellStyle name="SAPBEXformats 2 2 4 5" xfId="21617" xr:uid="{00000000-0005-0000-0000-0000305F0000}"/>
    <cellStyle name="SAPBEXformats 2 2 4 5 2" xfId="33098" xr:uid="{00000000-0005-0000-0000-0000315F0000}"/>
    <cellStyle name="SAPBEXformats 2 2 4 5 3" xfId="43592" xr:uid="{00000000-0005-0000-0000-0000325F0000}"/>
    <cellStyle name="SAPBEXformats 2 2 4 6" xfId="11786" xr:uid="{00000000-0005-0000-0000-0000335F0000}"/>
    <cellStyle name="SAPBEXformats 2 2 4 7" xfId="23441" xr:uid="{00000000-0005-0000-0000-0000345F0000}"/>
    <cellStyle name="SAPBEXformats 2 2 4 8" xfId="34778" xr:uid="{00000000-0005-0000-0000-0000355F0000}"/>
    <cellStyle name="SAPBEXformats 2 2 5" xfId="6700" xr:uid="{00000000-0005-0000-0000-0000365F0000}"/>
    <cellStyle name="SAPBEXformats 2 2 5 2" xfId="15981" xr:uid="{00000000-0005-0000-0000-0000375F0000}"/>
    <cellStyle name="SAPBEXformats 2 2 5 2 2" xfId="27535" xr:uid="{00000000-0005-0000-0000-0000385F0000}"/>
    <cellStyle name="SAPBEXformats 2 2 5 2 3" xfId="38496" xr:uid="{00000000-0005-0000-0000-0000395F0000}"/>
    <cellStyle name="SAPBEXformats 2 2 5 3" xfId="17882" xr:uid="{00000000-0005-0000-0000-00003A5F0000}"/>
    <cellStyle name="SAPBEXformats 2 2 5 3 2" xfId="29370" xr:uid="{00000000-0005-0000-0000-00003B5F0000}"/>
    <cellStyle name="SAPBEXformats 2 2 5 3 3" xfId="40173" xr:uid="{00000000-0005-0000-0000-00003C5F0000}"/>
    <cellStyle name="SAPBEXformats 2 2 5 4" xfId="19500" xr:uid="{00000000-0005-0000-0000-00003D5F0000}"/>
    <cellStyle name="SAPBEXformats 2 2 5 4 2" xfId="30988" xr:uid="{00000000-0005-0000-0000-00003E5F0000}"/>
    <cellStyle name="SAPBEXformats 2 2 5 4 3" xfId="41720" xr:uid="{00000000-0005-0000-0000-00003F5F0000}"/>
    <cellStyle name="SAPBEXformats 2 2 5 5" xfId="21234" xr:uid="{00000000-0005-0000-0000-0000405F0000}"/>
    <cellStyle name="SAPBEXformats 2 2 5 5 2" xfId="32715" xr:uid="{00000000-0005-0000-0000-0000415F0000}"/>
    <cellStyle name="SAPBEXformats 2 2 5 5 3" xfId="43259" xr:uid="{00000000-0005-0000-0000-0000425F0000}"/>
    <cellStyle name="SAPBEXformats 2 2 5 6" xfId="11403" xr:uid="{00000000-0005-0000-0000-0000435F0000}"/>
    <cellStyle name="SAPBEXformats 2 2 5 7" xfId="23058" xr:uid="{00000000-0005-0000-0000-0000445F0000}"/>
    <cellStyle name="SAPBEXformats 2 2 5 8" xfId="34395" xr:uid="{00000000-0005-0000-0000-0000455F0000}"/>
    <cellStyle name="SAPBEXformats 2 2 6" xfId="6757" xr:uid="{00000000-0005-0000-0000-0000465F0000}"/>
    <cellStyle name="SAPBEXformats 2 2 6 2" xfId="16038" xr:uid="{00000000-0005-0000-0000-0000475F0000}"/>
    <cellStyle name="SAPBEXformats 2 2 6 2 2" xfId="27592" xr:uid="{00000000-0005-0000-0000-0000485F0000}"/>
    <cellStyle name="SAPBEXformats 2 2 6 2 3" xfId="38548" xr:uid="{00000000-0005-0000-0000-0000495F0000}"/>
    <cellStyle name="SAPBEXformats 2 2 6 3" xfId="17935" xr:uid="{00000000-0005-0000-0000-00004A5F0000}"/>
    <cellStyle name="SAPBEXformats 2 2 6 3 2" xfId="29423" xr:uid="{00000000-0005-0000-0000-00004B5F0000}"/>
    <cellStyle name="SAPBEXformats 2 2 6 3 3" xfId="40225" xr:uid="{00000000-0005-0000-0000-00004C5F0000}"/>
    <cellStyle name="SAPBEXformats 2 2 6 4" xfId="19557" xr:uid="{00000000-0005-0000-0000-00004D5F0000}"/>
    <cellStyle name="SAPBEXformats 2 2 6 4 2" xfId="31045" xr:uid="{00000000-0005-0000-0000-00004E5F0000}"/>
    <cellStyle name="SAPBEXformats 2 2 6 4 3" xfId="41772" xr:uid="{00000000-0005-0000-0000-00004F5F0000}"/>
    <cellStyle name="SAPBEXformats 2 2 6 5" xfId="21291" xr:uid="{00000000-0005-0000-0000-0000505F0000}"/>
    <cellStyle name="SAPBEXformats 2 2 6 5 2" xfId="32772" xr:uid="{00000000-0005-0000-0000-0000515F0000}"/>
    <cellStyle name="SAPBEXformats 2 2 6 5 3" xfId="43311" xr:uid="{00000000-0005-0000-0000-0000525F0000}"/>
    <cellStyle name="SAPBEXformats 2 2 6 6" xfId="11460" xr:uid="{00000000-0005-0000-0000-0000535F0000}"/>
    <cellStyle name="SAPBEXformats 2 2 6 7" xfId="23115" xr:uid="{00000000-0005-0000-0000-0000545F0000}"/>
    <cellStyle name="SAPBEXformats 2 2 6 8" xfId="34452" xr:uid="{00000000-0005-0000-0000-0000555F0000}"/>
    <cellStyle name="SAPBEXformats 2 2 7" xfId="10192" xr:uid="{00000000-0005-0000-0000-0000565F0000}"/>
    <cellStyle name="SAPBEXformats 2 2 7 2" xfId="14951" xr:uid="{00000000-0005-0000-0000-0000575F0000}"/>
    <cellStyle name="SAPBEXformats 2 2 7 2 2" xfId="26509" xr:uid="{00000000-0005-0000-0000-0000585F0000}"/>
    <cellStyle name="SAPBEXformats 2 2 7 2 3" xfId="37570" xr:uid="{00000000-0005-0000-0000-0000595F0000}"/>
    <cellStyle name="SAPBEXformats 2 2 7 3" xfId="14030" xr:uid="{00000000-0005-0000-0000-00005A5F0000}"/>
    <cellStyle name="SAPBEXformats 2 2 7 3 2" xfId="25594" xr:uid="{00000000-0005-0000-0000-00005B5F0000}"/>
    <cellStyle name="SAPBEXformats 2 2 7 3 3" xfId="36794" xr:uid="{00000000-0005-0000-0000-00005C5F0000}"/>
    <cellStyle name="SAPBEXformats 2 2 7 4" xfId="13002" xr:uid="{00000000-0005-0000-0000-00005D5F0000}"/>
    <cellStyle name="SAPBEXformats 2 2 7 4 2" xfId="24571" xr:uid="{00000000-0005-0000-0000-00005E5F0000}"/>
    <cellStyle name="SAPBEXformats 2 2 7 4 3" xfId="35863" xr:uid="{00000000-0005-0000-0000-00005F5F0000}"/>
    <cellStyle name="SAPBEXformats 2 2 7 5" xfId="17209" xr:uid="{00000000-0005-0000-0000-0000605F0000}"/>
    <cellStyle name="SAPBEXformats 2 2 7 5 2" xfId="28697" xr:uid="{00000000-0005-0000-0000-0000615F0000}"/>
    <cellStyle name="SAPBEXformats 2 2 7 5 3" xfId="39516" xr:uid="{00000000-0005-0000-0000-0000625F0000}"/>
    <cellStyle name="SAPBEXformats 2 2 7 6" xfId="22366" xr:uid="{00000000-0005-0000-0000-0000635F0000}"/>
    <cellStyle name="SAPBEXformats 2 2 7 7" xfId="8654" xr:uid="{00000000-0005-0000-0000-0000645F0000}"/>
    <cellStyle name="SAPBEXformats 2 2 8" xfId="13909" xr:uid="{00000000-0005-0000-0000-0000655F0000}"/>
    <cellStyle name="SAPBEXformats 2 2 8 2" xfId="25473" xr:uid="{00000000-0005-0000-0000-0000665F0000}"/>
    <cellStyle name="SAPBEXformats 2 2 8 3" xfId="36678" xr:uid="{00000000-0005-0000-0000-0000675F0000}"/>
    <cellStyle name="SAPBEXformats 2 2 9" xfId="12963" xr:uid="{00000000-0005-0000-0000-0000685F0000}"/>
    <cellStyle name="SAPBEXformats 2 2 9 2" xfId="24533" xr:uid="{00000000-0005-0000-0000-0000695F0000}"/>
    <cellStyle name="SAPBEXformats 2 2 9 3" xfId="35833" xr:uid="{00000000-0005-0000-0000-00006A5F0000}"/>
    <cellStyle name="SAPBEXformats 2 3" xfId="4313" xr:uid="{00000000-0005-0000-0000-00006B5F0000}"/>
    <cellStyle name="SAPBEXformats 2 3 10" xfId="13854" xr:uid="{00000000-0005-0000-0000-00006C5F0000}"/>
    <cellStyle name="SAPBEXformats 2 3 10 2" xfId="25418" xr:uid="{00000000-0005-0000-0000-00006D5F0000}"/>
    <cellStyle name="SAPBEXformats 2 3 10 3" xfId="36631" xr:uid="{00000000-0005-0000-0000-00006E5F0000}"/>
    <cellStyle name="SAPBEXformats 2 3 11" xfId="12859" xr:uid="{00000000-0005-0000-0000-00006F5F0000}"/>
    <cellStyle name="SAPBEXformats 2 3 11 2" xfId="24429" xr:uid="{00000000-0005-0000-0000-0000705F0000}"/>
    <cellStyle name="SAPBEXformats 2 3 11 3" xfId="35745" xr:uid="{00000000-0005-0000-0000-0000715F0000}"/>
    <cellStyle name="SAPBEXformats 2 3 12" xfId="8611" xr:uid="{00000000-0005-0000-0000-0000725F0000}"/>
    <cellStyle name="SAPBEXformats 2 3 13" xfId="10771" xr:uid="{00000000-0005-0000-0000-0000735F0000}"/>
    <cellStyle name="SAPBEXformats 2 3 2" xfId="4314" xr:uid="{00000000-0005-0000-0000-0000745F0000}"/>
    <cellStyle name="SAPBEXformats 2 3 3" xfId="5725" xr:uid="{00000000-0005-0000-0000-0000755F0000}"/>
    <cellStyle name="SAPBEXformats 2 3 3 2" xfId="15423" xr:uid="{00000000-0005-0000-0000-0000765F0000}"/>
    <cellStyle name="SAPBEXformats 2 3 3 2 2" xfId="26977" xr:uid="{00000000-0005-0000-0000-0000775F0000}"/>
    <cellStyle name="SAPBEXformats 2 3 3 2 3" xfId="37999" xr:uid="{00000000-0005-0000-0000-0000785F0000}"/>
    <cellStyle name="SAPBEXformats 2 3 3 3" xfId="17369" xr:uid="{00000000-0005-0000-0000-0000795F0000}"/>
    <cellStyle name="SAPBEXformats 2 3 3 3 2" xfId="28857" xr:uid="{00000000-0005-0000-0000-00007A5F0000}"/>
    <cellStyle name="SAPBEXformats 2 3 3 3 3" xfId="39661" xr:uid="{00000000-0005-0000-0000-00007B5F0000}"/>
    <cellStyle name="SAPBEXformats 2 3 3 4" xfId="18956" xr:uid="{00000000-0005-0000-0000-00007C5F0000}"/>
    <cellStyle name="SAPBEXformats 2 3 3 4 2" xfId="30444" xr:uid="{00000000-0005-0000-0000-00007D5F0000}"/>
    <cellStyle name="SAPBEXformats 2 3 3 4 3" xfId="41233" xr:uid="{00000000-0005-0000-0000-00007E5F0000}"/>
    <cellStyle name="SAPBEXformats 2 3 3 5" xfId="20695" xr:uid="{00000000-0005-0000-0000-00007F5F0000}"/>
    <cellStyle name="SAPBEXformats 2 3 3 5 2" xfId="32178" xr:uid="{00000000-0005-0000-0000-0000805F0000}"/>
    <cellStyle name="SAPBEXformats 2 3 3 5 3" xfId="42779" xr:uid="{00000000-0005-0000-0000-0000815F0000}"/>
    <cellStyle name="SAPBEXformats 2 3 3 6" xfId="10800" xr:uid="{00000000-0005-0000-0000-0000825F0000}"/>
    <cellStyle name="SAPBEXformats 2 3 3 7" xfId="22517" xr:uid="{00000000-0005-0000-0000-0000835F0000}"/>
    <cellStyle name="SAPBEXformats 2 3 3 8" xfId="33863" xr:uid="{00000000-0005-0000-0000-0000845F0000}"/>
    <cellStyle name="SAPBEXformats 2 3 4" xfId="7082" xr:uid="{00000000-0005-0000-0000-0000855F0000}"/>
    <cellStyle name="SAPBEXformats 2 3 4 2" xfId="16363" xr:uid="{00000000-0005-0000-0000-0000865F0000}"/>
    <cellStyle name="SAPBEXformats 2 3 4 2 2" xfId="27917" xr:uid="{00000000-0005-0000-0000-0000875F0000}"/>
    <cellStyle name="SAPBEXformats 2 3 4 2 3" xfId="38828" xr:uid="{00000000-0005-0000-0000-0000885F0000}"/>
    <cellStyle name="SAPBEXformats 2 3 4 3" xfId="18219" xr:uid="{00000000-0005-0000-0000-0000895F0000}"/>
    <cellStyle name="SAPBEXformats 2 3 4 3 2" xfId="29707" xr:uid="{00000000-0005-0000-0000-00008A5F0000}"/>
    <cellStyle name="SAPBEXformats 2 3 4 3 3" xfId="40508" xr:uid="{00000000-0005-0000-0000-00008B5F0000}"/>
    <cellStyle name="SAPBEXformats 2 3 4 4" xfId="19882" xr:uid="{00000000-0005-0000-0000-00008C5F0000}"/>
    <cellStyle name="SAPBEXformats 2 3 4 4 2" xfId="31370" xr:uid="{00000000-0005-0000-0000-00008D5F0000}"/>
    <cellStyle name="SAPBEXformats 2 3 4 4 3" xfId="42052" xr:uid="{00000000-0005-0000-0000-00008E5F0000}"/>
    <cellStyle name="SAPBEXformats 2 3 4 5" xfId="21616" xr:uid="{00000000-0005-0000-0000-00008F5F0000}"/>
    <cellStyle name="SAPBEXformats 2 3 4 5 2" xfId="33097" xr:uid="{00000000-0005-0000-0000-0000905F0000}"/>
    <cellStyle name="SAPBEXformats 2 3 4 5 3" xfId="43591" xr:uid="{00000000-0005-0000-0000-0000915F0000}"/>
    <cellStyle name="SAPBEXformats 2 3 4 6" xfId="11785" xr:uid="{00000000-0005-0000-0000-0000925F0000}"/>
    <cellStyle name="SAPBEXformats 2 3 4 7" xfId="23440" xr:uid="{00000000-0005-0000-0000-0000935F0000}"/>
    <cellStyle name="SAPBEXformats 2 3 4 8" xfId="34777" xr:uid="{00000000-0005-0000-0000-0000945F0000}"/>
    <cellStyle name="SAPBEXformats 2 3 5" xfId="6698" xr:uid="{00000000-0005-0000-0000-0000955F0000}"/>
    <cellStyle name="SAPBEXformats 2 3 5 2" xfId="15979" xr:uid="{00000000-0005-0000-0000-0000965F0000}"/>
    <cellStyle name="SAPBEXformats 2 3 5 2 2" xfId="27533" xr:uid="{00000000-0005-0000-0000-0000975F0000}"/>
    <cellStyle name="SAPBEXformats 2 3 5 2 3" xfId="38495" xr:uid="{00000000-0005-0000-0000-0000985F0000}"/>
    <cellStyle name="SAPBEXformats 2 3 5 3" xfId="17881" xr:uid="{00000000-0005-0000-0000-0000995F0000}"/>
    <cellStyle name="SAPBEXformats 2 3 5 3 2" xfId="29369" xr:uid="{00000000-0005-0000-0000-00009A5F0000}"/>
    <cellStyle name="SAPBEXformats 2 3 5 3 3" xfId="40172" xr:uid="{00000000-0005-0000-0000-00009B5F0000}"/>
    <cellStyle name="SAPBEXformats 2 3 5 4" xfId="19498" xr:uid="{00000000-0005-0000-0000-00009C5F0000}"/>
    <cellStyle name="SAPBEXformats 2 3 5 4 2" xfId="30986" xr:uid="{00000000-0005-0000-0000-00009D5F0000}"/>
    <cellStyle name="SAPBEXformats 2 3 5 4 3" xfId="41719" xr:uid="{00000000-0005-0000-0000-00009E5F0000}"/>
    <cellStyle name="SAPBEXformats 2 3 5 5" xfId="21232" xr:uid="{00000000-0005-0000-0000-00009F5F0000}"/>
    <cellStyle name="SAPBEXformats 2 3 5 5 2" xfId="32713" xr:uid="{00000000-0005-0000-0000-0000A05F0000}"/>
    <cellStyle name="SAPBEXformats 2 3 5 5 3" xfId="43258" xr:uid="{00000000-0005-0000-0000-0000A15F0000}"/>
    <cellStyle name="SAPBEXformats 2 3 5 6" xfId="11401" xr:uid="{00000000-0005-0000-0000-0000A25F0000}"/>
    <cellStyle name="SAPBEXformats 2 3 5 7" xfId="23056" xr:uid="{00000000-0005-0000-0000-0000A35F0000}"/>
    <cellStyle name="SAPBEXformats 2 3 5 8" xfId="34393" xr:uid="{00000000-0005-0000-0000-0000A45F0000}"/>
    <cellStyle name="SAPBEXformats 2 3 6" xfId="6961" xr:uid="{00000000-0005-0000-0000-0000A55F0000}"/>
    <cellStyle name="SAPBEXformats 2 3 6 2" xfId="16242" xr:uid="{00000000-0005-0000-0000-0000A65F0000}"/>
    <cellStyle name="SAPBEXformats 2 3 6 2 2" xfId="27796" xr:uid="{00000000-0005-0000-0000-0000A75F0000}"/>
    <cellStyle name="SAPBEXformats 2 3 6 2 3" xfId="38723" xr:uid="{00000000-0005-0000-0000-0000A85F0000}"/>
    <cellStyle name="SAPBEXformats 2 3 6 3" xfId="18112" xr:uid="{00000000-0005-0000-0000-0000A95F0000}"/>
    <cellStyle name="SAPBEXformats 2 3 6 3 2" xfId="29600" xr:uid="{00000000-0005-0000-0000-0000AA5F0000}"/>
    <cellStyle name="SAPBEXformats 2 3 6 3 3" xfId="40401" xr:uid="{00000000-0005-0000-0000-0000AB5F0000}"/>
    <cellStyle name="SAPBEXformats 2 3 6 4" xfId="19761" xr:uid="{00000000-0005-0000-0000-0000AC5F0000}"/>
    <cellStyle name="SAPBEXformats 2 3 6 4 2" xfId="31249" xr:uid="{00000000-0005-0000-0000-0000AD5F0000}"/>
    <cellStyle name="SAPBEXformats 2 3 6 4 3" xfId="41947" xr:uid="{00000000-0005-0000-0000-0000AE5F0000}"/>
    <cellStyle name="SAPBEXformats 2 3 6 5" xfId="21495" xr:uid="{00000000-0005-0000-0000-0000AF5F0000}"/>
    <cellStyle name="SAPBEXformats 2 3 6 5 2" xfId="32976" xr:uid="{00000000-0005-0000-0000-0000B05F0000}"/>
    <cellStyle name="SAPBEXformats 2 3 6 5 3" xfId="43486" xr:uid="{00000000-0005-0000-0000-0000B15F0000}"/>
    <cellStyle name="SAPBEXformats 2 3 6 6" xfId="11664" xr:uid="{00000000-0005-0000-0000-0000B25F0000}"/>
    <cellStyle name="SAPBEXformats 2 3 6 7" xfId="23319" xr:uid="{00000000-0005-0000-0000-0000B35F0000}"/>
    <cellStyle name="SAPBEXformats 2 3 6 8" xfId="34656" xr:uid="{00000000-0005-0000-0000-0000B45F0000}"/>
    <cellStyle name="SAPBEXformats 2 3 7" xfId="10194" xr:uid="{00000000-0005-0000-0000-0000B55F0000}"/>
    <cellStyle name="SAPBEXformats 2 3 8" xfId="13908" xr:uid="{00000000-0005-0000-0000-0000B65F0000}"/>
    <cellStyle name="SAPBEXformats 2 3 8 2" xfId="25472" xr:uid="{00000000-0005-0000-0000-0000B75F0000}"/>
    <cellStyle name="SAPBEXformats 2 3 8 3" xfId="36677" xr:uid="{00000000-0005-0000-0000-0000B85F0000}"/>
    <cellStyle name="SAPBEXformats 2 3 9" xfId="13838" xr:uid="{00000000-0005-0000-0000-0000B95F0000}"/>
    <cellStyle name="SAPBEXformats 2 3 9 2" xfId="25402" xr:uid="{00000000-0005-0000-0000-0000BA5F0000}"/>
    <cellStyle name="SAPBEXformats 2 3 9 3" xfId="36615" xr:uid="{00000000-0005-0000-0000-0000BB5F0000}"/>
    <cellStyle name="SAPBEXformats 2 4" xfId="4315" xr:uid="{00000000-0005-0000-0000-0000BC5F0000}"/>
    <cellStyle name="SAPBEXformats 2 5" xfId="4316" xr:uid="{00000000-0005-0000-0000-0000BD5F0000}"/>
    <cellStyle name="SAPBEXformats 2 6" xfId="6569" xr:uid="{00000000-0005-0000-0000-0000BE5F0000}"/>
    <cellStyle name="SAPBEXformats 2 6 2" xfId="15850" xr:uid="{00000000-0005-0000-0000-0000BF5F0000}"/>
    <cellStyle name="SAPBEXformats 2 6 2 2" xfId="27404" xr:uid="{00000000-0005-0000-0000-0000C05F0000}"/>
    <cellStyle name="SAPBEXformats 2 6 2 3" xfId="38374" xr:uid="{00000000-0005-0000-0000-0000C15F0000}"/>
    <cellStyle name="SAPBEXformats 2 6 3" xfId="17759" xr:uid="{00000000-0005-0000-0000-0000C25F0000}"/>
    <cellStyle name="SAPBEXformats 2 6 3 2" xfId="29247" xr:uid="{00000000-0005-0000-0000-0000C35F0000}"/>
    <cellStyle name="SAPBEXformats 2 6 3 3" xfId="40050" xr:uid="{00000000-0005-0000-0000-0000C45F0000}"/>
    <cellStyle name="SAPBEXformats 2 6 4" xfId="19369" xr:uid="{00000000-0005-0000-0000-0000C55F0000}"/>
    <cellStyle name="SAPBEXformats 2 6 4 2" xfId="30857" xr:uid="{00000000-0005-0000-0000-0000C65F0000}"/>
    <cellStyle name="SAPBEXformats 2 6 4 3" xfId="41598" xr:uid="{00000000-0005-0000-0000-0000C75F0000}"/>
    <cellStyle name="SAPBEXformats 2 6 5" xfId="21103" xr:uid="{00000000-0005-0000-0000-0000C85F0000}"/>
    <cellStyle name="SAPBEXformats 2 6 5 2" xfId="32584" xr:uid="{00000000-0005-0000-0000-0000C95F0000}"/>
    <cellStyle name="SAPBEXformats 2 6 5 3" xfId="43137" xr:uid="{00000000-0005-0000-0000-0000CA5F0000}"/>
    <cellStyle name="SAPBEXformats 2 6 6" xfId="11272" xr:uid="{00000000-0005-0000-0000-0000CB5F0000}"/>
    <cellStyle name="SAPBEXformats 2 6 7" xfId="22927" xr:uid="{00000000-0005-0000-0000-0000CC5F0000}"/>
    <cellStyle name="SAPBEXformats 2 6 8" xfId="34264" xr:uid="{00000000-0005-0000-0000-0000CD5F0000}"/>
    <cellStyle name="SAPBEXformats 2 7" xfId="6628" xr:uid="{00000000-0005-0000-0000-0000CE5F0000}"/>
    <cellStyle name="SAPBEXformats 2 7 2" xfId="15909" xr:uid="{00000000-0005-0000-0000-0000CF5F0000}"/>
    <cellStyle name="SAPBEXformats 2 7 2 2" xfId="27463" xr:uid="{00000000-0005-0000-0000-0000D05F0000}"/>
    <cellStyle name="SAPBEXformats 2 7 2 3" xfId="38432" xr:uid="{00000000-0005-0000-0000-0000D15F0000}"/>
    <cellStyle name="SAPBEXformats 2 7 3" xfId="17817" xr:uid="{00000000-0005-0000-0000-0000D25F0000}"/>
    <cellStyle name="SAPBEXformats 2 7 3 2" xfId="29305" xr:uid="{00000000-0005-0000-0000-0000D35F0000}"/>
    <cellStyle name="SAPBEXformats 2 7 3 3" xfId="40108" xr:uid="{00000000-0005-0000-0000-0000D45F0000}"/>
    <cellStyle name="SAPBEXformats 2 7 4" xfId="19428" xr:uid="{00000000-0005-0000-0000-0000D55F0000}"/>
    <cellStyle name="SAPBEXformats 2 7 4 2" xfId="30916" xr:uid="{00000000-0005-0000-0000-0000D65F0000}"/>
    <cellStyle name="SAPBEXformats 2 7 4 3" xfId="41656" xr:uid="{00000000-0005-0000-0000-0000D75F0000}"/>
    <cellStyle name="SAPBEXformats 2 7 5" xfId="21162" xr:uid="{00000000-0005-0000-0000-0000D85F0000}"/>
    <cellStyle name="SAPBEXformats 2 7 5 2" xfId="32643" xr:uid="{00000000-0005-0000-0000-0000D95F0000}"/>
    <cellStyle name="SAPBEXformats 2 7 5 3" xfId="43195" xr:uid="{00000000-0005-0000-0000-0000DA5F0000}"/>
    <cellStyle name="SAPBEXformats 2 7 6" xfId="11331" xr:uid="{00000000-0005-0000-0000-0000DB5F0000}"/>
    <cellStyle name="SAPBEXformats 2 7 7" xfId="22986" xr:uid="{00000000-0005-0000-0000-0000DC5F0000}"/>
    <cellStyle name="SAPBEXformats 2 7 8" xfId="34323" xr:uid="{00000000-0005-0000-0000-0000DD5F0000}"/>
    <cellStyle name="SAPBEXformats 2 8" xfId="6693" xr:uid="{00000000-0005-0000-0000-0000DE5F0000}"/>
    <cellStyle name="SAPBEXformats 2 8 2" xfId="15974" xr:uid="{00000000-0005-0000-0000-0000DF5F0000}"/>
    <cellStyle name="SAPBEXformats 2 8 2 2" xfId="27528" xr:uid="{00000000-0005-0000-0000-0000E05F0000}"/>
    <cellStyle name="SAPBEXformats 2 8 2 3" xfId="38492" xr:uid="{00000000-0005-0000-0000-0000E15F0000}"/>
    <cellStyle name="SAPBEXformats 2 8 3" xfId="17878" xr:uid="{00000000-0005-0000-0000-0000E25F0000}"/>
    <cellStyle name="SAPBEXformats 2 8 3 2" xfId="29366" xr:uid="{00000000-0005-0000-0000-0000E35F0000}"/>
    <cellStyle name="SAPBEXformats 2 8 3 3" xfId="40169" xr:uid="{00000000-0005-0000-0000-0000E45F0000}"/>
    <cellStyle name="SAPBEXformats 2 8 4" xfId="19493" xr:uid="{00000000-0005-0000-0000-0000E55F0000}"/>
    <cellStyle name="SAPBEXformats 2 8 4 2" xfId="30981" xr:uid="{00000000-0005-0000-0000-0000E65F0000}"/>
    <cellStyle name="SAPBEXformats 2 8 4 3" xfId="41716" xr:uid="{00000000-0005-0000-0000-0000E75F0000}"/>
    <cellStyle name="SAPBEXformats 2 8 5" xfId="21227" xr:uid="{00000000-0005-0000-0000-0000E85F0000}"/>
    <cellStyle name="SAPBEXformats 2 8 5 2" xfId="32708" xr:uid="{00000000-0005-0000-0000-0000E95F0000}"/>
    <cellStyle name="SAPBEXformats 2 8 5 3" xfId="43255" xr:uid="{00000000-0005-0000-0000-0000EA5F0000}"/>
    <cellStyle name="SAPBEXformats 2 8 6" xfId="11396" xr:uid="{00000000-0005-0000-0000-0000EB5F0000}"/>
    <cellStyle name="SAPBEXformats 2 8 7" xfId="23051" xr:uid="{00000000-0005-0000-0000-0000EC5F0000}"/>
    <cellStyle name="SAPBEXformats 2 8 8" xfId="34388" xr:uid="{00000000-0005-0000-0000-0000ED5F0000}"/>
    <cellStyle name="SAPBEXformats 2 9" xfId="10191" xr:uid="{00000000-0005-0000-0000-0000EE5F0000}"/>
    <cellStyle name="SAPBEXformats 2 9 2" xfId="14950" xr:uid="{00000000-0005-0000-0000-0000EF5F0000}"/>
    <cellStyle name="SAPBEXformats 2 9 2 2" xfId="26508" xr:uid="{00000000-0005-0000-0000-0000F05F0000}"/>
    <cellStyle name="SAPBEXformats 2 9 2 3" xfId="37569" xr:uid="{00000000-0005-0000-0000-0000F15F0000}"/>
    <cellStyle name="SAPBEXformats 2 9 3" xfId="13286" xr:uid="{00000000-0005-0000-0000-0000F25F0000}"/>
    <cellStyle name="SAPBEXformats 2 9 3 2" xfId="24854" xr:uid="{00000000-0005-0000-0000-0000F35F0000}"/>
    <cellStyle name="SAPBEXformats 2 9 3 3" xfId="36132" xr:uid="{00000000-0005-0000-0000-0000F45F0000}"/>
    <cellStyle name="SAPBEXformats 2 9 4" xfId="13366" xr:uid="{00000000-0005-0000-0000-0000F55F0000}"/>
    <cellStyle name="SAPBEXformats 2 9 4 2" xfId="24934" xr:uid="{00000000-0005-0000-0000-0000F65F0000}"/>
    <cellStyle name="SAPBEXformats 2 9 4 3" xfId="36203" xr:uid="{00000000-0005-0000-0000-0000F75F0000}"/>
    <cellStyle name="SAPBEXformats 2 9 5" xfId="13756" xr:uid="{00000000-0005-0000-0000-0000F85F0000}"/>
    <cellStyle name="SAPBEXformats 2 9 5 2" xfId="25320" xr:uid="{00000000-0005-0000-0000-0000F95F0000}"/>
    <cellStyle name="SAPBEXformats 2 9 5 3" xfId="36548" xr:uid="{00000000-0005-0000-0000-0000FA5F0000}"/>
    <cellStyle name="SAPBEXformats 2 9 6" xfId="22365" xr:uid="{00000000-0005-0000-0000-0000FB5F0000}"/>
    <cellStyle name="SAPBEXformats 2 9 7" xfId="8653" xr:uid="{00000000-0005-0000-0000-0000FC5F0000}"/>
    <cellStyle name="SAPBEXformats 3" xfId="4317" xr:uid="{00000000-0005-0000-0000-0000FD5F0000}"/>
    <cellStyle name="SAPBEXformats 3 10" xfId="12799" xr:uid="{00000000-0005-0000-0000-0000FE5F0000}"/>
    <cellStyle name="SAPBEXformats 3 10 2" xfId="24369" xr:uid="{00000000-0005-0000-0000-0000FF5F0000}"/>
    <cellStyle name="SAPBEXformats 3 10 3" xfId="35690" xr:uid="{00000000-0005-0000-0000-000000600000}"/>
    <cellStyle name="SAPBEXformats 3 11" xfId="12814" xr:uid="{00000000-0005-0000-0000-000001600000}"/>
    <cellStyle name="SAPBEXformats 3 11 2" xfId="24384" xr:uid="{00000000-0005-0000-0000-000002600000}"/>
    <cellStyle name="SAPBEXformats 3 11 3" xfId="35703" xr:uid="{00000000-0005-0000-0000-000003600000}"/>
    <cellStyle name="SAPBEXformats 3 12" xfId="9758" xr:uid="{00000000-0005-0000-0000-000004600000}"/>
    <cellStyle name="SAPBEXformats 3 13" xfId="8428" xr:uid="{00000000-0005-0000-0000-000005600000}"/>
    <cellStyle name="SAPBEXformats 3 2" xfId="4318" xr:uid="{00000000-0005-0000-0000-000006600000}"/>
    <cellStyle name="SAPBEXformats 3 3" xfId="5492" xr:uid="{00000000-0005-0000-0000-000007600000}"/>
    <cellStyle name="SAPBEXformats 3 3 2" xfId="15304" xr:uid="{00000000-0005-0000-0000-000008600000}"/>
    <cellStyle name="SAPBEXformats 3 3 2 2" xfId="26859" xr:uid="{00000000-0005-0000-0000-000009600000}"/>
    <cellStyle name="SAPBEXformats 3 3 2 3" xfId="37889" xr:uid="{00000000-0005-0000-0000-00000A600000}"/>
    <cellStyle name="SAPBEXformats 3 3 3" xfId="17283" xr:uid="{00000000-0005-0000-0000-00000B600000}"/>
    <cellStyle name="SAPBEXformats 3 3 3 2" xfId="28771" xr:uid="{00000000-0005-0000-0000-00000C600000}"/>
    <cellStyle name="SAPBEXformats 3 3 3 3" xfId="39579" xr:uid="{00000000-0005-0000-0000-00000D600000}"/>
    <cellStyle name="SAPBEXformats 3 3 4" xfId="18890" xr:uid="{00000000-0005-0000-0000-00000E600000}"/>
    <cellStyle name="SAPBEXformats 3 3 4 2" xfId="30378" xr:uid="{00000000-0005-0000-0000-00000F600000}"/>
    <cellStyle name="SAPBEXformats 3 3 4 3" xfId="41172" xr:uid="{00000000-0005-0000-0000-000010600000}"/>
    <cellStyle name="SAPBEXformats 3 3 5" xfId="20630" xr:uid="{00000000-0005-0000-0000-000011600000}"/>
    <cellStyle name="SAPBEXformats 3 3 5 2" xfId="32114" xr:uid="{00000000-0005-0000-0000-000012600000}"/>
    <cellStyle name="SAPBEXformats 3 3 5 3" xfId="42720" xr:uid="{00000000-0005-0000-0000-000013600000}"/>
    <cellStyle name="SAPBEXformats 3 3 6" xfId="10723" xr:uid="{00000000-0005-0000-0000-000014600000}"/>
    <cellStyle name="SAPBEXformats 3 3 7" xfId="22462" xr:uid="{00000000-0005-0000-0000-000015600000}"/>
    <cellStyle name="SAPBEXformats 3 3 8" xfId="33809" xr:uid="{00000000-0005-0000-0000-000016600000}"/>
    <cellStyle name="SAPBEXformats 3 4" xfId="6923" xr:uid="{00000000-0005-0000-0000-000017600000}"/>
    <cellStyle name="SAPBEXformats 3 4 2" xfId="16204" xr:uid="{00000000-0005-0000-0000-000018600000}"/>
    <cellStyle name="SAPBEXformats 3 4 2 2" xfId="27758" xr:uid="{00000000-0005-0000-0000-000019600000}"/>
    <cellStyle name="SAPBEXformats 3 4 2 3" xfId="38690" xr:uid="{00000000-0005-0000-0000-00001A600000}"/>
    <cellStyle name="SAPBEXformats 3 4 3" xfId="18078" xr:uid="{00000000-0005-0000-0000-00001B600000}"/>
    <cellStyle name="SAPBEXformats 3 4 3 2" xfId="29566" xr:uid="{00000000-0005-0000-0000-00001C600000}"/>
    <cellStyle name="SAPBEXformats 3 4 3 3" xfId="40368" xr:uid="{00000000-0005-0000-0000-00001D600000}"/>
    <cellStyle name="SAPBEXformats 3 4 4" xfId="19723" xr:uid="{00000000-0005-0000-0000-00001E600000}"/>
    <cellStyle name="SAPBEXformats 3 4 4 2" xfId="31211" xr:uid="{00000000-0005-0000-0000-00001F600000}"/>
    <cellStyle name="SAPBEXformats 3 4 4 3" xfId="41914" xr:uid="{00000000-0005-0000-0000-000020600000}"/>
    <cellStyle name="SAPBEXformats 3 4 5" xfId="21457" xr:uid="{00000000-0005-0000-0000-000021600000}"/>
    <cellStyle name="SAPBEXformats 3 4 5 2" xfId="32938" xr:uid="{00000000-0005-0000-0000-000022600000}"/>
    <cellStyle name="SAPBEXformats 3 4 5 3" xfId="43453" xr:uid="{00000000-0005-0000-0000-000023600000}"/>
    <cellStyle name="SAPBEXformats 3 4 6" xfId="11626" xr:uid="{00000000-0005-0000-0000-000024600000}"/>
    <cellStyle name="SAPBEXformats 3 4 7" xfId="23281" xr:uid="{00000000-0005-0000-0000-000025600000}"/>
    <cellStyle name="SAPBEXformats 3 4 8" xfId="34618" xr:uid="{00000000-0005-0000-0000-000026600000}"/>
    <cellStyle name="SAPBEXformats 3 5" xfId="6410" xr:uid="{00000000-0005-0000-0000-000027600000}"/>
    <cellStyle name="SAPBEXformats 3 5 2" xfId="15691" xr:uid="{00000000-0005-0000-0000-000028600000}"/>
    <cellStyle name="SAPBEXformats 3 5 2 2" xfId="27245" xr:uid="{00000000-0005-0000-0000-000029600000}"/>
    <cellStyle name="SAPBEXformats 3 5 2 3" xfId="38235" xr:uid="{00000000-0005-0000-0000-00002A600000}"/>
    <cellStyle name="SAPBEXformats 3 5 3" xfId="17617" xr:uid="{00000000-0005-0000-0000-00002B600000}"/>
    <cellStyle name="SAPBEXformats 3 5 3 2" xfId="29105" xr:uid="{00000000-0005-0000-0000-00002C600000}"/>
    <cellStyle name="SAPBEXformats 3 5 3 3" xfId="39908" xr:uid="{00000000-0005-0000-0000-00002D600000}"/>
    <cellStyle name="SAPBEXformats 3 5 4" xfId="19210" xr:uid="{00000000-0005-0000-0000-00002E600000}"/>
    <cellStyle name="SAPBEXformats 3 5 4 2" xfId="30698" xr:uid="{00000000-0005-0000-0000-00002F600000}"/>
    <cellStyle name="SAPBEXformats 3 5 4 3" xfId="41459" xr:uid="{00000000-0005-0000-0000-000030600000}"/>
    <cellStyle name="SAPBEXformats 3 5 5" xfId="20944" xr:uid="{00000000-0005-0000-0000-000031600000}"/>
    <cellStyle name="SAPBEXformats 3 5 5 2" xfId="32425" xr:uid="{00000000-0005-0000-0000-000032600000}"/>
    <cellStyle name="SAPBEXformats 3 5 5 3" xfId="42998" xr:uid="{00000000-0005-0000-0000-000033600000}"/>
    <cellStyle name="SAPBEXformats 3 5 6" xfId="11113" xr:uid="{00000000-0005-0000-0000-000034600000}"/>
    <cellStyle name="SAPBEXformats 3 5 7" xfId="22768" xr:uid="{00000000-0005-0000-0000-000035600000}"/>
    <cellStyle name="SAPBEXformats 3 5 8" xfId="34105" xr:uid="{00000000-0005-0000-0000-000036600000}"/>
    <cellStyle name="SAPBEXformats 3 6" xfId="7732" xr:uid="{00000000-0005-0000-0000-000037600000}"/>
    <cellStyle name="SAPBEXformats 3 6 2" xfId="16717" xr:uid="{00000000-0005-0000-0000-000038600000}"/>
    <cellStyle name="SAPBEXformats 3 6 2 2" xfId="28271" xr:uid="{00000000-0005-0000-0000-000039600000}"/>
    <cellStyle name="SAPBEXformats 3 6 2 3" xfId="39146" xr:uid="{00000000-0005-0000-0000-00003A600000}"/>
    <cellStyle name="SAPBEXformats 3 6 3" xfId="18519" xr:uid="{00000000-0005-0000-0000-00003B600000}"/>
    <cellStyle name="SAPBEXformats 3 6 3 2" xfId="30007" xr:uid="{00000000-0005-0000-0000-00003C600000}"/>
    <cellStyle name="SAPBEXformats 3 6 3 3" xfId="40806" xr:uid="{00000000-0005-0000-0000-00003D600000}"/>
    <cellStyle name="SAPBEXformats 3 6 4" xfId="20204" xr:uid="{00000000-0005-0000-0000-00003E600000}"/>
    <cellStyle name="SAPBEXformats 3 6 4 2" xfId="31692" xr:uid="{00000000-0005-0000-0000-00003F600000}"/>
    <cellStyle name="SAPBEXformats 3 6 4 3" xfId="42342" xr:uid="{00000000-0005-0000-0000-000040600000}"/>
    <cellStyle name="SAPBEXformats 3 6 5" xfId="21938" xr:uid="{00000000-0005-0000-0000-000041600000}"/>
    <cellStyle name="SAPBEXformats 3 6 5 2" xfId="33419" xr:uid="{00000000-0005-0000-0000-000042600000}"/>
    <cellStyle name="SAPBEXformats 3 6 5 3" xfId="43881" xr:uid="{00000000-0005-0000-0000-000043600000}"/>
    <cellStyle name="SAPBEXformats 3 6 6" xfId="12183" xr:uid="{00000000-0005-0000-0000-000044600000}"/>
    <cellStyle name="SAPBEXformats 3 6 7" xfId="23762" xr:uid="{00000000-0005-0000-0000-000045600000}"/>
    <cellStyle name="SAPBEXformats 3 6 8" xfId="35097" xr:uid="{00000000-0005-0000-0000-000046600000}"/>
    <cellStyle name="SAPBEXformats 3 7" xfId="10195" xr:uid="{00000000-0005-0000-0000-000047600000}"/>
    <cellStyle name="SAPBEXformats 3 8" xfId="13636" xr:uid="{00000000-0005-0000-0000-000048600000}"/>
    <cellStyle name="SAPBEXformats 3 8 2" xfId="25200" xr:uid="{00000000-0005-0000-0000-000049600000}"/>
    <cellStyle name="SAPBEXformats 3 8 3" xfId="36439" xr:uid="{00000000-0005-0000-0000-00004A600000}"/>
    <cellStyle name="SAPBEXformats 3 9" xfId="14760" xr:uid="{00000000-0005-0000-0000-00004B600000}"/>
    <cellStyle name="SAPBEXformats 3 9 2" xfId="26319" xr:uid="{00000000-0005-0000-0000-00004C600000}"/>
    <cellStyle name="SAPBEXformats 3 9 3" xfId="37413" xr:uid="{00000000-0005-0000-0000-00004D600000}"/>
    <cellStyle name="SAPBEXformats 4" xfId="4319" xr:uid="{00000000-0005-0000-0000-00004E600000}"/>
    <cellStyle name="SAPBEXformats 4 10" xfId="9162" xr:uid="{00000000-0005-0000-0000-00004F600000}"/>
    <cellStyle name="SAPBEXformats 4 11" xfId="8889" xr:uid="{00000000-0005-0000-0000-000050600000}"/>
    <cellStyle name="SAPBEXformats 4 12" xfId="9519" xr:uid="{00000000-0005-0000-0000-000051600000}"/>
    <cellStyle name="SAPBEXformats 4 2" xfId="7378" xr:uid="{00000000-0005-0000-0000-000052600000}"/>
    <cellStyle name="SAPBEXformats 4 2 2" xfId="16612" xr:uid="{00000000-0005-0000-0000-000053600000}"/>
    <cellStyle name="SAPBEXformats 4 2 2 2" xfId="28166" xr:uid="{00000000-0005-0000-0000-000054600000}"/>
    <cellStyle name="SAPBEXformats 4 2 2 3" xfId="39049" xr:uid="{00000000-0005-0000-0000-000055600000}"/>
    <cellStyle name="SAPBEXformats 4 2 3" xfId="18445" xr:uid="{00000000-0005-0000-0000-000056600000}"/>
    <cellStyle name="SAPBEXformats 4 2 3 2" xfId="29933" xr:uid="{00000000-0005-0000-0000-000057600000}"/>
    <cellStyle name="SAPBEXformats 4 2 3 3" xfId="40733" xr:uid="{00000000-0005-0000-0000-000058600000}"/>
    <cellStyle name="SAPBEXformats 4 2 4" xfId="20131" xr:uid="{00000000-0005-0000-0000-000059600000}"/>
    <cellStyle name="SAPBEXformats 4 2 4 2" xfId="31619" xr:uid="{00000000-0005-0000-0000-00005A600000}"/>
    <cellStyle name="SAPBEXformats 4 2 4 3" xfId="42273" xr:uid="{00000000-0005-0000-0000-00005B600000}"/>
    <cellStyle name="SAPBEXformats 4 2 5" xfId="21865" xr:uid="{00000000-0005-0000-0000-00005C600000}"/>
    <cellStyle name="SAPBEXformats 4 2 5 2" xfId="33346" xr:uid="{00000000-0005-0000-0000-00005D600000}"/>
    <cellStyle name="SAPBEXformats 4 2 5 3" xfId="43812" xr:uid="{00000000-0005-0000-0000-00005E600000}"/>
    <cellStyle name="SAPBEXformats 4 2 6" xfId="12032" xr:uid="{00000000-0005-0000-0000-00005F600000}"/>
    <cellStyle name="SAPBEXformats 4 2 7" xfId="23689" xr:uid="{00000000-0005-0000-0000-000060600000}"/>
    <cellStyle name="SAPBEXformats 4 2 8" xfId="35024" xr:uid="{00000000-0005-0000-0000-000061600000}"/>
    <cellStyle name="SAPBEXformats 4 3" xfId="7872" xr:uid="{00000000-0005-0000-0000-000062600000}"/>
    <cellStyle name="SAPBEXformats 4 3 2" xfId="16857" xr:uid="{00000000-0005-0000-0000-000063600000}"/>
    <cellStyle name="SAPBEXformats 4 3 2 2" xfId="28411" xr:uid="{00000000-0005-0000-0000-000064600000}"/>
    <cellStyle name="SAPBEXformats 4 3 2 3" xfId="39253" xr:uid="{00000000-0005-0000-0000-000065600000}"/>
    <cellStyle name="SAPBEXformats 4 3 3" xfId="18636" xr:uid="{00000000-0005-0000-0000-000066600000}"/>
    <cellStyle name="SAPBEXformats 4 3 3 2" xfId="30124" xr:uid="{00000000-0005-0000-0000-000067600000}"/>
    <cellStyle name="SAPBEXformats 4 3 3 3" xfId="40921" xr:uid="{00000000-0005-0000-0000-000068600000}"/>
    <cellStyle name="SAPBEXformats 4 3 4" xfId="20344" xr:uid="{00000000-0005-0000-0000-000069600000}"/>
    <cellStyle name="SAPBEXformats 4 3 4 2" xfId="31832" xr:uid="{00000000-0005-0000-0000-00006A600000}"/>
    <cellStyle name="SAPBEXformats 4 3 4 3" xfId="42449" xr:uid="{00000000-0005-0000-0000-00006B600000}"/>
    <cellStyle name="SAPBEXformats 4 3 5" xfId="22078" xr:uid="{00000000-0005-0000-0000-00006C600000}"/>
    <cellStyle name="SAPBEXformats 4 3 5 2" xfId="33559" xr:uid="{00000000-0005-0000-0000-00006D600000}"/>
    <cellStyle name="SAPBEXformats 4 3 5 3" xfId="43988" xr:uid="{00000000-0005-0000-0000-00006E600000}"/>
    <cellStyle name="SAPBEXformats 4 3 6" xfId="12323" xr:uid="{00000000-0005-0000-0000-00006F600000}"/>
    <cellStyle name="SAPBEXformats 4 3 7" xfId="23902" xr:uid="{00000000-0005-0000-0000-000070600000}"/>
    <cellStyle name="SAPBEXformats 4 3 8" xfId="35237" xr:uid="{00000000-0005-0000-0000-000071600000}"/>
    <cellStyle name="SAPBEXformats 4 4" xfId="7974" xr:uid="{00000000-0005-0000-0000-000072600000}"/>
    <cellStyle name="SAPBEXformats 4 4 2" xfId="16959" xr:uid="{00000000-0005-0000-0000-000073600000}"/>
    <cellStyle name="SAPBEXformats 4 4 2 2" xfId="28513" xr:uid="{00000000-0005-0000-0000-000074600000}"/>
    <cellStyle name="SAPBEXformats 4 4 2 3" xfId="39351" xr:uid="{00000000-0005-0000-0000-000075600000}"/>
    <cellStyle name="SAPBEXformats 4 4 3" xfId="18736" xr:uid="{00000000-0005-0000-0000-000076600000}"/>
    <cellStyle name="SAPBEXformats 4 4 3 2" xfId="30224" xr:uid="{00000000-0005-0000-0000-000077600000}"/>
    <cellStyle name="SAPBEXformats 4 4 3 3" xfId="41020" xr:uid="{00000000-0005-0000-0000-000078600000}"/>
    <cellStyle name="SAPBEXformats 4 4 4" xfId="20446" xr:uid="{00000000-0005-0000-0000-000079600000}"/>
    <cellStyle name="SAPBEXformats 4 4 4 2" xfId="31934" xr:uid="{00000000-0005-0000-0000-00007A600000}"/>
    <cellStyle name="SAPBEXformats 4 4 4 3" xfId="42547" xr:uid="{00000000-0005-0000-0000-00007B600000}"/>
    <cellStyle name="SAPBEXformats 4 4 5" xfId="22180" xr:uid="{00000000-0005-0000-0000-00007C600000}"/>
    <cellStyle name="SAPBEXformats 4 4 5 2" xfId="33661" xr:uid="{00000000-0005-0000-0000-00007D600000}"/>
    <cellStyle name="SAPBEXformats 4 4 5 3" xfId="44086" xr:uid="{00000000-0005-0000-0000-00007E600000}"/>
    <cellStyle name="SAPBEXformats 4 4 6" xfId="12425" xr:uid="{00000000-0005-0000-0000-00007F600000}"/>
    <cellStyle name="SAPBEXformats 4 4 7" xfId="24004" xr:uid="{00000000-0005-0000-0000-000080600000}"/>
    <cellStyle name="SAPBEXformats 4 4 8" xfId="35339" xr:uid="{00000000-0005-0000-0000-000081600000}"/>
    <cellStyle name="SAPBEXformats 4 5" xfId="10196" xr:uid="{00000000-0005-0000-0000-000082600000}"/>
    <cellStyle name="SAPBEXformats 4 6" xfId="14249" xr:uid="{00000000-0005-0000-0000-000083600000}"/>
    <cellStyle name="SAPBEXformats 4 6 2" xfId="25813" xr:uid="{00000000-0005-0000-0000-000084600000}"/>
    <cellStyle name="SAPBEXformats 4 6 3" xfId="36976" xr:uid="{00000000-0005-0000-0000-000085600000}"/>
    <cellStyle name="SAPBEXformats 4 7" xfId="14561" xr:uid="{00000000-0005-0000-0000-000086600000}"/>
    <cellStyle name="SAPBEXformats 4 7 2" xfId="26122" xr:uid="{00000000-0005-0000-0000-000087600000}"/>
    <cellStyle name="SAPBEXformats 4 7 3" xfId="37255" xr:uid="{00000000-0005-0000-0000-000088600000}"/>
    <cellStyle name="SAPBEXformats 4 8" xfId="15088" xr:uid="{00000000-0005-0000-0000-000089600000}"/>
    <cellStyle name="SAPBEXformats 4 8 2" xfId="26646" xr:uid="{00000000-0005-0000-0000-00008A600000}"/>
    <cellStyle name="SAPBEXformats 4 8 3" xfId="37690" xr:uid="{00000000-0005-0000-0000-00008B600000}"/>
    <cellStyle name="SAPBEXformats 4 9" xfId="12809" xr:uid="{00000000-0005-0000-0000-00008C600000}"/>
    <cellStyle name="SAPBEXformats 4 9 2" xfId="24379" xr:uid="{00000000-0005-0000-0000-00008D600000}"/>
    <cellStyle name="SAPBEXformats 4 9 3" xfId="35698" xr:uid="{00000000-0005-0000-0000-00008E600000}"/>
    <cellStyle name="SAPBEXformats 5" xfId="12599" xr:uid="{00000000-0005-0000-0000-00008F600000}"/>
    <cellStyle name="SAPBEXformats 5 2" xfId="24169" xr:uid="{00000000-0005-0000-0000-000090600000}"/>
    <cellStyle name="SAPBEXformats 5 3" xfId="35500" xr:uid="{00000000-0005-0000-0000-000091600000}"/>
    <cellStyle name="SAPBEXformats 6" xfId="15397" xr:uid="{00000000-0005-0000-0000-000092600000}"/>
    <cellStyle name="SAPBEXformats 6 2" xfId="26951" xr:uid="{00000000-0005-0000-0000-000093600000}"/>
    <cellStyle name="SAPBEXformats 6 3" xfId="37973" xr:uid="{00000000-0005-0000-0000-000094600000}"/>
    <cellStyle name="SAPBEXformats 7" xfId="17344" xr:uid="{00000000-0005-0000-0000-000095600000}"/>
    <cellStyle name="SAPBEXformats 7 2" xfId="28832" xr:uid="{00000000-0005-0000-0000-000096600000}"/>
    <cellStyle name="SAPBEXformats 7 3" xfId="39636" xr:uid="{00000000-0005-0000-0000-000097600000}"/>
    <cellStyle name="SAPBEXformats 8" xfId="18935" xr:uid="{00000000-0005-0000-0000-000098600000}"/>
    <cellStyle name="SAPBEXformats 8 2" xfId="30423" xr:uid="{00000000-0005-0000-0000-000099600000}"/>
    <cellStyle name="SAPBEXformats 8 3" xfId="41212" xr:uid="{00000000-0005-0000-0000-00009A600000}"/>
    <cellStyle name="SAPBEXformats 9" xfId="9239" xr:uid="{00000000-0005-0000-0000-00009B600000}"/>
    <cellStyle name="SAPBEXheaderItem" xfId="4320" xr:uid="{00000000-0005-0000-0000-00009C600000}"/>
    <cellStyle name="SAPBEXheaderItem 2" xfId="4321" xr:uid="{00000000-0005-0000-0000-00009D600000}"/>
    <cellStyle name="SAPBEXheaderItem 2 2" xfId="4322" xr:uid="{00000000-0005-0000-0000-00009E600000}"/>
    <cellStyle name="SAPBEXheaderItem 2 2 10" xfId="8804" xr:uid="{00000000-0005-0000-0000-00009F600000}"/>
    <cellStyle name="SAPBEXheaderItem 2 2 11" xfId="8429" xr:uid="{00000000-0005-0000-0000-0000A0600000}"/>
    <cellStyle name="SAPBEXheaderItem 2 2 2" xfId="4323" xr:uid="{00000000-0005-0000-0000-0000A1600000}"/>
    <cellStyle name="SAPBEXheaderItem 2 2 2 10" xfId="9164" xr:uid="{00000000-0005-0000-0000-0000A2600000}"/>
    <cellStyle name="SAPBEXheaderItem 2 2 2 11" xfId="8871" xr:uid="{00000000-0005-0000-0000-0000A3600000}"/>
    <cellStyle name="SAPBEXheaderItem 2 2 2 12" xfId="8393" xr:uid="{00000000-0005-0000-0000-0000A4600000}"/>
    <cellStyle name="SAPBEXheaderItem 2 2 2 2" xfId="7380" xr:uid="{00000000-0005-0000-0000-0000A5600000}"/>
    <cellStyle name="SAPBEXheaderItem 2 2 2 2 2" xfId="16614" xr:uid="{00000000-0005-0000-0000-0000A6600000}"/>
    <cellStyle name="SAPBEXheaderItem 2 2 2 2 2 2" xfId="28168" xr:uid="{00000000-0005-0000-0000-0000A7600000}"/>
    <cellStyle name="SAPBEXheaderItem 2 2 2 2 2 3" xfId="39051" xr:uid="{00000000-0005-0000-0000-0000A8600000}"/>
    <cellStyle name="SAPBEXheaderItem 2 2 2 2 3" xfId="18447" xr:uid="{00000000-0005-0000-0000-0000A9600000}"/>
    <cellStyle name="SAPBEXheaderItem 2 2 2 2 3 2" xfId="29935" xr:uid="{00000000-0005-0000-0000-0000AA600000}"/>
    <cellStyle name="SAPBEXheaderItem 2 2 2 2 3 3" xfId="40735" xr:uid="{00000000-0005-0000-0000-0000AB600000}"/>
    <cellStyle name="SAPBEXheaderItem 2 2 2 2 4" xfId="20133" xr:uid="{00000000-0005-0000-0000-0000AC600000}"/>
    <cellStyle name="SAPBEXheaderItem 2 2 2 2 4 2" xfId="31621" xr:uid="{00000000-0005-0000-0000-0000AD600000}"/>
    <cellStyle name="SAPBEXheaderItem 2 2 2 2 4 3" xfId="42275" xr:uid="{00000000-0005-0000-0000-0000AE600000}"/>
    <cellStyle name="SAPBEXheaderItem 2 2 2 2 5" xfId="21867" xr:uid="{00000000-0005-0000-0000-0000AF600000}"/>
    <cellStyle name="SAPBEXheaderItem 2 2 2 2 5 2" xfId="33348" xr:uid="{00000000-0005-0000-0000-0000B0600000}"/>
    <cellStyle name="SAPBEXheaderItem 2 2 2 2 5 3" xfId="43814" xr:uid="{00000000-0005-0000-0000-0000B1600000}"/>
    <cellStyle name="SAPBEXheaderItem 2 2 2 2 6" xfId="12034" xr:uid="{00000000-0005-0000-0000-0000B2600000}"/>
    <cellStyle name="SAPBEXheaderItem 2 2 2 2 7" xfId="23691" xr:uid="{00000000-0005-0000-0000-0000B3600000}"/>
    <cellStyle name="SAPBEXheaderItem 2 2 2 2 8" xfId="35026" xr:uid="{00000000-0005-0000-0000-0000B4600000}"/>
    <cellStyle name="SAPBEXheaderItem 2 2 2 3" xfId="7874" xr:uid="{00000000-0005-0000-0000-0000B5600000}"/>
    <cellStyle name="SAPBEXheaderItem 2 2 2 3 2" xfId="16859" xr:uid="{00000000-0005-0000-0000-0000B6600000}"/>
    <cellStyle name="SAPBEXheaderItem 2 2 2 3 2 2" xfId="28413" xr:uid="{00000000-0005-0000-0000-0000B7600000}"/>
    <cellStyle name="SAPBEXheaderItem 2 2 2 3 2 3" xfId="39255" xr:uid="{00000000-0005-0000-0000-0000B8600000}"/>
    <cellStyle name="SAPBEXheaderItem 2 2 2 3 3" xfId="18638" xr:uid="{00000000-0005-0000-0000-0000B9600000}"/>
    <cellStyle name="SAPBEXheaderItem 2 2 2 3 3 2" xfId="30126" xr:uid="{00000000-0005-0000-0000-0000BA600000}"/>
    <cellStyle name="SAPBEXheaderItem 2 2 2 3 3 3" xfId="40923" xr:uid="{00000000-0005-0000-0000-0000BB600000}"/>
    <cellStyle name="SAPBEXheaderItem 2 2 2 3 4" xfId="20346" xr:uid="{00000000-0005-0000-0000-0000BC600000}"/>
    <cellStyle name="SAPBEXheaderItem 2 2 2 3 4 2" xfId="31834" xr:uid="{00000000-0005-0000-0000-0000BD600000}"/>
    <cellStyle name="SAPBEXheaderItem 2 2 2 3 4 3" xfId="42451" xr:uid="{00000000-0005-0000-0000-0000BE600000}"/>
    <cellStyle name="SAPBEXheaderItem 2 2 2 3 5" xfId="22080" xr:uid="{00000000-0005-0000-0000-0000BF600000}"/>
    <cellStyle name="SAPBEXheaderItem 2 2 2 3 5 2" xfId="33561" xr:uid="{00000000-0005-0000-0000-0000C0600000}"/>
    <cellStyle name="SAPBEXheaderItem 2 2 2 3 5 3" xfId="43990" xr:uid="{00000000-0005-0000-0000-0000C1600000}"/>
    <cellStyle name="SAPBEXheaderItem 2 2 2 3 6" xfId="12325" xr:uid="{00000000-0005-0000-0000-0000C2600000}"/>
    <cellStyle name="SAPBEXheaderItem 2 2 2 3 7" xfId="23904" xr:uid="{00000000-0005-0000-0000-0000C3600000}"/>
    <cellStyle name="SAPBEXheaderItem 2 2 2 3 8" xfId="35239" xr:uid="{00000000-0005-0000-0000-0000C4600000}"/>
    <cellStyle name="SAPBEXheaderItem 2 2 2 4" xfId="7976" xr:uid="{00000000-0005-0000-0000-0000C5600000}"/>
    <cellStyle name="SAPBEXheaderItem 2 2 2 4 2" xfId="16961" xr:uid="{00000000-0005-0000-0000-0000C6600000}"/>
    <cellStyle name="SAPBEXheaderItem 2 2 2 4 2 2" xfId="28515" xr:uid="{00000000-0005-0000-0000-0000C7600000}"/>
    <cellStyle name="SAPBEXheaderItem 2 2 2 4 2 3" xfId="39353" xr:uid="{00000000-0005-0000-0000-0000C8600000}"/>
    <cellStyle name="SAPBEXheaderItem 2 2 2 4 3" xfId="18738" xr:uid="{00000000-0005-0000-0000-0000C9600000}"/>
    <cellStyle name="SAPBEXheaderItem 2 2 2 4 3 2" xfId="30226" xr:uid="{00000000-0005-0000-0000-0000CA600000}"/>
    <cellStyle name="SAPBEXheaderItem 2 2 2 4 3 3" xfId="41022" xr:uid="{00000000-0005-0000-0000-0000CB600000}"/>
    <cellStyle name="SAPBEXheaderItem 2 2 2 4 4" xfId="20448" xr:uid="{00000000-0005-0000-0000-0000CC600000}"/>
    <cellStyle name="SAPBEXheaderItem 2 2 2 4 4 2" xfId="31936" xr:uid="{00000000-0005-0000-0000-0000CD600000}"/>
    <cellStyle name="SAPBEXheaderItem 2 2 2 4 4 3" xfId="42549" xr:uid="{00000000-0005-0000-0000-0000CE600000}"/>
    <cellStyle name="SAPBEXheaderItem 2 2 2 4 5" xfId="22182" xr:uid="{00000000-0005-0000-0000-0000CF600000}"/>
    <cellStyle name="SAPBEXheaderItem 2 2 2 4 5 2" xfId="33663" xr:uid="{00000000-0005-0000-0000-0000D0600000}"/>
    <cellStyle name="SAPBEXheaderItem 2 2 2 4 5 3" xfId="44088" xr:uid="{00000000-0005-0000-0000-0000D1600000}"/>
    <cellStyle name="SAPBEXheaderItem 2 2 2 4 6" xfId="12427" xr:uid="{00000000-0005-0000-0000-0000D2600000}"/>
    <cellStyle name="SAPBEXheaderItem 2 2 2 4 7" xfId="24006" xr:uid="{00000000-0005-0000-0000-0000D3600000}"/>
    <cellStyle name="SAPBEXheaderItem 2 2 2 4 8" xfId="35341" xr:uid="{00000000-0005-0000-0000-0000D4600000}"/>
    <cellStyle name="SAPBEXheaderItem 2 2 2 5" xfId="10198" xr:uid="{00000000-0005-0000-0000-0000D5600000}"/>
    <cellStyle name="SAPBEXheaderItem 2 2 2 6" xfId="14251" xr:uid="{00000000-0005-0000-0000-0000D6600000}"/>
    <cellStyle name="SAPBEXheaderItem 2 2 2 6 2" xfId="25815" xr:uid="{00000000-0005-0000-0000-0000D7600000}"/>
    <cellStyle name="SAPBEXheaderItem 2 2 2 6 3" xfId="36978" xr:uid="{00000000-0005-0000-0000-0000D8600000}"/>
    <cellStyle name="SAPBEXheaderItem 2 2 2 7" xfId="12958" xr:uid="{00000000-0005-0000-0000-0000D9600000}"/>
    <cellStyle name="SAPBEXheaderItem 2 2 2 7 2" xfId="24528" xr:uid="{00000000-0005-0000-0000-0000DA600000}"/>
    <cellStyle name="SAPBEXheaderItem 2 2 2 7 3" xfId="35829" xr:uid="{00000000-0005-0000-0000-0000DB600000}"/>
    <cellStyle name="SAPBEXheaderItem 2 2 2 8" xfId="13599" xr:uid="{00000000-0005-0000-0000-0000DC600000}"/>
    <cellStyle name="SAPBEXheaderItem 2 2 2 8 2" xfId="25163" xr:uid="{00000000-0005-0000-0000-0000DD600000}"/>
    <cellStyle name="SAPBEXheaderItem 2 2 2 8 3" xfId="36408" xr:uid="{00000000-0005-0000-0000-0000DE600000}"/>
    <cellStyle name="SAPBEXheaderItem 2 2 2 9" xfId="12725" xr:uid="{00000000-0005-0000-0000-0000DF600000}"/>
    <cellStyle name="SAPBEXheaderItem 2 2 2 9 2" xfId="24295" xr:uid="{00000000-0005-0000-0000-0000E0600000}"/>
    <cellStyle name="SAPBEXheaderItem 2 2 2 9 3" xfId="35619" xr:uid="{00000000-0005-0000-0000-0000E1600000}"/>
    <cellStyle name="SAPBEXheaderItem 2 2 3" xfId="5494" xr:uid="{00000000-0005-0000-0000-0000E2600000}"/>
    <cellStyle name="SAPBEXheaderItem 2 2 3 2" xfId="15306" xr:uid="{00000000-0005-0000-0000-0000E3600000}"/>
    <cellStyle name="SAPBEXheaderItem 2 2 3 2 2" xfId="26861" xr:uid="{00000000-0005-0000-0000-0000E4600000}"/>
    <cellStyle name="SAPBEXheaderItem 2 2 3 2 3" xfId="37891" xr:uid="{00000000-0005-0000-0000-0000E5600000}"/>
    <cellStyle name="SAPBEXheaderItem 2 2 3 3" xfId="17285" xr:uid="{00000000-0005-0000-0000-0000E6600000}"/>
    <cellStyle name="SAPBEXheaderItem 2 2 3 3 2" xfId="28773" xr:uid="{00000000-0005-0000-0000-0000E7600000}"/>
    <cellStyle name="SAPBEXheaderItem 2 2 3 3 3" xfId="39581" xr:uid="{00000000-0005-0000-0000-0000E8600000}"/>
    <cellStyle name="SAPBEXheaderItem 2 2 3 4" xfId="18892" xr:uid="{00000000-0005-0000-0000-0000E9600000}"/>
    <cellStyle name="SAPBEXheaderItem 2 2 3 4 2" xfId="30380" xr:uid="{00000000-0005-0000-0000-0000EA600000}"/>
    <cellStyle name="SAPBEXheaderItem 2 2 3 4 3" xfId="41174" xr:uid="{00000000-0005-0000-0000-0000EB600000}"/>
    <cellStyle name="SAPBEXheaderItem 2 2 3 5" xfId="20632" xr:uid="{00000000-0005-0000-0000-0000EC600000}"/>
    <cellStyle name="SAPBEXheaderItem 2 2 3 5 2" xfId="32116" xr:uid="{00000000-0005-0000-0000-0000ED600000}"/>
    <cellStyle name="SAPBEXheaderItem 2 2 3 5 3" xfId="42722" xr:uid="{00000000-0005-0000-0000-0000EE600000}"/>
    <cellStyle name="SAPBEXheaderItem 2 2 3 6" xfId="10725" xr:uid="{00000000-0005-0000-0000-0000EF600000}"/>
    <cellStyle name="SAPBEXheaderItem 2 2 3 7" xfId="22464" xr:uid="{00000000-0005-0000-0000-0000F0600000}"/>
    <cellStyle name="SAPBEXheaderItem 2 2 3 8" xfId="33811" xr:uid="{00000000-0005-0000-0000-0000F1600000}"/>
    <cellStyle name="SAPBEXheaderItem 2 2 4" xfId="6925" xr:uid="{00000000-0005-0000-0000-0000F2600000}"/>
    <cellStyle name="SAPBEXheaderItem 2 2 4 2" xfId="16206" xr:uid="{00000000-0005-0000-0000-0000F3600000}"/>
    <cellStyle name="SAPBEXheaderItem 2 2 4 2 2" xfId="27760" xr:uid="{00000000-0005-0000-0000-0000F4600000}"/>
    <cellStyle name="SAPBEXheaderItem 2 2 4 2 3" xfId="38692" xr:uid="{00000000-0005-0000-0000-0000F5600000}"/>
    <cellStyle name="SAPBEXheaderItem 2 2 4 3" xfId="18080" xr:uid="{00000000-0005-0000-0000-0000F6600000}"/>
    <cellStyle name="SAPBEXheaderItem 2 2 4 3 2" xfId="29568" xr:uid="{00000000-0005-0000-0000-0000F7600000}"/>
    <cellStyle name="SAPBEXheaderItem 2 2 4 3 3" xfId="40370" xr:uid="{00000000-0005-0000-0000-0000F8600000}"/>
    <cellStyle name="SAPBEXheaderItem 2 2 4 4" xfId="19725" xr:uid="{00000000-0005-0000-0000-0000F9600000}"/>
    <cellStyle name="SAPBEXheaderItem 2 2 4 4 2" xfId="31213" xr:uid="{00000000-0005-0000-0000-0000FA600000}"/>
    <cellStyle name="SAPBEXheaderItem 2 2 4 4 3" xfId="41916" xr:uid="{00000000-0005-0000-0000-0000FB600000}"/>
    <cellStyle name="SAPBEXheaderItem 2 2 4 5" xfId="21459" xr:uid="{00000000-0005-0000-0000-0000FC600000}"/>
    <cellStyle name="SAPBEXheaderItem 2 2 4 5 2" xfId="32940" xr:uid="{00000000-0005-0000-0000-0000FD600000}"/>
    <cellStyle name="SAPBEXheaderItem 2 2 4 5 3" xfId="43455" xr:uid="{00000000-0005-0000-0000-0000FE600000}"/>
    <cellStyle name="SAPBEXheaderItem 2 2 4 6" xfId="11628" xr:uid="{00000000-0005-0000-0000-0000FF600000}"/>
    <cellStyle name="SAPBEXheaderItem 2 2 4 7" xfId="23283" xr:uid="{00000000-0005-0000-0000-000000610000}"/>
    <cellStyle name="SAPBEXheaderItem 2 2 4 8" xfId="34620" xr:uid="{00000000-0005-0000-0000-000001610000}"/>
    <cellStyle name="SAPBEXheaderItem 2 2 5" xfId="10197" xr:uid="{00000000-0005-0000-0000-000002610000}"/>
    <cellStyle name="SAPBEXheaderItem 2 2 6" xfId="13638" xr:uid="{00000000-0005-0000-0000-000003610000}"/>
    <cellStyle name="SAPBEXheaderItem 2 2 6 2" xfId="25202" xr:uid="{00000000-0005-0000-0000-000004610000}"/>
    <cellStyle name="SAPBEXheaderItem 2 2 6 3" xfId="36441" xr:uid="{00000000-0005-0000-0000-000005610000}"/>
    <cellStyle name="SAPBEXheaderItem 2 2 7" xfId="14759" xr:uid="{00000000-0005-0000-0000-000006610000}"/>
    <cellStyle name="SAPBEXheaderItem 2 2 7 2" xfId="26318" xr:uid="{00000000-0005-0000-0000-000007610000}"/>
    <cellStyle name="SAPBEXheaderItem 2 2 7 3" xfId="37412" xr:uid="{00000000-0005-0000-0000-000008610000}"/>
    <cellStyle name="SAPBEXheaderItem 2 2 8" xfId="14337" xr:uid="{00000000-0005-0000-0000-000009610000}"/>
    <cellStyle name="SAPBEXheaderItem 2 2 8 2" xfId="25901" xr:uid="{00000000-0005-0000-0000-00000A610000}"/>
    <cellStyle name="SAPBEXheaderItem 2 2 8 3" xfId="37061" xr:uid="{00000000-0005-0000-0000-00000B610000}"/>
    <cellStyle name="SAPBEXheaderItem 2 2 9" xfId="12706" xr:uid="{00000000-0005-0000-0000-00000C610000}"/>
    <cellStyle name="SAPBEXheaderItem 2 2 9 2" xfId="24276" xr:uid="{00000000-0005-0000-0000-00000D610000}"/>
    <cellStyle name="SAPBEXheaderItem 2 2 9 3" xfId="35607" xr:uid="{00000000-0005-0000-0000-00000E610000}"/>
    <cellStyle name="SAPBEXheaderItem 2 3" xfId="4324" xr:uid="{00000000-0005-0000-0000-00000F610000}"/>
    <cellStyle name="SAPBEXheaderItem 2 3 2" xfId="5495" xr:uid="{00000000-0005-0000-0000-000010610000}"/>
    <cellStyle name="SAPBEXheaderItem 2 3 3" xfId="10199" xr:uid="{00000000-0005-0000-0000-000011610000}"/>
    <cellStyle name="SAPBEXheaderItem 2 4" xfId="4325" xr:uid="{00000000-0005-0000-0000-000012610000}"/>
    <cellStyle name="SAPBEXheaderItem 2 4 10" xfId="14336" xr:uid="{00000000-0005-0000-0000-000013610000}"/>
    <cellStyle name="SAPBEXheaderItem 2 4 10 2" xfId="25900" xr:uid="{00000000-0005-0000-0000-000014610000}"/>
    <cellStyle name="SAPBEXheaderItem 2 4 10 3" xfId="37060" xr:uid="{00000000-0005-0000-0000-000015610000}"/>
    <cellStyle name="SAPBEXheaderItem 2 4 11" xfId="12821" xr:uid="{00000000-0005-0000-0000-000016610000}"/>
    <cellStyle name="SAPBEXheaderItem 2 4 11 2" xfId="24391" xr:uid="{00000000-0005-0000-0000-000017610000}"/>
    <cellStyle name="SAPBEXheaderItem 2 4 11 3" xfId="35709" xr:uid="{00000000-0005-0000-0000-000018610000}"/>
    <cellStyle name="SAPBEXheaderItem 2 4 12" xfId="8803" xr:uid="{00000000-0005-0000-0000-000019610000}"/>
    <cellStyle name="SAPBEXheaderItem 2 4 13" xfId="8827" xr:uid="{00000000-0005-0000-0000-00001A610000}"/>
    <cellStyle name="SAPBEXheaderItem 2 4 2" xfId="4326" xr:uid="{00000000-0005-0000-0000-00001B610000}"/>
    <cellStyle name="SAPBEXheaderItem 2 4 3" xfId="5493" xr:uid="{00000000-0005-0000-0000-00001C610000}"/>
    <cellStyle name="SAPBEXheaderItem 2 4 3 2" xfId="15305" xr:uid="{00000000-0005-0000-0000-00001D610000}"/>
    <cellStyle name="SAPBEXheaderItem 2 4 3 2 2" xfId="26860" xr:uid="{00000000-0005-0000-0000-00001E610000}"/>
    <cellStyle name="SAPBEXheaderItem 2 4 3 2 3" xfId="37890" xr:uid="{00000000-0005-0000-0000-00001F610000}"/>
    <cellStyle name="SAPBEXheaderItem 2 4 3 3" xfId="17284" xr:uid="{00000000-0005-0000-0000-000020610000}"/>
    <cellStyle name="SAPBEXheaderItem 2 4 3 3 2" xfId="28772" xr:uid="{00000000-0005-0000-0000-000021610000}"/>
    <cellStyle name="SAPBEXheaderItem 2 4 3 3 3" xfId="39580" xr:uid="{00000000-0005-0000-0000-000022610000}"/>
    <cellStyle name="SAPBEXheaderItem 2 4 3 4" xfId="18891" xr:uid="{00000000-0005-0000-0000-000023610000}"/>
    <cellStyle name="SAPBEXheaderItem 2 4 3 4 2" xfId="30379" xr:uid="{00000000-0005-0000-0000-000024610000}"/>
    <cellStyle name="SAPBEXheaderItem 2 4 3 4 3" xfId="41173" xr:uid="{00000000-0005-0000-0000-000025610000}"/>
    <cellStyle name="SAPBEXheaderItem 2 4 3 5" xfId="20631" xr:uid="{00000000-0005-0000-0000-000026610000}"/>
    <cellStyle name="SAPBEXheaderItem 2 4 3 5 2" xfId="32115" xr:uid="{00000000-0005-0000-0000-000027610000}"/>
    <cellStyle name="SAPBEXheaderItem 2 4 3 5 3" xfId="42721" xr:uid="{00000000-0005-0000-0000-000028610000}"/>
    <cellStyle name="SAPBEXheaderItem 2 4 3 6" xfId="10724" xr:uid="{00000000-0005-0000-0000-000029610000}"/>
    <cellStyle name="SAPBEXheaderItem 2 4 3 7" xfId="22463" xr:uid="{00000000-0005-0000-0000-00002A610000}"/>
    <cellStyle name="SAPBEXheaderItem 2 4 3 8" xfId="33810" xr:uid="{00000000-0005-0000-0000-00002B610000}"/>
    <cellStyle name="SAPBEXheaderItem 2 4 4" xfId="6924" xr:uid="{00000000-0005-0000-0000-00002C610000}"/>
    <cellStyle name="SAPBEXheaderItem 2 4 4 2" xfId="16205" xr:uid="{00000000-0005-0000-0000-00002D610000}"/>
    <cellStyle name="SAPBEXheaderItem 2 4 4 2 2" xfId="27759" xr:uid="{00000000-0005-0000-0000-00002E610000}"/>
    <cellStyle name="SAPBEXheaderItem 2 4 4 2 3" xfId="38691" xr:uid="{00000000-0005-0000-0000-00002F610000}"/>
    <cellStyle name="SAPBEXheaderItem 2 4 4 3" xfId="18079" xr:uid="{00000000-0005-0000-0000-000030610000}"/>
    <cellStyle name="SAPBEXheaderItem 2 4 4 3 2" xfId="29567" xr:uid="{00000000-0005-0000-0000-000031610000}"/>
    <cellStyle name="SAPBEXheaderItem 2 4 4 3 3" xfId="40369" xr:uid="{00000000-0005-0000-0000-000032610000}"/>
    <cellStyle name="SAPBEXheaderItem 2 4 4 4" xfId="19724" xr:uid="{00000000-0005-0000-0000-000033610000}"/>
    <cellStyle name="SAPBEXheaderItem 2 4 4 4 2" xfId="31212" xr:uid="{00000000-0005-0000-0000-000034610000}"/>
    <cellStyle name="SAPBEXheaderItem 2 4 4 4 3" xfId="41915" xr:uid="{00000000-0005-0000-0000-000035610000}"/>
    <cellStyle name="SAPBEXheaderItem 2 4 4 5" xfId="21458" xr:uid="{00000000-0005-0000-0000-000036610000}"/>
    <cellStyle name="SAPBEXheaderItem 2 4 4 5 2" xfId="32939" xr:uid="{00000000-0005-0000-0000-000037610000}"/>
    <cellStyle name="SAPBEXheaderItem 2 4 4 5 3" xfId="43454" xr:uid="{00000000-0005-0000-0000-000038610000}"/>
    <cellStyle name="SAPBEXheaderItem 2 4 4 6" xfId="11627" xr:uid="{00000000-0005-0000-0000-000039610000}"/>
    <cellStyle name="SAPBEXheaderItem 2 4 4 7" xfId="23282" xr:uid="{00000000-0005-0000-0000-00003A610000}"/>
    <cellStyle name="SAPBEXheaderItem 2 4 4 8" xfId="34619" xr:uid="{00000000-0005-0000-0000-00003B610000}"/>
    <cellStyle name="SAPBEXheaderItem 2 4 5" xfId="6770" xr:uid="{00000000-0005-0000-0000-00003C610000}"/>
    <cellStyle name="SAPBEXheaderItem 2 4 5 2" xfId="16051" xr:uid="{00000000-0005-0000-0000-00003D610000}"/>
    <cellStyle name="SAPBEXheaderItem 2 4 5 2 2" xfId="27605" xr:uid="{00000000-0005-0000-0000-00003E610000}"/>
    <cellStyle name="SAPBEXheaderItem 2 4 5 2 3" xfId="38559" xr:uid="{00000000-0005-0000-0000-00003F610000}"/>
    <cellStyle name="SAPBEXheaderItem 2 4 5 3" xfId="17946" xr:uid="{00000000-0005-0000-0000-000040610000}"/>
    <cellStyle name="SAPBEXheaderItem 2 4 5 3 2" xfId="29434" xr:uid="{00000000-0005-0000-0000-000041610000}"/>
    <cellStyle name="SAPBEXheaderItem 2 4 5 3 3" xfId="40236" xr:uid="{00000000-0005-0000-0000-000042610000}"/>
    <cellStyle name="SAPBEXheaderItem 2 4 5 4" xfId="19570" xr:uid="{00000000-0005-0000-0000-000043610000}"/>
    <cellStyle name="SAPBEXheaderItem 2 4 5 4 2" xfId="31058" xr:uid="{00000000-0005-0000-0000-000044610000}"/>
    <cellStyle name="SAPBEXheaderItem 2 4 5 4 3" xfId="41783" xr:uid="{00000000-0005-0000-0000-000045610000}"/>
    <cellStyle name="SAPBEXheaderItem 2 4 5 5" xfId="21304" xr:uid="{00000000-0005-0000-0000-000046610000}"/>
    <cellStyle name="SAPBEXheaderItem 2 4 5 5 2" xfId="32785" xr:uid="{00000000-0005-0000-0000-000047610000}"/>
    <cellStyle name="SAPBEXheaderItem 2 4 5 5 3" xfId="43322" xr:uid="{00000000-0005-0000-0000-000048610000}"/>
    <cellStyle name="SAPBEXheaderItem 2 4 5 6" xfId="11473" xr:uid="{00000000-0005-0000-0000-000049610000}"/>
    <cellStyle name="SAPBEXheaderItem 2 4 5 7" xfId="23128" xr:uid="{00000000-0005-0000-0000-00004A610000}"/>
    <cellStyle name="SAPBEXheaderItem 2 4 5 8" xfId="34465" xr:uid="{00000000-0005-0000-0000-00004B610000}"/>
    <cellStyle name="SAPBEXheaderItem 2 4 6" xfId="6627" xr:uid="{00000000-0005-0000-0000-00004C610000}"/>
    <cellStyle name="SAPBEXheaderItem 2 4 6 2" xfId="15908" xr:uid="{00000000-0005-0000-0000-00004D610000}"/>
    <cellStyle name="SAPBEXheaderItem 2 4 6 2 2" xfId="27462" xr:uid="{00000000-0005-0000-0000-00004E610000}"/>
    <cellStyle name="SAPBEXheaderItem 2 4 6 2 3" xfId="38431" xr:uid="{00000000-0005-0000-0000-00004F610000}"/>
    <cellStyle name="SAPBEXheaderItem 2 4 6 3" xfId="17816" xr:uid="{00000000-0005-0000-0000-000050610000}"/>
    <cellStyle name="SAPBEXheaderItem 2 4 6 3 2" xfId="29304" xr:uid="{00000000-0005-0000-0000-000051610000}"/>
    <cellStyle name="SAPBEXheaderItem 2 4 6 3 3" xfId="40107" xr:uid="{00000000-0005-0000-0000-000052610000}"/>
    <cellStyle name="SAPBEXheaderItem 2 4 6 4" xfId="19427" xr:uid="{00000000-0005-0000-0000-000053610000}"/>
    <cellStyle name="SAPBEXheaderItem 2 4 6 4 2" xfId="30915" xr:uid="{00000000-0005-0000-0000-000054610000}"/>
    <cellStyle name="SAPBEXheaderItem 2 4 6 4 3" xfId="41655" xr:uid="{00000000-0005-0000-0000-000055610000}"/>
    <cellStyle name="SAPBEXheaderItem 2 4 6 5" xfId="21161" xr:uid="{00000000-0005-0000-0000-000056610000}"/>
    <cellStyle name="SAPBEXheaderItem 2 4 6 5 2" xfId="32642" xr:uid="{00000000-0005-0000-0000-000057610000}"/>
    <cellStyle name="SAPBEXheaderItem 2 4 6 5 3" xfId="43194" xr:uid="{00000000-0005-0000-0000-000058610000}"/>
    <cellStyle name="SAPBEXheaderItem 2 4 6 6" xfId="11330" xr:uid="{00000000-0005-0000-0000-000059610000}"/>
    <cellStyle name="SAPBEXheaderItem 2 4 6 7" xfId="22985" xr:uid="{00000000-0005-0000-0000-00005A610000}"/>
    <cellStyle name="SAPBEXheaderItem 2 4 6 8" xfId="34322" xr:uid="{00000000-0005-0000-0000-00005B610000}"/>
    <cellStyle name="SAPBEXheaderItem 2 4 7" xfId="10200" xr:uid="{00000000-0005-0000-0000-00005C610000}"/>
    <cellStyle name="SAPBEXheaderItem 2 4 8" xfId="13637" xr:uid="{00000000-0005-0000-0000-00005D610000}"/>
    <cellStyle name="SAPBEXheaderItem 2 4 8 2" xfId="25201" xr:uid="{00000000-0005-0000-0000-00005E610000}"/>
    <cellStyle name="SAPBEXheaderItem 2 4 8 3" xfId="36440" xr:uid="{00000000-0005-0000-0000-00005F610000}"/>
    <cellStyle name="SAPBEXheaderItem 2 4 9" xfId="13154" xr:uid="{00000000-0005-0000-0000-000060610000}"/>
    <cellStyle name="SAPBEXheaderItem 2 4 9 2" xfId="24722" xr:uid="{00000000-0005-0000-0000-000061610000}"/>
    <cellStyle name="SAPBEXheaderItem 2 4 9 3" xfId="36010" xr:uid="{00000000-0005-0000-0000-000062610000}"/>
    <cellStyle name="SAPBEXheaderItem 2 5" xfId="4327" xr:uid="{00000000-0005-0000-0000-000063610000}"/>
    <cellStyle name="SAPBEXheaderItem 2 5 10" xfId="9163" xr:uid="{00000000-0005-0000-0000-000064610000}"/>
    <cellStyle name="SAPBEXheaderItem 2 5 11" xfId="8876" xr:uid="{00000000-0005-0000-0000-000065610000}"/>
    <cellStyle name="SAPBEXheaderItem 2 5 12" xfId="8139" xr:uid="{00000000-0005-0000-0000-000066610000}"/>
    <cellStyle name="SAPBEXheaderItem 2 5 2" xfId="7379" xr:uid="{00000000-0005-0000-0000-000067610000}"/>
    <cellStyle name="SAPBEXheaderItem 2 5 2 2" xfId="16613" xr:uid="{00000000-0005-0000-0000-000068610000}"/>
    <cellStyle name="SAPBEXheaderItem 2 5 2 2 2" xfId="28167" xr:uid="{00000000-0005-0000-0000-000069610000}"/>
    <cellStyle name="SAPBEXheaderItem 2 5 2 2 3" xfId="39050" xr:uid="{00000000-0005-0000-0000-00006A610000}"/>
    <cellStyle name="SAPBEXheaderItem 2 5 2 3" xfId="18446" xr:uid="{00000000-0005-0000-0000-00006B610000}"/>
    <cellStyle name="SAPBEXheaderItem 2 5 2 3 2" xfId="29934" xr:uid="{00000000-0005-0000-0000-00006C610000}"/>
    <cellStyle name="SAPBEXheaderItem 2 5 2 3 3" xfId="40734" xr:uid="{00000000-0005-0000-0000-00006D610000}"/>
    <cellStyle name="SAPBEXheaderItem 2 5 2 4" xfId="20132" xr:uid="{00000000-0005-0000-0000-00006E610000}"/>
    <cellStyle name="SAPBEXheaderItem 2 5 2 4 2" xfId="31620" xr:uid="{00000000-0005-0000-0000-00006F610000}"/>
    <cellStyle name="SAPBEXheaderItem 2 5 2 4 3" xfId="42274" xr:uid="{00000000-0005-0000-0000-000070610000}"/>
    <cellStyle name="SAPBEXheaderItem 2 5 2 5" xfId="21866" xr:uid="{00000000-0005-0000-0000-000071610000}"/>
    <cellStyle name="SAPBEXheaderItem 2 5 2 5 2" xfId="33347" xr:uid="{00000000-0005-0000-0000-000072610000}"/>
    <cellStyle name="SAPBEXheaderItem 2 5 2 5 3" xfId="43813" xr:uid="{00000000-0005-0000-0000-000073610000}"/>
    <cellStyle name="SAPBEXheaderItem 2 5 2 6" xfId="12033" xr:uid="{00000000-0005-0000-0000-000074610000}"/>
    <cellStyle name="SAPBEXheaderItem 2 5 2 7" xfId="23690" xr:uid="{00000000-0005-0000-0000-000075610000}"/>
    <cellStyle name="SAPBEXheaderItem 2 5 2 8" xfId="35025" xr:uid="{00000000-0005-0000-0000-000076610000}"/>
    <cellStyle name="SAPBEXheaderItem 2 5 3" xfId="7873" xr:uid="{00000000-0005-0000-0000-000077610000}"/>
    <cellStyle name="SAPBEXheaderItem 2 5 3 2" xfId="16858" xr:uid="{00000000-0005-0000-0000-000078610000}"/>
    <cellStyle name="SAPBEXheaderItem 2 5 3 2 2" xfId="28412" xr:uid="{00000000-0005-0000-0000-000079610000}"/>
    <cellStyle name="SAPBEXheaderItem 2 5 3 2 3" xfId="39254" xr:uid="{00000000-0005-0000-0000-00007A610000}"/>
    <cellStyle name="SAPBEXheaderItem 2 5 3 3" xfId="18637" xr:uid="{00000000-0005-0000-0000-00007B610000}"/>
    <cellStyle name="SAPBEXheaderItem 2 5 3 3 2" xfId="30125" xr:uid="{00000000-0005-0000-0000-00007C610000}"/>
    <cellStyle name="SAPBEXheaderItem 2 5 3 3 3" xfId="40922" xr:uid="{00000000-0005-0000-0000-00007D610000}"/>
    <cellStyle name="SAPBEXheaderItem 2 5 3 4" xfId="20345" xr:uid="{00000000-0005-0000-0000-00007E610000}"/>
    <cellStyle name="SAPBEXheaderItem 2 5 3 4 2" xfId="31833" xr:uid="{00000000-0005-0000-0000-00007F610000}"/>
    <cellStyle name="SAPBEXheaderItem 2 5 3 4 3" xfId="42450" xr:uid="{00000000-0005-0000-0000-000080610000}"/>
    <cellStyle name="SAPBEXheaderItem 2 5 3 5" xfId="22079" xr:uid="{00000000-0005-0000-0000-000081610000}"/>
    <cellStyle name="SAPBEXheaderItem 2 5 3 5 2" xfId="33560" xr:uid="{00000000-0005-0000-0000-000082610000}"/>
    <cellStyle name="SAPBEXheaderItem 2 5 3 5 3" xfId="43989" xr:uid="{00000000-0005-0000-0000-000083610000}"/>
    <cellStyle name="SAPBEXheaderItem 2 5 3 6" xfId="12324" xr:uid="{00000000-0005-0000-0000-000084610000}"/>
    <cellStyle name="SAPBEXheaderItem 2 5 3 7" xfId="23903" xr:uid="{00000000-0005-0000-0000-000085610000}"/>
    <cellStyle name="SAPBEXheaderItem 2 5 3 8" xfId="35238" xr:uid="{00000000-0005-0000-0000-000086610000}"/>
    <cellStyle name="SAPBEXheaderItem 2 5 4" xfId="7975" xr:uid="{00000000-0005-0000-0000-000087610000}"/>
    <cellStyle name="SAPBEXheaderItem 2 5 4 2" xfId="16960" xr:uid="{00000000-0005-0000-0000-000088610000}"/>
    <cellStyle name="SAPBEXheaderItem 2 5 4 2 2" xfId="28514" xr:uid="{00000000-0005-0000-0000-000089610000}"/>
    <cellStyle name="SAPBEXheaderItem 2 5 4 2 3" xfId="39352" xr:uid="{00000000-0005-0000-0000-00008A610000}"/>
    <cellStyle name="SAPBEXheaderItem 2 5 4 3" xfId="18737" xr:uid="{00000000-0005-0000-0000-00008B610000}"/>
    <cellStyle name="SAPBEXheaderItem 2 5 4 3 2" xfId="30225" xr:uid="{00000000-0005-0000-0000-00008C610000}"/>
    <cellStyle name="SAPBEXheaderItem 2 5 4 3 3" xfId="41021" xr:uid="{00000000-0005-0000-0000-00008D610000}"/>
    <cellStyle name="SAPBEXheaderItem 2 5 4 4" xfId="20447" xr:uid="{00000000-0005-0000-0000-00008E610000}"/>
    <cellStyle name="SAPBEXheaderItem 2 5 4 4 2" xfId="31935" xr:uid="{00000000-0005-0000-0000-00008F610000}"/>
    <cellStyle name="SAPBEXheaderItem 2 5 4 4 3" xfId="42548" xr:uid="{00000000-0005-0000-0000-000090610000}"/>
    <cellStyle name="SAPBEXheaderItem 2 5 4 5" xfId="22181" xr:uid="{00000000-0005-0000-0000-000091610000}"/>
    <cellStyle name="SAPBEXheaderItem 2 5 4 5 2" xfId="33662" xr:uid="{00000000-0005-0000-0000-000092610000}"/>
    <cellStyle name="SAPBEXheaderItem 2 5 4 5 3" xfId="44087" xr:uid="{00000000-0005-0000-0000-000093610000}"/>
    <cellStyle name="SAPBEXheaderItem 2 5 4 6" xfId="12426" xr:uid="{00000000-0005-0000-0000-000094610000}"/>
    <cellStyle name="SAPBEXheaderItem 2 5 4 7" xfId="24005" xr:uid="{00000000-0005-0000-0000-000095610000}"/>
    <cellStyle name="SAPBEXheaderItem 2 5 4 8" xfId="35340" xr:uid="{00000000-0005-0000-0000-000096610000}"/>
    <cellStyle name="SAPBEXheaderItem 2 5 5" xfId="10201" xr:uid="{00000000-0005-0000-0000-000097610000}"/>
    <cellStyle name="SAPBEXheaderItem 2 5 6" xfId="14250" xr:uid="{00000000-0005-0000-0000-000098610000}"/>
    <cellStyle name="SAPBEXheaderItem 2 5 6 2" xfId="25814" xr:uid="{00000000-0005-0000-0000-000099610000}"/>
    <cellStyle name="SAPBEXheaderItem 2 5 6 3" xfId="36977" xr:uid="{00000000-0005-0000-0000-00009A610000}"/>
    <cellStyle name="SAPBEXheaderItem 2 5 7" xfId="13798" xr:uid="{00000000-0005-0000-0000-00009B610000}"/>
    <cellStyle name="SAPBEXheaderItem 2 5 7 2" xfId="25362" xr:uid="{00000000-0005-0000-0000-00009C610000}"/>
    <cellStyle name="SAPBEXheaderItem 2 5 7 3" xfId="36582" xr:uid="{00000000-0005-0000-0000-00009D610000}"/>
    <cellStyle name="SAPBEXheaderItem 2 5 8" xfId="13726" xr:uid="{00000000-0005-0000-0000-00009E610000}"/>
    <cellStyle name="SAPBEXheaderItem 2 5 8 2" xfId="25290" xr:uid="{00000000-0005-0000-0000-00009F610000}"/>
    <cellStyle name="SAPBEXheaderItem 2 5 8 3" xfId="36520" xr:uid="{00000000-0005-0000-0000-0000A0610000}"/>
    <cellStyle name="SAPBEXheaderItem 2 5 9" xfId="15381" xr:uid="{00000000-0005-0000-0000-0000A1610000}"/>
    <cellStyle name="SAPBEXheaderItem 2 5 9 2" xfId="26935" xr:uid="{00000000-0005-0000-0000-0000A2610000}"/>
    <cellStyle name="SAPBEXheaderItem 2 5 9 3" xfId="37957" xr:uid="{00000000-0005-0000-0000-0000A3610000}"/>
    <cellStyle name="SAPBEXheaderItem 3" xfId="4328" xr:uid="{00000000-0005-0000-0000-0000A4610000}"/>
    <cellStyle name="SAPBEXheaderItem 3 10" xfId="13061" xr:uid="{00000000-0005-0000-0000-0000A5610000}"/>
    <cellStyle name="SAPBEXheaderItem 3 10 2" xfId="24630" xr:uid="{00000000-0005-0000-0000-0000A6610000}"/>
    <cellStyle name="SAPBEXheaderItem 3 10 3" xfId="35918" xr:uid="{00000000-0005-0000-0000-0000A7610000}"/>
    <cellStyle name="SAPBEXheaderItem 3 11" xfId="14819" xr:uid="{00000000-0005-0000-0000-0000A8610000}"/>
    <cellStyle name="SAPBEXheaderItem 3 11 2" xfId="26378" xr:uid="{00000000-0005-0000-0000-0000A9610000}"/>
    <cellStyle name="SAPBEXheaderItem 3 11 3" xfId="37466" xr:uid="{00000000-0005-0000-0000-0000AA610000}"/>
    <cellStyle name="SAPBEXheaderItem 3 12" xfId="15144" xr:uid="{00000000-0005-0000-0000-0000AB610000}"/>
    <cellStyle name="SAPBEXheaderItem 3 12 2" xfId="26702" xr:uid="{00000000-0005-0000-0000-0000AC610000}"/>
    <cellStyle name="SAPBEXheaderItem 3 12 3" xfId="37743" xr:uid="{00000000-0005-0000-0000-0000AD610000}"/>
    <cellStyle name="SAPBEXheaderItem 3 13" xfId="20569" xr:uid="{00000000-0005-0000-0000-0000AE610000}"/>
    <cellStyle name="SAPBEXheaderItem 3 13 2" xfId="32057" xr:uid="{00000000-0005-0000-0000-0000AF610000}"/>
    <cellStyle name="SAPBEXheaderItem 3 13 3" xfId="42668" xr:uid="{00000000-0005-0000-0000-0000B0610000}"/>
    <cellStyle name="SAPBEXheaderItem 3 14" xfId="8927" xr:uid="{00000000-0005-0000-0000-0000B1610000}"/>
    <cellStyle name="SAPBEXheaderItem 3 15" xfId="8727" xr:uid="{00000000-0005-0000-0000-0000B2610000}"/>
    <cellStyle name="SAPBEXheaderItem 3 2" xfId="4329" xr:uid="{00000000-0005-0000-0000-0000B3610000}"/>
    <cellStyle name="SAPBEXheaderItem 3 2 10" xfId="13532" xr:uid="{00000000-0005-0000-0000-0000B4610000}"/>
    <cellStyle name="SAPBEXheaderItem 3 2 10 2" xfId="25096" xr:uid="{00000000-0005-0000-0000-0000B5610000}"/>
    <cellStyle name="SAPBEXheaderItem 3 2 10 3" xfId="36352" xr:uid="{00000000-0005-0000-0000-0000B6610000}"/>
    <cellStyle name="SAPBEXheaderItem 3 2 11" xfId="13389" xr:uid="{00000000-0005-0000-0000-0000B7610000}"/>
    <cellStyle name="SAPBEXheaderItem 3 2 11 2" xfId="24956" xr:uid="{00000000-0005-0000-0000-0000B8610000}"/>
    <cellStyle name="SAPBEXheaderItem 3 2 11 3" xfId="36225" xr:uid="{00000000-0005-0000-0000-0000B9610000}"/>
    <cellStyle name="SAPBEXheaderItem 3 2 12" xfId="8858" xr:uid="{00000000-0005-0000-0000-0000BA610000}"/>
    <cellStyle name="SAPBEXheaderItem 3 2 13" xfId="8323" xr:uid="{00000000-0005-0000-0000-0000BB610000}"/>
    <cellStyle name="SAPBEXheaderItem 3 2 2" xfId="4330" xr:uid="{00000000-0005-0000-0000-0000BC610000}"/>
    <cellStyle name="SAPBEXheaderItem 3 2 3" xfId="4331" xr:uid="{00000000-0005-0000-0000-0000BD610000}"/>
    <cellStyle name="SAPBEXheaderItem 3 2 4" xfId="7085" xr:uid="{00000000-0005-0000-0000-0000BE610000}"/>
    <cellStyle name="SAPBEXheaderItem 3 2 4 2" xfId="16366" xr:uid="{00000000-0005-0000-0000-0000BF610000}"/>
    <cellStyle name="SAPBEXheaderItem 3 2 4 2 2" xfId="27920" xr:uid="{00000000-0005-0000-0000-0000C0610000}"/>
    <cellStyle name="SAPBEXheaderItem 3 2 4 2 3" xfId="38831" xr:uid="{00000000-0005-0000-0000-0000C1610000}"/>
    <cellStyle name="SAPBEXheaderItem 3 2 4 3" xfId="18222" xr:uid="{00000000-0005-0000-0000-0000C2610000}"/>
    <cellStyle name="SAPBEXheaderItem 3 2 4 3 2" xfId="29710" xr:uid="{00000000-0005-0000-0000-0000C3610000}"/>
    <cellStyle name="SAPBEXheaderItem 3 2 4 3 3" xfId="40511" xr:uid="{00000000-0005-0000-0000-0000C4610000}"/>
    <cellStyle name="SAPBEXheaderItem 3 2 4 4" xfId="19885" xr:uid="{00000000-0005-0000-0000-0000C5610000}"/>
    <cellStyle name="SAPBEXheaderItem 3 2 4 4 2" xfId="31373" xr:uid="{00000000-0005-0000-0000-0000C6610000}"/>
    <cellStyle name="SAPBEXheaderItem 3 2 4 4 3" xfId="42055" xr:uid="{00000000-0005-0000-0000-0000C7610000}"/>
    <cellStyle name="SAPBEXheaderItem 3 2 4 5" xfId="21619" xr:uid="{00000000-0005-0000-0000-0000C8610000}"/>
    <cellStyle name="SAPBEXheaderItem 3 2 4 5 2" xfId="33100" xr:uid="{00000000-0005-0000-0000-0000C9610000}"/>
    <cellStyle name="SAPBEXheaderItem 3 2 4 5 3" xfId="43594" xr:uid="{00000000-0005-0000-0000-0000CA610000}"/>
    <cellStyle name="SAPBEXheaderItem 3 2 4 6" xfId="11788" xr:uid="{00000000-0005-0000-0000-0000CB610000}"/>
    <cellStyle name="SAPBEXheaderItem 3 2 4 7" xfId="23443" xr:uid="{00000000-0005-0000-0000-0000CC610000}"/>
    <cellStyle name="SAPBEXheaderItem 3 2 4 8" xfId="34780" xr:uid="{00000000-0005-0000-0000-0000CD610000}"/>
    <cellStyle name="SAPBEXheaderItem 3 2 5" xfId="6701" xr:uid="{00000000-0005-0000-0000-0000CE610000}"/>
    <cellStyle name="SAPBEXheaderItem 3 2 5 2" xfId="15982" xr:uid="{00000000-0005-0000-0000-0000CF610000}"/>
    <cellStyle name="SAPBEXheaderItem 3 2 5 2 2" xfId="27536" xr:uid="{00000000-0005-0000-0000-0000D0610000}"/>
    <cellStyle name="SAPBEXheaderItem 3 2 5 2 3" xfId="38497" xr:uid="{00000000-0005-0000-0000-0000D1610000}"/>
    <cellStyle name="SAPBEXheaderItem 3 2 5 3" xfId="17883" xr:uid="{00000000-0005-0000-0000-0000D2610000}"/>
    <cellStyle name="SAPBEXheaderItem 3 2 5 3 2" xfId="29371" xr:uid="{00000000-0005-0000-0000-0000D3610000}"/>
    <cellStyle name="SAPBEXheaderItem 3 2 5 3 3" xfId="40174" xr:uid="{00000000-0005-0000-0000-0000D4610000}"/>
    <cellStyle name="SAPBEXheaderItem 3 2 5 4" xfId="19501" xr:uid="{00000000-0005-0000-0000-0000D5610000}"/>
    <cellStyle name="SAPBEXheaderItem 3 2 5 4 2" xfId="30989" xr:uid="{00000000-0005-0000-0000-0000D6610000}"/>
    <cellStyle name="SAPBEXheaderItem 3 2 5 4 3" xfId="41721" xr:uid="{00000000-0005-0000-0000-0000D7610000}"/>
    <cellStyle name="SAPBEXheaderItem 3 2 5 5" xfId="21235" xr:uid="{00000000-0005-0000-0000-0000D8610000}"/>
    <cellStyle name="SAPBEXheaderItem 3 2 5 5 2" xfId="32716" xr:uid="{00000000-0005-0000-0000-0000D9610000}"/>
    <cellStyle name="SAPBEXheaderItem 3 2 5 5 3" xfId="43260" xr:uid="{00000000-0005-0000-0000-0000DA610000}"/>
    <cellStyle name="SAPBEXheaderItem 3 2 5 6" xfId="11404" xr:uid="{00000000-0005-0000-0000-0000DB610000}"/>
    <cellStyle name="SAPBEXheaderItem 3 2 5 7" xfId="23059" xr:uid="{00000000-0005-0000-0000-0000DC610000}"/>
    <cellStyle name="SAPBEXheaderItem 3 2 5 8" xfId="34396" xr:uid="{00000000-0005-0000-0000-0000DD610000}"/>
    <cellStyle name="SAPBEXheaderItem 3 2 6" xfId="6529" xr:uid="{00000000-0005-0000-0000-0000DE610000}"/>
    <cellStyle name="SAPBEXheaderItem 3 2 6 2" xfId="15810" xr:uid="{00000000-0005-0000-0000-0000DF610000}"/>
    <cellStyle name="SAPBEXheaderItem 3 2 6 2 2" xfId="27364" xr:uid="{00000000-0005-0000-0000-0000E0610000}"/>
    <cellStyle name="SAPBEXheaderItem 3 2 6 2 3" xfId="38339" xr:uid="{00000000-0005-0000-0000-0000E1610000}"/>
    <cellStyle name="SAPBEXheaderItem 3 2 6 3" xfId="17724" xr:uid="{00000000-0005-0000-0000-0000E2610000}"/>
    <cellStyle name="SAPBEXheaderItem 3 2 6 3 2" xfId="29212" xr:uid="{00000000-0005-0000-0000-0000E3610000}"/>
    <cellStyle name="SAPBEXheaderItem 3 2 6 3 3" xfId="40015" xr:uid="{00000000-0005-0000-0000-0000E4610000}"/>
    <cellStyle name="SAPBEXheaderItem 3 2 6 4" xfId="19329" xr:uid="{00000000-0005-0000-0000-0000E5610000}"/>
    <cellStyle name="SAPBEXheaderItem 3 2 6 4 2" xfId="30817" xr:uid="{00000000-0005-0000-0000-0000E6610000}"/>
    <cellStyle name="SAPBEXheaderItem 3 2 6 4 3" xfId="41563" xr:uid="{00000000-0005-0000-0000-0000E7610000}"/>
    <cellStyle name="SAPBEXheaderItem 3 2 6 5" xfId="21063" xr:uid="{00000000-0005-0000-0000-0000E8610000}"/>
    <cellStyle name="SAPBEXheaderItem 3 2 6 5 2" xfId="32544" xr:uid="{00000000-0005-0000-0000-0000E9610000}"/>
    <cellStyle name="SAPBEXheaderItem 3 2 6 5 3" xfId="43102" xr:uid="{00000000-0005-0000-0000-0000EA610000}"/>
    <cellStyle name="SAPBEXheaderItem 3 2 6 6" xfId="11232" xr:uid="{00000000-0005-0000-0000-0000EB610000}"/>
    <cellStyle name="SAPBEXheaderItem 3 2 6 7" xfId="22887" xr:uid="{00000000-0005-0000-0000-0000EC610000}"/>
    <cellStyle name="SAPBEXheaderItem 3 2 6 8" xfId="34224" xr:uid="{00000000-0005-0000-0000-0000ED610000}"/>
    <cellStyle name="SAPBEXheaderItem 3 2 7" xfId="10203" xr:uid="{00000000-0005-0000-0000-0000EE610000}"/>
    <cellStyle name="SAPBEXheaderItem 3 2 7 2" xfId="14957" xr:uid="{00000000-0005-0000-0000-0000EF610000}"/>
    <cellStyle name="SAPBEXheaderItem 3 2 7 2 2" xfId="26515" xr:uid="{00000000-0005-0000-0000-0000F0610000}"/>
    <cellStyle name="SAPBEXheaderItem 3 2 7 2 3" xfId="37574" xr:uid="{00000000-0005-0000-0000-0000F1610000}"/>
    <cellStyle name="SAPBEXheaderItem 3 2 7 3" xfId="13284" xr:uid="{00000000-0005-0000-0000-0000F2610000}"/>
    <cellStyle name="SAPBEXheaderItem 3 2 7 3 2" xfId="24852" xr:uid="{00000000-0005-0000-0000-0000F3610000}"/>
    <cellStyle name="SAPBEXheaderItem 3 2 7 3 3" xfId="36130" xr:uid="{00000000-0005-0000-0000-0000F4610000}"/>
    <cellStyle name="SAPBEXheaderItem 3 2 7 4" xfId="15259" xr:uid="{00000000-0005-0000-0000-0000F5610000}"/>
    <cellStyle name="SAPBEXheaderItem 3 2 7 4 2" xfId="26814" xr:uid="{00000000-0005-0000-0000-0000F6610000}"/>
    <cellStyle name="SAPBEXheaderItem 3 2 7 4 3" xfId="37846" xr:uid="{00000000-0005-0000-0000-0000F7610000}"/>
    <cellStyle name="SAPBEXheaderItem 3 2 7 5" xfId="12839" xr:uid="{00000000-0005-0000-0000-0000F8610000}"/>
    <cellStyle name="SAPBEXheaderItem 3 2 7 5 2" xfId="24409" xr:uid="{00000000-0005-0000-0000-0000F9610000}"/>
    <cellStyle name="SAPBEXheaderItem 3 2 7 5 3" xfId="35727" xr:uid="{00000000-0005-0000-0000-0000FA610000}"/>
    <cellStyle name="SAPBEXheaderItem 3 2 7 6" xfId="22369" xr:uid="{00000000-0005-0000-0000-0000FB610000}"/>
    <cellStyle name="SAPBEXheaderItem 3 2 7 7" xfId="10553" xr:uid="{00000000-0005-0000-0000-0000FC610000}"/>
    <cellStyle name="SAPBEXheaderItem 3 2 8" xfId="13911" xr:uid="{00000000-0005-0000-0000-0000FD610000}"/>
    <cellStyle name="SAPBEXheaderItem 3 2 8 2" xfId="25475" xr:uid="{00000000-0005-0000-0000-0000FE610000}"/>
    <cellStyle name="SAPBEXheaderItem 3 2 8 3" xfId="36680" xr:uid="{00000000-0005-0000-0000-0000FF610000}"/>
    <cellStyle name="SAPBEXheaderItem 3 2 9" xfId="14681" xr:uid="{00000000-0005-0000-0000-000000620000}"/>
    <cellStyle name="SAPBEXheaderItem 3 2 9 2" xfId="26242" xr:uid="{00000000-0005-0000-0000-000001620000}"/>
    <cellStyle name="SAPBEXheaderItem 3 2 9 3" xfId="37344" xr:uid="{00000000-0005-0000-0000-000002620000}"/>
    <cellStyle name="SAPBEXheaderItem 3 3" xfId="4332" xr:uid="{00000000-0005-0000-0000-000003620000}"/>
    <cellStyle name="SAPBEXheaderItem 3 3 10" xfId="14868" xr:uid="{00000000-0005-0000-0000-000004620000}"/>
    <cellStyle name="SAPBEXheaderItem 3 3 10 2" xfId="26427" xr:uid="{00000000-0005-0000-0000-000005620000}"/>
    <cellStyle name="SAPBEXheaderItem 3 3 10 3" xfId="37501" xr:uid="{00000000-0005-0000-0000-000006620000}"/>
    <cellStyle name="SAPBEXheaderItem 3 3 11" xfId="13294" xr:uid="{00000000-0005-0000-0000-000007620000}"/>
    <cellStyle name="SAPBEXheaderItem 3 3 11 2" xfId="24862" xr:uid="{00000000-0005-0000-0000-000008620000}"/>
    <cellStyle name="SAPBEXheaderItem 3 3 11 3" xfId="36138" xr:uid="{00000000-0005-0000-0000-000009620000}"/>
    <cellStyle name="SAPBEXheaderItem 3 3 12" xfId="11385" xr:uid="{00000000-0005-0000-0000-00000A620000}"/>
    <cellStyle name="SAPBEXheaderItem 3 3 13" xfId="8451" xr:uid="{00000000-0005-0000-0000-00000B620000}"/>
    <cellStyle name="SAPBEXheaderItem 3 3 2" xfId="4333" xr:uid="{00000000-0005-0000-0000-00000C620000}"/>
    <cellStyle name="SAPBEXheaderItem 3 3 3" xfId="5726" xr:uid="{00000000-0005-0000-0000-00000D620000}"/>
    <cellStyle name="SAPBEXheaderItem 3 3 3 2" xfId="15424" xr:uid="{00000000-0005-0000-0000-00000E620000}"/>
    <cellStyle name="SAPBEXheaderItem 3 3 3 2 2" xfId="26978" xr:uid="{00000000-0005-0000-0000-00000F620000}"/>
    <cellStyle name="SAPBEXheaderItem 3 3 3 2 3" xfId="38000" xr:uid="{00000000-0005-0000-0000-000010620000}"/>
    <cellStyle name="SAPBEXheaderItem 3 3 3 3" xfId="17370" xr:uid="{00000000-0005-0000-0000-000011620000}"/>
    <cellStyle name="SAPBEXheaderItem 3 3 3 3 2" xfId="28858" xr:uid="{00000000-0005-0000-0000-000012620000}"/>
    <cellStyle name="SAPBEXheaderItem 3 3 3 3 3" xfId="39662" xr:uid="{00000000-0005-0000-0000-000013620000}"/>
    <cellStyle name="SAPBEXheaderItem 3 3 3 4" xfId="18957" xr:uid="{00000000-0005-0000-0000-000014620000}"/>
    <cellStyle name="SAPBEXheaderItem 3 3 3 4 2" xfId="30445" xr:uid="{00000000-0005-0000-0000-000015620000}"/>
    <cellStyle name="SAPBEXheaderItem 3 3 3 4 3" xfId="41234" xr:uid="{00000000-0005-0000-0000-000016620000}"/>
    <cellStyle name="SAPBEXheaderItem 3 3 3 5" xfId="20696" xr:uid="{00000000-0005-0000-0000-000017620000}"/>
    <cellStyle name="SAPBEXheaderItem 3 3 3 5 2" xfId="32179" xr:uid="{00000000-0005-0000-0000-000018620000}"/>
    <cellStyle name="SAPBEXheaderItem 3 3 3 5 3" xfId="42780" xr:uid="{00000000-0005-0000-0000-000019620000}"/>
    <cellStyle name="SAPBEXheaderItem 3 3 3 6" xfId="10801" xr:uid="{00000000-0005-0000-0000-00001A620000}"/>
    <cellStyle name="SAPBEXheaderItem 3 3 3 7" xfId="22518" xr:uid="{00000000-0005-0000-0000-00001B620000}"/>
    <cellStyle name="SAPBEXheaderItem 3 3 3 8" xfId="33864" xr:uid="{00000000-0005-0000-0000-00001C620000}"/>
    <cellStyle name="SAPBEXheaderItem 3 3 4" xfId="7084" xr:uid="{00000000-0005-0000-0000-00001D620000}"/>
    <cellStyle name="SAPBEXheaderItem 3 3 4 2" xfId="16365" xr:uid="{00000000-0005-0000-0000-00001E620000}"/>
    <cellStyle name="SAPBEXheaderItem 3 3 4 2 2" xfId="27919" xr:uid="{00000000-0005-0000-0000-00001F620000}"/>
    <cellStyle name="SAPBEXheaderItem 3 3 4 2 3" xfId="38830" xr:uid="{00000000-0005-0000-0000-000020620000}"/>
    <cellStyle name="SAPBEXheaderItem 3 3 4 3" xfId="18221" xr:uid="{00000000-0005-0000-0000-000021620000}"/>
    <cellStyle name="SAPBEXheaderItem 3 3 4 3 2" xfId="29709" xr:uid="{00000000-0005-0000-0000-000022620000}"/>
    <cellStyle name="SAPBEXheaderItem 3 3 4 3 3" xfId="40510" xr:uid="{00000000-0005-0000-0000-000023620000}"/>
    <cellStyle name="SAPBEXheaderItem 3 3 4 4" xfId="19884" xr:uid="{00000000-0005-0000-0000-000024620000}"/>
    <cellStyle name="SAPBEXheaderItem 3 3 4 4 2" xfId="31372" xr:uid="{00000000-0005-0000-0000-000025620000}"/>
    <cellStyle name="SAPBEXheaderItem 3 3 4 4 3" xfId="42054" xr:uid="{00000000-0005-0000-0000-000026620000}"/>
    <cellStyle name="SAPBEXheaderItem 3 3 4 5" xfId="21618" xr:uid="{00000000-0005-0000-0000-000027620000}"/>
    <cellStyle name="SAPBEXheaderItem 3 3 4 5 2" xfId="33099" xr:uid="{00000000-0005-0000-0000-000028620000}"/>
    <cellStyle name="SAPBEXheaderItem 3 3 4 5 3" xfId="43593" xr:uid="{00000000-0005-0000-0000-000029620000}"/>
    <cellStyle name="SAPBEXheaderItem 3 3 4 6" xfId="11787" xr:uid="{00000000-0005-0000-0000-00002A620000}"/>
    <cellStyle name="SAPBEXheaderItem 3 3 4 7" xfId="23442" xr:uid="{00000000-0005-0000-0000-00002B620000}"/>
    <cellStyle name="SAPBEXheaderItem 3 3 4 8" xfId="34779" xr:uid="{00000000-0005-0000-0000-00002C620000}"/>
    <cellStyle name="SAPBEXheaderItem 3 3 5" xfId="6360" xr:uid="{00000000-0005-0000-0000-00002D620000}"/>
    <cellStyle name="SAPBEXheaderItem 3 3 5 2" xfId="15641" xr:uid="{00000000-0005-0000-0000-00002E620000}"/>
    <cellStyle name="SAPBEXheaderItem 3 3 5 2 2" xfId="27195" xr:uid="{00000000-0005-0000-0000-00002F620000}"/>
    <cellStyle name="SAPBEXheaderItem 3 3 5 2 3" xfId="38193" xr:uid="{00000000-0005-0000-0000-000030620000}"/>
    <cellStyle name="SAPBEXheaderItem 3 3 5 3" xfId="17573" xr:uid="{00000000-0005-0000-0000-000031620000}"/>
    <cellStyle name="SAPBEXheaderItem 3 3 5 3 2" xfId="29061" xr:uid="{00000000-0005-0000-0000-000032620000}"/>
    <cellStyle name="SAPBEXheaderItem 3 3 5 3 3" xfId="39864" xr:uid="{00000000-0005-0000-0000-000033620000}"/>
    <cellStyle name="SAPBEXheaderItem 3 3 5 4" xfId="19160" xr:uid="{00000000-0005-0000-0000-000034620000}"/>
    <cellStyle name="SAPBEXheaderItem 3 3 5 4 2" xfId="30648" xr:uid="{00000000-0005-0000-0000-000035620000}"/>
    <cellStyle name="SAPBEXheaderItem 3 3 5 4 3" xfId="41417" xr:uid="{00000000-0005-0000-0000-000036620000}"/>
    <cellStyle name="SAPBEXheaderItem 3 3 5 5" xfId="20894" xr:uid="{00000000-0005-0000-0000-000037620000}"/>
    <cellStyle name="SAPBEXheaderItem 3 3 5 5 2" xfId="32375" xr:uid="{00000000-0005-0000-0000-000038620000}"/>
    <cellStyle name="SAPBEXheaderItem 3 3 5 5 3" xfId="42956" xr:uid="{00000000-0005-0000-0000-000039620000}"/>
    <cellStyle name="SAPBEXheaderItem 3 3 5 6" xfId="11063" xr:uid="{00000000-0005-0000-0000-00003A620000}"/>
    <cellStyle name="SAPBEXheaderItem 3 3 5 7" xfId="22718" xr:uid="{00000000-0005-0000-0000-00003B620000}"/>
    <cellStyle name="SAPBEXheaderItem 3 3 5 8" xfId="34055" xr:uid="{00000000-0005-0000-0000-00003C620000}"/>
    <cellStyle name="SAPBEXheaderItem 3 3 6" xfId="6294" xr:uid="{00000000-0005-0000-0000-00003D620000}"/>
    <cellStyle name="SAPBEXheaderItem 3 3 6 2" xfId="15575" xr:uid="{00000000-0005-0000-0000-00003E620000}"/>
    <cellStyle name="SAPBEXheaderItem 3 3 6 2 2" xfId="27129" xr:uid="{00000000-0005-0000-0000-00003F620000}"/>
    <cellStyle name="SAPBEXheaderItem 3 3 6 2 3" xfId="38138" xr:uid="{00000000-0005-0000-0000-000040620000}"/>
    <cellStyle name="SAPBEXheaderItem 3 3 6 3" xfId="17517" xr:uid="{00000000-0005-0000-0000-000041620000}"/>
    <cellStyle name="SAPBEXheaderItem 3 3 6 3 2" xfId="29005" xr:uid="{00000000-0005-0000-0000-000042620000}"/>
    <cellStyle name="SAPBEXheaderItem 3 3 6 3 3" xfId="39808" xr:uid="{00000000-0005-0000-0000-000043620000}"/>
    <cellStyle name="SAPBEXheaderItem 3 3 6 4" xfId="19094" xr:uid="{00000000-0005-0000-0000-000044620000}"/>
    <cellStyle name="SAPBEXheaderItem 3 3 6 4 2" xfId="30582" xr:uid="{00000000-0005-0000-0000-000045620000}"/>
    <cellStyle name="SAPBEXheaderItem 3 3 6 4 3" xfId="41362" xr:uid="{00000000-0005-0000-0000-000046620000}"/>
    <cellStyle name="SAPBEXheaderItem 3 3 6 5" xfId="20828" xr:uid="{00000000-0005-0000-0000-000047620000}"/>
    <cellStyle name="SAPBEXheaderItem 3 3 6 5 2" xfId="32310" xr:uid="{00000000-0005-0000-0000-000048620000}"/>
    <cellStyle name="SAPBEXheaderItem 3 3 6 5 3" xfId="42902" xr:uid="{00000000-0005-0000-0000-000049620000}"/>
    <cellStyle name="SAPBEXheaderItem 3 3 6 6" xfId="11000" xr:uid="{00000000-0005-0000-0000-00004A620000}"/>
    <cellStyle name="SAPBEXheaderItem 3 3 6 7" xfId="22653" xr:uid="{00000000-0005-0000-0000-00004B620000}"/>
    <cellStyle name="SAPBEXheaderItem 3 3 6 8" xfId="33994" xr:uid="{00000000-0005-0000-0000-00004C620000}"/>
    <cellStyle name="SAPBEXheaderItem 3 3 7" xfId="10204" xr:uid="{00000000-0005-0000-0000-00004D620000}"/>
    <cellStyle name="SAPBEXheaderItem 3 3 8" xfId="13910" xr:uid="{00000000-0005-0000-0000-00004E620000}"/>
    <cellStyle name="SAPBEXheaderItem 3 3 8 2" xfId="25474" xr:uid="{00000000-0005-0000-0000-00004F620000}"/>
    <cellStyle name="SAPBEXheaderItem 3 3 8 3" xfId="36679" xr:uid="{00000000-0005-0000-0000-000050620000}"/>
    <cellStyle name="SAPBEXheaderItem 3 3 9" xfId="14680" xr:uid="{00000000-0005-0000-0000-000051620000}"/>
    <cellStyle name="SAPBEXheaderItem 3 3 9 2" xfId="26241" xr:uid="{00000000-0005-0000-0000-000052620000}"/>
    <cellStyle name="SAPBEXheaderItem 3 3 9 3" xfId="37343" xr:uid="{00000000-0005-0000-0000-000053620000}"/>
    <cellStyle name="SAPBEXheaderItem 3 4" xfId="4334" xr:uid="{00000000-0005-0000-0000-000054620000}"/>
    <cellStyle name="SAPBEXheaderItem 3 5" xfId="4335" xr:uid="{00000000-0005-0000-0000-000055620000}"/>
    <cellStyle name="SAPBEXheaderItem 3 6" xfId="6570" xr:uid="{00000000-0005-0000-0000-000056620000}"/>
    <cellStyle name="SAPBEXheaderItem 3 6 2" xfId="15851" xr:uid="{00000000-0005-0000-0000-000057620000}"/>
    <cellStyle name="SAPBEXheaderItem 3 6 2 2" xfId="27405" xr:uid="{00000000-0005-0000-0000-000058620000}"/>
    <cellStyle name="SAPBEXheaderItem 3 6 2 3" xfId="38375" xr:uid="{00000000-0005-0000-0000-000059620000}"/>
    <cellStyle name="SAPBEXheaderItem 3 6 3" xfId="17760" xr:uid="{00000000-0005-0000-0000-00005A620000}"/>
    <cellStyle name="SAPBEXheaderItem 3 6 3 2" xfId="29248" xr:uid="{00000000-0005-0000-0000-00005B620000}"/>
    <cellStyle name="SAPBEXheaderItem 3 6 3 3" xfId="40051" xr:uid="{00000000-0005-0000-0000-00005C620000}"/>
    <cellStyle name="SAPBEXheaderItem 3 6 4" xfId="19370" xr:uid="{00000000-0005-0000-0000-00005D620000}"/>
    <cellStyle name="SAPBEXheaderItem 3 6 4 2" xfId="30858" xr:uid="{00000000-0005-0000-0000-00005E620000}"/>
    <cellStyle name="SAPBEXheaderItem 3 6 4 3" xfId="41599" xr:uid="{00000000-0005-0000-0000-00005F620000}"/>
    <cellStyle name="SAPBEXheaderItem 3 6 5" xfId="21104" xr:uid="{00000000-0005-0000-0000-000060620000}"/>
    <cellStyle name="SAPBEXheaderItem 3 6 5 2" xfId="32585" xr:uid="{00000000-0005-0000-0000-000061620000}"/>
    <cellStyle name="SAPBEXheaderItem 3 6 5 3" xfId="43138" xr:uid="{00000000-0005-0000-0000-000062620000}"/>
    <cellStyle name="SAPBEXheaderItem 3 6 6" xfId="11273" xr:uid="{00000000-0005-0000-0000-000063620000}"/>
    <cellStyle name="SAPBEXheaderItem 3 6 7" xfId="22928" xr:uid="{00000000-0005-0000-0000-000064620000}"/>
    <cellStyle name="SAPBEXheaderItem 3 6 8" xfId="34265" xr:uid="{00000000-0005-0000-0000-000065620000}"/>
    <cellStyle name="SAPBEXheaderItem 3 7" xfId="6339" xr:uid="{00000000-0005-0000-0000-000066620000}"/>
    <cellStyle name="SAPBEXheaderItem 3 7 2" xfId="15620" xr:uid="{00000000-0005-0000-0000-000067620000}"/>
    <cellStyle name="SAPBEXheaderItem 3 7 2 2" xfId="27174" xr:uid="{00000000-0005-0000-0000-000068620000}"/>
    <cellStyle name="SAPBEXheaderItem 3 7 2 3" xfId="38177" xr:uid="{00000000-0005-0000-0000-000069620000}"/>
    <cellStyle name="SAPBEXheaderItem 3 7 3" xfId="17555" xr:uid="{00000000-0005-0000-0000-00006A620000}"/>
    <cellStyle name="SAPBEXheaderItem 3 7 3 2" xfId="29043" xr:uid="{00000000-0005-0000-0000-00006B620000}"/>
    <cellStyle name="SAPBEXheaderItem 3 7 3 3" xfId="39846" xr:uid="{00000000-0005-0000-0000-00006C620000}"/>
    <cellStyle name="SAPBEXheaderItem 3 7 4" xfId="19139" xr:uid="{00000000-0005-0000-0000-00006D620000}"/>
    <cellStyle name="SAPBEXheaderItem 3 7 4 2" xfId="30627" xr:uid="{00000000-0005-0000-0000-00006E620000}"/>
    <cellStyle name="SAPBEXheaderItem 3 7 4 3" xfId="41401" xr:uid="{00000000-0005-0000-0000-00006F620000}"/>
    <cellStyle name="SAPBEXheaderItem 3 7 5" xfId="20873" xr:uid="{00000000-0005-0000-0000-000070620000}"/>
    <cellStyle name="SAPBEXheaderItem 3 7 5 2" xfId="32354" xr:uid="{00000000-0005-0000-0000-000071620000}"/>
    <cellStyle name="SAPBEXheaderItem 3 7 5 3" xfId="42940" xr:uid="{00000000-0005-0000-0000-000072620000}"/>
    <cellStyle name="SAPBEXheaderItem 3 7 6" xfId="11042" xr:uid="{00000000-0005-0000-0000-000073620000}"/>
    <cellStyle name="SAPBEXheaderItem 3 7 7" xfId="22697" xr:uid="{00000000-0005-0000-0000-000074620000}"/>
    <cellStyle name="SAPBEXheaderItem 3 7 8" xfId="34034" xr:uid="{00000000-0005-0000-0000-000075620000}"/>
    <cellStyle name="SAPBEXheaderItem 3 8" xfId="6692" xr:uid="{00000000-0005-0000-0000-000076620000}"/>
    <cellStyle name="SAPBEXheaderItem 3 8 2" xfId="15973" xr:uid="{00000000-0005-0000-0000-000077620000}"/>
    <cellStyle name="SAPBEXheaderItem 3 8 2 2" xfId="27527" xr:uid="{00000000-0005-0000-0000-000078620000}"/>
    <cellStyle name="SAPBEXheaderItem 3 8 2 3" xfId="38491" xr:uid="{00000000-0005-0000-0000-000079620000}"/>
    <cellStyle name="SAPBEXheaderItem 3 8 3" xfId="17877" xr:uid="{00000000-0005-0000-0000-00007A620000}"/>
    <cellStyle name="SAPBEXheaderItem 3 8 3 2" xfId="29365" xr:uid="{00000000-0005-0000-0000-00007B620000}"/>
    <cellStyle name="SAPBEXheaderItem 3 8 3 3" xfId="40168" xr:uid="{00000000-0005-0000-0000-00007C620000}"/>
    <cellStyle name="SAPBEXheaderItem 3 8 4" xfId="19492" xr:uid="{00000000-0005-0000-0000-00007D620000}"/>
    <cellStyle name="SAPBEXheaderItem 3 8 4 2" xfId="30980" xr:uid="{00000000-0005-0000-0000-00007E620000}"/>
    <cellStyle name="SAPBEXheaderItem 3 8 4 3" xfId="41715" xr:uid="{00000000-0005-0000-0000-00007F620000}"/>
    <cellStyle name="SAPBEXheaderItem 3 8 5" xfId="21226" xr:uid="{00000000-0005-0000-0000-000080620000}"/>
    <cellStyle name="SAPBEXheaderItem 3 8 5 2" xfId="32707" xr:uid="{00000000-0005-0000-0000-000081620000}"/>
    <cellStyle name="SAPBEXheaderItem 3 8 5 3" xfId="43254" xr:uid="{00000000-0005-0000-0000-000082620000}"/>
    <cellStyle name="SAPBEXheaderItem 3 8 6" xfId="11395" xr:uid="{00000000-0005-0000-0000-000083620000}"/>
    <cellStyle name="SAPBEXheaderItem 3 8 7" xfId="23050" xr:uid="{00000000-0005-0000-0000-000084620000}"/>
    <cellStyle name="SAPBEXheaderItem 3 8 8" xfId="34387" xr:uid="{00000000-0005-0000-0000-000085620000}"/>
    <cellStyle name="SAPBEXheaderItem 3 9" xfId="10202" xr:uid="{00000000-0005-0000-0000-000086620000}"/>
    <cellStyle name="SAPBEXheaderItem 3 9 2" xfId="14956" xr:uid="{00000000-0005-0000-0000-000087620000}"/>
    <cellStyle name="SAPBEXheaderItem 3 9 2 2" xfId="26514" xr:uid="{00000000-0005-0000-0000-000088620000}"/>
    <cellStyle name="SAPBEXheaderItem 3 9 2 3" xfId="37573" xr:uid="{00000000-0005-0000-0000-000089620000}"/>
    <cellStyle name="SAPBEXheaderItem 3 9 3" xfId="13285" xr:uid="{00000000-0005-0000-0000-00008A620000}"/>
    <cellStyle name="SAPBEXheaderItem 3 9 3 2" xfId="24853" xr:uid="{00000000-0005-0000-0000-00008B620000}"/>
    <cellStyle name="SAPBEXheaderItem 3 9 3 3" xfId="36131" xr:uid="{00000000-0005-0000-0000-00008C620000}"/>
    <cellStyle name="SAPBEXheaderItem 3 9 4" xfId="14787" xr:uid="{00000000-0005-0000-0000-00008D620000}"/>
    <cellStyle name="SAPBEXheaderItem 3 9 4 2" xfId="26346" xr:uid="{00000000-0005-0000-0000-00008E620000}"/>
    <cellStyle name="SAPBEXheaderItem 3 9 4 3" xfId="37438" xr:uid="{00000000-0005-0000-0000-00008F620000}"/>
    <cellStyle name="SAPBEXheaderItem 3 9 5" xfId="14865" xr:uid="{00000000-0005-0000-0000-000090620000}"/>
    <cellStyle name="SAPBEXheaderItem 3 9 5 2" xfId="26424" xr:uid="{00000000-0005-0000-0000-000091620000}"/>
    <cellStyle name="SAPBEXheaderItem 3 9 5 3" xfId="37499" xr:uid="{00000000-0005-0000-0000-000092620000}"/>
    <cellStyle name="SAPBEXheaderItem 3 9 6" xfId="22368" xr:uid="{00000000-0005-0000-0000-000093620000}"/>
    <cellStyle name="SAPBEXheaderItem 3 9 7" xfId="8655" xr:uid="{00000000-0005-0000-0000-000094620000}"/>
    <cellStyle name="SAPBEXheaderItem 4" xfId="4336" xr:uid="{00000000-0005-0000-0000-000095620000}"/>
    <cellStyle name="SAPBEXheaderItem 5" xfId="12600" xr:uid="{00000000-0005-0000-0000-000096620000}"/>
    <cellStyle name="SAPBEXheaderItem 5 2" xfId="24170" xr:uid="{00000000-0005-0000-0000-000097620000}"/>
    <cellStyle name="SAPBEXheaderItem 5 3" xfId="35501" xr:uid="{00000000-0005-0000-0000-000098620000}"/>
    <cellStyle name="SAPBEXheaderItem 6" xfId="15190" xr:uid="{00000000-0005-0000-0000-000099620000}"/>
    <cellStyle name="SAPBEXheaderItem 6 2" xfId="26748" xr:uid="{00000000-0005-0000-0000-00009A620000}"/>
    <cellStyle name="SAPBEXheaderItem 6 3" xfId="37787" xr:uid="{00000000-0005-0000-0000-00009B620000}"/>
    <cellStyle name="SAPBEXheaderItem 7" xfId="17191" xr:uid="{00000000-0005-0000-0000-00009C620000}"/>
    <cellStyle name="SAPBEXheaderItem 7 2" xfId="28679" xr:uid="{00000000-0005-0000-0000-00009D620000}"/>
    <cellStyle name="SAPBEXheaderItem 7 3" xfId="39498" xr:uid="{00000000-0005-0000-0000-00009E620000}"/>
    <cellStyle name="SAPBEXheaderItem 8" xfId="13159" xr:uid="{00000000-0005-0000-0000-00009F620000}"/>
    <cellStyle name="SAPBEXheaderItem 8 2" xfId="24727" xr:uid="{00000000-0005-0000-0000-0000A0620000}"/>
    <cellStyle name="SAPBEXheaderItem 8 3" xfId="36015" xr:uid="{00000000-0005-0000-0000-0000A1620000}"/>
    <cellStyle name="SAPBEXheaderItem 9" xfId="9238" xr:uid="{00000000-0005-0000-0000-0000A2620000}"/>
    <cellStyle name="SAPBEXheaderText" xfId="4337" xr:uid="{00000000-0005-0000-0000-0000A3620000}"/>
    <cellStyle name="SAPBEXheaderText 2" xfId="4338" xr:uid="{00000000-0005-0000-0000-0000A4620000}"/>
    <cellStyle name="SAPBEXheaderText 2 2" xfId="4339" xr:uid="{00000000-0005-0000-0000-0000A5620000}"/>
    <cellStyle name="SAPBEXheaderText 2 2 10" xfId="8802" xr:uid="{00000000-0005-0000-0000-0000A6620000}"/>
    <cellStyle name="SAPBEXheaderText 2 2 11" xfId="8343" xr:uid="{00000000-0005-0000-0000-0000A7620000}"/>
    <cellStyle name="SAPBEXheaderText 2 2 2" xfId="4340" xr:uid="{00000000-0005-0000-0000-0000A8620000}"/>
    <cellStyle name="SAPBEXheaderText 2 2 2 10" xfId="9166" xr:uid="{00000000-0005-0000-0000-0000A9620000}"/>
    <cellStyle name="SAPBEXheaderText 2 2 2 11" xfId="8887" xr:uid="{00000000-0005-0000-0000-0000AA620000}"/>
    <cellStyle name="SAPBEXheaderText 2 2 2 12" xfId="8748" xr:uid="{00000000-0005-0000-0000-0000AB620000}"/>
    <cellStyle name="SAPBEXheaderText 2 2 2 2" xfId="7382" xr:uid="{00000000-0005-0000-0000-0000AC620000}"/>
    <cellStyle name="SAPBEXheaderText 2 2 2 2 2" xfId="16616" xr:uid="{00000000-0005-0000-0000-0000AD620000}"/>
    <cellStyle name="SAPBEXheaderText 2 2 2 2 2 2" xfId="28170" xr:uid="{00000000-0005-0000-0000-0000AE620000}"/>
    <cellStyle name="SAPBEXheaderText 2 2 2 2 2 3" xfId="39053" xr:uid="{00000000-0005-0000-0000-0000AF620000}"/>
    <cellStyle name="SAPBEXheaderText 2 2 2 2 3" xfId="18449" xr:uid="{00000000-0005-0000-0000-0000B0620000}"/>
    <cellStyle name="SAPBEXheaderText 2 2 2 2 3 2" xfId="29937" xr:uid="{00000000-0005-0000-0000-0000B1620000}"/>
    <cellStyle name="SAPBEXheaderText 2 2 2 2 3 3" xfId="40737" xr:uid="{00000000-0005-0000-0000-0000B2620000}"/>
    <cellStyle name="SAPBEXheaderText 2 2 2 2 4" xfId="20135" xr:uid="{00000000-0005-0000-0000-0000B3620000}"/>
    <cellStyle name="SAPBEXheaderText 2 2 2 2 4 2" xfId="31623" xr:uid="{00000000-0005-0000-0000-0000B4620000}"/>
    <cellStyle name="SAPBEXheaderText 2 2 2 2 4 3" xfId="42277" xr:uid="{00000000-0005-0000-0000-0000B5620000}"/>
    <cellStyle name="SAPBEXheaderText 2 2 2 2 5" xfId="21869" xr:uid="{00000000-0005-0000-0000-0000B6620000}"/>
    <cellStyle name="SAPBEXheaderText 2 2 2 2 5 2" xfId="33350" xr:uid="{00000000-0005-0000-0000-0000B7620000}"/>
    <cellStyle name="SAPBEXheaderText 2 2 2 2 5 3" xfId="43816" xr:uid="{00000000-0005-0000-0000-0000B8620000}"/>
    <cellStyle name="SAPBEXheaderText 2 2 2 2 6" xfId="12036" xr:uid="{00000000-0005-0000-0000-0000B9620000}"/>
    <cellStyle name="SAPBEXheaderText 2 2 2 2 7" xfId="23693" xr:uid="{00000000-0005-0000-0000-0000BA620000}"/>
    <cellStyle name="SAPBEXheaderText 2 2 2 2 8" xfId="35028" xr:uid="{00000000-0005-0000-0000-0000BB620000}"/>
    <cellStyle name="SAPBEXheaderText 2 2 2 3" xfId="7876" xr:uid="{00000000-0005-0000-0000-0000BC620000}"/>
    <cellStyle name="SAPBEXheaderText 2 2 2 3 2" xfId="16861" xr:uid="{00000000-0005-0000-0000-0000BD620000}"/>
    <cellStyle name="SAPBEXheaderText 2 2 2 3 2 2" xfId="28415" xr:uid="{00000000-0005-0000-0000-0000BE620000}"/>
    <cellStyle name="SAPBEXheaderText 2 2 2 3 2 3" xfId="39257" xr:uid="{00000000-0005-0000-0000-0000BF620000}"/>
    <cellStyle name="SAPBEXheaderText 2 2 2 3 3" xfId="18640" xr:uid="{00000000-0005-0000-0000-0000C0620000}"/>
    <cellStyle name="SAPBEXheaderText 2 2 2 3 3 2" xfId="30128" xr:uid="{00000000-0005-0000-0000-0000C1620000}"/>
    <cellStyle name="SAPBEXheaderText 2 2 2 3 3 3" xfId="40925" xr:uid="{00000000-0005-0000-0000-0000C2620000}"/>
    <cellStyle name="SAPBEXheaderText 2 2 2 3 4" xfId="20348" xr:uid="{00000000-0005-0000-0000-0000C3620000}"/>
    <cellStyle name="SAPBEXheaderText 2 2 2 3 4 2" xfId="31836" xr:uid="{00000000-0005-0000-0000-0000C4620000}"/>
    <cellStyle name="SAPBEXheaderText 2 2 2 3 4 3" xfId="42453" xr:uid="{00000000-0005-0000-0000-0000C5620000}"/>
    <cellStyle name="SAPBEXheaderText 2 2 2 3 5" xfId="22082" xr:uid="{00000000-0005-0000-0000-0000C6620000}"/>
    <cellStyle name="SAPBEXheaderText 2 2 2 3 5 2" xfId="33563" xr:uid="{00000000-0005-0000-0000-0000C7620000}"/>
    <cellStyle name="SAPBEXheaderText 2 2 2 3 5 3" xfId="43992" xr:uid="{00000000-0005-0000-0000-0000C8620000}"/>
    <cellStyle name="SAPBEXheaderText 2 2 2 3 6" xfId="12327" xr:uid="{00000000-0005-0000-0000-0000C9620000}"/>
    <cellStyle name="SAPBEXheaderText 2 2 2 3 7" xfId="23906" xr:uid="{00000000-0005-0000-0000-0000CA620000}"/>
    <cellStyle name="SAPBEXheaderText 2 2 2 3 8" xfId="35241" xr:uid="{00000000-0005-0000-0000-0000CB620000}"/>
    <cellStyle name="SAPBEXheaderText 2 2 2 4" xfId="7978" xr:uid="{00000000-0005-0000-0000-0000CC620000}"/>
    <cellStyle name="SAPBEXheaderText 2 2 2 4 2" xfId="16963" xr:uid="{00000000-0005-0000-0000-0000CD620000}"/>
    <cellStyle name="SAPBEXheaderText 2 2 2 4 2 2" xfId="28517" xr:uid="{00000000-0005-0000-0000-0000CE620000}"/>
    <cellStyle name="SAPBEXheaderText 2 2 2 4 2 3" xfId="39355" xr:uid="{00000000-0005-0000-0000-0000CF620000}"/>
    <cellStyle name="SAPBEXheaderText 2 2 2 4 3" xfId="18740" xr:uid="{00000000-0005-0000-0000-0000D0620000}"/>
    <cellStyle name="SAPBEXheaderText 2 2 2 4 3 2" xfId="30228" xr:uid="{00000000-0005-0000-0000-0000D1620000}"/>
    <cellStyle name="SAPBEXheaderText 2 2 2 4 3 3" xfId="41024" xr:uid="{00000000-0005-0000-0000-0000D2620000}"/>
    <cellStyle name="SAPBEXheaderText 2 2 2 4 4" xfId="20450" xr:uid="{00000000-0005-0000-0000-0000D3620000}"/>
    <cellStyle name="SAPBEXheaderText 2 2 2 4 4 2" xfId="31938" xr:uid="{00000000-0005-0000-0000-0000D4620000}"/>
    <cellStyle name="SAPBEXheaderText 2 2 2 4 4 3" xfId="42551" xr:uid="{00000000-0005-0000-0000-0000D5620000}"/>
    <cellStyle name="SAPBEXheaderText 2 2 2 4 5" xfId="22184" xr:uid="{00000000-0005-0000-0000-0000D6620000}"/>
    <cellStyle name="SAPBEXheaderText 2 2 2 4 5 2" xfId="33665" xr:uid="{00000000-0005-0000-0000-0000D7620000}"/>
    <cellStyle name="SAPBEXheaderText 2 2 2 4 5 3" xfId="44090" xr:uid="{00000000-0005-0000-0000-0000D8620000}"/>
    <cellStyle name="SAPBEXheaderText 2 2 2 4 6" xfId="12429" xr:uid="{00000000-0005-0000-0000-0000D9620000}"/>
    <cellStyle name="SAPBEXheaderText 2 2 2 4 7" xfId="24008" xr:uid="{00000000-0005-0000-0000-0000DA620000}"/>
    <cellStyle name="SAPBEXheaderText 2 2 2 4 8" xfId="35343" xr:uid="{00000000-0005-0000-0000-0000DB620000}"/>
    <cellStyle name="SAPBEXheaderText 2 2 2 5" xfId="10207" xr:uid="{00000000-0005-0000-0000-0000DC620000}"/>
    <cellStyle name="SAPBEXheaderText 2 2 2 6" xfId="14253" xr:uid="{00000000-0005-0000-0000-0000DD620000}"/>
    <cellStyle name="SAPBEXheaderText 2 2 2 6 2" xfId="25817" xr:uid="{00000000-0005-0000-0000-0000DE620000}"/>
    <cellStyle name="SAPBEXheaderText 2 2 2 6 3" xfId="36980" xr:uid="{00000000-0005-0000-0000-0000DF620000}"/>
    <cellStyle name="SAPBEXheaderText 2 2 2 7" xfId="13431" xr:uid="{00000000-0005-0000-0000-0000E0620000}"/>
    <cellStyle name="SAPBEXheaderText 2 2 2 7 2" xfId="24997" xr:uid="{00000000-0005-0000-0000-0000E1620000}"/>
    <cellStyle name="SAPBEXheaderText 2 2 2 7 3" xfId="36262" xr:uid="{00000000-0005-0000-0000-0000E2620000}"/>
    <cellStyle name="SAPBEXheaderText 2 2 2 8" xfId="15371" xr:uid="{00000000-0005-0000-0000-0000E3620000}"/>
    <cellStyle name="SAPBEXheaderText 2 2 2 8 2" xfId="26925" xr:uid="{00000000-0005-0000-0000-0000E4620000}"/>
    <cellStyle name="SAPBEXheaderText 2 2 2 8 3" xfId="37947" xr:uid="{00000000-0005-0000-0000-0000E5620000}"/>
    <cellStyle name="SAPBEXheaderText 2 2 2 9" xfId="13744" xr:uid="{00000000-0005-0000-0000-0000E6620000}"/>
    <cellStyle name="SAPBEXheaderText 2 2 2 9 2" xfId="25308" xr:uid="{00000000-0005-0000-0000-0000E7620000}"/>
    <cellStyle name="SAPBEXheaderText 2 2 2 9 3" xfId="36537" xr:uid="{00000000-0005-0000-0000-0000E8620000}"/>
    <cellStyle name="SAPBEXheaderText 2 2 3" xfId="5497" xr:uid="{00000000-0005-0000-0000-0000E9620000}"/>
    <cellStyle name="SAPBEXheaderText 2 2 3 2" xfId="15309" xr:uid="{00000000-0005-0000-0000-0000EA620000}"/>
    <cellStyle name="SAPBEXheaderText 2 2 3 2 2" xfId="26864" xr:uid="{00000000-0005-0000-0000-0000EB620000}"/>
    <cellStyle name="SAPBEXheaderText 2 2 3 2 3" xfId="37894" xr:uid="{00000000-0005-0000-0000-0000EC620000}"/>
    <cellStyle name="SAPBEXheaderText 2 2 3 3" xfId="17287" xr:uid="{00000000-0005-0000-0000-0000ED620000}"/>
    <cellStyle name="SAPBEXheaderText 2 2 3 3 2" xfId="28775" xr:uid="{00000000-0005-0000-0000-0000EE620000}"/>
    <cellStyle name="SAPBEXheaderText 2 2 3 3 3" xfId="39583" xr:uid="{00000000-0005-0000-0000-0000EF620000}"/>
    <cellStyle name="SAPBEXheaderText 2 2 3 4" xfId="18894" xr:uid="{00000000-0005-0000-0000-0000F0620000}"/>
    <cellStyle name="SAPBEXheaderText 2 2 3 4 2" xfId="30382" xr:uid="{00000000-0005-0000-0000-0000F1620000}"/>
    <cellStyle name="SAPBEXheaderText 2 2 3 4 3" xfId="41176" xr:uid="{00000000-0005-0000-0000-0000F2620000}"/>
    <cellStyle name="SAPBEXheaderText 2 2 3 5" xfId="20634" xr:uid="{00000000-0005-0000-0000-0000F3620000}"/>
    <cellStyle name="SAPBEXheaderText 2 2 3 5 2" xfId="32118" xr:uid="{00000000-0005-0000-0000-0000F4620000}"/>
    <cellStyle name="SAPBEXheaderText 2 2 3 5 3" xfId="42724" xr:uid="{00000000-0005-0000-0000-0000F5620000}"/>
    <cellStyle name="SAPBEXheaderText 2 2 3 6" xfId="10727" xr:uid="{00000000-0005-0000-0000-0000F6620000}"/>
    <cellStyle name="SAPBEXheaderText 2 2 3 7" xfId="22466" xr:uid="{00000000-0005-0000-0000-0000F7620000}"/>
    <cellStyle name="SAPBEXheaderText 2 2 3 8" xfId="33813" xr:uid="{00000000-0005-0000-0000-0000F8620000}"/>
    <cellStyle name="SAPBEXheaderText 2 2 4" xfId="6927" xr:uid="{00000000-0005-0000-0000-0000F9620000}"/>
    <cellStyle name="SAPBEXheaderText 2 2 4 2" xfId="16208" xr:uid="{00000000-0005-0000-0000-0000FA620000}"/>
    <cellStyle name="SAPBEXheaderText 2 2 4 2 2" xfId="27762" xr:uid="{00000000-0005-0000-0000-0000FB620000}"/>
    <cellStyle name="SAPBEXheaderText 2 2 4 2 3" xfId="38694" xr:uid="{00000000-0005-0000-0000-0000FC620000}"/>
    <cellStyle name="SAPBEXheaderText 2 2 4 3" xfId="18082" xr:uid="{00000000-0005-0000-0000-0000FD620000}"/>
    <cellStyle name="SAPBEXheaderText 2 2 4 3 2" xfId="29570" xr:uid="{00000000-0005-0000-0000-0000FE620000}"/>
    <cellStyle name="SAPBEXheaderText 2 2 4 3 3" xfId="40372" xr:uid="{00000000-0005-0000-0000-0000FF620000}"/>
    <cellStyle name="SAPBEXheaderText 2 2 4 4" xfId="19727" xr:uid="{00000000-0005-0000-0000-000000630000}"/>
    <cellStyle name="SAPBEXheaderText 2 2 4 4 2" xfId="31215" xr:uid="{00000000-0005-0000-0000-000001630000}"/>
    <cellStyle name="SAPBEXheaderText 2 2 4 4 3" xfId="41918" xr:uid="{00000000-0005-0000-0000-000002630000}"/>
    <cellStyle name="SAPBEXheaderText 2 2 4 5" xfId="21461" xr:uid="{00000000-0005-0000-0000-000003630000}"/>
    <cellStyle name="SAPBEXheaderText 2 2 4 5 2" xfId="32942" xr:uid="{00000000-0005-0000-0000-000004630000}"/>
    <cellStyle name="SAPBEXheaderText 2 2 4 5 3" xfId="43457" xr:uid="{00000000-0005-0000-0000-000005630000}"/>
    <cellStyle name="SAPBEXheaderText 2 2 4 6" xfId="11630" xr:uid="{00000000-0005-0000-0000-000006630000}"/>
    <cellStyle name="SAPBEXheaderText 2 2 4 7" xfId="23285" xr:uid="{00000000-0005-0000-0000-000007630000}"/>
    <cellStyle name="SAPBEXheaderText 2 2 4 8" xfId="34622" xr:uid="{00000000-0005-0000-0000-000008630000}"/>
    <cellStyle name="SAPBEXheaderText 2 2 5" xfId="10206" xr:uid="{00000000-0005-0000-0000-000009630000}"/>
    <cellStyle name="SAPBEXheaderText 2 2 6" xfId="13640" xr:uid="{00000000-0005-0000-0000-00000A630000}"/>
    <cellStyle name="SAPBEXheaderText 2 2 6 2" xfId="25204" xr:uid="{00000000-0005-0000-0000-00000B630000}"/>
    <cellStyle name="SAPBEXheaderText 2 2 6 3" xfId="36443" xr:uid="{00000000-0005-0000-0000-00000C630000}"/>
    <cellStyle name="SAPBEXheaderText 2 2 7" xfId="13158" xr:uid="{00000000-0005-0000-0000-00000D630000}"/>
    <cellStyle name="SAPBEXheaderText 2 2 7 2" xfId="24726" xr:uid="{00000000-0005-0000-0000-00000E630000}"/>
    <cellStyle name="SAPBEXheaderText 2 2 7 3" xfId="36014" xr:uid="{00000000-0005-0000-0000-00000F630000}"/>
    <cellStyle name="SAPBEXheaderText 2 2 8" xfId="14348" xr:uid="{00000000-0005-0000-0000-000010630000}"/>
    <cellStyle name="SAPBEXheaderText 2 2 8 2" xfId="25912" xr:uid="{00000000-0005-0000-0000-000011630000}"/>
    <cellStyle name="SAPBEXheaderText 2 2 8 3" xfId="37068" xr:uid="{00000000-0005-0000-0000-000012630000}"/>
    <cellStyle name="SAPBEXheaderText 2 2 9" xfId="17164" xr:uid="{00000000-0005-0000-0000-000013630000}"/>
    <cellStyle name="SAPBEXheaderText 2 2 9 2" xfId="28652" xr:uid="{00000000-0005-0000-0000-000014630000}"/>
    <cellStyle name="SAPBEXheaderText 2 2 9 3" xfId="39473" xr:uid="{00000000-0005-0000-0000-000015630000}"/>
    <cellStyle name="SAPBEXheaderText 2 3" xfId="4341" xr:uid="{00000000-0005-0000-0000-000016630000}"/>
    <cellStyle name="SAPBEXheaderText 2 3 2" xfId="5498" xr:uid="{00000000-0005-0000-0000-000017630000}"/>
    <cellStyle name="SAPBEXheaderText 2 3 3" xfId="10208" xr:uid="{00000000-0005-0000-0000-000018630000}"/>
    <cellStyle name="SAPBEXheaderText 2 4" xfId="4342" xr:uid="{00000000-0005-0000-0000-000019630000}"/>
    <cellStyle name="SAPBEXheaderText 2 4 10" xfId="12659" xr:uid="{00000000-0005-0000-0000-00001A630000}"/>
    <cellStyle name="SAPBEXheaderText 2 4 10 2" xfId="24229" xr:uid="{00000000-0005-0000-0000-00001B630000}"/>
    <cellStyle name="SAPBEXheaderText 2 4 10 3" xfId="35560" xr:uid="{00000000-0005-0000-0000-00001C630000}"/>
    <cellStyle name="SAPBEXheaderText 2 4 11" xfId="13195" xr:uid="{00000000-0005-0000-0000-00001D630000}"/>
    <cellStyle name="SAPBEXheaderText 2 4 11 2" xfId="24763" xr:uid="{00000000-0005-0000-0000-00001E630000}"/>
    <cellStyle name="SAPBEXheaderText 2 4 11 3" xfId="36047" xr:uid="{00000000-0005-0000-0000-00001F630000}"/>
    <cellStyle name="SAPBEXheaderText 2 4 12" xfId="9756" xr:uid="{00000000-0005-0000-0000-000020630000}"/>
    <cellStyle name="SAPBEXheaderText 2 4 13" xfId="8430" xr:uid="{00000000-0005-0000-0000-000021630000}"/>
    <cellStyle name="SAPBEXheaderText 2 4 2" xfId="4343" xr:uid="{00000000-0005-0000-0000-000022630000}"/>
    <cellStyle name="SAPBEXheaderText 2 4 3" xfId="5496" xr:uid="{00000000-0005-0000-0000-000023630000}"/>
    <cellStyle name="SAPBEXheaderText 2 4 3 2" xfId="15308" xr:uid="{00000000-0005-0000-0000-000024630000}"/>
    <cellStyle name="SAPBEXheaderText 2 4 3 2 2" xfId="26863" xr:uid="{00000000-0005-0000-0000-000025630000}"/>
    <cellStyle name="SAPBEXheaderText 2 4 3 2 3" xfId="37893" xr:uid="{00000000-0005-0000-0000-000026630000}"/>
    <cellStyle name="SAPBEXheaderText 2 4 3 3" xfId="17286" xr:uid="{00000000-0005-0000-0000-000027630000}"/>
    <cellStyle name="SAPBEXheaderText 2 4 3 3 2" xfId="28774" xr:uid="{00000000-0005-0000-0000-000028630000}"/>
    <cellStyle name="SAPBEXheaderText 2 4 3 3 3" xfId="39582" xr:uid="{00000000-0005-0000-0000-000029630000}"/>
    <cellStyle name="SAPBEXheaderText 2 4 3 4" xfId="18893" xr:uid="{00000000-0005-0000-0000-00002A630000}"/>
    <cellStyle name="SAPBEXheaderText 2 4 3 4 2" xfId="30381" xr:uid="{00000000-0005-0000-0000-00002B630000}"/>
    <cellStyle name="SAPBEXheaderText 2 4 3 4 3" xfId="41175" xr:uid="{00000000-0005-0000-0000-00002C630000}"/>
    <cellStyle name="SAPBEXheaderText 2 4 3 5" xfId="20633" xr:uid="{00000000-0005-0000-0000-00002D630000}"/>
    <cellStyle name="SAPBEXheaderText 2 4 3 5 2" xfId="32117" xr:uid="{00000000-0005-0000-0000-00002E630000}"/>
    <cellStyle name="SAPBEXheaderText 2 4 3 5 3" xfId="42723" xr:uid="{00000000-0005-0000-0000-00002F630000}"/>
    <cellStyle name="SAPBEXheaderText 2 4 3 6" xfId="10726" xr:uid="{00000000-0005-0000-0000-000030630000}"/>
    <cellStyle name="SAPBEXheaderText 2 4 3 7" xfId="22465" xr:uid="{00000000-0005-0000-0000-000031630000}"/>
    <cellStyle name="SAPBEXheaderText 2 4 3 8" xfId="33812" xr:uid="{00000000-0005-0000-0000-000032630000}"/>
    <cellStyle name="SAPBEXheaderText 2 4 4" xfId="6926" xr:uid="{00000000-0005-0000-0000-000033630000}"/>
    <cellStyle name="SAPBEXheaderText 2 4 4 2" xfId="16207" xr:uid="{00000000-0005-0000-0000-000034630000}"/>
    <cellStyle name="SAPBEXheaderText 2 4 4 2 2" xfId="27761" xr:uid="{00000000-0005-0000-0000-000035630000}"/>
    <cellStyle name="SAPBEXheaderText 2 4 4 2 3" xfId="38693" xr:uid="{00000000-0005-0000-0000-000036630000}"/>
    <cellStyle name="SAPBEXheaderText 2 4 4 3" xfId="18081" xr:uid="{00000000-0005-0000-0000-000037630000}"/>
    <cellStyle name="SAPBEXheaderText 2 4 4 3 2" xfId="29569" xr:uid="{00000000-0005-0000-0000-000038630000}"/>
    <cellStyle name="SAPBEXheaderText 2 4 4 3 3" xfId="40371" xr:uid="{00000000-0005-0000-0000-000039630000}"/>
    <cellStyle name="SAPBEXheaderText 2 4 4 4" xfId="19726" xr:uid="{00000000-0005-0000-0000-00003A630000}"/>
    <cellStyle name="SAPBEXheaderText 2 4 4 4 2" xfId="31214" xr:uid="{00000000-0005-0000-0000-00003B630000}"/>
    <cellStyle name="SAPBEXheaderText 2 4 4 4 3" xfId="41917" xr:uid="{00000000-0005-0000-0000-00003C630000}"/>
    <cellStyle name="SAPBEXheaderText 2 4 4 5" xfId="21460" xr:uid="{00000000-0005-0000-0000-00003D630000}"/>
    <cellStyle name="SAPBEXheaderText 2 4 4 5 2" xfId="32941" xr:uid="{00000000-0005-0000-0000-00003E630000}"/>
    <cellStyle name="SAPBEXheaderText 2 4 4 5 3" xfId="43456" xr:uid="{00000000-0005-0000-0000-00003F630000}"/>
    <cellStyle name="SAPBEXheaderText 2 4 4 6" xfId="11629" xr:uid="{00000000-0005-0000-0000-000040630000}"/>
    <cellStyle name="SAPBEXheaderText 2 4 4 7" xfId="23284" xr:uid="{00000000-0005-0000-0000-000041630000}"/>
    <cellStyle name="SAPBEXheaderText 2 4 4 8" xfId="34621" xr:uid="{00000000-0005-0000-0000-000042630000}"/>
    <cellStyle name="SAPBEXheaderText 2 4 5" xfId="6404" xr:uid="{00000000-0005-0000-0000-000043630000}"/>
    <cellStyle name="SAPBEXheaderText 2 4 5 2" xfId="15685" xr:uid="{00000000-0005-0000-0000-000044630000}"/>
    <cellStyle name="SAPBEXheaderText 2 4 5 2 2" xfId="27239" xr:uid="{00000000-0005-0000-0000-000045630000}"/>
    <cellStyle name="SAPBEXheaderText 2 4 5 2 3" xfId="38229" xr:uid="{00000000-0005-0000-0000-000046630000}"/>
    <cellStyle name="SAPBEXheaderText 2 4 5 3" xfId="17611" xr:uid="{00000000-0005-0000-0000-000047630000}"/>
    <cellStyle name="SAPBEXheaderText 2 4 5 3 2" xfId="29099" xr:uid="{00000000-0005-0000-0000-000048630000}"/>
    <cellStyle name="SAPBEXheaderText 2 4 5 3 3" xfId="39902" xr:uid="{00000000-0005-0000-0000-000049630000}"/>
    <cellStyle name="SAPBEXheaderText 2 4 5 4" xfId="19204" xr:uid="{00000000-0005-0000-0000-00004A630000}"/>
    <cellStyle name="SAPBEXheaderText 2 4 5 4 2" xfId="30692" xr:uid="{00000000-0005-0000-0000-00004B630000}"/>
    <cellStyle name="SAPBEXheaderText 2 4 5 4 3" xfId="41453" xr:uid="{00000000-0005-0000-0000-00004C630000}"/>
    <cellStyle name="SAPBEXheaderText 2 4 5 5" xfId="20938" xr:uid="{00000000-0005-0000-0000-00004D630000}"/>
    <cellStyle name="SAPBEXheaderText 2 4 5 5 2" xfId="32419" xr:uid="{00000000-0005-0000-0000-00004E630000}"/>
    <cellStyle name="SAPBEXheaderText 2 4 5 5 3" xfId="42992" xr:uid="{00000000-0005-0000-0000-00004F630000}"/>
    <cellStyle name="SAPBEXheaderText 2 4 5 6" xfId="11107" xr:uid="{00000000-0005-0000-0000-000050630000}"/>
    <cellStyle name="SAPBEXheaderText 2 4 5 7" xfId="22762" xr:uid="{00000000-0005-0000-0000-000051630000}"/>
    <cellStyle name="SAPBEXheaderText 2 4 5 8" xfId="34099" xr:uid="{00000000-0005-0000-0000-000052630000}"/>
    <cellStyle name="SAPBEXheaderText 2 4 6" xfId="7922" xr:uid="{00000000-0005-0000-0000-000053630000}"/>
    <cellStyle name="SAPBEXheaderText 2 4 6 2" xfId="16907" xr:uid="{00000000-0005-0000-0000-000054630000}"/>
    <cellStyle name="SAPBEXheaderText 2 4 6 2 2" xfId="28461" xr:uid="{00000000-0005-0000-0000-000055630000}"/>
    <cellStyle name="SAPBEXheaderText 2 4 6 2 3" xfId="39302" xr:uid="{00000000-0005-0000-0000-000056630000}"/>
    <cellStyle name="SAPBEXheaderText 2 4 6 3" xfId="18686" xr:uid="{00000000-0005-0000-0000-000057630000}"/>
    <cellStyle name="SAPBEXheaderText 2 4 6 3 2" xfId="30174" xr:uid="{00000000-0005-0000-0000-000058630000}"/>
    <cellStyle name="SAPBEXheaderText 2 4 6 3 3" xfId="40970" xr:uid="{00000000-0005-0000-0000-000059630000}"/>
    <cellStyle name="SAPBEXheaderText 2 4 6 4" xfId="20394" xr:uid="{00000000-0005-0000-0000-00005A630000}"/>
    <cellStyle name="SAPBEXheaderText 2 4 6 4 2" xfId="31882" xr:uid="{00000000-0005-0000-0000-00005B630000}"/>
    <cellStyle name="SAPBEXheaderText 2 4 6 4 3" xfId="42498" xr:uid="{00000000-0005-0000-0000-00005C630000}"/>
    <cellStyle name="SAPBEXheaderText 2 4 6 5" xfId="22128" xr:uid="{00000000-0005-0000-0000-00005D630000}"/>
    <cellStyle name="SAPBEXheaderText 2 4 6 5 2" xfId="33609" xr:uid="{00000000-0005-0000-0000-00005E630000}"/>
    <cellStyle name="SAPBEXheaderText 2 4 6 5 3" xfId="44037" xr:uid="{00000000-0005-0000-0000-00005F630000}"/>
    <cellStyle name="SAPBEXheaderText 2 4 6 6" xfId="12373" xr:uid="{00000000-0005-0000-0000-000060630000}"/>
    <cellStyle name="SAPBEXheaderText 2 4 6 7" xfId="23952" xr:uid="{00000000-0005-0000-0000-000061630000}"/>
    <cellStyle name="SAPBEXheaderText 2 4 6 8" xfId="35287" xr:uid="{00000000-0005-0000-0000-000062630000}"/>
    <cellStyle name="SAPBEXheaderText 2 4 7" xfId="10209" xr:uid="{00000000-0005-0000-0000-000063630000}"/>
    <cellStyle name="SAPBEXheaderText 2 4 8" xfId="13639" xr:uid="{00000000-0005-0000-0000-000064630000}"/>
    <cellStyle name="SAPBEXheaderText 2 4 8 2" xfId="25203" xr:uid="{00000000-0005-0000-0000-000065630000}"/>
    <cellStyle name="SAPBEXheaderText 2 4 8 3" xfId="36442" xr:uid="{00000000-0005-0000-0000-000066630000}"/>
    <cellStyle name="SAPBEXheaderText 2 4 9" xfId="14758" xr:uid="{00000000-0005-0000-0000-000067630000}"/>
    <cellStyle name="SAPBEXheaderText 2 4 9 2" xfId="26317" xr:uid="{00000000-0005-0000-0000-000068630000}"/>
    <cellStyle name="SAPBEXheaderText 2 4 9 3" xfId="37411" xr:uid="{00000000-0005-0000-0000-000069630000}"/>
    <cellStyle name="SAPBEXheaderText 2 5" xfId="4344" xr:uid="{00000000-0005-0000-0000-00006A630000}"/>
    <cellStyle name="SAPBEXheaderText 2 5 10" xfId="9165" xr:uid="{00000000-0005-0000-0000-00006B630000}"/>
    <cellStyle name="SAPBEXheaderText 2 5 11" xfId="8888" xr:uid="{00000000-0005-0000-0000-00006C630000}"/>
    <cellStyle name="SAPBEXheaderText 2 5 12" xfId="8394" xr:uid="{00000000-0005-0000-0000-00006D630000}"/>
    <cellStyle name="SAPBEXheaderText 2 5 2" xfId="7381" xr:uid="{00000000-0005-0000-0000-00006E630000}"/>
    <cellStyle name="SAPBEXheaderText 2 5 2 2" xfId="16615" xr:uid="{00000000-0005-0000-0000-00006F630000}"/>
    <cellStyle name="SAPBEXheaderText 2 5 2 2 2" xfId="28169" xr:uid="{00000000-0005-0000-0000-000070630000}"/>
    <cellStyle name="SAPBEXheaderText 2 5 2 2 3" xfId="39052" xr:uid="{00000000-0005-0000-0000-000071630000}"/>
    <cellStyle name="SAPBEXheaderText 2 5 2 3" xfId="18448" xr:uid="{00000000-0005-0000-0000-000072630000}"/>
    <cellStyle name="SAPBEXheaderText 2 5 2 3 2" xfId="29936" xr:uid="{00000000-0005-0000-0000-000073630000}"/>
    <cellStyle name="SAPBEXheaderText 2 5 2 3 3" xfId="40736" xr:uid="{00000000-0005-0000-0000-000074630000}"/>
    <cellStyle name="SAPBEXheaderText 2 5 2 4" xfId="20134" xr:uid="{00000000-0005-0000-0000-000075630000}"/>
    <cellStyle name="SAPBEXheaderText 2 5 2 4 2" xfId="31622" xr:uid="{00000000-0005-0000-0000-000076630000}"/>
    <cellStyle name="SAPBEXheaderText 2 5 2 4 3" xfId="42276" xr:uid="{00000000-0005-0000-0000-000077630000}"/>
    <cellStyle name="SAPBEXheaderText 2 5 2 5" xfId="21868" xr:uid="{00000000-0005-0000-0000-000078630000}"/>
    <cellStyle name="SAPBEXheaderText 2 5 2 5 2" xfId="33349" xr:uid="{00000000-0005-0000-0000-000079630000}"/>
    <cellStyle name="SAPBEXheaderText 2 5 2 5 3" xfId="43815" xr:uid="{00000000-0005-0000-0000-00007A630000}"/>
    <cellStyle name="SAPBEXheaderText 2 5 2 6" xfId="12035" xr:uid="{00000000-0005-0000-0000-00007B630000}"/>
    <cellStyle name="SAPBEXheaderText 2 5 2 7" xfId="23692" xr:uid="{00000000-0005-0000-0000-00007C630000}"/>
    <cellStyle name="SAPBEXheaderText 2 5 2 8" xfId="35027" xr:uid="{00000000-0005-0000-0000-00007D630000}"/>
    <cellStyle name="SAPBEXheaderText 2 5 3" xfId="7875" xr:uid="{00000000-0005-0000-0000-00007E630000}"/>
    <cellStyle name="SAPBEXheaderText 2 5 3 2" xfId="16860" xr:uid="{00000000-0005-0000-0000-00007F630000}"/>
    <cellStyle name="SAPBEXheaderText 2 5 3 2 2" xfId="28414" xr:uid="{00000000-0005-0000-0000-000080630000}"/>
    <cellStyle name="SAPBEXheaderText 2 5 3 2 3" xfId="39256" xr:uid="{00000000-0005-0000-0000-000081630000}"/>
    <cellStyle name="SAPBEXheaderText 2 5 3 3" xfId="18639" xr:uid="{00000000-0005-0000-0000-000082630000}"/>
    <cellStyle name="SAPBEXheaderText 2 5 3 3 2" xfId="30127" xr:uid="{00000000-0005-0000-0000-000083630000}"/>
    <cellStyle name="SAPBEXheaderText 2 5 3 3 3" xfId="40924" xr:uid="{00000000-0005-0000-0000-000084630000}"/>
    <cellStyle name="SAPBEXheaderText 2 5 3 4" xfId="20347" xr:uid="{00000000-0005-0000-0000-000085630000}"/>
    <cellStyle name="SAPBEXheaderText 2 5 3 4 2" xfId="31835" xr:uid="{00000000-0005-0000-0000-000086630000}"/>
    <cellStyle name="SAPBEXheaderText 2 5 3 4 3" xfId="42452" xr:uid="{00000000-0005-0000-0000-000087630000}"/>
    <cellStyle name="SAPBEXheaderText 2 5 3 5" xfId="22081" xr:uid="{00000000-0005-0000-0000-000088630000}"/>
    <cellStyle name="SAPBEXheaderText 2 5 3 5 2" xfId="33562" xr:uid="{00000000-0005-0000-0000-000089630000}"/>
    <cellStyle name="SAPBEXheaderText 2 5 3 5 3" xfId="43991" xr:uid="{00000000-0005-0000-0000-00008A630000}"/>
    <cellStyle name="SAPBEXheaderText 2 5 3 6" xfId="12326" xr:uid="{00000000-0005-0000-0000-00008B630000}"/>
    <cellStyle name="SAPBEXheaderText 2 5 3 7" xfId="23905" xr:uid="{00000000-0005-0000-0000-00008C630000}"/>
    <cellStyle name="SAPBEXheaderText 2 5 3 8" xfId="35240" xr:uid="{00000000-0005-0000-0000-00008D630000}"/>
    <cellStyle name="SAPBEXheaderText 2 5 4" xfId="7977" xr:uid="{00000000-0005-0000-0000-00008E630000}"/>
    <cellStyle name="SAPBEXheaderText 2 5 4 2" xfId="16962" xr:uid="{00000000-0005-0000-0000-00008F630000}"/>
    <cellStyle name="SAPBEXheaderText 2 5 4 2 2" xfId="28516" xr:uid="{00000000-0005-0000-0000-000090630000}"/>
    <cellStyle name="SAPBEXheaderText 2 5 4 2 3" xfId="39354" xr:uid="{00000000-0005-0000-0000-000091630000}"/>
    <cellStyle name="SAPBEXheaderText 2 5 4 3" xfId="18739" xr:uid="{00000000-0005-0000-0000-000092630000}"/>
    <cellStyle name="SAPBEXheaderText 2 5 4 3 2" xfId="30227" xr:uid="{00000000-0005-0000-0000-000093630000}"/>
    <cellStyle name="SAPBEXheaderText 2 5 4 3 3" xfId="41023" xr:uid="{00000000-0005-0000-0000-000094630000}"/>
    <cellStyle name="SAPBEXheaderText 2 5 4 4" xfId="20449" xr:uid="{00000000-0005-0000-0000-000095630000}"/>
    <cellStyle name="SAPBEXheaderText 2 5 4 4 2" xfId="31937" xr:uid="{00000000-0005-0000-0000-000096630000}"/>
    <cellStyle name="SAPBEXheaderText 2 5 4 4 3" xfId="42550" xr:uid="{00000000-0005-0000-0000-000097630000}"/>
    <cellStyle name="SAPBEXheaderText 2 5 4 5" xfId="22183" xr:uid="{00000000-0005-0000-0000-000098630000}"/>
    <cellStyle name="SAPBEXheaderText 2 5 4 5 2" xfId="33664" xr:uid="{00000000-0005-0000-0000-000099630000}"/>
    <cellStyle name="SAPBEXheaderText 2 5 4 5 3" xfId="44089" xr:uid="{00000000-0005-0000-0000-00009A630000}"/>
    <cellStyle name="SAPBEXheaderText 2 5 4 6" xfId="12428" xr:uid="{00000000-0005-0000-0000-00009B630000}"/>
    <cellStyle name="SAPBEXheaderText 2 5 4 7" xfId="24007" xr:uid="{00000000-0005-0000-0000-00009C630000}"/>
    <cellStyle name="SAPBEXheaderText 2 5 4 8" xfId="35342" xr:uid="{00000000-0005-0000-0000-00009D630000}"/>
    <cellStyle name="SAPBEXheaderText 2 5 5" xfId="10210" xr:uid="{00000000-0005-0000-0000-00009E630000}"/>
    <cellStyle name="SAPBEXheaderText 2 5 6" xfId="14252" xr:uid="{00000000-0005-0000-0000-00009F630000}"/>
    <cellStyle name="SAPBEXheaderText 2 5 6 2" xfId="25816" xr:uid="{00000000-0005-0000-0000-0000A0630000}"/>
    <cellStyle name="SAPBEXheaderText 2 5 6 3" xfId="36979" xr:uid="{00000000-0005-0000-0000-0000A1630000}"/>
    <cellStyle name="SAPBEXheaderText 2 5 7" xfId="12639" xr:uid="{00000000-0005-0000-0000-0000A2630000}"/>
    <cellStyle name="SAPBEXheaderText 2 5 7 2" xfId="24209" xr:uid="{00000000-0005-0000-0000-0000A3630000}"/>
    <cellStyle name="SAPBEXheaderText 2 5 7 3" xfId="35540" xr:uid="{00000000-0005-0000-0000-0000A4630000}"/>
    <cellStyle name="SAPBEXheaderText 2 5 8" xfId="15090" xr:uid="{00000000-0005-0000-0000-0000A5630000}"/>
    <cellStyle name="SAPBEXheaderText 2 5 8 2" xfId="26648" xr:uid="{00000000-0005-0000-0000-0000A6630000}"/>
    <cellStyle name="SAPBEXheaderText 2 5 8 3" xfId="37692" xr:uid="{00000000-0005-0000-0000-0000A7630000}"/>
    <cellStyle name="SAPBEXheaderText 2 5 9" xfId="12846" xr:uid="{00000000-0005-0000-0000-0000A8630000}"/>
    <cellStyle name="SAPBEXheaderText 2 5 9 2" xfId="24416" xr:uid="{00000000-0005-0000-0000-0000A9630000}"/>
    <cellStyle name="SAPBEXheaderText 2 5 9 3" xfId="35734" xr:uid="{00000000-0005-0000-0000-0000AA630000}"/>
    <cellStyle name="SAPBEXheaderText 3" xfId="4345" xr:uid="{00000000-0005-0000-0000-0000AB630000}"/>
    <cellStyle name="SAPBEXheaderText 3 10" xfId="13062" xr:uid="{00000000-0005-0000-0000-0000AC630000}"/>
    <cellStyle name="SAPBEXheaderText 3 10 2" xfId="24631" xr:uid="{00000000-0005-0000-0000-0000AD630000}"/>
    <cellStyle name="SAPBEXheaderText 3 10 3" xfId="35919" xr:uid="{00000000-0005-0000-0000-0000AE630000}"/>
    <cellStyle name="SAPBEXheaderText 3 11" xfId="13586" xr:uid="{00000000-0005-0000-0000-0000AF630000}"/>
    <cellStyle name="SAPBEXheaderText 3 11 2" xfId="25150" xr:uid="{00000000-0005-0000-0000-0000B0630000}"/>
    <cellStyle name="SAPBEXheaderText 3 11 3" xfId="36397" xr:uid="{00000000-0005-0000-0000-0000B1630000}"/>
    <cellStyle name="SAPBEXheaderText 3 12" xfId="13734" xr:uid="{00000000-0005-0000-0000-0000B2630000}"/>
    <cellStyle name="SAPBEXheaderText 3 12 2" xfId="25298" xr:uid="{00000000-0005-0000-0000-0000B3630000}"/>
    <cellStyle name="SAPBEXheaderText 3 12 3" xfId="36528" xr:uid="{00000000-0005-0000-0000-0000B4630000}"/>
    <cellStyle name="SAPBEXheaderText 3 13" xfId="20568" xr:uid="{00000000-0005-0000-0000-0000B5630000}"/>
    <cellStyle name="SAPBEXheaderText 3 13 2" xfId="32056" xr:uid="{00000000-0005-0000-0000-0000B6630000}"/>
    <cellStyle name="SAPBEXheaderText 3 13 3" xfId="42667" xr:uid="{00000000-0005-0000-0000-0000B7630000}"/>
    <cellStyle name="SAPBEXheaderText 3 14" xfId="8924" xr:uid="{00000000-0005-0000-0000-0000B8630000}"/>
    <cellStyle name="SAPBEXheaderText 3 15" xfId="28638" xr:uid="{00000000-0005-0000-0000-0000B9630000}"/>
    <cellStyle name="SAPBEXheaderText 3 2" xfId="4346" xr:uid="{00000000-0005-0000-0000-0000BA630000}"/>
    <cellStyle name="SAPBEXheaderText 3 2 10" xfId="13535" xr:uid="{00000000-0005-0000-0000-0000BB630000}"/>
    <cellStyle name="SAPBEXheaderText 3 2 10 2" xfId="25099" xr:uid="{00000000-0005-0000-0000-0000BC630000}"/>
    <cellStyle name="SAPBEXheaderText 3 2 10 3" xfId="36355" xr:uid="{00000000-0005-0000-0000-0000BD630000}"/>
    <cellStyle name="SAPBEXheaderText 3 2 11" xfId="16685" xr:uid="{00000000-0005-0000-0000-0000BE630000}"/>
    <cellStyle name="SAPBEXheaderText 3 2 11 2" xfId="28239" xr:uid="{00000000-0005-0000-0000-0000BF630000}"/>
    <cellStyle name="SAPBEXheaderText 3 2 11 3" xfId="39119" xr:uid="{00000000-0005-0000-0000-0000C0630000}"/>
    <cellStyle name="SAPBEXheaderText 3 2 12" xfId="8349" xr:uid="{00000000-0005-0000-0000-0000C1630000}"/>
    <cellStyle name="SAPBEXheaderText 3 2 13" xfId="8092" xr:uid="{00000000-0005-0000-0000-0000C2630000}"/>
    <cellStyle name="SAPBEXheaderText 3 2 2" xfId="4347" xr:uid="{00000000-0005-0000-0000-0000C3630000}"/>
    <cellStyle name="SAPBEXheaderText 3 2 3" xfId="4348" xr:uid="{00000000-0005-0000-0000-0000C4630000}"/>
    <cellStyle name="SAPBEXheaderText 3 2 4" xfId="7087" xr:uid="{00000000-0005-0000-0000-0000C5630000}"/>
    <cellStyle name="SAPBEXheaderText 3 2 4 2" xfId="16368" xr:uid="{00000000-0005-0000-0000-0000C6630000}"/>
    <cellStyle name="SAPBEXheaderText 3 2 4 2 2" xfId="27922" xr:uid="{00000000-0005-0000-0000-0000C7630000}"/>
    <cellStyle name="SAPBEXheaderText 3 2 4 2 3" xfId="38833" xr:uid="{00000000-0005-0000-0000-0000C8630000}"/>
    <cellStyle name="SAPBEXheaderText 3 2 4 3" xfId="18224" xr:uid="{00000000-0005-0000-0000-0000C9630000}"/>
    <cellStyle name="SAPBEXheaderText 3 2 4 3 2" xfId="29712" xr:uid="{00000000-0005-0000-0000-0000CA630000}"/>
    <cellStyle name="SAPBEXheaderText 3 2 4 3 3" xfId="40513" xr:uid="{00000000-0005-0000-0000-0000CB630000}"/>
    <cellStyle name="SAPBEXheaderText 3 2 4 4" xfId="19887" xr:uid="{00000000-0005-0000-0000-0000CC630000}"/>
    <cellStyle name="SAPBEXheaderText 3 2 4 4 2" xfId="31375" xr:uid="{00000000-0005-0000-0000-0000CD630000}"/>
    <cellStyle name="SAPBEXheaderText 3 2 4 4 3" xfId="42057" xr:uid="{00000000-0005-0000-0000-0000CE630000}"/>
    <cellStyle name="SAPBEXheaderText 3 2 4 5" xfId="21621" xr:uid="{00000000-0005-0000-0000-0000CF630000}"/>
    <cellStyle name="SAPBEXheaderText 3 2 4 5 2" xfId="33102" xr:uid="{00000000-0005-0000-0000-0000D0630000}"/>
    <cellStyle name="SAPBEXheaderText 3 2 4 5 3" xfId="43596" xr:uid="{00000000-0005-0000-0000-0000D1630000}"/>
    <cellStyle name="SAPBEXheaderText 3 2 4 6" xfId="11790" xr:uid="{00000000-0005-0000-0000-0000D2630000}"/>
    <cellStyle name="SAPBEXheaderText 3 2 4 7" xfId="23445" xr:uid="{00000000-0005-0000-0000-0000D3630000}"/>
    <cellStyle name="SAPBEXheaderText 3 2 4 8" xfId="34782" xr:uid="{00000000-0005-0000-0000-0000D4630000}"/>
    <cellStyle name="SAPBEXheaderText 3 2 5" xfId="6402" xr:uid="{00000000-0005-0000-0000-0000D5630000}"/>
    <cellStyle name="SAPBEXheaderText 3 2 5 2" xfId="15683" xr:uid="{00000000-0005-0000-0000-0000D6630000}"/>
    <cellStyle name="SAPBEXheaderText 3 2 5 2 2" xfId="27237" xr:uid="{00000000-0005-0000-0000-0000D7630000}"/>
    <cellStyle name="SAPBEXheaderText 3 2 5 2 3" xfId="38227" xr:uid="{00000000-0005-0000-0000-0000D8630000}"/>
    <cellStyle name="SAPBEXheaderText 3 2 5 3" xfId="17609" xr:uid="{00000000-0005-0000-0000-0000D9630000}"/>
    <cellStyle name="SAPBEXheaderText 3 2 5 3 2" xfId="29097" xr:uid="{00000000-0005-0000-0000-0000DA630000}"/>
    <cellStyle name="SAPBEXheaderText 3 2 5 3 3" xfId="39900" xr:uid="{00000000-0005-0000-0000-0000DB630000}"/>
    <cellStyle name="SAPBEXheaderText 3 2 5 4" xfId="19202" xr:uid="{00000000-0005-0000-0000-0000DC630000}"/>
    <cellStyle name="SAPBEXheaderText 3 2 5 4 2" xfId="30690" xr:uid="{00000000-0005-0000-0000-0000DD630000}"/>
    <cellStyle name="SAPBEXheaderText 3 2 5 4 3" xfId="41451" xr:uid="{00000000-0005-0000-0000-0000DE630000}"/>
    <cellStyle name="SAPBEXheaderText 3 2 5 5" xfId="20936" xr:uid="{00000000-0005-0000-0000-0000DF630000}"/>
    <cellStyle name="SAPBEXheaderText 3 2 5 5 2" xfId="32417" xr:uid="{00000000-0005-0000-0000-0000E0630000}"/>
    <cellStyle name="SAPBEXheaderText 3 2 5 5 3" xfId="42990" xr:uid="{00000000-0005-0000-0000-0000E1630000}"/>
    <cellStyle name="SAPBEXheaderText 3 2 5 6" xfId="11105" xr:uid="{00000000-0005-0000-0000-0000E2630000}"/>
    <cellStyle name="SAPBEXheaderText 3 2 5 7" xfId="22760" xr:uid="{00000000-0005-0000-0000-0000E3630000}"/>
    <cellStyle name="SAPBEXheaderText 3 2 5 8" xfId="34097" xr:uid="{00000000-0005-0000-0000-0000E4630000}"/>
    <cellStyle name="SAPBEXheaderText 3 2 6" xfId="6751" xr:uid="{00000000-0005-0000-0000-0000E5630000}"/>
    <cellStyle name="SAPBEXheaderText 3 2 6 2" xfId="16032" xr:uid="{00000000-0005-0000-0000-0000E6630000}"/>
    <cellStyle name="SAPBEXheaderText 3 2 6 2 2" xfId="27586" xr:uid="{00000000-0005-0000-0000-0000E7630000}"/>
    <cellStyle name="SAPBEXheaderText 3 2 6 2 3" xfId="38542" xr:uid="{00000000-0005-0000-0000-0000E8630000}"/>
    <cellStyle name="SAPBEXheaderText 3 2 6 3" xfId="17929" xr:uid="{00000000-0005-0000-0000-0000E9630000}"/>
    <cellStyle name="SAPBEXheaderText 3 2 6 3 2" xfId="29417" xr:uid="{00000000-0005-0000-0000-0000EA630000}"/>
    <cellStyle name="SAPBEXheaderText 3 2 6 3 3" xfId="40219" xr:uid="{00000000-0005-0000-0000-0000EB630000}"/>
    <cellStyle name="SAPBEXheaderText 3 2 6 4" xfId="19551" xr:uid="{00000000-0005-0000-0000-0000EC630000}"/>
    <cellStyle name="SAPBEXheaderText 3 2 6 4 2" xfId="31039" xr:uid="{00000000-0005-0000-0000-0000ED630000}"/>
    <cellStyle name="SAPBEXheaderText 3 2 6 4 3" xfId="41766" xr:uid="{00000000-0005-0000-0000-0000EE630000}"/>
    <cellStyle name="SAPBEXheaderText 3 2 6 5" xfId="21285" xr:uid="{00000000-0005-0000-0000-0000EF630000}"/>
    <cellStyle name="SAPBEXheaderText 3 2 6 5 2" xfId="32766" xr:uid="{00000000-0005-0000-0000-0000F0630000}"/>
    <cellStyle name="SAPBEXheaderText 3 2 6 5 3" xfId="43305" xr:uid="{00000000-0005-0000-0000-0000F1630000}"/>
    <cellStyle name="SAPBEXheaderText 3 2 6 6" xfId="11454" xr:uid="{00000000-0005-0000-0000-0000F2630000}"/>
    <cellStyle name="SAPBEXheaderText 3 2 6 7" xfId="23109" xr:uid="{00000000-0005-0000-0000-0000F3630000}"/>
    <cellStyle name="SAPBEXheaderText 3 2 6 8" xfId="34446" xr:uid="{00000000-0005-0000-0000-0000F4630000}"/>
    <cellStyle name="SAPBEXheaderText 3 2 7" xfId="10212" xr:uid="{00000000-0005-0000-0000-0000F5630000}"/>
    <cellStyle name="SAPBEXheaderText 3 2 7 2" xfId="14962" xr:uid="{00000000-0005-0000-0000-0000F6630000}"/>
    <cellStyle name="SAPBEXheaderText 3 2 7 2 2" xfId="26520" xr:uid="{00000000-0005-0000-0000-0000F7630000}"/>
    <cellStyle name="SAPBEXheaderText 3 2 7 2 3" xfId="37578" xr:uid="{00000000-0005-0000-0000-0000F8630000}"/>
    <cellStyle name="SAPBEXheaderText 3 2 7 3" xfId="13282" xr:uid="{00000000-0005-0000-0000-0000F9630000}"/>
    <cellStyle name="SAPBEXheaderText 3 2 7 3 2" xfId="24850" xr:uid="{00000000-0005-0000-0000-0000FA630000}"/>
    <cellStyle name="SAPBEXheaderText 3 2 7 3 3" xfId="36128" xr:uid="{00000000-0005-0000-0000-0000FB630000}"/>
    <cellStyle name="SAPBEXheaderText 3 2 7 4" xfId="13367" xr:uid="{00000000-0005-0000-0000-0000FC630000}"/>
    <cellStyle name="SAPBEXheaderText 3 2 7 4 2" xfId="24935" xr:uid="{00000000-0005-0000-0000-0000FD630000}"/>
    <cellStyle name="SAPBEXheaderText 3 2 7 4 3" xfId="36204" xr:uid="{00000000-0005-0000-0000-0000FE630000}"/>
    <cellStyle name="SAPBEXheaderText 3 2 7 5" xfId="14074" xr:uid="{00000000-0005-0000-0000-0000FF630000}"/>
    <cellStyle name="SAPBEXheaderText 3 2 7 5 2" xfId="25638" xr:uid="{00000000-0005-0000-0000-000000640000}"/>
    <cellStyle name="SAPBEXheaderText 3 2 7 5 3" xfId="36828" xr:uid="{00000000-0005-0000-0000-000001640000}"/>
    <cellStyle name="SAPBEXheaderText 3 2 7 6" xfId="22371" xr:uid="{00000000-0005-0000-0000-000002640000}"/>
    <cellStyle name="SAPBEXheaderText 3 2 7 7" xfId="8214" xr:uid="{00000000-0005-0000-0000-000003640000}"/>
    <cellStyle name="SAPBEXheaderText 3 2 8" xfId="13913" xr:uid="{00000000-0005-0000-0000-000004640000}"/>
    <cellStyle name="SAPBEXheaderText 3 2 8 2" xfId="25477" xr:uid="{00000000-0005-0000-0000-000005640000}"/>
    <cellStyle name="SAPBEXheaderText 3 2 8 3" xfId="36682" xr:uid="{00000000-0005-0000-0000-000006640000}"/>
    <cellStyle name="SAPBEXheaderText 3 2 9" xfId="13836" xr:uid="{00000000-0005-0000-0000-000007640000}"/>
    <cellStyle name="SAPBEXheaderText 3 2 9 2" xfId="25400" xr:uid="{00000000-0005-0000-0000-000008640000}"/>
    <cellStyle name="SAPBEXheaderText 3 2 9 3" xfId="36613" xr:uid="{00000000-0005-0000-0000-000009640000}"/>
    <cellStyle name="SAPBEXheaderText 3 3" xfId="4349" xr:uid="{00000000-0005-0000-0000-00000A640000}"/>
    <cellStyle name="SAPBEXheaderText 3 3 10" xfId="13082" xr:uid="{00000000-0005-0000-0000-00000B640000}"/>
    <cellStyle name="SAPBEXheaderText 3 3 10 2" xfId="24651" xr:uid="{00000000-0005-0000-0000-00000C640000}"/>
    <cellStyle name="SAPBEXheaderText 3 3 10 3" xfId="35939" xr:uid="{00000000-0005-0000-0000-00000D640000}"/>
    <cellStyle name="SAPBEXheaderText 3 3 11" xfId="12742" xr:uid="{00000000-0005-0000-0000-00000E640000}"/>
    <cellStyle name="SAPBEXheaderText 3 3 11 2" xfId="24312" xr:uid="{00000000-0005-0000-0000-00000F640000}"/>
    <cellStyle name="SAPBEXheaderText 3 3 11 3" xfId="35634" xr:uid="{00000000-0005-0000-0000-000010640000}"/>
    <cellStyle name="SAPBEXheaderText 3 3 12" xfId="12394" xr:uid="{00000000-0005-0000-0000-000011640000}"/>
    <cellStyle name="SAPBEXheaderText 3 3 13" xfId="8233" xr:uid="{00000000-0005-0000-0000-000012640000}"/>
    <cellStyle name="SAPBEXheaderText 3 3 2" xfId="4350" xr:uid="{00000000-0005-0000-0000-000013640000}"/>
    <cellStyle name="SAPBEXheaderText 3 3 3" xfId="5727" xr:uid="{00000000-0005-0000-0000-000014640000}"/>
    <cellStyle name="SAPBEXheaderText 3 3 3 2" xfId="15425" xr:uid="{00000000-0005-0000-0000-000015640000}"/>
    <cellStyle name="SAPBEXheaderText 3 3 3 2 2" xfId="26979" xr:uid="{00000000-0005-0000-0000-000016640000}"/>
    <cellStyle name="SAPBEXheaderText 3 3 3 2 3" xfId="38001" xr:uid="{00000000-0005-0000-0000-000017640000}"/>
    <cellStyle name="SAPBEXheaderText 3 3 3 3" xfId="17371" xr:uid="{00000000-0005-0000-0000-000018640000}"/>
    <cellStyle name="SAPBEXheaderText 3 3 3 3 2" xfId="28859" xr:uid="{00000000-0005-0000-0000-000019640000}"/>
    <cellStyle name="SAPBEXheaderText 3 3 3 3 3" xfId="39663" xr:uid="{00000000-0005-0000-0000-00001A640000}"/>
    <cellStyle name="SAPBEXheaderText 3 3 3 4" xfId="18958" xr:uid="{00000000-0005-0000-0000-00001B640000}"/>
    <cellStyle name="SAPBEXheaderText 3 3 3 4 2" xfId="30446" xr:uid="{00000000-0005-0000-0000-00001C640000}"/>
    <cellStyle name="SAPBEXheaderText 3 3 3 4 3" xfId="41235" xr:uid="{00000000-0005-0000-0000-00001D640000}"/>
    <cellStyle name="SAPBEXheaderText 3 3 3 5" xfId="20697" xr:uid="{00000000-0005-0000-0000-00001E640000}"/>
    <cellStyle name="SAPBEXheaderText 3 3 3 5 2" xfId="32180" xr:uid="{00000000-0005-0000-0000-00001F640000}"/>
    <cellStyle name="SAPBEXheaderText 3 3 3 5 3" xfId="42781" xr:uid="{00000000-0005-0000-0000-000020640000}"/>
    <cellStyle name="SAPBEXheaderText 3 3 3 6" xfId="10802" xr:uid="{00000000-0005-0000-0000-000021640000}"/>
    <cellStyle name="SAPBEXheaderText 3 3 3 7" xfId="22519" xr:uid="{00000000-0005-0000-0000-000022640000}"/>
    <cellStyle name="SAPBEXheaderText 3 3 3 8" xfId="33865" xr:uid="{00000000-0005-0000-0000-000023640000}"/>
    <cellStyle name="SAPBEXheaderText 3 3 4" xfId="7086" xr:uid="{00000000-0005-0000-0000-000024640000}"/>
    <cellStyle name="SAPBEXheaderText 3 3 4 2" xfId="16367" xr:uid="{00000000-0005-0000-0000-000025640000}"/>
    <cellStyle name="SAPBEXheaderText 3 3 4 2 2" xfId="27921" xr:uid="{00000000-0005-0000-0000-000026640000}"/>
    <cellStyle name="SAPBEXheaderText 3 3 4 2 3" xfId="38832" xr:uid="{00000000-0005-0000-0000-000027640000}"/>
    <cellStyle name="SAPBEXheaderText 3 3 4 3" xfId="18223" xr:uid="{00000000-0005-0000-0000-000028640000}"/>
    <cellStyle name="SAPBEXheaderText 3 3 4 3 2" xfId="29711" xr:uid="{00000000-0005-0000-0000-000029640000}"/>
    <cellStyle name="SAPBEXheaderText 3 3 4 3 3" xfId="40512" xr:uid="{00000000-0005-0000-0000-00002A640000}"/>
    <cellStyle name="SAPBEXheaderText 3 3 4 4" xfId="19886" xr:uid="{00000000-0005-0000-0000-00002B640000}"/>
    <cellStyle name="SAPBEXheaderText 3 3 4 4 2" xfId="31374" xr:uid="{00000000-0005-0000-0000-00002C640000}"/>
    <cellStyle name="SAPBEXheaderText 3 3 4 4 3" xfId="42056" xr:uid="{00000000-0005-0000-0000-00002D640000}"/>
    <cellStyle name="SAPBEXheaderText 3 3 4 5" xfId="21620" xr:uid="{00000000-0005-0000-0000-00002E640000}"/>
    <cellStyle name="SAPBEXheaderText 3 3 4 5 2" xfId="33101" xr:uid="{00000000-0005-0000-0000-00002F640000}"/>
    <cellStyle name="SAPBEXheaderText 3 3 4 5 3" xfId="43595" xr:uid="{00000000-0005-0000-0000-000030640000}"/>
    <cellStyle name="SAPBEXheaderText 3 3 4 6" xfId="11789" xr:uid="{00000000-0005-0000-0000-000031640000}"/>
    <cellStyle name="SAPBEXheaderText 3 3 4 7" xfId="23444" xr:uid="{00000000-0005-0000-0000-000032640000}"/>
    <cellStyle name="SAPBEXheaderText 3 3 4 8" xfId="34781" xr:uid="{00000000-0005-0000-0000-000033640000}"/>
    <cellStyle name="SAPBEXheaderText 3 3 5" xfId="7171" xr:uid="{00000000-0005-0000-0000-000034640000}"/>
    <cellStyle name="SAPBEXheaderText 3 3 5 2" xfId="16452" xr:uid="{00000000-0005-0000-0000-000035640000}"/>
    <cellStyle name="SAPBEXheaderText 3 3 5 2 2" xfId="28006" xr:uid="{00000000-0005-0000-0000-000036640000}"/>
    <cellStyle name="SAPBEXheaderText 3 3 5 2 3" xfId="38913" xr:uid="{00000000-0005-0000-0000-000037640000}"/>
    <cellStyle name="SAPBEXheaderText 3 3 5 3" xfId="18304" xr:uid="{00000000-0005-0000-0000-000038640000}"/>
    <cellStyle name="SAPBEXheaderText 3 3 5 3 2" xfId="29792" xr:uid="{00000000-0005-0000-0000-000039640000}"/>
    <cellStyle name="SAPBEXheaderText 3 3 5 3 3" xfId="40593" xr:uid="{00000000-0005-0000-0000-00003A640000}"/>
    <cellStyle name="SAPBEXheaderText 3 3 5 4" xfId="19971" xr:uid="{00000000-0005-0000-0000-00003B640000}"/>
    <cellStyle name="SAPBEXheaderText 3 3 5 4 2" xfId="31459" xr:uid="{00000000-0005-0000-0000-00003C640000}"/>
    <cellStyle name="SAPBEXheaderText 3 3 5 4 3" xfId="42137" xr:uid="{00000000-0005-0000-0000-00003D640000}"/>
    <cellStyle name="SAPBEXheaderText 3 3 5 5" xfId="21705" xr:uid="{00000000-0005-0000-0000-00003E640000}"/>
    <cellStyle name="SAPBEXheaderText 3 3 5 5 2" xfId="33186" xr:uid="{00000000-0005-0000-0000-00003F640000}"/>
    <cellStyle name="SAPBEXheaderText 3 3 5 5 3" xfId="43676" xr:uid="{00000000-0005-0000-0000-000040640000}"/>
    <cellStyle name="SAPBEXheaderText 3 3 5 6" xfId="11874" xr:uid="{00000000-0005-0000-0000-000041640000}"/>
    <cellStyle name="SAPBEXheaderText 3 3 5 7" xfId="23529" xr:uid="{00000000-0005-0000-0000-000042640000}"/>
    <cellStyle name="SAPBEXheaderText 3 3 5 8" xfId="34866" xr:uid="{00000000-0005-0000-0000-000043640000}"/>
    <cellStyle name="SAPBEXheaderText 3 3 6" xfId="6978" xr:uid="{00000000-0005-0000-0000-000044640000}"/>
    <cellStyle name="SAPBEXheaderText 3 3 6 2" xfId="16259" xr:uid="{00000000-0005-0000-0000-000045640000}"/>
    <cellStyle name="SAPBEXheaderText 3 3 6 2 2" xfId="27813" xr:uid="{00000000-0005-0000-0000-000046640000}"/>
    <cellStyle name="SAPBEXheaderText 3 3 6 2 3" xfId="38739" xr:uid="{00000000-0005-0000-0000-000047640000}"/>
    <cellStyle name="SAPBEXheaderText 3 3 6 3" xfId="18128" xr:uid="{00000000-0005-0000-0000-000048640000}"/>
    <cellStyle name="SAPBEXheaderText 3 3 6 3 2" xfId="29616" xr:uid="{00000000-0005-0000-0000-000049640000}"/>
    <cellStyle name="SAPBEXheaderText 3 3 6 3 3" xfId="40417" xr:uid="{00000000-0005-0000-0000-00004A640000}"/>
    <cellStyle name="SAPBEXheaderText 3 3 6 4" xfId="19778" xr:uid="{00000000-0005-0000-0000-00004B640000}"/>
    <cellStyle name="SAPBEXheaderText 3 3 6 4 2" xfId="31266" xr:uid="{00000000-0005-0000-0000-00004C640000}"/>
    <cellStyle name="SAPBEXheaderText 3 3 6 4 3" xfId="41963" xr:uid="{00000000-0005-0000-0000-00004D640000}"/>
    <cellStyle name="SAPBEXheaderText 3 3 6 5" xfId="21512" xr:uid="{00000000-0005-0000-0000-00004E640000}"/>
    <cellStyle name="SAPBEXheaderText 3 3 6 5 2" xfId="32993" xr:uid="{00000000-0005-0000-0000-00004F640000}"/>
    <cellStyle name="SAPBEXheaderText 3 3 6 5 3" xfId="43502" xr:uid="{00000000-0005-0000-0000-000050640000}"/>
    <cellStyle name="SAPBEXheaderText 3 3 6 6" xfId="11681" xr:uid="{00000000-0005-0000-0000-000051640000}"/>
    <cellStyle name="SAPBEXheaderText 3 3 6 7" xfId="23336" xr:uid="{00000000-0005-0000-0000-000052640000}"/>
    <cellStyle name="SAPBEXheaderText 3 3 6 8" xfId="34673" xr:uid="{00000000-0005-0000-0000-000053640000}"/>
    <cellStyle name="SAPBEXheaderText 3 3 7" xfId="10214" xr:uid="{00000000-0005-0000-0000-000054640000}"/>
    <cellStyle name="SAPBEXheaderText 3 3 8" xfId="13912" xr:uid="{00000000-0005-0000-0000-000055640000}"/>
    <cellStyle name="SAPBEXheaderText 3 3 8 2" xfId="25476" xr:uid="{00000000-0005-0000-0000-000056640000}"/>
    <cellStyle name="SAPBEXheaderText 3 3 8 3" xfId="36681" xr:uid="{00000000-0005-0000-0000-000057640000}"/>
    <cellStyle name="SAPBEXheaderText 3 3 9" xfId="13835" xr:uid="{00000000-0005-0000-0000-000058640000}"/>
    <cellStyle name="SAPBEXheaderText 3 3 9 2" xfId="25399" xr:uid="{00000000-0005-0000-0000-000059640000}"/>
    <cellStyle name="SAPBEXheaderText 3 3 9 3" xfId="36612" xr:uid="{00000000-0005-0000-0000-00005A640000}"/>
    <cellStyle name="SAPBEXheaderText 3 4" xfId="4351" xr:uid="{00000000-0005-0000-0000-00005B640000}"/>
    <cellStyle name="SAPBEXheaderText 3 5" xfId="4352" xr:uid="{00000000-0005-0000-0000-00005C640000}"/>
    <cellStyle name="SAPBEXheaderText 3 6" xfId="6571" xr:uid="{00000000-0005-0000-0000-00005D640000}"/>
    <cellStyle name="SAPBEXheaderText 3 6 2" xfId="15852" xr:uid="{00000000-0005-0000-0000-00005E640000}"/>
    <cellStyle name="SAPBEXheaderText 3 6 2 2" xfId="27406" xr:uid="{00000000-0005-0000-0000-00005F640000}"/>
    <cellStyle name="SAPBEXheaderText 3 6 2 3" xfId="38376" xr:uid="{00000000-0005-0000-0000-000060640000}"/>
    <cellStyle name="SAPBEXheaderText 3 6 3" xfId="17761" xr:uid="{00000000-0005-0000-0000-000061640000}"/>
    <cellStyle name="SAPBEXheaderText 3 6 3 2" xfId="29249" xr:uid="{00000000-0005-0000-0000-000062640000}"/>
    <cellStyle name="SAPBEXheaderText 3 6 3 3" xfId="40052" xr:uid="{00000000-0005-0000-0000-000063640000}"/>
    <cellStyle name="SAPBEXheaderText 3 6 4" xfId="19371" xr:uid="{00000000-0005-0000-0000-000064640000}"/>
    <cellStyle name="SAPBEXheaderText 3 6 4 2" xfId="30859" xr:uid="{00000000-0005-0000-0000-000065640000}"/>
    <cellStyle name="SAPBEXheaderText 3 6 4 3" xfId="41600" xr:uid="{00000000-0005-0000-0000-000066640000}"/>
    <cellStyle name="SAPBEXheaderText 3 6 5" xfId="21105" xr:uid="{00000000-0005-0000-0000-000067640000}"/>
    <cellStyle name="SAPBEXheaderText 3 6 5 2" xfId="32586" xr:uid="{00000000-0005-0000-0000-000068640000}"/>
    <cellStyle name="SAPBEXheaderText 3 6 5 3" xfId="43139" xr:uid="{00000000-0005-0000-0000-000069640000}"/>
    <cellStyle name="SAPBEXheaderText 3 6 6" xfId="11274" xr:uid="{00000000-0005-0000-0000-00006A640000}"/>
    <cellStyle name="SAPBEXheaderText 3 6 7" xfId="22929" xr:uid="{00000000-0005-0000-0000-00006B640000}"/>
    <cellStyle name="SAPBEXheaderText 3 6 8" xfId="34266" xr:uid="{00000000-0005-0000-0000-00006C640000}"/>
    <cellStyle name="SAPBEXheaderText 3 7" xfId="6885" xr:uid="{00000000-0005-0000-0000-00006D640000}"/>
    <cellStyle name="SAPBEXheaderText 3 7 2" xfId="16166" xr:uid="{00000000-0005-0000-0000-00006E640000}"/>
    <cellStyle name="SAPBEXheaderText 3 7 2 2" xfId="27720" xr:uid="{00000000-0005-0000-0000-00006F640000}"/>
    <cellStyle name="SAPBEXheaderText 3 7 2 3" xfId="38656" xr:uid="{00000000-0005-0000-0000-000070640000}"/>
    <cellStyle name="SAPBEXheaderText 3 7 3" xfId="18044" xr:uid="{00000000-0005-0000-0000-000071640000}"/>
    <cellStyle name="SAPBEXheaderText 3 7 3 2" xfId="29532" xr:uid="{00000000-0005-0000-0000-000072640000}"/>
    <cellStyle name="SAPBEXheaderText 3 7 3 3" xfId="40334" xr:uid="{00000000-0005-0000-0000-000073640000}"/>
    <cellStyle name="SAPBEXheaderText 3 7 4" xfId="19685" xr:uid="{00000000-0005-0000-0000-000074640000}"/>
    <cellStyle name="SAPBEXheaderText 3 7 4 2" xfId="31173" xr:uid="{00000000-0005-0000-0000-000075640000}"/>
    <cellStyle name="SAPBEXheaderText 3 7 4 3" xfId="41880" xr:uid="{00000000-0005-0000-0000-000076640000}"/>
    <cellStyle name="SAPBEXheaderText 3 7 5" xfId="21419" xr:uid="{00000000-0005-0000-0000-000077640000}"/>
    <cellStyle name="SAPBEXheaderText 3 7 5 2" xfId="32900" xr:uid="{00000000-0005-0000-0000-000078640000}"/>
    <cellStyle name="SAPBEXheaderText 3 7 5 3" xfId="43419" xr:uid="{00000000-0005-0000-0000-000079640000}"/>
    <cellStyle name="SAPBEXheaderText 3 7 6" xfId="11588" xr:uid="{00000000-0005-0000-0000-00007A640000}"/>
    <cellStyle name="SAPBEXheaderText 3 7 7" xfId="23243" xr:uid="{00000000-0005-0000-0000-00007B640000}"/>
    <cellStyle name="SAPBEXheaderText 3 7 8" xfId="34580" xr:uid="{00000000-0005-0000-0000-00007C640000}"/>
    <cellStyle name="SAPBEXheaderText 3 8" xfId="6609" xr:uid="{00000000-0005-0000-0000-00007D640000}"/>
    <cellStyle name="SAPBEXheaderText 3 8 2" xfId="15890" xr:uid="{00000000-0005-0000-0000-00007E640000}"/>
    <cellStyle name="SAPBEXheaderText 3 8 2 2" xfId="27444" xr:uid="{00000000-0005-0000-0000-00007F640000}"/>
    <cellStyle name="SAPBEXheaderText 3 8 2 3" xfId="38413" xr:uid="{00000000-0005-0000-0000-000080640000}"/>
    <cellStyle name="SAPBEXheaderText 3 8 3" xfId="17798" xr:uid="{00000000-0005-0000-0000-000081640000}"/>
    <cellStyle name="SAPBEXheaderText 3 8 3 2" xfId="29286" xr:uid="{00000000-0005-0000-0000-000082640000}"/>
    <cellStyle name="SAPBEXheaderText 3 8 3 3" xfId="40089" xr:uid="{00000000-0005-0000-0000-000083640000}"/>
    <cellStyle name="SAPBEXheaderText 3 8 4" xfId="19409" xr:uid="{00000000-0005-0000-0000-000084640000}"/>
    <cellStyle name="SAPBEXheaderText 3 8 4 2" xfId="30897" xr:uid="{00000000-0005-0000-0000-000085640000}"/>
    <cellStyle name="SAPBEXheaderText 3 8 4 3" xfId="41637" xr:uid="{00000000-0005-0000-0000-000086640000}"/>
    <cellStyle name="SAPBEXheaderText 3 8 5" xfId="21143" xr:uid="{00000000-0005-0000-0000-000087640000}"/>
    <cellStyle name="SAPBEXheaderText 3 8 5 2" xfId="32624" xr:uid="{00000000-0005-0000-0000-000088640000}"/>
    <cellStyle name="SAPBEXheaderText 3 8 5 3" xfId="43176" xr:uid="{00000000-0005-0000-0000-000089640000}"/>
    <cellStyle name="SAPBEXheaderText 3 8 6" xfId="11312" xr:uid="{00000000-0005-0000-0000-00008A640000}"/>
    <cellStyle name="SAPBEXheaderText 3 8 7" xfId="22967" xr:uid="{00000000-0005-0000-0000-00008B640000}"/>
    <cellStyle name="SAPBEXheaderText 3 8 8" xfId="34304" xr:uid="{00000000-0005-0000-0000-00008C640000}"/>
    <cellStyle name="SAPBEXheaderText 3 9" xfId="10211" xr:uid="{00000000-0005-0000-0000-00008D640000}"/>
    <cellStyle name="SAPBEXheaderText 3 9 2" xfId="14961" xr:uid="{00000000-0005-0000-0000-00008E640000}"/>
    <cellStyle name="SAPBEXheaderText 3 9 2 2" xfId="26519" xr:uid="{00000000-0005-0000-0000-00008F640000}"/>
    <cellStyle name="SAPBEXheaderText 3 9 2 3" xfId="37577" xr:uid="{00000000-0005-0000-0000-000090640000}"/>
    <cellStyle name="SAPBEXheaderText 3 9 3" xfId="13283" xr:uid="{00000000-0005-0000-0000-000091640000}"/>
    <cellStyle name="SAPBEXheaderText 3 9 3 2" xfId="24851" xr:uid="{00000000-0005-0000-0000-000092640000}"/>
    <cellStyle name="SAPBEXheaderText 3 9 3 3" xfId="36129" xr:uid="{00000000-0005-0000-0000-000093640000}"/>
    <cellStyle name="SAPBEXheaderText 3 9 4" xfId="17229" xr:uid="{00000000-0005-0000-0000-000094640000}"/>
    <cellStyle name="SAPBEXheaderText 3 9 4 2" xfId="28717" xr:uid="{00000000-0005-0000-0000-000095640000}"/>
    <cellStyle name="SAPBEXheaderText 3 9 4 3" xfId="39536" xr:uid="{00000000-0005-0000-0000-000096640000}"/>
    <cellStyle name="SAPBEXheaderText 3 9 5" xfId="13608" xr:uid="{00000000-0005-0000-0000-000097640000}"/>
    <cellStyle name="SAPBEXheaderText 3 9 5 2" xfId="25172" xr:uid="{00000000-0005-0000-0000-000098640000}"/>
    <cellStyle name="SAPBEXheaderText 3 9 5 3" xfId="36413" xr:uid="{00000000-0005-0000-0000-000099640000}"/>
    <cellStyle name="SAPBEXheaderText 3 9 6" xfId="22370" xr:uid="{00000000-0005-0000-0000-00009A640000}"/>
    <cellStyle name="SAPBEXheaderText 3 9 7" xfId="8993" xr:uid="{00000000-0005-0000-0000-00009B640000}"/>
    <cellStyle name="SAPBEXheaderText 4" xfId="4353" xr:uid="{00000000-0005-0000-0000-00009C640000}"/>
    <cellStyle name="SAPBEXheaderText 5" xfId="12601" xr:uid="{00000000-0005-0000-0000-00009D640000}"/>
    <cellStyle name="SAPBEXheaderText 5 2" xfId="24171" xr:uid="{00000000-0005-0000-0000-00009E640000}"/>
    <cellStyle name="SAPBEXheaderText 5 3" xfId="35502" xr:uid="{00000000-0005-0000-0000-00009F640000}"/>
    <cellStyle name="SAPBEXheaderText 6" xfId="13770" xr:uid="{00000000-0005-0000-0000-0000A0640000}"/>
    <cellStyle name="SAPBEXheaderText 6 2" xfId="25334" xr:uid="{00000000-0005-0000-0000-0000A1640000}"/>
    <cellStyle name="SAPBEXheaderText 6 3" xfId="36561" xr:uid="{00000000-0005-0000-0000-0000A2640000}"/>
    <cellStyle name="SAPBEXheaderText 7" xfId="13876" xr:uid="{00000000-0005-0000-0000-0000A3640000}"/>
    <cellStyle name="SAPBEXheaderText 7 2" xfId="25440" xr:uid="{00000000-0005-0000-0000-0000A4640000}"/>
    <cellStyle name="SAPBEXheaderText 7 3" xfId="36649" xr:uid="{00000000-0005-0000-0000-0000A5640000}"/>
    <cellStyle name="SAPBEXheaderText 8" xfId="13847" xr:uid="{00000000-0005-0000-0000-0000A6640000}"/>
    <cellStyle name="SAPBEXheaderText 8 2" xfId="25411" xr:uid="{00000000-0005-0000-0000-0000A7640000}"/>
    <cellStyle name="SAPBEXheaderText 8 3" xfId="36624" xr:uid="{00000000-0005-0000-0000-0000A8640000}"/>
    <cellStyle name="SAPBEXheaderText 9" xfId="9235" xr:uid="{00000000-0005-0000-0000-0000A9640000}"/>
    <cellStyle name="SAPBEXHLevel0" xfId="4354" xr:uid="{00000000-0005-0000-0000-0000AA640000}"/>
    <cellStyle name="SAPBEXHLevel0 2" xfId="4355" xr:uid="{00000000-0005-0000-0000-0000AB640000}"/>
    <cellStyle name="SAPBEXHLevel0 2 10" xfId="13063" xr:uid="{00000000-0005-0000-0000-0000AC640000}"/>
    <cellStyle name="SAPBEXHLevel0 2 10 2" xfId="24632" xr:uid="{00000000-0005-0000-0000-0000AD640000}"/>
    <cellStyle name="SAPBEXHLevel0 2 10 3" xfId="35920" xr:uid="{00000000-0005-0000-0000-0000AE640000}"/>
    <cellStyle name="SAPBEXHLevel0 2 11" xfId="14817" xr:uid="{00000000-0005-0000-0000-0000AF640000}"/>
    <cellStyle name="SAPBEXHLevel0 2 11 2" xfId="26376" xr:uid="{00000000-0005-0000-0000-0000B0640000}"/>
    <cellStyle name="SAPBEXHLevel0 2 11 3" xfId="37464" xr:uid="{00000000-0005-0000-0000-0000B1640000}"/>
    <cellStyle name="SAPBEXHLevel0 2 12" xfId="13730" xr:uid="{00000000-0005-0000-0000-0000B2640000}"/>
    <cellStyle name="SAPBEXHLevel0 2 12 2" xfId="25294" xr:uid="{00000000-0005-0000-0000-0000B3640000}"/>
    <cellStyle name="SAPBEXHLevel0 2 12 3" xfId="36524" xr:uid="{00000000-0005-0000-0000-0000B4640000}"/>
    <cellStyle name="SAPBEXHLevel0 2 13" xfId="20567" xr:uid="{00000000-0005-0000-0000-0000B5640000}"/>
    <cellStyle name="SAPBEXHLevel0 2 13 2" xfId="32055" xr:uid="{00000000-0005-0000-0000-0000B6640000}"/>
    <cellStyle name="SAPBEXHLevel0 2 13 3" xfId="42666" xr:uid="{00000000-0005-0000-0000-0000B7640000}"/>
    <cellStyle name="SAPBEXHLevel0 2 14" xfId="8921" xr:uid="{00000000-0005-0000-0000-0000B8640000}"/>
    <cellStyle name="SAPBEXHLevel0 2 15" xfId="28637" xr:uid="{00000000-0005-0000-0000-0000B9640000}"/>
    <cellStyle name="SAPBEXHLevel0 2 2" xfId="4356" xr:uid="{00000000-0005-0000-0000-0000BA640000}"/>
    <cellStyle name="SAPBEXHLevel0 2 2 10" xfId="12873" xr:uid="{00000000-0005-0000-0000-0000BB640000}"/>
    <cellStyle name="SAPBEXHLevel0 2 2 10 2" xfId="24443" xr:uid="{00000000-0005-0000-0000-0000BC640000}"/>
    <cellStyle name="SAPBEXHLevel0 2 2 10 3" xfId="35758" xr:uid="{00000000-0005-0000-0000-0000BD640000}"/>
    <cellStyle name="SAPBEXHLevel0 2 2 11" xfId="13296" xr:uid="{00000000-0005-0000-0000-0000BE640000}"/>
    <cellStyle name="SAPBEXHLevel0 2 2 11 2" xfId="24864" xr:uid="{00000000-0005-0000-0000-0000BF640000}"/>
    <cellStyle name="SAPBEXHLevel0 2 2 11 3" xfId="36140" xr:uid="{00000000-0005-0000-0000-0000C0640000}"/>
    <cellStyle name="SAPBEXHLevel0 2 2 12" xfId="11230" xr:uid="{00000000-0005-0000-0000-0000C1640000}"/>
    <cellStyle name="SAPBEXHLevel0 2 2 13" xfId="8450" xr:uid="{00000000-0005-0000-0000-0000C2640000}"/>
    <cellStyle name="SAPBEXHLevel0 2 2 2" xfId="4357" xr:uid="{00000000-0005-0000-0000-0000C3640000}"/>
    <cellStyle name="SAPBEXHLevel0 2 2 3" xfId="4358" xr:uid="{00000000-0005-0000-0000-0000C4640000}"/>
    <cellStyle name="SAPBEXHLevel0 2 2 4" xfId="7089" xr:uid="{00000000-0005-0000-0000-0000C5640000}"/>
    <cellStyle name="SAPBEXHLevel0 2 2 4 2" xfId="16370" xr:uid="{00000000-0005-0000-0000-0000C6640000}"/>
    <cellStyle name="SAPBEXHLevel0 2 2 4 2 2" xfId="27924" xr:uid="{00000000-0005-0000-0000-0000C7640000}"/>
    <cellStyle name="SAPBEXHLevel0 2 2 4 2 3" xfId="38835" xr:uid="{00000000-0005-0000-0000-0000C8640000}"/>
    <cellStyle name="SAPBEXHLevel0 2 2 4 3" xfId="18226" xr:uid="{00000000-0005-0000-0000-0000C9640000}"/>
    <cellStyle name="SAPBEXHLevel0 2 2 4 3 2" xfId="29714" xr:uid="{00000000-0005-0000-0000-0000CA640000}"/>
    <cellStyle name="SAPBEXHLevel0 2 2 4 3 3" xfId="40515" xr:uid="{00000000-0005-0000-0000-0000CB640000}"/>
    <cellStyle name="SAPBEXHLevel0 2 2 4 4" xfId="19889" xr:uid="{00000000-0005-0000-0000-0000CC640000}"/>
    <cellStyle name="SAPBEXHLevel0 2 2 4 4 2" xfId="31377" xr:uid="{00000000-0005-0000-0000-0000CD640000}"/>
    <cellStyle name="SAPBEXHLevel0 2 2 4 4 3" xfId="42059" xr:uid="{00000000-0005-0000-0000-0000CE640000}"/>
    <cellStyle name="SAPBEXHLevel0 2 2 4 5" xfId="21623" xr:uid="{00000000-0005-0000-0000-0000CF640000}"/>
    <cellStyle name="SAPBEXHLevel0 2 2 4 5 2" xfId="33104" xr:uid="{00000000-0005-0000-0000-0000D0640000}"/>
    <cellStyle name="SAPBEXHLevel0 2 2 4 5 3" xfId="43598" xr:uid="{00000000-0005-0000-0000-0000D1640000}"/>
    <cellStyle name="SAPBEXHLevel0 2 2 4 6" xfId="11792" xr:uid="{00000000-0005-0000-0000-0000D2640000}"/>
    <cellStyle name="SAPBEXHLevel0 2 2 4 7" xfId="23447" xr:uid="{00000000-0005-0000-0000-0000D3640000}"/>
    <cellStyle name="SAPBEXHLevel0 2 2 4 8" xfId="34784" xr:uid="{00000000-0005-0000-0000-0000D4640000}"/>
    <cellStyle name="SAPBEXHLevel0 2 2 5" xfId="6444" xr:uid="{00000000-0005-0000-0000-0000D5640000}"/>
    <cellStyle name="SAPBEXHLevel0 2 2 5 2" xfId="15725" xr:uid="{00000000-0005-0000-0000-0000D6640000}"/>
    <cellStyle name="SAPBEXHLevel0 2 2 5 2 2" xfId="27279" xr:uid="{00000000-0005-0000-0000-0000D7640000}"/>
    <cellStyle name="SAPBEXHLevel0 2 2 5 2 3" xfId="38267" xr:uid="{00000000-0005-0000-0000-0000D8640000}"/>
    <cellStyle name="SAPBEXHLevel0 2 2 5 3" xfId="17651" xr:uid="{00000000-0005-0000-0000-0000D9640000}"/>
    <cellStyle name="SAPBEXHLevel0 2 2 5 3 2" xfId="29139" xr:uid="{00000000-0005-0000-0000-0000DA640000}"/>
    <cellStyle name="SAPBEXHLevel0 2 2 5 3 3" xfId="39942" xr:uid="{00000000-0005-0000-0000-0000DB640000}"/>
    <cellStyle name="SAPBEXHLevel0 2 2 5 4" xfId="19244" xr:uid="{00000000-0005-0000-0000-0000DC640000}"/>
    <cellStyle name="SAPBEXHLevel0 2 2 5 4 2" xfId="30732" xr:uid="{00000000-0005-0000-0000-0000DD640000}"/>
    <cellStyle name="SAPBEXHLevel0 2 2 5 4 3" xfId="41491" xr:uid="{00000000-0005-0000-0000-0000DE640000}"/>
    <cellStyle name="SAPBEXHLevel0 2 2 5 5" xfId="20978" xr:uid="{00000000-0005-0000-0000-0000DF640000}"/>
    <cellStyle name="SAPBEXHLevel0 2 2 5 5 2" xfId="32459" xr:uid="{00000000-0005-0000-0000-0000E0640000}"/>
    <cellStyle name="SAPBEXHLevel0 2 2 5 5 3" xfId="43030" xr:uid="{00000000-0005-0000-0000-0000E1640000}"/>
    <cellStyle name="SAPBEXHLevel0 2 2 5 6" xfId="11147" xr:uid="{00000000-0005-0000-0000-0000E2640000}"/>
    <cellStyle name="SAPBEXHLevel0 2 2 5 7" xfId="22802" xr:uid="{00000000-0005-0000-0000-0000E3640000}"/>
    <cellStyle name="SAPBEXHLevel0 2 2 5 8" xfId="34139" xr:uid="{00000000-0005-0000-0000-0000E4640000}"/>
    <cellStyle name="SAPBEXHLevel0 2 2 6" xfId="7925" xr:uid="{00000000-0005-0000-0000-0000E5640000}"/>
    <cellStyle name="SAPBEXHLevel0 2 2 6 2" xfId="16910" xr:uid="{00000000-0005-0000-0000-0000E6640000}"/>
    <cellStyle name="SAPBEXHLevel0 2 2 6 2 2" xfId="28464" xr:uid="{00000000-0005-0000-0000-0000E7640000}"/>
    <cellStyle name="SAPBEXHLevel0 2 2 6 2 3" xfId="39305" xr:uid="{00000000-0005-0000-0000-0000E8640000}"/>
    <cellStyle name="SAPBEXHLevel0 2 2 6 3" xfId="18689" xr:uid="{00000000-0005-0000-0000-0000E9640000}"/>
    <cellStyle name="SAPBEXHLevel0 2 2 6 3 2" xfId="30177" xr:uid="{00000000-0005-0000-0000-0000EA640000}"/>
    <cellStyle name="SAPBEXHLevel0 2 2 6 3 3" xfId="40973" xr:uid="{00000000-0005-0000-0000-0000EB640000}"/>
    <cellStyle name="SAPBEXHLevel0 2 2 6 4" xfId="20397" xr:uid="{00000000-0005-0000-0000-0000EC640000}"/>
    <cellStyle name="SAPBEXHLevel0 2 2 6 4 2" xfId="31885" xr:uid="{00000000-0005-0000-0000-0000ED640000}"/>
    <cellStyle name="SAPBEXHLevel0 2 2 6 4 3" xfId="42501" xr:uid="{00000000-0005-0000-0000-0000EE640000}"/>
    <cellStyle name="SAPBEXHLevel0 2 2 6 5" xfId="22131" xr:uid="{00000000-0005-0000-0000-0000EF640000}"/>
    <cellStyle name="SAPBEXHLevel0 2 2 6 5 2" xfId="33612" xr:uid="{00000000-0005-0000-0000-0000F0640000}"/>
    <cellStyle name="SAPBEXHLevel0 2 2 6 5 3" xfId="44040" xr:uid="{00000000-0005-0000-0000-0000F1640000}"/>
    <cellStyle name="SAPBEXHLevel0 2 2 6 6" xfId="12376" xr:uid="{00000000-0005-0000-0000-0000F2640000}"/>
    <cellStyle name="SAPBEXHLevel0 2 2 6 7" xfId="23955" xr:uid="{00000000-0005-0000-0000-0000F3640000}"/>
    <cellStyle name="SAPBEXHLevel0 2 2 6 8" xfId="35290" xr:uid="{00000000-0005-0000-0000-0000F4640000}"/>
    <cellStyle name="SAPBEXHLevel0 2 2 7" xfId="10216" xr:uid="{00000000-0005-0000-0000-0000F5640000}"/>
    <cellStyle name="SAPBEXHLevel0 2 2 7 2" xfId="14965" xr:uid="{00000000-0005-0000-0000-0000F6640000}"/>
    <cellStyle name="SAPBEXHLevel0 2 2 7 2 2" xfId="26523" xr:uid="{00000000-0005-0000-0000-0000F7640000}"/>
    <cellStyle name="SAPBEXHLevel0 2 2 7 2 3" xfId="37581" xr:uid="{00000000-0005-0000-0000-0000F8640000}"/>
    <cellStyle name="SAPBEXHLevel0 2 2 7 3" xfId="13281" xr:uid="{00000000-0005-0000-0000-0000F9640000}"/>
    <cellStyle name="SAPBEXHLevel0 2 2 7 3 2" xfId="24849" xr:uid="{00000000-0005-0000-0000-0000FA640000}"/>
    <cellStyle name="SAPBEXHLevel0 2 2 7 3 3" xfId="36127" xr:uid="{00000000-0005-0000-0000-0000FB640000}"/>
    <cellStyle name="SAPBEXHLevel0 2 2 7 4" xfId="13368" xr:uid="{00000000-0005-0000-0000-0000FC640000}"/>
    <cellStyle name="SAPBEXHLevel0 2 2 7 4 2" xfId="24936" xr:uid="{00000000-0005-0000-0000-0000FD640000}"/>
    <cellStyle name="SAPBEXHLevel0 2 2 7 4 3" xfId="36205" xr:uid="{00000000-0005-0000-0000-0000FE640000}"/>
    <cellStyle name="SAPBEXHLevel0 2 2 7 5" xfId="13235" xr:uid="{00000000-0005-0000-0000-0000FF640000}"/>
    <cellStyle name="SAPBEXHLevel0 2 2 7 5 2" xfId="24803" xr:uid="{00000000-0005-0000-0000-000000650000}"/>
    <cellStyle name="SAPBEXHLevel0 2 2 7 5 3" xfId="36084" xr:uid="{00000000-0005-0000-0000-000001650000}"/>
    <cellStyle name="SAPBEXHLevel0 2 2 7 6" xfId="22373" xr:uid="{00000000-0005-0000-0000-000002650000}"/>
    <cellStyle name="SAPBEXHLevel0 2 2 7 7" xfId="8658" xr:uid="{00000000-0005-0000-0000-000003650000}"/>
    <cellStyle name="SAPBEXHLevel0 2 2 8" xfId="13915" xr:uid="{00000000-0005-0000-0000-000004650000}"/>
    <cellStyle name="SAPBEXHLevel0 2 2 8 2" xfId="25479" xr:uid="{00000000-0005-0000-0000-000005650000}"/>
    <cellStyle name="SAPBEXHLevel0 2 2 8 3" xfId="36684" xr:uid="{00000000-0005-0000-0000-000006650000}"/>
    <cellStyle name="SAPBEXHLevel0 2 2 9" xfId="14676" xr:uid="{00000000-0005-0000-0000-000007650000}"/>
    <cellStyle name="SAPBEXHLevel0 2 2 9 2" xfId="26237" xr:uid="{00000000-0005-0000-0000-000008650000}"/>
    <cellStyle name="SAPBEXHLevel0 2 2 9 3" xfId="37339" xr:uid="{00000000-0005-0000-0000-000009650000}"/>
    <cellStyle name="SAPBEXHLevel0 2 3" xfId="4359" xr:uid="{00000000-0005-0000-0000-00000A650000}"/>
    <cellStyle name="SAPBEXHLevel0 2 3 10" xfId="13533" xr:uid="{00000000-0005-0000-0000-00000B650000}"/>
    <cellStyle name="SAPBEXHLevel0 2 3 10 2" xfId="25097" xr:uid="{00000000-0005-0000-0000-00000C650000}"/>
    <cellStyle name="SAPBEXHLevel0 2 3 10 3" xfId="36353" xr:uid="{00000000-0005-0000-0000-00000D650000}"/>
    <cellStyle name="SAPBEXHLevel0 2 3 11" xfId="14357" xr:uid="{00000000-0005-0000-0000-00000E650000}"/>
    <cellStyle name="SAPBEXHLevel0 2 3 11 2" xfId="25921" xr:uid="{00000000-0005-0000-0000-00000F650000}"/>
    <cellStyle name="SAPBEXHLevel0 2 3 11 3" xfId="37076" xr:uid="{00000000-0005-0000-0000-000010650000}"/>
    <cellStyle name="SAPBEXHLevel0 2 3 12" xfId="11861" xr:uid="{00000000-0005-0000-0000-000011650000}"/>
    <cellStyle name="SAPBEXHLevel0 2 3 13" xfId="8974" xr:uid="{00000000-0005-0000-0000-000012650000}"/>
    <cellStyle name="SAPBEXHLevel0 2 3 2" xfId="4360" xr:uid="{00000000-0005-0000-0000-000013650000}"/>
    <cellStyle name="SAPBEXHLevel0 2 3 3" xfId="5728" xr:uid="{00000000-0005-0000-0000-000014650000}"/>
    <cellStyle name="SAPBEXHLevel0 2 3 3 2" xfId="15426" xr:uid="{00000000-0005-0000-0000-000015650000}"/>
    <cellStyle name="SAPBEXHLevel0 2 3 3 2 2" xfId="26980" xr:uid="{00000000-0005-0000-0000-000016650000}"/>
    <cellStyle name="SAPBEXHLevel0 2 3 3 2 3" xfId="38002" xr:uid="{00000000-0005-0000-0000-000017650000}"/>
    <cellStyle name="SAPBEXHLevel0 2 3 3 3" xfId="17372" xr:uid="{00000000-0005-0000-0000-000018650000}"/>
    <cellStyle name="SAPBEXHLevel0 2 3 3 3 2" xfId="28860" xr:uid="{00000000-0005-0000-0000-000019650000}"/>
    <cellStyle name="SAPBEXHLevel0 2 3 3 3 3" xfId="39664" xr:uid="{00000000-0005-0000-0000-00001A650000}"/>
    <cellStyle name="SAPBEXHLevel0 2 3 3 4" xfId="18959" xr:uid="{00000000-0005-0000-0000-00001B650000}"/>
    <cellStyle name="SAPBEXHLevel0 2 3 3 4 2" xfId="30447" xr:uid="{00000000-0005-0000-0000-00001C650000}"/>
    <cellStyle name="SAPBEXHLevel0 2 3 3 4 3" xfId="41236" xr:uid="{00000000-0005-0000-0000-00001D650000}"/>
    <cellStyle name="SAPBEXHLevel0 2 3 3 5" xfId="20698" xr:uid="{00000000-0005-0000-0000-00001E650000}"/>
    <cellStyle name="SAPBEXHLevel0 2 3 3 5 2" xfId="32181" xr:uid="{00000000-0005-0000-0000-00001F650000}"/>
    <cellStyle name="SAPBEXHLevel0 2 3 3 5 3" xfId="42782" xr:uid="{00000000-0005-0000-0000-000020650000}"/>
    <cellStyle name="SAPBEXHLevel0 2 3 3 6" xfId="10803" xr:uid="{00000000-0005-0000-0000-000021650000}"/>
    <cellStyle name="SAPBEXHLevel0 2 3 3 7" xfId="22520" xr:uid="{00000000-0005-0000-0000-000022650000}"/>
    <cellStyle name="SAPBEXHLevel0 2 3 3 8" xfId="33866" xr:uid="{00000000-0005-0000-0000-000023650000}"/>
    <cellStyle name="SAPBEXHLevel0 2 3 4" xfId="7088" xr:uid="{00000000-0005-0000-0000-000024650000}"/>
    <cellStyle name="SAPBEXHLevel0 2 3 4 2" xfId="16369" xr:uid="{00000000-0005-0000-0000-000025650000}"/>
    <cellStyle name="SAPBEXHLevel0 2 3 4 2 2" xfId="27923" xr:uid="{00000000-0005-0000-0000-000026650000}"/>
    <cellStyle name="SAPBEXHLevel0 2 3 4 2 3" xfId="38834" xr:uid="{00000000-0005-0000-0000-000027650000}"/>
    <cellStyle name="SAPBEXHLevel0 2 3 4 3" xfId="18225" xr:uid="{00000000-0005-0000-0000-000028650000}"/>
    <cellStyle name="SAPBEXHLevel0 2 3 4 3 2" xfId="29713" xr:uid="{00000000-0005-0000-0000-000029650000}"/>
    <cellStyle name="SAPBEXHLevel0 2 3 4 3 3" xfId="40514" xr:uid="{00000000-0005-0000-0000-00002A650000}"/>
    <cellStyle name="SAPBEXHLevel0 2 3 4 4" xfId="19888" xr:uid="{00000000-0005-0000-0000-00002B650000}"/>
    <cellStyle name="SAPBEXHLevel0 2 3 4 4 2" xfId="31376" xr:uid="{00000000-0005-0000-0000-00002C650000}"/>
    <cellStyle name="SAPBEXHLevel0 2 3 4 4 3" xfId="42058" xr:uid="{00000000-0005-0000-0000-00002D650000}"/>
    <cellStyle name="SAPBEXHLevel0 2 3 4 5" xfId="21622" xr:uid="{00000000-0005-0000-0000-00002E650000}"/>
    <cellStyle name="SAPBEXHLevel0 2 3 4 5 2" xfId="33103" xr:uid="{00000000-0005-0000-0000-00002F650000}"/>
    <cellStyle name="SAPBEXHLevel0 2 3 4 5 3" xfId="43597" xr:uid="{00000000-0005-0000-0000-000030650000}"/>
    <cellStyle name="SAPBEXHLevel0 2 3 4 6" xfId="11791" xr:uid="{00000000-0005-0000-0000-000031650000}"/>
    <cellStyle name="SAPBEXHLevel0 2 3 4 7" xfId="23446" xr:uid="{00000000-0005-0000-0000-000032650000}"/>
    <cellStyle name="SAPBEXHLevel0 2 3 4 8" xfId="34783" xr:uid="{00000000-0005-0000-0000-000033650000}"/>
    <cellStyle name="SAPBEXHLevel0 2 3 5" xfId="6283" xr:uid="{00000000-0005-0000-0000-000034650000}"/>
    <cellStyle name="SAPBEXHLevel0 2 3 5 2" xfId="15564" xr:uid="{00000000-0005-0000-0000-000035650000}"/>
    <cellStyle name="SAPBEXHLevel0 2 3 5 2 2" xfId="27118" xr:uid="{00000000-0005-0000-0000-000036650000}"/>
    <cellStyle name="SAPBEXHLevel0 2 3 5 2 3" xfId="38129" xr:uid="{00000000-0005-0000-0000-000037650000}"/>
    <cellStyle name="SAPBEXHLevel0 2 3 5 3" xfId="17507" xr:uid="{00000000-0005-0000-0000-000038650000}"/>
    <cellStyle name="SAPBEXHLevel0 2 3 5 3 2" xfId="28995" xr:uid="{00000000-0005-0000-0000-000039650000}"/>
    <cellStyle name="SAPBEXHLevel0 2 3 5 3 3" xfId="39798" xr:uid="{00000000-0005-0000-0000-00003A650000}"/>
    <cellStyle name="SAPBEXHLevel0 2 3 5 4" xfId="19083" xr:uid="{00000000-0005-0000-0000-00003B650000}"/>
    <cellStyle name="SAPBEXHLevel0 2 3 5 4 2" xfId="30571" xr:uid="{00000000-0005-0000-0000-00003C650000}"/>
    <cellStyle name="SAPBEXHLevel0 2 3 5 4 3" xfId="41353" xr:uid="{00000000-0005-0000-0000-00003D650000}"/>
    <cellStyle name="SAPBEXHLevel0 2 3 5 5" xfId="20817" xr:uid="{00000000-0005-0000-0000-00003E650000}"/>
    <cellStyle name="SAPBEXHLevel0 2 3 5 5 2" xfId="32299" xr:uid="{00000000-0005-0000-0000-00003F650000}"/>
    <cellStyle name="SAPBEXHLevel0 2 3 5 5 3" xfId="42893" xr:uid="{00000000-0005-0000-0000-000040650000}"/>
    <cellStyle name="SAPBEXHLevel0 2 3 5 6" xfId="10989" xr:uid="{00000000-0005-0000-0000-000041650000}"/>
    <cellStyle name="SAPBEXHLevel0 2 3 5 7" xfId="22642" xr:uid="{00000000-0005-0000-0000-000042650000}"/>
    <cellStyle name="SAPBEXHLevel0 2 3 5 8" xfId="33984" xr:uid="{00000000-0005-0000-0000-000043650000}"/>
    <cellStyle name="SAPBEXHLevel0 2 3 6" xfId="6650" xr:uid="{00000000-0005-0000-0000-000044650000}"/>
    <cellStyle name="SAPBEXHLevel0 2 3 6 2" xfId="15931" xr:uid="{00000000-0005-0000-0000-000045650000}"/>
    <cellStyle name="SAPBEXHLevel0 2 3 6 2 2" xfId="27485" xr:uid="{00000000-0005-0000-0000-000046650000}"/>
    <cellStyle name="SAPBEXHLevel0 2 3 6 2 3" xfId="38450" xr:uid="{00000000-0005-0000-0000-000047650000}"/>
    <cellStyle name="SAPBEXHLevel0 2 3 6 3" xfId="17836" xr:uid="{00000000-0005-0000-0000-000048650000}"/>
    <cellStyle name="SAPBEXHLevel0 2 3 6 3 2" xfId="29324" xr:uid="{00000000-0005-0000-0000-000049650000}"/>
    <cellStyle name="SAPBEXHLevel0 2 3 6 3 3" xfId="40127" xr:uid="{00000000-0005-0000-0000-00004A650000}"/>
    <cellStyle name="SAPBEXHLevel0 2 3 6 4" xfId="19450" xr:uid="{00000000-0005-0000-0000-00004B650000}"/>
    <cellStyle name="SAPBEXHLevel0 2 3 6 4 2" xfId="30938" xr:uid="{00000000-0005-0000-0000-00004C650000}"/>
    <cellStyle name="SAPBEXHLevel0 2 3 6 4 3" xfId="41674" xr:uid="{00000000-0005-0000-0000-00004D650000}"/>
    <cellStyle name="SAPBEXHLevel0 2 3 6 5" xfId="21184" xr:uid="{00000000-0005-0000-0000-00004E650000}"/>
    <cellStyle name="SAPBEXHLevel0 2 3 6 5 2" xfId="32665" xr:uid="{00000000-0005-0000-0000-00004F650000}"/>
    <cellStyle name="SAPBEXHLevel0 2 3 6 5 3" xfId="43213" xr:uid="{00000000-0005-0000-0000-000050650000}"/>
    <cellStyle name="SAPBEXHLevel0 2 3 6 6" xfId="11353" xr:uid="{00000000-0005-0000-0000-000051650000}"/>
    <cellStyle name="SAPBEXHLevel0 2 3 6 7" xfId="23008" xr:uid="{00000000-0005-0000-0000-000052650000}"/>
    <cellStyle name="SAPBEXHLevel0 2 3 6 8" xfId="34345" xr:uid="{00000000-0005-0000-0000-000053650000}"/>
    <cellStyle name="SAPBEXHLevel0 2 3 7" xfId="10217" xr:uid="{00000000-0005-0000-0000-000054650000}"/>
    <cellStyle name="SAPBEXHLevel0 2 3 8" xfId="13914" xr:uid="{00000000-0005-0000-0000-000055650000}"/>
    <cellStyle name="SAPBEXHLevel0 2 3 8 2" xfId="25478" xr:uid="{00000000-0005-0000-0000-000056650000}"/>
    <cellStyle name="SAPBEXHLevel0 2 3 8 3" xfId="36683" xr:uid="{00000000-0005-0000-0000-000057650000}"/>
    <cellStyle name="SAPBEXHLevel0 2 3 9" xfId="12969" xr:uid="{00000000-0005-0000-0000-000058650000}"/>
    <cellStyle name="SAPBEXHLevel0 2 3 9 2" xfId="24539" xr:uid="{00000000-0005-0000-0000-000059650000}"/>
    <cellStyle name="SAPBEXHLevel0 2 3 9 3" xfId="35838" xr:uid="{00000000-0005-0000-0000-00005A650000}"/>
    <cellStyle name="SAPBEXHLevel0 2 4" xfId="4361" xr:uid="{00000000-0005-0000-0000-00005B650000}"/>
    <cellStyle name="SAPBEXHLevel0 2 5" xfId="4362" xr:uid="{00000000-0005-0000-0000-00005C650000}"/>
    <cellStyle name="SAPBEXHLevel0 2 6" xfId="6572" xr:uid="{00000000-0005-0000-0000-00005D650000}"/>
    <cellStyle name="SAPBEXHLevel0 2 6 2" xfId="15853" xr:uid="{00000000-0005-0000-0000-00005E650000}"/>
    <cellStyle name="SAPBEXHLevel0 2 6 2 2" xfId="27407" xr:uid="{00000000-0005-0000-0000-00005F650000}"/>
    <cellStyle name="SAPBEXHLevel0 2 6 2 3" xfId="38377" xr:uid="{00000000-0005-0000-0000-000060650000}"/>
    <cellStyle name="SAPBEXHLevel0 2 6 3" xfId="17762" xr:uid="{00000000-0005-0000-0000-000061650000}"/>
    <cellStyle name="SAPBEXHLevel0 2 6 3 2" xfId="29250" xr:uid="{00000000-0005-0000-0000-000062650000}"/>
    <cellStyle name="SAPBEXHLevel0 2 6 3 3" xfId="40053" xr:uid="{00000000-0005-0000-0000-000063650000}"/>
    <cellStyle name="SAPBEXHLevel0 2 6 4" xfId="19372" xr:uid="{00000000-0005-0000-0000-000064650000}"/>
    <cellStyle name="SAPBEXHLevel0 2 6 4 2" xfId="30860" xr:uid="{00000000-0005-0000-0000-000065650000}"/>
    <cellStyle name="SAPBEXHLevel0 2 6 4 3" xfId="41601" xr:uid="{00000000-0005-0000-0000-000066650000}"/>
    <cellStyle name="SAPBEXHLevel0 2 6 5" xfId="21106" xr:uid="{00000000-0005-0000-0000-000067650000}"/>
    <cellStyle name="SAPBEXHLevel0 2 6 5 2" xfId="32587" xr:uid="{00000000-0005-0000-0000-000068650000}"/>
    <cellStyle name="SAPBEXHLevel0 2 6 5 3" xfId="43140" xr:uid="{00000000-0005-0000-0000-000069650000}"/>
    <cellStyle name="SAPBEXHLevel0 2 6 6" xfId="11275" xr:uid="{00000000-0005-0000-0000-00006A650000}"/>
    <cellStyle name="SAPBEXHLevel0 2 6 7" xfId="22930" xr:uid="{00000000-0005-0000-0000-00006B650000}"/>
    <cellStyle name="SAPBEXHLevel0 2 6 8" xfId="34267" xr:uid="{00000000-0005-0000-0000-00006C650000}"/>
    <cellStyle name="SAPBEXHLevel0 2 7" xfId="7789" xr:uid="{00000000-0005-0000-0000-00006D650000}"/>
    <cellStyle name="SAPBEXHLevel0 2 7 2" xfId="16774" xr:uid="{00000000-0005-0000-0000-00006E650000}"/>
    <cellStyle name="SAPBEXHLevel0 2 7 2 2" xfId="28328" xr:uid="{00000000-0005-0000-0000-00006F650000}"/>
    <cellStyle name="SAPBEXHLevel0 2 7 2 3" xfId="39196" xr:uid="{00000000-0005-0000-0000-000070650000}"/>
    <cellStyle name="SAPBEXHLevel0 2 7 3" xfId="18571" xr:uid="{00000000-0005-0000-0000-000071650000}"/>
    <cellStyle name="SAPBEXHLevel0 2 7 3 2" xfId="30059" xr:uid="{00000000-0005-0000-0000-000072650000}"/>
    <cellStyle name="SAPBEXHLevel0 2 7 3 3" xfId="40857" xr:uid="{00000000-0005-0000-0000-000073650000}"/>
    <cellStyle name="SAPBEXHLevel0 2 7 4" xfId="20261" xr:uid="{00000000-0005-0000-0000-000074650000}"/>
    <cellStyle name="SAPBEXHLevel0 2 7 4 2" xfId="31749" xr:uid="{00000000-0005-0000-0000-000075650000}"/>
    <cellStyle name="SAPBEXHLevel0 2 7 4 3" xfId="42392" xr:uid="{00000000-0005-0000-0000-000076650000}"/>
    <cellStyle name="SAPBEXHLevel0 2 7 5" xfId="21995" xr:uid="{00000000-0005-0000-0000-000077650000}"/>
    <cellStyle name="SAPBEXHLevel0 2 7 5 2" xfId="33476" xr:uid="{00000000-0005-0000-0000-000078650000}"/>
    <cellStyle name="SAPBEXHLevel0 2 7 5 3" xfId="43931" xr:uid="{00000000-0005-0000-0000-000079650000}"/>
    <cellStyle name="SAPBEXHLevel0 2 7 6" xfId="12240" xr:uid="{00000000-0005-0000-0000-00007A650000}"/>
    <cellStyle name="SAPBEXHLevel0 2 7 7" xfId="23819" xr:uid="{00000000-0005-0000-0000-00007B650000}"/>
    <cellStyle name="SAPBEXHLevel0 2 7 8" xfId="35154" xr:uid="{00000000-0005-0000-0000-00007C650000}"/>
    <cellStyle name="SAPBEXHLevel0 2 8" xfId="6851" xr:uid="{00000000-0005-0000-0000-00007D650000}"/>
    <cellStyle name="SAPBEXHLevel0 2 8 2" xfId="16132" xr:uid="{00000000-0005-0000-0000-00007E650000}"/>
    <cellStyle name="SAPBEXHLevel0 2 8 2 2" xfId="27686" xr:uid="{00000000-0005-0000-0000-00007F650000}"/>
    <cellStyle name="SAPBEXHLevel0 2 8 2 3" xfId="38626" xr:uid="{00000000-0005-0000-0000-000080650000}"/>
    <cellStyle name="SAPBEXHLevel0 2 8 3" xfId="18013" xr:uid="{00000000-0005-0000-0000-000081650000}"/>
    <cellStyle name="SAPBEXHLevel0 2 8 3 2" xfId="29501" xr:uid="{00000000-0005-0000-0000-000082650000}"/>
    <cellStyle name="SAPBEXHLevel0 2 8 3 3" xfId="40303" xr:uid="{00000000-0005-0000-0000-000083650000}"/>
    <cellStyle name="SAPBEXHLevel0 2 8 4" xfId="19651" xr:uid="{00000000-0005-0000-0000-000084650000}"/>
    <cellStyle name="SAPBEXHLevel0 2 8 4 2" xfId="31139" xr:uid="{00000000-0005-0000-0000-000085650000}"/>
    <cellStyle name="SAPBEXHLevel0 2 8 4 3" xfId="41850" xr:uid="{00000000-0005-0000-0000-000086650000}"/>
    <cellStyle name="SAPBEXHLevel0 2 8 5" xfId="21385" xr:uid="{00000000-0005-0000-0000-000087650000}"/>
    <cellStyle name="SAPBEXHLevel0 2 8 5 2" xfId="32866" xr:uid="{00000000-0005-0000-0000-000088650000}"/>
    <cellStyle name="SAPBEXHLevel0 2 8 5 3" xfId="43389" xr:uid="{00000000-0005-0000-0000-000089650000}"/>
    <cellStyle name="SAPBEXHLevel0 2 8 6" xfId="11554" xr:uid="{00000000-0005-0000-0000-00008A650000}"/>
    <cellStyle name="SAPBEXHLevel0 2 8 7" xfId="23209" xr:uid="{00000000-0005-0000-0000-00008B650000}"/>
    <cellStyle name="SAPBEXHLevel0 2 8 8" xfId="34546" xr:uid="{00000000-0005-0000-0000-00008C650000}"/>
    <cellStyle name="SAPBEXHLevel0 2 9" xfId="10215" xr:uid="{00000000-0005-0000-0000-00008D650000}"/>
    <cellStyle name="SAPBEXHLevel0 2 9 2" xfId="14964" xr:uid="{00000000-0005-0000-0000-00008E650000}"/>
    <cellStyle name="SAPBEXHLevel0 2 9 2 2" xfId="26522" xr:uid="{00000000-0005-0000-0000-00008F650000}"/>
    <cellStyle name="SAPBEXHLevel0 2 9 2 3" xfId="37580" xr:uid="{00000000-0005-0000-0000-000090650000}"/>
    <cellStyle name="SAPBEXHLevel0 2 9 3" xfId="14025" xr:uid="{00000000-0005-0000-0000-000091650000}"/>
    <cellStyle name="SAPBEXHLevel0 2 9 3 2" xfId="25589" xr:uid="{00000000-0005-0000-0000-000092650000}"/>
    <cellStyle name="SAPBEXHLevel0 2 9 3 3" xfId="36789" xr:uid="{00000000-0005-0000-0000-000093650000}"/>
    <cellStyle name="SAPBEXHLevel0 2 9 4" xfId="17228" xr:uid="{00000000-0005-0000-0000-000094650000}"/>
    <cellStyle name="SAPBEXHLevel0 2 9 4 2" xfId="28716" xr:uid="{00000000-0005-0000-0000-000095650000}"/>
    <cellStyle name="SAPBEXHLevel0 2 9 4 3" xfId="39535" xr:uid="{00000000-0005-0000-0000-000096650000}"/>
    <cellStyle name="SAPBEXHLevel0 2 9 5" xfId="17210" xr:uid="{00000000-0005-0000-0000-000097650000}"/>
    <cellStyle name="SAPBEXHLevel0 2 9 5 2" xfId="28698" xr:uid="{00000000-0005-0000-0000-000098650000}"/>
    <cellStyle name="SAPBEXHLevel0 2 9 5 3" xfId="39517" xr:uid="{00000000-0005-0000-0000-000099650000}"/>
    <cellStyle name="SAPBEXHLevel0 2 9 6" xfId="22372" xr:uid="{00000000-0005-0000-0000-00009A650000}"/>
    <cellStyle name="SAPBEXHLevel0 2 9 7" xfId="8134" xr:uid="{00000000-0005-0000-0000-00009B650000}"/>
    <cellStyle name="SAPBEXHLevel0 3" xfId="4363" xr:uid="{00000000-0005-0000-0000-00009C650000}"/>
    <cellStyle name="SAPBEXHLevel0 3 10" xfId="16681" xr:uid="{00000000-0005-0000-0000-00009D650000}"/>
    <cellStyle name="SAPBEXHLevel0 3 10 2" xfId="28235" xr:uid="{00000000-0005-0000-0000-00009E650000}"/>
    <cellStyle name="SAPBEXHLevel0 3 10 3" xfId="39115" xr:uid="{00000000-0005-0000-0000-00009F650000}"/>
    <cellStyle name="SAPBEXHLevel0 3 11" xfId="14532" xr:uid="{00000000-0005-0000-0000-0000A0650000}"/>
    <cellStyle name="SAPBEXHLevel0 3 11 2" xfId="26096" xr:uid="{00000000-0005-0000-0000-0000A1650000}"/>
    <cellStyle name="SAPBEXHLevel0 3 11 3" xfId="37239" xr:uid="{00000000-0005-0000-0000-0000A2650000}"/>
    <cellStyle name="SAPBEXHLevel0 3 12" xfId="8289" xr:uid="{00000000-0005-0000-0000-0000A3650000}"/>
    <cellStyle name="SAPBEXHLevel0 3 13" xfId="8672" xr:uid="{00000000-0005-0000-0000-0000A4650000}"/>
    <cellStyle name="SAPBEXHLevel0 3 2" xfId="4364" xr:uid="{00000000-0005-0000-0000-0000A5650000}"/>
    <cellStyle name="SAPBEXHLevel0 3 3" xfId="5499" xr:uid="{00000000-0005-0000-0000-0000A6650000}"/>
    <cellStyle name="SAPBEXHLevel0 3 3 2" xfId="15311" xr:uid="{00000000-0005-0000-0000-0000A7650000}"/>
    <cellStyle name="SAPBEXHLevel0 3 3 2 2" xfId="26866" xr:uid="{00000000-0005-0000-0000-0000A8650000}"/>
    <cellStyle name="SAPBEXHLevel0 3 3 2 3" xfId="37896" xr:uid="{00000000-0005-0000-0000-0000A9650000}"/>
    <cellStyle name="SAPBEXHLevel0 3 3 3" xfId="17288" xr:uid="{00000000-0005-0000-0000-0000AA650000}"/>
    <cellStyle name="SAPBEXHLevel0 3 3 3 2" xfId="28776" xr:uid="{00000000-0005-0000-0000-0000AB650000}"/>
    <cellStyle name="SAPBEXHLevel0 3 3 3 3" xfId="39584" xr:uid="{00000000-0005-0000-0000-0000AC650000}"/>
    <cellStyle name="SAPBEXHLevel0 3 3 4" xfId="18895" xr:uid="{00000000-0005-0000-0000-0000AD650000}"/>
    <cellStyle name="SAPBEXHLevel0 3 3 4 2" xfId="30383" xr:uid="{00000000-0005-0000-0000-0000AE650000}"/>
    <cellStyle name="SAPBEXHLevel0 3 3 4 3" xfId="41177" xr:uid="{00000000-0005-0000-0000-0000AF650000}"/>
    <cellStyle name="SAPBEXHLevel0 3 3 5" xfId="20635" xr:uid="{00000000-0005-0000-0000-0000B0650000}"/>
    <cellStyle name="SAPBEXHLevel0 3 3 5 2" xfId="32119" xr:uid="{00000000-0005-0000-0000-0000B1650000}"/>
    <cellStyle name="SAPBEXHLevel0 3 3 5 3" xfId="42725" xr:uid="{00000000-0005-0000-0000-0000B2650000}"/>
    <cellStyle name="SAPBEXHLevel0 3 3 6" xfId="10728" xr:uid="{00000000-0005-0000-0000-0000B3650000}"/>
    <cellStyle name="SAPBEXHLevel0 3 3 7" xfId="22467" xr:uid="{00000000-0005-0000-0000-0000B4650000}"/>
    <cellStyle name="SAPBEXHLevel0 3 3 8" xfId="33814" xr:uid="{00000000-0005-0000-0000-0000B5650000}"/>
    <cellStyle name="SAPBEXHLevel0 3 4" xfId="6928" xr:uid="{00000000-0005-0000-0000-0000B6650000}"/>
    <cellStyle name="SAPBEXHLevel0 3 4 2" xfId="16209" xr:uid="{00000000-0005-0000-0000-0000B7650000}"/>
    <cellStyle name="SAPBEXHLevel0 3 4 2 2" xfId="27763" xr:uid="{00000000-0005-0000-0000-0000B8650000}"/>
    <cellStyle name="SAPBEXHLevel0 3 4 2 3" xfId="38695" xr:uid="{00000000-0005-0000-0000-0000B9650000}"/>
    <cellStyle name="SAPBEXHLevel0 3 4 3" xfId="18083" xr:uid="{00000000-0005-0000-0000-0000BA650000}"/>
    <cellStyle name="SAPBEXHLevel0 3 4 3 2" xfId="29571" xr:uid="{00000000-0005-0000-0000-0000BB650000}"/>
    <cellStyle name="SAPBEXHLevel0 3 4 3 3" xfId="40373" xr:uid="{00000000-0005-0000-0000-0000BC650000}"/>
    <cellStyle name="SAPBEXHLevel0 3 4 4" xfId="19728" xr:uid="{00000000-0005-0000-0000-0000BD650000}"/>
    <cellStyle name="SAPBEXHLevel0 3 4 4 2" xfId="31216" xr:uid="{00000000-0005-0000-0000-0000BE650000}"/>
    <cellStyle name="SAPBEXHLevel0 3 4 4 3" xfId="41919" xr:uid="{00000000-0005-0000-0000-0000BF650000}"/>
    <cellStyle name="SAPBEXHLevel0 3 4 5" xfId="21462" xr:uid="{00000000-0005-0000-0000-0000C0650000}"/>
    <cellStyle name="SAPBEXHLevel0 3 4 5 2" xfId="32943" xr:uid="{00000000-0005-0000-0000-0000C1650000}"/>
    <cellStyle name="SAPBEXHLevel0 3 4 5 3" xfId="43458" xr:uid="{00000000-0005-0000-0000-0000C2650000}"/>
    <cellStyle name="SAPBEXHLevel0 3 4 6" xfId="11631" xr:uid="{00000000-0005-0000-0000-0000C3650000}"/>
    <cellStyle name="SAPBEXHLevel0 3 4 7" xfId="23286" xr:uid="{00000000-0005-0000-0000-0000C4650000}"/>
    <cellStyle name="SAPBEXHLevel0 3 4 8" xfId="34623" xr:uid="{00000000-0005-0000-0000-0000C5650000}"/>
    <cellStyle name="SAPBEXHLevel0 3 5" xfId="6771" xr:uid="{00000000-0005-0000-0000-0000C6650000}"/>
    <cellStyle name="SAPBEXHLevel0 3 5 2" xfId="16052" xr:uid="{00000000-0005-0000-0000-0000C7650000}"/>
    <cellStyle name="SAPBEXHLevel0 3 5 2 2" xfId="27606" xr:uid="{00000000-0005-0000-0000-0000C8650000}"/>
    <cellStyle name="SAPBEXHLevel0 3 5 2 3" xfId="38560" xr:uid="{00000000-0005-0000-0000-0000C9650000}"/>
    <cellStyle name="SAPBEXHLevel0 3 5 3" xfId="17947" xr:uid="{00000000-0005-0000-0000-0000CA650000}"/>
    <cellStyle name="SAPBEXHLevel0 3 5 3 2" xfId="29435" xr:uid="{00000000-0005-0000-0000-0000CB650000}"/>
    <cellStyle name="SAPBEXHLevel0 3 5 3 3" xfId="40237" xr:uid="{00000000-0005-0000-0000-0000CC650000}"/>
    <cellStyle name="SAPBEXHLevel0 3 5 4" xfId="19571" xr:uid="{00000000-0005-0000-0000-0000CD650000}"/>
    <cellStyle name="SAPBEXHLevel0 3 5 4 2" xfId="31059" xr:uid="{00000000-0005-0000-0000-0000CE650000}"/>
    <cellStyle name="SAPBEXHLevel0 3 5 4 3" xfId="41784" xr:uid="{00000000-0005-0000-0000-0000CF650000}"/>
    <cellStyle name="SAPBEXHLevel0 3 5 5" xfId="21305" xr:uid="{00000000-0005-0000-0000-0000D0650000}"/>
    <cellStyle name="SAPBEXHLevel0 3 5 5 2" xfId="32786" xr:uid="{00000000-0005-0000-0000-0000D1650000}"/>
    <cellStyle name="SAPBEXHLevel0 3 5 5 3" xfId="43323" xr:uid="{00000000-0005-0000-0000-0000D2650000}"/>
    <cellStyle name="SAPBEXHLevel0 3 5 6" xfId="11474" xr:uid="{00000000-0005-0000-0000-0000D3650000}"/>
    <cellStyle name="SAPBEXHLevel0 3 5 7" xfId="23129" xr:uid="{00000000-0005-0000-0000-0000D4650000}"/>
    <cellStyle name="SAPBEXHLevel0 3 5 8" xfId="34466" xr:uid="{00000000-0005-0000-0000-0000D5650000}"/>
    <cellStyle name="SAPBEXHLevel0 3 6" xfId="7791" xr:uid="{00000000-0005-0000-0000-0000D6650000}"/>
    <cellStyle name="SAPBEXHLevel0 3 6 2" xfId="16776" xr:uid="{00000000-0005-0000-0000-0000D7650000}"/>
    <cellStyle name="SAPBEXHLevel0 3 6 2 2" xfId="28330" xr:uid="{00000000-0005-0000-0000-0000D8650000}"/>
    <cellStyle name="SAPBEXHLevel0 3 6 2 3" xfId="39197" xr:uid="{00000000-0005-0000-0000-0000D9650000}"/>
    <cellStyle name="SAPBEXHLevel0 3 6 3" xfId="18572" xr:uid="{00000000-0005-0000-0000-0000DA650000}"/>
    <cellStyle name="SAPBEXHLevel0 3 6 3 2" xfId="30060" xr:uid="{00000000-0005-0000-0000-0000DB650000}"/>
    <cellStyle name="SAPBEXHLevel0 3 6 3 3" xfId="40858" xr:uid="{00000000-0005-0000-0000-0000DC650000}"/>
    <cellStyle name="SAPBEXHLevel0 3 6 4" xfId="20263" xr:uid="{00000000-0005-0000-0000-0000DD650000}"/>
    <cellStyle name="SAPBEXHLevel0 3 6 4 2" xfId="31751" xr:uid="{00000000-0005-0000-0000-0000DE650000}"/>
    <cellStyle name="SAPBEXHLevel0 3 6 4 3" xfId="42393" xr:uid="{00000000-0005-0000-0000-0000DF650000}"/>
    <cellStyle name="SAPBEXHLevel0 3 6 5" xfId="21997" xr:uid="{00000000-0005-0000-0000-0000E0650000}"/>
    <cellStyle name="SAPBEXHLevel0 3 6 5 2" xfId="33478" xr:uid="{00000000-0005-0000-0000-0000E1650000}"/>
    <cellStyle name="SAPBEXHLevel0 3 6 5 3" xfId="43932" xr:uid="{00000000-0005-0000-0000-0000E2650000}"/>
    <cellStyle name="SAPBEXHLevel0 3 6 6" xfId="12242" xr:uid="{00000000-0005-0000-0000-0000E3650000}"/>
    <cellStyle name="SAPBEXHLevel0 3 6 7" xfId="23821" xr:uid="{00000000-0005-0000-0000-0000E4650000}"/>
    <cellStyle name="SAPBEXHLevel0 3 6 8" xfId="35156" xr:uid="{00000000-0005-0000-0000-0000E5650000}"/>
    <cellStyle name="SAPBEXHLevel0 3 7" xfId="10218" xr:uid="{00000000-0005-0000-0000-0000E6650000}"/>
    <cellStyle name="SAPBEXHLevel0 3 8" xfId="13641" xr:uid="{00000000-0005-0000-0000-0000E7650000}"/>
    <cellStyle name="SAPBEXHLevel0 3 8 2" xfId="25205" xr:uid="{00000000-0005-0000-0000-0000E8650000}"/>
    <cellStyle name="SAPBEXHLevel0 3 8 3" xfId="36444" xr:uid="{00000000-0005-0000-0000-0000E9650000}"/>
    <cellStyle name="SAPBEXHLevel0 3 9" xfId="13141" xr:uid="{00000000-0005-0000-0000-0000EA650000}"/>
    <cellStyle name="SAPBEXHLevel0 3 9 2" xfId="24710" xr:uid="{00000000-0005-0000-0000-0000EB650000}"/>
    <cellStyle name="SAPBEXHLevel0 3 9 3" xfId="35998" xr:uid="{00000000-0005-0000-0000-0000EC650000}"/>
    <cellStyle name="SAPBEXHLevel0 4" xfId="4365" xr:uid="{00000000-0005-0000-0000-0000ED650000}"/>
    <cellStyle name="SAPBEXHLevel0 4 10" xfId="9167" xr:uid="{00000000-0005-0000-0000-0000EE650000}"/>
    <cellStyle name="SAPBEXHLevel0 4 11" xfId="8545" xr:uid="{00000000-0005-0000-0000-0000EF650000}"/>
    <cellStyle name="SAPBEXHLevel0 4 12" xfId="8698" xr:uid="{00000000-0005-0000-0000-0000F0650000}"/>
    <cellStyle name="SAPBEXHLevel0 4 2" xfId="7383" xr:uid="{00000000-0005-0000-0000-0000F1650000}"/>
    <cellStyle name="SAPBEXHLevel0 4 2 2" xfId="16617" xr:uid="{00000000-0005-0000-0000-0000F2650000}"/>
    <cellStyle name="SAPBEXHLevel0 4 2 2 2" xfId="28171" xr:uid="{00000000-0005-0000-0000-0000F3650000}"/>
    <cellStyle name="SAPBEXHLevel0 4 2 2 3" xfId="39054" xr:uid="{00000000-0005-0000-0000-0000F4650000}"/>
    <cellStyle name="SAPBEXHLevel0 4 2 3" xfId="18450" xr:uid="{00000000-0005-0000-0000-0000F5650000}"/>
    <cellStyle name="SAPBEXHLevel0 4 2 3 2" xfId="29938" xr:uid="{00000000-0005-0000-0000-0000F6650000}"/>
    <cellStyle name="SAPBEXHLevel0 4 2 3 3" xfId="40738" xr:uid="{00000000-0005-0000-0000-0000F7650000}"/>
    <cellStyle name="SAPBEXHLevel0 4 2 4" xfId="20136" xr:uid="{00000000-0005-0000-0000-0000F8650000}"/>
    <cellStyle name="SAPBEXHLevel0 4 2 4 2" xfId="31624" xr:uid="{00000000-0005-0000-0000-0000F9650000}"/>
    <cellStyle name="SAPBEXHLevel0 4 2 4 3" xfId="42278" xr:uid="{00000000-0005-0000-0000-0000FA650000}"/>
    <cellStyle name="SAPBEXHLevel0 4 2 5" xfId="21870" xr:uid="{00000000-0005-0000-0000-0000FB650000}"/>
    <cellStyle name="SAPBEXHLevel0 4 2 5 2" xfId="33351" xr:uid="{00000000-0005-0000-0000-0000FC650000}"/>
    <cellStyle name="SAPBEXHLevel0 4 2 5 3" xfId="43817" xr:uid="{00000000-0005-0000-0000-0000FD650000}"/>
    <cellStyle name="SAPBEXHLevel0 4 2 6" xfId="12037" xr:uid="{00000000-0005-0000-0000-0000FE650000}"/>
    <cellStyle name="SAPBEXHLevel0 4 2 7" xfId="23694" xr:uid="{00000000-0005-0000-0000-0000FF650000}"/>
    <cellStyle name="SAPBEXHLevel0 4 2 8" xfId="35029" xr:uid="{00000000-0005-0000-0000-000000660000}"/>
    <cellStyle name="SAPBEXHLevel0 4 3" xfId="7877" xr:uid="{00000000-0005-0000-0000-000001660000}"/>
    <cellStyle name="SAPBEXHLevel0 4 3 2" xfId="16862" xr:uid="{00000000-0005-0000-0000-000002660000}"/>
    <cellStyle name="SAPBEXHLevel0 4 3 2 2" xfId="28416" xr:uid="{00000000-0005-0000-0000-000003660000}"/>
    <cellStyle name="SAPBEXHLevel0 4 3 2 3" xfId="39258" xr:uid="{00000000-0005-0000-0000-000004660000}"/>
    <cellStyle name="SAPBEXHLevel0 4 3 3" xfId="18641" xr:uid="{00000000-0005-0000-0000-000005660000}"/>
    <cellStyle name="SAPBEXHLevel0 4 3 3 2" xfId="30129" xr:uid="{00000000-0005-0000-0000-000006660000}"/>
    <cellStyle name="SAPBEXHLevel0 4 3 3 3" xfId="40926" xr:uid="{00000000-0005-0000-0000-000007660000}"/>
    <cellStyle name="SAPBEXHLevel0 4 3 4" xfId="20349" xr:uid="{00000000-0005-0000-0000-000008660000}"/>
    <cellStyle name="SAPBEXHLevel0 4 3 4 2" xfId="31837" xr:uid="{00000000-0005-0000-0000-000009660000}"/>
    <cellStyle name="SAPBEXHLevel0 4 3 4 3" xfId="42454" xr:uid="{00000000-0005-0000-0000-00000A660000}"/>
    <cellStyle name="SAPBEXHLevel0 4 3 5" xfId="22083" xr:uid="{00000000-0005-0000-0000-00000B660000}"/>
    <cellStyle name="SAPBEXHLevel0 4 3 5 2" xfId="33564" xr:uid="{00000000-0005-0000-0000-00000C660000}"/>
    <cellStyle name="SAPBEXHLevel0 4 3 5 3" xfId="43993" xr:uid="{00000000-0005-0000-0000-00000D660000}"/>
    <cellStyle name="SAPBEXHLevel0 4 3 6" xfId="12328" xr:uid="{00000000-0005-0000-0000-00000E660000}"/>
    <cellStyle name="SAPBEXHLevel0 4 3 7" xfId="23907" xr:uid="{00000000-0005-0000-0000-00000F660000}"/>
    <cellStyle name="SAPBEXHLevel0 4 3 8" xfId="35242" xr:uid="{00000000-0005-0000-0000-000010660000}"/>
    <cellStyle name="SAPBEXHLevel0 4 4" xfId="7979" xr:uid="{00000000-0005-0000-0000-000011660000}"/>
    <cellStyle name="SAPBEXHLevel0 4 4 2" xfId="16964" xr:uid="{00000000-0005-0000-0000-000012660000}"/>
    <cellStyle name="SAPBEXHLevel0 4 4 2 2" xfId="28518" xr:uid="{00000000-0005-0000-0000-000013660000}"/>
    <cellStyle name="SAPBEXHLevel0 4 4 2 3" xfId="39356" xr:uid="{00000000-0005-0000-0000-000014660000}"/>
    <cellStyle name="SAPBEXHLevel0 4 4 3" xfId="18741" xr:uid="{00000000-0005-0000-0000-000015660000}"/>
    <cellStyle name="SAPBEXHLevel0 4 4 3 2" xfId="30229" xr:uid="{00000000-0005-0000-0000-000016660000}"/>
    <cellStyle name="SAPBEXHLevel0 4 4 3 3" xfId="41025" xr:uid="{00000000-0005-0000-0000-000017660000}"/>
    <cellStyle name="SAPBEXHLevel0 4 4 4" xfId="20451" xr:uid="{00000000-0005-0000-0000-000018660000}"/>
    <cellStyle name="SAPBEXHLevel0 4 4 4 2" xfId="31939" xr:uid="{00000000-0005-0000-0000-000019660000}"/>
    <cellStyle name="SAPBEXHLevel0 4 4 4 3" xfId="42552" xr:uid="{00000000-0005-0000-0000-00001A660000}"/>
    <cellStyle name="SAPBEXHLevel0 4 4 5" xfId="22185" xr:uid="{00000000-0005-0000-0000-00001B660000}"/>
    <cellStyle name="SAPBEXHLevel0 4 4 5 2" xfId="33666" xr:uid="{00000000-0005-0000-0000-00001C660000}"/>
    <cellStyle name="SAPBEXHLevel0 4 4 5 3" xfId="44091" xr:uid="{00000000-0005-0000-0000-00001D660000}"/>
    <cellStyle name="SAPBEXHLevel0 4 4 6" xfId="12430" xr:uid="{00000000-0005-0000-0000-00001E660000}"/>
    <cellStyle name="SAPBEXHLevel0 4 4 7" xfId="24009" xr:uid="{00000000-0005-0000-0000-00001F660000}"/>
    <cellStyle name="SAPBEXHLevel0 4 4 8" xfId="35344" xr:uid="{00000000-0005-0000-0000-000020660000}"/>
    <cellStyle name="SAPBEXHLevel0 4 5" xfId="10219" xr:uid="{00000000-0005-0000-0000-000021660000}"/>
    <cellStyle name="SAPBEXHLevel0 4 6" xfId="14254" xr:uid="{00000000-0005-0000-0000-000022660000}"/>
    <cellStyle name="SAPBEXHLevel0 4 6 2" xfId="25818" xr:uid="{00000000-0005-0000-0000-000023660000}"/>
    <cellStyle name="SAPBEXHLevel0 4 6 3" xfId="36981" xr:uid="{00000000-0005-0000-0000-000024660000}"/>
    <cellStyle name="SAPBEXHLevel0 4 7" xfId="13430" xr:uid="{00000000-0005-0000-0000-000025660000}"/>
    <cellStyle name="SAPBEXHLevel0 4 7 2" xfId="24996" xr:uid="{00000000-0005-0000-0000-000026660000}"/>
    <cellStyle name="SAPBEXHLevel0 4 7 3" xfId="36261" xr:uid="{00000000-0005-0000-0000-000027660000}"/>
    <cellStyle name="SAPBEXHLevel0 4 8" xfId="13540" xr:uid="{00000000-0005-0000-0000-000028660000}"/>
    <cellStyle name="SAPBEXHLevel0 4 8 2" xfId="25104" xr:uid="{00000000-0005-0000-0000-000029660000}"/>
    <cellStyle name="SAPBEXHLevel0 4 8 3" xfId="36359" xr:uid="{00000000-0005-0000-0000-00002A660000}"/>
    <cellStyle name="SAPBEXHLevel0 4 9" xfId="13750" xr:uid="{00000000-0005-0000-0000-00002B660000}"/>
    <cellStyle name="SAPBEXHLevel0 4 9 2" xfId="25314" xr:uid="{00000000-0005-0000-0000-00002C660000}"/>
    <cellStyle name="SAPBEXHLevel0 4 9 3" xfId="36543" xr:uid="{00000000-0005-0000-0000-00002D660000}"/>
    <cellStyle name="SAPBEXHLevel0 5" xfId="12602" xr:uid="{00000000-0005-0000-0000-00002E660000}"/>
    <cellStyle name="SAPBEXHLevel0 5 2" xfId="24172" xr:uid="{00000000-0005-0000-0000-00002F660000}"/>
    <cellStyle name="SAPBEXHLevel0 5 3" xfId="35503" xr:uid="{00000000-0005-0000-0000-000030660000}"/>
    <cellStyle name="SAPBEXHLevel0 6" xfId="12658" xr:uid="{00000000-0005-0000-0000-000031660000}"/>
    <cellStyle name="SAPBEXHLevel0 6 2" xfId="24228" xr:uid="{00000000-0005-0000-0000-000032660000}"/>
    <cellStyle name="SAPBEXHLevel0 6 3" xfId="35559" xr:uid="{00000000-0005-0000-0000-000033660000}"/>
    <cellStyle name="SAPBEXHLevel0 7" xfId="15357" xr:uid="{00000000-0005-0000-0000-000034660000}"/>
    <cellStyle name="SAPBEXHLevel0 7 2" xfId="26912" xr:uid="{00000000-0005-0000-0000-000035660000}"/>
    <cellStyle name="SAPBEXHLevel0 7 3" xfId="37936" xr:uid="{00000000-0005-0000-0000-000036660000}"/>
    <cellStyle name="SAPBEXHLevel0 8" xfId="17323" xr:uid="{00000000-0005-0000-0000-000037660000}"/>
    <cellStyle name="SAPBEXHLevel0 8 2" xfId="28811" xr:uid="{00000000-0005-0000-0000-000038660000}"/>
    <cellStyle name="SAPBEXHLevel0 8 3" xfId="39616" xr:uid="{00000000-0005-0000-0000-000039660000}"/>
    <cellStyle name="SAPBEXHLevel0 9" xfId="9234" xr:uid="{00000000-0005-0000-0000-00003A660000}"/>
    <cellStyle name="SAPBEXHLevel0X" xfId="4366" xr:uid="{00000000-0005-0000-0000-00003B660000}"/>
    <cellStyle name="SAPBEXHLevel0X 2" xfId="4367" xr:uid="{00000000-0005-0000-0000-00003C660000}"/>
    <cellStyle name="SAPBEXHLevel0X 2 10" xfId="13064" xr:uid="{00000000-0005-0000-0000-00003D660000}"/>
    <cellStyle name="SAPBEXHLevel0X 2 10 2" xfId="24633" xr:uid="{00000000-0005-0000-0000-00003E660000}"/>
    <cellStyle name="SAPBEXHLevel0X 2 10 3" xfId="35921" xr:uid="{00000000-0005-0000-0000-00003F660000}"/>
    <cellStyle name="SAPBEXHLevel0X 2 11" xfId="15276" xr:uid="{00000000-0005-0000-0000-000040660000}"/>
    <cellStyle name="SAPBEXHLevel0X 2 11 2" xfId="26831" xr:uid="{00000000-0005-0000-0000-000041660000}"/>
    <cellStyle name="SAPBEXHLevel0X 2 11 3" xfId="37862" xr:uid="{00000000-0005-0000-0000-000042660000}"/>
    <cellStyle name="SAPBEXHLevel0X 2 12" xfId="15145" xr:uid="{00000000-0005-0000-0000-000043660000}"/>
    <cellStyle name="SAPBEXHLevel0X 2 12 2" xfId="26703" xr:uid="{00000000-0005-0000-0000-000044660000}"/>
    <cellStyle name="SAPBEXHLevel0X 2 12 3" xfId="37744" xr:uid="{00000000-0005-0000-0000-000045660000}"/>
    <cellStyle name="SAPBEXHLevel0X 2 13" xfId="20566" xr:uid="{00000000-0005-0000-0000-000046660000}"/>
    <cellStyle name="SAPBEXHLevel0X 2 13 2" xfId="32054" xr:uid="{00000000-0005-0000-0000-000047660000}"/>
    <cellStyle name="SAPBEXHLevel0X 2 13 3" xfId="42665" xr:uid="{00000000-0005-0000-0000-000048660000}"/>
    <cellStyle name="SAPBEXHLevel0X 2 14" xfId="8919" xr:uid="{00000000-0005-0000-0000-000049660000}"/>
    <cellStyle name="SAPBEXHLevel0X 2 15" xfId="28636" xr:uid="{00000000-0005-0000-0000-00004A660000}"/>
    <cellStyle name="SAPBEXHLevel0X 2 2" xfId="4368" xr:uid="{00000000-0005-0000-0000-00004B660000}"/>
    <cellStyle name="SAPBEXHLevel0X 2 2 10" xfId="13534" xr:uid="{00000000-0005-0000-0000-00004C660000}"/>
    <cellStyle name="SAPBEXHLevel0X 2 2 10 2" xfId="25098" xr:uid="{00000000-0005-0000-0000-00004D660000}"/>
    <cellStyle name="SAPBEXHLevel0X 2 2 10 3" xfId="36354" xr:uid="{00000000-0005-0000-0000-00004E660000}"/>
    <cellStyle name="SAPBEXHLevel0X 2 2 11" xfId="13388" xr:uid="{00000000-0005-0000-0000-00004F660000}"/>
    <cellStyle name="SAPBEXHLevel0X 2 2 11 2" xfId="24955" xr:uid="{00000000-0005-0000-0000-000050660000}"/>
    <cellStyle name="SAPBEXHLevel0X 2 2 11 3" xfId="36224" xr:uid="{00000000-0005-0000-0000-000051660000}"/>
    <cellStyle name="SAPBEXHLevel0X 2 2 12" xfId="11440" xr:uid="{00000000-0005-0000-0000-000052660000}"/>
    <cellStyle name="SAPBEXHLevel0X 2 2 13" xfId="8243" xr:uid="{00000000-0005-0000-0000-000053660000}"/>
    <cellStyle name="SAPBEXHLevel0X 2 2 2" xfId="4369" xr:uid="{00000000-0005-0000-0000-000054660000}"/>
    <cellStyle name="SAPBEXHLevel0X 2 2 3" xfId="4370" xr:uid="{00000000-0005-0000-0000-000055660000}"/>
    <cellStyle name="SAPBEXHLevel0X 2 2 4" xfId="7091" xr:uid="{00000000-0005-0000-0000-000056660000}"/>
    <cellStyle name="SAPBEXHLevel0X 2 2 4 2" xfId="16372" xr:uid="{00000000-0005-0000-0000-000057660000}"/>
    <cellStyle name="SAPBEXHLevel0X 2 2 4 2 2" xfId="27926" xr:uid="{00000000-0005-0000-0000-000058660000}"/>
    <cellStyle name="SAPBEXHLevel0X 2 2 4 2 3" xfId="38837" xr:uid="{00000000-0005-0000-0000-000059660000}"/>
    <cellStyle name="SAPBEXHLevel0X 2 2 4 3" xfId="18228" xr:uid="{00000000-0005-0000-0000-00005A660000}"/>
    <cellStyle name="SAPBEXHLevel0X 2 2 4 3 2" xfId="29716" xr:uid="{00000000-0005-0000-0000-00005B660000}"/>
    <cellStyle name="SAPBEXHLevel0X 2 2 4 3 3" xfId="40517" xr:uid="{00000000-0005-0000-0000-00005C660000}"/>
    <cellStyle name="SAPBEXHLevel0X 2 2 4 4" xfId="19891" xr:uid="{00000000-0005-0000-0000-00005D660000}"/>
    <cellStyle name="SAPBEXHLevel0X 2 2 4 4 2" xfId="31379" xr:uid="{00000000-0005-0000-0000-00005E660000}"/>
    <cellStyle name="SAPBEXHLevel0X 2 2 4 4 3" xfId="42061" xr:uid="{00000000-0005-0000-0000-00005F660000}"/>
    <cellStyle name="SAPBEXHLevel0X 2 2 4 5" xfId="21625" xr:uid="{00000000-0005-0000-0000-000060660000}"/>
    <cellStyle name="SAPBEXHLevel0X 2 2 4 5 2" xfId="33106" xr:uid="{00000000-0005-0000-0000-000061660000}"/>
    <cellStyle name="SAPBEXHLevel0X 2 2 4 5 3" xfId="43600" xr:uid="{00000000-0005-0000-0000-000062660000}"/>
    <cellStyle name="SAPBEXHLevel0X 2 2 4 6" xfId="11794" xr:uid="{00000000-0005-0000-0000-000063660000}"/>
    <cellStyle name="SAPBEXHLevel0X 2 2 4 7" xfId="23449" xr:uid="{00000000-0005-0000-0000-000064660000}"/>
    <cellStyle name="SAPBEXHLevel0X 2 2 4 8" xfId="34786" xr:uid="{00000000-0005-0000-0000-000065660000}"/>
    <cellStyle name="SAPBEXHLevel0X 2 2 5" xfId="6704" xr:uid="{00000000-0005-0000-0000-000066660000}"/>
    <cellStyle name="SAPBEXHLevel0X 2 2 5 2" xfId="15985" xr:uid="{00000000-0005-0000-0000-000067660000}"/>
    <cellStyle name="SAPBEXHLevel0X 2 2 5 2 2" xfId="27539" xr:uid="{00000000-0005-0000-0000-000068660000}"/>
    <cellStyle name="SAPBEXHLevel0X 2 2 5 2 3" xfId="38500" xr:uid="{00000000-0005-0000-0000-000069660000}"/>
    <cellStyle name="SAPBEXHLevel0X 2 2 5 3" xfId="17886" xr:uid="{00000000-0005-0000-0000-00006A660000}"/>
    <cellStyle name="SAPBEXHLevel0X 2 2 5 3 2" xfId="29374" xr:uid="{00000000-0005-0000-0000-00006B660000}"/>
    <cellStyle name="SAPBEXHLevel0X 2 2 5 3 3" xfId="40177" xr:uid="{00000000-0005-0000-0000-00006C660000}"/>
    <cellStyle name="SAPBEXHLevel0X 2 2 5 4" xfId="19504" xr:uid="{00000000-0005-0000-0000-00006D660000}"/>
    <cellStyle name="SAPBEXHLevel0X 2 2 5 4 2" xfId="30992" xr:uid="{00000000-0005-0000-0000-00006E660000}"/>
    <cellStyle name="SAPBEXHLevel0X 2 2 5 4 3" xfId="41724" xr:uid="{00000000-0005-0000-0000-00006F660000}"/>
    <cellStyle name="SAPBEXHLevel0X 2 2 5 5" xfId="21238" xr:uid="{00000000-0005-0000-0000-000070660000}"/>
    <cellStyle name="SAPBEXHLevel0X 2 2 5 5 2" xfId="32719" xr:uid="{00000000-0005-0000-0000-000071660000}"/>
    <cellStyle name="SAPBEXHLevel0X 2 2 5 5 3" xfId="43263" xr:uid="{00000000-0005-0000-0000-000072660000}"/>
    <cellStyle name="SAPBEXHLevel0X 2 2 5 6" xfId="11407" xr:uid="{00000000-0005-0000-0000-000073660000}"/>
    <cellStyle name="SAPBEXHLevel0X 2 2 5 7" xfId="23062" xr:uid="{00000000-0005-0000-0000-000074660000}"/>
    <cellStyle name="SAPBEXHLevel0X 2 2 5 8" xfId="34399" xr:uid="{00000000-0005-0000-0000-000075660000}"/>
    <cellStyle name="SAPBEXHLevel0X 2 2 6" xfId="6807" xr:uid="{00000000-0005-0000-0000-000076660000}"/>
    <cellStyle name="SAPBEXHLevel0X 2 2 6 2" xfId="16088" xr:uid="{00000000-0005-0000-0000-000077660000}"/>
    <cellStyle name="SAPBEXHLevel0X 2 2 6 2 2" xfId="27642" xr:uid="{00000000-0005-0000-0000-000078660000}"/>
    <cellStyle name="SAPBEXHLevel0X 2 2 6 2 3" xfId="38587" xr:uid="{00000000-0005-0000-0000-000079660000}"/>
    <cellStyle name="SAPBEXHLevel0X 2 2 6 3" xfId="17974" xr:uid="{00000000-0005-0000-0000-00007A660000}"/>
    <cellStyle name="SAPBEXHLevel0X 2 2 6 3 2" xfId="29462" xr:uid="{00000000-0005-0000-0000-00007B660000}"/>
    <cellStyle name="SAPBEXHLevel0X 2 2 6 3 3" xfId="40264" xr:uid="{00000000-0005-0000-0000-00007C660000}"/>
    <cellStyle name="SAPBEXHLevel0X 2 2 6 4" xfId="19607" xr:uid="{00000000-0005-0000-0000-00007D660000}"/>
    <cellStyle name="SAPBEXHLevel0X 2 2 6 4 2" xfId="31095" xr:uid="{00000000-0005-0000-0000-00007E660000}"/>
    <cellStyle name="SAPBEXHLevel0X 2 2 6 4 3" xfId="41811" xr:uid="{00000000-0005-0000-0000-00007F660000}"/>
    <cellStyle name="SAPBEXHLevel0X 2 2 6 5" xfId="21341" xr:uid="{00000000-0005-0000-0000-000080660000}"/>
    <cellStyle name="SAPBEXHLevel0X 2 2 6 5 2" xfId="32822" xr:uid="{00000000-0005-0000-0000-000081660000}"/>
    <cellStyle name="SAPBEXHLevel0X 2 2 6 5 3" xfId="43350" xr:uid="{00000000-0005-0000-0000-000082660000}"/>
    <cellStyle name="SAPBEXHLevel0X 2 2 6 6" xfId="11510" xr:uid="{00000000-0005-0000-0000-000083660000}"/>
    <cellStyle name="SAPBEXHLevel0X 2 2 6 7" xfId="23165" xr:uid="{00000000-0005-0000-0000-000084660000}"/>
    <cellStyle name="SAPBEXHLevel0X 2 2 6 8" xfId="34502" xr:uid="{00000000-0005-0000-0000-000085660000}"/>
    <cellStyle name="SAPBEXHLevel0X 2 2 7" xfId="10221" xr:uid="{00000000-0005-0000-0000-000086660000}"/>
    <cellStyle name="SAPBEXHLevel0X 2 2 7 2" xfId="14968" xr:uid="{00000000-0005-0000-0000-000087660000}"/>
    <cellStyle name="SAPBEXHLevel0X 2 2 7 2 2" xfId="26526" xr:uid="{00000000-0005-0000-0000-000088660000}"/>
    <cellStyle name="SAPBEXHLevel0X 2 2 7 2 3" xfId="37584" xr:uid="{00000000-0005-0000-0000-000089660000}"/>
    <cellStyle name="SAPBEXHLevel0X 2 2 7 3" xfId="12897" xr:uid="{00000000-0005-0000-0000-00008A660000}"/>
    <cellStyle name="SAPBEXHLevel0X 2 2 7 3 2" xfId="24467" xr:uid="{00000000-0005-0000-0000-00008B660000}"/>
    <cellStyle name="SAPBEXHLevel0X 2 2 7 3 3" xfId="35781" xr:uid="{00000000-0005-0000-0000-00008C660000}"/>
    <cellStyle name="SAPBEXHLevel0X 2 2 7 4" xfId="12730" xr:uid="{00000000-0005-0000-0000-00008D660000}"/>
    <cellStyle name="SAPBEXHLevel0X 2 2 7 4 2" xfId="24300" xr:uid="{00000000-0005-0000-0000-00008E660000}"/>
    <cellStyle name="SAPBEXHLevel0X 2 2 7 4 3" xfId="35622" xr:uid="{00000000-0005-0000-0000-00008F660000}"/>
    <cellStyle name="SAPBEXHLevel0X 2 2 7 5" xfId="13602" xr:uid="{00000000-0005-0000-0000-000090660000}"/>
    <cellStyle name="SAPBEXHLevel0X 2 2 7 5 2" xfId="25166" xr:uid="{00000000-0005-0000-0000-000091660000}"/>
    <cellStyle name="SAPBEXHLevel0X 2 2 7 5 3" xfId="36411" xr:uid="{00000000-0005-0000-0000-000092660000}"/>
    <cellStyle name="SAPBEXHLevel0X 2 2 7 6" xfId="22375" xr:uid="{00000000-0005-0000-0000-000093660000}"/>
    <cellStyle name="SAPBEXHLevel0X 2 2 7 7" xfId="8326" xr:uid="{00000000-0005-0000-0000-000094660000}"/>
    <cellStyle name="SAPBEXHLevel0X 2 2 8" xfId="13917" xr:uid="{00000000-0005-0000-0000-000095660000}"/>
    <cellStyle name="SAPBEXHLevel0X 2 2 8 2" xfId="25481" xr:uid="{00000000-0005-0000-0000-000096660000}"/>
    <cellStyle name="SAPBEXHLevel0X 2 2 8 3" xfId="36686" xr:uid="{00000000-0005-0000-0000-000097660000}"/>
    <cellStyle name="SAPBEXHLevel0X 2 2 9" xfId="13833" xr:uid="{00000000-0005-0000-0000-000098660000}"/>
    <cellStyle name="SAPBEXHLevel0X 2 2 9 2" xfId="25397" xr:uid="{00000000-0005-0000-0000-000099660000}"/>
    <cellStyle name="SAPBEXHLevel0X 2 2 9 3" xfId="36610" xr:uid="{00000000-0005-0000-0000-00009A660000}"/>
    <cellStyle name="SAPBEXHLevel0X 2 3" xfId="4371" xr:uid="{00000000-0005-0000-0000-00009B660000}"/>
    <cellStyle name="SAPBEXHLevel0X 2 3 10" xfId="13530" xr:uid="{00000000-0005-0000-0000-00009C660000}"/>
    <cellStyle name="SAPBEXHLevel0X 2 3 10 2" xfId="25094" xr:uid="{00000000-0005-0000-0000-00009D660000}"/>
    <cellStyle name="SAPBEXHLevel0X 2 3 10 3" xfId="36350" xr:uid="{00000000-0005-0000-0000-00009E660000}"/>
    <cellStyle name="SAPBEXHLevel0X 2 3 11" xfId="14525" xr:uid="{00000000-0005-0000-0000-00009F660000}"/>
    <cellStyle name="SAPBEXHLevel0X 2 3 11 2" xfId="26089" xr:uid="{00000000-0005-0000-0000-0000A0660000}"/>
    <cellStyle name="SAPBEXHLevel0X 2 3 11 3" xfId="37232" xr:uid="{00000000-0005-0000-0000-0000A1660000}"/>
    <cellStyle name="SAPBEXHLevel0X 2 3 12" xfId="8774" xr:uid="{00000000-0005-0000-0000-0000A2660000}"/>
    <cellStyle name="SAPBEXHLevel0X 2 3 13" xfId="8329" xr:uid="{00000000-0005-0000-0000-0000A3660000}"/>
    <cellStyle name="SAPBEXHLevel0X 2 3 2" xfId="4372" xr:uid="{00000000-0005-0000-0000-0000A4660000}"/>
    <cellStyle name="SAPBEXHLevel0X 2 3 3" xfId="5729" xr:uid="{00000000-0005-0000-0000-0000A5660000}"/>
    <cellStyle name="SAPBEXHLevel0X 2 3 3 2" xfId="15427" xr:uid="{00000000-0005-0000-0000-0000A6660000}"/>
    <cellStyle name="SAPBEXHLevel0X 2 3 3 2 2" xfId="26981" xr:uid="{00000000-0005-0000-0000-0000A7660000}"/>
    <cellStyle name="SAPBEXHLevel0X 2 3 3 2 3" xfId="38003" xr:uid="{00000000-0005-0000-0000-0000A8660000}"/>
    <cellStyle name="SAPBEXHLevel0X 2 3 3 3" xfId="17373" xr:uid="{00000000-0005-0000-0000-0000A9660000}"/>
    <cellStyle name="SAPBEXHLevel0X 2 3 3 3 2" xfId="28861" xr:uid="{00000000-0005-0000-0000-0000AA660000}"/>
    <cellStyle name="SAPBEXHLevel0X 2 3 3 3 3" xfId="39665" xr:uid="{00000000-0005-0000-0000-0000AB660000}"/>
    <cellStyle name="SAPBEXHLevel0X 2 3 3 4" xfId="18960" xr:uid="{00000000-0005-0000-0000-0000AC660000}"/>
    <cellStyle name="SAPBEXHLevel0X 2 3 3 4 2" xfId="30448" xr:uid="{00000000-0005-0000-0000-0000AD660000}"/>
    <cellStyle name="SAPBEXHLevel0X 2 3 3 4 3" xfId="41237" xr:uid="{00000000-0005-0000-0000-0000AE660000}"/>
    <cellStyle name="SAPBEXHLevel0X 2 3 3 5" xfId="20699" xr:uid="{00000000-0005-0000-0000-0000AF660000}"/>
    <cellStyle name="SAPBEXHLevel0X 2 3 3 5 2" xfId="32182" xr:uid="{00000000-0005-0000-0000-0000B0660000}"/>
    <cellStyle name="SAPBEXHLevel0X 2 3 3 5 3" xfId="42783" xr:uid="{00000000-0005-0000-0000-0000B1660000}"/>
    <cellStyle name="SAPBEXHLevel0X 2 3 3 6" xfId="10804" xr:uid="{00000000-0005-0000-0000-0000B2660000}"/>
    <cellStyle name="SAPBEXHLevel0X 2 3 3 7" xfId="22521" xr:uid="{00000000-0005-0000-0000-0000B3660000}"/>
    <cellStyle name="SAPBEXHLevel0X 2 3 3 8" xfId="33867" xr:uid="{00000000-0005-0000-0000-0000B4660000}"/>
    <cellStyle name="SAPBEXHLevel0X 2 3 4" xfId="7090" xr:uid="{00000000-0005-0000-0000-0000B5660000}"/>
    <cellStyle name="SAPBEXHLevel0X 2 3 4 2" xfId="16371" xr:uid="{00000000-0005-0000-0000-0000B6660000}"/>
    <cellStyle name="SAPBEXHLevel0X 2 3 4 2 2" xfId="27925" xr:uid="{00000000-0005-0000-0000-0000B7660000}"/>
    <cellStyle name="SAPBEXHLevel0X 2 3 4 2 3" xfId="38836" xr:uid="{00000000-0005-0000-0000-0000B8660000}"/>
    <cellStyle name="SAPBEXHLevel0X 2 3 4 3" xfId="18227" xr:uid="{00000000-0005-0000-0000-0000B9660000}"/>
    <cellStyle name="SAPBEXHLevel0X 2 3 4 3 2" xfId="29715" xr:uid="{00000000-0005-0000-0000-0000BA660000}"/>
    <cellStyle name="SAPBEXHLevel0X 2 3 4 3 3" xfId="40516" xr:uid="{00000000-0005-0000-0000-0000BB660000}"/>
    <cellStyle name="SAPBEXHLevel0X 2 3 4 4" xfId="19890" xr:uid="{00000000-0005-0000-0000-0000BC660000}"/>
    <cellStyle name="SAPBEXHLevel0X 2 3 4 4 2" xfId="31378" xr:uid="{00000000-0005-0000-0000-0000BD660000}"/>
    <cellStyle name="SAPBEXHLevel0X 2 3 4 4 3" xfId="42060" xr:uid="{00000000-0005-0000-0000-0000BE660000}"/>
    <cellStyle name="SAPBEXHLevel0X 2 3 4 5" xfId="21624" xr:uid="{00000000-0005-0000-0000-0000BF660000}"/>
    <cellStyle name="SAPBEXHLevel0X 2 3 4 5 2" xfId="33105" xr:uid="{00000000-0005-0000-0000-0000C0660000}"/>
    <cellStyle name="SAPBEXHLevel0X 2 3 4 5 3" xfId="43599" xr:uid="{00000000-0005-0000-0000-0000C1660000}"/>
    <cellStyle name="SAPBEXHLevel0X 2 3 4 6" xfId="11793" xr:uid="{00000000-0005-0000-0000-0000C2660000}"/>
    <cellStyle name="SAPBEXHLevel0X 2 3 4 7" xfId="23448" xr:uid="{00000000-0005-0000-0000-0000C3660000}"/>
    <cellStyle name="SAPBEXHLevel0X 2 3 4 8" xfId="34785" xr:uid="{00000000-0005-0000-0000-0000C4660000}"/>
    <cellStyle name="SAPBEXHLevel0X 2 3 5" xfId="6460" xr:uid="{00000000-0005-0000-0000-0000C5660000}"/>
    <cellStyle name="SAPBEXHLevel0X 2 3 5 2" xfId="15741" xr:uid="{00000000-0005-0000-0000-0000C6660000}"/>
    <cellStyle name="SAPBEXHLevel0X 2 3 5 2 2" xfId="27295" xr:uid="{00000000-0005-0000-0000-0000C7660000}"/>
    <cellStyle name="SAPBEXHLevel0X 2 3 5 2 3" xfId="38280" xr:uid="{00000000-0005-0000-0000-0000C8660000}"/>
    <cellStyle name="SAPBEXHLevel0X 2 3 5 3" xfId="17664" xr:uid="{00000000-0005-0000-0000-0000C9660000}"/>
    <cellStyle name="SAPBEXHLevel0X 2 3 5 3 2" xfId="29152" xr:uid="{00000000-0005-0000-0000-0000CA660000}"/>
    <cellStyle name="SAPBEXHLevel0X 2 3 5 3 3" xfId="39955" xr:uid="{00000000-0005-0000-0000-0000CB660000}"/>
    <cellStyle name="SAPBEXHLevel0X 2 3 5 4" xfId="19260" xr:uid="{00000000-0005-0000-0000-0000CC660000}"/>
    <cellStyle name="SAPBEXHLevel0X 2 3 5 4 2" xfId="30748" xr:uid="{00000000-0005-0000-0000-0000CD660000}"/>
    <cellStyle name="SAPBEXHLevel0X 2 3 5 4 3" xfId="41504" xr:uid="{00000000-0005-0000-0000-0000CE660000}"/>
    <cellStyle name="SAPBEXHLevel0X 2 3 5 5" xfId="20994" xr:uid="{00000000-0005-0000-0000-0000CF660000}"/>
    <cellStyle name="SAPBEXHLevel0X 2 3 5 5 2" xfId="32475" xr:uid="{00000000-0005-0000-0000-0000D0660000}"/>
    <cellStyle name="SAPBEXHLevel0X 2 3 5 5 3" xfId="43043" xr:uid="{00000000-0005-0000-0000-0000D1660000}"/>
    <cellStyle name="SAPBEXHLevel0X 2 3 5 6" xfId="11163" xr:uid="{00000000-0005-0000-0000-0000D2660000}"/>
    <cellStyle name="SAPBEXHLevel0X 2 3 5 7" xfId="22818" xr:uid="{00000000-0005-0000-0000-0000D3660000}"/>
    <cellStyle name="SAPBEXHLevel0X 2 3 5 8" xfId="34155" xr:uid="{00000000-0005-0000-0000-0000D4660000}"/>
    <cellStyle name="SAPBEXHLevel0X 2 3 6" xfId="6754" xr:uid="{00000000-0005-0000-0000-0000D5660000}"/>
    <cellStyle name="SAPBEXHLevel0X 2 3 6 2" xfId="16035" xr:uid="{00000000-0005-0000-0000-0000D6660000}"/>
    <cellStyle name="SAPBEXHLevel0X 2 3 6 2 2" xfId="27589" xr:uid="{00000000-0005-0000-0000-0000D7660000}"/>
    <cellStyle name="SAPBEXHLevel0X 2 3 6 2 3" xfId="38545" xr:uid="{00000000-0005-0000-0000-0000D8660000}"/>
    <cellStyle name="SAPBEXHLevel0X 2 3 6 3" xfId="17932" xr:uid="{00000000-0005-0000-0000-0000D9660000}"/>
    <cellStyle name="SAPBEXHLevel0X 2 3 6 3 2" xfId="29420" xr:uid="{00000000-0005-0000-0000-0000DA660000}"/>
    <cellStyle name="SAPBEXHLevel0X 2 3 6 3 3" xfId="40222" xr:uid="{00000000-0005-0000-0000-0000DB660000}"/>
    <cellStyle name="SAPBEXHLevel0X 2 3 6 4" xfId="19554" xr:uid="{00000000-0005-0000-0000-0000DC660000}"/>
    <cellStyle name="SAPBEXHLevel0X 2 3 6 4 2" xfId="31042" xr:uid="{00000000-0005-0000-0000-0000DD660000}"/>
    <cellStyle name="SAPBEXHLevel0X 2 3 6 4 3" xfId="41769" xr:uid="{00000000-0005-0000-0000-0000DE660000}"/>
    <cellStyle name="SAPBEXHLevel0X 2 3 6 5" xfId="21288" xr:uid="{00000000-0005-0000-0000-0000DF660000}"/>
    <cellStyle name="SAPBEXHLevel0X 2 3 6 5 2" xfId="32769" xr:uid="{00000000-0005-0000-0000-0000E0660000}"/>
    <cellStyle name="SAPBEXHLevel0X 2 3 6 5 3" xfId="43308" xr:uid="{00000000-0005-0000-0000-0000E1660000}"/>
    <cellStyle name="SAPBEXHLevel0X 2 3 6 6" xfId="11457" xr:uid="{00000000-0005-0000-0000-0000E2660000}"/>
    <cellStyle name="SAPBEXHLevel0X 2 3 6 7" xfId="23112" xr:uid="{00000000-0005-0000-0000-0000E3660000}"/>
    <cellStyle name="SAPBEXHLevel0X 2 3 6 8" xfId="34449" xr:uid="{00000000-0005-0000-0000-0000E4660000}"/>
    <cellStyle name="SAPBEXHLevel0X 2 3 7" xfId="10222" xr:uid="{00000000-0005-0000-0000-0000E5660000}"/>
    <cellStyle name="SAPBEXHLevel0X 2 3 8" xfId="13916" xr:uid="{00000000-0005-0000-0000-0000E6660000}"/>
    <cellStyle name="SAPBEXHLevel0X 2 3 8 2" xfId="25480" xr:uid="{00000000-0005-0000-0000-0000E7660000}"/>
    <cellStyle name="SAPBEXHLevel0X 2 3 8 3" xfId="36685" xr:uid="{00000000-0005-0000-0000-0000E8660000}"/>
    <cellStyle name="SAPBEXHLevel0X 2 3 9" xfId="14677" xr:uid="{00000000-0005-0000-0000-0000E9660000}"/>
    <cellStyle name="SAPBEXHLevel0X 2 3 9 2" xfId="26238" xr:uid="{00000000-0005-0000-0000-0000EA660000}"/>
    <cellStyle name="SAPBEXHLevel0X 2 3 9 3" xfId="37340" xr:uid="{00000000-0005-0000-0000-0000EB660000}"/>
    <cellStyle name="SAPBEXHLevel0X 2 4" xfId="4373" xr:uid="{00000000-0005-0000-0000-0000EC660000}"/>
    <cellStyle name="SAPBEXHLevel0X 2 5" xfId="4374" xr:uid="{00000000-0005-0000-0000-0000ED660000}"/>
    <cellStyle name="SAPBEXHLevel0X 2 6" xfId="6573" xr:uid="{00000000-0005-0000-0000-0000EE660000}"/>
    <cellStyle name="SAPBEXHLevel0X 2 6 2" xfId="15854" xr:uid="{00000000-0005-0000-0000-0000EF660000}"/>
    <cellStyle name="SAPBEXHLevel0X 2 6 2 2" xfId="27408" xr:uid="{00000000-0005-0000-0000-0000F0660000}"/>
    <cellStyle name="SAPBEXHLevel0X 2 6 2 3" xfId="38378" xr:uid="{00000000-0005-0000-0000-0000F1660000}"/>
    <cellStyle name="SAPBEXHLevel0X 2 6 3" xfId="17763" xr:uid="{00000000-0005-0000-0000-0000F2660000}"/>
    <cellStyle name="SAPBEXHLevel0X 2 6 3 2" xfId="29251" xr:uid="{00000000-0005-0000-0000-0000F3660000}"/>
    <cellStyle name="SAPBEXHLevel0X 2 6 3 3" xfId="40054" xr:uid="{00000000-0005-0000-0000-0000F4660000}"/>
    <cellStyle name="SAPBEXHLevel0X 2 6 4" xfId="19373" xr:uid="{00000000-0005-0000-0000-0000F5660000}"/>
    <cellStyle name="SAPBEXHLevel0X 2 6 4 2" xfId="30861" xr:uid="{00000000-0005-0000-0000-0000F6660000}"/>
    <cellStyle name="SAPBEXHLevel0X 2 6 4 3" xfId="41602" xr:uid="{00000000-0005-0000-0000-0000F7660000}"/>
    <cellStyle name="SAPBEXHLevel0X 2 6 5" xfId="21107" xr:uid="{00000000-0005-0000-0000-0000F8660000}"/>
    <cellStyle name="SAPBEXHLevel0X 2 6 5 2" xfId="32588" xr:uid="{00000000-0005-0000-0000-0000F9660000}"/>
    <cellStyle name="SAPBEXHLevel0X 2 6 5 3" xfId="43141" xr:uid="{00000000-0005-0000-0000-0000FA660000}"/>
    <cellStyle name="SAPBEXHLevel0X 2 6 6" xfId="11276" xr:uid="{00000000-0005-0000-0000-0000FB660000}"/>
    <cellStyle name="SAPBEXHLevel0X 2 6 7" xfId="22931" xr:uid="{00000000-0005-0000-0000-0000FC660000}"/>
    <cellStyle name="SAPBEXHLevel0X 2 6 8" xfId="34268" xr:uid="{00000000-0005-0000-0000-0000FD660000}"/>
    <cellStyle name="SAPBEXHLevel0X 2 7" xfId="6865" xr:uid="{00000000-0005-0000-0000-0000FE660000}"/>
    <cellStyle name="SAPBEXHLevel0X 2 7 2" xfId="16146" xr:uid="{00000000-0005-0000-0000-0000FF660000}"/>
    <cellStyle name="SAPBEXHLevel0X 2 7 2 2" xfId="27700" xr:uid="{00000000-0005-0000-0000-000000670000}"/>
    <cellStyle name="SAPBEXHLevel0X 2 7 2 3" xfId="38639" xr:uid="{00000000-0005-0000-0000-000001670000}"/>
    <cellStyle name="SAPBEXHLevel0X 2 7 3" xfId="18026" xr:uid="{00000000-0005-0000-0000-000002670000}"/>
    <cellStyle name="SAPBEXHLevel0X 2 7 3 2" xfId="29514" xr:uid="{00000000-0005-0000-0000-000003670000}"/>
    <cellStyle name="SAPBEXHLevel0X 2 7 3 3" xfId="40316" xr:uid="{00000000-0005-0000-0000-000004670000}"/>
    <cellStyle name="SAPBEXHLevel0X 2 7 4" xfId="19665" xr:uid="{00000000-0005-0000-0000-000005670000}"/>
    <cellStyle name="SAPBEXHLevel0X 2 7 4 2" xfId="31153" xr:uid="{00000000-0005-0000-0000-000006670000}"/>
    <cellStyle name="SAPBEXHLevel0X 2 7 4 3" xfId="41863" xr:uid="{00000000-0005-0000-0000-000007670000}"/>
    <cellStyle name="SAPBEXHLevel0X 2 7 5" xfId="21399" xr:uid="{00000000-0005-0000-0000-000008670000}"/>
    <cellStyle name="SAPBEXHLevel0X 2 7 5 2" xfId="32880" xr:uid="{00000000-0005-0000-0000-000009670000}"/>
    <cellStyle name="SAPBEXHLevel0X 2 7 5 3" xfId="43402" xr:uid="{00000000-0005-0000-0000-00000A670000}"/>
    <cellStyle name="SAPBEXHLevel0X 2 7 6" xfId="11568" xr:uid="{00000000-0005-0000-0000-00000B670000}"/>
    <cellStyle name="SAPBEXHLevel0X 2 7 7" xfId="23223" xr:uid="{00000000-0005-0000-0000-00000C670000}"/>
    <cellStyle name="SAPBEXHLevel0X 2 7 8" xfId="34560" xr:uid="{00000000-0005-0000-0000-00000D670000}"/>
    <cellStyle name="SAPBEXHLevel0X 2 8" xfId="7170" xr:uid="{00000000-0005-0000-0000-00000E670000}"/>
    <cellStyle name="SAPBEXHLevel0X 2 8 2" xfId="16451" xr:uid="{00000000-0005-0000-0000-00000F670000}"/>
    <cellStyle name="SAPBEXHLevel0X 2 8 2 2" xfId="28005" xr:uid="{00000000-0005-0000-0000-000010670000}"/>
    <cellStyle name="SAPBEXHLevel0X 2 8 2 3" xfId="38912" xr:uid="{00000000-0005-0000-0000-000011670000}"/>
    <cellStyle name="SAPBEXHLevel0X 2 8 3" xfId="18303" xr:uid="{00000000-0005-0000-0000-000012670000}"/>
    <cellStyle name="SAPBEXHLevel0X 2 8 3 2" xfId="29791" xr:uid="{00000000-0005-0000-0000-000013670000}"/>
    <cellStyle name="SAPBEXHLevel0X 2 8 3 3" xfId="40592" xr:uid="{00000000-0005-0000-0000-000014670000}"/>
    <cellStyle name="SAPBEXHLevel0X 2 8 4" xfId="19970" xr:uid="{00000000-0005-0000-0000-000015670000}"/>
    <cellStyle name="SAPBEXHLevel0X 2 8 4 2" xfId="31458" xr:uid="{00000000-0005-0000-0000-000016670000}"/>
    <cellStyle name="SAPBEXHLevel0X 2 8 4 3" xfId="42136" xr:uid="{00000000-0005-0000-0000-000017670000}"/>
    <cellStyle name="SAPBEXHLevel0X 2 8 5" xfId="21704" xr:uid="{00000000-0005-0000-0000-000018670000}"/>
    <cellStyle name="SAPBEXHLevel0X 2 8 5 2" xfId="33185" xr:uid="{00000000-0005-0000-0000-000019670000}"/>
    <cellStyle name="SAPBEXHLevel0X 2 8 5 3" xfId="43675" xr:uid="{00000000-0005-0000-0000-00001A670000}"/>
    <cellStyle name="SAPBEXHLevel0X 2 8 6" xfId="11873" xr:uid="{00000000-0005-0000-0000-00001B670000}"/>
    <cellStyle name="SAPBEXHLevel0X 2 8 7" xfId="23528" xr:uid="{00000000-0005-0000-0000-00001C670000}"/>
    <cellStyle name="SAPBEXHLevel0X 2 8 8" xfId="34865" xr:uid="{00000000-0005-0000-0000-00001D670000}"/>
    <cellStyle name="SAPBEXHLevel0X 2 9" xfId="10220" xr:uid="{00000000-0005-0000-0000-00001E670000}"/>
    <cellStyle name="SAPBEXHLevel0X 2 9 2" xfId="14967" xr:uid="{00000000-0005-0000-0000-00001F670000}"/>
    <cellStyle name="SAPBEXHLevel0X 2 9 2 2" xfId="26525" xr:uid="{00000000-0005-0000-0000-000020670000}"/>
    <cellStyle name="SAPBEXHLevel0X 2 9 2 3" xfId="37583" xr:uid="{00000000-0005-0000-0000-000021670000}"/>
    <cellStyle name="SAPBEXHLevel0X 2 9 3" xfId="12554" xr:uid="{00000000-0005-0000-0000-000022670000}"/>
    <cellStyle name="SAPBEXHLevel0X 2 9 3 2" xfId="24124" xr:uid="{00000000-0005-0000-0000-000023670000}"/>
    <cellStyle name="SAPBEXHLevel0X 2 9 3 3" xfId="35455" xr:uid="{00000000-0005-0000-0000-000024670000}"/>
    <cellStyle name="SAPBEXHLevel0X 2 9 4" xfId="17227" xr:uid="{00000000-0005-0000-0000-000025670000}"/>
    <cellStyle name="SAPBEXHLevel0X 2 9 4 2" xfId="28715" xr:uid="{00000000-0005-0000-0000-000026670000}"/>
    <cellStyle name="SAPBEXHLevel0X 2 9 4 3" xfId="39534" xr:uid="{00000000-0005-0000-0000-000027670000}"/>
    <cellStyle name="SAPBEXHLevel0X 2 9 5" xfId="14849" xr:uid="{00000000-0005-0000-0000-000028670000}"/>
    <cellStyle name="SAPBEXHLevel0X 2 9 5 2" xfId="26408" xr:uid="{00000000-0005-0000-0000-000029670000}"/>
    <cellStyle name="SAPBEXHLevel0X 2 9 5 3" xfId="37493" xr:uid="{00000000-0005-0000-0000-00002A670000}"/>
    <cellStyle name="SAPBEXHLevel0X 2 9 6" xfId="22374" xr:uid="{00000000-0005-0000-0000-00002B670000}"/>
    <cellStyle name="SAPBEXHLevel0X 2 9 7" xfId="10619" xr:uid="{00000000-0005-0000-0000-00002C670000}"/>
    <cellStyle name="SAPBEXHLevel0X 3" xfId="4375" xr:uid="{00000000-0005-0000-0000-00002D670000}"/>
    <cellStyle name="SAPBEXHLevel0X 3 10" xfId="14979" xr:uid="{00000000-0005-0000-0000-00002E670000}"/>
    <cellStyle name="SAPBEXHLevel0X 3 10 2" xfId="26537" xr:uid="{00000000-0005-0000-0000-00002F670000}"/>
    <cellStyle name="SAPBEXHLevel0X 3 10 3" xfId="37594" xr:uid="{00000000-0005-0000-0000-000030670000}"/>
    <cellStyle name="SAPBEXHLevel0X 3 11" xfId="12707" xr:uid="{00000000-0005-0000-0000-000031670000}"/>
    <cellStyle name="SAPBEXHLevel0X 3 11 2" xfId="24277" xr:uid="{00000000-0005-0000-0000-000032670000}"/>
    <cellStyle name="SAPBEXHLevel0X 3 11 3" xfId="35608" xr:uid="{00000000-0005-0000-0000-000033670000}"/>
    <cellStyle name="SAPBEXHLevel0X 3 12" xfId="8632" xr:uid="{00000000-0005-0000-0000-000034670000}"/>
    <cellStyle name="SAPBEXHLevel0X 3 13" xfId="8431" xr:uid="{00000000-0005-0000-0000-000035670000}"/>
    <cellStyle name="SAPBEXHLevel0X 3 2" xfId="4376" xr:uid="{00000000-0005-0000-0000-000036670000}"/>
    <cellStyle name="SAPBEXHLevel0X 3 3" xfId="5500" xr:uid="{00000000-0005-0000-0000-000037670000}"/>
    <cellStyle name="SAPBEXHLevel0X 3 3 2" xfId="15312" xr:uid="{00000000-0005-0000-0000-000038670000}"/>
    <cellStyle name="SAPBEXHLevel0X 3 3 2 2" xfId="26867" xr:uid="{00000000-0005-0000-0000-000039670000}"/>
    <cellStyle name="SAPBEXHLevel0X 3 3 2 3" xfId="37897" xr:uid="{00000000-0005-0000-0000-00003A670000}"/>
    <cellStyle name="SAPBEXHLevel0X 3 3 3" xfId="17289" xr:uid="{00000000-0005-0000-0000-00003B670000}"/>
    <cellStyle name="SAPBEXHLevel0X 3 3 3 2" xfId="28777" xr:uid="{00000000-0005-0000-0000-00003C670000}"/>
    <cellStyle name="SAPBEXHLevel0X 3 3 3 3" xfId="39585" xr:uid="{00000000-0005-0000-0000-00003D670000}"/>
    <cellStyle name="SAPBEXHLevel0X 3 3 4" xfId="18896" xr:uid="{00000000-0005-0000-0000-00003E670000}"/>
    <cellStyle name="SAPBEXHLevel0X 3 3 4 2" xfId="30384" xr:uid="{00000000-0005-0000-0000-00003F670000}"/>
    <cellStyle name="SAPBEXHLevel0X 3 3 4 3" xfId="41178" xr:uid="{00000000-0005-0000-0000-000040670000}"/>
    <cellStyle name="SAPBEXHLevel0X 3 3 5" xfId="20636" xr:uid="{00000000-0005-0000-0000-000041670000}"/>
    <cellStyle name="SAPBEXHLevel0X 3 3 5 2" xfId="32120" xr:uid="{00000000-0005-0000-0000-000042670000}"/>
    <cellStyle name="SAPBEXHLevel0X 3 3 5 3" xfId="42726" xr:uid="{00000000-0005-0000-0000-000043670000}"/>
    <cellStyle name="SAPBEXHLevel0X 3 3 6" xfId="10729" xr:uid="{00000000-0005-0000-0000-000044670000}"/>
    <cellStyle name="SAPBEXHLevel0X 3 3 7" xfId="22468" xr:uid="{00000000-0005-0000-0000-000045670000}"/>
    <cellStyle name="SAPBEXHLevel0X 3 3 8" xfId="33815" xr:uid="{00000000-0005-0000-0000-000046670000}"/>
    <cellStyle name="SAPBEXHLevel0X 3 4" xfId="6929" xr:uid="{00000000-0005-0000-0000-000047670000}"/>
    <cellStyle name="SAPBEXHLevel0X 3 4 2" xfId="16210" xr:uid="{00000000-0005-0000-0000-000048670000}"/>
    <cellStyle name="SAPBEXHLevel0X 3 4 2 2" xfId="27764" xr:uid="{00000000-0005-0000-0000-000049670000}"/>
    <cellStyle name="SAPBEXHLevel0X 3 4 2 3" xfId="38696" xr:uid="{00000000-0005-0000-0000-00004A670000}"/>
    <cellStyle name="SAPBEXHLevel0X 3 4 3" xfId="18084" xr:uid="{00000000-0005-0000-0000-00004B670000}"/>
    <cellStyle name="SAPBEXHLevel0X 3 4 3 2" xfId="29572" xr:uid="{00000000-0005-0000-0000-00004C670000}"/>
    <cellStyle name="SAPBEXHLevel0X 3 4 3 3" xfId="40374" xr:uid="{00000000-0005-0000-0000-00004D670000}"/>
    <cellStyle name="SAPBEXHLevel0X 3 4 4" xfId="19729" xr:uid="{00000000-0005-0000-0000-00004E670000}"/>
    <cellStyle name="SAPBEXHLevel0X 3 4 4 2" xfId="31217" xr:uid="{00000000-0005-0000-0000-00004F670000}"/>
    <cellStyle name="SAPBEXHLevel0X 3 4 4 3" xfId="41920" xr:uid="{00000000-0005-0000-0000-000050670000}"/>
    <cellStyle name="SAPBEXHLevel0X 3 4 5" xfId="21463" xr:uid="{00000000-0005-0000-0000-000051670000}"/>
    <cellStyle name="SAPBEXHLevel0X 3 4 5 2" xfId="32944" xr:uid="{00000000-0005-0000-0000-000052670000}"/>
    <cellStyle name="SAPBEXHLevel0X 3 4 5 3" xfId="43459" xr:uid="{00000000-0005-0000-0000-000053670000}"/>
    <cellStyle name="SAPBEXHLevel0X 3 4 6" xfId="11632" xr:uid="{00000000-0005-0000-0000-000054670000}"/>
    <cellStyle name="SAPBEXHLevel0X 3 4 7" xfId="23287" xr:uid="{00000000-0005-0000-0000-000055670000}"/>
    <cellStyle name="SAPBEXHLevel0X 3 4 8" xfId="34624" xr:uid="{00000000-0005-0000-0000-000056670000}"/>
    <cellStyle name="SAPBEXHLevel0X 3 5" xfId="6878" xr:uid="{00000000-0005-0000-0000-000057670000}"/>
    <cellStyle name="SAPBEXHLevel0X 3 5 2" xfId="16159" xr:uid="{00000000-0005-0000-0000-000058670000}"/>
    <cellStyle name="SAPBEXHLevel0X 3 5 2 2" xfId="27713" xr:uid="{00000000-0005-0000-0000-000059670000}"/>
    <cellStyle name="SAPBEXHLevel0X 3 5 2 3" xfId="38649" xr:uid="{00000000-0005-0000-0000-00005A670000}"/>
    <cellStyle name="SAPBEXHLevel0X 3 5 3" xfId="18037" xr:uid="{00000000-0005-0000-0000-00005B670000}"/>
    <cellStyle name="SAPBEXHLevel0X 3 5 3 2" xfId="29525" xr:uid="{00000000-0005-0000-0000-00005C670000}"/>
    <cellStyle name="SAPBEXHLevel0X 3 5 3 3" xfId="40327" xr:uid="{00000000-0005-0000-0000-00005D670000}"/>
    <cellStyle name="SAPBEXHLevel0X 3 5 4" xfId="19678" xr:uid="{00000000-0005-0000-0000-00005E670000}"/>
    <cellStyle name="SAPBEXHLevel0X 3 5 4 2" xfId="31166" xr:uid="{00000000-0005-0000-0000-00005F670000}"/>
    <cellStyle name="SAPBEXHLevel0X 3 5 4 3" xfId="41873" xr:uid="{00000000-0005-0000-0000-000060670000}"/>
    <cellStyle name="SAPBEXHLevel0X 3 5 5" xfId="21412" xr:uid="{00000000-0005-0000-0000-000061670000}"/>
    <cellStyle name="SAPBEXHLevel0X 3 5 5 2" xfId="32893" xr:uid="{00000000-0005-0000-0000-000062670000}"/>
    <cellStyle name="SAPBEXHLevel0X 3 5 5 3" xfId="43412" xr:uid="{00000000-0005-0000-0000-000063670000}"/>
    <cellStyle name="SAPBEXHLevel0X 3 5 6" xfId="11581" xr:uid="{00000000-0005-0000-0000-000064670000}"/>
    <cellStyle name="SAPBEXHLevel0X 3 5 7" xfId="23236" xr:uid="{00000000-0005-0000-0000-000065670000}"/>
    <cellStyle name="SAPBEXHLevel0X 3 5 8" xfId="34573" xr:uid="{00000000-0005-0000-0000-000066670000}"/>
    <cellStyle name="SAPBEXHLevel0X 3 6" xfId="7055" xr:uid="{00000000-0005-0000-0000-000067670000}"/>
    <cellStyle name="SAPBEXHLevel0X 3 6 2" xfId="16336" xr:uid="{00000000-0005-0000-0000-000068670000}"/>
    <cellStyle name="SAPBEXHLevel0X 3 6 2 2" xfId="27890" xr:uid="{00000000-0005-0000-0000-000069670000}"/>
    <cellStyle name="SAPBEXHLevel0X 3 6 2 3" xfId="38806" xr:uid="{00000000-0005-0000-0000-00006A670000}"/>
    <cellStyle name="SAPBEXHLevel0X 3 6 3" xfId="18196" xr:uid="{00000000-0005-0000-0000-00006B670000}"/>
    <cellStyle name="SAPBEXHLevel0X 3 6 3 2" xfId="29684" xr:uid="{00000000-0005-0000-0000-00006C670000}"/>
    <cellStyle name="SAPBEXHLevel0X 3 6 3 3" xfId="40485" xr:uid="{00000000-0005-0000-0000-00006D670000}"/>
    <cellStyle name="SAPBEXHLevel0X 3 6 4" xfId="19855" xr:uid="{00000000-0005-0000-0000-00006E670000}"/>
    <cellStyle name="SAPBEXHLevel0X 3 6 4 2" xfId="31343" xr:uid="{00000000-0005-0000-0000-00006F670000}"/>
    <cellStyle name="SAPBEXHLevel0X 3 6 4 3" xfId="42030" xr:uid="{00000000-0005-0000-0000-000070670000}"/>
    <cellStyle name="SAPBEXHLevel0X 3 6 5" xfId="21589" xr:uid="{00000000-0005-0000-0000-000071670000}"/>
    <cellStyle name="SAPBEXHLevel0X 3 6 5 2" xfId="33070" xr:uid="{00000000-0005-0000-0000-000072670000}"/>
    <cellStyle name="SAPBEXHLevel0X 3 6 5 3" xfId="43569" xr:uid="{00000000-0005-0000-0000-000073670000}"/>
    <cellStyle name="SAPBEXHLevel0X 3 6 6" xfId="11758" xr:uid="{00000000-0005-0000-0000-000074670000}"/>
    <cellStyle name="SAPBEXHLevel0X 3 6 7" xfId="23413" xr:uid="{00000000-0005-0000-0000-000075670000}"/>
    <cellStyle name="SAPBEXHLevel0X 3 6 8" xfId="34750" xr:uid="{00000000-0005-0000-0000-000076670000}"/>
    <cellStyle name="SAPBEXHLevel0X 3 7" xfId="10223" xr:uid="{00000000-0005-0000-0000-000077670000}"/>
    <cellStyle name="SAPBEXHLevel0X 3 8" xfId="13642" xr:uid="{00000000-0005-0000-0000-000078670000}"/>
    <cellStyle name="SAPBEXHLevel0X 3 8 2" xfId="25206" xr:uid="{00000000-0005-0000-0000-000079670000}"/>
    <cellStyle name="SAPBEXHLevel0X 3 8 3" xfId="36445" xr:uid="{00000000-0005-0000-0000-00007A670000}"/>
    <cellStyle name="SAPBEXHLevel0X 3 9" xfId="14757" xr:uid="{00000000-0005-0000-0000-00007B670000}"/>
    <cellStyle name="SAPBEXHLevel0X 3 9 2" xfId="26316" xr:uid="{00000000-0005-0000-0000-00007C670000}"/>
    <cellStyle name="SAPBEXHLevel0X 3 9 3" xfId="37410" xr:uid="{00000000-0005-0000-0000-00007D670000}"/>
    <cellStyle name="SAPBEXHLevel0X 4" xfId="4377" xr:uid="{00000000-0005-0000-0000-00007E670000}"/>
    <cellStyle name="SAPBEXHLevel0X 4 10" xfId="9168" xr:uid="{00000000-0005-0000-0000-00007F670000}"/>
    <cellStyle name="SAPBEXHLevel0X 4 11" xfId="8151" xr:uid="{00000000-0005-0000-0000-000080670000}"/>
    <cellStyle name="SAPBEXHLevel0X 4 12" xfId="8210" xr:uid="{00000000-0005-0000-0000-000081670000}"/>
    <cellStyle name="SAPBEXHLevel0X 4 2" xfId="7384" xr:uid="{00000000-0005-0000-0000-000082670000}"/>
    <cellStyle name="SAPBEXHLevel0X 4 2 2" xfId="16618" xr:uid="{00000000-0005-0000-0000-000083670000}"/>
    <cellStyle name="SAPBEXHLevel0X 4 2 2 2" xfId="28172" xr:uid="{00000000-0005-0000-0000-000084670000}"/>
    <cellStyle name="SAPBEXHLevel0X 4 2 2 3" xfId="39055" xr:uid="{00000000-0005-0000-0000-000085670000}"/>
    <cellStyle name="SAPBEXHLevel0X 4 2 3" xfId="18451" xr:uid="{00000000-0005-0000-0000-000086670000}"/>
    <cellStyle name="SAPBEXHLevel0X 4 2 3 2" xfId="29939" xr:uid="{00000000-0005-0000-0000-000087670000}"/>
    <cellStyle name="SAPBEXHLevel0X 4 2 3 3" xfId="40739" xr:uid="{00000000-0005-0000-0000-000088670000}"/>
    <cellStyle name="SAPBEXHLevel0X 4 2 4" xfId="20137" xr:uid="{00000000-0005-0000-0000-000089670000}"/>
    <cellStyle name="SAPBEXHLevel0X 4 2 4 2" xfId="31625" xr:uid="{00000000-0005-0000-0000-00008A670000}"/>
    <cellStyle name="SAPBEXHLevel0X 4 2 4 3" xfId="42279" xr:uid="{00000000-0005-0000-0000-00008B670000}"/>
    <cellStyle name="SAPBEXHLevel0X 4 2 5" xfId="21871" xr:uid="{00000000-0005-0000-0000-00008C670000}"/>
    <cellStyle name="SAPBEXHLevel0X 4 2 5 2" xfId="33352" xr:uid="{00000000-0005-0000-0000-00008D670000}"/>
    <cellStyle name="SAPBEXHLevel0X 4 2 5 3" xfId="43818" xr:uid="{00000000-0005-0000-0000-00008E670000}"/>
    <cellStyle name="SAPBEXHLevel0X 4 2 6" xfId="12038" xr:uid="{00000000-0005-0000-0000-00008F670000}"/>
    <cellStyle name="SAPBEXHLevel0X 4 2 7" xfId="23695" xr:uid="{00000000-0005-0000-0000-000090670000}"/>
    <cellStyle name="SAPBEXHLevel0X 4 2 8" xfId="35030" xr:uid="{00000000-0005-0000-0000-000091670000}"/>
    <cellStyle name="SAPBEXHLevel0X 4 3" xfId="7878" xr:uid="{00000000-0005-0000-0000-000092670000}"/>
    <cellStyle name="SAPBEXHLevel0X 4 3 2" xfId="16863" xr:uid="{00000000-0005-0000-0000-000093670000}"/>
    <cellStyle name="SAPBEXHLevel0X 4 3 2 2" xfId="28417" xr:uid="{00000000-0005-0000-0000-000094670000}"/>
    <cellStyle name="SAPBEXHLevel0X 4 3 2 3" xfId="39259" xr:uid="{00000000-0005-0000-0000-000095670000}"/>
    <cellStyle name="SAPBEXHLevel0X 4 3 3" xfId="18642" xr:uid="{00000000-0005-0000-0000-000096670000}"/>
    <cellStyle name="SAPBEXHLevel0X 4 3 3 2" xfId="30130" xr:uid="{00000000-0005-0000-0000-000097670000}"/>
    <cellStyle name="SAPBEXHLevel0X 4 3 3 3" xfId="40927" xr:uid="{00000000-0005-0000-0000-000098670000}"/>
    <cellStyle name="SAPBEXHLevel0X 4 3 4" xfId="20350" xr:uid="{00000000-0005-0000-0000-000099670000}"/>
    <cellStyle name="SAPBEXHLevel0X 4 3 4 2" xfId="31838" xr:uid="{00000000-0005-0000-0000-00009A670000}"/>
    <cellStyle name="SAPBEXHLevel0X 4 3 4 3" xfId="42455" xr:uid="{00000000-0005-0000-0000-00009B670000}"/>
    <cellStyle name="SAPBEXHLevel0X 4 3 5" xfId="22084" xr:uid="{00000000-0005-0000-0000-00009C670000}"/>
    <cellStyle name="SAPBEXHLevel0X 4 3 5 2" xfId="33565" xr:uid="{00000000-0005-0000-0000-00009D670000}"/>
    <cellStyle name="SAPBEXHLevel0X 4 3 5 3" xfId="43994" xr:uid="{00000000-0005-0000-0000-00009E670000}"/>
    <cellStyle name="SAPBEXHLevel0X 4 3 6" xfId="12329" xr:uid="{00000000-0005-0000-0000-00009F670000}"/>
    <cellStyle name="SAPBEXHLevel0X 4 3 7" xfId="23908" xr:uid="{00000000-0005-0000-0000-0000A0670000}"/>
    <cellStyle name="SAPBEXHLevel0X 4 3 8" xfId="35243" xr:uid="{00000000-0005-0000-0000-0000A1670000}"/>
    <cellStyle name="SAPBEXHLevel0X 4 4" xfId="7980" xr:uid="{00000000-0005-0000-0000-0000A2670000}"/>
    <cellStyle name="SAPBEXHLevel0X 4 4 2" xfId="16965" xr:uid="{00000000-0005-0000-0000-0000A3670000}"/>
    <cellStyle name="SAPBEXHLevel0X 4 4 2 2" xfId="28519" xr:uid="{00000000-0005-0000-0000-0000A4670000}"/>
    <cellStyle name="SAPBEXHLevel0X 4 4 2 3" xfId="39357" xr:uid="{00000000-0005-0000-0000-0000A5670000}"/>
    <cellStyle name="SAPBEXHLevel0X 4 4 3" xfId="18742" xr:uid="{00000000-0005-0000-0000-0000A6670000}"/>
    <cellStyle name="SAPBEXHLevel0X 4 4 3 2" xfId="30230" xr:uid="{00000000-0005-0000-0000-0000A7670000}"/>
    <cellStyle name="SAPBEXHLevel0X 4 4 3 3" xfId="41026" xr:uid="{00000000-0005-0000-0000-0000A8670000}"/>
    <cellStyle name="SAPBEXHLevel0X 4 4 4" xfId="20452" xr:uid="{00000000-0005-0000-0000-0000A9670000}"/>
    <cellStyle name="SAPBEXHLevel0X 4 4 4 2" xfId="31940" xr:uid="{00000000-0005-0000-0000-0000AA670000}"/>
    <cellStyle name="SAPBEXHLevel0X 4 4 4 3" xfId="42553" xr:uid="{00000000-0005-0000-0000-0000AB670000}"/>
    <cellStyle name="SAPBEXHLevel0X 4 4 5" xfId="22186" xr:uid="{00000000-0005-0000-0000-0000AC670000}"/>
    <cellStyle name="SAPBEXHLevel0X 4 4 5 2" xfId="33667" xr:uid="{00000000-0005-0000-0000-0000AD670000}"/>
    <cellStyle name="SAPBEXHLevel0X 4 4 5 3" xfId="44092" xr:uid="{00000000-0005-0000-0000-0000AE670000}"/>
    <cellStyle name="SAPBEXHLevel0X 4 4 6" xfId="12431" xr:uid="{00000000-0005-0000-0000-0000AF670000}"/>
    <cellStyle name="SAPBEXHLevel0X 4 4 7" xfId="24010" xr:uid="{00000000-0005-0000-0000-0000B0670000}"/>
    <cellStyle name="SAPBEXHLevel0X 4 4 8" xfId="35345" xr:uid="{00000000-0005-0000-0000-0000B1670000}"/>
    <cellStyle name="SAPBEXHLevel0X 4 5" xfId="10224" xr:uid="{00000000-0005-0000-0000-0000B2670000}"/>
    <cellStyle name="SAPBEXHLevel0X 4 6" xfId="14255" xr:uid="{00000000-0005-0000-0000-0000B3670000}"/>
    <cellStyle name="SAPBEXHLevel0X 4 6 2" xfId="25819" xr:uid="{00000000-0005-0000-0000-0000B4670000}"/>
    <cellStyle name="SAPBEXHLevel0X 4 6 3" xfId="36982" xr:uid="{00000000-0005-0000-0000-0000B5670000}"/>
    <cellStyle name="SAPBEXHLevel0X 4 7" xfId="13429" xr:uid="{00000000-0005-0000-0000-0000B6670000}"/>
    <cellStyle name="SAPBEXHLevel0X 4 7 2" xfId="24995" xr:uid="{00000000-0005-0000-0000-0000B7670000}"/>
    <cellStyle name="SAPBEXHLevel0X 4 7 3" xfId="36260" xr:uid="{00000000-0005-0000-0000-0000B8670000}"/>
    <cellStyle name="SAPBEXHLevel0X 4 8" xfId="12701" xr:uid="{00000000-0005-0000-0000-0000B9670000}"/>
    <cellStyle name="SAPBEXHLevel0X 4 8 2" xfId="24271" xr:uid="{00000000-0005-0000-0000-0000BA670000}"/>
    <cellStyle name="SAPBEXHLevel0X 4 8 3" xfId="35602" xr:uid="{00000000-0005-0000-0000-0000BB670000}"/>
    <cellStyle name="SAPBEXHLevel0X 4 9" xfId="12905" xr:uid="{00000000-0005-0000-0000-0000BC670000}"/>
    <cellStyle name="SAPBEXHLevel0X 4 9 2" xfId="24475" xr:uid="{00000000-0005-0000-0000-0000BD670000}"/>
    <cellStyle name="SAPBEXHLevel0X 4 9 3" xfId="35788" xr:uid="{00000000-0005-0000-0000-0000BE670000}"/>
    <cellStyle name="SAPBEXHLevel0X 5" xfId="12603" xr:uid="{00000000-0005-0000-0000-0000BF670000}"/>
    <cellStyle name="SAPBEXHLevel0X 5 2" xfId="24173" xr:uid="{00000000-0005-0000-0000-0000C0670000}"/>
    <cellStyle name="SAPBEXHLevel0X 5 3" xfId="35504" xr:uid="{00000000-0005-0000-0000-0000C1670000}"/>
    <cellStyle name="SAPBEXHLevel0X 6" xfId="15188" xr:uid="{00000000-0005-0000-0000-0000C2670000}"/>
    <cellStyle name="SAPBEXHLevel0X 6 2" xfId="26746" xr:uid="{00000000-0005-0000-0000-0000C3670000}"/>
    <cellStyle name="SAPBEXHLevel0X 6 3" xfId="37785" xr:uid="{00000000-0005-0000-0000-0000C4670000}"/>
    <cellStyle name="SAPBEXHLevel0X 7" xfId="17189" xr:uid="{00000000-0005-0000-0000-0000C5670000}"/>
    <cellStyle name="SAPBEXHLevel0X 7 2" xfId="28677" xr:uid="{00000000-0005-0000-0000-0000C6670000}"/>
    <cellStyle name="SAPBEXHLevel0X 7 3" xfId="39496" xr:uid="{00000000-0005-0000-0000-0000C7670000}"/>
    <cellStyle name="SAPBEXHLevel0X 8" xfId="13150" xr:uid="{00000000-0005-0000-0000-0000C8670000}"/>
    <cellStyle name="SAPBEXHLevel0X 8 2" xfId="24718" xr:uid="{00000000-0005-0000-0000-0000C9670000}"/>
    <cellStyle name="SAPBEXHLevel0X 8 3" xfId="36006" xr:uid="{00000000-0005-0000-0000-0000CA670000}"/>
    <cellStyle name="SAPBEXHLevel0X 9" xfId="9233" xr:uid="{00000000-0005-0000-0000-0000CB670000}"/>
    <cellStyle name="SAPBEXHLevel1" xfId="4378" xr:uid="{00000000-0005-0000-0000-0000CC670000}"/>
    <cellStyle name="SAPBEXHLevel1 2" xfId="4379" xr:uid="{00000000-0005-0000-0000-0000CD670000}"/>
    <cellStyle name="SAPBEXHLevel1 2 10" xfId="13065" xr:uid="{00000000-0005-0000-0000-0000CE670000}"/>
    <cellStyle name="SAPBEXHLevel1 2 10 2" xfId="24634" xr:uid="{00000000-0005-0000-0000-0000CF670000}"/>
    <cellStyle name="SAPBEXHLevel1 2 10 3" xfId="35922" xr:uid="{00000000-0005-0000-0000-0000D0670000}"/>
    <cellStyle name="SAPBEXHLevel1 2 11" xfId="14818" xr:uid="{00000000-0005-0000-0000-0000D1670000}"/>
    <cellStyle name="SAPBEXHLevel1 2 11 2" xfId="26377" xr:uid="{00000000-0005-0000-0000-0000D2670000}"/>
    <cellStyle name="SAPBEXHLevel1 2 11 3" xfId="37465" xr:uid="{00000000-0005-0000-0000-0000D3670000}"/>
    <cellStyle name="SAPBEXHLevel1 2 12" xfId="15149" xr:uid="{00000000-0005-0000-0000-0000D4670000}"/>
    <cellStyle name="SAPBEXHLevel1 2 12 2" xfId="26707" xr:uid="{00000000-0005-0000-0000-0000D5670000}"/>
    <cellStyle name="SAPBEXHLevel1 2 12 3" xfId="37748" xr:uid="{00000000-0005-0000-0000-0000D6670000}"/>
    <cellStyle name="SAPBEXHLevel1 2 13" xfId="20565" xr:uid="{00000000-0005-0000-0000-0000D7670000}"/>
    <cellStyle name="SAPBEXHLevel1 2 13 2" xfId="32053" xr:uid="{00000000-0005-0000-0000-0000D8670000}"/>
    <cellStyle name="SAPBEXHLevel1 2 13 3" xfId="42664" xr:uid="{00000000-0005-0000-0000-0000D9670000}"/>
    <cellStyle name="SAPBEXHLevel1 2 14" xfId="8890" xr:uid="{00000000-0005-0000-0000-0000DA670000}"/>
    <cellStyle name="SAPBEXHLevel1 2 15" xfId="28635" xr:uid="{00000000-0005-0000-0000-0000DB670000}"/>
    <cellStyle name="SAPBEXHLevel1 2 2" xfId="4380" xr:uid="{00000000-0005-0000-0000-0000DC670000}"/>
    <cellStyle name="SAPBEXHLevel1 2 2 10" xfId="15118" xr:uid="{00000000-0005-0000-0000-0000DD670000}"/>
    <cellStyle name="SAPBEXHLevel1 2 2 10 2" xfId="26676" xr:uid="{00000000-0005-0000-0000-0000DE670000}"/>
    <cellStyle name="SAPBEXHLevel1 2 2 10 3" xfId="37720" xr:uid="{00000000-0005-0000-0000-0000DF670000}"/>
    <cellStyle name="SAPBEXHLevel1 2 2 11" xfId="13043" xr:uid="{00000000-0005-0000-0000-0000E0670000}"/>
    <cellStyle name="SAPBEXHLevel1 2 2 11 2" xfId="24612" xr:uid="{00000000-0005-0000-0000-0000E1670000}"/>
    <cellStyle name="SAPBEXHLevel1 2 2 11 3" xfId="35901" xr:uid="{00000000-0005-0000-0000-0000E2670000}"/>
    <cellStyle name="SAPBEXHLevel1 2 2 12" xfId="8316" xr:uid="{00000000-0005-0000-0000-0000E3670000}"/>
    <cellStyle name="SAPBEXHLevel1 2 2 13" xfId="8255" xr:uid="{00000000-0005-0000-0000-0000E4670000}"/>
    <cellStyle name="SAPBEXHLevel1 2 2 2" xfId="4381" xr:uid="{00000000-0005-0000-0000-0000E5670000}"/>
    <cellStyle name="SAPBEXHLevel1 2 2 3" xfId="4382" xr:uid="{00000000-0005-0000-0000-0000E6670000}"/>
    <cellStyle name="SAPBEXHLevel1 2 2 4" xfId="7093" xr:uid="{00000000-0005-0000-0000-0000E7670000}"/>
    <cellStyle name="SAPBEXHLevel1 2 2 4 2" xfId="16374" xr:uid="{00000000-0005-0000-0000-0000E8670000}"/>
    <cellStyle name="SAPBEXHLevel1 2 2 4 2 2" xfId="27928" xr:uid="{00000000-0005-0000-0000-0000E9670000}"/>
    <cellStyle name="SAPBEXHLevel1 2 2 4 2 3" xfId="38839" xr:uid="{00000000-0005-0000-0000-0000EA670000}"/>
    <cellStyle name="SAPBEXHLevel1 2 2 4 3" xfId="18230" xr:uid="{00000000-0005-0000-0000-0000EB670000}"/>
    <cellStyle name="SAPBEXHLevel1 2 2 4 3 2" xfId="29718" xr:uid="{00000000-0005-0000-0000-0000EC670000}"/>
    <cellStyle name="SAPBEXHLevel1 2 2 4 3 3" xfId="40519" xr:uid="{00000000-0005-0000-0000-0000ED670000}"/>
    <cellStyle name="SAPBEXHLevel1 2 2 4 4" xfId="19893" xr:uid="{00000000-0005-0000-0000-0000EE670000}"/>
    <cellStyle name="SAPBEXHLevel1 2 2 4 4 2" xfId="31381" xr:uid="{00000000-0005-0000-0000-0000EF670000}"/>
    <cellStyle name="SAPBEXHLevel1 2 2 4 4 3" xfId="42063" xr:uid="{00000000-0005-0000-0000-0000F0670000}"/>
    <cellStyle name="SAPBEXHLevel1 2 2 4 5" xfId="21627" xr:uid="{00000000-0005-0000-0000-0000F1670000}"/>
    <cellStyle name="SAPBEXHLevel1 2 2 4 5 2" xfId="33108" xr:uid="{00000000-0005-0000-0000-0000F2670000}"/>
    <cellStyle name="SAPBEXHLevel1 2 2 4 5 3" xfId="43602" xr:uid="{00000000-0005-0000-0000-0000F3670000}"/>
    <cellStyle name="SAPBEXHLevel1 2 2 4 6" xfId="11796" xr:uid="{00000000-0005-0000-0000-0000F4670000}"/>
    <cellStyle name="SAPBEXHLevel1 2 2 4 7" xfId="23451" xr:uid="{00000000-0005-0000-0000-0000F5670000}"/>
    <cellStyle name="SAPBEXHLevel1 2 2 4 8" xfId="34788" xr:uid="{00000000-0005-0000-0000-0000F6670000}"/>
    <cellStyle name="SAPBEXHLevel1 2 2 5" xfId="6852" xr:uid="{00000000-0005-0000-0000-0000F7670000}"/>
    <cellStyle name="SAPBEXHLevel1 2 2 5 2" xfId="16133" xr:uid="{00000000-0005-0000-0000-0000F8670000}"/>
    <cellStyle name="SAPBEXHLevel1 2 2 5 2 2" xfId="27687" xr:uid="{00000000-0005-0000-0000-0000F9670000}"/>
    <cellStyle name="SAPBEXHLevel1 2 2 5 2 3" xfId="38627" xr:uid="{00000000-0005-0000-0000-0000FA670000}"/>
    <cellStyle name="SAPBEXHLevel1 2 2 5 3" xfId="18014" xr:uid="{00000000-0005-0000-0000-0000FB670000}"/>
    <cellStyle name="SAPBEXHLevel1 2 2 5 3 2" xfId="29502" xr:uid="{00000000-0005-0000-0000-0000FC670000}"/>
    <cellStyle name="SAPBEXHLevel1 2 2 5 3 3" xfId="40304" xr:uid="{00000000-0005-0000-0000-0000FD670000}"/>
    <cellStyle name="SAPBEXHLevel1 2 2 5 4" xfId="19652" xr:uid="{00000000-0005-0000-0000-0000FE670000}"/>
    <cellStyle name="SAPBEXHLevel1 2 2 5 4 2" xfId="31140" xr:uid="{00000000-0005-0000-0000-0000FF670000}"/>
    <cellStyle name="SAPBEXHLevel1 2 2 5 4 3" xfId="41851" xr:uid="{00000000-0005-0000-0000-000000680000}"/>
    <cellStyle name="SAPBEXHLevel1 2 2 5 5" xfId="21386" xr:uid="{00000000-0005-0000-0000-000001680000}"/>
    <cellStyle name="SAPBEXHLevel1 2 2 5 5 2" xfId="32867" xr:uid="{00000000-0005-0000-0000-000002680000}"/>
    <cellStyle name="SAPBEXHLevel1 2 2 5 5 3" xfId="43390" xr:uid="{00000000-0005-0000-0000-000003680000}"/>
    <cellStyle name="SAPBEXHLevel1 2 2 5 6" xfId="11555" xr:uid="{00000000-0005-0000-0000-000004680000}"/>
    <cellStyle name="SAPBEXHLevel1 2 2 5 7" xfId="23210" xr:uid="{00000000-0005-0000-0000-000005680000}"/>
    <cellStyle name="SAPBEXHLevel1 2 2 5 8" xfId="34547" xr:uid="{00000000-0005-0000-0000-000006680000}"/>
    <cellStyle name="SAPBEXHLevel1 2 2 6" xfId="6350" xr:uid="{00000000-0005-0000-0000-000007680000}"/>
    <cellStyle name="SAPBEXHLevel1 2 2 6 2" xfId="15631" xr:uid="{00000000-0005-0000-0000-000008680000}"/>
    <cellStyle name="SAPBEXHLevel1 2 2 6 2 2" xfId="27185" xr:uid="{00000000-0005-0000-0000-000009680000}"/>
    <cellStyle name="SAPBEXHLevel1 2 2 6 2 3" xfId="38185" xr:uid="{00000000-0005-0000-0000-00000A680000}"/>
    <cellStyle name="SAPBEXHLevel1 2 2 6 3" xfId="17564" xr:uid="{00000000-0005-0000-0000-00000B680000}"/>
    <cellStyle name="SAPBEXHLevel1 2 2 6 3 2" xfId="29052" xr:uid="{00000000-0005-0000-0000-00000C680000}"/>
    <cellStyle name="SAPBEXHLevel1 2 2 6 3 3" xfId="39855" xr:uid="{00000000-0005-0000-0000-00000D680000}"/>
    <cellStyle name="SAPBEXHLevel1 2 2 6 4" xfId="19150" xr:uid="{00000000-0005-0000-0000-00000E680000}"/>
    <cellStyle name="SAPBEXHLevel1 2 2 6 4 2" xfId="30638" xr:uid="{00000000-0005-0000-0000-00000F680000}"/>
    <cellStyle name="SAPBEXHLevel1 2 2 6 4 3" xfId="41409" xr:uid="{00000000-0005-0000-0000-000010680000}"/>
    <cellStyle name="SAPBEXHLevel1 2 2 6 5" xfId="20884" xr:uid="{00000000-0005-0000-0000-000011680000}"/>
    <cellStyle name="SAPBEXHLevel1 2 2 6 5 2" xfId="32365" xr:uid="{00000000-0005-0000-0000-000012680000}"/>
    <cellStyle name="SAPBEXHLevel1 2 2 6 5 3" xfId="42948" xr:uid="{00000000-0005-0000-0000-000013680000}"/>
    <cellStyle name="SAPBEXHLevel1 2 2 6 6" xfId="11053" xr:uid="{00000000-0005-0000-0000-000014680000}"/>
    <cellStyle name="SAPBEXHLevel1 2 2 6 7" xfId="22708" xr:uid="{00000000-0005-0000-0000-000015680000}"/>
    <cellStyle name="SAPBEXHLevel1 2 2 6 8" xfId="34045" xr:uid="{00000000-0005-0000-0000-000016680000}"/>
    <cellStyle name="SAPBEXHLevel1 2 2 7" xfId="10226" xr:uid="{00000000-0005-0000-0000-000017680000}"/>
    <cellStyle name="SAPBEXHLevel1 2 2 7 2" xfId="14970" xr:uid="{00000000-0005-0000-0000-000018680000}"/>
    <cellStyle name="SAPBEXHLevel1 2 2 7 2 2" xfId="26528" xr:uid="{00000000-0005-0000-0000-000019680000}"/>
    <cellStyle name="SAPBEXHLevel1 2 2 7 2 3" xfId="37586" xr:uid="{00000000-0005-0000-0000-00001A680000}"/>
    <cellStyle name="SAPBEXHLevel1 2 2 7 3" xfId="13279" xr:uid="{00000000-0005-0000-0000-00001B680000}"/>
    <cellStyle name="SAPBEXHLevel1 2 2 7 3 2" xfId="24847" xr:uid="{00000000-0005-0000-0000-00001C680000}"/>
    <cellStyle name="SAPBEXHLevel1 2 2 7 3 3" xfId="36125" xr:uid="{00000000-0005-0000-0000-00001D680000}"/>
    <cellStyle name="SAPBEXHLevel1 2 2 7 4" xfId="14506" xr:uid="{00000000-0005-0000-0000-00001E680000}"/>
    <cellStyle name="SAPBEXHLevel1 2 2 7 4 2" xfId="26070" xr:uid="{00000000-0005-0000-0000-00001F680000}"/>
    <cellStyle name="SAPBEXHLevel1 2 2 7 4 3" xfId="37213" xr:uid="{00000000-0005-0000-0000-000020680000}"/>
    <cellStyle name="SAPBEXHLevel1 2 2 7 5" xfId="14406" xr:uid="{00000000-0005-0000-0000-000021680000}"/>
    <cellStyle name="SAPBEXHLevel1 2 2 7 5 2" xfId="25970" xr:uid="{00000000-0005-0000-0000-000022680000}"/>
    <cellStyle name="SAPBEXHLevel1 2 2 7 5 3" xfId="37114" xr:uid="{00000000-0005-0000-0000-000023680000}"/>
    <cellStyle name="SAPBEXHLevel1 2 2 7 6" xfId="22377" xr:uid="{00000000-0005-0000-0000-000024680000}"/>
    <cellStyle name="SAPBEXHLevel1 2 2 7 7" xfId="8994" xr:uid="{00000000-0005-0000-0000-000025680000}"/>
    <cellStyle name="SAPBEXHLevel1 2 2 8" xfId="13919" xr:uid="{00000000-0005-0000-0000-000026680000}"/>
    <cellStyle name="SAPBEXHLevel1 2 2 8 2" xfId="25483" xr:uid="{00000000-0005-0000-0000-000027680000}"/>
    <cellStyle name="SAPBEXHLevel1 2 2 8 3" xfId="36688" xr:uid="{00000000-0005-0000-0000-000028680000}"/>
    <cellStyle name="SAPBEXHLevel1 2 2 9" xfId="12961" xr:uid="{00000000-0005-0000-0000-000029680000}"/>
    <cellStyle name="SAPBEXHLevel1 2 2 9 2" xfId="24531" xr:uid="{00000000-0005-0000-0000-00002A680000}"/>
    <cellStyle name="SAPBEXHLevel1 2 2 9 3" xfId="35831" xr:uid="{00000000-0005-0000-0000-00002B680000}"/>
    <cellStyle name="SAPBEXHLevel1 2 3" xfId="4383" xr:uid="{00000000-0005-0000-0000-00002C680000}"/>
    <cellStyle name="SAPBEXHLevel1 2 3 10" xfId="14986" xr:uid="{00000000-0005-0000-0000-00002D680000}"/>
    <cellStyle name="SAPBEXHLevel1 2 3 10 2" xfId="26544" xr:uid="{00000000-0005-0000-0000-00002E680000}"/>
    <cellStyle name="SAPBEXHLevel1 2 3 10 3" xfId="37601" xr:uid="{00000000-0005-0000-0000-00002F680000}"/>
    <cellStyle name="SAPBEXHLevel1 2 3 11" xfId="16683" xr:uid="{00000000-0005-0000-0000-000030680000}"/>
    <cellStyle name="SAPBEXHLevel1 2 3 11 2" xfId="28237" xr:uid="{00000000-0005-0000-0000-000031680000}"/>
    <cellStyle name="SAPBEXHLevel1 2 3 11 3" xfId="39117" xr:uid="{00000000-0005-0000-0000-000032680000}"/>
    <cellStyle name="SAPBEXHLevel1 2 3 12" xfId="8775" xr:uid="{00000000-0005-0000-0000-000033680000}"/>
    <cellStyle name="SAPBEXHLevel1 2 3 13" xfId="8183" xr:uid="{00000000-0005-0000-0000-000034680000}"/>
    <cellStyle name="SAPBEXHLevel1 2 3 2" xfId="4384" xr:uid="{00000000-0005-0000-0000-000035680000}"/>
    <cellStyle name="SAPBEXHLevel1 2 3 3" xfId="5730" xr:uid="{00000000-0005-0000-0000-000036680000}"/>
    <cellStyle name="SAPBEXHLevel1 2 3 3 2" xfId="15428" xr:uid="{00000000-0005-0000-0000-000037680000}"/>
    <cellStyle name="SAPBEXHLevel1 2 3 3 2 2" xfId="26982" xr:uid="{00000000-0005-0000-0000-000038680000}"/>
    <cellStyle name="SAPBEXHLevel1 2 3 3 2 3" xfId="38004" xr:uid="{00000000-0005-0000-0000-000039680000}"/>
    <cellStyle name="SAPBEXHLevel1 2 3 3 3" xfId="17374" xr:uid="{00000000-0005-0000-0000-00003A680000}"/>
    <cellStyle name="SAPBEXHLevel1 2 3 3 3 2" xfId="28862" xr:uid="{00000000-0005-0000-0000-00003B680000}"/>
    <cellStyle name="SAPBEXHLevel1 2 3 3 3 3" xfId="39666" xr:uid="{00000000-0005-0000-0000-00003C680000}"/>
    <cellStyle name="SAPBEXHLevel1 2 3 3 4" xfId="18961" xr:uid="{00000000-0005-0000-0000-00003D680000}"/>
    <cellStyle name="SAPBEXHLevel1 2 3 3 4 2" xfId="30449" xr:uid="{00000000-0005-0000-0000-00003E680000}"/>
    <cellStyle name="SAPBEXHLevel1 2 3 3 4 3" xfId="41238" xr:uid="{00000000-0005-0000-0000-00003F680000}"/>
    <cellStyle name="SAPBEXHLevel1 2 3 3 5" xfId="20700" xr:uid="{00000000-0005-0000-0000-000040680000}"/>
    <cellStyle name="SAPBEXHLevel1 2 3 3 5 2" xfId="32183" xr:uid="{00000000-0005-0000-0000-000041680000}"/>
    <cellStyle name="SAPBEXHLevel1 2 3 3 5 3" xfId="42784" xr:uid="{00000000-0005-0000-0000-000042680000}"/>
    <cellStyle name="SAPBEXHLevel1 2 3 3 6" xfId="10805" xr:uid="{00000000-0005-0000-0000-000043680000}"/>
    <cellStyle name="SAPBEXHLevel1 2 3 3 7" xfId="22522" xr:uid="{00000000-0005-0000-0000-000044680000}"/>
    <cellStyle name="SAPBEXHLevel1 2 3 3 8" xfId="33868" xr:uid="{00000000-0005-0000-0000-000045680000}"/>
    <cellStyle name="SAPBEXHLevel1 2 3 4" xfId="7092" xr:uid="{00000000-0005-0000-0000-000046680000}"/>
    <cellStyle name="SAPBEXHLevel1 2 3 4 2" xfId="16373" xr:uid="{00000000-0005-0000-0000-000047680000}"/>
    <cellStyle name="SAPBEXHLevel1 2 3 4 2 2" xfId="27927" xr:uid="{00000000-0005-0000-0000-000048680000}"/>
    <cellStyle name="SAPBEXHLevel1 2 3 4 2 3" xfId="38838" xr:uid="{00000000-0005-0000-0000-000049680000}"/>
    <cellStyle name="SAPBEXHLevel1 2 3 4 3" xfId="18229" xr:uid="{00000000-0005-0000-0000-00004A680000}"/>
    <cellStyle name="SAPBEXHLevel1 2 3 4 3 2" xfId="29717" xr:uid="{00000000-0005-0000-0000-00004B680000}"/>
    <cellStyle name="SAPBEXHLevel1 2 3 4 3 3" xfId="40518" xr:uid="{00000000-0005-0000-0000-00004C680000}"/>
    <cellStyle name="SAPBEXHLevel1 2 3 4 4" xfId="19892" xr:uid="{00000000-0005-0000-0000-00004D680000}"/>
    <cellStyle name="SAPBEXHLevel1 2 3 4 4 2" xfId="31380" xr:uid="{00000000-0005-0000-0000-00004E680000}"/>
    <cellStyle name="SAPBEXHLevel1 2 3 4 4 3" xfId="42062" xr:uid="{00000000-0005-0000-0000-00004F680000}"/>
    <cellStyle name="SAPBEXHLevel1 2 3 4 5" xfId="21626" xr:uid="{00000000-0005-0000-0000-000050680000}"/>
    <cellStyle name="SAPBEXHLevel1 2 3 4 5 2" xfId="33107" xr:uid="{00000000-0005-0000-0000-000051680000}"/>
    <cellStyle name="SAPBEXHLevel1 2 3 4 5 3" xfId="43601" xr:uid="{00000000-0005-0000-0000-000052680000}"/>
    <cellStyle name="SAPBEXHLevel1 2 3 4 6" xfId="11795" xr:uid="{00000000-0005-0000-0000-000053680000}"/>
    <cellStyle name="SAPBEXHLevel1 2 3 4 7" xfId="23450" xr:uid="{00000000-0005-0000-0000-000054680000}"/>
    <cellStyle name="SAPBEXHLevel1 2 3 4 8" xfId="34787" xr:uid="{00000000-0005-0000-0000-000055680000}"/>
    <cellStyle name="SAPBEXHLevel1 2 3 5" xfId="6703" xr:uid="{00000000-0005-0000-0000-000056680000}"/>
    <cellStyle name="SAPBEXHLevel1 2 3 5 2" xfId="15984" xr:uid="{00000000-0005-0000-0000-000057680000}"/>
    <cellStyle name="SAPBEXHLevel1 2 3 5 2 2" xfId="27538" xr:uid="{00000000-0005-0000-0000-000058680000}"/>
    <cellStyle name="SAPBEXHLevel1 2 3 5 2 3" xfId="38499" xr:uid="{00000000-0005-0000-0000-000059680000}"/>
    <cellStyle name="SAPBEXHLevel1 2 3 5 3" xfId="17885" xr:uid="{00000000-0005-0000-0000-00005A680000}"/>
    <cellStyle name="SAPBEXHLevel1 2 3 5 3 2" xfId="29373" xr:uid="{00000000-0005-0000-0000-00005B680000}"/>
    <cellStyle name="SAPBEXHLevel1 2 3 5 3 3" xfId="40176" xr:uid="{00000000-0005-0000-0000-00005C680000}"/>
    <cellStyle name="SAPBEXHLevel1 2 3 5 4" xfId="19503" xr:uid="{00000000-0005-0000-0000-00005D680000}"/>
    <cellStyle name="SAPBEXHLevel1 2 3 5 4 2" xfId="30991" xr:uid="{00000000-0005-0000-0000-00005E680000}"/>
    <cellStyle name="SAPBEXHLevel1 2 3 5 4 3" xfId="41723" xr:uid="{00000000-0005-0000-0000-00005F680000}"/>
    <cellStyle name="SAPBEXHLevel1 2 3 5 5" xfId="21237" xr:uid="{00000000-0005-0000-0000-000060680000}"/>
    <cellStyle name="SAPBEXHLevel1 2 3 5 5 2" xfId="32718" xr:uid="{00000000-0005-0000-0000-000061680000}"/>
    <cellStyle name="SAPBEXHLevel1 2 3 5 5 3" xfId="43262" xr:uid="{00000000-0005-0000-0000-000062680000}"/>
    <cellStyle name="SAPBEXHLevel1 2 3 5 6" xfId="11406" xr:uid="{00000000-0005-0000-0000-000063680000}"/>
    <cellStyle name="SAPBEXHLevel1 2 3 5 7" xfId="23061" xr:uid="{00000000-0005-0000-0000-000064680000}"/>
    <cellStyle name="SAPBEXHLevel1 2 3 5 8" xfId="34398" xr:uid="{00000000-0005-0000-0000-000065680000}"/>
    <cellStyle name="SAPBEXHLevel1 2 3 6" xfId="6387" xr:uid="{00000000-0005-0000-0000-000066680000}"/>
    <cellStyle name="SAPBEXHLevel1 2 3 6 2" xfId="15668" xr:uid="{00000000-0005-0000-0000-000067680000}"/>
    <cellStyle name="SAPBEXHLevel1 2 3 6 2 2" xfId="27222" xr:uid="{00000000-0005-0000-0000-000068680000}"/>
    <cellStyle name="SAPBEXHLevel1 2 3 6 2 3" xfId="38216" xr:uid="{00000000-0005-0000-0000-000069680000}"/>
    <cellStyle name="SAPBEXHLevel1 2 3 6 3" xfId="17597" xr:uid="{00000000-0005-0000-0000-00006A680000}"/>
    <cellStyle name="SAPBEXHLevel1 2 3 6 3 2" xfId="29085" xr:uid="{00000000-0005-0000-0000-00006B680000}"/>
    <cellStyle name="SAPBEXHLevel1 2 3 6 3 3" xfId="39888" xr:uid="{00000000-0005-0000-0000-00006C680000}"/>
    <cellStyle name="SAPBEXHLevel1 2 3 6 4" xfId="19187" xr:uid="{00000000-0005-0000-0000-00006D680000}"/>
    <cellStyle name="SAPBEXHLevel1 2 3 6 4 2" xfId="30675" xr:uid="{00000000-0005-0000-0000-00006E680000}"/>
    <cellStyle name="SAPBEXHLevel1 2 3 6 4 3" xfId="41440" xr:uid="{00000000-0005-0000-0000-00006F680000}"/>
    <cellStyle name="SAPBEXHLevel1 2 3 6 5" xfId="20921" xr:uid="{00000000-0005-0000-0000-000070680000}"/>
    <cellStyle name="SAPBEXHLevel1 2 3 6 5 2" xfId="32402" xr:uid="{00000000-0005-0000-0000-000071680000}"/>
    <cellStyle name="SAPBEXHLevel1 2 3 6 5 3" xfId="42979" xr:uid="{00000000-0005-0000-0000-000072680000}"/>
    <cellStyle name="SAPBEXHLevel1 2 3 6 6" xfId="11090" xr:uid="{00000000-0005-0000-0000-000073680000}"/>
    <cellStyle name="SAPBEXHLevel1 2 3 6 7" xfId="22745" xr:uid="{00000000-0005-0000-0000-000074680000}"/>
    <cellStyle name="SAPBEXHLevel1 2 3 6 8" xfId="34082" xr:uid="{00000000-0005-0000-0000-000075680000}"/>
    <cellStyle name="SAPBEXHLevel1 2 3 7" xfId="10227" xr:uid="{00000000-0005-0000-0000-000076680000}"/>
    <cellStyle name="SAPBEXHLevel1 2 3 8" xfId="13918" xr:uid="{00000000-0005-0000-0000-000077680000}"/>
    <cellStyle name="SAPBEXHLevel1 2 3 8 2" xfId="25482" xr:uid="{00000000-0005-0000-0000-000078680000}"/>
    <cellStyle name="SAPBEXHLevel1 2 3 8 3" xfId="36687" xr:uid="{00000000-0005-0000-0000-000079680000}"/>
    <cellStyle name="SAPBEXHLevel1 2 3 9" xfId="13834" xr:uid="{00000000-0005-0000-0000-00007A680000}"/>
    <cellStyle name="SAPBEXHLevel1 2 3 9 2" xfId="25398" xr:uid="{00000000-0005-0000-0000-00007B680000}"/>
    <cellStyle name="SAPBEXHLevel1 2 3 9 3" xfId="36611" xr:uid="{00000000-0005-0000-0000-00007C680000}"/>
    <cellStyle name="SAPBEXHLevel1 2 4" xfId="4385" xr:uid="{00000000-0005-0000-0000-00007D680000}"/>
    <cellStyle name="SAPBEXHLevel1 2 5" xfId="4386" xr:uid="{00000000-0005-0000-0000-00007E680000}"/>
    <cellStyle name="SAPBEXHLevel1 2 6" xfId="6574" xr:uid="{00000000-0005-0000-0000-00007F680000}"/>
    <cellStyle name="SAPBEXHLevel1 2 6 2" xfId="15855" xr:uid="{00000000-0005-0000-0000-000080680000}"/>
    <cellStyle name="SAPBEXHLevel1 2 6 2 2" xfId="27409" xr:uid="{00000000-0005-0000-0000-000081680000}"/>
    <cellStyle name="SAPBEXHLevel1 2 6 2 3" xfId="38379" xr:uid="{00000000-0005-0000-0000-000082680000}"/>
    <cellStyle name="SAPBEXHLevel1 2 6 3" xfId="17764" xr:uid="{00000000-0005-0000-0000-000083680000}"/>
    <cellStyle name="SAPBEXHLevel1 2 6 3 2" xfId="29252" xr:uid="{00000000-0005-0000-0000-000084680000}"/>
    <cellStyle name="SAPBEXHLevel1 2 6 3 3" xfId="40055" xr:uid="{00000000-0005-0000-0000-000085680000}"/>
    <cellStyle name="SAPBEXHLevel1 2 6 4" xfId="19374" xr:uid="{00000000-0005-0000-0000-000086680000}"/>
    <cellStyle name="SAPBEXHLevel1 2 6 4 2" xfId="30862" xr:uid="{00000000-0005-0000-0000-000087680000}"/>
    <cellStyle name="SAPBEXHLevel1 2 6 4 3" xfId="41603" xr:uid="{00000000-0005-0000-0000-000088680000}"/>
    <cellStyle name="SAPBEXHLevel1 2 6 5" xfId="21108" xr:uid="{00000000-0005-0000-0000-000089680000}"/>
    <cellStyle name="SAPBEXHLevel1 2 6 5 2" xfId="32589" xr:uid="{00000000-0005-0000-0000-00008A680000}"/>
    <cellStyle name="SAPBEXHLevel1 2 6 5 3" xfId="43142" xr:uid="{00000000-0005-0000-0000-00008B680000}"/>
    <cellStyle name="SAPBEXHLevel1 2 6 6" xfId="11277" xr:uid="{00000000-0005-0000-0000-00008C680000}"/>
    <cellStyle name="SAPBEXHLevel1 2 6 7" xfId="22932" xr:uid="{00000000-0005-0000-0000-00008D680000}"/>
    <cellStyle name="SAPBEXHLevel1 2 6 8" xfId="34269" xr:uid="{00000000-0005-0000-0000-00008E680000}"/>
    <cellStyle name="SAPBEXHLevel1 2 7" xfId="6626" xr:uid="{00000000-0005-0000-0000-00008F680000}"/>
    <cellStyle name="SAPBEXHLevel1 2 7 2" xfId="15907" xr:uid="{00000000-0005-0000-0000-000090680000}"/>
    <cellStyle name="SAPBEXHLevel1 2 7 2 2" xfId="27461" xr:uid="{00000000-0005-0000-0000-000091680000}"/>
    <cellStyle name="SAPBEXHLevel1 2 7 2 3" xfId="38430" xr:uid="{00000000-0005-0000-0000-000092680000}"/>
    <cellStyle name="SAPBEXHLevel1 2 7 3" xfId="17815" xr:uid="{00000000-0005-0000-0000-000093680000}"/>
    <cellStyle name="SAPBEXHLevel1 2 7 3 2" xfId="29303" xr:uid="{00000000-0005-0000-0000-000094680000}"/>
    <cellStyle name="SAPBEXHLevel1 2 7 3 3" xfId="40106" xr:uid="{00000000-0005-0000-0000-000095680000}"/>
    <cellStyle name="SAPBEXHLevel1 2 7 4" xfId="19426" xr:uid="{00000000-0005-0000-0000-000096680000}"/>
    <cellStyle name="SAPBEXHLevel1 2 7 4 2" xfId="30914" xr:uid="{00000000-0005-0000-0000-000097680000}"/>
    <cellStyle name="SAPBEXHLevel1 2 7 4 3" xfId="41654" xr:uid="{00000000-0005-0000-0000-000098680000}"/>
    <cellStyle name="SAPBEXHLevel1 2 7 5" xfId="21160" xr:uid="{00000000-0005-0000-0000-000099680000}"/>
    <cellStyle name="SAPBEXHLevel1 2 7 5 2" xfId="32641" xr:uid="{00000000-0005-0000-0000-00009A680000}"/>
    <cellStyle name="SAPBEXHLevel1 2 7 5 3" xfId="43193" xr:uid="{00000000-0005-0000-0000-00009B680000}"/>
    <cellStyle name="SAPBEXHLevel1 2 7 6" xfId="11329" xr:uid="{00000000-0005-0000-0000-00009C680000}"/>
    <cellStyle name="SAPBEXHLevel1 2 7 7" xfId="22984" xr:uid="{00000000-0005-0000-0000-00009D680000}"/>
    <cellStyle name="SAPBEXHLevel1 2 7 8" xfId="34321" xr:uid="{00000000-0005-0000-0000-00009E680000}"/>
    <cellStyle name="SAPBEXHLevel1 2 8" xfId="6448" xr:uid="{00000000-0005-0000-0000-00009F680000}"/>
    <cellStyle name="SAPBEXHLevel1 2 8 2" xfId="15729" xr:uid="{00000000-0005-0000-0000-0000A0680000}"/>
    <cellStyle name="SAPBEXHLevel1 2 8 2 2" xfId="27283" xr:uid="{00000000-0005-0000-0000-0000A1680000}"/>
    <cellStyle name="SAPBEXHLevel1 2 8 2 3" xfId="38270" xr:uid="{00000000-0005-0000-0000-0000A2680000}"/>
    <cellStyle name="SAPBEXHLevel1 2 8 3" xfId="17654" xr:uid="{00000000-0005-0000-0000-0000A3680000}"/>
    <cellStyle name="SAPBEXHLevel1 2 8 3 2" xfId="29142" xr:uid="{00000000-0005-0000-0000-0000A4680000}"/>
    <cellStyle name="SAPBEXHLevel1 2 8 3 3" xfId="39945" xr:uid="{00000000-0005-0000-0000-0000A5680000}"/>
    <cellStyle name="SAPBEXHLevel1 2 8 4" xfId="19248" xr:uid="{00000000-0005-0000-0000-0000A6680000}"/>
    <cellStyle name="SAPBEXHLevel1 2 8 4 2" xfId="30736" xr:uid="{00000000-0005-0000-0000-0000A7680000}"/>
    <cellStyle name="SAPBEXHLevel1 2 8 4 3" xfId="41494" xr:uid="{00000000-0005-0000-0000-0000A8680000}"/>
    <cellStyle name="SAPBEXHLevel1 2 8 5" xfId="20982" xr:uid="{00000000-0005-0000-0000-0000A9680000}"/>
    <cellStyle name="SAPBEXHLevel1 2 8 5 2" xfId="32463" xr:uid="{00000000-0005-0000-0000-0000AA680000}"/>
    <cellStyle name="SAPBEXHLevel1 2 8 5 3" xfId="43033" xr:uid="{00000000-0005-0000-0000-0000AB680000}"/>
    <cellStyle name="SAPBEXHLevel1 2 8 6" xfId="11151" xr:uid="{00000000-0005-0000-0000-0000AC680000}"/>
    <cellStyle name="SAPBEXHLevel1 2 8 7" xfId="22806" xr:uid="{00000000-0005-0000-0000-0000AD680000}"/>
    <cellStyle name="SAPBEXHLevel1 2 8 8" xfId="34143" xr:uid="{00000000-0005-0000-0000-0000AE680000}"/>
    <cellStyle name="SAPBEXHLevel1 2 9" xfId="10225" xr:uid="{00000000-0005-0000-0000-0000AF680000}"/>
    <cellStyle name="SAPBEXHLevel1 2 9 2" xfId="14969" xr:uid="{00000000-0005-0000-0000-0000B0680000}"/>
    <cellStyle name="SAPBEXHLevel1 2 9 2 2" xfId="26527" xr:uid="{00000000-0005-0000-0000-0000B1680000}"/>
    <cellStyle name="SAPBEXHLevel1 2 9 2 3" xfId="37585" xr:uid="{00000000-0005-0000-0000-0000B2680000}"/>
    <cellStyle name="SAPBEXHLevel1 2 9 3" xfId="13280" xr:uid="{00000000-0005-0000-0000-0000B3680000}"/>
    <cellStyle name="SAPBEXHLevel1 2 9 3 2" xfId="24848" xr:uid="{00000000-0005-0000-0000-0000B4680000}"/>
    <cellStyle name="SAPBEXHLevel1 2 9 3 3" xfId="36126" xr:uid="{00000000-0005-0000-0000-0000B5680000}"/>
    <cellStyle name="SAPBEXHLevel1 2 9 4" xfId="14788" xr:uid="{00000000-0005-0000-0000-0000B6680000}"/>
    <cellStyle name="SAPBEXHLevel1 2 9 4 2" xfId="26347" xr:uid="{00000000-0005-0000-0000-0000B7680000}"/>
    <cellStyle name="SAPBEXHLevel1 2 9 4 3" xfId="37439" xr:uid="{00000000-0005-0000-0000-0000B8680000}"/>
    <cellStyle name="SAPBEXHLevel1 2 9 5" xfId="16698" xr:uid="{00000000-0005-0000-0000-0000B9680000}"/>
    <cellStyle name="SAPBEXHLevel1 2 9 5 2" xfId="28252" xr:uid="{00000000-0005-0000-0000-0000BA680000}"/>
    <cellStyle name="SAPBEXHLevel1 2 9 5 3" xfId="39130" xr:uid="{00000000-0005-0000-0000-0000BB680000}"/>
    <cellStyle name="SAPBEXHLevel1 2 9 6" xfId="22376" xr:uid="{00000000-0005-0000-0000-0000BC680000}"/>
    <cellStyle name="SAPBEXHLevel1 2 9 7" xfId="8216" xr:uid="{00000000-0005-0000-0000-0000BD680000}"/>
    <cellStyle name="SAPBEXHLevel1 3" xfId="4387" xr:uid="{00000000-0005-0000-0000-0000BE680000}"/>
    <cellStyle name="SAPBEXHLevel1 3 10" xfId="15025" xr:uid="{00000000-0005-0000-0000-0000BF680000}"/>
    <cellStyle name="SAPBEXHLevel1 3 10 2" xfId="26583" xr:uid="{00000000-0005-0000-0000-0000C0680000}"/>
    <cellStyle name="SAPBEXHLevel1 3 10 3" xfId="37633" xr:uid="{00000000-0005-0000-0000-0000C1680000}"/>
    <cellStyle name="SAPBEXHLevel1 3 11" xfId="12752" xr:uid="{00000000-0005-0000-0000-0000C2680000}"/>
    <cellStyle name="SAPBEXHLevel1 3 11 2" xfId="24322" xr:uid="{00000000-0005-0000-0000-0000C3680000}"/>
    <cellStyle name="SAPBEXHLevel1 3 11 3" xfId="35644" xr:uid="{00000000-0005-0000-0000-0000C4680000}"/>
    <cellStyle name="SAPBEXHLevel1 3 12" xfId="8984" xr:uid="{00000000-0005-0000-0000-0000C5680000}"/>
    <cellStyle name="SAPBEXHLevel1 3 13" xfId="8344" xr:uid="{00000000-0005-0000-0000-0000C6680000}"/>
    <cellStyle name="SAPBEXHLevel1 3 2" xfId="4388" xr:uid="{00000000-0005-0000-0000-0000C7680000}"/>
    <cellStyle name="SAPBEXHLevel1 3 3" xfId="5501" xr:uid="{00000000-0005-0000-0000-0000C8680000}"/>
    <cellStyle name="SAPBEXHLevel1 3 3 2" xfId="15313" xr:uid="{00000000-0005-0000-0000-0000C9680000}"/>
    <cellStyle name="SAPBEXHLevel1 3 3 2 2" xfId="26868" xr:uid="{00000000-0005-0000-0000-0000CA680000}"/>
    <cellStyle name="SAPBEXHLevel1 3 3 2 3" xfId="37898" xr:uid="{00000000-0005-0000-0000-0000CB680000}"/>
    <cellStyle name="SAPBEXHLevel1 3 3 3" xfId="17290" xr:uid="{00000000-0005-0000-0000-0000CC680000}"/>
    <cellStyle name="SAPBEXHLevel1 3 3 3 2" xfId="28778" xr:uid="{00000000-0005-0000-0000-0000CD680000}"/>
    <cellStyle name="SAPBEXHLevel1 3 3 3 3" xfId="39586" xr:uid="{00000000-0005-0000-0000-0000CE680000}"/>
    <cellStyle name="SAPBEXHLevel1 3 3 4" xfId="18897" xr:uid="{00000000-0005-0000-0000-0000CF680000}"/>
    <cellStyle name="SAPBEXHLevel1 3 3 4 2" xfId="30385" xr:uid="{00000000-0005-0000-0000-0000D0680000}"/>
    <cellStyle name="SAPBEXHLevel1 3 3 4 3" xfId="41179" xr:uid="{00000000-0005-0000-0000-0000D1680000}"/>
    <cellStyle name="SAPBEXHLevel1 3 3 5" xfId="20637" xr:uid="{00000000-0005-0000-0000-0000D2680000}"/>
    <cellStyle name="SAPBEXHLevel1 3 3 5 2" xfId="32121" xr:uid="{00000000-0005-0000-0000-0000D3680000}"/>
    <cellStyle name="SAPBEXHLevel1 3 3 5 3" xfId="42727" xr:uid="{00000000-0005-0000-0000-0000D4680000}"/>
    <cellStyle name="SAPBEXHLevel1 3 3 6" xfId="10730" xr:uid="{00000000-0005-0000-0000-0000D5680000}"/>
    <cellStyle name="SAPBEXHLevel1 3 3 7" xfId="22469" xr:uid="{00000000-0005-0000-0000-0000D6680000}"/>
    <cellStyle name="SAPBEXHLevel1 3 3 8" xfId="33816" xr:uid="{00000000-0005-0000-0000-0000D7680000}"/>
    <cellStyle name="SAPBEXHLevel1 3 4" xfId="6930" xr:uid="{00000000-0005-0000-0000-0000D8680000}"/>
    <cellStyle name="SAPBEXHLevel1 3 4 2" xfId="16211" xr:uid="{00000000-0005-0000-0000-0000D9680000}"/>
    <cellStyle name="SAPBEXHLevel1 3 4 2 2" xfId="27765" xr:uid="{00000000-0005-0000-0000-0000DA680000}"/>
    <cellStyle name="SAPBEXHLevel1 3 4 2 3" xfId="38697" xr:uid="{00000000-0005-0000-0000-0000DB680000}"/>
    <cellStyle name="SAPBEXHLevel1 3 4 3" xfId="18085" xr:uid="{00000000-0005-0000-0000-0000DC680000}"/>
    <cellStyle name="SAPBEXHLevel1 3 4 3 2" xfId="29573" xr:uid="{00000000-0005-0000-0000-0000DD680000}"/>
    <cellStyle name="SAPBEXHLevel1 3 4 3 3" xfId="40375" xr:uid="{00000000-0005-0000-0000-0000DE680000}"/>
    <cellStyle name="SAPBEXHLevel1 3 4 4" xfId="19730" xr:uid="{00000000-0005-0000-0000-0000DF680000}"/>
    <cellStyle name="SAPBEXHLevel1 3 4 4 2" xfId="31218" xr:uid="{00000000-0005-0000-0000-0000E0680000}"/>
    <cellStyle name="SAPBEXHLevel1 3 4 4 3" xfId="41921" xr:uid="{00000000-0005-0000-0000-0000E1680000}"/>
    <cellStyle name="SAPBEXHLevel1 3 4 5" xfId="21464" xr:uid="{00000000-0005-0000-0000-0000E2680000}"/>
    <cellStyle name="SAPBEXHLevel1 3 4 5 2" xfId="32945" xr:uid="{00000000-0005-0000-0000-0000E3680000}"/>
    <cellStyle name="SAPBEXHLevel1 3 4 5 3" xfId="43460" xr:uid="{00000000-0005-0000-0000-0000E4680000}"/>
    <cellStyle name="SAPBEXHLevel1 3 4 6" xfId="11633" xr:uid="{00000000-0005-0000-0000-0000E5680000}"/>
    <cellStyle name="SAPBEXHLevel1 3 4 7" xfId="23288" xr:uid="{00000000-0005-0000-0000-0000E6680000}"/>
    <cellStyle name="SAPBEXHLevel1 3 4 8" xfId="34625" xr:uid="{00000000-0005-0000-0000-0000E7680000}"/>
    <cellStyle name="SAPBEXHLevel1 3 5" xfId="7770" xr:uid="{00000000-0005-0000-0000-0000E8680000}"/>
    <cellStyle name="SAPBEXHLevel1 3 5 2" xfId="16755" xr:uid="{00000000-0005-0000-0000-0000E9680000}"/>
    <cellStyle name="SAPBEXHLevel1 3 5 2 2" xfId="28309" xr:uid="{00000000-0005-0000-0000-0000EA680000}"/>
    <cellStyle name="SAPBEXHLevel1 3 5 2 3" xfId="39178" xr:uid="{00000000-0005-0000-0000-0000EB680000}"/>
    <cellStyle name="SAPBEXHLevel1 3 5 3" xfId="18553" xr:uid="{00000000-0005-0000-0000-0000EC680000}"/>
    <cellStyle name="SAPBEXHLevel1 3 5 3 2" xfId="30041" xr:uid="{00000000-0005-0000-0000-0000ED680000}"/>
    <cellStyle name="SAPBEXHLevel1 3 5 3 3" xfId="40839" xr:uid="{00000000-0005-0000-0000-0000EE680000}"/>
    <cellStyle name="SAPBEXHLevel1 3 5 4" xfId="20242" xr:uid="{00000000-0005-0000-0000-0000EF680000}"/>
    <cellStyle name="SAPBEXHLevel1 3 5 4 2" xfId="31730" xr:uid="{00000000-0005-0000-0000-0000F0680000}"/>
    <cellStyle name="SAPBEXHLevel1 3 5 4 3" xfId="42374" xr:uid="{00000000-0005-0000-0000-0000F1680000}"/>
    <cellStyle name="SAPBEXHLevel1 3 5 5" xfId="21976" xr:uid="{00000000-0005-0000-0000-0000F2680000}"/>
    <cellStyle name="SAPBEXHLevel1 3 5 5 2" xfId="33457" xr:uid="{00000000-0005-0000-0000-0000F3680000}"/>
    <cellStyle name="SAPBEXHLevel1 3 5 5 3" xfId="43913" xr:uid="{00000000-0005-0000-0000-0000F4680000}"/>
    <cellStyle name="SAPBEXHLevel1 3 5 6" xfId="12221" xr:uid="{00000000-0005-0000-0000-0000F5680000}"/>
    <cellStyle name="SAPBEXHLevel1 3 5 7" xfId="23800" xr:uid="{00000000-0005-0000-0000-0000F6680000}"/>
    <cellStyle name="SAPBEXHLevel1 3 5 8" xfId="35135" xr:uid="{00000000-0005-0000-0000-0000F7680000}"/>
    <cellStyle name="SAPBEXHLevel1 3 6" xfId="6531" xr:uid="{00000000-0005-0000-0000-0000F8680000}"/>
    <cellStyle name="SAPBEXHLevel1 3 6 2" xfId="15812" xr:uid="{00000000-0005-0000-0000-0000F9680000}"/>
    <cellStyle name="SAPBEXHLevel1 3 6 2 2" xfId="27366" xr:uid="{00000000-0005-0000-0000-0000FA680000}"/>
    <cellStyle name="SAPBEXHLevel1 3 6 2 3" xfId="38341" xr:uid="{00000000-0005-0000-0000-0000FB680000}"/>
    <cellStyle name="SAPBEXHLevel1 3 6 3" xfId="17726" xr:uid="{00000000-0005-0000-0000-0000FC680000}"/>
    <cellStyle name="SAPBEXHLevel1 3 6 3 2" xfId="29214" xr:uid="{00000000-0005-0000-0000-0000FD680000}"/>
    <cellStyle name="SAPBEXHLevel1 3 6 3 3" xfId="40017" xr:uid="{00000000-0005-0000-0000-0000FE680000}"/>
    <cellStyle name="SAPBEXHLevel1 3 6 4" xfId="19331" xr:uid="{00000000-0005-0000-0000-0000FF680000}"/>
    <cellStyle name="SAPBEXHLevel1 3 6 4 2" xfId="30819" xr:uid="{00000000-0005-0000-0000-000000690000}"/>
    <cellStyle name="SAPBEXHLevel1 3 6 4 3" xfId="41565" xr:uid="{00000000-0005-0000-0000-000001690000}"/>
    <cellStyle name="SAPBEXHLevel1 3 6 5" xfId="21065" xr:uid="{00000000-0005-0000-0000-000002690000}"/>
    <cellStyle name="SAPBEXHLevel1 3 6 5 2" xfId="32546" xr:uid="{00000000-0005-0000-0000-000003690000}"/>
    <cellStyle name="SAPBEXHLevel1 3 6 5 3" xfId="43104" xr:uid="{00000000-0005-0000-0000-000004690000}"/>
    <cellStyle name="SAPBEXHLevel1 3 6 6" xfId="11234" xr:uid="{00000000-0005-0000-0000-000005690000}"/>
    <cellStyle name="SAPBEXHLevel1 3 6 7" xfId="22889" xr:uid="{00000000-0005-0000-0000-000006690000}"/>
    <cellStyle name="SAPBEXHLevel1 3 6 8" xfId="34226" xr:uid="{00000000-0005-0000-0000-000007690000}"/>
    <cellStyle name="SAPBEXHLevel1 3 7" xfId="10228" xr:uid="{00000000-0005-0000-0000-000008690000}"/>
    <cellStyle name="SAPBEXHLevel1 3 8" xfId="13643" xr:uid="{00000000-0005-0000-0000-000009690000}"/>
    <cellStyle name="SAPBEXHLevel1 3 8 2" xfId="25207" xr:uid="{00000000-0005-0000-0000-00000A690000}"/>
    <cellStyle name="SAPBEXHLevel1 3 8 3" xfId="36446" xr:uid="{00000000-0005-0000-0000-00000B690000}"/>
    <cellStyle name="SAPBEXHLevel1 3 9" xfId="13137" xr:uid="{00000000-0005-0000-0000-00000C690000}"/>
    <cellStyle name="SAPBEXHLevel1 3 9 2" xfId="24706" xr:uid="{00000000-0005-0000-0000-00000D690000}"/>
    <cellStyle name="SAPBEXHLevel1 3 9 3" xfId="35994" xr:uid="{00000000-0005-0000-0000-00000E690000}"/>
    <cellStyle name="SAPBEXHLevel1 4" xfId="4389" xr:uid="{00000000-0005-0000-0000-00000F690000}"/>
    <cellStyle name="SAPBEXHLevel1 4 10" xfId="9169" xr:uid="{00000000-0005-0000-0000-000010690000}"/>
    <cellStyle name="SAPBEXHLevel1 4 11" xfId="8886" xr:uid="{00000000-0005-0000-0000-000011690000}"/>
    <cellStyle name="SAPBEXHLevel1 4 12" xfId="26812" xr:uid="{00000000-0005-0000-0000-000012690000}"/>
    <cellStyle name="SAPBEXHLevel1 4 2" xfId="7385" xr:uid="{00000000-0005-0000-0000-000013690000}"/>
    <cellStyle name="SAPBEXHLevel1 4 2 2" xfId="16619" xr:uid="{00000000-0005-0000-0000-000014690000}"/>
    <cellStyle name="SAPBEXHLevel1 4 2 2 2" xfId="28173" xr:uid="{00000000-0005-0000-0000-000015690000}"/>
    <cellStyle name="SAPBEXHLevel1 4 2 2 3" xfId="39056" xr:uid="{00000000-0005-0000-0000-000016690000}"/>
    <cellStyle name="SAPBEXHLevel1 4 2 3" xfId="18452" xr:uid="{00000000-0005-0000-0000-000017690000}"/>
    <cellStyle name="SAPBEXHLevel1 4 2 3 2" xfId="29940" xr:uid="{00000000-0005-0000-0000-000018690000}"/>
    <cellStyle name="SAPBEXHLevel1 4 2 3 3" xfId="40740" xr:uid="{00000000-0005-0000-0000-000019690000}"/>
    <cellStyle name="SAPBEXHLevel1 4 2 4" xfId="20138" xr:uid="{00000000-0005-0000-0000-00001A690000}"/>
    <cellStyle name="SAPBEXHLevel1 4 2 4 2" xfId="31626" xr:uid="{00000000-0005-0000-0000-00001B690000}"/>
    <cellStyle name="SAPBEXHLevel1 4 2 4 3" xfId="42280" xr:uid="{00000000-0005-0000-0000-00001C690000}"/>
    <cellStyle name="SAPBEXHLevel1 4 2 5" xfId="21872" xr:uid="{00000000-0005-0000-0000-00001D690000}"/>
    <cellStyle name="SAPBEXHLevel1 4 2 5 2" xfId="33353" xr:uid="{00000000-0005-0000-0000-00001E690000}"/>
    <cellStyle name="SAPBEXHLevel1 4 2 5 3" xfId="43819" xr:uid="{00000000-0005-0000-0000-00001F690000}"/>
    <cellStyle name="SAPBEXHLevel1 4 2 6" xfId="12039" xr:uid="{00000000-0005-0000-0000-000020690000}"/>
    <cellStyle name="SAPBEXHLevel1 4 2 7" xfId="23696" xr:uid="{00000000-0005-0000-0000-000021690000}"/>
    <cellStyle name="SAPBEXHLevel1 4 2 8" xfId="35031" xr:uid="{00000000-0005-0000-0000-000022690000}"/>
    <cellStyle name="SAPBEXHLevel1 4 3" xfId="7879" xr:uid="{00000000-0005-0000-0000-000023690000}"/>
    <cellStyle name="SAPBEXHLevel1 4 3 2" xfId="16864" xr:uid="{00000000-0005-0000-0000-000024690000}"/>
    <cellStyle name="SAPBEXHLevel1 4 3 2 2" xfId="28418" xr:uid="{00000000-0005-0000-0000-000025690000}"/>
    <cellStyle name="SAPBEXHLevel1 4 3 2 3" xfId="39260" xr:uid="{00000000-0005-0000-0000-000026690000}"/>
    <cellStyle name="SAPBEXHLevel1 4 3 3" xfId="18643" xr:uid="{00000000-0005-0000-0000-000027690000}"/>
    <cellStyle name="SAPBEXHLevel1 4 3 3 2" xfId="30131" xr:uid="{00000000-0005-0000-0000-000028690000}"/>
    <cellStyle name="SAPBEXHLevel1 4 3 3 3" xfId="40928" xr:uid="{00000000-0005-0000-0000-000029690000}"/>
    <cellStyle name="SAPBEXHLevel1 4 3 4" xfId="20351" xr:uid="{00000000-0005-0000-0000-00002A690000}"/>
    <cellStyle name="SAPBEXHLevel1 4 3 4 2" xfId="31839" xr:uid="{00000000-0005-0000-0000-00002B690000}"/>
    <cellStyle name="SAPBEXHLevel1 4 3 4 3" xfId="42456" xr:uid="{00000000-0005-0000-0000-00002C690000}"/>
    <cellStyle name="SAPBEXHLevel1 4 3 5" xfId="22085" xr:uid="{00000000-0005-0000-0000-00002D690000}"/>
    <cellStyle name="SAPBEXHLevel1 4 3 5 2" xfId="33566" xr:uid="{00000000-0005-0000-0000-00002E690000}"/>
    <cellStyle name="SAPBEXHLevel1 4 3 5 3" xfId="43995" xr:uid="{00000000-0005-0000-0000-00002F690000}"/>
    <cellStyle name="SAPBEXHLevel1 4 3 6" xfId="12330" xr:uid="{00000000-0005-0000-0000-000030690000}"/>
    <cellStyle name="SAPBEXHLevel1 4 3 7" xfId="23909" xr:uid="{00000000-0005-0000-0000-000031690000}"/>
    <cellStyle name="SAPBEXHLevel1 4 3 8" xfId="35244" xr:uid="{00000000-0005-0000-0000-000032690000}"/>
    <cellStyle name="SAPBEXHLevel1 4 4" xfId="7981" xr:uid="{00000000-0005-0000-0000-000033690000}"/>
    <cellStyle name="SAPBEXHLevel1 4 4 2" xfId="16966" xr:uid="{00000000-0005-0000-0000-000034690000}"/>
    <cellStyle name="SAPBEXHLevel1 4 4 2 2" xfId="28520" xr:uid="{00000000-0005-0000-0000-000035690000}"/>
    <cellStyle name="SAPBEXHLevel1 4 4 2 3" xfId="39358" xr:uid="{00000000-0005-0000-0000-000036690000}"/>
    <cellStyle name="SAPBEXHLevel1 4 4 3" xfId="18743" xr:uid="{00000000-0005-0000-0000-000037690000}"/>
    <cellStyle name="SAPBEXHLevel1 4 4 3 2" xfId="30231" xr:uid="{00000000-0005-0000-0000-000038690000}"/>
    <cellStyle name="SAPBEXHLevel1 4 4 3 3" xfId="41027" xr:uid="{00000000-0005-0000-0000-000039690000}"/>
    <cellStyle name="SAPBEXHLevel1 4 4 4" xfId="20453" xr:uid="{00000000-0005-0000-0000-00003A690000}"/>
    <cellStyle name="SAPBEXHLevel1 4 4 4 2" xfId="31941" xr:uid="{00000000-0005-0000-0000-00003B690000}"/>
    <cellStyle name="SAPBEXHLevel1 4 4 4 3" xfId="42554" xr:uid="{00000000-0005-0000-0000-00003C690000}"/>
    <cellStyle name="SAPBEXHLevel1 4 4 5" xfId="22187" xr:uid="{00000000-0005-0000-0000-00003D690000}"/>
    <cellStyle name="SAPBEXHLevel1 4 4 5 2" xfId="33668" xr:uid="{00000000-0005-0000-0000-00003E690000}"/>
    <cellStyle name="SAPBEXHLevel1 4 4 5 3" xfId="44093" xr:uid="{00000000-0005-0000-0000-00003F690000}"/>
    <cellStyle name="SAPBEXHLevel1 4 4 6" xfId="12432" xr:uid="{00000000-0005-0000-0000-000040690000}"/>
    <cellStyle name="SAPBEXHLevel1 4 4 7" xfId="24011" xr:uid="{00000000-0005-0000-0000-000041690000}"/>
    <cellStyle name="SAPBEXHLevel1 4 4 8" xfId="35346" xr:uid="{00000000-0005-0000-0000-000042690000}"/>
    <cellStyle name="SAPBEXHLevel1 4 5" xfId="10229" xr:uid="{00000000-0005-0000-0000-000043690000}"/>
    <cellStyle name="SAPBEXHLevel1 4 6" xfId="14256" xr:uid="{00000000-0005-0000-0000-000044690000}"/>
    <cellStyle name="SAPBEXHLevel1 4 6 2" xfId="25820" xr:uid="{00000000-0005-0000-0000-000045690000}"/>
    <cellStyle name="SAPBEXHLevel1 4 6 3" xfId="36983" xr:uid="{00000000-0005-0000-0000-000046690000}"/>
    <cellStyle name="SAPBEXHLevel1 4 7" xfId="12568" xr:uid="{00000000-0005-0000-0000-000047690000}"/>
    <cellStyle name="SAPBEXHLevel1 4 7 2" xfId="24138" xr:uid="{00000000-0005-0000-0000-000048690000}"/>
    <cellStyle name="SAPBEXHLevel1 4 7 3" xfId="35469" xr:uid="{00000000-0005-0000-0000-000049690000}"/>
    <cellStyle name="SAPBEXHLevel1 4 8" xfId="12801" xr:uid="{00000000-0005-0000-0000-00004A690000}"/>
    <cellStyle name="SAPBEXHLevel1 4 8 2" xfId="24371" xr:uid="{00000000-0005-0000-0000-00004B690000}"/>
    <cellStyle name="SAPBEXHLevel1 4 8 3" xfId="35692" xr:uid="{00000000-0005-0000-0000-00004C690000}"/>
    <cellStyle name="SAPBEXHLevel1 4 9" xfId="13748" xr:uid="{00000000-0005-0000-0000-00004D690000}"/>
    <cellStyle name="SAPBEXHLevel1 4 9 2" xfId="25312" xr:uid="{00000000-0005-0000-0000-00004E690000}"/>
    <cellStyle name="SAPBEXHLevel1 4 9 3" xfId="36541" xr:uid="{00000000-0005-0000-0000-00004F690000}"/>
    <cellStyle name="SAPBEXHLevel1 5" xfId="12604" xr:uid="{00000000-0005-0000-0000-000050690000}"/>
    <cellStyle name="SAPBEXHLevel1 5 2" xfId="24174" xr:uid="{00000000-0005-0000-0000-000051690000}"/>
    <cellStyle name="SAPBEXHLevel1 5 3" xfId="35505" xr:uid="{00000000-0005-0000-0000-000052690000}"/>
    <cellStyle name="SAPBEXHLevel1 6" xfId="15396" xr:uid="{00000000-0005-0000-0000-000053690000}"/>
    <cellStyle name="SAPBEXHLevel1 6 2" xfId="26950" xr:uid="{00000000-0005-0000-0000-000054690000}"/>
    <cellStyle name="SAPBEXHLevel1 6 3" xfId="37972" xr:uid="{00000000-0005-0000-0000-000055690000}"/>
    <cellStyle name="SAPBEXHLevel1 7" xfId="17343" xr:uid="{00000000-0005-0000-0000-000056690000}"/>
    <cellStyle name="SAPBEXHLevel1 7 2" xfId="28831" xr:uid="{00000000-0005-0000-0000-000057690000}"/>
    <cellStyle name="SAPBEXHLevel1 7 3" xfId="39635" xr:uid="{00000000-0005-0000-0000-000058690000}"/>
    <cellStyle name="SAPBEXHLevel1 8" xfId="18934" xr:uid="{00000000-0005-0000-0000-000059690000}"/>
    <cellStyle name="SAPBEXHLevel1 8 2" xfId="30422" xr:uid="{00000000-0005-0000-0000-00005A690000}"/>
    <cellStyle name="SAPBEXHLevel1 8 3" xfId="41211" xr:uid="{00000000-0005-0000-0000-00005B690000}"/>
    <cellStyle name="SAPBEXHLevel1 9" xfId="9232" xr:uid="{00000000-0005-0000-0000-00005C690000}"/>
    <cellStyle name="SAPBEXHLevel1X" xfId="4390" xr:uid="{00000000-0005-0000-0000-00005D690000}"/>
    <cellStyle name="SAPBEXHLevel1X 2" xfId="4391" xr:uid="{00000000-0005-0000-0000-00005E690000}"/>
    <cellStyle name="SAPBEXHLevel1X 2 10" xfId="13066" xr:uid="{00000000-0005-0000-0000-00005F690000}"/>
    <cellStyle name="SAPBEXHLevel1X 2 10 2" xfId="24635" xr:uid="{00000000-0005-0000-0000-000060690000}"/>
    <cellStyle name="SAPBEXHLevel1X 2 10 3" xfId="35923" xr:uid="{00000000-0005-0000-0000-000061690000}"/>
    <cellStyle name="SAPBEXHLevel1X 2 11" xfId="13587" xr:uid="{00000000-0005-0000-0000-000062690000}"/>
    <cellStyle name="SAPBEXHLevel1X 2 11 2" xfId="25151" xr:uid="{00000000-0005-0000-0000-000063690000}"/>
    <cellStyle name="SAPBEXHLevel1X 2 11 3" xfId="36398" xr:uid="{00000000-0005-0000-0000-000064690000}"/>
    <cellStyle name="SAPBEXHLevel1X 2 12" xfId="13738" xr:uid="{00000000-0005-0000-0000-000065690000}"/>
    <cellStyle name="SAPBEXHLevel1X 2 12 2" xfId="25302" xr:uid="{00000000-0005-0000-0000-000066690000}"/>
    <cellStyle name="SAPBEXHLevel1X 2 12 3" xfId="36532" xr:uid="{00000000-0005-0000-0000-000067690000}"/>
    <cellStyle name="SAPBEXHLevel1X 2 13" xfId="20564" xr:uid="{00000000-0005-0000-0000-000068690000}"/>
    <cellStyle name="SAPBEXHLevel1X 2 13 2" xfId="32052" xr:uid="{00000000-0005-0000-0000-000069690000}"/>
    <cellStyle name="SAPBEXHLevel1X 2 13 3" xfId="42663" xr:uid="{00000000-0005-0000-0000-00006A690000}"/>
    <cellStyle name="SAPBEXHLevel1X 2 14" xfId="8906" xr:uid="{00000000-0005-0000-0000-00006B690000}"/>
    <cellStyle name="SAPBEXHLevel1X 2 15" xfId="28634" xr:uid="{00000000-0005-0000-0000-00006C690000}"/>
    <cellStyle name="SAPBEXHLevel1X 2 2" xfId="4392" xr:uid="{00000000-0005-0000-0000-00006D690000}"/>
    <cellStyle name="SAPBEXHLevel1X 2 2 10" xfId="13016" xr:uid="{00000000-0005-0000-0000-00006E690000}"/>
    <cellStyle name="SAPBEXHLevel1X 2 2 10 2" xfId="24585" xr:uid="{00000000-0005-0000-0000-00006F690000}"/>
    <cellStyle name="SAPBEXHLevel1X 2 2 10 3" xfId="35874" xr:uid="{00000000-0005-0000-0000-000070690000}"/>
    <cellStyle name="SAPBEXHLevel1X 2 2 11" xfId="18860" xr:uid="{00000000-0005-0000-0000-000071690000}"/>
    <cellStyle name="SAPBEXHLevel1X 2 2 11 2" xfId="30348" xr:uid="{00000000-0005-0000-0000-000072690000}"/>
    <cellStyle name="SAPBEXHLevel1X 2 2 11 3" xfId="41142" xr:uid="{00000000-0005-0000-0000-000073690000}"/>
    <cellStyle name="SAPBEXHLevel1X 2 2 12" xfId="12208" xr:uid="{00000000-0005-0000-0000-000074690000}"/>
    <cellStyle name="SAPBEXHLevel1X 2 2 13" xfId="8332" xr:uid="{00000000-0005-0000-0000-000075690000}"/>
    <cellStyle name="SAPBEXHLevel1X 2 2 2" xfId="4393" xr:uid="{00000000-0005-0000-0000-000076690000}"/>
    <cellStyle name="SAPBEXHLevel1X 2 2 3" xfId="4394" xr:uid="{00000000-0005-0000-0000-000077690000}"/>
    <cellStyle name="SAPBEXHLevel1X 2 2 4" xfId="7095" xr:uid="{00000000-0005-0000-0000-000078690000}"/>
    <cellStyle name="SAPBEXHLevel1X 2 2 4 2" xfId="16376" xr:uid="{00000000-0005-0000-0000-000079690000}"/>
    <cellStyle name="SAPBEXHLevel1X 2 2 4 2 2" xfId="27930" xr:uid="{00000000-0005-0000-0000-00007A690000}"/>
    <cellStyle name="SAPBEXHLevel1X 2 2 4 2 3" xfId="38841" xr:uid="{00000000-0005-0000-0000-00007B690000}"/>
    <cellStyle name="SAPBEXHLevel1X 2 2 4 3" xfId="18232" xr:uid="{00000000-0005-0000-0000-00007C690000}"/>
    <cellStyle name="SAPBEXHLevel1X 2 2 4 3 2" xfId="29720" xr:uid="{00000000-0005-0000-0000-00007D690000}"/>
    <cellStyle name="SAPBEXHLevel1X 2 2 4 3 3" xfId="40521" xr:uid="{00000000-0005-0000-0000-00007E690000}"/>
    <cellStyle name="SAPBEXHLevel1X 2 2 4 4" xfId="19895" xr:uid="{00000000-0005-0000-0000-00007F690000}"/>
    <cellStyle name="SAPBEXHLevel1X 2 2 4 4 2" xfId="31383" xr:uid="{00000000-0005-0000-0000-000080690000}"/>
    <cellStyle name="SAPBEXHLevel1X 2 2 4 4 3" xfId="42065" xr:uid="{00000000-0005-0000-0000-000081690000}"/>
    <cellStyle name="SAPBEXHLevel1X 2 2 4 5" xfId="21629" xr:uid="{00000000-0005-0000-0000-000082690000}"/>
    <cellStyle name="SAPBEXHLevel1X 2 2 4 5 2" xfId="33110" xr:uid="{00000000-0005-0000-0000-000083690000}"/>
    <cellStyle name="SAPBEXHLevel1X 2 2 4 5 3" xfId="43604" xr:uid="{00000000-0005-0000-0000-000084690000}"/>
    <cellStyle name="SAPBEXHLevel1X 2 2 4 6" xfId="11798" xr:uid="{00000000-0005-0000-0000-000085690000}"/>
    <cellStyle name="SAPBEXHLevel1X 2 2 4 7" xfId="23453" xr:uid="{00000000-0005-0000-0000-000086690000}"/>
    <cellStyle name="SAPBEXHLevel1X 2 2 4 8" xfId="34790" xr:uid="{00000000-0005-0000-0000-000087690000}"/>
    <cellStyle name="SAPBEXHLevel1X 2 2 5" xfId="6702" xr:uid="{00000000-0005-0000-0000-000088690000}"/>
    <cellStyle name="SAPBEXHLevel1X 2 2 5 2" xfId="15983" xr:uid="{00000000-0005-0000-0000-000089690000}"/>
    <cellStyle name="SAPBEXHLevel1X 2 2 5 2 2" xfId="27537" xr:uid="{00000000-0005-0000-0000-00008A690000}"/>
    <cellStyle name="SAPBEXHLevel1X 2 2 5 2 3" xfId="38498" xr:uid="{00000000-0005-0000-0000-00008B690000}"/>
    <cellStyle name="SAPBEXHLevel1X 2 2 5 3" xfId="17884" xr:uid="{00000000-0005-0000-0000-00008C690000}"/>
    <cellStyle name="SAPBEXHLevel1X 2 2 5 3 2" xfId="29372" xr:uid="{00000000-0005-0000-0000-00008D690000}"/>
    <cellStyle name="SAPBEXHLevel1X 2 2 5 3 3" xfId="40175" xr:uid="{00000000-0005-0000-0000-00008E690000}"/>
    <cellStyle name="SAPBEXHLevel1X 2 2 5 4" xfId="19502" xr:uid="{00000000-0005-0000-0000-00008F690000}"/>
    <cellStyle name="SAPBEXHLevel1X 2 2 5 4 2" xfId="30990" xr:uid="{00000000-0005-0000-0000-000090690000}"/>
    <cellStyle name="SAPBEXHLevel1X 2 2 5 4 3" xfId="41722" xr:uid="{00000000-0005-0000-0000-000091690000}"/>
    <cellStyle name="SAPBEXHLevel1X 2 2 5 5" xfId="21236" xr:uid="{00000000-0005-0000-0000-000092690000}"/>
    <cellStyle name="SAPBEXHLevel1X 2 2 5 5 2" xfId="32717" xr:uid="{00000000-0005-0000-0000-000093690000}"/>
    <cellStyle name="SAPBEXHLevel1X 2 2 5 5 3" xfId="43261" xr:uid="{00000000-0005-0000-0000-000094690000}"/>
    <cellStyle name="SAPBEXHLevel1X 2 2 5 6" xfId="11405" xr:uid="{00000000-0005-0000-0000-000095690000}"/>
    <cellStyle name="SAPBEXHLevel1X 2 2 5 7" xfId="23060" xr:uid="{00000000-0005-0000-0000-000096690000}"/>
    <cellStyle name="SAPBEXHLevel1X 2 2 5 8" xfId="34397" xr:uid="{00000000-0005-0000-0000-000097690000}"/>
    <cellStyle name="SAPBEXHLevel1X 2 2 6" xfId="7807" xr:uid="{00000000-0005-0000-0000-000098690000}"/>
    <cellStyle name="SAPBEXHLevel1X 2 2 6 2" xfId="16792" xr:uid="{00000000-0005-0000-0000-000099690000}"/>
    <cellStyle name="SAPBEXHLevel1X 2 2 6 2 2" xfId="28346" xr:uid="{00000000-0005-0000-0000-00009A690000}"/>
    <cellStyle name="SAPBEXHLevel1X 2 2 6 2 3" xfId="39212" xr:uid="{00000000-0005-0000-0000-00009B690000}"/>
    <cellStyle name="SAPBEXHLevel1X 2 2 6 3" xfId="18587" xr:uid="{00000000-0005-0000-0000-00009C690000}"/>
    <cellStyle name="SAPBEXHLevel1X 2 2 6 3 2" xfId="30075" xr:uid="{00000000-0005-0000-0000-00009D690000}"/>
    <cellStyle name="SAPBEXHLevel1X 2 2 6 3 3" xfId="40873" xr:uid="{00000000-0005-0000-0000-00009E690000}"/>
    <cellStyle name="SAPBEXHLevel1X 2 2 6 4" xfId="20279" xr:uid="{00000000-0005-0000-0000-00009F690000}"/>
    <cellStyle name="SAPBEXHLevel1X 2 2 6 4 2" xfId="31767" xr:uid="{00000000-0005-0000-0000-0000A0690000}"/>
    <cellStyle name="SAPBEXHLevel1X 2 2 6 4 3" xfId="42408" xr:uid="{00000000-0005-0000-0000-0000A1690000}"/>
    <cellStyle name="SAPBEXHLevel1X 2 2 6 5" xfId="22013" xr:uid="{00000000-0005-0000-0000-0000A2690000}"/>
    <cellStyle name="SAPBEXHLevel1X 2 2 6 5 2" xfId="33494" xr:uid="{00000000-0005-0000-0000-0000A3690000}"/>
    <cellStyle name="SAPBEXHLevel1X 2 2 6 5 3" xfId="43947" xr:uid="{00000000-0005-0000-0000-0000A4690000}"/>
    <cellStyle name="SAPBEXHLevel1X 2 2 6 6" xfId="12258" xr:uid="{00000000-0005-0000-0000-0000A5690000}"/>
    <cellStyle name="SAPBEXHLevel1X 2 2 6 7" xfId="23837" xr:uid="{00000000-0005-0000-0000-0000A6690000}"/>
    <cellStyle name="SAPBEXHLevel1X 2 2 6 8" xfId="35172" xr:uid="{00000000-0005-0000-0000-0000A7690000}"/>
    <cellStyle name="SAPBEXHLevel1X 2 2 7" xfId="10231" xr:uid="{00000000-0005-0000-0000-0000A8690000}"/>
    <cellStyle name="SAPBEXHLevel1X 2 2 7 2" xfId="14972" xr:uid="{00000000-0005-0000-0000-0000A9690000}"/>
    <cellStyle name="SAPBEXHLevel1X 2 2 7 2 2" xfId="26530" xr:uid="{00000000-0005-0000-0000-0000AA690000}"/>
    <cellStyle name="SAPBEXHLevel1X 2 2 7 2 3" xfId="37588" xr:uid="{00000000-0005-0000-0000-0000AB690000}"/>
    <cellStyle name="SAPBEXHLevel1X 2 2 7 3" xfId="12553" xr:uid="{00000000-0005-0000-0000-0000AC690000}"/>
    <cellStyle name="SAPBEXHLevel1X 2 2 7 3 2" xfId="24123" xr:uid="{00000000-0005-0000-0000-0000AD690000}"/>
    <cellStyle name="SAPBEXHLevel1X 2 2 7 3 3" xfId="35454" xr:uid="{00000000-0005-0000-0000-0000AE690000}"/>
    <cellStyle name="SAPBEXHLevel1X 2 2 7 4" xfId="17226" xr:uid="{00000000-0005-0000-0000-0000AF690000}"/>
    <cellStyle name="SAPBEXHLevel1X 2 2 7 4 2" xfId="28714" xr:uid="{00000000-0005-0000-0000-0000B0690000}"/>
    <cellStyle name="SAPBEXHLevel1X 2 2 7 4 3" xfId="39533" xr:uid="{00000000-0005-0000-0000-0000B1690000}"/>
    <cellStyle name="SAPBEXHLevel1X 2 2 7 5" xfId="13238" xr:uid="{00000000-0005-0000-0000-0000B2690000}"/>
    <cellStyle name="SAPBEXHLevel1X 2 2 7 5 2" xfId="24806" xr:uid="{00000000-0005-0000-0000-0000B3690000}"/>
    <cellStyle name="SAPBEXHLevel1X 2 2 7 5 3" xfId="36087" xr:uid="{00000000-0005-0000-0000-0000B4690000}"/>
    <cellStyle name="SAPBEXHLevel1X 2 2 7 6" xfId="22379" xr:uid="{00000000-0005-0000-0000-0000B5690000}"/>
    <cellStyle name="SAPBEXHLevel1X 2 2 7 7" xfId="8662" xr:uid="{00000000-0005-0000-0000-0000B6690000}"/>
    <cellStyle name="SAPBEXHLevel1X 2 2 8" xfId="13921" xr:uid="{00000000-0005-0000-0000-0000B7690000}"/>
    <cellStyle name="SAPBEXHLevel1X 2 2 8 2" xfId="25485" xr:uid="{00000000-0005-0000-0000-0000B8690000}"/>
    <cellStyle name="SAPBEXHLevel1X 2 2 8 3" xfId="36690" xr:uid="{00000000-0005-0000-0000-0000B9690000}"/>
    <cellStyle name="SAPBEXHLevel1X 2 2 9" xfId="14673" xr:uid="{00000000-0005-0000-0000-0000BA690000}"/>
    <cellStyle name="SAPBEXHLevel1X 2 2 9 2" xfId="26234" xr:uid="{00000000-0005-0000-0000-0000BB690000}"/>
    <cellStyle name="SAPBEXHLevel1X 2 2 9 3" xfId="37336" xr:uid="{00000000-0005-0000-0000-0000BC690000}"/>
    <cellStyle name="SAPBEXHLevel1X 2 3" xfId="4395" xr:uid="{00000000-0005-0000-0000-0000BD690000}"/>
    <cellStyle name="SAPBEXHLevel1X 2 3 10" xfId="15169" xr:uid="{00000000-0005-0000-0000-0000BE690000}"/>
    <cellStyle name="SAPBEXHLevel1X 2 3 10 2" xfId="26727" xr:uid="{00000000-0005-0000-0000-0000BF690000}"/>
    <cellStyle name="SAPBEXHLevel1X 2 3 10 3" xfId="37767" xr:uid="{00000000-0005-0000-0000-0000C0690000}"/>
    <cellStyle name="SAPBEXHLevel1X 2 3 11" xfId="13295" xr:uid="{00000000-0005-0000-0000-0000C1690000}"/>
    <cellStyle name="SAPBEXHLevel1X 2 3 11 2" xfId="24863" xr:uid="{00000000-0005-0000-0000-0000C2690000}"/>
    <cellStyle name="SAPBEXHLevel1X 2 3 11 3" xfId="36139" xr:uid="{00000000-0005-0000-0000-0000C3690000}"/>
    <cellStyle name="SAPBEXHLevel1X 2 3 12" xfId="11393" xr:uid="{00000000-0005-0000-0000-0000C4690000}"/>
    <cellStyle name="SAPBEXHLevel1X 2 3 13" xfId="8453" xr:uid="{00000000-0005-0000-0000-0000C5690000}"/>
    <cellStyle name="SAPBEXHLevel1X 2 3 2" xfId="4396" xr:uid="{00000000-0005-0000-0000-0000C6690000}"/>
    <cellStyle name="SAPBEXHLevel1X 2 3 3" xfId="5731" xr:uid="{00000000-0005-0000-0000-0000C7690000}"/>
    <cellStyle name="SAPBEXHLevel1X 2 3 3 2" xfId="15429" xr:uid="{00000000-0005-0000-0000-0000C8690000}"/>
    <cellStyle name="SAPBEXHLevel1X 2 3 3 2 2" xfId="26983" xr:uid="{00000000-0005-0000-0000-0000C9690000}"/>
    <cellStyle name="SAPBEXHLevel1X 2 3 3 2 3" xfId="38005" xr:uid="{00000000-0005-0000-0000-0000CA690000}"/>
    <cellStyle name="SAPBEXHLevel1X 2 3 3 3" xfId="17375" xr:uid="{00000000-0005-0000-0000-0000CB690000}"/>
    <cellStyle name="SAPBEXHLevel1X 2 3 3 3 2" xfId="28863" xr:uid="{00000000-0005-0000-0000-0000CC690000}"/>
    <cellStyle name="SAPBEXHLevel1X 2 3 3 3 3" xfId="39667" xr:uid="{00000000-0005-0000-0000-0000CD690000}"/>
    <cellStyle name="SAPBEXHLevel1X 2 3 3 4" xfId="18962" xr:uid="{00000000-0005-0000-0000-0000CE690000}"/>
    <cellStyle name="SAPBEXHLevel1X 2 3 3 4 2" xfId="30450" xr:uid="{00000000-0005-0000-0000-0000CF690000}"/>
    <cellStyle name="SAPBEXHLevel1X 2 3 3 4 3" xfId="41239" xr:uid="{00000000-0005-0000-0000-0000D0690000}"/>
    <cellStyle name="SAPBEXHLevel1X 2 3 3 5" xfId="20701" xr:uid="{00000000-0005-0000-0000-0000D1690000}"/>
    <cellStyle name="SAPBEXHLevel1X 2 3 3 5 2" xfId="32184" xr:uid="{00000000-0005-0000-0000-0000D2690000}"/>
    <cellStyle name="SAPBEXHLevel1X 2 3 3 5 3" xfId="42785" xr:uid="{00000000-0005-0000-0000-0000D3690000}"/>
    <cellStyle name="SAPBEXHLevel1X 2 3 3 6" xfId="10806" xr:uid="{00000000-0005-0000-0000-0000D4690000}"/>
    <cellStyle name="SAPBEXHLevel1X 2 3 3 7" xfId="22523" xr:uid="{00000000-0005-0000-0000-0000D5690000}"/>
    <cellStyle name="SAPBEXHLevel1X 2 3 3 8" xfId="33869" xr:uid="{00000000-0005-0000-0000-0000D6690000}"/>
    <cellStyle name="SAPBEXHLevel1X 2 3 4" xfId="7094" xr:uid="{00000000-0005-0000-0000-0000D7690000}"/>
    <cellStyle name="SAPBEXHLevel1X 2 3 4 2" xfId="16375" xr:uid="{00000000-0005-0000-0000-0000D8690000}"/>
    <cellStyle name="SAPBEXHLevel1X 2 3 4 2 2" xfId="27929" xr:uid="{00000000-0005-0000-0000-0000D9690000}"/>
    <cellStyle name="SAPBEXHLevel1X 2 3 4 2 3" xfId="38840" xr:uid="{00000000-0005-0000-0000-0000DA690000}"/>
    <cellStyle name="SAPBEXHLevel1X 2 3 4 3" xfId="18231" xr:uid="{00000000-0005-0000-0000-0000DB690000}"/>
    <cellStyle name="SAPBEXHLevel1X 2 3 4 3 2" xfId="29719" xr:uid="{00000000-0005-0000-0000-0000DC690000}"/>
    <cellStyle name="SAPBEXHLevel1X 2 3 4 3 3" xfId="40520" xr:uid="{00000000-0005-0000-0000-0000DD690000}"/>
    <cellStyle name="SAPBEXHLevel1X 2 3 4 4" xfId="19894" xr:uid="{00000000-0005-0000-0000-0000DE690000}"/>
    <cellStyle name="SAPBEXHLevel1X 2 3 4 4 2" xfId="31382" xr:uid="{00000000-0005-0000-0000-0000DF690000}"/>
    <cellStyle name="SAPBEXHLevel1X 2 3 4 4 3" xfId="42064" xr:uid="{00000000-0005-0000-0000-0000E0690000}"/>
    <cellStyle name="SAPBEXHLevel1X 2 3 4 5" xfId="21628" xr:uid="{00000000-0005-0000-0000-0000E1690000}"/>
    <cellStyle name="SAPBEXHLevel1X 2 3 4 5 2" xfId="33109" xr:uid="{00000000-0005-0000-0000-0000E2690000}"/>
    <cellStyle name="SAPBEXHLevel1X 2 3 4 5 3" xfId="43603" xr:uid="{00000000-0005-0000-0000-0000E3690000}"/>
    <cellStyle name="SAPBEXHLevel1X 2 3 4 6" xfId="11797" xr:uid="{00000000-0005-0000-0000-0000E4690000}"/>
    <cellStyle name="SAPBEXHLevel1X 2 3 4 7" xfId="23452" xr:uid="{00000000-0005-0000-0000-0000E5690000}"/>
    <cellStyle name="SAPBEXHLevel1X 2 3 4 8" xfId="34789" xr:uid="{00000000-0005-0000-0000-0000E6690000}"/>
    <cellStyle name="SAPBEXHLevel1X 2 3 5" xfId="7163" xr:uid="{00000000-0005-0000-0000-0000E7690000}"/>
    <cellStyle name="SAPBEXHLevel1X 2 3 5 2" xfId="16444" xr:uid="{00000000-0005-0000-0000-0000E8690000}"/>
    <cellStyle name="SAPBEXHLevel1X 2 3 5 2 2" xfId="27998" xr:uid="{00000000-0005-0000-0000-0000E9690000}"/>
    <cellStyle name="SAPBEXHLevel1X 2 3 5 2 3" xfId="38905" xr:uid="{00000000-0005-0000-0000-0000EA690000}"/>
    <cellStyle name="SAPBEXHLevel1X 2 3 5 3" xfId="18296" xr:uid="{00000000-0005-0000-0000-0000EB690000}"/>
    <cellStyle name="SAPBEXHLevel1X 2 3 5 3 2" xfId="29784" xr:uid="{00000000-0005-0000-0000-0000EC690000}"/>
    <cellStyle name="SAPBEXHLevel1X 2 3 5 3 3" xfId="40585" xr:uid="{00000000-0005-0000-0000-0000ED690000}"/>
    <cellStyle name="SAPBEXHLevel1X 2 3 5 4" xfId="19963" xr:uid="{00000000-0005-0000-0000-0000EE690000}"/>
    <cellStyle name="SAPBEXHLevel1X 2 3 5 4 2" xfId="31451" xr:uid="{00000000-0005-0000-0000-0000EF690000}"/>
    <cellStyle name="SAPBEXHLevel1X 2 3 5 4 3" xfId="42129" xr:uid="{00000000-0005-0000-0000-0000F0690000}"/>
    <cellStyle name="SAPBEXHLevel1X 2 3 5 5" xfId="21697" xr:uid="{00000000-0005-0000-0000-0000F1690000}"/>
    <cellStyle name="SAPBEXHLevel1X 2 3 5 5 2" xfId="33178" xr:uid="{00000000-0005-0000-0000-0000F2690000}"/>
    <cellStyle name="SAPBEXHLevel1X 2 3 5 5 3" xfId="43668" xr:uid="{00000000-0005-0000-0000-0000F3690000}"/>
    <cellStyle name="SAPBEXHLevel1X 2 3 5 6" xfId="11866" xr:uid="{00000000-0005-0000-0000-0000F4690000}"/>
    <cellStyle name="SAPBEXHLevel1X 2 3 5 7" xfId="23521" xr:uid="{00000000-0005-0000-0000-0000F5690000}"/>
    <cellStyle name="SAPBEXHLevel1X 2 3 5 8" xfId="34858" xr:uid="{00000000-0005-0000-0000-0000F6690000}"/>
    <cellStyle name="SAPBEXHLevel1X 2 3 6" xfId="6393" xr:uid="{00000000-0005-0000-0000-0000F7690000}"/>
    <cellStyle name="SAPBEXHLevel1X 2 3 6 2" xfId="15674" xr:uid="{00000000-0005-0000-0000-0000F8690000}"/>
    <cellStyle name="SAPBEXHLevel1X 2 3 6 2 2" xfId="27228" xr:uid="{00000000-0005-0000-0000-0000F9690000}"/>
    <cellStyle name="SAPBEXHLevel1X 2 3 6 2 3" xfId="38221" xr:uid="{00000000-0005-0000-0000-0000FA690000}"/>
    <cellStyle name="SAPBEXHLevel1X 2 3 6 3" xfId="17602" xr:uid="{00000000-0005-0000-0000-0000FB690000}"/>
    <cellStyle name="SAPBEXHLevel1X 2 3 6 3 2" xfId="29090" xr:uid="{00000000-0005-0000-0000-0000FC690000}"/>
    <cellStyle name="SAPBEXHLevel1X 2 3 6 3 3" xfId="39893" xr:uid="{00000000-0005-0000-0000-0000FD690000}"/>
    <cellStyle name="SAPBEXHLevel1X 2 3 6 4" xfId="19193" xr:uid="{00000000-0005-0000-0000-0000FE690000}"/>
    <cellStyle name="SAPBEXHLevel1X 2 3 6 4 2" xfId="30681" xr:uid="{00000000-0005-0000-0000-0000FF690000}"/>
    <cellStyle name="SAPBEXHLevel1X 2 3 6 4 3" xfId="41445" xr:uid="{00000000-0005-0000-0000-0000006A0000}"/>
    <cellStyle name="SAPBEXHLevel1X 2 3 6 5" xfId="20927" xr:uid="{00000000-0005-0000-0000-0000016A0000}"/>
    <cellStyle name="SAPBEXHLevel1X 2 3 6 5 2" xfId="32408" xr:uid="{00000000-0005-0000-0000-0000026A0000}"/>
    <cellStyle name="SAPBEXHLevel1X 2 3 6 5 3" xfId="42984" xr:uid="{00000000-0005-0000-0000-0000036A0000}"/>
    <cellStyle name="SAPBEXHLevel1X 2 3 6 6" xfId="11096" xr:uid="{00000000-0005-0000-0000-0000046A0000}"/>
    <cellStyle name="SAPBEXHLevel1X 2 3 6 7" xfId="22751" xr:uid="{00000000-0005-0000-0000-0000056A0000}"/>
    <cellStyle name="SAPBEXHLevel1X 2 3 6 8" xfId="34088" xr:uid="{00000000-0005-0000-0000-0000066A0000}"/>
    <cellStyle name="SAPBEXHLevel1X 2 3 7" xfId="10232" xr:uid="{00000000-0005-0000-0000-0000076A0000}"/>
    <cellStyle name="SAPBEXHLevel1X 2 3 8" xfId="13920" xr:uid="{00000000-0005-0000-0000-0000086A0000}"/>
    <cellStyle name="SAPBEXHLevel1X 2 3 8 2" xfId="25484" xr:uid="{00000000-0005-0000-0000-0000096A0000}"/>
    <cellStyle name="SAPBEXHLevel1X 2 3 8 3" xfId="36689" xr:uid="{00000000-0005-0000-0000-00000A6A0000}"/>
    <cellStyle name="SAPBEXHLevel1X 2 3 9" xfId="14672" xr:uid="{00000000-0005-0000-0000-00000B6A0000}"/>
    <cellStyle name="SAPBEXHLevel1X 2 3 9 2" xfId="26233" xr:uid="{00000000-0005-0000-0000-00000C6A0000}"/>
    <cellStyle name="SAPBEXHLevel1X 2 3 9 3" xfId="37335" xr:uid="{00000000-0005-0000-0000-00000D6A0000}"/>
    <cellStyle name="SAPBEXHLevel1X 2 4" xfId="4397" xr:uid="{00000000-0005-0000-0000-00000E6A0000}"/>
    <cellStyle name="SAPBEXHLevel1X 2 5" xfId="4398" xr:uid="{00000000-0005-0000-0000-00000F6A0000}"/>
    <cellStyle name="SAPBEXHLevel1X 2 6" xfId="6575" xr:uid="{00000000-0005-0000-0000-0000106A0000}"/>
    <cellStyle name="SAPBEXHLevel1X 2 6 2" xfId="15856" xr:uid="{00000000-0005-0000-0000-0000116A0000}"/>
    <cellStyle name="SAPBEXHLevel1X 2 6 2 2" xfId="27410" xr:uid="{00000000-0005-0000-0000-0000126A0000}"/>
    <cellStyle name="SAPBEXHLevel1X 2 6 2 3" xfId="38380" xr:uid="{00000000-0005-0000-0000-0000136A0000}"/>
    <cellStyle name="SAPBEXHLevel1X 2 6 3" xfId="17765" xr:uid="{00000000-0005-0000-0000-0000146A0000}"/>
    <cellStyle name="SAPBEXHLevel1X 2 6 3 2" xfId="29253" xr:uid="{00000000-0005-0000-0000-0000156A0000}"/>
    <cellStyle name="SAPBEXHLevel1X 2 6 3 3" xfId="40056" xr:uid="{00000000-0005-0000-0000-0000166A0000}"/>
    <cellStyle name="SAPBEXHLevel1X 2 6 4" xfId="19375" xr:uid="{00000000-0005-0000-0000-0000176A0000}"/>
    <cellStyle name="SAPBEXHLevel1X 2 6 4 2" xfId="30863" xr:uid="{00000000-0005-0000-0000-0000186A0000}"/>
    <cellStyle name="SAPBEXHLevel1X 2 6 4 3" xfId="41604" xr:uid="{00000000-0005-0000-0000-0000196A0000}"/>
    <cellStyle name="SAPBEXHLevel1X 2 6 5" xfId="21109" xr:uid="{00000000-0005-0000-0000-00001A6A0000}"/>
    <cellStyle name="SAPBEXHLevel1X 2 6 5 2" xfId="32590" xr:uid="{00000000-0005-0000-0000-00001B6A0000}"/>
    <cellStyle name="SAPBEXHLevel1X 2 6 5 3" xfId="43143" xr:uid="{00000000-0005-0000-0000-00001C6A0000}"/>
    <cellStyle name="SAPBEXHLevel1X 2 6 6" xfId="11278" xr:uid="{00000000-0005-0000-0000-00001D6A0000}"/>
    <cellStyle name="SAPBEXHLevel1X 2 6 7" xfId="22933" xr:uid="{00000000-0005-0000-0000-00001E6A0000}"/>
    <cellStyle name="SAPBEXHLevel1X 2 6 8" xfId="34270" xr:uid="{00000000-0005-0000-0000-00001F6A0000}"/>
    <cellStyle name="SAPBEXHLevel1X 2 7" xfId="6439" xr:uid="{00000000-0005-0000-0000-0000206A0000}"/>
    <cellStyle name="SAPBEXHLevel1X 2 7 2" xfId="15720" xr:uid="{00000000-0005-0000-0000-0000216A0000}"/>
    <cellStyle name="SAPBEXHLevel1X 2 7 2 2" xfId="27274" xr:uid="{00000000-0005-0000-0000-0000226A0000}"/>
    <cellStyle name="SAPBEXHLevel1X 2 7 2 3" xfId="38262" xr:uid="{00000000-0005-0000-0000-0000236A0000}"/>
    <cellStyle name="SAPBEXHLevel1X 2 7 3" xfId="17646" xr:uid="{00000000-0005-0000-0000-0000246A0000}"/>
    <cellStyle name="SAPBEXHLevel1X 2 7 3 2" xfId="29134" xr:uid="{00000000-0005-0000-0000-0000256A0000}"/>
    <cellStyle name="SAPBEXHLevel1X 2 7 3 3" xfId="39937" xr:uid="{00000000-0005-0000-0000-0000266A0000}"/>
    <cellStyle name="SAPBEXHLevel1X 2 7 4" xfId="19239" xr:uid="{00000000-0005-0000-0000-0000276A0000}"/>
    <cellStyle name="SAPBEXHLevel1X 2 7 4 2" xfId="30727" xr:uid="{00000000-0005-0000-0000-0000286A0000}"/>
    <cellStyle name="SAPBEXHLevel1X 2 7 4 3" xfId="41486" xr:uid="{00000000-0005-0000-0000-0000296A0000}"/>
    <cellStyle name="SAPBEXHLevel1X 2 7 5" xfId="20973" xr:uid="{00000000-0005-0000-0000-00002A6A0000}"/>
    <cellStyle name="SAPBEXHLevel1X 2 7 5 2" xfId="32454" xr:uid="{00000000-0005-0000-0000-00002B6A0000}"/>
    <cellStyle name="SAPBEXHLevel1X 2 7 5 3" xfId="43025" xr:uid="{00000000-0005-0000-0000-00002C6A0000}"/>
    <cellStyle name="SAPBEXHLevel1X 2 7 6" xfId="11142" xr:uid="{00000000-0005-0000-0000-00002D6A0000}"/>
    <cellStyle name="SAPBEXHLevel1X 2 7 7" xfId="22797" xr:uid="{00000000-0005-0000-0000-00002E6A0000}"/>
    <cellStyle name="SAPBEXHLevel1X 2 7 8" xfId="34134" xr:uid="{00000000-0005-0000-0000-00002F6A0000}"/>
    <cellStyle name="SAPBEXHLevel1X 2 8" xfId="6736" xr:uid="{00000000-0005-0000-0000-0000306A0000}"/>
    <cellStyle name="SAPBEXHLevel1X 2 8 2" xfId="16017" xr:uid="{00000000-0005-0000-0000-0000316A0000}"/>
    <cellStyle name="SAPBEXHLevel1X 2 8 2 2" xfId="27571" xr:uid="{00000000-0005-0000-0000-0000326A0000}"/>
    <cellStyle name="SAPBEXHLevel1X 2 8 2 3" xfId="38528" xr:uid="{00000000-0005-0000-0000-0000336A0000}"/>
    <cellStyle name="SAPBEXHLevel1X 2 8 3" xfId="17915" xr:uid="{00000000-0005-0000-0000-0000346A0000}"/>
    <cellStyle name="SAPBEXHLevel1X 2 8 3 2" xfId="29403" xr:uid="{00000000-0005-0000-0000-0000356A0000}"/>
    <cellStyle name="SAPBEXHLevel1X 2 8 3 3" xfId="40205" xr:uid="{00000000-0005-0000-0000-0000366A0000}"/>
    <cellStyle name="SAPBEXHLevel1X 2 8 4" xfId="19536" xr:uid="{00000000-0005-0000-0000-0000376A0000}"/>
    <cellStyle name="SAPBEXHLevel1X 2 8 4 2" xfId="31024" xr:uid="{00000000-0005-0000-0000-0000386A0000}"/>
    <cellStyle name="SAPBEXHLevel1X 2 8 4 3" xfId="41752" xr:uid="{00000000-0005-0000-0000-0000396A0000}"/>
    <cellStyle name="SAPBEXHLevel1X 2 8 5" xfId="21270" xr:uid="{00000000-0005-0000-0000-00003A6A0000}"/>
    <cellStyle name="SAPBEXHLevel1X 2 8 5 2" xfId="32751" xr:uid="{00000000-0005-0000-0000-00003B6A0000}"/>
    <cellStyle name="SAPBEXHLevel1X 2 8 5 3" xfId="43291" xr:uid="{00000000-0005-0000-0000-00003C6A0000}"/>
    <cellStyle name="SAPBEXHLevel1X 2 8 6" xfId="11439" xr:uid="{00000000-0005-0000-0000-00003D6A0000}"/>
    <cellStyle name="SAPBEXHLevel1X 2 8 7" xfId="23094" xr:uid="{00000000-0005-0000-0000-00003E6A0000}"/>
    <cellStyle name="SAPBEXHLevel1X 2 8 8" xfId="34431" xr:uid="{00000000-0005-0000-0000-00003F6A0000}"/>
    <cellStyle name="SAPBEXHLevel1X 2 9" xfId="10230" xr:uid="{00000000-0005-0000-0000-0000406A0000}"/>
    <cellStyle name="SAPBEXHLevel1X 2 9 2" xfId="14971" xr:uid="{00000000-0005-0000-0000-0000416A0000}"/>
    <cellStyle name="SAPBEXHLevel1X 2 9 2 2" xfId="26529" xr:uid="{00000000-0005-0000-0000-0000426A0000}"/>
    <cellStyle name="SAPBEXHLevel1X 2 9 2 3" xfId="37587" xr:uid="{00000000-0005-0000-0000-0000436A0000}"/>
    <cellStyle name="SAPBEXHLevel1X 2 9 3" xfId="13278" xr:uid="{00000000-0005-0000-0000-0000446A0000}"/>
    <cellStyle name="SAPBEXHLevel1X 2 9 3 2" xfId="24846" xr:uid="{00000000-0005-0000-0000-0000456A0000}"/>
    <cellStyle name="SAPBEXHLevel1X 2 9 3 3" xfId="36124" xr:uid="{00000000-0005-0000-0000-0000466A0000}"/>
    <cellStyle name="SAPBEXHLevel1X 2 9 4" xfId="14507" xr:uid="{00000000-0005-0000-0000-0000476A0000}"/>
    <cellStyle name="SAPBEXHLevel1X 2 9 4 2" xfId="26071" xr:uid="{00000000-0005-0000-0000-0000486A0000}"/>
    <cellStyle name="SAPBEXHLevel1X 2 9 4 3" xfId="37214" xr:uid="{00000000-0005-0000-0000-0000496A0000}"/>
    <cellStyle name="SAPBEXHLevel1X 2 9 5" xfId="14731" xr:uid="{00000000-0005-0000-0000-00004A6A0000}"/>
    <cellStyle name="SAPBEXHLevel1X 2 9 5 2" xfId="26290" xr:uid="{00000000-0005-0000-0000-00004B6A0000}"/>
    <cellStyle name="SAPBEXHLevel1X 2 9 5 3" xfId="37386" xr:uid="{00000000-0005-0000-0000-00004C6A0000}"/>
    <cellStyle name="SAPBEXHLevel1X 2 9 6" xfId="22378" xr:uid="{00000000-0005-0000-0000-00004D6A0000}"/>
    <cellStyle name="SAPBEXHLevel1X 2 9 7" xfId="8695" xr:uid="{00000000-0005-0000-0000-00004E6A0000}"/>
    <cellStyle name="SAPBEXHLevel1X 3" xfId="4399" xr:uid="{00000000-0005-0000-0000-00004F6A0000}"/>
    <cellStyle name="SAPBEXHLevel1X 3 10" xfId="12698" xr:uid="{00000000-0005-0000-0000-0000506A0000}"/>
    <cellStyle name="SAPBEXHLevel1X 3 10 2" xfId="24268" xr:uid="{00000000-0005-0000-0000-0000516A0000}"/>
    <cellStyle name="SAPBEXHLevel1X 3 10 3" xfId="35599" xr:uid="{00000000-0005-0000-0000-0000526A0000}"/>
    <cellStyle name="SAPBEXHLevel1X 3 11" xfId="13987" xr:uid="{00000000-0005-0000-0000-0000536A0000}"/>
    <cellStyle name="SAPBEXHLevel1X 3 11 2" xfId="25551" xr:uid="{00000000-0005-0000-0000-0000546A0000}"/>
    <cellStyle name="SAPBEXHLevel1X 3 11 3" xfId="36754" xr:uid="{00000000-0005-0000-0000-0000556A0000}"/>
    <cellStyle name="SAPBEXHLevel1X 3 12" xfId="8628" xr:uid="{00000000-0005-0000-0000-0000566A0000}"/>
    <cellStyle name="SAPBEXHLevel1X 3 13" xfId="8432" xr:uid="{00000000-0005-0000-0000-0000576A0000}"/>
    <cellStyle name="SAPBEXHLevel1X 3 2" xfId="4400" xr:uid="{00000000-0005-0000-0000-0000586A0000}"/>
    <cellStyle name="SAPBEXHLevel1X 3 3" xfId="5502" xr:uid="{00000000-0005-0000-0000-0000596A0000}"/>
    <cellStyle name="SAPBEXHLevel1X 3 3 2" xfId="15314" xr:uid="{00000000-0005-0000-0000-00005A6A0000}"/>
    <cellStyle name="SAPBEXHLevel1X 3 3 2 2" xfId="26869" xr:uid="{00000000-0005-0000-0000-00005B6A0000}"/>
    <cellStyle name="SAPBEXHLevel1X 3 3 2 3" xfId="37899" xr:uid="{00000000-0005-0000-0000-00005C6A0000}"/>
    <cellStyle name="SAPBEXHLevel1X 3 3 3" xfId="17291" xr:uid="{00000000-0005-0000-0000-00005D6A0000}"/>
    <cellStyle name="SAPBEXHLevel1X 3 3 3 2" xfId="28779" xr:uid="{00000000-0005-0000-0000-00005E6A0000}"/>
    <cellStyle name="SAPBEXHLevel1X 3 3 3 3" xfId="39587" xr:uid="{00000000-0005-0000-0000-00005F6A0000}"/>
    <cellStyle name="SAPBEXHLevel1X 3 3 4" xfId="18898" xr:uid="{00000000-0005-0000-0000-0000606A0000}"/>
    <cellStyle name="SAPBEXHLevel1X 3 3 4 2" xfId="30386" xr:uid="{00000000-0005-0000-0000-0000616A0000}"/>
    <cellStyle name="SAPBEXHLevel1X 3 3 4 3" xfId="41180" xr:uid="{00000000-0005-0000-0000-0000626A0000}"/>
    <cellStyle name="SAPBEXHLevel1X 3 3 5" xfId="20638" xr:uid="{00000000-0005-0000-0000-0000636A0000}"/>
    <cellStyle name="SAPBEXHLevel1X 3 3 5 2" xfId="32122" xr:uid="{00000000-0005-0000-0000-0000646A0000}"/>
    <cellStyle name="SAPBEXHLevel1X 3 3 5 3" xfId="42728" xr:uid="{00000000-0005-0000-0000-0000656A0000}"/>
    <cellStyle name="SAPBEXHLevel1X 3 3 6" xfId="10731" xr:uid="{00000000-0005-0000-0000-0000666A0000}"/>
    <cellStyle name="SAPBEXHLevel1X 3 3 7" xfId="22470" xr:uid="{00000000-0005-0000-0000-0000676A0000}"/>
    <cellStyle name="SAPBEXHLevel1X 3 3 8" xfId="33817" xr:uid="{00000000-0005-0000-0000-0000686A0000}"/>
    <cellStyle name="SAPBEXHLevel1X 3 4" xfId="6931" xr:uid="{00000000-0005-0000-0000-0000696A0000}"/>
    <cellStyle name="SAPBEXHLevel1X 3 4 2" xfId="16212" xr:uid="{00000000-0005-0000-0000-00006A6A0000}"/>
    <cellStyle name="SAPBEXHLevel1X 3 4 2 2" xfId="27766" xr:uid="{00000000-0005-0000-0000-00006B6A0000}"/>
    <cellStyle name="SAPBEXHLevel1X 3 4 2 3" xfId="38698" xr:uid="{00000000-0005-0000-0000-00006C6A0000}"/>
    <cellStyle name="SAPBEXHLevel1X 3 4 3" xfId="18086" xr:uid="{00000000-0005-0000-0000-00006D6A0000}"/>
    <cellStyle name="SAPBEXHLevel1X 3 4 3 2" xfId="29574" xr:uid="{00000000-0005-0000-0000-00006E6A0000}"/>
    <cellStyle name="SAPBEXHLevel1X 3 4 3 3" xfId="40376" xr:uid="{00000000-0005-0000-0000-00006F6A0000}"/>
    <cellStyle name="SAPBEXHLevel1X 3 4 4" xfId="19731" xr:uid="{00000000-0005-0000-0000-0000706A0000}"/>
    <cellStyle name="SAPBEXHLevel1X 3 4 4 2" xfId="31219" xr:uid="{00000000-0005-0000-0000-0000716A0000}"/>
    <cellStyle name="SAPBEXHLevel1X 3 4 4 3" xfId="41922" xr:uid="{00000000-0005-0000-0000-0000726A0000}"/>
    <cellStyle name="SAPBEXHLevel1X 3 4 5" xfId="21465" xr:uid="{00000000-0005-0000-0000-0000736A0000}"/>
    <cellStyle name="SAPBEXHLevel1X 3 4 5 2" xfId="32946" xr:uid="{00000000-0005-0000-0000-0000746A0000}"/>
    <cellStyle name="SAPBEXHLevel1X 3 4 5 3" xfId="43461" xr:uid="{00000000-0005-0000-0000-0000756A0000}"/>
    <cellStyle name="SAPBEXHLevel1X 3 4 6" xfId="11634" xr:uid="{00000000-0005-0000-0000-0000766A0000}"/>
    <cellStyle name="SAPBEXHLevel1X 3 4 7" xfId="23289" xr:uid="{00000000-0005-0000-0000-0000776A0000}"/>
    <cellStyle name="SAPBEXHLevel1X 3 4 8" xfId="34626" xr:uid="{00000000-0005-0000-0000-0000786A0000}"/>
    <cellStyle name="SAPBEXHLevel1X 3 5" xfId="6370" xr:uid="{00000000-0005-0000-0000-0000796A0000}"/>
    <cellStyle name="SAPBEXHLevel1X 3 5 2" xfId="15651" xr:uid="{00000000-0005-0000-0000-00007A6A0000}"/>
    <cellStyle name="SAPBEXHLevel1X 3 5 2 2" xfId="27205" xr:uid="{00000000-0005-0000-0000-00007B6A0000}"/>
    <cellStyle name="SAPBEXHLevel1X 3 5 2 3" xfId="38202" xr:uid="{00000000-0005-0000-0000-00007C6A0000}"/>
    <cellStyle name="SAPBEXHLevel1X 3 5 3" xfId="17582" xr:uid="{00000000-0005-0000-0000-00007D6A0000}"/>
    <cellStyle name="SAPBEXHLevel1X 3 5 3 2" xfId="29070" xr:uid="{00000000-0005-0000-0000-00007E6A0000}"/>
    <cellStyle name="SAPBEXHLevel1X 3 5 3 3" xfId="39873" xr:uid="{00000000-0005-0000-0000-00007F6A0000}"/>
    <cellStyle name="SAPBEXHLevel1X 3 5 4" xfId="19170" xr:uid="{00000000-0005-0000-0000-0000806A0000}"/>
    <cellStyle name="SAPBEXHLevel1X 3 5 4 2" xfId="30658" xr:uid="{00000000-0005-0000-0000-0000816A0000}"/>
    <cellStyle name="SAPBEXHLevel1X 3 5 4 3" xfId="41426" xr:uid="{00000000-0005-0000-0000-0000826A0000}"/>
    <cellStyle name="SAPBEXHLevel1X 3 5 5" xfId="20904" xr:uid="{00000000-0005-0000-0000-0000836A0000}"/>
    <cellStyle name="SAPBEXHLevel1X 3 5 5 2" xfId="32385" xr:uid="{00000000-0005-0000-0000-0000846A0000}"/>
    <cellStyle name="SAPBEXHLevel1X 3 5 5 3" xfId="42965" xr:uid="{00000000-0005-0000-0000-0000856A0000}"/>
    <cellStyle name="SAPBEXHLevel1X 3 5 6" xfId="11073" xr:uid="{00000000-0005-0000-0000-0000866A0000}"/>
    <cellStyle name="SAPBEXHLevel1X 3 5 7" xfId="22728" xr:uid="{00000000-0005-0000-0000-0000876A0000}"/>
    <cellStyle name="SAPBEXHLevel1X 3 5 8" xfId="34065" xr:uid="{00000000-0005-0000-0000-0000886A0000}"/>
    <cellStyle name="SAPBEXHLevel1X 3 6" xfId="6300" xr:uid="{00000000-0005-0000-0000-0000896A0000}"/>
    <cellStyle name="SAPBEXHLevel1X 3 6 2" xfId="15581" xr:uid="{00000000-0005-0000-0000-00008A6A0000}"/>
    <cellStyle name="SAPBEXHLevel1X 3 6 2 2" xfId="27135" xr:uid="{00000000-0005-0000-0000-00008B6A0000}"/>
    <cellStyle name="SAPBEXHLevel1X 3 6 2 3" xfId="38144" xr:uid="{00000000-0005-0000-0000-00008C6A0000}"/>
    <cellStyle name="SAPBEXHLevel1X 3 6 3" xfId="17523" xr:uid="{00000000-0005-0000-0000-00008D6A0000}"/>
    <cellStyle name="SAPBEXHLevel1X 3 6 3 2" xfId="29011" xr:uid="{00000000-0005-0000-0000-00008E6A0000}"/>
    <cellStyle name="SAPBEXHLevel1X 3 6 3 3" xfId="39814" xr:uid="{00000000-0005-0000-0000-00008F6A0000}"/>
    <cellStyle name="SAPBEXHLevel1X 3 6 4" xfId="19100" xr:uid="{00000000-0005-0000-0000-0000906A0000}"/>
    <cellStyle name="SAPBEXHLevel1X 3 6 4 2" xfId="30588" xr:uid="{00000000-0005-0000-0000-0000916A0000}"/>
    <cellStyle name="SAPBEXHLevel1X 3 6 4 3" xfId="41368" xr:uid="{00000000-0005-0000-0000-0000926A0000}"/>
    <cellStyle name="SAPBEXHLevel1X 3 6 5" xfId="20834" xr:uid="{00000000-0005-0000-0000-0000936A0000}"/>
    <cellStyle name="SAPBEXHLevel1X 3 6 5 2" xfId="32316" xr:uid="{00000000-0005-0000-0000-0000946A0000}"/>
    <cellStyle name="SAPBEXHLevel1X 3 6 5 3" xfId="42908" xr:uid="{00000000-0005-0000-0000-0000956A0000}"/>
    <cellStyle name="SAPBEXHLevel1X 3 6 6" xfId="11005" xr:uid="{00000000-0005-0000-0000-0000966A0000}"/>
    <cellStyle name="SAPBEXHLevel1X 3 6 7" xfId="22659" xr:uid="{00000000-0005-0000-0000-0000976A0000}"/>
    <cellStyle name="SAPBEXHLevel1X 3 6 8" xfId="33999" xr:uid="{00000000-0005-0000-0000-0000986A0000}"/>
    <cellStyle name="SAPBEXHLevel1X 3 7" xfId="10233" xr:uid="{00000000-0005-0000-0000-0000996A0000}"/>
    <cellStyle name="SAPBEXHLevel1X 3 8" xfId="13644" xr:uid="{00000000-0005-0000-0000-00009A6A0000}"/>
    <cellStyle name="SAPBEXHLevel1X 3 8 2" xfId="25208" xr:uid="{00000000-0005-0000-0000-00009B6A0000}"/>
    <cellStyle name="SAPBEXHLevel1X 3 8 3" xfId="36447" xr:uid="{00000000-0005-0000-0000-00009C6A0000}"/>
    <cellStyle name="SAPBEXHLevel1X 3 9" xfId="14756" xr:uid="{00000000-0005-0000-0000-00009D6A0000}"/>
    <cellStyle name="SAPBEXHLevel1X 3 9 2" xfId="26315" xr:uid="{00000000-0005-0000-0000-00009E6A0000}"/>
    <cellStyle name="SAPBEXHLevel1X 3 9 3" xfId="37409" xr:uid="{00000000-0005-0000-0000-00009F6A0000}"/>
    <cellStyle name="SAPBEXHLevel1X 4" xfId="4401" xr:uid="{00000000-0005-0000-0000-0000A06A0000}"/>
    <cellStyle name="SAPBEXHLevel1X 4 10" xfId="9170" xr:uid="{00000000-0005-0000-0000-0000A16A0000}"/>
    <cellStyle name="SAPBEXHLevel1X 4 11" xfId="8885" xr:uid="{00000000-0005-0000-0000-0000A26A0000}"/>
    <cellStyle name="SAPBEXHLevel1X 4 12" xfId="22443" xr:uid="{00000000-0005-0000-0000-0000A36A0000}"/>
    <cellStyle name="SAPBEXHLevel1X 4 2" xfId="7386" xr:uid="{00000000-0005-0000-0000-0000A46A0000}"/>
    <cellStyle name="SAPBEXHLevel1X 4 2 2" xfId="16620" xr:uid="{00000000-0005-0000-0000-0000A56A0000}"/>
    <cellStyle name="SAPBEXHLevel1X 4 2 2 2" xfId="28174" xr:uid="{00000000-0005-0000-0000-0000A66A0000}"/>
    <cellStyle name="SAPBEXHLevel1X 4 2 2 3" xfId="39057" xr:uid="{00000000-0005-0000-0000-0000A76A0000}"/>
    <cellStyle name="SAPBEXHLevel1X 4 2 3" xfId="18453" xr:uid="{00000000-0005-0000-0000-0000A86A0000}"/>
    <cellStyle name="SAPBEXHLevel1X 4 2 3 2" xfId="29941" xr:uid="{00000000-0005-0000-0000-0000A96A0000}"/>
    <cellStyle name="SAPBEXHLevel1X 4 2 3 3" xfId="40741" xr:uid="{00000000-0005-0000-0000-0000AA6A0000}"/>
    <cellStyle name="SAPBEXHLevel1X 4 2 4" xfId="20139" xr:uid="{00000000-0005-0000-0000-0000AB6A0000}"/>
    <cellStyle name="SAPBEXHLevel1X 4 2 4 2" xfId="31627" xr:uid="{00000000-0005-0000-0000-0000AC6A0000}"/>
    <cellStyle name="SAPBEXHLevel1X 4 2 4 3" xfId="42281" xr:uid="{00000000-0005-0000-0000-0000AD6A0000}"/>
    <cellStyle name="SAPBEXHLevel1X 4 2 5" xfId="21873" xr:uid="{00000000-0005-0000-0000-0000AE6A0000}"/>
    <cellStyle name="SAPBEXHLevel1X 4 2 5 2" xfId="33354" xr:uid="{00000000-0005-0000-0000-0000AF6A0000}"/>
    <cellStyle name="SAPBEXHLevel1X 4 2 5 3" xfId="43820" xr:uid="{00000000-0005-0000-0000-0000B06A0000}"/>
    <cellStyle name="SAPBEXHLevel1X 4 2 6" xfId="12040" xr:uid="{00000000-0005-0000-0000-0000B16A0000}"/>
    <cellStyle name="SAPBEXHLevel1X 4 2 7" xfId="23697" xr:uid="{00000000-0005-0000-0000-0000B26A0000}"/>
    <cellStyle name="SAPBEXHLevel1X 4 2 8" xfId="35032" xr:uid="{00000000-0005-0000-0000-0000B36A0000}"/>
    <cellStyle name="SAPBEXHLevel1X 4 3" xfId="7880" xr:uid="{00000000-0005-0000-0000-0000B46A0000}"/>
    <cellStyle name="SAPBEXHLevel1X 4 3 2" xfId="16865" xr:uid="{00000000-0005-0000-0000-0000B56A0000}"/>
    <cellStyle name="SAPBEXHLevel1X 4 3 2 2" xfId="28419" xr:uid="{00000000-0005-0000-0000-0000B66A0000}"/>
    <cellStyle name="SAPBEXHLevel1X 4 3 2 3" xfId="39261" xr:uid="{00000000-0005-0000-0000-0000B76A0000}"/>
    <cellStyle name="SAPBEXHLevel1X 4 3 3" xfId="18644" xr:uid="{00000000-0005-0000-0000-0000B86A0000}"/>
    <cellStyle name="SAPBEXHLevel1X 4 3 3 2" xfId="30132" xr:uid="{00000000-0005-0000-0000-0000B96A0000}"/>
    <cellStyle name="SAPBEXHLevel1X 4 3 3 3" xfId="40929" xr:uid="{00000000-0005-0000-0000-0000BA6A0000}"/>
    <cellStyle name="SAPBEXHLevel1X 4 3 4" xfId="20352" xr:uid="{00000000-0005-0000-0000-0000BB6A0000}"/>
    <cellStyle name="SAPBEXHLevel1X 4 3 4 2" xfId="31840" xr:uid="{00000000-0005-0000-0000-0000BC6A0000}"/>
    <cellStyle name="SAPBEXHLevel1X 4 3 4 3" xfId="42457" xr:uid="{00000000-0005-0000-0000-0000BD6A0000}"/>
    <cellStyle name="SAPBEXHLevel1X 4 3 5" xfId="22086" xr:uid="{00000000-0005-0000-0000-0000BE6A0000}"/>
    <cellStyle name="SAPBEXHLevel1X 4 3 5 2" xfId="33567" xr:uid="{00000000-0005-0000-0000-0000BF6A0000}"/>
    <cellStyle name="SAPBEXHLevel1X 4 3 5 3" xfId="43996" xr:uid="{00000000-0005-0000-0000-0000C06A0000}"/>
    <cellStyle name="SAPBEXHLevel1X 4 3 6" xfId="12331" xr:uid="{00000000-0005-0000-0000-0000C16A0000}"/>
    <cellStyle name="SAPBEXHLevel1X 4 3 7" xfId="23910" xr:uid="{00000000-0005-0000-0000-0000C26A0000}"/>
    <cellStyle name="SAPBEXHLevel1X 4 3 8" xfId="35245" xr:uid="{00000000-0005-0000-0000-0000C36A0000}"/>
    <cellStyle name="SAPBEXHLevel1X 4 4" xfId="7982" xr:uid="{00000000-0005-0000-0000-0000C46A0000}"/>
    <cellStyle name="SAPBEXHLevel1X 4 4 2" xfId="16967" xr:uid="{00000000-0005-0000-0000-0000C56A0000}"/>
    <cellStyle name="SAPBEXHLevel1X 4 4 2 2" xfId="28521" xr:uid="{00000000-0005-0000-0000-0000C66A0000}"/>
    <cellStyle name="SAPBEXHLevel1X 4 4 2 3" xfId="39359" xr:uid="{00000000-0005-0000-0000-0000C76A0000}"/>
    <cellStyle name="SAPBEXHLevel1X 4 4 3" xfId="18744" xr:uid="{00000000-0005-0000-0000-0000C86A0000}"/>
    <cellStyle name="SAPBEXHLevel1X 4 4 3 2" xfId="30232" xr:uid="{00000000-0005-0000-0000-0000C96A0000}"/>
    <cellStyle name="SAPBEXHLevel1X 4 4 3 3" xfId="41028" xr:uid="{00000000-0005-0000-0000-0000CA6A0000}"/>
    <cellStyle name="SAPBEXHLevel1X 4 4 4" xfId="20454" xr:uid="{00000000-0005-0000-0000-0000CB6A0000}"/>
    <cellStyle name="SAPBEXHLevel1X 4 4 4 2" xfId="31942" xr:uid="{00000000-0005-0000-0000-0000CC6A0000}"/>
    <cellStyle name="SAPBEXHLevel1X 4 4 4 3" xfId="42555" xr:uid="{00000000-0005-0000-0000-0000CD6A0000}"/>
    <cellStyle name="SAPBEXHLevel1X 4 4 5" xfId="22188" xr:uid="{00000000-0005-0000-0000-0000CE6A0000}"/>
    <cellStyle name="SAPBEXHLevel1X 4 4 5 2" xfId="33669" xr:uid="{00000000-0005-0000-0000-0000CF6A0000}"/>
    <cellStyle name="SAPBEXHLevel1X 4 4 5 3" xfId="44094" xr:uid="{00000000-0005-0000-0000-0000D06A0000}"/>
    <cellStyle name="SAPBEXHLevel1X 4 4 6" xfId="12433" xr:uid="{00000000-0005-0000-0000-0000D16A0000}"/>
    <cellStyle name="SAPBEXHLevel1X 4 4 7" xfId="24012" xr:uid="{00000000-0005-0000-0000-0000D26A0000}"/>
    <cellStyle name="SAPBEXHLevel1X 4 4 8" xfId="35347" xr:uid="{00000000-0005-0000-0000-0000D36A0000}"/>
    <cellStyle name="SAPBEXHLevel1X 4 5" xfId="10234" xr:uid="{00000000-0005-0000-0000-0000D46A0000}"/>
    <cellStyle name="SAPBEXHLevel1X 4 6" xfId="14257" xr:uid="{00000000-0005-0000-0000-0000D56A0000}"/>
    <cellStyle name="SAPBEXHLevel1X 4 6 2" xfId="25821" xr:uid="{00000000-0005-0000-0000-0000D66A0000}"/>
    <cellStyle name="SAPBEXHLevel1X 4 6 3" xfId="36984" xr:uid="{00000000-0005-0000-0000-0000D76A0000}"/>
    <cellStyle name="SAPBEXHLevel1X 4 7" xfId="13428" xr:uid="{00000000-0005-0000-0000-0000D86A0000}"/>
    <cellStyle name="SAPBEXHLevel1X 4 7 2" xfId="24994" xr:uid="{00000000-0005-0000-0000-0000D96A0000}"/>
    <cellStyle name="SAPBEXHLevel1X 4 7 3" xfId="36259" xr:uid="{00000000-0005-0000-0000-0000DA6A0000}"/>
    <cellStyle name="SAPBEXHLevel1X 4 8" xfId="14996" xr:uid="{00000000-0005-0000-0000-0000DB6A0000}"/>
    <cellStyle name="SAPBEXHLevel1X 4 8 2" xfId="26554" xr:uid="{00000000-0005-0000-0000-0000DC6A0000}"/>
    <cellStyle name="SAPBEXHLevel1X 4 8 3" xfId="37608" xr:uid="{00000000-0005-0000-0000-0000DD6A0000}"/>
    <cellStyle name="SAPBEXHLevel1X 4 9" xfId="13551" xr:uid="{00000000-0005-0000-0000-0000DE6A0000}"/>
    <cellStyle name="SAPBEXHLevel1X 4 9 2" xfId="25115" xr:uid="{00000000-0005-0000-0000-0000DF6A0000}"/>
    <cellStyle name="SAPBEXHLevel1X 4 9 3" xfId="36364" xr:uid="{00000000-0005-0000-0000-0000E06A0000}"/>
    <cellStyle name="SAPBEXHLevel1X 5" xfId="12605" xr:uid="{00000000-0005-0000-0000-0000E16A0000}"/>
    <cellStyle name="SAPBEXHLevel1X 5 2" xfId="24175" xr:uid="{00000000-0005-0000-0000-0000E26A0000}"/>
    <cellStyle name="SAPBEXHLevel1X 5 3" xfId="35506" xr:uid="{00000000-0005-0000-0000-0000E36A0000}"/>
    <cellStyle name="SAPBEXHLevel1X 6" xfId="15189" xr:uid="{00000000-0005-0000-0000-0000E46A0000}"/>
    <cellStyle name="SAPBEXHLevel1X 6 2" xfId="26747" xr:uid="{00000000-0005-0000-0000-0000E56A0000}"/>
    <cellStyle name="SAPBEXHLevel1X 6 3" xfId="37786" xr:uid="{00000000-0005-0000-0000-0000E66A0000}"/>
    <cellStyle name="SAPBEXHLevel1X 7" xfId="17190" xr:uid="{00000000-0005-0000-0000-0000E76A0000}"/>
    <cellStyle name="SAPBEXHLevel1X 7 2" xfId="28678" xr:uid="{00000000-0005-0000-0000-0000E86A0000}"/>
    <cellStyle name="SAPBEXHLevel1X 7 3" xfId="39497" xr:uid="{00000000-0005-0000-0000-0000E96A0000}"/>
    <cellStyle name="SAPBEXHLevel1X 8" xfId="13143" xr:uid="{00000000-0005-0000-0000-0000EA6A0000}"/>
    <cellStyle name="SAPBEXHLevel1X 8 2" xfId="24712" xr:uid="{00000000-0005-0000-0000-0000EB6A0000}"/>
    <cellStyle name="SAPBEXHLevel1X 8 3" xfId="36000" xr:uid="{00000000-0005-0000-0000-0000EC6A0000}"/>
    <cellStyle name="SAPBEXHLevel1X 9" xfId="9231" xr:uid="{00000000-0005-0000-0000-0000ED6A0000}"/>
    <cellStyle name="SAPBEXHLevel2" xfId="4402" xr:uid="{00000000-0005-0000-0000-0000EE6A0000}"/>
    <cellStyle name="SAPBEXHLevel2 10" xfId="14736" xr:uid="{00000000-0005-0000-0000-0000EF6A0000}"/>
    <cellStyle name="SAPBEXHLevel2 10 2" xfId="26295" xr:uid="{00000000-0005-0000-0000-0000F06A0000}"/>
    <cellStyle name="SAPBEXHLevel2 10 3" xfId="37391" xr:uid="{00000000-0005-0000-0000-0000F16A0000}"/>
    <cellStyle name="SAPBEXHLevel2 11" xfId="15115" xr:uid="{00000000-0005-0000-0000-0000F26A0000}"/>
    <cellStyle name="SAPBEXHLevel2 11 2" xfId="26673" xr:uid="{00000000-0005-0000-0000-0000F36A0000}"/>
    <cellStyle name="SAPBEXHLevel2 11 3" xfId="37717" xr:uid="{00000000-0005-0000-0000-0000F46A0000}"/>
    <cellStyle name="SAPBEXHLevel2 12" xfId="9230" xr:uid="{00000000-0005-0000-0000-0000F56A0000}"/>
    <cellStyle name="SAPBEXHLevel2 2" xfId="4403" xr:uid="{00000000-0005-0000-0000-0000F66A0000}"/>
    <cellStyle name="SAPBEXHLevel2 2 10" xfId="12949" xr:uid="{00000000-0005-0000-0000-0000F76A0000}"/>
    <cellStyle name="SAPBEXHLevel2 2 10 2" xfId="24519" xr:uid="{00000000-0005-0000-0000-0000F86A0000}"/>
    <cellStyle name="SAPBEXHLevel2 2 10 3" xfId="35821" xr:uid="{00000000-0005-0000-0000-0000F96A0000}"/>
    <cellStyle name="SAPBEXHLevel2 2 11" xfId="14929" xr:uid="{00000000-0005-0000-0000-0000FA6A0000}"/>
    <cellStyle name="SAPBEXHLevel2 2 11 2" xfId="26487" xr:uid="{00000000-0005-0000-0000-0000FB6A0000}"/>
    <cellStyle name="SAPBEXHLevel2 2 11 3" xfId="37555" xr:uid="{00000000-0005-0000-0000-0000FC6A0000}"/>
    <cellStyle name="SAPBEXHLevel2 2 12" xfId="17569" xr:uid="{00000000-0005-0000-0000-0000FD6A0000}"/>
    <cellStyle name="SAPBEXHLevel2 2 12 2" xfId="29057" xr:uid="{00000000-0005-0000-0000-0000FE6A0000}"/>
    <cellStyle name="SAPBEXHLevel2 2 12 3" xfId="39860" xr:uid="{00000000-0005-0000-0000-0000FF6A0000}"/>
    <cellStyle name="SAPBEXHLevel2 2 13" xfId="15310" xr:uid="{00000000-0005-0000-0000-0000006B0000}"/>
    <cellStyle name="SAPBEXHLevel2 2 13 2" xfId="26865" xr:uid="{00000000-0005-0000-0000-0000016B0000}"/>
    <cellStyle name="SAPBEXHLevel2 2 13 3" xfId="37895" xr:uid="{00000000-0005-0000-0000-0000026B0000}"/>
    <cellStyle name="SAPBEXHLevel2 2 14" xfId="10643" xr:uid="{00000000-0005-0000-0000-0000036B0000}"/>
    <cellStyle name="SAPBEXHLevel2 2 15" xfId="22352" xr:uid="{00000000-0005-0000-0000-0000046B0000}"/>
    <cellStyle name="SAPBEXHLevel2 2 2" xfId="4404" xr:uid="{00000000-0005-0000-0000-0000056B0000}"/>
    <cellStyle name="SAPBEXHLevel2 2 2 10" xfId="14710" xr:uid="{00000000-0005-0000-0000-0000066B0000}"/>
    <cellStyle name="SAPBEXHLevel2 2 2 10 2" xfId="26271" xr:uid="{00000000-0005-0000-0000-0000076B0000}"/>
    <cellStyle name="SAPBEXHLevel2 2 2 10 3" xfId="37371" xr:uid="{00000000-0005-0000-0000-0000086B0000}"/>
    <cellStyle name="SAPBEXHLevel2 2 2 11" xfId="18864" xr:uid="{00000000-0005-0000-0000-0000096B0000}"/>
    <cellStyle name="SAPBEXHLevel2 2 2 11 2" xfId="30352" xr:uid="{00000000-0005-0000-0000-00000A6B0000}"/>
    <cellStyle name="SAPBEXHLevel2 2 2 11 3" xfId="41146" xr:uid="{00000000-0005-0000-0000-00000B6B0000}"/>
    <cellStyle name="SAPBEXHLevel2 2 2 12" xfId="11131" xr:uid="{00000000-0005-0000-0000-00000C6B0000}"/>
    <cellStyle name="SAPBEXHLevel2 2 2 13" xfId="8223" xr:uid="{00000000-0005-0000-0000-00000D6B0000}"/>
    <cellStyle name="SAPBEXHLevel2 2 2 2" xfId="4405" xr:uid="{00000000-0005-0000-0000-00000E6B0000}"/>
    <cellStyle name="SAPBEXHLevel2 2 2 3" xfId="4406" xr:uid="{00000000-0005-0000-0000-00000F6B0000}"/>
    <cellStyle name="SAPBEXHLevel2 2 2 4" xfId="7097" xr:uid="{00000000-0005-0000-0000-0000106B0000}"/>
    <cellStyle name="SAPBEXHLevel2 2 2 4 2" xfId="16378" xr:uid="{00000000-0005-0000-0000-0000116B0000}"/>
    <cellStyle name="SAPBEXHLevel2 2 2 4 2 2" xfId="27932" xr:uid="{00000000-0005-0000-0000-0000126B0000}"/>
    <cellStyle name="SAPBEXHLevel2 2 2 4 2 3" xfId="38843" xr:uid="{00000000-0005-0000-0000-0000136B0000}"/>
    <cellStyle name="SAPBEXHLevel2 2 2 4 3" xfId="18234" xr:uid="{00000000-0005-0000-0000-0000146B0000}"/>
    <cellStyle name="SAPBEXHLevel2 2 2 4 3 2" xfId="29722" xr:uid="{00000000-0005-0000-0000-0000156B0000}"/>
    <cellStyle name="SAPBEXHLevel2 2 2 4 3 3" xfId="40523" xr:uid="{00000000-0005-0000-0000-0000166B0000}"/>
    <cellStyle name="SAPBEXHLevel2 2 2 4 4" xfId="19897" xr:uid="{00000000-0005-0000-0000-0000176B0000}"/>
    <cellStyle name="SAPBEXHLevel2 2 2 4 4 2" xfId="31385" xr:uid="{00000000-0005-0000-0000-0000186B0000}"/>
    <cellStyle name="SAPBEXHLevel2 2 2 4 4 3" xfId="42067" xr:uid="{00000000-0005-0000-0000-0000196B0000}"/>
    <cellStyle name="SAPBEXHLevel2 2 2 4 5" xfId="21631" xr:uid="{00000000-0005-0000-0000-00001A6B0000}"/>
    <cellStyle name="SAPBEXHLevel2 2 2 4 5 2" xfId="33112" xr:uid="{00000000-0005-0000-0000-00001B6B0000}"/>
    <cellStyle name="SAPBEXHLevel2 2 2 4 5 3" xfId="43606" xr:uid="{00000000-0005-0000-0000-00001C6B0000}"/>
    <cellStyle name="SAPBEXHLevel2 2 2 4 6" xfId="11800" xr:uid="{00000000-0005-0000-0000-00001D6B0000}"/>
    <cellStyle name="SAPBEXHLevel2 2 2 4 7" xfId="23455" xr:uid="{00000000-0005-0000-0000-00001E6B0000}"/>
    <cellStyle name="SAPBEXHLevel2 2 2 4 8" xfId="34792" xr:uid="{00000000-0005-0000-0000-00001F6B0000}"/>
    <cellStyle name="SAPBEXHLevel2 2 2 5" xfId="6425" xr:uid="{00000000-0005-0000-0000-0000206B0000}"/>
    <cellStyle name="SAPBEXHLevel2 2 2 5 2" xfId="15706" xr:uid="{00000000-0005-0000-0000-0000216B0000}"/>
    <cellStyle name="SAPBEXHLevel2 2 2 5 2 2" xfId="27260" xr:uid="{00000000-0005-0000-0000-0000226B0000}"/>
    <cellStyle name="SAPBEXHLevel2 2 2 5 2 3" xfId="38250" xr:uid="{00000000-0005-0000-0000-0000236B0000}"/>
    <cellStyle name="SAPBEXHLevel2 2 2 5 3" xfId="17632" xr:uid="{00000000-0005-0000-0000-0000246B0000}"/>
    <cellStyle name="SAPBEXHLevel2 2 2 5 3 2" xfId="29120" xr:uid="{00000000-0005-0000-0000-0000256B0000}"/>
    <cellStyle name="SAPBEXHLevel2 2 2 5 3 3" xfId="39923" xr:uid="{00000000-0005-0000-0000-0000266B0000}"/>
    <cellStyle name="SAPBEXHLevel2 2 2 5 4" xfId="19225" xr:uid="{00000000-0005-0000-0000-0000276B0000}"/>
    <cellStyle name="SAPBEXHLevel2 2 2 5 4 2" xfId="30713" xr:uid="{00000000-0005-0000-0000-0000286B0000}"/>
    <cellStyle name="SAPBEXHLevel2 2 2 5 4 3" xfId="41474" xr:uid="{00000000-0005-0000-0000-0000296B0000}"/>
    <cellStyle name="SAPBEXHLevel2 2 2 5 5" xfId="20959" xr:uid="{00000000-0005-0000-0000-00002A6B0000}"/>
    <cellStyle name="SAPBEXHLevel2 2 2 5 5 2" xfId="32440" xr:uid="{00000000-0005-0000-0000-00002B6B0000}"/>
    <cellStyle name="SAPBEXHLevel2 2 2 5 5 3" xfId="43013" xr:uid="{00000000-0005-0000-0000-00002C6B0000}"/>
    <cellStyle name="SAPBEXHLevel2 2 2 5 6" xfId="11128" xr:uid="{00000000-0005-0000-0000-00002D6B0000}"/>
    <cellStyle name="SAPBEXHLevel2 2 2 5 7" xfId="22783" xr:uid="{00000000-0005-0000-0000-00002E6B0000}"/>
    <cellStyle name="SAPBEXHLevel2 2 2 5 8" xfId="34120" xr:uid="{00000000-0005-0000-0000-00002F6B0000}"/>
    <cellStyle name="SAPBEXHLevel2 2 2 6" xfId="6752" xr:uid="{00000000-0005-0000-0000-0000306B0000}"/>
    <cellStyle name="SAPBEXHLevel2 2 2 6 2" xfId="16033" xr:uid="{00000000-0005-0000-0000-0000316B0000}"/>
    <cellStyle name="SAPBEXHLevel2 2 2 6 2 2" xfId="27587" xr:uid="{00000000-0005-0000-0000-0000326B0000}"/>
    <cellStyle name="SAPBEXHLevel2 2 2 6 2 3" xfId="38543" xr:uid="{00000000-0005-0000-0000-0000336B0000}"/>
    <cellStyle name="SAPBEXHLevel2 2 2 6 3" xfId="17930" xr:uid="{00000000-0005-0000-0000-0000346B0000}"/>
    <cellStyle name="SAPBEXHLevel2 2 2 6 3 2" xfId="29418" xr:uid="{00000000-0005-0000-0000-0000356B0000}"/>
    <cellStyle name="SAPBEXHLevel2 2 2 6 3 3" xfId="40220" xr:uid="{00000000-0005-0000-0000-0000366B0000}"/>
    <cellStyle name="SAPBEXHLevel2 2 2 6 4" xfId="19552" xr:uid="{00000000-0005-0000-0000-0000376B0000}"/>
    <cellStyle name="SAPBEXHLevel2 2 2 6 4 2" xfId="31040" xr:uid="{00000000-0005-0000-0000-0000386B0000}"/>
    <cellStyle name="SAPBEXHLevel2 2 2 6 4 3" xfId="41767" xr:uid="{00000000-0005-0000-0000-0000396B0000}"/>
    <cellStyle name="SAPBEXHLevel2 2 2 6 5" xfId="21286" xr:uid="{00000000-0005-0000-0000-00003A6B0000}"/>
    <cellStyle name="SAPBEXHLevel2 2 2 6 5 2" xfId="32767" xr:uid="{00000000-0005-0000-0000-00003B6B0000}"/>
    <cellStyle name="SAPBEXHLevel2 2 2 6 5 3" xfId="43306" xr:uid="{00000000-0005-0000-0000-00003C6B0000}"/>
    <cellStyle name="SAPBEXHLevel2 2 2 6 6" xfId="11455" xr:uid="{00000000-0005-0000-0000-00003D6B0000}"/>
    <cellStyle name="SAPBEXHLevel2 2 2 6 7" xfId="23110" xr:uid="{00000000-0005-0000-0000-00003E6B0000}"/>
    <cellStyle name="SAPBEXHLevel2 2 2 6 8" xfId="34447" xr:uid="{00000000-0005-0000-0000-00003F6B0000}"/>
    <cellStyle name="SAPBEXHLevel2 2 2 7" xfId="10236" xr:uid="{00000000-0005-0000-0000-0000406B0000}"/>
    <cellStyle name="SAPBEXHLevel2 2 2 7 2" xfId="14975" xr:uid="{00000000-0005-0000-0000-0000416B0000}"/>
    <cellStyle name="SAPBEXHLevel2 2 2 7 2 2" xfId="26533" xr:uid="{00000000-0005-0000-0000-0000426B0000}"/>
    <cellStyle name="SAPBEXHLevel2 2 2 7 2 3" xfId="37590" xr:uid="{00000000-0005-0000-0000-0000436B0000}"/>
    <cellStyle name="SAPBEXHLevel2 2 2 7 3" xfId="13276" xr:uid="{00000000-0005-0000-0000-0000446B0000}"/>
    <cellStyle name="SAPBEXHLevel2 2 2 7 3 2" xfId="24844" xr:uid="{00000000-0005-0000-0000-0000456B0000}"/>
    <cellStyle name="SAPBEXHLevel2 2 2 7 3 3" xfId="36122" xr:uid="{00000000-0005-0000-0000-0000466B0000}"/>
    <cellStyle name="SAPBEXHLevel2 2 2 7 4" xfId="15258" xr:uid="{00000000-0005-0000-0000-0000476B0000}"/>
    <cellStyle name="SAPBEXHLevel2 2 2 7 4 2" xfId="26813" xr:uid="{00000000-0005-0000-0000-0000486B0000}"/>
    <cellStyle name="SAPBEXHLevel2 2 2 7 4 3" xfId="37845" xr:uid="{00000000-0005-0000-0000-0000496B0000}"/>
    <cellStyle name="SAPBEXHLevel2 2 2 7 5" xfId="14848" xr:uid="{00000000-0005-0000-0000-00004A6B0000}"/>
    <cellStyle name="SAPBEXHLevel2 2 2 7 5 2" xfId="26407" xr:uid="{00000000-0005-0000-0000-00004B6B0000}"/>
    <cellStyle name="SAPBEXHLevel2 2 2 7 5 3" xfId="37492" xr:uid="{00000000-0005-0000-0000-00004C6B0000}"/>
    <cellStyle name="SAPBEXHLevel2 2 2 7 6" xfId="22381" xr:uid="{00000000-0005-0000-0000-00004D6B0000}"/>
    <cellStyle name="SAPBEXHLevel2 2 2 7 7" xfId="8178" xr:uid="{00000000-0005-0000-0000-00004E6B0000}"/>
    <cellStyle name="SAPBEXHLevel2 2 2 8" xfId="13923" xr:uid="{00000000-0005-0000-0000-00004F6B0000}"/>
    <cellStyle name="SAPBEXHLevel2 2 2 8 2" xfId="25487" xr:uid="{00000000-0005-0000-0000-0000506B0000}"/>
    <cellStyle name="SAPBEXHLevel2 2 2 8 3" xfId="36692" xr:uid="{00000000-0005-0000-0000-0000516B0000}"/>
    <cellStyle name="SAPBEXHLevel2 2 2 9" xfId="13832" xr:uid="{00000000-0005-0000-0000-0000526B0000}"/>
    <cellStyle name="SAPBEXHLevel2 2 2 9 2" xfId="25396" xr:uid="{00000000-0005-0000-0000-0000536B0000}"/>
    <cellStyle name="SAPBEXHLevel2 2 2 9 3" xfId="36609" xr:uid="{00000000-0005-0000-0000-0000546B0000}"/>
    <cellStyle name="SAPBEXHLevel2 2 3" xfId="4407" xr:uid="{00000000-0005-0000-0000-0000556B0000}"/>
    <cellStyle name="SAPBEXHLevel2 2 3 10" xfId="13020" xr:uid="{00000000-0005-0000-0000-0000566B0000}"/>
    <cellStyle name="SAPBEXHLevel2 2 3 10 2" xfId="24589" xr:uid="{00000000-0005-0000-0000-0000576B0000}"/>
    <cellStyle name="SAPBEXHLevel2 2 3 10 3" xfId="35878" xr:uid="{00000000-0005-0000-0000-0000586B0000}"/>
    <cellStyle name="SAPBEXHLevel2 2 3 11" xfId="14959" xr:uid="{00000000-0005-0000-0000-0000596B0000}"/>
    <cellStyle name="SAPBEXHLevel2 2 3 11 2" xfId="26517" xr:uid="{00000000-0005-0000-0000-00005A6B0000}"/>
    <cellStyle name="SAPBEXHLevel2 2 3 11 3" xfId="37575" xr:uid="{00000000-0005-0000-0000-00005B6B0000}"/>
    <cellStyle name="SAPBEXHLevel2 2 3 12" xfId="8772" xr:uid="{00000000-0005-0000-0000-00005C6B0000}"/>
    <cellStyle name="SAPBEXHLevel2 2 3 13" xfId="8245" xr:uid="{00000000-0005-0000-0000-00005D6B0000}"/>
    <cellStyle name="SAPBEXHLevel2 2 3 2" xfId="4408" xr:uid="{00000000-0005-0000-0000-00005E6B0000}"/>
    <cellStyle name="SAPBEXHLevel2 2 3 3" xfId="5732" xr:uid="{00000000-0005-0000-0000-00005F6B0000}"/>
    <cellStyle name="SAPBEXHLevel2 2 3 3 2" xfId="15430" xr:uid="{00000000-0005-0000-0000-0000606B0000}"/>
    <cellStyle name="SAPBEXHLevel2 2 3 3 2 2" xfId="26984" xr:uid="{00000000-0005-0000-0000-0000616B0000}"/>
    <cellStyle name="SAPBEXHLevel2 2 3 3 2 3" xfId="38006" xr:uid="{00000000-0005-0000-0000-0000626B0000}"/>
    <cellStyle name="SAPBEXHLevel2 2 3 3 3" xfId="17376" xr:uid="{00000000-0005-0000-0000-0000636B0000}"/>
    <cellStyle name="SAPBEXHLevel2 2 3 3 3 2" xfId="28864" xr:uid="{00000000-0005-0000-0000-0000646B0000}"/>
    <cellStyle name="SAPBEXHLevel2 2 3 3 3 3" xfId="39668" xr:uid="{00000000-0005-0000-0000-0000656B0000}"/>
    <cellStyle name="SAPBEXHLevel2 2 3 3 4" xfId="18963" xr:uid="{00000000-0005-0000-0000-0000666B0000}"/>
    <cellStyle name="SAPBEXHLevel2 2 3 3 4 2" xfId="30451" xr:uid="{00000000-0005-0000-0000-0000676B0000}"/>
    <cellStyle name="SAPBEXHLevel2 2 3 3 4 3" xfId="41240" xr:uid="{00000000-0005-0000-0000-0000686B0000}"/>
    <cellStyle name="SAPBEXHLevel2 2 3 3 5" xfId="20702" xr:uid="{00000000-0005-0000-0000-0000696B0000}"/>
    <cellStyle name="SAPBEXHLevel2 2 3 3 5 2" xfId="32185" xr:uid="{00000000-0005-0000-0000-00006A6B0000}"/>
    <cellStyle name="SAPBEXHLevel2 2 3 3 5 3" xfId="42786" xr:uid="{00000000-0005-0000-0000-00006B6B0000}"/>
    <cellStyle name="SAPBEXHLevel2 2 3 3 6" xfId="10807" xr:uid="{00000000-0005-0000-0000-00006C6B0000}"/>
    <cellStyle name="SAPBEXHLevel2 2 3 3 7" xfId="22524" xr:uid="{00000000-0005-0000-0000-00006D6B0000}"/>
    <cellStyle name="SAPBEXHLevel2 2 3 3 8" xfId="33870" xr:uid="{00000000-0005-0000-0000-00006E6B0000}"/>
    <cellStyle name="SAPBEXHLevel2 2 3 4" xfId="7096" xr:uid="{00000000-0005-0000-0000-00006F6B0000}"/>
    <cellStyle name="SAPBEXHLevel2 2 3 4 2" xfId="16377" xr:uid="{00000000-0005-0000-0000-0000706B0000}"/>
    <cellStyle name="SAPBEXHLevel2 2 3 4 2 2" xfId="27931" xr:uid="{00000000-0005-0000-0000-0000716B0000}"/>
    <cellStyle name="SAPBEXHLevel2 2 3 4 2 3" xfId="38842" xr:uid="{00000000-0005-0000-0000-0000726B0000}"/>
    <cellStyle name="SAPBEXHLevel2 2 3 4 3" xfId="18233" xr:uid="{00000000-0005-0000-0000-0000736B0000}"/>
    <cellStyle name="SAPBEXHLevel2 2 3 4 3 2" xfId="29721" xr:uid="{00000000-0005-0000-0000-0000746B0000}"/>
    <cellStyle name="SAPBEXHLevel2 2 3 4 3 3" xfId="40522" xr:uid="{00000000-0005-0000-0000-0000756B0000}"/>
    <cellStyle name="SAPBEXHLevel2 2 3 4 4" xfId="19896" xr:uid="{00000000-0005-0000-0000-0000766B0000}"/>
    <cellStyle name="SAPBEXHLevel2 2 3 4 4 2" xfId="31384" xr:uid="{00000000-0005-0000-0000-0000776B0000}"/>
    <cellStyle name="SAPBEXHLevel2 2 3 4 4 3" xfId="42066" xr:uid="{00000000-0005-0000-0000-0000786B0000}"/>
    <cellStyle name="SAPBEXHLevel2 2 3 4 5" xfId="21630" xr:uid="{00000000-0005-0000-0000-0000796B0000}"/>
    <cellStyle name="SAPBEXHLevel2 2 3 4 5 2" xfId="33111" xr:uid="{00000000-0005-0000-0000-00007A6B0000}"/>
    <cellStyle name="SAPBEXHLevel2 2 3 4 5 3" xfId="43605" xr:uid="{00000000-0005-0000-0000-00007B6B0000}"/>
    <cellStyle name="SAPBEXHLevel2 2 3 4 6" xfId="11799" xr:uid="{00000000-0005-0000-0000-00007C6B0000}"/>
    <cellStyle name="SAPBEXHLevel2 2 3 4 7" xfId="23454" xr:uid="{00000000-0005-0000-0000-00007D6B0000}"/>
    <cellStyle name="SAPBEXHLevel2 2 3 4 8" xfId="34791" xr:uid="{00000000-0005-0000-0000-00007E6B0000}"/>
    <cellStyle name="SAPBEXHLevel2 2 3 5" xfId="6361" xr:uid="{00000000-0005-0000-0000-00007F6B0000}"/>
    <cellStyle name="SAPBEXHLevel2 2 3 5 2" xfId="15642" xr:uid="{00000000-0005-0000-0000-0000806B0000}"/>
    <cellStyle name="SAPBEXHLevel2 2 3 5 2 2" xfId="27196" xr:uid="{00000000-0005-0000-0000-0000816B0000}"/>
    <cellStyle name="SAPBEXHLevel2 2 3 5 2 3" xfId="38194" xr:uid="{00000000-0005-0000-0000-0000826B0000}"/>
    <cellStyle name="SAPBEXHLevel2 2 3 5 3" xfId="17574" xr:uid="{00000000-0005-0000-0000-0000836B0000}"/>
    <cellStyle name="SAPBEXHLevel2 2 3 5 3 2" xfId="29062" xr:uid="{00000000-0005-0000-0000-0000846B0000}"/>
    <cellStyle name="SAPBEXHLevel2 2 3 5 3 3" xfId="39865" xr:uid="{00000000-0005-0000-0000-0000856B0000}"/>
    <cellStyle name="SAPBEXHLevel2 2 3 5 4" xfId="19161" xr:uid="{00000000-0005-0000-0000-0000866B0000}"/>
    <cellStyle name="SAPBEXHLevel2 2 3 5 4 2" xfId="30649" xr:uid="{00000000-0005-0000-0000-0000876B0000}"/>
    <cellStyle name="SAPBEXHLevel2 2 3 5 4 3" xfId="41418" xr:uid="{00000000-0005-0000-0000-0000886B0000}"/>
    <cellStyle name="SAPBEXHLevel2 2 3 5 5" xfId="20895" xr:uid="{00000000-0005-0000-0000-0000896B0000}"/>
    <cellStyle name="SAPBEXHLevel2 2 3 5 5 2" xfId="32376" xr:uid="{00000000-0005-0000-0000-00008A6B0000}"/>
    <cellStyle name="SAPBEXHLevel2 2 3 5 5 3" xfId="42957" xr:uid="{00000000-0005-0000-0000-00008B6B0000}"/>
    <cellStyle name="SAPBEXHLevel2 2 3 5 6" xfId="11064" xr:uid="{00000000-0005-0000-0000-00008C6B0000}"/>
    <cellStyle name="SAPBEXHLevel2 2 3 5 7" xfId="22719" xr:uid="{00000000-0005-0000-0000-00008D6B0000}"/>
    <cellStyle name="SAPBEXHLevel2 2 3 5 8" xfId="34056" xr:uid="{00000000-0005-0000-0000-00008E6B0000}"/>
    <cellStyle name="SAPBEXHLevel2 2 3 6" xfId="6351" xr:uid="{00000000-0005-0000-0000-00008F6B0000}"/>
    <cellStyle name="SAPBEXHLevel2 2 3 6 2" xfId="15632" xr:uid="{00000000-0005-0000-0000-0000906B0000}"/>
    <cellStyle name="SAPBEXHLevel2 2 3 6 2 2" xfId="27186" xr:uid="{00000000-0005-0000-0000-0000916B0000}"/>
    <cellStyle name="SAPBEXHLevel2 2 3 6 2 3" xfId="38186" xr:uid="{00000000-0005-0000-0000-0000926B0000}"/>
    <cellStyle name="SAPBEXHLevel2 2 3 6 3" xfId="17565" xr:uid="{00000000-0005-0000-0000-0000936B0000}"/>
    <cellStyle name="SAPBEXHLevel2 2 3 6 3 2" xfId="29053" xr:uid="{00000000-0005-0000-0000-0000946B0000}"/>
    <cellStyle name="SAPBEXHLevel2 2 3 6 3 3" xfId="39856" xr:uid="{00000000-0005-0000-0000-0000956B0000}"/>
    <cellStyle name="SAPBEXHLevel2 2 3 6 4" xfId="19151" xr:uid="{00000000-0005-0000-0000-0000966B0000}"/>
    <cellStyle name="SAPBEXHLevel2 2 3 6 4 2" xfId="30639" xr:uid="{00000000-0005-0000-0000-0000976B0000}"/>
    <cellStyle name="SAPBEXHLevel2 2 3 6 4 3" xfId="41410" xr:uid="{00000000-0005-0000-0000-0000986B0000}"/>
    <cellStyle name="SAPBEXHLevel2 2 3 6 5" xfId="20885" xr:uid="{00000000-0005-0000-0000-0000996B0000}"/>
    <cellStyle name="SAPBEXHLevel2 2 3 6 5 2" xfId="32366" xr:uid="{00000000-0005-0000-0000-00009A6B0000}"/>
    <cellStyle name="SAPBEXHLevel2 2 3 6 5 3" xfId="42949" xr:uid="{00000000-0005-0000-0000-00009B6B0000}"/>
    <cellStyle name="SAPBEXHLevel2 2 3 6 6" xfId="11054" xr:uid="{00000000-0005-0000-0000-00009C6B0000}"/>
    <cellStyle name="SAPBEXHLevel2 2 3 6 7" xfId="22709" xr:uid="{00000000-0005-0000-0000-00009D6B0000}"/>
    <cellStyle name="SAPBEXHLevel2 2 3 6 8" xfId="34046" xr:uid="{00000000-0005-0000-0000-00009E6B0000}"/>
    <cellStyle name="SAPBEXHLevel2 2 3 7" xfId="10237" xr:uid="{00000000-0005-0000-0000-00009F6B0000}"/>
    <cellStyle name="SAPBEXHLevel2 2 3 8" xfId="13922" xr:uid="{00000000-0005-0000-0000-0000A06B0000}"/>
    <cellStyle name="SAPBEXHLevel2 2 3 8 2" xfId="25486" xr:uid="{00000000-0005-0000-0000-0000A16B0000}"/>
    <cellStyle name="SAPBEXHLevel2 2 3 8 3" xfId="36691" xr:uid="{00000000-0005-0000-0000-0000A26B0000}"/>
    <cellStyle name="SAPBEXHLevel2 2 3 9" xfId="13831" xr:uid="{00000000-0005-0000-0000-0000A36B0000}"/>
    <cellStyle name="SAPBEXHLevel2 2 3 9 2" xfId="25395" xr:uid="{00000000-0005-0000-0000-0000A46B0000}"/>
    <cellStyle name="SAPBEXHLevel2 2 3 9 3" xfId="36608" xr:uid="{00000000-0005-0000-0000-0000A56B0000}"/>
    <cellStyle name="SAPBEXHLevel2 2 4" xfId="4409" xr:uid="{00000000-0005-0000-0000-0000A66B0000}"/>
    <cellStyle name="SAPBEXHLevel2 2 5" xfId="4410" xr:uid="{00000000-0005-0000-0000-0000A76B0000}"/>
    <cellStyle name="SAPBEXHLevel2 2 6" xfId="6500" xr:uid="{00000000-0005-0000-0000-0000A86B0000}"/>
    <cellStyle name="SAPBEXHLevel2 2 6 2" xfId="15781" xr:uid="{00000000-0005-0000-0000-0000A96B0000}"/>
    <cellStyle name="SAPBEXHLevel2 2 6 2 2" xfId="27335" xr:uid="{00000000-0005-0000-0000-0000AA6B0000}"/>
    <cellStyle name="SAPBEXHLevel2 2 6 2 3" xfId="38315" xr:uid="{00000000-0005-0000-0000-0000AB6B0000}"/>
    <cellStyle name="SAPBEXHLevel2 2 6 3" xfId="17699" xr:uid="{00000000-0005-0000-0000-0000AC6B0000}"/>
    <cellStyle name="SAPBEXHLevel2 2 6 3 2" xfId="29187" xr:uid="{00000000-0005-0000-0000-0000AD6B0000}"/>
    <cellStyle name="SAPBEXHLevel2 2 6 3 3" xfId="39990" xr:uid="{00000000-0005-0000-0000-0000AE6B0000}"/>
    <cellStyle name="SAPBEXHLevel2 2 6 4" xfId="19300" xr:uid="{00000000-0005-0000-0000-0000AF6B0000}"/>
    <cellStyle name="SAPBEXHLevel2 2 6 4 2" xfId="30788" xr:uid="{00000000-0005-0000-0000-0000B06B0000}"/>
    <cellStyle name="SAPBEXHLevel2 2 6 4 3" xfId="41539" xr:uid="{00000000-0005-0000-0000-0000B16B0000}"/>
    <cellStyle name="SAPBEXHLevel2 2 6 5" xfId="21034" xr:uid="{00000000-0005-0000-0000-0000B26B0000}"/>
    <cellStyle name="SAPBEXHLevel2 2 6 5 2" xfId="32515" xr:uid="{00000000-0005-0000-0000-0000B36B0000}"/>
    <cellStyle name="SAPBEXHLevel2 2 6 5 3" xfId="43078" xr:uid="{00000000-0005-0000-0000-0000B46B0000}"/>
    <cellStyle name="SAPBEXHLevel2 2 6 6" xfId="11203" xr:uid="{00000000-0005-0000-0000-0000B56B0000}"/>
    <cellStyle name="SAPBEXHLevel2 2 6 7" xfId="22858" xr:uid="{00000000-0005-0000-0000-0000B66B0000}"/>
    <cellStyle name="SAPBEXHLevel2 2 6 8" xfId="34195" xr:uid="{00000000-0005-0000-0000-0000B76B0000}"/>
    <cellStyle name="SAPBEXHLevel2 2 7" xfId="6840" xr:uid="{00000000-0005-0000-0000-0000B86B0000}"/>
    <cellStyle name="SAPBEXHLevel2 2 7 2" xfId="16121" xr:uid="{00000000-0005-0000-0000-0000B96B0000}"/>
    <cellStyle name="SAPBEXHLevel2 2 7 2 2" xfId="27675" xr:uid="{00000000-0005-0000-0000-0000BA6B0000}"/>
    <cellStyle name="SAPBEXHLevel2 2 7 2 3" xfId="38615" xr:uid="{00000000-0005-0000-0000-0000BB6B0000}"/>
    <cellStyle name="SAPBEXHLevel2 2 7 3" xfId="18002" xr:uid="{00000000-0005-0000-0000-0000BC6B0000}"/>
    <cellStyle name="SAPBEXHLevel2 2 7 3 2" xfId="29490" xr:uid="{00000000-0005-0000-0000-0000BD6B0000}"/>
    <cellStyle name="SAPBEXHLevel2 2 7 3 3" xfId="40292" xr:uid="{00000000-0005-0000-0000-0000BE6B0000}"/>
    <cellStyle name="SAPBEXHLevel2 2 7 4" xfId="19640" xr:uid="{00000000-0005-0000-0000-0000BF6B0000}"/>
    <cellStyle name="SAPBEXHLevel2 2 7 4 2" xfId="31128" xr:uid="{00000000-0005-0000-0000-0000C06B0000}"/>
    <cellStyle name="SAPBEXHLevel2 2 7 4 3" xfId="41839" xr:uid="{00000000-0005-0000-0000-0000C16B0000}"/>
    <cellStyle name="SAPBEXHLevel2 2 7 5" xfId="21374" xr:uid="{00000000-0005-0000-0000-0000C26B0000}"/>
    <cellStyle name="SAPBEXHLevel2 2 7 5 2" xfId="32855" xr:uid="{00000000-0005-0000-0000-0000C36B0000}"/>
    <cellStyle name="SAPBEXHLevel2 2 7 5 3" xfId="43378" xr:uid="{00000000-0005-0000-0000-0000C46B0000}"/>
    <cellStyle name="SAPBEXHLevel2 2 7 6" xfId="11543" xr:uid="{00000000-0005-0000-0000-0000C56B0000}"/>
    <cellStyle name="SAPBEXHLevel2 2 7 7" xfId="23198" xr:uid="{00000000-0005-0000-0000-0000C66B0000}"/>
    <cellStyle name="SAPBEXHLevel2 2 7 8" xfId="34535" xr:uid="{00000000-0005-0000-0000-0000C76B0000}"/>
    <cellStyle name="SAPBEXHLevel2 2 8" xfId="6353" xr:uid="{00000000-0005-0000-0000-0000C86B0000}"/>
    <cellStyle name="SAPBEXHLevel2 2 8 2" xfId="15634" xr:uid="{00000000-0005-0000-0000-0000C96B0000}"/>
    <cellStyle name="SAPBEXHLevel2 2 8 2 2" xfId="27188" xr:uid="{00000000-0005-0000-0000-0000CA6B0000}"/>
    <cellStyle name="SAPBEXHLevel2 2 8 2 3" xfId="38188" xr:uid="{00000000-0005-0000-0000-0000CB6B0000}"/>
    <cellStyle name="SAPBEXHLevel2 2 8 3" xfId="17567" xr:uid="{00000000-0005-0000-0000-0000CC6B0000}"/>
    <cellStyle name="SAPBEXHLevel2 2 8 3 2" xfId="29055" xr:uid="{00000000-0005-0000-0000-0000CD6B0000}"/>
    <cellStyle name="SAPBEXHLevel2 2 8 3 3" xfId="39858" xr:uid="{00000000-0005-0000-0000-0000CE6B0000}"/>
    <cellStyle name="SAPBEXHLevel2 2 8 4" xfId="19153" xr:uid="{00000000-0005-0000-0000-0000CF6B0000}"/>
    <cellStyle name="SAPBEXHLevel2 2 8 4 2" xfId="30641" xr:uid="{00000000-0005-0000-0000-0000D06B0000}"/>
    <cellStyle name="SAPBEXHLevel2 2 8 4 3" xfId="41412" xr:uid="{00000000-0005-0000-0000-0000D16B0000}"/>
    <cellStyle name="SAPBEXHLevel2 2 8 5" xfId="20887" xr:uid="{00000000-0005-0000-0000-0000D26B0000}"/>
    <cellStyle name="SAPBEXHLevel2 2 8 5 2" xfId="32368" xr:uid="{00000000-0005-0000-0000-0000D36B0000}"/>
    <cellStyle name="SAPBEXHLevel2 2 8 5 3" xfId="42951" xr:uid="{00000000-0005-0000-0000-0000D46B0000}"/>
    <cellStyle name="SAPBEXHLevel2 2 8 6" xfId="11056" xr:uid="{00000000-0005-0000-0000-0000D56B0000}"/>
    <cellStyle name="SAPBEXHLevel2 2 8 7" xfId="22711" xr:uid="{00000000-0005-0000-0000-0000D66B0000}"/>
    <cellStyle name="SAPBEXHLevel2 2 8 8" xfId="34048" xr:uid="{00000000-0005-0000-0000-0000D76B0000}"/>
    <cellStyle name="SAPBEXHLevel2 2 9" xfId="10235" xr:uid="{00000000-0005-0000-0000-0000D86B0000}"/>
    <cellStyle name="SAPBEXHLevel2 2 9 2" xfId="14974" xr:uid="{00000000-0005-0000-0000-0000D96B0000}"/>
    <cellStyle name="SAPBEXHLevel2 2 9 2 2" xfId="26532" xr:uid="{00000000-0005-0000-0000-0000DA6B0000}"/>
    <cellStyle name="SAPBEXHLevel2 2 9 2 3" xfId="37589" xr:uid="{00000000-0005-0000-0000-0000DB6B0000}"/>
    <cellStyle name="SAPBEXHLevel2 2 9 3" xfId="13277" xr:uid="{00000000-0005-0000-0000-0000DC6B0000}"/>
    <cellStyle name="SAPBEXHLevel2 2 9 3 2" xfId="24845" xr:uid="{00000000-0005-0000-0000-0000DD6B0000}"/>
    <cellStyle name="SAPBEXHLevel2 2 9 3 3" xfId="36123" xr:uid="{00000000-0005-0000-0000-0000DE6B0000}"/>
    <cellStyle name="SAPBEXHLevel2 2 9 4" xfId="13369" xr:uid="{00000000-0005-0000-0000-0000DF6B0000}"/>
    <cellStyle name="SAPBEXHLevel2 2 9 4 2" xfId="24937" xr:uid="{00000000-0005-0000-0000-0000E06B0000}"/>
    <cellStyle name="SAPBEXHLevel2 2 9 4 3" xfId="36206" xr:uid="{00000000-0005-0000-0000-0000E16B0000}"/>
    <cellStyle name="SAPBEXHLevel2 2 9 5" xfId="13524" xr:uid="{00000000-0005-0000-0000-0000E26B0000}"/>
    <cellStyle name="SAPBEXHLevel2 2 9 5 2" xfId="25088" xr:uid="{00000000-0005-0000-0000-0000E36B0000}"/>
    <cellStyle name="SAPBEXHLevel2 2 9 5 3" xfId="36345" xr:uid="{00000000-0005-0000-0000-0000E46B0000}"/>
    <cellStyle name="SAPBEXHLevel2 2 9 6" xfId="22380" xr:uid="{00000000-0005-0000-0000-0000E56B0000}"/>
    <cellStyle name="SAPBEXHLevel2 2 9 7" xfId="8663" xr:uid="{00000000-0005-0000-0000-0000E66B0000}"/>
    <cellStyle name="SAPBEXHLevel2 3" xfId="4411" xr:uid="{00000000-0005-0000-0000-0000E76B0000}"/>
    <cellStyle name="SAPBEXHLevel2 3 10" xfId="13067" xr:uid="{00000000-0005-0000-0000-0000E86B0000}"/>
    <cellStyle name="SAPBEXHLevel2 3 10 2" xfId="24636" xr:uid="{00000000-0005-0000-0000-0000E96B0000}"/>
    <cellStyle name="SAPBEXHLevel2 3 10 3" xfId="35924" xr:uid="{00000000-0005-0000-0000-0000EA6B0000}"/>
    <cellStyle name="SAPBEXHLevel2 3 11" xfId="12711" xr:uid="{00000000-0005-0000-0000-0000EB6B0000}"/>
    <cellStyle name="SAPBEXHLevel2 3 11 2" xfId="24281" xr:uid="{00000000-0005-0000-0000-0000EC6B0000}"/>
    <cellStyle name="SAPBEXHLevel2 3 11 3" xfId="35611" xr:uid="{00000000-0005-0000-0000-0000ED6B0000}"/>
    <cellStyle name="SAPBEXHLevel2 3 12" xfId="13732" xr:uid="{00000000-0005-0000-0000-0000EE6B0000}"/>
    <cellStyle name="SAPBEXHLevel2 3 12 2" xfId="25296" xr:uid="{00000000-0005-0000-0000-0000EF6B0000}"/>
    <cellStyle name="SAPBEXHLevel2 3 12 3" xfId="36526" xr:uid="{00000000-0005-0000-0000-0000F06B0000}"/>
    <cellStyle name="SAPBEXHLevel2 3 13" xfId="13561" xr:uid="{00000000-0005-0000-0000-0000F16B0000}"/>
    <cellStyle name="SAPBEXHLevel2 3 13 2" xfId="25125" xr:uid="{00000000-0005-0000-0000-0000F26B0000}"/>
    <cellStyle name="SAPBEXHLevel2 3 13 3" xfId="36373" xr:uid="{00000000-0005-0000-0000-0000F36B0000}"/>
    <cellStyle name="SAPBEXHLevel2 3 14" xfId="8904" xr:uid="{00000000-0005-0000-0000-0000F46B0000}"/>
    <cellStyle name="SAPBEXHLevel2 3 15" xfId="28633" xr:uid="{00000000-0005-0000-0000-0000F56B0000}"/>
    <cellStyle name="SAPBEXHLevel2 3 2" xfId="4412" xr:uid="{00000000-0005-0000-0000-0000F66B0000}"/>
    <cellStyle name="SAPBEXHLevel2 3 2 10" xfId="14870" xr:uid="{00000000-0005-0000-0000-0000F76B0000}"/>
    <cellStyle name="SAPBEXHLevel2 3 2 10 2" xfId="26429" xr:uid="{00000000-0005-0000-0000-0000F86B0000}"/>
    <cellStyle name="SAPBEXHLevel2 3 2 10 3" xfId="37502" xr:uid="{00000000-0005-0000-0000-0000F96B0000}"/>
    <cellStyle name="SAPBEXHLevel2 3 2 11" xfId="13256" xr:uid="{00000000-0005-0000-0000-0000FA6B0000}"/>
    <cellStyle name="SAPBEXHLevel2 3 2 11 2" xfId="24824" xr:uid="{00000000-0005-0000-0000-0000FB6B0000}"/>
    <cellStyle name="SAPBEXHLevel2 3 2 11 3" xfId="36102" xr:uid="{00000000-0005-0000-0000-0000FC6B0000}"/>
    <cellStyle name="SAPBEXHLevel2 3 2 12" xfId="8311" xr:uid="{00000000-0005-0000-0000-0000FD6B0000}"/>
    <cellStyle name="SAPBEXHLevel2 3 2 13" xfId="8075" xr:uid="{00000000-0005-0000-0000-0000FE6B0000}"/>
    <cellStyle name="SAPBEXHLevel2 3 2 2" xfId="4413" xr:uid="{00000000-0005-0000-0000-0000FF6B0000}"/>
    <cellStyle name="SAPBEXHLevel2 3 2 3" xfId="4414" xr:uid="{00000000-0005-0000-0000-0000006C0000}"/>
    <cellStyle name="SAPBEXHLevel2 3 2 4" xfId="7099" xr:uid="{00000000-0005-0000-0000-0000016C0000}"/>
    <cellStyle name="SAPBEXHLevel2 3 2 4 2" xfId="16380" xr:uid="{00000000-0005-0000-0000-0000026C0000}"/>
    <cellStyle name="SAPBEXHLevel2 3 2 4 2 2" xfId="27934" xr:uid="{00000000-0005-0000-0000-0000036C0000}"/>
    <cellStyle name="SAPBEXHLevel2 3 2 4 2 3" xfId="38845" xr:uid="{00000000-0005-0000-0000-0000046C0000}"/>
    <cellStyle name="SAPBEXHLevel2 3 2 4 3" xfId="18236" xr:uid="{00000000-0005-0000-0000-0000056C0000}"/>
    <cellStyle name="SAPBEXHLevel2 3 2 4 3 2" xfId="29724" xr:uid="{00000000-0005-0000-0000-0000066C0000}"/>
    <cellStyle name="SAPBEXHLevel2 3 2 4 3 3" xfId="40525" xr:uid="{00000000-0005-0000-0000-0000076C0000}"/>
    <cellStyle name="SAPBEXHLevel2 3 2 4 4" xfId="19899" xr:uid="{00000000-0005-0000-0000-0000086C0000}"/>
    <cellStyle name="SAPBEXHLevel2 3 2 4 4 2" xfId="31387" xr:uid="{00000000-0005-0000-0000-0000096C0000}"/>
    <cellStyle name="SAPBEXHLevel2 3 2 4 4 3" xfId="42069" xr:uid="{00000000-0005-0000-0000-00000A6C0000}"/>
    <cellStyle name="SAPBEXHLevel2 3 2 4 5" xfId="21633" xr:uid="{00000000-0005-0000-0000-00000B6C0000}"/>
    <cellStyle name="SAPBEXHLevel2 3 2 4 5 2" xfId="33114" xr:uid="{00000000-0005-0000-0000-00000C6C0000}"/>
    <cellStyle name="SAPBEXHLevel2 3 2 4 5 3" xfId="43608" xr:uid="{00000000-0005-0000-0000-00000D6C0000}"/>
    <cellStyle name="SAPBEXHLevel2 3 2 4 6" xfId="11802" xr:uid="{00000000-0005-0000-0000-00000E6C0000}"/>
    <cellStyle name="SAPBEXHLevel2 3 2 4 7" xfId="23457" xr:uid="{00000000-0005-0000-0000-00000F6C0000}"/>
    <cellStyle name="SAPBEXHLevel2 3 2 4 8" xfId="34794" xr:uid="{00000000-0005-0000-0000-0000106C0000}"/>
    <cellStyle name="SAPBEXHLevel2 3 2 5" xfId="6544" xr:uid="{00000000-0005-0000-0000-0000116C0000}"/>
    <cellStyle name="SAPBEXHLevel2 3 2 5 2" xfId="15825" xr:uid="{00000000-0005-0000-0000-0000126C0000}"/>
    <cellStyle name="SAPBEXHLevel2 3 2 5 2 2" xfId="27379" xr:uid="{00000000-0005-0000-0000-0000136C0000}"/>
    <cellStyle name="SAPBEXHLevel2 3 2 5 2 3" xfId="38350" xr:uid="{00000000-0005-0000-0000-0000146C0000}"/>
    <cellStyle name="SAPBEXHLevel2 3 2 5 3" xfId="17735" xr:uid="{00000000-0005-0000-0000-0000156C0000}"/>
    <cellStyle name="SAPBEXHLevel2 3 2 5 3 2" xfId="29223" xr:uid="{00000000-0005-0000-0000-0000166C0000}"/>
    <cellStyle name="SAPBEXHLevel2 3 2 5 3 3" xfId="40026" xr:uid="{00000000-0005-0000-0000-0000176C0000}"/>
    <cellStyle name="SAPBEXHLevel2 3 2 5 4" xfId="19344" xr:uid="{00000000-0005-0000-0000-0000186C0000}"/>
    <cellStyle name="SAPBEXHLevel2 3 2 5 4 2" xfId="30832" xr:uid="{00000000-0005-0000-0000-0000196C0000}"/>
    <cellStyle name="SAPBEXHLevel2 3 2 5 4 3" xfId="41574" xr:uid="{00000000-0005-0000-0000-00001A6C0000}"/>
    <cellStyle name="SAPBEXHLevel2 3 2 5 5" xfId="21078" xr:uid="{00000000-0005-0000-0000-00001B6C0000}"/>
    <cellStyle name="SAPBEXHLevel2 3 2 5 5 2" xfId="32559" xr:uid="{00000000-0005-0000-0000-00001C6C0000}"/>
    <cellStyle name="SAPBEXHLevel2 3 2 5 5 3" xfId="43113" xr:uid="{00000000-0005-0000-0000-00001D6C0000}"/>
    <cellStyle name="SAPBEXHLevel2 3 2 5 6" xfId="11247" xr:uid="{00000000-0005-0000-0000-00001E6C0000}"/>
    <cellStyle name="SAPBEXHLevel2 3 2 5 7" xfId="22902" xr:uid="{00000000-0005-0000-0000-00001F6C0000}"/>
    <cellStyle name="SAPBEXHLevel2 3 2 5 8" xfId="34239" xr:uid="{00000000-0005-0000-0000-0000206C0000}"/>
    <cellStyle name="SAPBEXHLevel2 3 2 6" xfId="6665" xr:uid="{00000000-0005-0000-0000-0000216C0000}"/>
    <cellStyle name="SAPBEXHLevel2 3 2 6 2" xfId="15946" xr:uid="{00000000-0005-0000-0000-0000226C0000}"/>
    <cellStyle name="SAPBEXHLevel2 3 2 6 2 2" xfId="27500" xr:uid="{00000000-0005-0000-0000-0000236C0000}"/>
    <cellStyle name="SAPBEXHLevel2 3 2 6 2 3" xfId="38465" xr:uid="{00000000-0005-0000-0000-0000246C0000}"/>
    <cellStyle name="SAPBEXHLevel2 3 2 6 3" xfId="17851" xr:uid="{00000000-0005-0000-0000-0000256C0000}"/>
    <cellStyle name="SAPBEXHLevel2 3 2 6 3 2" xfId="29339" xr:uid="{00000000-0005-0000-0000-0000266C0000}"/>
    <cellStyle name="SAPBEXHLevel2 3 2 6 3 3" xfId="40142" xr:uid="{00000000-0005-0000-0000-0000276C0000}"/>
    <cellStyle name="SAPBEXHLevel2 3 2 6 4" xfId="19465" xr:uid="{00000000-0005-0000-0000-0000286C0000}"/>
    <cellStyle name="SAPBEXHLevel2 3 2 6 4 2" xfId="30953" xr:uid="{00000000-0005-0000-0000-0000296C0000}"/>
    <cellStyle name="SAPBEXHLevel2 3 2 6 4 3" xfId="41689" xr:uid="{00000000-0005-0000-0000-00002A6C0000}"/>
    <cellStyle name="SAPBEXHLevel2 3 2 6 5" xfId="21199" xr:uid="{00000000-0005-0000-0000-00002B6C0000}"/>
    <cellStyle name="SAPBEXHLevel2 3 2 6 5 2" xfId="32680" xr:uid="{00000000-0005-0000-0000-00002C6C0000}"/>
    <cellStyle name="SAPBEXHLevel2 3 2 6 5 3" xfId="43228" xr:uid="{00000000-0005-0000-0000-00002D6C0000}"/>
    <cellStyle name="SAPBEXHLevel2 3 2 6 6" xfId="11368" xr:uid="{00000000-0005-0000-0000-00002E6C0000}"/>
    <cellStyle name="SAPBEXHLevel2 3 2 6 7" xfId="23023" xr:uid="{00000000-0005-0000-0000-00002F6C0000}"/>
    <cellStyle name="SAPBEXHLevel2 3 2 6 8" xfId="34360" xr:uid="{00000000-0005-0000-0000-0000306C0000}"/>
    <cellStyle name="SAPBEXHLevel2 3 2 7" xfId="10239" xr:uid="{00000000-0005-0000-0000-0000316C0000}"/>
    <cellStyle name="SAPBEXHLevel2 3 2 7 2" xfId="14977" xr:uid="{00000000-0005-0000-0000-0000326C0000}"/>
    <cellStyle name="SAPBEXHLevel2 3 2 7 2 2" xfId="26535" xr:uid="{00000000-0005-0000-0000-0000336C0000}"/>
    <cellStyle name="SAPBEXHLevel2 3 2 7 2 3" xfId="37592" xr:uid="{00000000-0005-0000-0000-0000346C0000}"/>
    <cellStyle name="SAPBEXHLevel2 3 2 7 3" xfId="13274" xr:uid="{00000000-0005-0000-0000-0000356C0000}"/>
    <cellStyle name="SAPBEXHLevel2 3 2 7 3 2" xfId="24842" xr:uid="{00000000-0005-0000-0000-0000366C0000}"/>
    <cellStyle name="SAPBEXHLevel2 3 2 7 3 3" xfId="36120" xr:uid="{00000000-0005-0000-0000-0000376C0000}"/>
    <cellStyle name="SAPBEXHLevel2 3 2 7 4" xfId="15339" xr:uid="{00000000-0005-0000-0000-0000386C0000}"/>
    <cellStyle name="SAPBEXHLevel2 3 2 7 4 2" xfId="26894" xr:uid="{00000000-0005-0000-0000-0000396C0000}"/>
    <cellStyle name="SAPBEXHLevel2 3 2 7 4 3" xfId="37922" xr:uid="{00000000-0005-0000-0000-00003A6C0000}"/>
    <cellStyle name="SAPBEXHLevel2 3 2 7 5" xfId="12741" xr:uid="{00000000-0005-0000-0000-00003B6C0000}"/>
    <cellStyle name="SAPBEXHLevel2 3 2 7 5 2" xfId="24311" xr:uid="{00000000-0005-0000-0000-00003C6C0000}"/>
    <cellStyle name="SAPBEXHLevel2 3 2 7 5 3" xfId="35633" xr:uid="{00000000-0005-0000-0000-00003D6C0000}"/>
    <cellStyle name="SAPBEXHLevel2 3 2 7 6" xfId="22383" xr:uid="{00000000-0005-0000-0000-00003E6C0000}"/>
    <cellStyle name="SAPBEXHLevel2 3 2 7 7" xfId="8664" xr:uid="{00000000-0005-0000-0000-00003F6C0000}"/>
    <cellStyle name="SAPBEXHLevel2 3 2 8" xfId="13925" xr:uid="{00000000-0005-0000-0000-0000406C0000}"/>
    <cellStyle name="SAPBEXHLevel2 3 2 8 2" xfId="25489" xr:uid="{00000000-0005-0000-0000-0000416C0000}"/>
    <cellStyle name="SAPBEXHLevel2 3 2 8 3" xfId="36694" xr:uid="{00000000-0005-0000-0000-0000426C0000}"/>
    <cellStyle name="SAPBEXHLevel2 3 2 9" xfId="14046" xr:uid="{00000000-0005-0000-0000-0000436C0000}"/>
    <cellStyle name="SAPBEXHLevel2 3 2 9 2" xfId="25610" xr:uid="{00000000-0005-0000-0000-0000446C0000}"/>
    <cellStyle name="SAPBEXHLevel2 3 2 9 3" xfId="36806" xr:uid="{00000000-0005-0000-0000-0000456C0000}"/>
    <cellStyle name="SAPBEXHLevel2 3 3" xfId="4415" xr:uid="{00000000-0005-0000-0000-0000466C0000}"/>
    <cellStyle name="SAPBEXHLevel2 3 3 10" xfId="14711" xr:uid="{00000000-0005-0000-0000-0000476C0000}"/>
    <cellStyle name="SAPBEXHLevel2 3 3 10 2" xfId="26272" xr:uid="{00000000-0005-0000-0000-0000486C0000}"/>
    <cellStyle name="SAPBEXHLevel2 3 3 10 3" xfId="37372" xr:uid="{00000000-0005-0000-0000-0000496C0000}"/>
    <cellStyle name="SAPBEXHLevel2 3 3 11" xfId="18861" xr:uid="{00000000-0005-0000-0000-00004A6C0000}"/>
    <cellStyle name="SAPBEXHLevel2 3 3 11 2" xfId="30349" xr:uid="{00000000-0005-0000-0000-00004B6C0000}"/>
    <cellStyle name="SAPBEXHLevel2 3 3 11 3" xfId="41143" xr:uid="{00000000-0005-0000-0000-00004C6C0000}"/>
    <cellStyle name="SAPBEXHLevel2 3 3 12" xfId="8773" xr:uid="{00000000-0005-0000-0000-00004D6C0000}"/>
    <cellStyle name="SAPBEXHLevel2 3 3 13" xfId="8455" xr:uid="{00000000-0005-0000-0000-00004E6C0000}"/>
    <cellStyle name="SAPBEXHLevel2 3 3 2" xfId="4416" xr:uid="{00000000-0005-0000-0000-00004F6C0000}"/>
    <cellStyle name="SAPBEXHLevel2 3 3 3" xfId="5733" xr:uid="{00000000-0005-0000-0000-0000506C0000}"/>
    <cellStyle name="SAPBEXHLevel2 3 3 3 2" xfId="15431" xr:uid="{00000000-0005-0000-0000-0000516C0000}"/>
    <cellStyle name="SAPBEXHLevel2 3 3 3 2 2" xfId="26985" xr:uid="{00000000-0005-0000-0000-0000526C0000}"/>
    <cellStyle name="SAPBEXHLevel2 3 3 3 2 3" xfId="38007" xr:uid="{00000000-0005-0000-0000-0000536C0000}"/>
    <cellStyle name="SAPBEXHLevel2 3 3 3 3" xfId="17377" xr:uid="{00000000-0005-0000-0000-0000546C0000}"/>
    <cellStyle name="SAPBEXHLevel2 3 3 3 3 2" xfId="28865" xr:uid="{00000000-0005-0000-0000-0000556C0000}"/>
    <cellStyle name="SAPBEXHLevel2 3 3 3 3 3" xfId="39669" xr:uid="{00000000-0005-0000-0000-0000566C0000}"/>
    <cellStyle name="SAPBEXHLevel2 3 3 3 4" xfId="18964" xr:uid="{00000000-0005-0000-0000-0000576C0000}"/>
    <cellStyle name="SAPBEXHLevel2 3 3 3 4 2" xfId="30452" xr:uid="{00000000-0005-0000-0000-0000586C0000}"/>
    <cellStyle name="SAPBEXHLevel2 3 3 3 4 3" xfId="41241" xr:uid="{00000000-0005-0000-0000-0000596C0000}"/>
    <cellStyle name="SAPBEXHLevel2 3 3 3 5" xfId="20703" xr:uid="{00000000-0005-0000-0000-00005A6C0000}"/>
    <cellStyle name="SAPBEXHLevel2 3 3 3 5 2" xfId="32186" xr:uid="{00000000-0005-0000-0000-00005B6C0000}"/>
    <cellStyle name="SAPBEXHLevel2 3 3 3 5 3" xfId="42787" xr:uid="{00000000-0005-0000-0000-00005C6C0000}"/>
    <cellStyle name="SAPBEXHLevel2 3 3 3 6" xfId="10808" xr:uid="{00000000-0005-0000-0000-00005D6C0000}"/>
    <cellStyle name="SAPBEXHLevel2 3 3 3 7" xfId="22525" xr:uid="{00000000-0005-0000-0000-00005E6C0000}"/>
    <cellStyle name="SAPBEXHLevel2 3 3 3 8" xfId="33871" xr:uid="{00000000-0005-0000-0000-00005F6C0000}"/>
    <cellStyle name="SAPBEXHLevel2 3 3 4" xfId="7098" xr:uid="{00000000-0005-0000-0000-0000606C0000}"/>
    <cellStyle name="SAPBEXHLevel2 3 3 4 2" xfId="16379" xr:uid="{00000000-0005-0000-0000-0000616C0000}"/>
    <cellStyle name="SAPBEXHLevel2 3 3 4 2 2" xfId="27933" xr:uid="{00000000-0005-0000-0000-0000626C0000}"/>
    <cellStyle name="SAPBEXHLevel2 3 3 4 2 3" xfId="38844" xr:uid="{00000000-0005-0000-0000-0000636C0000}"/>
    <cellStyle name="SAPBEXHLevel2 3 3 4 3" xfId="18235" xr:uid="{00000000-0005-0000-0000-0000646C0000}"/>
    <cellStyle name="SAPBEXHLevel2 3 3 4 3 2" xfId="29723" xr:uid="{00000000-0005-0000-0000-0000656C0000}"/>
    <cellStyle name="SAPBEXHLevel2 3 3 4 3 3" xfId="40524" xr:uid="{00000000-0005-0000-0000-0000666C0000}"/>
    <cellStyle name="SAPBEXHLevel2 3 3 4 4" xfId="19898" xr:uid="{00000000-0005-0000-0000-0000676C0000}"/>
    <cellStyle name="SAPBEXHLevel2 3 3 4 4 2" xfId="31386" xr:uid="{00000000-0005-0000-0000-0000686C0000}"/>
    <cellStyle name="SAPBEXHLevel2 3 3 4 4 3" xfId="42068" xr:uid="{00000000-0005-0000-0000-0000696C0000}"/>
    <cellStyle name="SAPBEXHLevel2 3 3 4 5" xfId="21632" xr:uid="{00000000-0005-0000-0000-00006A6C0000}"/>
    <cellStyle name="SAPBEXHLevel2 3 3 4 5 2" xfId="33113" xr:uid="{00000000-0005-0000-0000-00006B6C0000}"/>
    <cellStyle name="SAPBEXHLevel2 3 3 4 5 3" xfId="43607" xr:uid="{00000000-0005-0000-0000-00006C6C0000}"/>
    <cellStyle name="SAPBEXHLevel2 3 3 4 6" xfId="11801" xr:uid="{00000000-0005-0000-0000-00006D6C0000}"/>
    <cellStyle name="SAPBEXHLevel2 3 3 4 7" xfId="23456" xr:uid="{00000000-0005-0000-0000-00006E6C0000}"/>
    <cellStyle name="SAPBEXHLevel2 3 3 4 8" xfId="34793" xr:uid="{00000000-0005-0000-0000-00006F6C0000}"/>
    <cellStyle name="SAPBEXHLevel2 3 3 5" xfId="6376" xr:uid="{00000000-0005-0000-0000-0000706C0000}"/>
    <cellStyle name="SAPBEXHLevel2 3 3 5 2" xfId="15657" xr:uid="{00000000-0005-0000-0000-0000716C0000}"/>
    <cellStyle name="SAPBEXHLevel2 3 3 5 2 2" xfId="27211" xr:uid="{00000000-0005-0000-0000-0000726C0000}"/>
    <cellStyle name="SAPBEXHLevel2 3 3 5 2 3" xfId="38208" xr:uid="{00000000-0005-0000-0000-0000736C0000}"/>
    <cellStyle name="SAPBEXHLevel2 3 3 5 3" xfId="17588" xr:uid="{00000000-0005-0000-0000-0000746C0000}"/>
    <cellStyle name="SAPBEXHLevel2 3 3 5 3 2" xfId="29076" xr:uid="{00000000-0005-0000-0000-0000756C0000}"/>
    <cellStyle name="SAPBEXHLevel2 3 3 5 3 3" xfId="39879" xr:uid="{00000000-0005-0000-0000-0000766C0000}"/>
    <cellStyle name="SAPBEXHLevel2 3 3 5 4" xfId="19176" xr:uid="{00000000-0005-0000-0000-0000776C0000}"/>
    <cellStyle name="SAPBEXHLevel2 3 3 5 4 2" xfId="30664" xr:uid="{00000000-0005-0000-0000-0000786C0000}"/>
    <cellStyle name="SAPBEXHLevel2 3 3 5 4 3" xfId="41432" xr:uid="{00000000-0005-0000-0000-0000796C0000}"/>
    <cellStyle name="SAPBEXHLevel2 3 3 5 5" xfId="20910" xr:uid="{00000000-0005-0000-0000-00007A6C0000}"/>
    <cellStyle name="SAPBEXHLevel2 3 3 5 5 2" xfId="32391" xr:uid="{00000000-0005-0000-0000-00007B6C0000}"/>
    <cellStyle name="SAPBEXHLevel2 3 3 5 5 3" xfId="42971" xr:uid="{00000000-0005-0000-0000-00007C6C0000}"/>
    <cellStyle name="SAPBEXHLevel2 3 3 5 6" xfId="11079" xr:uid="{00000000-0005-0000-0000-00007D6C0000}"/>
    <cellStyle name="SAPBEXHLevel2 3 3 5 7" xfId="22734" xr:uid="{00000000-0005-0000-0000-00007E6C0000}"/>
    <cellStyle name="SAPBEXHLevel2 3 3 5 8" xfId="34071" xr:uid="{00000000-0005-0000-0000-00007F6C0000}"/>
    <cellStyle name="SAPBEXHLevel2 3 3 6" xfId="6969" xr:uid="{00000000-0005-0000-0000-0000806C0000}"/>
    <cellStyle name="SAPBEXHLevel2 3 3 6 2" xfId="16250" xr:uid="{00000000-0005-0000-0000-0000816C0000}"/>
    <cellStyle name="SAPBEXHLevel2 3 3 6 2 2" xfId="27804" xr:uid="{00000000-0005-0000-0000-0000826C0000}"/>
    <cellStyle name="SAPBEXHLevel2 3 3 6 2 3" xfId="38730" xr:uid="{00000000-0005-0000-0000-0000836C0000}"/>
    <cellStyle name="SAPBEXHLevel2 3 3 6 3" xfId="18119" xr:uid="{00000000-0005-0000-0000-0000846C0000}"/>
    <cellStyle name="SAPBEXHLevel2 3 3 6 3 2" xfId="29607" xr:uid="{00000000-0005-0000-0000-0000856C0000}"/>
    <cellStyle name="SAPBEXHLevel2 3 3 6 3 3" xfId="40408" xr:uid="{00000000-0005-0000-0000-0000866C0000}"/>
    <cellStyle name="SAPBEXHLevel2 3 3 6 4" xfId="19769" xr:uid="{00000000-0005-0000-0000-0000876C0000}"/>
    <cellStyle name="SAPBEXHLevel2 3 3 6 4 2" xfId="31257" xr:uid="{00000000-0005-0000-0000-0000886C0000}"/>
    <cellStyle name="SAPBEXHLevel2 3 3 6 4 3" xfId="41954" xr:uid="{00000000-0005-0000-0000-0000896C0000}"/>
    <cellStyle name="SAPBEXHLevel2 3 3 6 5" xfId="21503" xr:uid="{00000000-0005-0000-0000-00008A6C0000}"/>
    <cellStyle name="SAPBEXHLevel2 3 3 6 5 2" xfId="32984" xr:uid="{00000000-0005-0000-0000-00008B6C0000}"/>
    <cellStyle name="SAPBEXHLevel2 3 3 6 5 3" xfId="43493" xr:uid="{00000000-0005-0000-0000-00008C6C0000}"/>
    <cellStyle name="SAPBEXHLevel2 3 3 6 6" xfId="11672" xr:uid="{00000000-0005-0000-0000-00008D6C0000}"/>
    <cellStyle name="SAPBEXHLevel2 3 3 6 7" xfId="23327" xr:uid="{00000000-0005-0000-0000-00008E6C0000}"/>
    <cellStyle name="SAPBEXHLevel2 3 3 6 8" xfId="34664" xr:uid="{00000000-0005-0000-0000-00008F6C0000}"/>
    <cellStyle name="SAPBEXHLevel2 3 3 7" xfId="10240" xr:uid="{00000000-0005-0000-0000-0000906C0000}"/>
    <cellStyle name="SAPBEXHLevel2 3 3 8" xfId="13924" xr:uid="{00000000-0005-0000-0000-0000916C0000}"/>
    <cellStyle name="SAPBEXHLevel2 3 3 8 2" xfId="25488" xr:uid="{00000000-0005-0000-0000-0000926C0000}"/>
    <cellStyle name="SAPBEXHLevel2 3 3 8 3" xfId="36693" xr:uid="{00000000-0005-0000-0000-0000936C0000}"/>
    <cellStyle name="SAPBEXHLevel2 3 3 9" xfId="12966" xr:uid="{00000000-0005-0000-0000-0000946C0000}"/>
    <cellStyle name="SAPBEXHLevel2 3 3 9 2" xfId="24536" xr:uid="{00000000-0005-0000-0000-0000956C0000}"/>
    <cellStyle name="SAPBEXHLevel2 3 3 9 3" xfId="35836" xr:uid="{00000000-0005-0000-0000-0000966C0000}"/>
    <cellStyle name="SAPBEXHLevel2 3 4" xfId="4417" xr:uid="{00000000-0005-0000-0000-0000976C0000}"/>
    <cellStyle name="SAPBEXHLevel2 3 5" xfId="4418" xr:uid="{00000000-0005-0000-0000-0000986C0000}"/>
    <cellStyle name="SAPBEXHLevel2 3 6" xfId="6576" xr:uid="{00000000-0005-0000-0000-0000996C0000}"/>
    <cellStyle name="SAPBEXHLevel2 3 6 2" xfId="15857" xr:uid="{00000000-0005-0000-0000-00009A6C0000}"/>
    <cellStyle name="SAPBEXHLevel2 3 6 2 2" xfId="27411" xr:uid="{00000000-0005-0000-0000-00009B6C0000}"/>
    <cellStyle name="SAPBEXHLevel2 3 6 2 3" xfId="38381" xr:uid="{00000000-0005-0000-0000-00009C6C0000}"/>
    <cellStyle name="SAPBEXHLevel2 3 6 3" xfId="17766" xr:uid="{00000000-0005-0000-0000-00009D6C0000}"/>
    <cellStyle name="SAPBEXHLevel2 3 6 3 2" xfId="29254" xr:uid="{00000000-0005-0000-0000-00009E6C0000}"/>
    <cellStyle name="SAPBEXHLevel2 3 6 3 3" xfId="40057" xr:uid="{00000000-0005-0000-0000-00009F6C0000}"/>
    <cellStyle name="SAPBEXHLevel2 3 6 4" xfId="19376" xr:uid="{00000000-0005-0000-0000-0000A06C0000}"/>
    <cellStyle name="SAPBEXHLevel2 3 6 4 2" xfId="30864" xr:uid="{00000000-0005-0000-0000-0000A16C0000}"/>
    <cellStyle name="SAPBEXHLevel2 3 6 4 3" xfId="41605" xr:uid="{00000000-0005-0000-0000-0000A26C0000}"/>
    <cellStyle name="SAPBEXHLevel2 3 6 5" xfId="21110" xr:uid="{00000000-0005-0000-0000-0000A36C0000}"/>
    <cellStyle name="SAPBEXHLevel2 3 6 5 2" xfId="32591" xr:uid="{00000000-0005-0000-0000-0000A46C0000}"/>
    <cellStyle name="SAPBEXHLevel2 3 6 5 3" xfId="43144" xr:uid="{00000000-0005-0000-0000-0000A56C0000}"/>
    <cellStyle name="SAPBEXHLevel2 3 6 6" xfId="11279" xr:uid="{00000000-0005-0000-0000-0000A66C0000}"/>
    <cellStyle name="SAPBEXHLevel2 3 6 7" xfId="22934" xr:uid="{00000000-0005-0000-0000-0000A76C0000}"/>
    <cellStyle name="SAPBEXHLevel2 3 6 8" xfId="34271" xr:uid="{00000000-0005-0000-0000-0000A86C0000}"/>
    <cellStyle name="SAPBEXHLevel2 3 7" xfId="6884" xr:uid="{00000000-0005-0000-0000-0000A96C0000}"/>
    <cellStyle name="SAPBEXHLevel2 3 7 2" xfId="16165" xr:uid="{00000000-0005-0000-0000-0000AA6C0000}"/>
    <cellStyle name="SAPBEXHLevel2 3 7 2 2" xfId="27719" xr:uid="{00000000-0005-0000-0000-0000AB6C0000}"/>
    <cellStyle name="SAPBEXHLevel2 3 7 2 3" xfId="38655" xr:uid="{00000000-0005-0000-0000-0000AC6C0000}"/>
    <cellStyle name="SAPBEXHLevel2 3 7 3" xfId="18043" xr:uid="{00000000-0005-0000-0000-0000AD6C0000}"/>
    <cellStyle name="SAPBEXHLevel2 3 7 3 2" xfId="29531" xr:uid="{00000000-0005-0000-0000-0000AE6C0000}"/>
    <cellStyle name="SAPBEXHLevel2 3 7 3 3" xfId="40333" xr:uid="{00000000-0005-0000-0000-0000AF6C0000}"/>
    <cellStyle name="SAPBEXHLevel2 3 7 4" xfId="19684" xr:uid="{00000000-0005-0000-0000-0000B06C0000}"/>
    <cellStyle name="SAPBEXHLevel2 3 7 4 2" xfId="31172" xr:uid="{00000000-0005-0000-0000-0000B16C0000}"/>
    <cellStyle name="SAPBEXHLevel2 3 7 4 3" xfId="41879" xr:uid="{00000000-0005-0000-0000-0000B26C0000}"/>
    <cellStyle name="SAPBEXHLevel2 3 7 5" xfId="21418" xr:uid="{00000000-0005-0000-0000-0000B36C0000}"/>
    <cellStyle name="SAPBEXHLevel2 3 7 5 2" xfId="32899" xr:uid="{00000000-0005-0000-0000-0000B46C0000}"/>
    <cellStyle name="SAPBEXHLevel2 3 7 5 3" xfId="43418" xr:uid="{00000000-0005-0000-0000-0000B56C0000}"/>
    <cellStyle name="SAPBEXHLevel2 3 7 6" xfId="11587" xr:uid="{00000000-0005-0000-0000-0000B66C0000}"/>
    <cellStyle name="SAPBEXHLevel2 3 7 7" xfId="23242" xr:uid="{00000000-0005-0000-0000-0000B76C0000}"/>
    <cellStyle name="SAPBEXHLevel2 3 7 8" xfId="34579" xr:uid="{00000000-0005-0000-0000-0000B86C0000}"/>
    <cellStyle name="SAPBEXHLevel2 3 8" xfId="6352" xr:uid="{00000000-0005-0000-0000-0000B96C0000}"/>
    <cellStyle name="SAPBEXHLevel2 3 8 2" xfId="15633" xr:uid="{00000000-0005-0000-0000-0000BA6C0000}"/>
    <cellStyle name="SAPBEXHLevel2 3 8 2 2" xfId="27187" xr:uid="{00000000-0005-0000-0000-0000BB6C0000}"/>
    <cellStyle name="SAPBEXHLevel2 3 8 2 3" xfId="38187" xr:uid="{00000000-0005-0000-0000-0000BC6C0000}"/>
    <cellStyle name="SAPBEXHLevel2 3 8 3" xfId="17566" xr:uid="{00000000-0005-0000-0000-0000BD6C0000}"/>
    <cellStyle name="SAPBEXHLevel2 3 8 3 2" xfId="29054" xr:uid="{00000000-0005-0000-0000-0000BE6C0000}"/>
    <cellStyle name="SAPBEXHLevel2 3 8 3 3" xfId="39857" xr:uid="{00000000-0005-0000-0000-0000BF6C0000}"/>
    <cellStyle name="SAPBEXHLevel2 3 8 4" xfId="19152" xr:uid="{00000000-0005-0000-0000-0000C06C0000}"/>
    <cellStyle name="SAPBEXHLevel2 3 8 4 2" xfId="30640" xr:uid="{00000000-0005-0000-0000-0000C16C0000}"/>
    <cellStyle name="SAPBEXHLevel2 3 8 4 3" xfId="41411" xr:uid="{00000000-0005-0000-0000-0000C26C0000}"/>
    <cellStyle name="SAPBEXHLevel2 3 8 5" xfId="20886" xr:uid="{00000000-0005-0000-0000-0000C36C0000}"/>
    <cellStyle name="SAPBEXHLevel2 3 8 5 2" xfId="32367" xr:uid="{00000000-0005-0000-0000-0000C46C0000}"/>
    <cellStyle name="SAPBEXHLevel2 3 8 5 3" xfId="42950" xr:uid="{00000000-0005-0000-0000-0000C56C0000}"/>
    <cellStyle name="SAPBEXHLevel2 3 8 6" xfId="11055" xr:uid="{00000000-0005-0000-0000-0000C66C0000}"/>
    <cellStyle name="SAPBEXHLevel2 3 8 7" xfId="22710" xr:uid="{00000000-0005-0000-0000-0000C76C0000}"/>
    <cellStyle name="SAPBEXHLevel2 3 8 8" xfId="34047" xr:uid="{00000000-0005-0000-0000-0000C86C0000}"/>
    <cellStyle name="SAPBEXHLevel2 3 9" xfId="10238" xr:uid="{00000000-0005-0000-0000-0000C96C0000}"/>
    <cellStyle name="SAPBEXHLevel2 3 9 2" xfId="14976" xr:uid="{00000000-0005-0000-0000-0000CA6C0000}"/>
    <cellStyle name="SAPBEXHLevel2 3 9 2 2" xfId="26534" xr:uid="{00000000-0005-0000-0000-0000CB6C0000}"/>
    <cellStyle name="SAPBEXHLevel2 3 9 2 3" xfId="37591" xr:uid="{00000000-0005-0000-0000-0000CC6C0000}"/>
    <cellStyle name="SAPBEXHLevel2 3 9 3" xfId="13275" xr:uid="{00000000-0005-0000-0000-0000CD6C0000}"/>
    <cellStyle name="SAPBEXHLevel2 3 9 3 2" xfId="24843" xr:uid="{00000000-0005-0000-0000-0000CE6C0000}"/>
    <cellStyle name="SAPBEXHLevel2 3 9 3 3" xfId="36121" xr:uid="{00000000-0005-0000-0000-0000CF6C0000}"/>
    <cellStyle name="SAPBEXHLevel2 3 9 4" xfId="15055" xr:uid="{00000000-0005-0000-0000-0000D06C0000}"/>
    <cellStyle name="SAPBEXHLevel2 3 9 4 2" xfId="26613" xr:uid="{00000000-0005-0000-0000-0000D16C0000}"/>
    <cellStyle name="SAPBEXHLevel2 3 9 4 3" xfId="37663" xr:uid="{00000000-0005-0000-0000-0000D26C0000}"/>
    <cellStyle name="SAPBEXHLevel2 3 9 5" xfId="12739" xr:uid="{00000000-0005-0000-0000-0000D36C0000}"/>
    <cellStyle name="SAPBEXHLevel2 3 9 5 2" xfId="24309" xr:uid="{00000000-0005-0000-0000-0000D46C0000}"/>
    <cellStyle name="SAPBEXHLevel2 3 9 5 3" xfId="35631" xr:uid="{00000000-0005-0000-0000-0000D56C0000}"/>
    <cellStyle name="SAPBEXHLevel2 3 9 6" xfId="22382" xr:uid="{00000000-0005-0000-0000-0000D66C0000}"/>
    <cellStyle name="SAPBEXHLevel2 3 9 7" xfId="8264" xr:uid="{00000000-0005-0000-0000-0000D76C0000}"/>
    <cellStyle name="SAPBEXHLevel2 4" xfId="4419" xr:uid="{00000000-0005-0000-0000-0000D86C0000}"/>
    <cellStyle name="SAPBEXHLevel2 4 10" xfId="15384" xr:uid="{00000000-0005-0000-0000-0000D96C0000}"/>
    <cellStyle name="SAPBEXHLevel2 4 10 2" xfId="26938" xr:uid="{00000000-0005-0000-0000-0000DA6C0000}"/>
    <cellStyle name="SAPBEXHLevel2 4 10 3" xfId="37960" xr:uid="{00000000-0005-0000-0000-0000DB6C0000}"/>
    <cellStyle name="SAPBEXHLevel2 4 11" xfId="13183" xr:uid="{00000000-0005-0000-0000-0000DC6C0000}"/>
    <cellStyle name="SAPBEXHLevel2 4 11 2" xfId="24751" xr:uid="{00000000-0005-0000-0000-0000DD6C0000}"/>
    <cellStyle name="SAPBEXHLevel2 4 11 3" xfId="36036" xr:uid="{00000000-0005-0000-0000-0000DE6C0000}"/>
    <cellStyle name="SAPBEXHLevel2 4 12" xfId="10695" xr:uid="{00000000-0005-0000-0000-0000DF6C0000}"/>
    <cellStyle name="SAPBEXHLevel2 4 13" xfId="8405" xr:uid="{00000000-0005-0000-0000-0000E06C0000}"/>
    <cellStyle name="SAPBEXHLevel2 4 2" xfId="4420" xr:uid="{00000000-0005-0000-0000-0000E16C0000}"/>
    <cellStyle name="SAPBEXHLevel2 4 3" xfId="5231" xr:uid="{00000000-0005-0000-0000-0000E26C0000}"/>
    <cellStyle name="SAPBEXHLevel2 4 3 2" xfId="15218" xr:uid="{00000000-0005-0000-0000-0000E36C0000}"/>
    <cellStyle name="SAPBEXHLevel2 4 3 2 2" xfId="26775" xr:uid="{00000000-0005-0000-0000-0000E46C0000}"/>
    <cellStyle name="SAPBEXHLevel2 4 3 2 3" xfId="37809" xr:uid="{00000000-0005-0000-0000-0000E56C0000}"/>
    <cellStyle name="SAPBEXHLevel2 4 3 3" xfId="17219" xr:uid="{00000000-0005-0000-0000-0000E66C0000}"/>
    <cellStyle name="SAPBEXHLevel2 4 3 3 2" xfId="28707" xr:uid="{00000000-0005-0000-0000-0000E76C0000}"/>
    <cellStyle name="SAPBEXHLevel2 4 3 3 3" xfId="39526" xr:uid="{00000000-0005-0000-0000-0000E86C0000}"/>
    <cellStyle name="SAPBEXHLevel2 4 3 4" xfId="15264" xr:uid="{00000000-0005-0000-0000-0000E96C0000}"/>
    <cellStyle name="SAPBEXHLevel2 4 3 4 2" xfId="26819" xr:uid="{00000000-0005-0000-0000-0000EA6C0000}"/>
    <cellStyle name="SAPBEXHLevel2 4 3 4 3" xfId="37851" xr:uid="{00000000-0005-0000-0000-0000EB6C0000}"/>
    <cellStyle name="SAPBEXHLevel2 4 3 5" xfId="20611" xr:uid="{00000000-0005-0000-0000-0000EC6C0000}"/>
    <cellStyle name="SAPBEXHLevel2 4 3 5 2" xfId="32095" xr:uid="{00000000-0005-0000-0000-0000ED6C0000}"/>
    <cellStyle name="SAPBEXHLevel2 4 3 5 3" xfId="42701" xr:uid="{00000000-0005-0000-0000-0000EE6C0000}"/>
    <cellStyle name="SAPBEXHLevel2 4 3 6" xfId="10653" xr:uid="{00000000-0005-0000-0000-0000EF6C0000}"/>
    <cellStyle name="SAPBEXHLevel2 4 3 7" xfId="22425" xr:uid="{00000000-0005-0000-0000-0000F06C0000}"/>
    <cellStyle name="SAPBEXHLevel2 4 3 8" xfId="33790" xr:uid="{00000000-0005-0000-0000-0000F16C0000}"/>
    <cellStyle name="SAPBEXHLevel2 4 4" xfId="6615" xr:uid="{00000000-0005-0000-0000-0000F26C0000}"/>
    <cellStyle name="SAPBEXHLevel2 4 4 2" xfId="15896" xr:uid="{00000000-0005-0000-0000-0000F36C0000}"/>
    <cellStyle name="SAPBEXHLevel2 4 4 2 2" xfId="27450" xr:uid="{00000000-0005-0000-0000-0000F46C0000}"/>
    <cellStyle name="SAPBEXHLevel2 4 4 2 3" xfId="38419" xr:uid="{00000000-0005-0000-0000-0000F56C0000}"/>
    <cellStyle name="SAPBEXHLevel2 4 4 3" xfId="17804" xr:uid="{00000000-0005-0000-0000-0000F66C0000}"/>
    <cellStyle name="SAPBEXHLevel2 4 4 3 2" xfId="29292" xr:uid="{00000000-0005-0000-0000-0000F76C0000}"/>
    <cellStyle name="SAPBEXHLevel2 4 4 3 3" xfId="40095" xr:uid="{00000000-0005-0000-0000-0000F86C0000}"/>
    <cellStyle name="SAPBEXHLevel2 4 4 4" xfId="19415" xr:uid="{00000000-0005-0000-0000-0000F96C0000}"/>
    <cellStyle name="SAPBEXHLevel2 4 4 4 2" xfId="30903" xr:uid="{00000000-0005-0000-0000-0000FA6C0000}"/>
    <cellStyle name="SAPBEXHLevel2 4 4 4 3" xfId="41643" xr:uid="{00000000-0005-0000-0000-0000FB6C0000}"/>
    <cellStyle name="SAPBEXHLevel2 4 4 5" xfId="21149" xr:uid="{00000000-0005-0000-0000-0000FC6C0000}"/>
    <cellStyle name="SAPBEXHLevel2 4 4 5 2" xfId="32630" xr:uid="{00000000-0005-0000-0000-0000FD6C0000}"/>
    <cellStyle name="SAPBEXHLevel2 4 4 5 3" xfId="43182" xr:uid="{00000000-0005-0000-0000-0000FE6C0000}"/>
    <cellStyle name="SAPBEXHLevel2 4 4 6" xfId="11318" xr:uid="{00000000-0005-0000-0000-0000FF6C0000}"/>
    <cellStyle name="SAPBEXHLevel2 4 4 7" xfId="22973" xr:uid="{00000000-0005-0000-0000-0000006D0000}"/>
    <cellStyle name="SAPBEXHLevel2 4 4 8" xfId="34310" xr:uid="{00000000-0005-0000-0000-0000016D0000}"/>
    <cellStyle name="SAPBEXHLevel2 4 5" xfId="6438" xr:uid="{00000000-0005-0000-0000-0000026D0000}"/>
    <cellStyle name="SAPBEXHLevel2 4 5 2" xfId="15719" xr:uid="{00000000-0005-0000-0000-0000036D0000}"/>
    <cellStyle name="SAPBEXHLevel2 4 5 2 2" xfId="27273" xr:uid="{00000000-0005-0000-0000-0000046D0000}"/>
    <cellStyle name="SAPBEXHLevel2 4 5 2 3" xfId="38261" xr:uid="{00000000-0005-0000-0000-0000056D0000}"/>
    <cellStyle name="SAPBEXHLevel2 4 5 3" xfId="17645" xr:uid="{00000000-0005-0000-0000-0000066D0000}"/>
    <cellStyle name="SAPBEXHLevel2 4 5 3 2" xfId="29133" xr:uid="{00000000-0005-0000-0000-0000076D0000}"/>
    <cellStyle name="SAPBEXHLevel2 4 5 3 3" xfId="39936" xr:uid="{00000000-0005-0000-0000-0000086D0000}"/>
    <cellStyle name="SAPBEXHLevel2 4 5 4" xfId="19238" xr:uid="{00000000-0005-0000-0000-0000096D0000}"/>
    <cellStyle name="SAPBEXHLevel2 4 5 4 2" xfId="30726" xr:uid="{00000000-0005-0000-0000-00000A6D0000}"/>
    <cellStyle name="SAPBEXHLevel2 4 5 4 3" xfId="41485" xr:uid="{00000000-0005-0000-0000-00000B6D0000}"/>
    <cellStyle name="SAPBEXHLevel2 4 5 5" xfId="20972" xr:uid="{00000000-0005-0000-0000-00000C6D0000}"/>
    <cellStyle name="SAPBEXHLevel2 4 5 5 2" xfId="32453" xr:uid="{00000000-0005-0000-0000-00000D6D0000}"/>
    <cellStyle name="SAPBEXHLevel2 4 5 5 3" xfId="43024" xr:uid="{00000000-0005-0000-0000-00000E6D0000}"/>
    <cellStyle name="SAPBEXHLevel2 4 5 6" xfId="11141" xr:uid="{00000000-0005-0000-0000-00000F6D0000}"/>
    <cellStyle name="SAPBEXHLevel2 4 5 7" xfId="22796" xr:uid="{00000000-0005-0000-0000-0000106D0000}"/>
    <cellStyle name="SAPBEXHLevel2 4 5 8" xfId="34133" xr:uid="{00000000-0005-0000-0000-0000116D0000}"/>
    <cellStyle name="SAPBEXHLevel2 4 6" xfId="8056" xr:uid="{00000000-0005-0000-0000-0000126D0000}"/>
    <cellStyle name="SAPBEXHLevel2 4 6 2" xfId="17041" xr:uid="{00000000-0005-0000-0000-0000136D0000}"/>
    <cellStyle name="SAPBEXHLevel2 4 6 2 2" xfId="28595" xr:uid="{00000000-0005-0000-0000-0000146D0000}"/>
    <cellStyle name="SAPBEXHLevel2 4 6 2 3" xfId="39432" xr:uid="{00000000-0005-0000-0000-0000156D0000}"/>
    <cellStyle name="SAPBEXHLevel2 4 6 3" xfId="18818" xr:uid="{00000000-0005-0000-0000-0000166D0000}"/>
    <cellStyle name="SAPBEXHLevel2 4 6 3 2" xfId="30306" xr:uid="{00000000-0005-0000-0000-0000176D0000}"/>
    <cellStyle name="SAPBEXHLevel2 4 6 3 3" xfId="41101" xr:uid="{00000000-0005-0000-0000-0000186D0000}"/>
    <cellStyle name="SAPBEXHLevel2 4 6 4" xfId="20528" xr:uid="{00000000-0005-0000-0000-0000196D0000}"/>
    <cellStyle name="SAPBEXHLevel2 4 6 4 2" xfId="32016" xr:uid="{00000000-0005-0000-0000-00001A6D0000}"/>
    <cellStyle name="SAPBEXHLevel2 4 6 4 3" xfId="42628" xr:uid="{00000000-0005-0000-0000-00001B6D0000}"/>
    <cellStyle name="SAPBEXHLevel2 4 6 5" xfId="22262" xr:uid="{00000000-0005-0000-0000-00001C6D0000}"/>
    <cellStyle name="SAPBEXHLevel2 4 6 5 2" xfId="33743" xr:uid="{00000000-0005-0000-0000-00001D6D0000}"/>
    <cellStyle name="SAPBEXHLevel2 4 6 5 3" xfId="44167" xr:uid="{00000000-0005-0000-0000-00001E6D0000}"/>
    <cellStyle name="SAPBEXHLevel2 4 6 6" xfId="12507" xr:uid="{00000000-0005-0000-0000-00001F6D0000}"/>
    <cellStyle name="SAPBEXHLevel2 4 6 7" xfId="24086" xr:uid="{00000000-0005-0000-0000-0000206D0000}"/>
    <cellStyle name="SAPBEXHLevel2 4 6 8" xfId="35421" xr:uid="{00000000-0005-0000-0000-0000216D0000}"/>
    <cellStyle name="SAPBEXHLevel2 4 7" xfId="10241" xr:uid="{00000000-0005-0000-0000-0000226D0000}"/>
    <cellStyle name="SAPBEXHLevel2 4 8" xfId="13105" xr:uid="{00000000-0005-0000-0000-0000236D0000}"/>
    <cellStyle name="SAPBEXHLevel2 4 8 2" xfId="24674" xr:uid="{00000000-0005-0000-0000-0000246D0000}"/>
    <cellStyle name="SAPBEXHLevel2 4 8 3" xfId="35962" xr:uid="{00000000-0005-0000-0000-0000256D0000}"/>
    <cellStyle name="SAPBEXHLevel2 4 9" xfId="14342" xr:uid="{00000000-0005-0000-0000-0000266D0000}"/>
    <cellStyle name="SAPBEXHLevel2 4 9 2" xfId="25906" xr:uid="{00000000-0005-0000-0000-0000276D0000}"/>
    <cellStyle name="SAPBEXHLevel2 4 9 3" xfId="37064" xr:uid="{00000000-0005-0000-0000-0000286D0000}"/>
    <cellStyle name="SAPBEXHLevel2 5" xfId="4421" xr:uid="{00000000-0005-0000-0000-0000296D0000}"/>
    <cellStyle name="SAPBEXHLevel2 5 10" xfId="14812" xr:uid="{00000000-0005-0000-0000-00002A6D0000}"/>
    <cellStyle name="SAPBEXHLevel2 5 10 2" xfId="26371" xr:uid="{00000000-0005-0000-0000-00002B6D0000}"/>
    <cellStyle name="SAPBEXHLevel2 5 10 3" xfId="37459" xr:uid="{00000000-0005-0000-0000-00002C6D0000}"/>
    <cellStyle name="SAPBEXHLevel2 5 11" xfId="9606" xr:uid="{00000000-0005-0000-0000-00002D6D0000}"/>
    <cellStyle name="SAPBEXHLevel2 5 12" xfId="9070" xr:uid="{00000000-0005-0000-0000-00002E6D0000}"/>
    <cellStyle name="SAPBEXHLevel2 5 2" xfId="5788" xr:uid="{00000000-0005-0000-0000-00002F6D0000}"/>
    <cellStyle name="SAPBEXHLevel2 5 2 2" xfId="15460" xr:uid="{00000000-0005-0000-0000-0000306D0000}"/>
    <cellStyle name="SAPBEXHLevel2 5 2 2 2" xfId="27014" xr:uid="{00000000-0005-0000-0000-0000316D0000}"/>
    <cellStyle name="SAPBEXHLevel2 5 2 2 3" xfId="38036" xr:uid="{00000000-0005-0000-0000-0000326D0000}"/>
    <cellStyle name="SAPBEXHLevel2 5 2 3" xfId="17414" xr:uid="{00000000-0005-0000-0000-0000336D0000}"/>
    <cellStyle name="SAPBEXHLevel2 5 2 3 2" xfId="28902" xr:uid="{00000000-0005-0000-0000-0000346D0000}"/>
    <cellStyle name="SAPBEXHLevel2 5 2 3 3" xfId="39706" xr:uid="{00000000-0005-0000-0000-0000356D0000}"/>
    <cellStyle name="SAPBEXHLevel2 5 2 4" xfId="18992" xr:uid="{00000000-0005-0000-0000-0000366D0000}"/>
    <cellStyle name="SAPBEXHLevel2 5 2 4 2" xfId="30480" xr:uid="{00000000-0005-0000-0000-0000376D0000}"/>
    <cellStyle name="SAPBEXHLevel2 5 2 4 3" xfId="41269" xr:uid="{00000000-0005-0000-0000-0000386D0000}"/>
    <cellStyle name="SAPBEXHLevel2 5 2 5" xfId="20731" xr:uid="{00000000-0005-0000-0000-0000396D0000}"/>
    <cellStyle name="SAPBEXHLevel2 5 2 5 2" xfId="32214" xr:uid="{00000000-0005-0000-0000-00003A6D0000}"/>
    <cellStyle name="SAPBEXHLevel2 5 2 5 3" xfId="42815" xr:uid="{00000000-0005-0000-0000-00003B6D0000}"/>
    <cellStyle name="SAPBEXHLevel2 5 2 6" xfId="10848" xr:uid="{00000000-0005-0000-0000-00003C6D0000}"/>
    <cellStyle name="SAPBEXHLevel2 5 2 7" xfId="22555" xr:uid="{00000000-0005-0000-0000-00003D6D0000}"/>
    <cellStyle name="SAPBEXHLevel2 5 2 8" xfId="33899" xr:uid="{00000000-0005-0000-0000-00003E6D0000}"/>
    <cellStyle name="SAPBEXHLevel2 5 3" xfId="7137" xr:uid="{00000000-0005-0000-0000-00003F6D0000}"/>
    <cellStyle name="SAPBEXHLevel2 5 3 2" xfId="16418" xr:uid="{00000000-0005-0000-0000-0000406D0000}"/>
    <cellStyle name="SAPBEXHLevel2 5 3 2 2" xfId="27972" xr:uid="{00000000-0005-0000-0000-0000416D0000}"/>
    <cellStyle name="SAPBEXHLevel2 5 3 2 3" xfId="38882" xr:uid="{00000000-0005-0000-0000-0000426D0000}"/>
    <cellStyle name="SAPBEXHLevel2 5 3 3" xfId="18273" xr:uid="{00000000-0005-0000-0000-0000436D0000}"/>
    <cellStyle name="SAPBEXHLevel2 5 3 3 2" xfId="29761" xr:uid="{00000000-0005-0000-0000-0000446D0000}"/>
    <cellStyle name="SAPBEXHLevel2 5 3 3 3" xfId="40562" xr:uid="{00000000-0005-0000-0000-0000456D0000}"/>
    <cellStyle name="SAPBEXHLevel2 5 3 4" xfId="19937" xr:uid="{00000000-0005-0000-0000-0000466D0000}"/>
    <cellStyle name="SAPBEXHLevel2 5 3 4 2" xfId="31425" xr:uid="{00000000-0005-0000-0000-0000476D0000}"/>
    <cellStyle name="SAPBEXHLevel2 5 3 4 3" xfId="42106" xr:uid="{00000000-0005-0000-0000-0000486D0000}"/>
    <cellStyle name="SAPBEXHLevel2 5 3 5" xfId="21671" xr:uid="{00000000-0005-0000-0000-0000496D0000}"/>
    <cellStyle name="SAPBEXHLevel2 5 3 5 2" xfId="33152" xr:uid="{00000000-0005-0000-0000-00004A6D0000}"/>
    <cellStyle name="SAPBEXHLevel2 5 3 5 3" xfId="43645" xr:uid="{00000000-0005-0000-0000-00004B6D0000}"/>
    <cellStyle name="SAPBEXHLevel2 5 3 6" xfId="11840" xr:uid="{00000000-0005-0000-0000-00004C6D0000}"/>
    <cellStyle name="SAPBEXHLevel2 5 3 7" xfId="23495" xr:uid="{00000000-0005-0000-0000-00004D6D0000}"/>
    <cellStyle name="SAPBEXHLevel2 5 3 8" xfId="34832" xr:uid="{00000000-0005-0000-0000-00004E6D0000}"/>
    <cellStyle name="SAPBEXHLevel2 5 4" xfId="6520" xr:uid="{00000000-0005-0000-0000-00004F6D0000}"/>
    <cellStyle name="SAPBEXHLevel2 5 4 2" xfId="15801" xr:uid="{00000000-0005-0000-0000-0000506D0000}"/>
    <cellStyle name="SAPBEXHLevel2 5 4 2 2" xfId="27355" xr:uid="{00000000-0005-0000-0000-0000516D0000}"/>
    <cellStyle name="SAPBEXHLevel2 5 4 2 3" xfId="38330" xr:uid="{00000000-0005-0000-0000-0000526D0000}"/>
    <cellStyle name="SAPBEXHLevel2 5 4 3" xfId="17715" xr:uid="{00000000-0005-0000-0000-0000536D0000}"/>
    <cellStyle name="SAPBEXHLevel2 5 4 3 2" xfId="29203" xr:uid="{00000000-0005-0000-0000-0000546D0000}"/>
    <cellStyle name="SAPBEXHLevel2 5 4 3 3" xfId="40006" xr:uid="{00000000-0005-0000-0000-0000556D0000}"/>
    <cellStyle name="SAPBEXHLevel2 5 4 4" xfId="19320" xr:uid="{00000000-0005-0000-0000-0000566D0000}"/>
    <cellStyle name="SAPBEXHLevel2 5 4 4 2" xfId="30808" xr:uid="{00000000-0005-0000-0000-0000576D0000}"/>
    <cellStyle name="SAPBEXHLevel2 5 4 4 3" xfId="41554" xr:uid="{00000000-0005-0000-0000-0000586D0000}"/>
    <cellStyle name="SAPBEXHLevel2 5 4 5" xfId="21054" xr:uid="{00000000-0005-0000-0000-0000596D0000}"/>
    <cellStyle name="SAPBEXHLevel2 5 4 5 2" xfId="32535" xr:uid="{00000000-0005-0000-0000-00005A6D0000}"/>
    <cellStyle name="SAPBEXHLevel2 5 4 5 3" xfId="43093" xr:uid="{00000000-0005-0000-0000-00005B6D0000}"/>
    <cellStyle name="SAPBEXHLevel2 5 4 6" xfId="11223" xr:uid="{00000000-0005-0000-0000-00005C6D0000}"/>
    <cellStyle name="SAPBEXHLevel2 5 4 7" xfId="22878" xr:uid="{00000000-0005-0000-0000-00005D6D0000}"/>
    <cellStyle name="SAPBEXHLevel2 5 4 8" xfId="34215" xr:uid="{00000000-0005-0000-0000-00005E6D0000}"/>
    <cellStyle name="SAPBEXHLevel2 5 5" xfId="7786" xr:uid="{00000000-0005-0000-0000-00005F6D0000}"/>
    <cellStyle name="SAPBEXHLevel2 5 5 2" xfId="16771" xr:uid="{00000000-0005-0000-0000-0000606D0000}"/>
    <cellStyle name="SAPBEXHLevel2 5 5 2 2" xfId="28325" xr:uid="{00000000-0005-0000-0000-0000616D0000}"/>
    <cellStyle name="SAPBEXHLevel2 5 5 2 3" xfId="39193" xr:uid="{00000000-0005-0000-0000-0000626D0000}"/>
    <cellStyle name="SAPBEXHLevel2 5 5 3" xfId="18568" xr:uid="{00000000-0005-0000-0000-0000636D0000}"/>
    <cellStyle name="SAPBEXHLevel2 5 5 3 2" xfId="30056" xr:uid="{00000000-0005-0000-0000-0000646D0000}"/>
    <cellStyle name="SAPBEXHLevel2 5 5 3 3" xfId="40854" xr:uid="{00000000-0005-0000-0000-0000656D0000}"/>
    <cellStyle name="SAPBEXHLevel2 5 5 4" xfId="20258" xr:uid="{00000000-0005-0000-0000-0000666D0000}"/>
    <cellStyle name="SAPBEXHLevel2 5 5 4 2" xfId="31746" xr:uid="{00000000-0005-0000-0000-0000676D0000}"/>
    <cellStyle name="SAPBEXHLevel2 5 5 4 3" xfId="42389" xr:uid="{00000000-0005-0000-0000-0000686D0000}"/>
    <cellStyle name="SAPBEXHLevel2 5 5 5" xfId="21992" xr:uid="{00000000-0005-0000-0000-0000696D0000}"/>
    <cellStyle name="SAPBEXHLevel2 5 5 5 2" xfId="33473" xr:uid="{00000000-0005-0000-0000-00006A6D0000}"/>
    <cellStyle name="SAPBEXHLevel2 5 5 5 3" xfId="43928" xr:uid="{00000000-0005-0000-0000-00006B6D0000}"/>
    <cellStyle name="SAPBEXHLevel2 5 5 6" xfId="12237" xr:uid="{00000000-0005-0000-0000-00006C6D0000}"/>
    <cellStyle name="SAPBEXHLevel2 5 5 7" xfId="23816" xr:uid="{00000000-0005-0000-0000-00006D6D0000}"/>
    <cellStyle name="SAPBEXHLevel2 5 5 8" xfId="35151" xr:uid="{00000000-0005-0000-0000-00006E6D0000}"/>
    <cellStyle name="SAPBEXHLevel2 5 6" xfId="10242" xr:uid="{00000000-0005-0000-0000-00006F6D0000}"/>
    <cellStyle name="SAPBEXHLevel2 5 7" xfId="13964" xr:uid="{00000000-0005-0000-0000-0000706D0000}"/>
    <cellStyle name="SAPBEXHLevel2 5 7 2" xfId="25528" xr:uid="{00000000-0005-0000-0000-0000716D0000}"/>
    <cellStyle name="SAPBEXHLevel2 5 7 3" xfId="36732" xr:uid="{00000000-0005-0000-0000-0000726D0000}"/>
    <cellStyle name="SAPBEXHLevel2 5 8" xfId="12941" xr:uid="{00000000-0005-0000-0000-0000736D0000}"/>
    <cellStyle name="SAPBEXHLevel2 5 8 2" xfId="24511" xr:uid="{00000000-0005-0000-0000-0000746D0000}"/>
    <cellStyle name="SAPBEXHLevel2 5 8 3" xfId="35814" xr:uid="{00000000-0005-0000-0000-0000756D0000}"/>
    <cellStyle name="SAPBEXHLevel2 5 9" xfId="14475" xr:uid="{00000000-0005-0000-0000-0000766D0000}"/>
    <cellStyle name="SAPBEXHLevel2 5 9 2" xfId="26039" xr:uid="{00000000-0005-0000-0000-0000776D0000}"/>
    <cellStyle name="SAPBEXHLevel2 5 9 3" xfId="37183" xr:uid="{00000000-0005-0000-0000-0000786D0000}"/>
    <cellStyle name="SAPBEXHLevel2 6" xfId="7387" xr:uid="{00000000-0005-0000-0000-0000796D0000}"/>
    <cellStyle name="SAPBEXHLevel2 6 10" xfId="8480" xr:uid="{00000000-0005-0000-0000-00007A6D0000}"/>
    <cellStyle name="SAPBEXHLevel2 6 2" xfId="7881" xr:uid="{00000000-0005-0000-0000-00007B6D0000}"/>
    <cellStyle name="SAPBEXHLevel2 6 2 2" xfId="16866" xr:uid="{00000000-0005-0000-0000-00007C6D0000}"/>
    <cellStyle name="SAPBEXHLevel2 6 2 2 2" xfId="28420" xr:uid="{00000000-0005-0000-0000-00007D6D0000}"/>
    <cellStyle name="SAPBEXHLevel2 6 2 2 3" xfId="39262" xr:uid="{00000000-0005-0000-0000-00007E6D0000}"/>
    <cellStyle name="SAPBEXHLevel2 6 2 3" xfId="18645" xr:uid="{00000000-0005-0000-0000-00007F6D0000}"/>
    <cellStyle name="SAPBEXHLevel2 6 2 3 2" xfId="30133" xr:uid="{00000000-0005-0000-0000-0000806D0000}"/>
    <cellStyle name="SAPBEXHLevel2 6 2 3 3" xfId="40930" xr:uid="{00000000-0005-0000-0000-0000816D0000}"/>
    <cellStyle name="SAPBEXHLevel2 6 2 4" xfId="20353" xr:uid="{00000000-0005-0000-0000-0000826D0000}"/>
    <cellStyle name="SAPBEXHLevel2 6 2 4 2" xfId="31841" xr:uid="{00000000-0005-0000-0000-0000836D0000}"/>
    <cellStyle name="SAPBEXHLevel2 6 2 4 3" xfId="42458" xr:uid="{00000000-0005-0000-0000-0000846D0000}"/>
    <cellStyle name="SAPBEXHLevel2 6 2 5" xfId="22087" xr:uid="{00000000-0005-0000-0000-0000856D0000}"/>
    <cellStyle name="SAPBEXHLevel2 6 2 5 2" xfId="33568" xr:uid="{00000000-0005-0000-0000-0000866D0000}"/>
    <cellStyle name="SAPBEXHLevel2 6 2 5 3" xfId="43997" xr:uid="{00000000-0005-0000-0000-0000876D0000}"/>
    <cellStyle name="SAPBEXHLevel2 6 2 6" xfId="12332" xr:uid="{00000000-0005-0000-0000-0000886D0000}"/>
    <cellStyle name="SAPBEXHLevel2 6 2 7" xfId="23911" xr:uid="{00000000-0005-0000-0000-0000896D0000}"/>
    <cellStyle name="SAPBEXHLevel2 6 2 8" xfId="35246" xr:uid="{00000000-0005-0000-0000-00008A6D0000}"/>
    <cellStyle name="SAPBEXHLevel2 6 3" xfId="7983" xr:uid="{00000000-0005-0000-0000-00008B6D0000}"/>
    <cellStyle name="SAPBEXHLevel2 6 3 2" xfId="16968" xr:uid="{00000000-0005-0000-0000-00008C6D0000}"/>
    <cellStyle name="SAPBEXHLevel2 6 3 2 2" xfId="28522" xr:uid="{00000000-0005-0000-0000-00008D6D0000}"/>
    <cellStyle name="SAPBEXHLevel2 6 3 2 3" xfId="39360" xr:uid="{00000000-0005-0000-0000-00008E6D0000}"/>
    <cellStyle name="SAPBEXHLevel2 6 3 3" xfId="18745" xr:uid="{00000000-0005-0000-0000-00008F6D0000}"/>
    <cellStyle name="SAPBEXHLevel2 6 3 3 2" xfId="30233" xr:uid="{00000000-0005-0000-0000-0000906D0000}"/>
    <cellStyle name="SAPBEXHLevel2 6 3 3 3" xfId="41029" xr:uid="{00000000-0005-0000-0000-0000916D0000}"/>
    <cellStyle name="SAPBEXHLevel2 6 3 4" xfId="20455" xr:uid="{00000000-0005-0000-0000-0000926D0000}"/>
    <cellStyle name="SAPBEXHLevel2 6 3 4 2" xfId="31943" xr:uid="{00000000-0005-0000-0000-0000936D0000}"/>
    <cellStyle name="SAPBEXHLevel2 6 3 4 3" xfId="42556" xr:uid="{00000000-0005-0000-0000-0000946D0000}"/>
    <cellStyle name="SAPBEXHLevel2 6 3 5" xfId="22189" xr:uid="{00000000-0005-0000-0000-0000956D0000}"/>
    <cellStyle name="SAPBEXHLevel2 6 3 5 2" xfId="33670" xr:uid="{00000000-0005-0000-0000-0000966D0000}"/>
    <cellStyle name="SAPBEXHLevel2 6 3 5 3" xfId="44095" xr:uid="{00000000-0005-0000-0000-0000976D0000}"/>
    <cellStyle name="SAPBEXHLevel2 6 3 6" xfId="12434" xr:uid="{00000000-0005-0000-0000-0000986D0000}"/>
    <cellStyle name="SAPBEXHLevel2 6 3 7" xfId="24013" xr:uid="{00000000-0005-0000-0000-0000996D0000}"/>
    <cellStyle name="SAPBEXHLevel2 6 3 8" xfId="35348" xr:uid="{00000000-0005-0000-0000-00009A6D0000}"/>
    <cellStyle name="SAPBEXHLevel2 6 4" xfId="14258" xr:uid="{00000000-0005-0000-0000-00009B6D0000}"/>
    <cellStyle name="SAPBEXHLevel2 6 4 2" xfId="25822" xr:uid="{00000000-0005-0000-0000-00009C6D0000}"/>
    <cellStyle name="SAPBEXHLevel2 6 4 3" xfId="36985" xr:uid="{00000000-0005-0000-0000-00009D6D0000}"/>
    <cellStyle name="SAPBEXHLevel2 6 5" xfId="14038" xr:uid="{00000000-0005-0000-0000-00009E6D0000}"/>
    <cellStyle name="SAPBEXHLevel2 6 5 2" xfId="25602" xr:uid="{00000000-0005-0000-0000-00009F6D0000}"/>
    <cellStyle name="SAPBEXHLevel2 6 5 3" xfId="36801" xr:uid="{00000000-0005-0000-0000-0000A06D0000}"/>
    <cellStyle name="SAPBEXHLevel2 6 6" xfId="13715" xr:uid="{00000000-0005-0000-0000-0000A16D0000}"/>
    <cellStyle name="SAPBEXHLevel2 6 6 2" xfId="25279" xr:uid="{00000000-0005-0000-0000-0000A26D0000}"/>
    <cellStyle name="SAPBEXHLevel2 6 6 3" xfId="36509" xr:uid="{00000000-0005-0000-0000-0000A36D0000}"/>
    <cellStyle name="SAPBEXHLevel2 6 7" xfId="15106" xr:uid="{00000000-0005-0000-0000-0000A46D0000}"/>
    <cellStyle name="SAPBEXHLevel2 6 7 2" xfId="26664" xr:uid="{00000000-0005-0000-0000-0000A56D0000}"/>
    <cellStyle name="SAPBEXHLevel2 6 7 3" xfId="37708" xr:uid="{00000000-0005-0000-0000-0000A66D0000}"/>
    <cellStyle name="SAPBEXHLevel2 6 8" xfId="9171" xr:uid="{00000000-0005-0000-0000-0000A76D0000}"/>
    <cellStyle name="SAPBEXHLevel2 6 9" xfId="8884" xr:uid="{00000000-0005-0000-0000-0000A86D0000}"/>
    <cellStyle name="SAPBEXHLevel2 7" xfId="12537" xr:uid="{00000000-0005-0000-0000-0000A96D0000}"/>
    <cellStyle name="SAPBEXHLevel2 7 2" xfId="17069" xr:uid="{00000000-0005-0000-0000-0000AA6D0000}"/>
    <cellStyle name="SAPBEXHLevel2 7 2 2" xfId="28622" xr:uid="{00000000-0005-0000-0000-0000AB6D0000}"/>
    <cellStyle name="SAPBEXHLevel2 7 2 3" xfId="39458" xr:uid="{00000000-0005-0000-0000-0000AC6D0000}"/>
    <cellStyle name="SAPBEXHLevel2 7 3" xfId="18844" xr:uid="{00000000-0005-0000-0000-0000AD6D0000}"/>
    <cellStyle name="SAPBEXHLevel2 7 3 2" xfId="30332" xr:uid="{00000000-0005-0000-0000-0000AE6D0000}"/>
    <cellStyle name="SAPBEXHLevel2 7 3 3" xfId="41127" xr:uid="{00000000-0005-0000-0000-0000AF6D0000}"/>
    <cellStyle name="SAPBEXHLevel2 7 4" xfId="20554" xr:uid="{00000000-0005-0000-0000-0000B06D0000}"/>
    <cellStyle name="SAPBEXHLevel2 7 4 2" xfId="32042" xr:uid="{00000000-0005-0000-0000-0000B16D0000}"/>
    <cellStyle name="SAPBEXHLevel2 7 4 3" xfId="42653" xr:uid="{00000000-0005-0000-0000-0000B26D0000}"/>
    <cellStyle name="SAPBEXHLevel2 7 5" xfId="22287" xr:uid="{00000000-0005-0000-0000-0000B36D0000}"/>
    <cellStyle name="SAPBEXHLevel2 7 5 2" xfId="33768" xr:uid="{00000000-0005-0000-0000-0000B46D0000}"/>
    <cellStyle name="SAPBEXHLevel2 7 5 3" xfId="44191" xr:uid="{00000000-0005-0000-0000-0000B56D0000}"/>
    <cellStyle name="SAPBEXHLevel2 7 6" xfId="24111" xr:uid="{00000000-0005-0000-0000-0000B66D0000}"/>
    <cellStyle name="SAPBEXHLevel2 7 7" xfId="35443" xr:uid="{00000000-0005-0000-0000-0000B76D0000}"/>
    <cellStyle name="SAPBEXHLevel2 8" xfId="12606" xr:uid="{00000000-0005-0000-0000-0000B86D0000}"/>
    <cellStyle name="SAPBEXHLevel2 8 2" xfId="24176" xr:uid="{00000000-0005-0000-0000-0000B96D0000}"/>
    <cellStyle name="SAPBEXHLevel2 8 3" xfId="35507" xr:uid="{00000000-0005-0000-0000-0000BA6D0000}"/>
    <cellStyle name="SAPBEXHLevel2 9" xfId="13769" xr:uid="{00000000-0005-0000-0000-0000BB6D0000}"/>
    <cellStyle name="SAPBEXHLevel2 9 2" xfId="25333" xr:uid="{00000000-0005-0000-0000-0000BC6D0000}"/>
    <cellStyle name="SAPBEXHLevel2 9 3" xfId="36560" xr:uid="{00000000-0005-0000-0000-0000BD6D0000}"/>
    <cellStyle name="SAPBEXHLevel2X" xfId="4422" xr:uid="{00000000-0005-0000-0000-0000BE6D0000}"/>
    <cellStyle name="SAPBEXHLevel2X 2" xfId="4423" xr:uid="{00000000-0005-0000-0000-0000BF6D0000}"/>
    <cellStyle name="SAPBEXHLevel2X 2 10" xfId="13068" xr:uid="{00000000-0005-0000-0000-0000C06D0000}"/>
    <cellStyle name="SAPBEXHLevel2X 2 10 2" xfId="24637" xr:uid="{00000000-0005-0000-0000-0000C16D0000}"/>
    <cellStyle name="SAPBEXHLevel2X 2 10 3" xfId="35925" xr:uid="{00000000-0005-0000-0000-0000C26D0000}"/>
    <cellStyle name="SAPBEXHLevel2X 2 11" xfId="14427" xr:uid="{00000000-0005-0000-0000-0000C36D0000}"/>
    <cellStyle name="SAPBEXHLevel2X 2 11 2" xfId="25991" xr:uid="{00000000-0005-0000-0000-0000C46D0000}"/>
    <cellStyle name="SAPBEXHLevel2X 2 11 3" xfId="37135" xr:uid="{00000000-0005-0000-0000-0000C56D0000}"/>
    <cellStyle name="SAPBEXHLevel2X 2 12" xfId="15379" xr:uid="{00000000-0005-0000-0000-0000C66D0000}"/>
    <cellStyle name="SAPBEXHLevel2X 2 12 2" xfId="26933" xr:uid="{00000000-0005-0000-0000-0000C76D0000}"/>
    <cellStyle name="SAPBEXHLevel2X 2 12 3" xfId="37955" xr:uid="{00000000-0005-0000-0000-0000C86D0000}"/>
    <cellStyle name="SAPBEXHLevel2X 2 13" xfId="18873" xr:uid="{00000000-0005-0000-0000-0000C96D0000}"/>
    <cellStyle name="SAPBEXHLevel2X 2 13 2" xfId="30361" xr:uid="{00000000-0005-0000-0000-0000CA6D0000}"/>
    <cellStyle name="SAPBEXHLevel2X 2 13 3" xfId="41155" xr:uid="{00000000-0005-0000-0000-0000CB6D0000}"/>
    <cellStyle name="SAPBEXHLevel2X 2 14" xfId="8914" xr:uid="{00000000-0005-0000-0000-0000CC6D0000}"/>
    <cellStyle name="SAPBEXHLevel2X 2 15" xfId="28632" xr:uid="{00000000-0005-0000-0000-0000CD6D0000}"/>
    <cellStyle name="SAPBEXHLevel2X 2 2" xfId="4424" xr:uid="{00000000-0005-0000-0000-0000CE6D0000}"/>
    <cellStyle name="SAPBEXHLevel2X 2 2 10" xfId="13005" xr:uid="{00000000-0005-0000-0000-0000CF6D0000}"/>
    <cellStyle name="SAPBEXHLevel2X 2 2 10 2" xfId="24574" xr:uid="{00000000-0005-0000-0000-0000D06D0000}"/>
    <cellStyle name="SAPBEXHLevel2X 2 2 10 3" xfId="35866" xr:uid="{00000000-0005-0000-0000-0000D16D0000}"/>
    <cellStyle name="SAPBEXHLevel2X 2 2 11" xfId="14488" xr:uid="{00000000-0005-0000-0000-0000D26D0000}"/>
    <cellStyle name="SAPBEXHLevel2X 2 2 11 2" xfId="26052" xr:uid="{00000000-0005-0000-0000-0000D36D0000}"/>
    <cellStyle name="SAPBEXHLevel2X 2 2 11 3" xfId="37195" xr:uid="{00000000-0005-0000-0000-0000D46D0000}"/>
    <cellStyle name="SAPBEXHLevel2X 2 2 12" xfId="11326" xr:uid="{00000000-0005-0000-0000-0000D56D0000}"/>
    <cellStyle name="SAPBEXHLevel2X 2 2 13" xfId="8121" xr:uid="{00000000-0005-0000-0000-0000D66D0000}"/>
    <cellStyle name="SAPBEXHLevel2X 2 2 2" xfId="4425" xr:uid="{00000000-0005-0000-0000-0000D76D0000}"/>
    <cellStyle name="SAPBEXHLevel2X 2 2 3" xfId="4426" xr:uid="{00000000-0005-0000-0000-0000D86D0000}"/>
    <cellStyle name="SAPBEXHLevel2X 2 2 4" xfId="7101" xr:uid="{00000000-0005-0000-0000-0000D96D0000}"/>
    <cellStyle name="SAPBEXHLevel2X 2 2 4 2" xfId="16382" xr:uid="{00000000-0005-0000-0000-0000DA6D0000}"/>
    <cellStyle name="SAPBEXHLevel2X 2 2 4 2 2" xfId="27936" xr:uid="{00000000-0005-0000-0000-0000DB6D0000}"/>
    <cellStyle name="SAPBEXHLevel2X 2 2 4 2 3" xfId="38847" xr:uid="{00000000-0005-0000-0000-0000DC6D0000}"/>
    <cellStyle name="SAPBEXHLevel2X 2 2 4 3" xfId="18238" xr:uid="{00000000-0005-0000-0000-0000DD6D0000}"/>
    <cellStyle name="SAPBEXHLevel2X 2 2 4 3 2" xfId="29726" xr:uid="{00000000-0005-0000-0000-0000DE6D0000}"/>
    <cellStyle name="SAPBEXHLevel2X 2 2 4 3 3" xfId="40527" xr:uid="{00000000-0005-0000-0000-0000DF6D0000}"/>
    <cellStyle name="SAPBEXHLevel2X 2 2 4 4" xfId="19901" xr:uid="{00000000-0005-0000-0000-0000E06D0000}"/>
    <cellStyle name="SAPBEXHLevel2X 2 2 4 4 2" xfId="31389" xr:uid="{00000000-0005-0000-0000-0000E16D0000}"/>
    <cellStyle name="SAPBEXHLevel2X 2 2 4 4 3" xfId="42071" xr:uid="{00000000-0005-0000-0000-0000E26D0000}"/>
    <cellStyle name="SAPBEXHLevel2X 2 2 4 5" xfId="21635" xr:uid="{00000000-0005-0000-0000-0000E36D0000}"/>
    <cellStyle name="SAPBEXHLevel2X 2 2 4 5 2" xfId="33116" xr:uid="{00000000-0005-0000-0000-0000E46D0000}"/>
    <cellStyle name="SAPBEXHLevel2X 2 2 4 5 3" xfId="43610" xr:uid="{00000000-0005-0000-0000-0000E56D0000}"/>
    <cellStyle name="SAPBEXHLevel2X 2 2 4 6" xfId="11804" xr:uid="{00000000-0005-0000-0000-0000E66D0000}"/>
    <cellStyle name="SAPBEXHLevel2X 2 2 4 7" xfId="23459" xr:uid="{00000000-0005-0000-0000-0000E76D0000}"/>
    <cellStyle name="SAPBEXHLevel2X 2 2 4 8" xfId="34796" xr:uid="{00000000-0005-0000-0000-0000E86D0000}"/>
    <cellStyle name="SAPBEXHLevel2X 2 2 5" xfId="6413" xr:uid="{00000000-0005-0000-0000-0000E96D0000}"/>
    <cellStyle name="SAPBEXHLevel2X 2 2 5 2" xfId="15694" xr:uid="{00000000-0005-0000-0000-0000EA6D0000}"/>
    <cellStyle name="SAPBEXHLevel2X 2 2 5 2 2" xfId="27248" xr:uid="{00000000-0005-0000-0000-0000EB6D0000}"/>
    <cellStyle name="SAPBEXHLevel2X 2 2 5 2 3" xfId="38238" xr:uid="{00000000-0005-0000-0000-0000EC6D0000}"/>
    <cellStyle name="SAPBEXHLevel2X 2 2 5 3" xfId="17620" xr:uid="{00000000-0005-0000-0000-0000ED6D0000}"/>
    <cellStyle name="SAPBEXHLevel2X 2 2 5 3 2" xfId="29108" xr:uid="{00000000-0005-0000-0000-0000EE6D0000}"/>
    <cellStyle name="SAPBEXHLevel2X 2 2 5 3 3" xfId="39911" xr:uid="{00000000-0005-0000-0000-0000EF6D0000}"/>
    <cellStyle name="SAPBEXHLevel2X 2 2 5 4" xfId="19213" xr:uid="{00000000-0005-0000-0000-0000F06D0000}"/>
    <cellStyle name="SAPBEXHLevel2X 2 2 5 4 2" xfId="30701" xr:uid="{00000000-0005-0000-0000-0000F16D0000}"/>
    <cellStyle name="SAPBEXHLevel2X 2 2 5 4 3" xfId="41462" xr:uid="{00000000-0005-0000-0000-0000F26D0000}"/>
    <cellStyle name="SAPBEXHLevel2X 2 2 5 5" xfId="20947" xr:uid="{00000000-0005-0000-0000-0000F36D0000}"/>
    <cellStyle name="SAPBEXHLevel2X 2 2 5 5 2" xfId="32428" xr:uid="{00000000-0005-0000-0000-0000F46D0000}"/>
    <cellStyle name="SAPBEXHLevel2X 2 2 5 5 3" xfId="43001" xr:uid="{00000000-0005-0000-0000-0000F56D0000}"/>
    <cellStyle name="SAPBEXHLevel2X 2 2 5 6" xfId="11116" xr:uid="{00000000-0005-0000-0000-0000F66D0000}"/>
    <cellStyle name="SAPBEXHLevel2X 2 2 5 7" xfId="22771" xr:uid="{00000000-0005-0000-0000-0000F76D0000}"/>
    <cellStyle name="SAPBEXHLevel2X 2 2 5 8" xfId="34108" xr:uid="{00000000-0005-0000-0000-0000F86D0000}"/>
    <cellStyle name="SAPBEXHLevel2X 2 2 6" xfId="6753" xr:uid="{00000000-0005-0000-0000-0000F96D0000}"/>
    <cellStyle name="SAPBEXHLevel2X 2 2 6 2" xfId="16034" xr:uid="{00000000-0005-0000-0000-0000FA6D0000}"/>
    <cellStyle name="SAPBEXHLevel2X 2 2 6 2 2" xfId="27588" xr:uid="{00000000-0005-0000-0000-0000FB6D0000}"/>
    <cellStyle name="SAPBEXHLevel2X 2 2 6 2 3" xfId="38544" xr:uid="{00000000-0005-0000-0000-0000FC6D0000}"/>
    <cellStyle name="SAPBEXHLevel2X 2 2 6 3" xfId="17931" xr:uid="{00000000-0005-0000-0000-0000FD6D0000}"/>
    <cellStyle name="SAPBEXHLevel2X 2 2 6 3 2" xfId="29419" xr:uid="{00000000-0005-0000-0000-0000FE6D0000}"/>
    <cellStyle name="SAPBEXHLevel2X 2 2 6 3 3" xfId="40221" xr:uid="{00000000-0005-0000-0000-0000FF6D0000}"/>
    <cellStyle name="SAPBEXHLevel2X 2 2 6 4" xfId="19553" xr:uid="{00000000-0005-0000-0000-0000006E0000}"/>
    <cellStyle name="SAPBEXHLevel2X 2 2 6 4 2" xfId="31041" xr:uid="{00000000-0005-0000-0000-0000016E0000}"/>
    <cellStyle name="SAPBEXHLevel2X 2 2 6 4 3" xfId="41768" xr:uid="{00000000-0005-0000-0000-0000026E0000}"/>
    <cellStyle name="SAPBEXHLevel2X 2 2 6 5" xfId="21287" xr:uid="{00000000-0005-0000-0000-0000036E0000}"/>
    <cellStyle name="SAPBEXHLevel2X 2 2 6 5 2" xfId="32768" xr:uid="{00000000-0005-0000-0000-0000046E0000}"/>
    <cellStyle name="SAPBEXHLevel2X 2 2 6 5 3" xfId="43307" xr:uid="{00000000-0005-0000-0000-0000056E0000}"/>
    <cellStyle name="SAPBEXHLevel2X 2 2 6 6" xfId="11456" xr:uid="{00000000-0005-0000-0000-0000066E0000}"/>
    <cellStyle name="SAPBEXHLevel2X 2 2 6 7" xfId="23111" xr:uid="{00000000-0005-0000-0000-0000076E0000}"/>
    <cellStyle name="SAPBEXHLevel2X 2 2 6 8" xfId="34448" xr:uid="{00000000-0005-0000-0000-0000086E0000}"/>
    <cellStyle name="SAPBEXHLevel2X 2 2 7" xfId="10244" xr:uid="{00000000-0005-0000-0000-0000096E0000}"/>
    <cellStyle name="SAPBEXHLevel2X 2 2 7 2" xfId="14981" xr:uid="{00000000-0005-0000-0000-00000A6E0000}"/>
    <cellStyle name="SAPBEXHLevel2X 2 2 7 2 2" xfId="26539" xr:uid="{00000000-0005-0000-0000-00000B6E0000}"/>
    <cellStyle name="SAPBEXHLevel2X 2 2 7 2 3" xfId="37596" xr:uid="{00000000-0005-0000-0000-00000C6E0000}"/>
    <cellStyle name="SAPBEXHLevel2X 2 2 7 3" xfId="13272" xr:uid="{00000000-0005-0000-0000-00000D6E0000}"/>
    <cellStyle name="SAPBEXHLevel2X 2 2 7 3 2" xfId="24840" xr:uid="{00000000-0005-0000-0000-00000E6E0000}"/>
    <cellStyle name="SAPBEXHLevel2X 2 2 7 3 3" xfId="36118" xr:uid="{00000000-0005-0000-0000-00000F6E0000}"/>
    <cellStyle name="SAPBEXHLevel2X 2 2 7 4" xfId="15234" xr:uid="{00000000-0005-0000-0000-0000106E0000}"/>
    <cellStyle name="SAPBEXHLevel2X 2 2 7 4 2" xfId="26791" xr:uid="{00000000-0005-0000-0000-0000116E0000}"/>
    <cellStyle name="SAPBEXHLevel2X 2 2 7 4 3" xfId="37824" xr:uid="{00000000-0005-0000-0000-0000126E0000}"/>
    <cellStyle name="SAPBEXHLevel2X 2 2 7 5" xfId="13583" xr:uid="{00000000-0005-0000-0000-0000136E0000}"/>
    <cellStyle name="SAPBEXHLevel2X 2 2 7 5 2" xfId="25147" xr:uid="{00000000-0005-0000-0000-0000146E0000}"/>
    <cellStyle name="SAPBEXHLevel2X 2 2 7 5 3" xfId="36394" xr:uid="{00000000-0005-0000-0000-0000156E0000}"/>
    <cellStyle name="SAPBEXHLevel2X 2 2 7 6" xfId="22385" xr:uid="{00000000-0005-0000-0000-0000166E0000}"/>
    <cellStyle name="SAPBEXHLevel2X 2 2 7 7" xfId="8665" xr:uid="{00000000-0005-0000-0000-0000176E0000}"/>
    <cellStyle name="SAPBEXHLevel2X 2 2 8" xfId="13927" xr:uid="{00000000-0005-0000-0000-0000186E0000}"/>
    <cellStyle name="SAPBEXHLevel2X 2 2 8 2" xfId="25491" xr:uid="{00000000-0005-0000-0000-0000196E0000}"/>
    <cellStyle name="SAPBEXHLevel2X 2 2 8 3" xfId="36696" xr:uid="{00000000-0005-0000-0000-00001A6E0000}"/>
    <cellStyle name="SAPBEXHLevel2X 2 2 9" xfId="12918" xr:uid="{00000000-0005-0000-0000-00001B6E0000}"/>
    <cellStyle name="SAPBEXHLevel2X 2 2 9 2" xfId="24488" xr:uid="{00000000-0005-0000-0000-00001C6E0000}"/>
    <cellStyle name="SAPBEXHLevel2X 2 2 9 3" xfId="35796" xr:uid="{00000000-0005-0000-0000-00001D6E0000}"/>
    <cellStyle name="SAPBEXHLevel2X 2 3" xfId="4427" xr:uid="{00000000-0005-0000-0000-00001E6E0000}"/>
    <cellStyle name="SAPBEXHLevel2X 2 3 10" xfId="12690" xr:uid="{00000000-0005-0000-0000-00001F6E0000}"/>
    <cellStyle name="SAPBEXHLevel2X 2 3 10 2" xfId="24260" xr:uid="{00000000-0005-0000-0000-0000206E0000}"/>
    <cellStyle name="SAPBEXHLevel2X 2 3 10 3" xfId="35591" xr:uid="{00000000-0005-0000-0000-0000216E0000}"/>
    <cellStyle name="SAPBEXHLevel2X 2 3 11" xfId="17327" xr:uid="{00000000-0005-0000-0000-0000226E0000}"/>
    <cellStyle name="SAPBEXHLevel2X 2 3 11 2" xfId="28815" xr:uid="{00000000-0005-0000-0000-0000236E0000}"/>
    <cellStyle name="SAPBEXHLevel2X 2 3 11 3" xfId="39619" xr:uid="{00000000-0005-0000-0000-0000246E0000}"/>
    <cellStyle name="SAPBEXHLevel2X 2 3 12" xfId="11459" xr:uid="{00000000-0005-0000-0000-0000256E0000}"/>
    <cellStyle name="SAPBEXHLevel2X 2 3 13" xfId="8132" xr:uid="{00000000-0005-0000-0000-0000266E0000}"/>
    <cellStyle name="SAPBEXHLevel2X 2 3 2" xfId="4428" xr:uid="{00000000-0005-0000-0000-0000276E0000}"/>
    <cellStyle name="SAPBEXHLevel2X 2 3 3" xfId="5734" xr:uid="{00000000-0005-0000-0000-0000286E0000}"/>
    <cellStyle name="SAPBEXHLevel2X 2 3 3 2" xfId="15432" xr:uid="{00000000-0005-0000-0000-0000296E0000}"/>
    <cellStyle name="SAPBEXHLevel2X 2 3 3 2 2" xfId="26986" xr:uid="{00000000-0005-0000-0000-00002A6E0000}"/>
    <cellStyle name="SAPBEXHLevel2X 2 3 3 2 3" xfId="38008" xr:uid="{00000000-0005-0000-0000-00002B6E0000}"/>
    <cellStyle name="SAPBEXHLevel2X 2 3 3 3" xfId="17378" xr:uid="{00000000-0005-0000-0000-00002C6E0000}"/>
    <cellStyle name="SAPBEXHLevel2X 2 3 3 3 2" xfId="28866" xr:uid="{00000000-0005-0000-0000-00002D6E0000}"/>
    <cellStyle name="SAPBEXHLevel2X 2 3 3 3 3" xfId="39670" xr:uid="{00000000-0005-0000-0000-00002E6E0000}"/>
    <cellStyle name="SAPBEXHLevel2X 2 3 3 4" xfId="18965" xr:uid="{00000000-0005-0000-0000-00002F6E0000}"/>
    <cellStyle name="SAPBEXHLevel2X 2 3 3 4 2" xfId="30453" xr:uid="{00000000-0005-0000-0000-0000306E0000}"/>
    <cellStyle name="SAPBEXHLevel2X 2 3 3 4 3" xfId="41242" xr:uid="{00000000-0005-0000-0000-0000316E0000}"/>
    <cellStyle name="SAPBEXHLevel2X 2 3 3 5" xfId="20704" xr:uid="{00000000-0005-0000-0000-0000326E0000}"/>
    <cellStyle name="SAPBEXHLevel2X 2 3 3 5 2" xfId="32187" xr:uid="{00000000-0005-0000-0000-0000336E0000}"/>
    <cellStyle name="SAPBEXHLevel2X 2 3 3 5 3" xfId="42788" xr:uid="{00000000-0005-0000-0000-0000346E0000}"/>
    <cellStyle name="SAPBEXHLevel2X 2 3 3 6" xfId="10809" xr:uid="{00000000-0005-0000-0000-0000356E0000}"/>
    <cellStyle name="SAPBEXHLevel2X 2 3 3 7" xfId="22526" xr:uid="{00000000-0005-0000-0000-0000366E0000}"/>
    <cellStyle name="SAPBEXHLevel2X 2 3 3 8" xfId="33872" xr:uid="{00000000-0005-0000-0000-0000376E0000}"/>
    <cellStyle name="SAPBEXHLevel2X 2 3 4" xfId="7100" xr:uid="{00000000-0005-0000-0000-0000386E0000}"/>
    <cellStyle name="SAPBEXHLevel2X 2 3 4 2" xfId="16381" xr:uid="{00000000-0005-0000-0000-0000396E0000}"/>
    <cellStyle name="SAPBEXHLevel2X 2 3 4 2 2" xfId="27935" xr:uid="{00000000-0005-0000-0000-00003A6E0000}"/>
    <cellStyle name="SAPBEXHLevel2X 2 3 4 2 3" xfId="38846" xr:uid="{00000000-0005-0000-0000-00003B6E0000}"/>
    <cellStyle name="SAPBEXHLevel2X 2 3 4 3" xfId="18237" xr:uid="{00000000-0005-0000-0000-00003C6E0000}"/>
    <cellStyle name="SAPBEXHLevel2X 2 3 4 3 2" xfId="29725" xr:uid="{00000000-0005-0000-0000-00003D6E0000}"/>
    <cellStyle name="SAPBEXHLevel2X 2 3 4 3 3" xfId="40526" xr:uid="{00000000-0005-0000-0000-00003E6E0000}"/>
    <cellStyle name="SAPBEXHLevel2X 2 3 4 4" xfId="19900" xr:uid="{00000000-0005-0000-0000-00003F6E0000}"/>
    <cellStyle name="SAPBEXHLevel2X 2 3 4 4 2" xfId="31388" xr:uid="{00000000-0005-0000-0000-0000406E0000}"/>
    <cellStyle name="SAPBEXHLevel2X 2 3 4 4 3" xfId="42070" xr:uid="{00000000-0005-0000-0000-0000416E0000}"/>
    <cellStyle name="SAPBEXHLevel2X 2 3 4 5" xfId="21634" xr:uid="{00000000-0005-0000-0000-0000426E0000}"/>
    <cellStyle name="SAPBEXHLevel2X 2 3 4 5 2" xfId="33115" xr:uid="{00000000-0005-0000-0000-0000436E0000}"/>
    <cellStyle name="SAPBEXHLevel2X 2 3 4 5 3" xfId="43609" xr:uid="{00000000-0005-0000-0000-0000446E0000}"/>
    <cellStyle name="SAPBEXHLevel2X 2 3 4 6" xfId="11803" xr:uid="{00000000-0005-0000-0000-0000456E0000}"/>
    <cellStyle name="SAPBEXHLevel2X 2 3 4 7" xfId="23458" xr:uid="{00000000-0005-0000-0000-0000466E0000}"/>
    <cellStyle name="SAPBEXHLevel2X 2 3 4 8" xfId="34795" xr:uid="{00000000-0005-0000-0000-0000476E0000}"/>
    <cellStyle name="SAPBEXHLevel2X 2 3 5" xfId="6371" xr:uid="{00000000-0005-0000-0000-0000486E0000}"/>
    <cellStyle name="SAPBEXHLevel2X 2 3 5 2" xfId="15652" xr:uid="{00000000-0005-0000-0000-0000496E0000}"/>
    <cellStyle name="SAPBEXHLevel2X 2 3 5 2 2" xfId="27206" xr:uid="{00000000-0005-0000-0000-00004A6E0000}"/>
    <cellStyle name="SAPBEXHLevel2X 2 3 5 2 3" xfId="38203" xr:uid="{00000000-0005-0000-0000-00004B6E0000}"/>
    <cellStyle name="SAPBEXHLevel2X 2 3 5 3" xfId="17583" xr:uid="{00000000-0005-0000-0000-00004C6E0000}"/>
    <cellStyle name="SAPBEXHLevel2X 2 3 5 3 2" xfId="29071" xr:uid="{00000000-0005-0000-0000-00004D6E0000}"/>
    <cellStyle name="SAPBEXHLevel2X 2 3 5 3 3" xfId="39874" xr:uid="{00000000-0005-0000-0000-00004E6E0000}"/>
    <cellStyle name="SAPBEXHLevel2X 2 3 5 4" xfId="19171" xr:uid="{00000000-0005-0000-0000-00004F6E0000}"/>
    <cellStyle name="SAPBEXHLevel2X 2 3 5 4 2" xfId="30659" xr:uid="{00000000-0005-0000-0000-0000506E0000}"/>
    <cellStyle name="SAPBEXHLevel2X 2 3 5 4 3" xfId="41427" xr:uid="{00000000-0005-0000-0000-0000516E0000}"/>
    <cellStyle name="SAPBEXHLevel2X 2 3 5 5" xfId="20905" xr:uid="{00000000-0005-0000-0000-0000526E0000}"/>
    <cellStyle name="SAPBEXHLevel2X 2 3 5 5 2" xfId="32386" xr:uid="{00000000-0005-0000-0000-0000536E0000}"/>
    <cellStyle name="SAPBEXHLevel2X 2 3 5 5 3" xfId="42966" xr:uid="{00000000-0005-0000-0000-0000546E0000}"/>
    <cellStyle name="SAPBEXHLevel2X 2 3 5 6" xfId="11074" xr:uid="{00000000-0005-0000-0000-0000556E0000}"/>
    <cellStyle name="SAPBEXHLevel2X 2 3 5 7" xfId="22729" xr:uid="{00000000-0005-0000-0000-0000566E0000}"/>
    <cellStyle name="SAPBEXHLevel2X 2 3 5 8" xfId="34066" xr:uid="{00000000-0005-0000-0000-0000576E0000}"/>
    <cellStyle name="SAPBEXHLevel2X 2 3 6" xfId="7056" xr:uid="{00000000-0005-0000-0000-0000586E0000}"/>
    <cellStyle name="SAPBEXHLevel2X 2 3 6 2" xfId="16337" xr:uid="{00000000-0005-0000-0000-0000596E0000}"/>
    <cellStyle name="SAPBEXHLevel2X 2 3 6 2 2" xfId="27891" xr:uid="{00000000-0005-0000-0000-00005A6E0000}"/>
    <cellStyle name="SAPBEXHLevel2X 2 3 6 2 3" xfId="38807" xr:uid="{00000000-0005-0000-0000-00005B6E0000}"/>
    <cellStyle name="SAPBEXHLevel2X 2 3 6 3" xfId="18197" xr:uid="{00000000-0005-0000-0000-00005C6E0000}"/>
    <cellStyle name="SAPBEXHLevel2X 2 3 6 3 2" xfId="29685" xr:uid="{00000000-0005-0000-0000-00005D6E0000}"/>
    <cellStyle name="SAPBEXHLevel2X 2 3 6 3 3" xfId="40486" xr:uid="{00000000-0005-0000-0000-00005E6E0000}"/>
    <cellStyle name="SAPBEXHLevel2X 2 3 6 4" xfId="19856" xr:uid="{00000000-0005-0000-0000-00005F6E0000}"/>
    <cellStyle name="SAPBEXHLevel2X 2 3 6 4 2" xfId="31344" xr:uid="{00000000-0005-0000-0000-0000606E0000}"/>
    <cellStyle name="SAPBEXHLevel2X 2 3 6 4 3" xfId="42031" xr:uid="{00000000-0005-0000-0000-0000616E0000}"/>
    <cellStyle name="SAPBEXHLevel2X 2 3 6 5" xfId="21590" xr:uid="{00000000-0005-0000-0000-0000626E0000}"/>
    <cellStyle name="SAPBEXHLevel2X 2 3 6 5 2" xfId="33071" xr:uid="{00000000-0005-0000-0000-0000636E0000}"/>
    <cellStyle name="SAPBEXHLevel2X 2 3 6 5 3" xfId="43570" xr:uid="{00000000-0005-0000-0000-0000646E0000}"/>
    <cellStyle name="SAPBEXHLevel2X 2 3 6 6" xfId="11759" xr:uid="{00000000-0005-0000-0000-0000656E0000}"/>
    <cellStyle name="SAPBEXHLevel2X 2 3 6 7" xfId="23414" xr:uid="{00000000-0005-0000-0000-0000666E0000}"/>
    <cellStyle name="SAPBEXHLevel2X 2 3 6 8" xfId="34751" xr:uid="{00000000-0005-0000-0000-0000676E0000}"/>
    <cellStyle name="SAPBEXHLevel2X 2 3 7" xfId="10245" xr:uid="{00000000-0005-0000-0000-0000686E0000}"/>
    <cellStyle name="SAPBEXHLevel2X 2 3 8" xfId="13926" xr:uid="{00000000-0005-0000-0000-0000696E0000}"/>
    <cellStyle name="SAPBEXHLevel2X 2 3 8 2" xfId="25490" xr:uid="{00000000-0005-0000-0000-00006A6E0000}"/>
    <cellStyle name="SAPBEXHLevel2X 2 3 8 3" xfId="36695" xr:uid="{00000000-0005-0000-0000-00006B6E0000}"/>
    <cellStyle name="SAPBEXHLevel2X 2 3 9" xfId="13500" xr:uid="{00000000-0005-0000-0000-00006C6E0000}"/>
    <cellStyle name="SAPBEXHLevel2X 2 3 9 2" xfId="25064" xr:uid="{00000000-0005-0000-0000-00006D6E0000}"/>
    <cellStyle name="SAPBEXHLevel2X 2 3 9 3" xfId="36323" xr:uid="{00000000-0005-0000-0000-00006E6E0000}"/>
    <cellStyle name="SAPBEXHLevel2X 2 4" xfId="4429" xr:uid="{00000000-0005-0000-0000-00006F6E0000}"/>
    <cellStyle name="SAPBEXHLevel2X 2 5" xfId="4430" xr:uid="{00000000-0005-0000-0000-0000706E0000}"/>
    <cellStyle name="SAPBEXHLevel2X 2 6" xfId="6577" xr:uid="{00000000-0005-0000-0000-0000716E0000}"/>
    <cellStyle name="SAPBEXHLevel2X 2 6 2" xfId="15858" xr:uid="{00000000-0005-0000-0000-0000726E0000}"/>
    <cellStyle name="SAPBEXHLevel2X 2 6 2 2" xfId="27412" xr:uid="{00000000-0005-0000-0000-0000736E0000}"/>
    <cellStyle name="SAPBEXHLevel2X 2 6 2 3" xfId="38382" xr:uid="{00000000-0005-0000-0000-0000746E0000}"/>
    <cellStyle name="SAPBEXHLevel2X 2 6 3" xfId="17767" xr:uid="{00000000-0005-0000-0000-0000756E0000}"/>
    <cellStyle name="SAPBEXHLevel2X 2 6 3 2" xfId="29255" xr:uid="{00000000-0005-0000-0000-0000766E0000}"/>
    <cellStyle name="SAPBEXHLevel2X 2 6 3 3" xfId="40058" xr:uid="{00000000-0005-0000-0000-0000776E0000}"/>
    <cellStyle name="SAPBEXHLevel2X 2 6 4" xfId="19377" xr:uid="{00000000-0005-0000-0000-0000786E0000}"/>
    <cellStyle name="SAPBEXHLevel2X 2 6 4 2" xfId="30865" xr:uid="{00000000-0005-0000-0000-0000796E0000}"/>
    <cellStyle name="SAPBEXHLevel2X 2 6 4 3" xfId="41606" xr:uid="{00000000-0005-0000-0000-00007A6E0000}"/>
    <cellStyle name="SAPBEXHLevel2X 2 6 5" xfId="21111" xr:uid="{00000000-0005-0000-0000-00007B6E0000}"/>
    <cellStyle name="SAPBEXHLevel2X 2 6 5 2" xfId="32592" xr:uid="{00000000-0005-0000-0000-00007C6E0000}"/>
    <cellStyle name="SAPBEXHLevel2X 2 6 5 3" xfId="43145" xr:uid="{00000000-0005-0000-0000-00007D6E0000}"/>
    <cellStyle name="SAPBEXHLevel2X 2 6 6" xfId="11280" xr:uid="{00000000-0005-0000-0000-00007E6E0000}"/>
    <cellStyle name="SAPBEXHLevel2X 2 6 7" xfId="22935" xr:uid="{00000000-0005-0000-0000-00007F6E0000}"/>
    <cellStyle name="SAPBEXHLevel2X 2 6 8" xfId="34272" xr:uid="{00000000-0005-0000-0000-0000806E0000}"/>
    <cellStyle name="SAPBEXHLevel2X 2 7" xfId="7788" xr:uid="{00000000-0005-0000-0000-0000816E0000}"/>
    <cellStyle name="SAPBEXHLevel2X 2 7 2" xfId="16773" xr:uid="{00000000-0005-0000-0000-0000826E0000}"/>
    <cellStyle name="SAPBEXHLevel2X 2 7 2 2" xfId="28327" xr:uid="{00000000-0005-0000-0000-0000836E0000}"/>
    <cellStyle name="SAPBEXHLevel2X 2 7 2 3" xfId="39195" xr:uid="{00000000-0005-0000-0000-0000846E0000}"/>
    <cellStyle name="SAPBEXHLevel2X 2 7 3" xfId="18570" xr:uid="{00000000-0005-0000-0000-0000856E0000}"/>
    <cellStyle name="SAPBEXHLevel2X 2 7 3 2" xfId="30058" xr:uid="{00000000-0005-0000-0000-0000866E0000}"/>
    <cellStyle name="SAPBEXHLevel2X 2 7 3 3" xfId="40856" xr:uid="{00000000-0005-0000-0000-0000876E0000}"/>
    <cellStyle name="SAPBEXHLevel2X 2 7 4" xfId="20260" xr:uid="{00000000-0005-0000-0000-0000886E0000}"/>
    <cellStyle name="SAPBEXHLevel2X 2 7 4 2" xfId="31748" xr:uid="{00000000-0005-0000-0000-0000896E0000}"/>
    <cellStyle name="SAPBEXHLevel2X 2 7 4 3" xfId="42391" xr:uid="{00000000-0005-0000-0000-00008A6E0000}"/>
    <cellStyle name="SAPBEXHLevel2X 2 7 5" xfId="21994" xr:uid="{00000000-0005-0000-0000-00008B6E0000}"/>
    <cellStyle name="SAPBEXHLevel2X 2 7 5 2" xfId="33475" xr:uid="{00000000-0005-0000-0000-00008C6E0000}"/>
    <cellStyle name="SAPBEXHLevel2X 2 7 5 3" xfId="43930" xr:uid="{00000000-0005-0000-0000-00008D6E0000}"/>
    <cellStyle name="SAPBEXHLevel2X 2 7 6" xfId="12239" xr:uid="{00000000-0005-0000-0000-00008E6E0000}"/>
    <cellStyle name="SAPBEXHLevel2X 2 7 7" xfId="23818" xr:uid="{00000000-0005-0000-0000-00008F6E0000}"/>
    <cellStyle name="SAPBEXHLevel2X 2 7 8" xfId="35153" xr:uid="{00000000-0005-0000-0000-0000906E0000}"/>
    <cellStyle name="SAPBEXHLevel2X 2 8" xfId="6394" xr:uid="{00000000-0005-0000-0000-0000916E0000}"/>
    <cellStyle name="SAPBEXHLevel2X 2 8 2" xfId="15675" xr:uid="{00000000-0005-0000-0000-0000926E0000}"/>
    <cellStyle name="SAPBEXHLevel2X 2 8 2 2" xfId="27229" xr:uid="{00000000-0005-0000-0000-0000936E0000}"/>
    <cellStyle name="SAPBEXHLevel2X 2 8 2 3" xfId="38222" xr:uid="{00000000-0005-0000-0000-0000946E0000}"/>
    <cellStyle name="SAPBEXHLevel2X 2 8 3" xfId="17603" xr:uid="{00000000-0005-0000-0000-0000956E0000}"/>
    <cellStyle name="SAPBEXHLevel2X 2 8 3 2" xfId="29091" xr:uid="{00000000-0005-0000-0000-0000966E0000}"/>
    <cellStyle name="SAPBEXHLevel2X 2 8 3 3" xfId="39894" xr:uid="{00000000-0005-0000-0000-0000976E0000}"/>
    <cellStyle name="SAPBEXHLevel2X 2 8 4" xfId="19194" xr:uid="{00000000-0005-0000-0000-0000986E0000}"/>
    <cellStyle name="SAPBEXHLevel2X 2 8 4 2" xfId="30682" xr:uid="{00000000-0005-0000-0000-0000996E0000}"/>
    <cellStyle name="SAPBEXHLevel2X 2 8 4 3" xfId="41446" xr:uid="{00000000-0005-0000-0000-00009A6E0000}"/>
    <cellStyle name="SAPBEXHLevel2X 2 8 5" xfId="20928" xr:uid="{00000000-0005-0000-0000-00009B6E0000}"/>
    <cellStyle name="SAPBEXHLevel2X 2 8 5 2" xfId="32409" xr:uid="{00000000-0005-0000-0000-00009C6E0000}"/>
    <cellStyle name="SAPBEXHLevel2X 2 8 5 3" xfId="42985" xr:uid="{00000000-0005-0000-0000-00009D6E0000}"/>
    <cellStyle name="SAPBEXHLevel2X 2 8 6" xfId="11097" xr:uid="{00000000-0005-0000-0000-00009E6E0000}"/>
    <cellStyle name="SAPBEXHLevel2X 2 8 7" xfId="22752" xr:uid="{00000000-0005-0000-0000-00009F6E0000}"/>
    <cellStyle name="SAPBEXHLevel2X 2 8 8" xfId="34089" xr:uid="{00000000-0005-0000-0000-0000A06E0000}"/>
    <cellStyle name="SAPBEXHLevel2X 2 9" xfId="10243" xr:uid="{00000000-0005-0000-0000-0000A16E0000}"/>
    <cellStyle name="SAPBEXHLevel2X 2 9 2" xfId="14980" xr:uid="{00000000-0005-0000-0000-0000A26E0000}"/>
    <cellStyle name="SAPBEXHLevel2X 2 9 2 2" xfId="26538" xr:uid="{00000000-0005-0000-0000-0000A36E0000}"/>
    <cellStyle name="SAPBEXHLevel2X 2 9 2 3" xfId="37595" xr:uid="{00000000-0005-0000-0000-0000A46E0000}"/>
    <cellStyle name="SAPBEXHLevel2X 2 9 3" xfId="13273" xr:uid="{00000000-0005-0000-0000-0000A56E0000}"/>
    <cellStyle name="SAPBEXHLevel2X 2 9 3 2" xfId="24841" xr:uid="{00000000-0005-0000-0000-0000A66E0000}"/>
    <cellStyle name="SAPBEXHLevel2X 2 9 3 3" xfId="36119" xr:uid="{00000000-0005-0000-0000-0000A76E0000}"/>
    <cellStyle name="SAPBEXHLevel2X 2 9 4" xfId="17225" xr:uid="{00000000-0005-0000-0000-0000A86E0000}"/>
    <cellStyle name="SAPBEXHLevel2X 2 9 4 2" xfId="28713" xr:uid="{00000000-0005-0000-0000-0000A96E0000}"/>
    <cellStyle name="SAPBEXHLevel2X 2 9 4 3" xfId="39532" xr:uid="{00000000-0005-0000-0000-0000AA6E0000}"/>
    <cellStyle name="SAPBEXHLevel2X 2 9 5" xfId="14846" xr:uid="{00000000-0005-0000-0000-0000AB6E0000}"/>
    <cellStyle name="SAPBEXHLevel2X 2 9 5 2" xfId="26405" xr:uid="{00000000-0005-0000-0000-0000AC6E0000}"/>
    <cellStyle name="SAPBEXHLevel2X 2 9 5 3" xfId="37490" xr:uid="{00000000-0005-0000-0000-0000AD6E0000}"/>
    <cellStyle name="SAPBEXHLevel2X 2 9 6" xfId="22384" xr:uid="{00000000-0005-0000-0000-0000AE6E0000}"/>
    <cellStyle name="SAPBEXHLevel2X 2 9 7" xfId="8217" xr:uid="{00000000-0005-0000-0000-0000AF6E0000}"/>
    <cellStyle name="SAPBEXHLevel2X 3" xfId="4431" xr:uid="{00000000-0005-0000-0000-0000B06E0000}"/>
    <cellStyle name="SAPBEXHLevel2X 3 10" xfId="14339" xr:uid="{00000000-0005-0000-0000-0000B16E0000}"/>
    <cellStyle name="SAPBEXHLevel2X 3 10 2" xfId="25903" xr:uid="{00000000-0005-0000-0000-0000B26E0000}"/>
    <cellStyle name="SAPBEXHLevel2X 3 10 3" xfId="37062" xr:uid="{00000000-0005-0000-0000-0000B36E0000}"/>
    <cellStyle name="SAPBEXHLevel2X 3 11" xfId="13333" xr:uid="{00000000-0005-0000-0000-0000B46E0000}"/>
    <cellStyle name="SAPBEXHLevel2X 3 11 2" xfId="24901" xr:uid="{00000000-0005-0000-0000-0000B56E0000}"/>
    <cellStyle name="SAPBEXHLevel2X 3 11 3" xfId="36174" xr:uid="{00000000-0005-0000-0000-0000B66E0000}"/>
    <cellStyle name="SAPBEXHLevel2X 3 12" xfId="8631" xr:uid="{00000000-0005-0000-0000-0000B76E0000}"/>
    <cellStyle name="SAPBEXHLevel2X 3 13" xfId="8341" xr:uid="{00000000-0005-0000-0000-0000B86E0000}"/>
    <cellStyle name="SAPBEXHLevel2X 3 2" xfId="4432" xr:uid="{00000000-0005-0000-0000-0000B96E0000}"/>
    <cellStyle name="SAPBEXHLevel2X 3 3" xfId="5503" xr:uid="{00000000-0005-0000-0000-0000BA6E0000}"/>
    <cellStyle name="SAPBEXHLevel2X 3 3 2" xfId="15315" xr:uid="{00000000-0005-0000-0000-0000BB6E0000}"/>
    <cellStyle name="SAPBEXHLevel2X 3 3 2 2" xfId="26870" xr:uid="{00000000-0005-0000-0000-0000BC6E0000}"/>
    <cellStyle name="SAPBEXHLevel2X 3 3 2 3" xfId="37900" xr:uid="{00000000-0005-0000-0000-0000BD6E0000}"/>
    <cellStyle name="SAPBEXHLevel2X 3 3 3" xfId="17292" xr:uid="{00000000-0005-0000-0000-0000BE6E0000}"/>
    <cellStyle name="SAPBEXHLevel2X 3 3 3 2" xfId="28780" xr:uid="{00000000-0005-0000-0000-0000BF6E0000}"/>
    <cellStyle name="SAPBEXHLevel2X 3 3 3 3" xfId="39588" xr:uid="{00000000-0005-0000-0000-0000C06E0000}"/>
    <cellStyle name="SAPBEXHLevel2X 3 3 4" xfId="18899" xr:uid="{00000000-0005-0000-0000-0000C16E0000}"/>
    <cellStyle name="SAPBEXHLevel2X 3 3 4 2" xfId="30387" xr:uid="{00000000-0005-0000-0000-0000C26E0000}"/>
    <cellStyle name="SAPBEXHLevel2X 3 3 4 3" xfId="41181" xr:uid="{00000000-0005-0000-0000-0000C36E0000}"/>
    <cellStyle name="SAPBEXHLevel2X 3 3 5" xfId="20639" xr:uid="{00000000-0005-0000-0000-0000C46E0000}"/>
    <cellStyle name="SAPBEXHLevel2X 3 3 5 2" xfId="32123" xr:uid="{00000000-0005-0000-0000-0000C56E0000}"/>
    <cellStyle name="SAPBEXHLevel2X 3 3 5 3" xfId="42729" xr:uid="{00000000-0005-0000-0000-0000C66E0000}"/>
    <cellStyle name="SAPBEXHLevel2X 3 3 6" xfId="10732" xr:uid="{00000000-0005-0000-0000-0000C76E0000}"/>
    <cellStyle name="SAPBEXHLevel2X 3 3 7" xfId="22471" xr:uid="{00000000-0005-0000-0000-0000C86E0000}"/>
    <cellStyle name="SAPBEXHLevel2X 3 3 8" xfId="33818" xr:uid="{00000000-0005-0000-0000-0000C96E0000}"/>
    <cellStyle name="SAPBEXHLevel2X 3 4" xfId="6932" xr:uid="{00000000-0005-0000-0000-0000CA6E0000}"/>
    <cellStyle name="SAPBEXHLevel2X 3 4 2" xfId="16213" xr:uid="{00000000-0005-0000-0000-0000CB6E0000}"/>
    <cellStyle name="SAPBEXHLevel2X 3 4 2 2" xfId="27767" xr:uid="{00000000-0005-0000-0000-0000CC6E0000}"/>
    <cellStyle name="SAPBEXHLevel2X 3 4 2 3" xfId="38699" xr:uid="{00000000-0005-0000-0000-0000CD6E0000}"/>
    <cellStyle name="SAPBEXHLevel2X 3 4 3" xfId="18087" xr:uid="{00000000-0005-0000-0000-0000CE6E0000}"/>
    <cellStyle name="SAPBEXHLevel2X 3 4 3 2" xfId="29575" xr:uid="{00000000-0005-0000-0000-0000CF6E0000}"/>
    <cellStyle name="SAPBEXHLevel2X 3 4 3 3" xfId="40377" xr:uid="{00000000-0005-0000-0000-0000D06E0000}"/>
    <cellStyle name="SAPBEXHLevel2X 3 4 4" xfId="19732" xr:uid="{00000000-0005-0000-0000-0000D16E0000}"/>
    <cellStyle name="SAPBEXHLevel2X 3 4 4 2" xfId="31220" xr:uid="{00000000-0005-0000-0000-0000D26E0000}"/>
    <cellStyle name="SAPBEXHLevel2X 3 4 4 3" xfId="41923" xr:uid="{00000000-0005-0000-0000-0000D36E0000}"/>
    <cellStyle name="SAPBEXHLevel2X 3 4 5" xfId="21466" xr:uid="{00000000-0005-0000-0000-0000D46E0000}"/>
    <cellStyle name="SAPBEXHLevel2X 3 4 5 2" xfId="32947" xr:uid="{00000000-0005-0000-0000-0000D56E0000}"/>
    <cellStyle name="SAPBEXHLevel2X 3 4 5 3" xfId="43462" xr:uid="{00000000-0005-0000-0000-0000D66E0000}"/>
    <cellStyle name="SAPBEXHLevel2X 3 4 6" xfId="11635" xr:uid="{00000000-0005-0000-0000-0000D76E0000}"/>
    <cellStyle name="SAPBEXHLevel2X 3 4 7" xfId="23290" xr:uid="{00000000-0005-0000-0000-0000D86E0000}"/>
    <cellStyle name="SAPBEXHLevel2X 3 4 8" xfId="34627" xr:uid="{00000000-0005-0000-0000-0000D96E0000}"/>
    <cellStyle name="SAPBEXHLevel2X 3 5" xfId="6346" xr:uid="{00000000-0005-0000-0000-0000DA6E0000}"/>
    <cellStyle name="SAPBEXHLevel2X 3 5 2" xfId="15627" xr:uid="{00000000-0005-0000-0000-0000DB6E0000}"/>
    <cellStyle name="SAPBEXHLevel2X 3 5 2 2" xfId="27181" xr:uid="{00000000-0005-0000-0000-0000DC6E0000}"/>
    <cellStyle name="SAPBEXHLevel2X 3 5 2 3" xfId="38182" xr:uid="{00000000-0005-0000-0000-0000DD6E0000}"/>
    <cellStyle name="SAPBEXHLevel2X 3 5 3" xfId="17561" xr:uid="{00000000-0005-0000-0000-0000DE6E0000}"/>
    <cellStyle name="SAPBEXHLevel2X 3 5 3 2" xfId="29049" xr:uid="{00000000-0005-0000-0000-0000DF6E0000}"/>
    <cellStyle name="SAPBEXHLevel2X 3 5 3 3" xfId="39852" xr:uid="{00000000-0005-0000-0000-0000E06E0000}"/>
    <cellStyle name="SAPBEXHLevel2X 3 5 4" xfId="19146" xr:uid="{00000000-0005-0000-0000-0000E16E0000}"/>
    <cellStyle name="SAPBEXHLevel2X 3 5 4 2" xfId="30634" xr:uid="{00000000-0005-0000-0000-0000E26E0000}"/>
    <cellStyle name="SAPBEXHLevel2X 3 5 4 3" xfId="41406" xr:uid="{00000000-0005-0000-0000-0000E36E0000}"/>
    <cellStyle name="SAPBEXHLevel2X 3 5 5" xfId="20880" xr:uid="{00000000-0005-0000-0000-0000E46E0000}"/>
    <cellStyle name="SAPBEXHLevel2X 3 5 5 2" xfId="32361" xr:uid="{00000000-0005-0000-0000-0000E56E0000}"/>
    <cellStyle name="SAPBEXHLevel2X 3 5 5 3" xfId="42945" xr:uid="{00000000-0005-0000-0000-0000E66E0000}"/>
    <cellStyle name="SAPBEXHLevel2X 3 5 6" xfId="11049" xr:uid="{00000000-0005-0000-0000-0000E76E0000}"/>
    <cellStyle name="SAPBEXHLevel2X 3 5 7" xfId="22704" xr:uid="{00000000-0005-0000-0000-0000E86E0000}"/>
    <cellStyle name="SAPBEXHLevel2X 3 5 8" xfId="34041" xr:uid="{00000000-0005-0000-0000-0000E96E0000}"/>
    <cellStyle name="SAPBEXHLevel2X 3 6" xfId="6521" xr:uid="{00000000-0005-0000-0000-0000EA6E0000}"/>
    <cellStyle name="SAPBEXHLevel2X 3 6 2" xfId="15802" xr:uid="{00000000-0005-0000-0000-0000EB6E0000}"/>
    <cellStyle name="SAPBEXHLevel2X 3 6 2 2" xfId="27356" xr:uid="{00000000-0005-0000-0000-0000EC6E0000}"/>
    <cellStyle name="SAPBEXHLevel2X 3 6 2 3" xfId="38331" xr:uid="{00000000-0005-0000-0000-0000ED6E0000}"/>
    <cellStyle name="SAPBEXHLevel2X 3 6 3" xfId="17716" xr:uid="{00000000-0005-0000-0000-0000EE6E0000}"/>
    <cellStyle name="SAPBEXHLevel2X 3 6 3 2" xfId="29204" xr:uid="{00000000-0005-0000-0000-0000EF6E0000}"/>
    <cellStyle name="SAPBEXHLevel2X 3 6 3 3" xfId="40007" xr:uid="{00000000-0005-0000-0000-0000F06E0000}"/>
    <cellStyle name="SAPBEXHLevel2X 3 6 4" xfId="19321" xr:uid="{00000000-0005-0000-0000-0000F16E0000}"/>
    <cellStyle name="SAPBEXHLevel2X 3 6 4 2" xfId="30809" xr:uid="{00000000-0005-0000-0000-0000F26E0000}"/>
    <cellStyle name="SAPBEXHLevel2X 3 6 4 3" xfId="41555" xr:uid="{00000000-0005-0000-0000-0000F36E0000}"/>
    <cellStyle name="SAPBEXHLevel2X 3 6 5" xfId="21055" xr:uid="{00000000-0005-0000-0000-0000F46E0000}"/>
    <cellStyle name="SAPBEXHLevel2X 3 6 5 2" xfId="32536" xr:uid="{00000000-0005-0000-0000-0000F56E0000}"/>
    <cellStyle name="SAPBEXHLevel2X 3 6 5 3" xfId="43094" xr:uid="{00000000-0005-0000-0000-0000F66E0000}"/>
    <cellStyle name="SAPBEXHLevel2X 3 6 6" xfId="11224" xr:uid="{00000000-0005-0000-0000-0000F76E0000}"/>
    <cellStyle name="SAPBEXHLevel2X 3 6 7" xfId="22879" xr:uid="{00000000-0005-0000-0000-0000F86E0000}"/>
    <cellStyle name="SAPBEXHLevel2X 3 6 8" xfId="34216" xr:uid="{00000000-0005-0000-0000-0000F96E0000}"/>
    <cellStyle name="SAPBEXHLevel2X 3 7" xfId="10246" xr:uid="{00000000-0005-0000-0000-0000FA6E0000}"/>
    <cellStyle name="SAPBEXHLevel2X 3 8" xfId="13645" xr:uid="{00000000-0005-0000-0000-0000FB6E0000}"/>
    <cellStyle name="SAPBEXHLevel2X 3 8 2" xfId="25209" xr:uid="{00000000-0005-0000-0000-0000FC6E0000}"/>
    <cellStyle name="SAPBEXHLevel2X 3 8 3" xfId="36448" xr:uid="{00000000-0005-0000-0000-0000FD6E0000}"/>
    <cellStyle name="SAPBEXHLevel2X 3 9" xfId="13140" xr:uid="{00000000-0005-0000-0000-0000FE6E0000}"/>
    <cellStyle name="SAPBEXHLevel2X 3 9 2" xfId="24709" xr:uid="{00000000-0005-0000-0000-0000FF6E0000}"/>
    <cellStyle name="SAPBEXHLevel2X 3 9 3" xfId="35997" xr:uid="{00000000-0005-0000-0000-0000006F0000}"/>
    <cellStyle name="SAPBEXHLevel2X 4" xfId="4433" xr:uid="{00000000-0005-0000-0000-0000016F0000}"/>
    <cellStyle name="SAPBEXHLevel2X 4 10" xfId="9172" xr:uid="{00000000-0005-0000-0000-0000026F0000}"/>
    <cellStyle name="SAPBEXHLevel2X 4 11" xfId="8883" xr:uid="{00000000-0005-0000-0000-0000036F0000}"/>
    <cellStyle name="SAPBEXHLevel2X 4 12" xfId="8336" xr:uid="{00000000-0005-0000-0000-0000046F0000}"/>
    <cellStyle name="SAPBEXHLevel2X 4 2" xfId="7388" xr:uid="{00000000-0005-0000-0000-0000056F0000}"/>
    <cellStyle name="SAPBEXHLevel2X 4 2 2" xfId="16621" xr:uid="{00000000-0005-0000-0000-0000066F0000}"/>
    <cellStyle name="SAPBEXHLevel2X 4 2 2 2" xfId="28175" xr:uid="{00000000-0005-0000-0000-0000076F0000}"/>
    <cellStyle name="SAPBEXHLevel2X 4 2 2 3" xfId="39058" xr:uid="{00000000-0005-0000-0000-0000086F0000}"/>
    <cellStyle name="SAPBEXHLevel2X 4 2 3" xfId="18454" xr:uid="{00000000-0005-0000-0000-0000096F0000}"/>
    <cellStyle name="SAPBEXHLevel2X 4 2 3 2" xfId="29942" xr:uid="{00000000-0005-0000-0000-00000A6F0000}"/>
    <cellStyle name="SAPBEXHLevel2X 4 2 3 3" xfId="40742" xr:uid="{00000000-0005-0000-0000-00000B6F0000}"/>
    <cellStyle name="SAPBEXHLevel2X 4 2 4" xfId="20140" xr:uid="{00000000-0005-0000-0000-00000C6F0000}"/>
    <cellStyle name="SAPBEXHLevel2X 4 2 4 2" xfId="31628" xr:uid="{00000000-0005-0000-0000-00000D6F0000}"/>
    <cellStyle name="SAPBEXHLevel2X 4 2 4 3" xfId="42282" xr:uid="{00000000-0005-0000-0000-00000E6F0000}"/>
    <cellStyle name="SAPBEXHLevel2X 4 2 5" xfId="21874" xr:uid="{00000000-0005-0000-0000-00000F6F0000}"/>
    <cellStyle name="SAPBEXHLevel2X 4 2 5 2" xfId="33355" xr:uid="{00000000-0005-0000-0000-0000106F0000}"/>
    <cellStyle name="SAPBEXHLevel2X 4 2 5 3" xfId="43821" xr:uid="{00000000-0005-0000-0000-0000116F0000}"/>
    <cellStyle name="SAPBEXHLevel2X 4 2 6" xfId="12041" xr:uid="{00000000-0005-0000-0000-0000126F0000}"/>
    <cellStyle name="SAPBEXHLevel2X 4 2 7" xfId="23698" xr:uid="{00000000-0005-0000-0000-0000136F0000}"/>
    <cellStyle name="SAPBEXHLevel2X 4 2 8" xfId="35033" xr:uid="{00000000-0005-0000-0000-0000146F0000}"/>
    <cellStyle name="SAPBEXHLevel2X 4 3" xfId="7882" xr:uid="{00000000-0005-0000-0000-0000156F0000}"/>
    <cellStyle name="SAPBEXHLevel2X 4 3 2" xfId="16867" xr:uid="{00000000-0005-0000-0000-0000166F0000}"/>
    <cellStyle name="SAPBEXHLevel2X 4 3 2 2" xfId="28421" xr:uid="{00000000-0005-0000-0000-0000176F0000}"/>
    <cellStyle name="SAPBEXHLevel2X 4 3 2 3" xfId="39263" xr:uid="{00000000-0005-0000-0000-0000186F0000}"/>
    <cellStyle name="SAPBEXHLevel2X 4 3 3" xfId="18646" xr:uid="{00000000-0005-0000-0000-0000196F0000}"/>
    <cellStyle name="SAPBEXHLevel2X 4 3 3 2" xfId="30134" xr:uid="{00000000-0005-0000-0000-00001A6F0000}"/>
    <cellStyle name="SAPBEXHLevel2X 4 3 3 3" xfId="40931" xr:uid="{00000000-0005-0000-0000-00001B6F0000}"/>
    <cellStyle name="SAPBEXHLevel2X 4 3 4" xfId="20354" xr:uid="{00000000-0005-0000-0000-00001C6F0000}"/>
    <cellStyle name="SAPBEXHLevel2X 4 3 4 2" xfId="31842" xr:uid="{00000000-0005-0000-0000-00001D6F0000}"/>
    <cellStyle name="SAPBEXHLevel2X 4 3 4 3" xfId="42459" xr:uid="{00000000-0005-0000-0000-00001E6F0000}"/>
    <cellStyle name="SAPBEXHLevel2X 4 3 5" xfId="22088" xr:uid="{00000000-0005-0000-0000-00001F6F0000}"/>
    <cellStyle name="SAPBEXHLevel2X 4 3 5 2" xfId="33569" xr:uid="{00000000-0005-0000-0000-0000206F0000}"/>
    <cellStyle name="SAPBEXHLevel2X 4 3 5 3" xfId="43998" xr:uid="{00000000-0005-0000-0000-0000216F0000}"/>
    <cellStyle name="SAPBEXHLevel2X 4 3 6" xfId="12333" xr:uid="{00000000-0005-0000-0000-0000226F0000}"/>
    <cellStyle name="SAPBEXHLevel2X 4 3 7" xfId="23912" xr:uid="{00000000-0005-0000-0000-0000236F0000}"/>
    <cellStyle name="SAPBEXHLevel2X 4 3 8" xfId="35247" xr:uid="{00000000-0005-0000-0000-0000246F0000}"/>
    <cellStyle name="SAPBEXHLevel2X 4 4" xfId="7984" xr:uid="{00000000-0005-0000-0000-0000256F0000}"/>
    <cellStyle name="SAPBEXHLevel2X 4 4 2" xfId="16969" xr:uid="{00000000-0005-0000-0000-0000266F0000}"/>
    <cellStyle name="SAPBEXHLevel2X 4 4 2 2" xfId="28523" xr:uid="{00000000-0005-0000-0000-0000276F0000}"/>
    <cellStyle name="SAPBEXHLevel2X 4 4 2 3" xfId="39361" xr:uid="{00000000-0005-0000-0000-0000286F0000}"/>
    <cellStyle name="SAPBEXHLevel2X 4 4 3" xfId="18746" xr:uid="{00000000-0005-0000-0000-0000296F0000}"/>
    <cellStyle name="SAPBEXHLevel2X 4 4 3 2" xfId="30234" xr:uid="{00000000-0005-0000-0000-00002A6F0000}"/>
    <cellStyle name="SAPBEXHLevel2X 4 4 3 3" xfId="41030" xr:uid="{00000000-0005-0000-0000-00002B6F0000}"/>
    <cellStyle name="SAPBEXHLevel2X 4 4 4" xfId="20456" xr:uid="{00000000-0005-0000-0000-00002C6F0000}"/>
    <cellStyle name="SAPBEXHLevel2X 4 4 4 2" xfId="31944" xr:uid="{00000000-0005-0000-0000-00002D6F0000}"/>
    <cellStyle name="SAPBEXHLevel2X 4 4 4 3" xfId="42557" xr:uid="{00000000-0005-0000-0000-00002E6F0000}"/>
    <cellStyle name="SAPBEXHLevel2X 4 4 5" xfId="22190" xr:uid="{00000000-0005-0000-0000-00002F6F0000}"/>
    <cellStyle name="SAPBEXHLevel2X 4 4 5 2" xfId="33671" xr:uid="{00000000-0005-0000-0000-0000306F0000}"/>
    <cellStyle name="SAPBEXHLevel2X 4 4 5 3" xfId="44096" xr:uid="{00000000-0005-0000-0000-0000316F0000}"/>
    <cellStyle name="SAPBEXHLevel2X 4 4 6" xfId="12435" xr:uid="{00000000-0005-0000-0000-0000326F0000}"/>
    <cellStyle name="SAPBEXHLevel2X 4 4 7" xfId="24014" xr:uid="{00000000-0005-0000-0000-0000336F0000}"/>
    <cellStyle name="SAPBEXHLevel2X 4 4 8" xfId="35349" xr:uid="{00000000-0005-0000-0000-0000346F0000}"/>
    <cellStyle name="SAPBEXHLevel2X 4 5" xfId="10247" xr:uid="{00000000-0005-0000-0000-0000356F0000}"/>
    <cellStyle name="SAPBEXHLevel2X 4 6" xfId="14259" xr:uid="{00000000-0005-0000-0000-0000366F0000}"/>
    <cellStyle name="SAPBEXHLevel2X 4 6 2" xfId="25823" xr:uid="{00000000-0005-0000-0000-0000376F0000}"/>
    <cellStyle name="SAPBEXHLevel2X 4 6 3" xfId="36986" xr:uid="{00000000-0005-0000-0000-0000386F0000}"/>
    <cellStyle name="SAPBEXHLevel2X 4 7" xfId="13425" xr:uid="{00000000-0005-0000-0000-0000396F0000}"/>
    <cellStyle name="SAPBEXHLevel2X 4 7 2" xfId="24991" xr:uid="{00000000-0005-0000-0000-00003A6F0000}"/>
    <cellStyle name="SAPBEXHLevel2X 4 7 3" xfId="36256" xr:uid="{00000000-0005-0000-0000-00003B6F0000}"/>
    <cellStyle name="SAPBEXHLevel2X 4 8" xfId="12803" xr:uid="{00000000-0005-0000-0000-00003C6F0000}"/>
    <cellStyle name="SAPBEXHLevel2X 4 8 2" xfId="24373" xr:uid="{00000000-0005-0000-0000-00003D6F0000}"/>
    <cellStyle name="SAPBEXHLevel2X 4 8 3" xfId="35694" xr:uid="{00000000-0005-0000-0000-00003E6F0000}"/>
    <cellStyle name="SAPBEXHLevel2X 4 9" xfId="13739" xr:uid="{00000000-0005-0000-0000-00003F6F0000}"/>
    <cellStyle name="SAPBEXHLevel2X 4 9 2" xfId="25303" xr:uid="{00000000-0005-0000-0000-0000406F0000}"/>
    <cellStyle name="SAPBEXHLevel2X 4 9 3" xfId="36533" xr:uid="{00000000-0005-0000-0000-0000416F0000}"/>
    <cellStyle name="SAPBEXHLevel2X 5" xfId="12607" xr:uid="{00000000-0005-0000-0000-0000426F0000}"/>
    <cellStyle name="SAPBEXHLevel2X 5 2" xfId="24177" xr:uid="{00000000-0005-0000-0000-0000436F0000}"/>
    <cellStyle name="SAPBEXHLevel2X 5 3" xfId="35508" xr:uid="{00000000-0005-0000-0000-0000446F0000}"/>
    <cellStyle name="SAPBEXHLevel2X 6" xfId="15186" xr:uid="{00000000-0005-0000-0000-0000456F0000}"/>
    <cellStyle name="SAPBEXHLevel2X 6 2" xfId="26744" xr:uid="{00000000-0005-0000-0000-0000466F0000}"/>
    <cellStyle name="SAPBEXHLevel2X 6 3" xfId="37783" xr:uid="{00000000-0005-0000-0000-0000476F0000}"/>
    <cellStyle name="SAPBEXHLevel2X 7" xfId="17187" xr:uid="{00000000-0005-0000-0000-0000486F0000}"/>
    <cellStyle name="SAPBEXHLevel2X 7 2" xfId="28675" xr:uid="{00000000-0005-0000-0000-0000496F0000}"/>
    <cellStyle name="SAPBEXHLevel2X 7 3" xfId="39494" xr:uid="{00000000-0005-0000-0000-00004A6F0000}"/>
    <cellStyle name="SAPBEXHLevel2X 8" xfId="13149" xr:uid="{00000000-0005-0000-0000-00004B6F0000}"/>
    <cellStyle name="SAPBEXHLevel2X 8 2" xfId="24717" xr:uid="{00000000-0005-0000-0000-00004C6F0000}"/>
    <cellStyle name="SAPBEXHLevel2X 8 3" xfId="36005" xr:uid="{00000000-0005-0000-0000-00004D6F0000}"/>
    <cellStyle name="SAPBEXHLevel2X 9" xfId="10774" xr:uid="{00000000-0005-0000-0000-00004E6F0000}"/>
    <cellStyle name="SAPBEXHLevel3" xfId="4434" xr:uid="{00000000-0005-0000-0000-00004F6F0000}"/>
    <cellStyle name="SAPBEXHLevel3 10" xfId="17342" xr:uid="{00000000-0005-0000-0000-0000506F0000}"/>
    <cellStyle name="SAPBEXHLevel3 10 2" xfId="28830" xr:uid="{00000000-0005-0000-0000-0000516F0000}"/>
    <cellStyle name="SAPBEXHLevel3 10 3" xfId="39634" xr:uid="{00000000-0005-0000-0000-0000526F0000}"/>
    <cellStyle name="SAPBEXHLevel3 11" xfId="18933" xr:uid="{00000000-0005-0000-0000-0000536F0000}"/>
    <cellStyle name="SAPBEXHLevel3 11 2" xfId="30421" xr:uid="{00000000-0005-0000-0000-0000546F0000}"/>
    <cellStyle name="SAPBEXHLevel3 11 3" xfId="41210" xr:uid="{00000000-0005-0000-0000-0000556F0000}"/>
    <cellStyle name="SAPBEXHLevel3 12" xfId="10586" xr:uid="{00000000-0005-0000-0000-0000566F0000}"/>
    <cellStyle name="SAPBEXHLevel3 2" xfId="4435" xr:uid="{00000000-0005-0000-0000-0000576F0000}"/>
    <cellStyle name="SAPBEXHLevel3 2 10" xfId="12950" xr:uid="{00000000-0005-0000-0000-0000586F0000}"/>
    <cellStyle name="SAPBEXHLevel3 2 10 2" xfId="24520" xr:uid="{00000000-0005-0000-0000-0000596F0000}"/>
    <cellStyle name="SAPBEXHLevel3 2 10 3" xfId="35822" xr:uid="{00000000-0005-0000-0000-00005A6F0000}"/>
    <cellStyle name="SAPBEXHLevel3 2 11" xfId="14927" xr:uid="{00000000-0005-0000-0000-00005B6F0000}"/>
    <cellStyle name="SAPBEXHLevel3 2 11 2" xfId="26485" xr:uid="{00000000-0005-0000-0000-00005C6F0000}"/>
    <cellStyle name="SAPBEXHLevel3 2 11 3" xfId="37553" xr:uid="{00000000-0005-0000-0000-00005D6F0000}"/>
    <cellStyle name="SAPBEXHLevel3 2 12" xfId="17608" xr:uid="{00000000-0005-0000-0000-00005E6F0000}"/>
    <cellStyle name="SAPBEXHLevel3 2 12 2" xfId="29096" xr:uid="{00000000-0005-0000-0000-00005F6F0000}"/>
    <cellStyle name="SAPBEXHLevel3 2 12 3" xfId="39899" xr:uid="{00000000-0005-0000-0000-0000606F0000}"/>
    <cellStyle name="SAPBEXHLevel3 2 13" xfId="13570" xr:uid="{00000000-0005-0000-0000-0000616F0000}"/>
    <cellStyle name="SAPBEXHLevel3 2 13 2" xfId="25134" xr:uid="{00000000-0005-0000-0000-0000626F0000}"/>
    <cellStyle name="SAPBEXHLevel3 2 13 3" xfId="36382" xr:uid="{00000000-0005-0000-0000-0000636F0000}"/>
    <cellStyle name="SAPBEXHLevel3 2 14" xfId="9000" xr:uid="{00000000-0005-0000-0000-0000646F0000}"/>
    <cellStyle name="SAPBEXHLevel3 2 15" xfId="22353" xr:uid="{00000000-0005-0000-0000-0000656F0000}"/>
    <cellStyle name="SAPBEXHLevel3 2 2" xfId="4436" xr:uid="{00000000-0005-0000-0000-0000666F0000}"/>
    <cellStyle name="SAPBEXHLevel3 2 2 10" xfId="12990" xr:uid="{00000000-0005-0000-0000-0000676F0000}"/>
    <cellStyle name="SAPBEXHLevel3 2 2 10 2" xfId="24560" xr:uid="{00000000-0005-0000-0000-0000686F0000}"/>
    <cellStyle name="SAPBEXHLevel3 2 2 10 3" xfId="35854" xr:uid="{00000000-0005-0000-0000-0000696F0000}"/>
    <cellStyle name="SAPBEXHLevel3 2 2 11" xfId="18862" xr:uid="{00000000-0005-0000-0000-00006A6F0000}"/>
    <cellStyle name="SAPBEXHLevel3 2 2 11 2" xfId="30350" xr:uid="{00000000-0005-0000-0000-00006B6F0000}"/>
    <cellStyle name="SAPBEXHLevel3 2 2 11 3" xfId="41144" xr:uid="{00000000-0005-0000-0000-00006C6F0000}"/>
    <cellStyle name="SAPBEXHLevel3 2 2 12" xfId="11138" xr:uid="{00000000-0005-0000-0000-00006D6F0000}"/>
    <cellStyle name="SAPBEXHLevel3 2 2 13" xfId="8454" xr:uid="{00000000-0005-0000-0000-00006E6F0000}"/>
    <cellStyle name="SAPBEXHLevel3 2 2 2" xfId="4437" xr:uid="{00000000-0005-0000-0000-00006F6F0000}"/>
    <cellStyle name="SAPBEXHLevel3 2 2 3" xfId="4438" xr:uid="{00000000-0005-0000-0000-0000706F0000}"/>
    <cellStyle name="SAPBEXHLevel3 2 2 4" xfId="7103" xr:uid="{00000000-0005-0000-0000-0000716F0000}"/>
    <cellStyle name="SAPBEXHLevel3 2 2 4 2" xfId="16384" xr:uid="{00000000-0005-0000-0000-0000726F0000}"/>
    <cellStyle name="SAPBEXHLevel3 2 2 4 2 2" xfId="27938" xr:uid="{00000000-0005-0000-0000-0000736F0000}"/>
    <cellStyle name="SAPBEXHLevel3 2 2 4 2 3" xfId="38849" xr:uid="{00000000-0005-0000-0000-0000746F0000}"/>
    <cellStyle name="SAPBEXHLevel3 2 2 4 3" xfId="18240" xr:uid="{00000000-0005-0000-0000-0000756F0000}"/>
    <cellStyle name="SAPBEXHLevel3 2 2 4 3 2" xfId="29728" xr:uid="{00000000-0005-0000-0000-0000766F0000}"/>
    <cellStyle name="SAPBEXHLevel3 2 2 4 3 3" xfId="40529" xr:uid="{00000000-0005-0000-0000-0000776F0000}"/>
    <cellStyle name="SAPBEXHLevel3 2 2 4 4" xfId="19903" xr:uid="{00000000-0005-0000-0000-0000786F0000}"/>
    <cellStyle name="SAPBEXHLevel3 2 2 4 4 2" xfId="31391" xr:uid="{00000000-0005-0000-0000-0000796F0000}"/>
    <cellStyle name="SAPBEXHLevel3 2 2 4 4 3" xfId="42073" xr:uid="{00000000-0005-0000-0000-00007A6F0000}"/>
    <cellStyle name="SAPBEXHLevel3 2 2 4 5" xfId="21637" xr:uid="{00000000-0005-0000-0000-00007B6F0000}"/>
    <cellStyle name="SAPBEXHLevel3 2 2 4 5 2" xfId="33118" xr:uid="{00000000-0005-0000-0000-00007C6F0000}"/>
    <cellStyle name="SAPBEXHLevel3 2 2 4 5 3" xfId="43612" xr:uid="{00000000-0005-0000-0000-00007D6F0000}"/>
    <cellStyle name="SAPBEXHLevel3 2 2 4 6" xfId="11806" xr:uid="{00000000-0005-0000-0000-00007E6F0000}"/>
    <cellStyle name="SAPBEXHLevel3 2 2 4 7" xfId="23461" xr:uid="{00000000-0005-0000-0000-00007F6F0000}"/>
    <cellStyle name="SAPBEXHLevel3 2 2 4 8" xfId="34798" xr:uid="{00000000-0005-0000-0000-0000806F0000}"/>
    <cellStyle name="SAPBEXHLevel3 2 2 5" xfId="6374" xr:uid="{00000000-0005-0000-0000-0000816F0000}"/>
    <cellStyle name="SAPBEXHLevel3 2 2 5 2" xfId="15655" xr:uid="{00000000-0005-0000-0000-0000826F0000}"/>
    <cellStyle name="SAPBEXHLevel3 2 2 5 2 2" xfId="27209" xr:uid="{00000000-0005-0000-0000-0000836F0000}"/>
    <cellStyle name="SAPBEXHLevel3 2 2 5 2 3" xfId="38206" xr:uid="{00000000-0005-0000-0000-0000846F0000}"/>
    <cellStyle name="SAPBEXHLevel3 2 2 5 3" xfId="17586" xr:uid="{00000000-0005-0000-0000-0000856F0000}"/>
    <cellStyle name="SAPBEXHLevel3 2 2 5 3 2" xfId="29074" xr:uid="{00000000-0005-0000-0000-0000866F0000}"/>
    <cellStyle name="SAPBEXHLevel3 2 2 5 3 3" xfId="39877" xr:uid="{00000000-0005-0000-0000-0000876F0000}"/>
    <cellStyle name="SAPBEXHLevel3 2 2 5 4" xfId="19174" xr:uid="{00000000-0005-0000-0000-0000886F0000}"/>
    <cellStyle name="SAPBEXHLevel3 2 2 5 4 2" xfId="30662" xr:uid="{00000000-0005-0000-0000-0000896F0000}"/>
    <cellStyle name="SAPBEXHLevel3 2 2 5 4 3" xfId="41430" xr:uid="{00000000-0005-0000-0000-00008A6F0000}"/>
    <cellStyle name="SAPBEXHLevel3 2 2 5 5" xfId="20908" xr:uid="{00000000-0005-0000-0000-00008B6F0000}"/>
    <cellStyle name="SAPBEXHLevel3 2 2 5 5 2" xfId="32389" xr:uid="{00000000-0005-0000-0000-00008C6F0000}"/>
    <cellStyle name="SAPBEXHLevel3 2 2 5 5 3" xfId="42969" xr:uid="{00000000-0005-0000-0000-00008D6F0000}"/>
    <cellStyle name="SAPBEXHLevel3 2 2 5 6" xfId="11077" xr:uid="{00000000-0005-0000-0000-00008E6F0000}"/>
    <cellStyle name="SAPBEXHLevel3 2 2 5 7" xfId="22732" xr:uid="{00000000-0005-0000-0000-00008F6F0000}"/>
    <cellStyle name="SAPBEXHLevel3 2 2 5 8" xfId="34069" xr:uid="{00000000-0005-0000-0000-0000906F0000}"/>
    <cellStyle name="SAPBEXHLevel3 2 2 6" xfId="7937" xr:uid="{00000000-0005-0000-0000-0000916F0000}"/>
    <cellStyle name="SAPBEXHLevel3 2 2 6 2" xfId="16922" xr:uid="{00000000-0005-0000-0000-0000926F0000}"/>
    <cellStyle name="SAPBEXHLevel3 2 2 6 2 2" xfId="28476" xr:uid="{00000000-0005-0000-0000-0000936F0000}"/>
    <cellStyle name="SAPBEXHLevel3 2 2 6 2 3" xfId="39316" xr:uid="{00000000-0005-0000-0000-0000946F0000}"/>
    <cellStyle name="SAPBEXHLevel3 2 2 6 3" xfId="18700" xr:uid="{00000000-0005-0000-0000-0000956F0000}"/>
    <cellStyle name="SAPBEXHLevel3 2 2 6 3 2" xfId="30188" xr:uid="{00000000-0005-0000-0000-0000966F0000}"/>
    <cellStyle name="SAPBEXHLevel3 2 2 6 3 3" xfId="40984" xr:uid="{00000000-0005-0000-0000-0000976F0000}"/>
    <cellStyle name="SAPBEXHLevel3 2 2 6 4" xfId="20409" xr:uid="{00000000-0005-0000-0000-0000986F0000}"/>
    <cellStyle name="SAPBEXHLevel3 2 2 6 4 2" xfId="31897" xr:uid="{00000000-0005-0000-0000-0000996F0000}"/>
    <cellStyle name="SAPBEXHLevel3 2 2 6 4 3" xfId="42512" xr:uid="{00000000-0005-0000-0000-00009A6F0000}"/>
    <cellStyle name="SAPBEXHLevel3 2 2 6 5" xfId="22143" xr:uid="{00000000-0005-0000-0000-00009B6F0000}"/>
    <cellStyle name="SAPBEXHLevel3 2 2 6 5 2" xfId="33624" xr:uid="{00000000-0005-0000-0000-00009C6F0000}"/>
    <cellStyle name="SAPBEXHLevel3 2 2 6 5 3" xfId="44051" xr:uid="{00000000-0005-0000-0000-00009D6F0000}"/>
    <cellStyle name="SAPBEXHLevel3 2 2 6 6" xfId="12388" xr:uid="{00000000-0005-0000-0000-00009E6F0000}"/>
    <cellStyle name="SAPBEXHLevel3 2 2 6 7" xfId="23967" xr:uid="{00000000-0005-0000-0000-00009F6F0000}"/>
    <cellStyle name="SAPBEXHLevel3 2 2 6 8" xfId="35302" xr:uid="{00000000-0005-0000-0000-0000A06F0000}"/>
    <cellStyle name="SAPBEXHLevel3 2 2 7" xfId="10249" xr:uid="{00000000-0005-0000-0000-0000A16F0000}"/>
    <cellStyle name="SAPBEXHLevel3 2 2 7 2" xfId="14985" xr:uid="{00000000-0005-0000-0000-0000A26F0000}"/>
    <cellStyle name="SAPBEXHLevel3 2 2 7 2 2" xfId="26543" xr:uid="{00000000-0005-0000-0000-0000A36F0000}"/>
    <cellStyle name="SAPBEXHLevel3 2 2 7 2 3" xfId="37600" xr:uid="{00000000-0005-0000-0000-0000A46F0000}"/>
    <cellStyle name="SAPBEXHLevel3 2 2 7 3" xfId="13267" xr:uid="{00000000-0005-0000-0000-0000A56F0000}"/>
    <cellStyle name="SAPBEXHLevel3 2 2 7 3 2" xfId="24835" xr:uid="{00000000-0005-0000-0000-0000A66F0000}"/>
    <cellStyle name="SAPBEXHLevel3 2 2 7 3 3" xfId="36113" xr:uid="{00000000-0005-0000-0000-0000A76F0000}"/>
    <cellStyle name="SAPBEXHLevel3 2 2 7 4" xfId="14508" xr:uid="{00000000-0005-0000-0000-0000A86F0000}"/>
    <cellStyle name="SAPBEXHLevel3 2 2 7 4 2" xfId="26072" xr:uid="{00000000-0005-0000-0000-0000A96F0000}"/>
    <cellStyle name="SAPBEXHLevel3 2 2 7 4 3" xfId="37215" xr:uid="{00000000-0005-0000-0000-0000AA6F0000}"/>
    <cellStyle name="SAPBEXHLevel3 2 2 7 5" xfId="14844" xr:uid="{00000000-0005-0000-0000-0000AB6F0000}"/>
    <cellStyle name="SAPBEXHLevel3 2 2 7 5 2" xfId="26403" xr:uid="{00000000-0005-0000-0000-0000AC6F0000}"/>
    <cellStyle name="SAPBEXHLevel3 2 2 7 5 3" xfId="37488" xr:uid="{00000000-0005-0000-0000-0000AD6F0000}"/>
    <cellStyle name="SAPBEXHLevel3 2 2 7 6" xfId="22387" xr:uid="{00000000-0005-0000-0000-0000AE6F0000}"/>
    <cellStyle name="SAPBEXHLevel3 2 2 7 7" xfId="8184" xr:uid="{00000000-0005-0000-0000-0000AF6F0000}"/>
    <cellStyle name="SAPBEXHLevel3 2 2 8" xfId="13929" xr:uid="{00000000-0005-0000-0000-0000B06F0000}"/>
    <cellStyle name="SAPBEXHLevel3 2 2 8 2" xfId="25493" xr:uid="{00000000-0005-0000-0000-0000B16F0000}"/>
    <cellStyle name="SAPBEXHLevel3 2 2 8 3" xfId="36698" xr:uid="{00000000-0005-0000-0000-0000B26F0000}"/>
    <cellStyle name="SAPBEXHLevel3 2 2 9" xfId="14047" xr:uid="{00000000-0005-0000-0000-0000B36F0000}"/>
    <cellStyle name="SAPBEXHLevel3 2 2 9 2" xfId="25611" xr:uid="{00000000-0005-0000-0000-0000B46F0000}"/>
    <cellStyle name="SAPBEXHLevel3 2 2 9 3" xfId="36807" xr:uid="{00000000-0005-0000-0000-0000B56F0000}"/>
    <cellStyle name="SAPBEXHLevel3 2 3" xfId="4439" xr:uid="{00000000-0005-0000-0000-0000B66F0000}"/>
    <cellStyle name="SAPBEXHLevel3 2 3 10" xfId="13857" xr:uid="{00000000-0005-0000-0000-0000B76F0000}"/>
    <cellStyle name="SAPBEXHLevel3 2 3 10 2" xfId="25421" xr:uid="{00000000-0005-0000-0000-0000B86F0000}"/>
    <cellStyle name="SAPBEXHLevel3 2 3 10 3" xfId="36634" xr:uid="{00000000-0005-0000-0000-0000B96F0000}"/>
    <cellStyle name="SAPBEXHLevel3 2 3 11" xfId="18863" xr:uid="{00000000-0005-0000-0000-0000BA6F0000}"/>
    <cellStyle name="SAPBEXHLevel3 2 3 11 2" xfId="30351" xr:uid="{00000000-0005-0000-0000-0000BB6F0000}"/>
    <cellStyle name="SAPBEXHLevel3 2 3 11 3" xfId="41145" xr:uid="{00000000-0005-0000-0000-0000BC6F0000}"/>
    <cellStyle name="SAPBEXHLevel3 2 3 12" xfId="8770" xr:uid="{00000000-0005-0000-0000-0000BD6F0000}"/>
    <cellStyle name="SAPBEXHLevel3 2 3 13" xfId="10706" xr:uid="{00000000-0005-0000-0000-0000BE6F0000}"/>
    <cellStyle name="SAPBEXHLevel3 2 3 2" xfId="4440" xr:uid="{00000000-0005-0000-0000-0000BF6F0000}"/>
    <cellStyle name="SAPBEXHLevel3 2 3 3" xfId="5735" xr:uid="{00000000-0005-0000-0000-0000C06F0000}"/>
    <cellStyle name="SAPBEXHLevel3 2 3 3 2" xfId="15433" xr:uid="{00000000-0005-0000-0000-0000C16F0000}"/>
    <cellStyle name="SAPBEXHLevel3 2 3 3 2 2" xfId="26987" xr:uid="{00000000-0005-0000-0000-0000C26F0000}"/>
    <cellStyle name="SAPBEXHLevel3 2 3 3 2 3" xfId="38009" xr:uid="{00000000-0005-0000-0000-0000C36F0000}"/>
    <cellStyle name="SAPBEXHLevel3 2 3 3 3" xfId="17379" xr:uid="{00000000-0005-0000-0000-0000C46F0000}"/>
    <cellStyle name="SAPBEXHLevel3 2 3 3 3 2" xfId="28867" xr:uid="{00000000-0005-0000-0000-0000C56F0000}"/>
    <cellStyle name="SAPBEXHLevel3 2 3 3 3 3" xfId="39671" xr:uid="{00000000-0005-0000-0000-0000C66F0000}"/>
    <cellStyle name="SAPBEXHLevel3 2 3 3 4" xfId="18966" xr:uid="{00000000-0005-0000-0000-0000C76F0000}"/>
    <cellStyle name="SAPBEXHLevel3 2 3 3 4 2" xfId="30454" xr:uid="{00000000-0005-0000-0000-0000C86F0000}"/>
    <cellStyle name="SAPBEXHLevel3 2 3 3 4 3" xfId="41243" xr:uid="{00000000-0005-0000-0000-0000C96F0000}"/>
    <cellStyle name="SAPBEXHLevel3 2 3 3 5" xfId="20705" xr:uid="{00000000-0005-0000-0000-0000CA6F0000}"/>
    <cellStyle name="SAPBEXHLevel3 2 3 3 5 2" xfId="32188" xr:uid="{00000000-0005-0000-0000-0000CB6F0000}"/>
    <cellStyle name="SAPBEXHLevel3 2 3 3 5 3" xfId="42789" xr:uid="{00000000-0005-0000-0000-0000CC6F0000}"/>
    <cellStyle name="SAPBEXHLevel3 2 3 3 6" xfId="10810" xr:uid="{00000000-0005-0000-0000-0000CD6F0000}"/>
    <cellStyle name="SAPBEXHLevel3 2 3 3 7" xfId="22527" xr:uid="{00000000-0005-0000-0000-0000CE6F0000}"/>
    <cellStyle name="SAPBEXHLevel3 2 3 3 8" xfId="33873" xr:uid="{00000000-0005-0000-0000-0000CF6F0000}"/>
    <cellStyle name="SAPBEXHLevel3 2 3 4" xfId="7102" xr:uid="{00000000-0005-0000-0000-0000D06F0000}"/>
    <cellStyle name="SAPBEXHLevel3 2 3 4 2" xfId="16383" xr:uid="{00000000-0005-0000-0000-0000D16F0000}"/>
    <cellStyle name="SAPBEXHLevel3 2 3 4 2 2" xfId="27937" xr:uid="{00000000-0005-0000-0000-0000D26F0000}"/>
    <cellStyle name="SAPBEXHLevel3 2 3 4 2 3" xfId="38848" xr:uid="{00000000-0005-0000-0000-0000D36F0000}"/>
    <cellStyle name="SAPBEXHLevel3 2 3 4 3" xfId="18239" xr:uid="{00000000-0005-0000-0000-0000D46F0000}"/>
    <cellStyle name="SAPBEXHLevel3 2 3 4 3 2" xfId="29727" xr:uid="{00000000-0005-0000-0000-0000D56F0000}"/>
    <cellStyle name="SAPBEXHLevel3 2 3 4 3 3" xfId="40528" xr:uid="{00000000-0005-0000-0000-0000D66F0000}"/>
    <cellStyle name="SAPBEXHLevel3 2 3 4 4" xfId="19902" xr:uid="{00000000-0005-0000-0000-0000D76F0000}"/>
    <cellStyle name="SAPBEXHLevel3 2 3 4 4 2" xfId="31390" xr:uid="{00000000-0005-0000-0000-0000D86F0000}"/>
    <cellStyle name="SAPBEXHLevel3 2 3 4 4 3" xfId="42072" xr:uid="{00000000-0005-0000-0000-0000D96F0000}"/>
    <cellStyle name="SAPBEXHLevel3 2 3 4 5" xfId="21636" xr:uid="{00000000-0005-0000-0000-0000DA6F0000}"/>
    <cellStyle name="SAPBEXHLevel3 2 3 4 5 2" xfId="33117" xr:uid="{00000000-0005-0000-0000-0000DB6F0000}"/>
    <cellStyle name="SAPBEXHLevel3 2 3 4 5 3" xfId="43611" xr:uid="{00000000-0005-0000-0000-0000DC6F0000}"/>
    <cellStyle name="SAPBEXHLevel3 2 3 4 6" xfId="11805" xr:uid="{00000000-0005-0000-0000-0000DD6F0000}"/>
    <cellStyle name="SAPBEXHLevel3 2 3 4 7" xfId="23460" xr:uid="{00000000-0005-0000-0000-0000DE6F0000}"/>
    <cellStyle name="SAPBEXHLevel3 2 3 4 8" xfId="34797" xr:uid="{00000000-0005-0000-0000-0000DF6F0000}"/>
    <cellStyle name="SAPBEXHLevel3 2 3 5" xfId="6545" xr:uid="{00000000-0005-0000-0000-0000E06F0000}"/>
    <cellStyle name="SAPBEXHLevel3 2 3 5 2" xfId="15826" xr:uid="{00000000-0005-0000-0000-0000E16F0000}"/>
    <cellStyle name="SAPBEXHLevel3 2 3 5 2 2" xfId="27380" xr:uid="{00000000-0005-0000-0000-0000E26F0000}"/>
    <cellStyle name="SAPBEXHLevel3 2 3 5 2 3" xfId="38351" xr:uid="{00000000-0005-0000-0000-0000E36F0000}"/>
    <cellStyle name="SAPBEXHLevel3 2 3 5 3" xfId="17736" xr:uid="{00000000-0005-0000-0000-0000E46F0000}"/>
    <cellStyle name="SAPBEXHLevel3 2 3 5 3 2" xfId="29224" xr:uid="{00000000-0005-0000-0000-0000E56F0000}"/>
    <cellStyle name="SAPBEXHLevel3 2 3 5 3 3" xfId="40027" xr:uid="{00000000-0005-0000-0000-0000E66F0000}"/>
    <cellStyle name="SAPBEXHLevel3 2 3 5 4" xfId="19345" xr:uid="{00000000-0005-0000-0000-0000E76F0000}"/>
    <cellStyle name="SAPBEXHLevel3 2 3 5 4 2" xfId="30833" xr:uid="{00000000-0005-0000-0000-0000E86F0000}"/>
    <cellStyle name="SAPBEXHLevel3 2 3 5 4 3" xfId="41575" xr:uid="{00000000-0005-0000-0000-0000E96F0000}"/>
    <cellStyle name="SAPBEXHLevel3 2 3 5 5" xfId="21079" xr:uid="{00000000-0005-0000-0000-0000EA6F0000}"/>
    <cellStyle name="SAPBEXHLevel3 2 3 5 5 2" xfId="32560" xr:uid="{00000000-0005-0000-0000-0000EB6F0000}"/>
    <cellStyle name="SAPBEXHLevel3 2 3 5 5 3" xfId="43114" xr:uid="{00000000-0005-0000-0000-0000EC6F0000}"/>
    <cellStyle name="SAPBEXHLevel3 2 3 5 6" xfId="11248" xr:uid="{00000000-0005-0000-0000-0000ED6F0000}"/>
    <cellStyle name="SAPBEXHLevel3 2 3 5 7" xfId="22903" xr:uid="{00000000-0005-0000-0000-0000EE6F0000}"/>
    <cellStyle name="SAPBEXHLevel3 2 3 5 8" xfId="34240" xr:uid="{00000000-0005-0000-0000-0000EF6F0000}"/>
    <cellStyle name="SAPBEXHLevel3 2 3 6" xfId="6541" xr:uid="{00000000-0005-0000-0000-0000F06F0000}"/>
    <cellStyle name="SAPBEXHLevel3 2 3 6 2" xfId="15822" xr:uid="{00000000-0005-0000-0000-0000F16F0000}"/>
    <cellStyle name="SAPBEXHLevel3 2 3 6 2 2" xfId="27376" xr:uid="{00000000-0005-0000-0000-0000F26F0000}"/>
    <cellStyle name="SAPBEXHLevel3 2 3 6 2 3" xfId="38347" xr:uid="{00000000-0005-0000-0000-0000F36F0000}"/>
    <cellStyle name="SAPBEXHLevel3 2 3 6 3" xfId="17732" xr:uid="{00000000-0005-0000-0000-0000F46F0000}"/>
    <cellStyle name="SAPBEXHLevel3 2 3 6 3 2" xfId="29220" xr:uid="{00000000-0005-0000-0000-0000F56F0000}"/>
    <cellStyle name="SAPBEXHLevel3 2 3 6 3 3" xfId="40023" xr:uid="{00000000-0005-0000-0000-0000F66F0000}"/>
    <cellStyle name="SAPBEXHLevel3 2 3 6 4" xfId="19341" xr:uid="{00000000-0005-0000-0000-0000F76F0000}"/>
    <cellStyle name="SAPBEXHLevel3 2 3 6 4 2" xfId="30829" xr:uid="{00000000-0005-0000-0000-0000F86F0000}"/>
    <cellStyle name="SAPBEXHLevel3 2 3 6 4 3" xfId="41571" xr:uid="{00000000-0005-0000-0000-0000F96F0000}"/>
    <cellStyle name="SAPBEXHLevel3 2 3 6 5" xfId="21075" xr:uid="{00000000-0005-0000-0000-0000FA6F0000}"/>
    <cellStyle name="SAPBEXHLevel3 2 3 6 5 2" xfId="32556" xr:uid="{00000000-0005-0000-0000-0000FB6F0000}"/>
    <cellStyle name="SAPBEXHLevel3 2 3 6 5 3" xfId="43110" xr:uid="{00000000-0005-0000-0000-0000FC6F0000}"/>
    <cellStyle name="SAPBEXHLevel3 2 3 6 6" xfId="11244" xr:uid="{00000000-0005-0000-0000-0000FD6F0000}"/>
    <cellStyle name="SAPBEXHLevel3 2 3 6 7" xfId="22899" xr:uid="{00000000-0005-0000-0000-0000FE6F0000}"/>
    <cellStyle name="SAPBEXHLevel3 2 3 6 8" xfId="34236" xr:uid="{00000000-0005-0000-0000-0000FF6F0000}"/>
    <cellStyle name="SAPBEXHLevel3 2 3 7" xfId="10251" xr:uid="{00000000-0005-0000-0000-000000700000}"/>
    <cellStyle name="SAPBEXHLevel3 2 3 8" xfId="13928" xr:uid="{00000000-0005-0000-0000-000001700000}"/>
    <cellStyle name="SAPBEXHLevel3 2 3 8 2" xfId="25492" xr:uid="{00000000-0005-0000-0000-000002700000}"/>
    <cellStyle name="SAPBEXHLevel3 2 3 8 3" xfId="36697" xr:uid="{00000000-0005-0000-0000-000003700000}"/>
    <cellStyle name="SAPBEXHLevel3 2 3 9" xfId="12779" xr:uid="{00000000-0005-0000-0000-000004700000}"/>
    <cellStyle name="SAPBEXHLevel3 2 3 9 2" xfId="24349" xr:uid="{00000000-0005-0000-0000-000005700000}"/>
    <cellStyle name="SAPBEXHLevel3 2 3 9 3" xfId="35671" xr:uid="{00000000-0005-0000-0000-000006700000}"/>
    <cellStyle name="SAPBEXHLevel3 2 4" xfId="4441" xr:uid="{00000000-0005-0000-0000-000007700000}"/>
    <cellStyle name="SAPBEXHLevel3 2 5" xfId="4442" xr:uid="{00000000-0005-0000-0000-000008700000}"/>
    <cellStyle name="SAPBEXHLevel3 2 6" xfId="6501" xr:uid="{00000000-0005-0000-0000-000009700000}"/>
    <cellStyle name="SAPBEXHLevel3 2 6 2" xfId="15782" xr:uid="{00000000-0005-0000-0000-00000A700000}"/>
    <cellStyle name="SAPBEXHLevel3 2 6 2 2" xfId="27336" xr:uid="{00000000-0005-0000-0000-00000B700000}"/>
    <cellStyle name="SAPBEXHLevel3 2 6 2 3" xfId="38316" xr:uid="{00000000-0005-0000-0000-00000C700000}"/>
    <cellStyle name="SAPBEXHLevel3 2 6 3" xfId="17700" xr:uid="{00000000-0005-0000-0000-00000D700000}"/>
    <cellStyle name="SAPBEXHLevel3 2 6 3 2" xfId="29188" xr:uid="{00000000-0005-0000-0000-00000E700000}"/>
    <cellStyle name="SAPBEXHLevel3 2 6 3 3" xfId="39991" xr:uid="{00000000-0005-0000-0000-00000F700000}"/>
    <cellStyle name="SAPBEXHLevel3 2 6 4" xfId="19301" xr:uid="{00000000-0005-0000-0000-000010700000}"/>
    <cellStyle name="SAPBEXHLevel3 2 6 4 2" xfId="30789" xr:uid="{00000000-0005-0000-0000-000011700000}"/>
    <cellStyle name="SAPBEXHLevel3 2 6 4 3" xfId="41540" xr:uid="{00000000-0005-0000-0000-000012700000}"/>
    <cellStyle name="SAPBEXHLevel3 2 6 5" xfId="21035" xr:uid="{00000000-0005-0000-0000-000013700000}"/>
    <cellStyle name="SAPBEXHLevel3 2 6 5 2" xfId="32516" xr:uid="{00000000-0005-0000-0000-000014700000}"/>
    <cellStyle name="SAPBEXHLevel3 2 6 5 3" xfId="43079" xr:uid="{00000000-0005-0000-0000-000015700000}"/>
    <cellStyle name="SAPBEXHLevel3 2 6 6" xfId="11204" xr:uid="{00000000-0005-0000-0000-000016700000}"/>
    <cellStyle name="SAPBEXHLevel3 2 6 7" xfId="22859" xr:uid="{00000000-0005-0000-0000-000017700000}"/>
    <cellStyle name="SAPBEXHLevel3 2 6 8" xfId="34196" xr:uid="{00000000-0005-0000-0000-000018700000}"/>
    <cellStyle name="SAPBEXHLevel3 2 7" xfId="6329" xr:uid="{00000000-0005-0000-0000-000019700000}"/>
    <cellStyle name="SAPBEXHLevel3 2 7 2" xfId="15610" xr:uid="{00000000-0005-0000-0000-00001A700000}"/>
    <cellStyle name="SAPBEXHLevel3 2 7 2 2" xfId="27164" xr:uid="{00000000-0005-0000-0000-00001B700000}"/>
    <cellStyle name="SAPBEXHLevel3 2 7 2 3" xfId="38170" xr:uid="{00000000-0005-0000-0000-00001C700000}"/>
    <cellStyle name="SAPBEXHLevel3 2 7 3" xfId="17548" xr:uid="{00000000-0005-0000-0000-00001D700000}"/>
    <cellStyle name="SAPBEXHLevel3 2 7 3 2" xfId="29036" xr:uid="{00000000-0005-0000-0000-00001E700000}"/>
    <cellStyle name="SAPBEXHLevel3 2 7 3 3" xfId="39839" xr:uid="{00000000-0005-0000-0000-00001F700000}"/>
    <cellStyle name="SAPBEXHLevel3 2 7 4" xfId="19129" xr:uid="{00000000-0005-0000-0000-000020700000}"/>
    <cellStyle name="SAPBEXHLevel3 2 7 4 2" xfId="30617" xr:uid="{00000000-0005-0000-0000-000021700000}"/>
    <cellStyle name="SAPBEXHLevel3 2 7 4 3" xfId="41394" xr:uid="{00000000-0005-0000-0000-000022700000}"/>
    <cellStyle name="SAPBEXHLevel3 2 7 5" xfId="20863" xr:uid="{00000000-0005-0000-0000-000023700000}"/>
    <cellStyle name="SAPBEXHLevel3 2 7 5 2" xfId="32344" xr:uid="{00000000-0005-0000-0000-000024700000}"/>
    <cellStyle name="SAPBEXHLevel3 2 7 5 3" xfId="42933" xr:uid="{00000000-0005-0000-0000-000025700000}"/>
    <cellStyle name="SAPBEXHLevel3 2 7 6" xfId="11032" xr:uid="{00000000-0005-0000-0000-000026700000}"/>
    <cellStyle name="SAPBEXHLevel3 2 7 7" xfId="22687" xr:uid="{00000000-0005-0000-0000-000027700000}"/>
    <cellStyle name="SAPBEXHLevel3 2 7 8" xfId="34024" xr:uid="{00000000-0005-0000-0000-000028700000}"/>
    <cellStyle name="SAPBEXHLevel3 2 8" xfId="7036" xr:uid="{00000000-0005-0000-0000-000029700000}"/>
    <cellStyle name="SAPBEXHLevel3 2 8 2" xfId="16317" xr:uid="{00000000-0005-0000-0000-00002A700000}"/>
    <cellStyle name="SAPBEXHLevel3 2 8 2 2" xfId="27871" xr:uid="{00000000-0005-0000-0000-00002B700000}"/>
    <cellStyle name="SAPBEXHLevel3 2 8 2 3" xfId="38787" xr:uid="{00000000-0005-0000-0000-00002C700000}"/>
    <cellStyle name="SAPBEXHLevel3 2 8 3" xfId="18177" xr:uid="{00000000-0005-0000-0000-00002D700000}"/>
    <cellStyle name="SAPBEXHLevel3 2 8 3 2" xfId="29665" xr:uid="{00000000-0005-0000-0000-00002E700000}"/>
    <cellStyle name="SAPBEXHLevel3 2 8 3 3" xfId="40466" xr:uid="{00000000-0005-0000-0000-00002F700000}"/>
    <cellStyle name="SAPBEXHLevel3 2 8 4" xfId="19836" xr:uid="{00000000-0005-0000-0000-000030700000}"/>
    <cellStyle name="SAPBEXHLevel3 2 8 4 2" xfId="31324" xr:uid="{00000000-0005-0000-0000-000031700000}"/>
    <cellStyle name="SAPBEXHLevel3 2 8 4 3" xfId="42011" xr:uid="{00000000-0005-0000-0000-000032700000}"/>
    <cellStyle name="SAPBEXHLevel3 2 8 5" xfId="21570" xr:uid="{00000000-0005-0000-0000-000033700000}"/>
    <cellStyle name="SAPBEXHLevel3 2 8 5 2" xfId="33051" xr:uid="{00000000-0005-0000-0000-000034700000}"/>
    <cellStyle name="SAPBEXHLevel3 2 8 5 3" xfId="43550" xr:uid="{00000000-0005-0000-0000-000035700000}"/>
    <cellStyle name="SAPBEXHLevel3 2 8 6" xfId="11739" xr:uid="{00000000-0005-0000-0000-000036700000}"/>
    <cellStyle name="SAPBEXHLevel3 2 8 7" xfId="23394" xr:uid="{00000000-0005-0000-0000-000037700000}"/>
    <cellStyle name="SAPBEXHLevel3 2 8 8" xfId="34731" xr:uid="{00000000-0005-0000-0000-000038700000}"/>
    <cellStyle name="SAPBEXHLevel3 2 9" xfId="10248" xr:uid="{00000000-0005-0000-0000-000039700000}"/>
    <cellStyle name="SAPBEXHLevel3 2 9 2" xfId="14984" xr:uid="{00000000-0005-0000-0000-00003A700000}"/>
    <cellStyle name="SAPBEXHLevel3 2 9 2 2" xfId="26542" xr:uid="{00000000-0005-0000-0000-00003B700000}"/>
    <cellStyle name="SAPBEXHLevel3 2 9 2 3" xfId="37599" xr:uid="{00000000-0005-0000-0000-00003C700000}"/>
    <cellStyle name="SAPBEXHLevel3 2 9 3" xfId="13268" xr:uid="{00000000-0005-0000-0000-00003D700000}"/>
    <cellStyle name="SAPBEXHLevel3 2 9 3 2" xfId="24836" xr:uid="{00000000-0005-0000-0000-00003E700000}"/>
    <cellStyle name="SAPBEXHLevel3 2 9 3 3" xfId="36114" xr:uid="{00000000-0005-0000-0000-00003F700000}"/>
    <cellStyle name="SAPBEXHLevel3 2 9 4" xfId="15235" xr:uid="{00000000-0005-0000-0000-000040700000}"/>
    <cellStyle name="SAPBEXHLevel3 2 9 4 2" xfId="26792" xr:uid="{00000000-0005-0000-0000-000041700000}"/>
    <cellStyle name="SAPBEXHLevel3 2 9 4 3" xfId="37825" xr:uid="{00000000-0005-0000-0000-000042700000}"/>
    <cellStyle name="SAPBEXHLevel3 2 9 5" xfId="12734" xr:uid="{00000000-0005-0000-0000-000043700000}"/>
    <cellStyle name="SAPBEXHLevel3 2 9 5 2" xfId="24304" xr:uid="{00000000-0005-0000-0000-000044700000}"/>
    <cellStyle name="SAPBEXHLevel3 2 9 5 3" xfId="35626" xr:uid="{00000000-0005-0000-0000-000045700000}"/>
    <cellStyle name="SAPBEXHLevel3 2 9 6" xfId="22386" xr:uid="{00000000-0005-0000-0000-000046700000}"/>
    <cellStyle name="SAPBEXHLevel3 2 9 7" xfId="8265" xr:uid="{00000000-0005-0000-0000-000047700000}"/>
    <cellStyle name="SAPBEXHLevel3 3" xfId="4443" xr:uid="{00000000-0005-0000-0000-000048700000}"/>
    <cellStyle name="SAPBEXHLevel3 3 10" xfId="13069" xr:uid="{00000000-0005-0000-0000-000049700000}"/>
    <cellStyle name="SAPBEXHLevel3 3 10 2" xfId="24638" xr:uid="{00000000-0005-0000-0000-00004A700000}"/>
    <cellStyle name="SAPBEXHLevel3 3 10 3" xfId="35926" xr:uid="{00000000-0005-0000-0000-00004B700000}"/>
    <cellStyle name="SAPBEXHLevel3 3 11" xfId="14430" xr:uid="{00000000-0005-0000-0000-00004C700000}"/>
    <cellStyle name="SAPBEXHLevel3 3 11 2" xfId="25994" xr:uid="{00000000-0005-0000-0000-00004D700000}"/>
    <cellStyle name="SAPBEXHLevel3 3 11 3" xfId="37138" xr:uid="{00000000-0005-0000-0000-00004E700000}"/>
    <cellStyle name="SAPBEXHLevel3 3 12" xfId="12848" xr:uid="{00000000-0005-0000-0000-00004F700000}"/>
    <cellStyle name="SAPBEXHLevel3 3 12 2" xfId="24418" xr:uid="{00000000-0005-0000-0000-000050700000}"/>
    <cellStyle name="SAPBEXHLevel3 3 12 3" xfId="35736" xr:uid="{00000000-0005-0000-0000-000051700000}"/>
    <cellStyle name="SAPBEXHLevel3 3 13" xfId="14499" xr:uid="{00000000-0005-0000-0000-000052700000}"/>
    <cellStyle name="SAPBEXHLevel3 3 13 2" xfId="26063" xr:uid="{00000000-0005-0000-0000-000053700000}"/>
    <cellStyle name="SAPBEXHLevel3 3 13 3" xfId="37206" xr:uid="{00000000-0005-0000-0000-000054700000}"/>
    <cellStyle name="SAPBEXHLevel3 3 14" xfId="8895" xr:uid="{00000000-0005-0000-0000-000055700000}"/>
    <cellStyle name="SAPBEXHLevel3 3 15" xfId="28631" xr:uid="{00000000-0005-0000-0000-000056700000}"/>
    <cellStyle name="SAPBEXHLevel3 3 2" xfId="4444" xr:uid="{00000000-0005-0000-0000-000057700000}"/>
    <cellStyle name="SAPBEXHLevel3 3 2 10" xfId="14472" xr:uid="{00000000-0005-0000-0000-000058700000}"/>
    <cellStyle name="SAPBEXHLevel3 3 2 10 2" xfId="26036" xr:uid="{00000000-0005-0000-0000-000059700000}"/>
    <cellStyle name="SAPBEXHLevel3 3 2 10 3" xfId="37180" xr:uid="{00000000-0005-0000-0000-00005A700000}"/>
    <cellStyle name="SAPBEXHLevel3 3 2 11" xfId="17172" xr:uid="{00000000-0005-0000-0000-00005B700000}"/>
    <cellStyle name="SAPBEXHLevel3 3 2 11 2" xfId="28660" xr:uid="{00000000-0005-0000-0000-00005C700000}"/>
    <cellStyle name="SAPBEXHLevel3 3 2 11 3" xfId="39479" xr:uid="{00000000-0005-0000-0000-00005D700000}"/>
    <cellStyle name="SAPBEXHLevel3 3 2 12" xfId="8293" xr:uid="{00000000-0005-0000-0000-00005E700000}"/>
    <cellStyle name="SAPBEXHLevel3 3 2 13" xfId="8983" xr:uid="{00000000-0005-0000-0000-00005F700000}"/>
    <cellStyle name="SAPBEXHLevel3 3 2 2" xfId="4445" xr:uid="{00000000-0005-0000-0000-000060700000}"/>
    <cellStyle name="SAPBEXHLevel3 3 2 3" xfId="4446" xr:uid="{00000000-0005-0000-0000-000061700000}"/>
    <cellStyle name="SAPBEXHLevel3 3 2 4" xfId="7105" xr:uid="{00000000-0005-0000-0000-000062700000}"/>
    <cellStyle name="SAPBEXHLevel3 3 2 4 2" xfId="16386" xr:uid="{00000000-0005-0000-0000-000063700000}"/>
    <cellStyle name="SAPBEXHLevel3 3 2 4 2 2" xfId="27940" xr:uid="{00000000-0005-0000-0000-000064700000}"/>
    <cellStyle name="SAPBEXHLevel3 3 2 4 2 3" xfId="38851" xr:uid="{00000000-0005-0000-0000-000065700000}"/>
    <cellStyle name="SAPBEXHLevel3 3 2 4 3" xfId="18242" xr:uid="{00000000-0005-0000-0000-000066700000}"/>
    <cellStyle name="SAPBEXHLevel3 3 2 4 3 2" xfId="29730" xr:uid="{00000000-0005-0000-0000-000067700000}"/>
    <cellStyle name="SAPBEXHLevel3 3 2 4 3 3" xfId="40531" xr:uid="{00000000-0005-0000-0000-000068700000}"/>
    <cellStyle name="SAPBEXHLevel3 3 2 4 4" xfId="19905" xr:uid="{00000000-0005-0000-0000-000069700000}"/>
    <cellStyle name="SAPBEXHLevel3 3 2 4 4 2" xfId="31393" xr:uid="{00000000-0005-0000-0000-00006A700000}"/>
    <cellStyle name="SAPBEXHLevel3 3 2 4 4 3" xfId="42075" xr:uid="{00000000-0005-0000-0000-00006B700000}"/>
    <cellStyle name="SAPBEXHLevel3 3 2 4 5" xfId="21639" xr:uid="{00000000-0005-0000-0000-00006C700000}"/>
    <cellStyle name="SAPBEXHLevel3 3 2 4 5 2" xfId="33120" xr:uid="{00000000-0005-0000-0000-00006D700000}"/>
    <cellStyle name="SAPBEXHLevel3 3 2 4 5 3" xfId="43614" xr:uid="{00000000-0005-0000-0000-00006E700000}"/>
    <cellStyle name="SAPBEXHLevel3 3 2 4 6" xfId="11808" xr:uid="{00000000-0005-0000-0000-00006F700000}"/>
    <cellStyle name="SAPBEXHLevel3 3 2 4 7" xfId="23463" xr:uid="{00000000-0005-0000-0000-000070700000}"/>
    <cellStyle name="SAPBEXHLevel3 3 2 4 8" xfId="34800" xr:uid="{00000000-0005-0000-0000-000071700000}"/>
    <cellStyle name="SAPBEXHLevel3 3 2 5" xfId="6546" xr:uid="{00000000-0005-0000-0000-000072700000}"/>
    <cellStyle name="SAPBEXHLevel3 3 2 5 2" xfId="15827" xr:uid="{00000000-0005-0000-0000-000073700000}"/>
    <cellStyle name="SAPBEXHLevel3 3 2 5 2 2" xfId="27381" xr:uid="{00000000-0005-0000-0000-000074700000}"/>
    <cellStyle name="SAPBEXHLevel3 3 2 5 2 3" xfId="38352" xr:uid="{00000000-0005-0000-0000-000075700000}"/>
    <cellStyle name="SAPBEXHLevel3 3 2 5 3" xfId="17737" xr:uid="{00000000-0005-0000-0000-000076700000}"/>
    <cellStyle name="SAPBEXHLevel3 3 2 5 3 2" xfId="29225" xr:uid="{00000000-0005-0000-0000-000077700000}"/>
    <cellStyle name="SAPBEXHLevel3 3 2 5 3 3" xfId="40028" xr:uid="{00000000-0005-0000-0000-000078700000}"/>
    <cellStyle name="SAPBEXHLevel3 3 2 5 4" xfId="19346" xr:uid="{00000000-0005-0000-0000-000079700000}"/>
    <cellStyle name="SAPBEXHLevel3 3 2 5 4 2" xfId="30834" xr:uid="{00000000-0005-0000-0000-00007A700000}"/>
    <cellStyle name="SAPBEXHLevel3 3 2 5 4 3" xfId="41576" xr:uid="{00000000-0005-0000-0000-00007B700000}"/>
    <cellStyle name="SAPBEXHLevel3 3 2 5 5" xfId="21080" xr:uid="{00000000-0005-0000-0000-00007C700000}"/>
    <cellStyle name="SAPBEXHLevel3 3 2 5 5 2" xfId="32561" xr:uid="{00000000-0005-0000-0000-00007D700000}"/>
    <cellStyle name="SAPBEXHLevel3 3 2 5 5 3" xfId="43115" xr:uid="{00000000-0005-0000-0000-00007E700000}"/>
    <cellStyle name="SAPBEXHLevel3 3 2 5 6" xfId="11249" xr:uid="{00000000-0005-0000-0000-00007F700000}"/>
    <cellStyle name="SAPBEXHLevel3 3 2 5 7" xfId="22904" xr:uid="{00000000-0005-0000-0000-000080700000}"/>
    <cellStyle name="SAPBEXHLevel3 3 2 5 8" xfId="34241" xr:uid="{00000000-0005-0000-0000-000081700000}"/>
    <cellStyle name="SAPBEXHLevel3 3 2 6" xfId="6354" xr:uid="{00000000-0005-0000-0000-000082700000}"/>
    <cellStyle name="SAPBEXHLevel3 3 2 6 2" xfId="15635" xr:uid="{00000000-0005-0000-0000-000083700000}"/>
    <cellStyle name="SAPBEXHLevel3 3 2 6 2 2" xfId="27189" xr:uid="{00000000-0005-0000-0000-000084700000}"/>
    <cellStyle name="SAPBEXHLevel3 3 2 6 2 3" xfId="38189" xr:uid="{00000000-0005-0000-0000-000085700000}"/>
    <cellStyle name="SAPBEXHLevel3 3 2 6 3" xfId="17568" xr:uid="{00000000-0005-0000-0000-000086700000}"/>
    <cellStyle name="SAPBEXHLevel3 3 2 6 3 2" xfId="29056" xr:uid="{00000000-0005-0000-0000-000087700000}"/>
    <cellStyle name="SAPBEXHLevel3 3 2 6 3 3" xfId="39859" xr:uid="{00000000-0005-0000-0000-000088700000}"/>
    <cellStyle name="SAPBEXHLevel3 3 2 6 4" xfId="19154" xr:uid="{00000000-0005-0000-0000-000089700000}"/>
    <cellStyle name="SAPBEXHLevel3 3 2 6 4 2" xfId="30642" xr:uid="{00000000-0005-0000-0000-00008A700000}"/>
    <cellStyle name="SAPBEXHLevel3 3 2 6 4 3" xfId="41413" xr:uid="{00000000-0005-0000-0000-00008B700000}"/>
    <cellStyle name="SAPBEXHLevel3 3 2 6 5" xfId="20888" xr:uid="{00000000-0005-0000-0000-00008C700000}"/>
    <cellStyle name="SAPBEXHLevel3 3 2 6 5 2" xfId="32369" xr:uid="{00000000-0005-0000-0000-00008D700000}"/>
    <cellStyle name="SAPBEXHLevel3 3 2 6 5 3" xfId="42952" xr:uid="{00000000-0005-0000-0000-00008E700000}"/>
    <cellStyle name="SAPBEXHLevel3 3 2 6 6" xfId="11057" xr:uid="{00000000-0005-0000-0000-00008F700000}"/>
    <cellStyle name="SAPBEXHLevel3 3 2 6 7" xfId="22712" xr:uid="{00000000-0005-0000-0000-000090700000}"/>
    <cellStyle name="SAPBEXHLevel3 3 2 6 8" xfId="34049" xr:uid="{00000000-0005-0000-0000-000091700000}"/>
    <cellStyle name="SAPBEXHLevel3 3 2 7" xfId="10253" xr:uid="{00000000-0005-0000-0000-000092700000}"/>
    <cellStyle name="SAPBEXHLevel3 3 2 7 2" xfId="14989" xr:uid="{00000000-0005-0000-0000-000093700000}"/>
    <cellStyle name="SAPBEXHLevel3 3 2 7 2 2" xfId="26547" xr:uid="{00000000-0005-0000-0000-000094700000}"/>
    <cellStyle name="SAPBEXHLevel3 3 2 7 2 3" xfId="37603" xr:uid="{00000000-0005-0000-0000-000095700000}"/>
    <cellStyle name="SAPBEXHLevel3 3 2 7 3" xfId="13265" xr:uid="{00000000-0005-0000-0000-000096700000}"/>
    <cellStyle name="SAPBEXHLevel3 3 2 7 3 2" xfId="24833" xr:uid="{00000000-0005-0000-0000-000097700000}"/>
    <cellStyle name="SAPBEXHLevel3 3 2 7 3 3" xfId="36111" xr:uid="{00000000-0005-0000-0000-000098700000}"/>
    <cellStyle name="SAPBEXHLevel3 3 2 7 4" xfId="15063" xr:uid="{00000000-0005-0000-0000-000099700000}"/>
    <cellStyle name="SAPBEXHLevel3 3 2 7 4 2" xfId="26621" xr:uid="{00000000-0005-0000-0000-00009A700000}"/>
    <cellStyle name="SAPBEXHLevel3 3 2 7 4 3" xfId="37669" xr:uid="{00000000-0005-0000-0000-00009B700000}"/>
    <cellStyle name="SAPBEXHLevel3 3 2 7 5" xfId="13866" xr:uid="{00000000-0005-0000-0000-00009C700000}"/>
    <cellStyle name="SAPBEXHLevel3 3 2 7 5 2" xfId="25430" xr:uid="{00000000-0005-0000-0000-00009D700000}"/>
    <cellStyle name="SAPBEXHLevel3 3 2 7 5 3" xfId="36642" xr:uid="{00000000-0005-0000-0000-00009E700000}"/>
    <cellStyle name="SAPBEXHLevel3 3 2 7 6" xfId="22389" xr:uid="{00000000-0005-0000-0000-00009F700000}"/>
    <cellStyle name="SAPBEXHLevel3 3 2 7 7" xfId="8666" xr:uid="{00000000-0005-0000-0000-0000A0700000}"/>
    <cellStyle name="SAPBEXHLevel3 3 2 8" xfId="13931" xr:uid="{00000000-0005-0000-0000-0000A1700000}"/>
    <cellStyle name="SAPBEXHLevel3 3 2 8 2" xfId="25495" xr:uid="{00000000-0005-0000-0000-0000A2700000}"/>
    <cellStyle name="SAPBEXHLevel3 3 2 8 3" xfId="36700" xr:uid="{00000000-0005-0000-0000-0000A3700000}"/>
    <cellStyle name="SAPBEXHLevel3 3 2 9" xfId="13502" xr:uid="{00000000-0005-0000-0000-0000A4700000}"/>
    <cellStyle name="SAPBEXHLevel3 3 2 9 2" xfId="25066" xr:uid="{00000000-0005-0000-0000-0000A5700000}"/>
    <cellStyle name="SAPBEXHLevel3 3 2 9 3" xfId="36325" xr:uid="{00000000-0005-0000-0000-0000A6700000}"/>
    <cellStyle name="SAPBEXHLevel3 3 3" xfId="4447" xr:uid="{00000000-0005-0000-0000-0000A7700000}"/>
    <cellStyle name="SAPBEXHLevel3 3 3 10" xfId="14874" xr:uid="{00000000-0005-0000-0000-0000A8700000}"/>
    <cellStyle name="SAPBEXHLevel3 3 3 10 2" xfId="26433" xr:uid="{00000000-0005-0000-0000-0000A9700000}"/>
    <cellStyle name="SAPBEXHLevel3 3 3 10 3" xfId="37506" xr:uid="{00000000-0005-0000-0000-0000AA700000}"/>
    <cellStyle name="SAPBEXHLevel3 3 3 11" xfId="13881" xr:uid="{00000000-0005-0000-0000-0000AB700000}"/>
    <cellStyle name="SAPBEXHLevel3 3 3 11 2" xfId="25445" xr:uid="{00000000-0005-0000-0000-0000AC700000}"/>
    <cellStyle name="SAPBEXHLevel3 3 3 11 3" xfId="36654" xr:uid="{00000000-0005-0000-0000-0000AD700000}"/>
    <cellStyle name="SAPBEXHLevel3 3 3 12" xfId="8771" xr:uid="{00000000-0005-0000-0000-0000AE700000}"/>
    <cellStyle name="SAPBEXHLevel3 3 3 13" xfId="8456" xr:uid="{00000000-0005-0000-0000-0000AF700000}"/>
    <cellStyle name="SAPBEXHLevel3 3 3 2" xfId="4448" xr:uid="{00000000-0005-0000-0000-0000B0700000}"/>
    <cellStyle name="SAPBEXHLevel3 3 3 3" xfId="5736" xr:uid="{00000000-0005-0000-0000-0000B1700000}"/>
    <cellStyle name="SAPBEXHLevel3 3 3 3 2" xfId="15434" xr:uid="{00000000-0005-0000-0000-0000B2700000}"/>
    <cellStyle name="SAPBEXHLevel3 3 3 3 2 2" xfId="26988" xr:uid="{00000000-0005-0000-0000-0000B3700000}"/>
    <cellStyle name="SAPBEXHLevel3 3 3 3 2 3" xfId="38010" xr:uid="{00000000-0005-0000-0000-0000B4700000}"/>
    <cellStyle name="SAPBEXHLevel3 3 3 3 3" xfId="17380" xr:uid="{00000000-0005-0000-0000-0000B5700000}"/>
    <cellStyle name="SAPBEXHLevel3 3 3 3 3 2" xfId="28868" xr:uid="{00000000-0005-0000-0000-0000B6700000}"/>
    <cellStyle name="SAPBEXHLevel3 3 3 3 3 3" xfId="39672" xr:uid="{00000000-0005-0000-0000-0000B7700000}"/>
    <cellStyle name="SAPBEXHLevel3 3 3 3 4" xfId="18967" xr:uid="{00000000-0005-0000-0000-0000B8700000}"/>
    <cellStyle name="SAPBEXHLevel3 3 3 3 4 2" xfId="30455" xr:uid="{00000000-0005-0000-0000-0000B9700000}"/>
    <cellStyle name="SAPBEXHLevel3 3 3 3 4 3" xfId="41244" xr:uid="{00000000-0005-0000-0000-0000BA700000}"/>
    <cellStyle name="SAPBEXHLevel3 3 3 3 5" xfId="20706" xr:uid="{00000000-0005-0000-0000-0000BB700000}"/>
    <cellStyle name="SAPBEXHLevel3 3 3 3 5 2" xfId="32189" xr:uid="{00000000-0005-0000-0000-0000BC700000}"/>
    <cellStyle name="SAPBEXHLevel3 3 3 3 5 3" xfId="42790" xr:uid="{00000000-0005-0000-0000-0000BD700000}"/>
    <cellStyle name="SAPBEXHLevel3 3 3 3 6" xfId="10811" xr:uid="{00000000-0005-0000-0000-0000BE700000}"/>
    <cellStyle name="SAPBEXHLevel3 3 3 3 7" xfId="22528" xr:uid="{00000000-0005-0000-0000-0000BF700000}"/>
    <cellStyle name="SAPBEXHLevel3 3 3 3 8" xfId="33874" xr:uid="{00000000-0005-0000-0000-0000C0700000}"/>
    <cellStyle name="SAPBEXHLevel3 3 3 4" xfId="7104" xr:uid="{00000000-0005-0000-0000-0000C1700000}"/>
    <cellStyle name="SAPBEXHLevel3 3 3 4 2" xfId="16385" xr:uid="{00000000-0005-0000-0000-0000C2700000}"/>
    <cellStyle name="SAPBEXHLevel3 3 3 4 2 2" xfId="27939" xr:uid="{00000000-0005-0000-0000-0000C3700000}"/>
    <cellStyle name="SAPBEXHLevel3 3 3 4 2 3" xfId="38850" xr:uid="{00000000-0005-0000-0000-0000C4700000}"/>
    <cellStyle name="SAPBEXHLevel3 3 3 4 3" xfId="18241" xr:uid="{00000000-0005-0000-0000-0000C5700000}"/>
    <cellStyle name="SAPBEXHLevel3 3 3 4 3 2" xfId="29729" xr:uid="{00000000-0005-0000-0000-0000C6700000}"/>
    <cellStyle name="SAPBEXHLevel3 3 3 4 3 3" xfId="40530" xr:uid="{00000000-0005-0000-0000-0000C7700000}"/>
    <cellStyle name="SAPBEXHLevel3 3 3 4 4" xfId="19904" xr:uid="{00000000-0005-0000-0000-0000C8700000}"/>
    <cellStyle name="SAPBEXHLevel3 3 3 4 4 2" xfId="31392" xr:uid="{00000000-0005-0000-0000-0000C9700000}"/>
    <cellStyle name="SAPBEXHLevel3 3 3 4 4 3" xfId="42074" xr:uid="{00000000-0005-0000-0000-0000CA700000}"/>
    <cellStyle name="SAPBEXHLevel3 3 3 4 5" xfId="21638" xr:uid="{00000000-0005-0000-0000-0000CB700000}"/>
    <cellStyle name="SAPBEXHLevel3 3 3 4 5 2" xfId="33119" xr:uid="{00000000-0005-0000-0000-0000CC700000}"/>
    <cellStyle name="SAPBEXHLevel3 3 3 4 5 3" xfId="43613" xr:uid="{00000000-0005-0000-0000-0000CD700000}"/>
    <cellStyle name="SAPBEXHLevel3 3 3 4 6" xfId="11807" xr:uid="{00000000-0005-0000-0000-0000CE700000}"/>
    <cellStyle name="SAPBEXHLevel3 3 3 4 7" xfId="23462" xr:uid="{00000000-0005-0000-0000-0000CF700000}"/>
    <cellStyle name="SAPBEXHLevel3 3 3 4 8" xfId="34799" xr:uid="{00000000-0005-0000-0000-0000D0700000}"/>
    <cellStyle name="SAPBEXHLevel3 3 3 5" xfId="6416" xr:uid="{00000000-0005-0000-0000-0000D1700000}"/>
    <cellStyle name="SAPBEXHLevel3 3 3 5 2" xfId="15697" xr:uid="{00000000-0005-0000-0000-0000D2700000}"/>
    <cellStyle name="SAPBEXHLevel3 3 3 5 2 2" xfId="27251" xr:uid="{00000000-0005-0000-0000-0000D3700000}"/>
    <cellStyle name="SAPBEXHLevel3 3 3 5 2 3" xfId="38241" xr:uid="{00000000-0005-0000-0000-0000D4700000}"/>
    <cellStyle name="SAPBEXHLevel3 3 3 5 3" xfId="17623" xr:uid="{00000000-0005-0000-0000-0000D5700000}"/>
    <cellStyle name="SAPBEXHLevel3 3 3 5 3 2" xfId="29111" xr:uid="{00000000-0005-0000-0000-0000D6700000}"/>
    <cellStyle name="SAPBEXHLevel3 3 3 5 3 3" xfId="39914" xr:uid="{00000000-0005-0000-0000-0000D7700000}"/>
    <cellStyle name="SAPBEXHLevel3 3 3 5 4" xfId="19216" xr:uid="{00000000-0005-0000-0000-0000D8700000}"/>
    <cellStyle name="SAPBEXHLevel3 3 3 5 4 2" xfId="30704" xr:uid="{00000000-0005-0000-0000-0000D9700000}"/>
    <cellStyle name="SAPBEXHLevel3 3 3 5 4 3" xfId="41465" xr:uid="{00000000-0005-0000-0000-0000DA700000}"/>
    <cellStyle name="SAPBEXHLevel3 3 3 5 5" xfId="20950" xr:uid="{00000000-0005-0000-0000-0000DB700000}"/>
    <cellStyle name="SAPBEXHLevel3 3 3 5 5 2" xfId="32431" xr:uid="{00000000-0005-0000-0000-0000DC700000}"/>
    <cellStyle name="SAPBEXHLevel3 3 3 5 5 3" xfId="43004" xr:uid="{00000000-0005-0000-0000-0000DD700000}"/>
    <cellStyle name="SAPBEXHLevel3 3 3 5 6" xfId="11119" xr:uid="{00000000-0005-0000-0000-0000DE700000}"/>
    <cellStyle name="SAPBEXHLevel3 3 3 5 7" xfId="22774" xr:uid="{00000000-0005-0000-0000-0000DF700000}"/>
    <cellStyle name="SAPBEXHLevel3 3 3 5 8" xfId="34111" xr:uid="{00000000-0005-0000-0000-0000E0700000}"/>
    <cellStyle name="SAPBEXHLevel3 3 3 6" xfId="6891" xr:uid="{00000000-0005-0000-0000-0000E1700000}"/>
    <cellStyle name="SAPBEXHLevel3 3 3 6 2" xfId="16172" xr:uid="{00000000-0005-0000-0000-0000E2700000}"/>
    <cellStyle name="SAPBEXHLevel3 3 3 6 2 2" xfId="27726" xr:uid="{00000000-0005-0000-0000-0000E3700000}"/>
    <cellStyle name="SAPBEXHLevel3 3 3 6 2 3" xfId="38662" xr:uid="{00000000-0005-0000-0000-0000E4700000}"/>
    <cellStyle name="SAPBEXHLevel3 3 3 6 3" xfId="18050" xr:uid="{00000000-0005-0000-0000-0000E5700000}"/>
    <cellStyle name="SAPBEXHLevel3 3 3 6 3 2" xfId="29538" xr:uid="{00000000-0005-0000-0000-0000E6700000}"/>
    <cellStyle name="SAPBEXHLevel3 3 3 6 3 3" xfId="40340" xr:uid="{00000000-0005-0000-0000-0000E7700000}"/>
    <cellStyle name="SAPBEXHLevel3 3 3 6 4" xfId="19691" xr:uid="{00000000-0005-0000-0000-0000E8700000}"/>
    <cellStyle name="SAPBEXHLevel3 3 3 6 4 2" xfId="31179" xr:uid="{00000000-0005-0000-0000-0000E9700000}"/>
    <cellStyle name="SAPBEXHLevel3 3 3 6 4 3" xfId="41886" xr:uid="{00000000-0005-0000-0000-0000EA700000}"/>
    <cellStyle name="SAPBEXHLevel3 3 3 6 5" xfId="21425" xr:uid="{00000000-0005-0000-0000-0000EB700000}"/>
    <cellStyle name="SAPBEXHLevel3 3 3 6 5 2" xfId="32906" xr:uid="{00000000-0005-0000-0000-0000EC700000}"/>
    <cellStyle name="SAPBEXHLevel3 3 3 6 5 3" xfId="43425" xr:uid="{00000000-0005-0000-0000-0000ED700000}"/>
    <cellStyle name="SAPBEXHLevel3 3 3 6 6" xfId="11594" xr:uid="{00000000-0005-0000-0000-0000EE700000}"/>
    <cellStyle name="SAPBEXHLevel3 3 3 6 7" xfId="23249" xr:uid="{00000000-0005-0000-0000-0000EF700000}"/>
    <cellStyle name="SAPBEXHLevel3 3 3 6 8" xfId="34586" xr:uid="{00000000-0005-0000-0000-0000F0700000}"/>
    <cellStyle name="SAPBEXHLevel3 3 3 7" xfId="10255" xr:uid="{00000000-0005-0000-0000-0000F1700000}"/>
    <cellStyle name="SAPBEXHLevel3 3 3 8" xfId="13930" xr:uid="{00000000-0005-0000-0000-0000F2700000}"/>
    <cellStyle name="SAPBEXHLevel3 3 3 8 2" xfId="25494" xr:uid="{00000000-0005-0000-0000-0000F3700000}"/>
    <cellStyle name="SAPBEXHLevel3 3 3 8 3" xfId="36699" xr:uid="{00000000-0005-0000-0000-0000F4700000}"/>
    <cellStyle name="SAPBEXHLevel3 3 3 9" xfId="13501" xr:uid="{00000000-0005-0000-0000-0000F5700000}"/>
    <cellStyle name="SAPBEXHLevel3 3 3 9 2" xfId="25065" xr:uid="{00000000-0005-0000-0000-0000F6700000}"/>
    <cellStyle name="SAPBEXHLevel3 3 3 9 3" xfId="36324" xr:uid="{00000000-0005-0000-0000-0000F7700000}"/>
    <cellStyle name="SAPBEXHLevel3 3 4" xfId="4449" xr:uid="{00000000-0005-0000-0000-0000F8700000}"/>
    <cellStyle name="SAPBEXHLevel3 3 5" xfId="4450" xr:uid="{00000000-0005-0000-0000-0000F9700000}"/>
    <cellStyle name="SAPBEXHLevel3 3 6" xfId="6578" xr:uid="{00000000-0005-0000-0000-0000FA700000}"/>
    <cellStyle name="SAPBEXHLevel3 3 6 2" xfId="15859" xr:uid="{00000000-0005-0000-0000-0000FB700000}"/>
    <cellStyle name="SAPBEXHLevel3 3 6 2 2" xfId="27413" xr:uid="{00000000-0005-0000-0000-0000FC700000}"/>
    <cellStyle name="SAPBEXHLevel3 3 6 2 3" xfId="38383" xr:uid="{00000000-0005-0000-0000-0000FD700000}"/>
    <cellStyle name="SAPBEXHLevel3 3 6 3" xfId="17768" xr:uid="{00000000-0005-0000-0000-0000FE700000}"/>
    <cellStyle name="SAPBEXHLevel3 3 6 3 2" xfId="29256" xr:uid="{00000000-0005-0000-0000-0000FF700000}"/>
    <cellStyle name="SAPBEXHLevel3 3 6 3 3" xfId="40059" xr:uid="{00000000-0005-0000-0000-000000710000}"/>
    <cellStyle name="SAPBEXHLevel3 3 6 4" xfId="19378" xr:uid="{00000000-0005-0000-0000-000001710000}"/>
    <cellStyle name="SAPBEXHLevel3 3 6 4 2" xfId="30866" xr:uid="{00000000-0005-0000-0000-000002710000}"/>
    <cellStyle name="SAPBEXHLevel3 3 6 4 3" xfId="41607" xr:uid="{00000000-0005-0000-0000-000003710000}"/>
    <cellStyle name="SAPBEXHLevel3 3 6 5" xfId="21112" xr:uid="{00000000-0005-0000-0000-000004710000}"/>
    <cellStyle name="SAPBEXHLevel3 3 6 5 2" xfId="32593" xr:uid="{00000000-0005-0000-0000-000005710000}"/>
    <cellStyle name="SAPBEXHLevel3 3 6 5 3" xfId="43146" xr:uid="{00000000-0005-0000-0000-000006710000}"/>
    <cellStyle name="SAPBEXHLevel3 3 6 6" xfId="11281" xr:uid="{00000000-0005-0000-0000-000007710000}"/>
    <cellStyle name="SAPBEXHLevel3 3 6 7" xfId="22936" xr:uid="{00000000-0005-0000-0000-000008710000}"/>
    <cellStyle name="SAPBEXHLevel3 3 6 8" xfId="34273" xr:uid="{00000000-0005-0000-0000-000009710000}"/>
    <cellStyle name="SAPBEXHLevel3 3 7" xfId="6335" xr:uid="{00000000-0005-0000-0000-00000A710000}"/>
    <cellStyle name="SAPBEXHLevel3 3 7 2" xfId="15616" xr:uid="{00000000-0005-0000-0000-00000B710000}"/>
    <cellStyle name="SAPBEXHLevel3 3 7 2 2" xfId="27170" xr:uid="{00000000-0005-0000-0000-00000C710000}"/>
    <cellStyle name="SAPBEXHLevel3 3 7 2 3" xfId="38174" xr:uid="{00000000-0005-0000-0000-00000D710000}"/>
    <cellStyle name="SAPBEXHLevel3 3 7 3" xfId="17552" xr:uid="{00000000-0005-0000-0000-00000E710000}"/>
    <cellStyle name="SAPBEXHLevel3 3 7 3 2" xfId="29040" xr:uid="{00000000-0005-0000-0000-00000F710000}"/>
    <cellStyle name="SAPBEXHLevel3 3 7 3 3" xfId="39843" xr:uid="{00000000-0005-0000-0000-000010710000}"/>
    <cellStyle name="SAPBEXHLevel3 3 7 4" xfId="19135" xr:uid="{00000000-0005-0000-0000-000011710000}"/>
    <cellStyle name="SAPBEXHLevel3 3 7 4 2" xfId="30623" xr:uid="{00000000-0005-0000-0000-000012710000}"/>
    <cellStyle name="SAPBEXHLevel3 3 7 4 3" xfId="41398" xr:uid="{00000000-0005-0000-0000-000013710000}"/>
    <cellStyle name="SAPBEXHLevel3 3 7 5" xfId="20869" xr:uid="{00000000-0005-0000-0000-000014710000}"/>
    <cellStyle name="SAPBEXHLevel3 3 7 5 2" xfId="32350" xr:uid="{00000000-0005-0000-0000-000015710000}"/>
    <cellStyle name="SAPBEXHLevel3 3 7 5 3" xfId="42937" xr:uid="{00000000-0005-0000-0000-000016710000}"/>
    <cellStyle name="SAPBEXHLevel3 3 7 6" xfId="11038" xr:uid="{00000000-0005-0000-0000-000017710000}"/>
    <cellStyle name="SAPBEXHLevel3 3 7 7" xfId="22693" xr:uid="{00000000-0005-0000-0000-000018710000}"/>
    <cellStyle name="SAPBEXHLevel3 3 7 8" xfId="34030" xr:uid="{00000000-0005-0000-0000-000019710000}"/>
    <cellStyle name="SAPBEXHLevel3 3 8" xfId="6691" xr:uid="{00000000-0005-0000-0000-00001A710000}"/>
    <cellStyle name="SAPBEXHLevel3 3 8 2" xfId="15972" xr:uid="{00000000-0005-0000-0000-00001B710000}"/>
    <cellStyle name="SAPBEXHLevel3 3 8 2 2" xfId="27526" xr:uid="{00000000-0005-0000-0000-00001C710000}"/>
    <cellStyle name="SAPBEXHLevel3 3 8 2 3" xfId="38490" xr:uid="{00000000-0005-0000-0000-00001D710000}"/>
    <cellStyle name="SAPBEXHLevel3 3 8 3" xfId="17876" xr:uid="{00000000-0005-0000-0000-00001E710000}"/>
    <cellStyle name="SAPBEXHLevel3 3 8 3 2" xfId="29364" xr:uid="{00000000-0005-0000-0000-00001F710000}"/>
    <cellStyle name="SAPBEXHLevel3 3 8 3 3" xfId="40167" xr:uid="{00000000-0005-0000-0000-000020710000}"/>
    <cellStyle name="SAPBEXHLevel3 3 8 4" xfId="19491" xr:uid="{00000000-0005-0000-0000-000021710000}"/>
    <cellStyle name="SAPBEXHLevel3 3 8 4 2" xfId="30979" xr:uid="{00000000-0005-0000-0000-000022710000}"/>
    <cellStyle name="SAPBEXHLevel3 3 8 4 3" xfId="41714" xr:uid="{00000000-0005-0000-0000-000023710000}"/>
    <cellStyle name="SAPBEXHLevel3 3 8 5" xfId="21225" xr:uid="{00000000-0005-0000-0000-000024710000}"/>
    <cellStyle name="SAPBEXHLevel3 3 8 5 2" xfId="32706" xr:uid="{00000000-0005-0000-0000-000025710000}"/>
    <cellStyle name="SAPBEXHLevel3 3 8 5 3" xfId="43253" xr:uid="{00000000-0005-0000-0000-000026710000}"/>
    <cellStyle name="SAPBEXHLevel3 3 8 6" xfId="11394" xr:uid="{00000000-0005-0000-0000-000027710000}"/>
    <cellStyle name="SAPBEXHLevel3 3 8 7" xfId="23049" xr:uid="{00000000-0005-0000-0000-000028710000}"/>
    <cellStyle name="SAPBEXHLevel3 3 8 8" xfId="34386" xr:uid="{00000000-0005-0000-0000-000029710000}"/>
    <cellStyle name="SAPBEXHLevel3 3 9" xfId="10252" xr:uid="{00000000-0005-0000-0000-00002A710000}"/>
    <cellStyle name="SAPBEXHLevel3 3 9 2" xfId="14988" xr:uid="{00000000-0005-0000-0000-00002B710000}"/>
    <cellStyle name="SAPBEXHLevel3 3 9 2 2" xfId="26546" xr:uid="{00000000-0005-0000-0000-00002C710000}"/>
    <cellStyle name="SAPBEXHLevel3 3 9 2 3" xfId="37602" xr:uid="{00000000-0005-0000-0000-00002D710000}"/>
    <cellStyle name="SAPBEXHLevel3 3 9 3" xfId="13266" xr:uid="{00000000-0005-0000-0000-00002E710000}"/>
    <cellStyle name="SAPBEXHLevel3 3 9 3 2" xfId="24834" xr:uid="{00000000-0005-0000-0000-00002F710000}"/>
    <cellStyle name="SAPBEXHLevel3 3 9 3 3" xfId="36112" xr:uid="{00000000-0005-0000-0000-000030710000}"/>
    <cellStyle name="SAPBEXHLevel3 3 9 4" xfId="13956" xr:uid="{00000000-0005-0000-0000-000031710000}"/>
    <cellStyle name="SAPBEXHLevel3 3 9 4 2" xfId="25520" xr:uid="{00000000-0005-0000-0000-000032710000}"/>
    <cellStyle name="SAPBEXHLevel3 3 9 4 3" xfId="36724" xr:uid="{00000000-0005-0000-0000-000033710000}"/>
    <cellStyle name="SAPBEXHLevel3 3 9 5" xfId="12740" xr:uid="{00000000-0005-0000-0000-000034710000}"/>
    <cellStyle name="SAPBEXHLevel3 3 9 5 2" xfId="24310" xr:uid="{00000000-0005-0000-0000-000035710000}"/>
    <cellStyle name="SAPBEXHLevel3 3 9 5 3" xfId="35632" xr:uid="{00000000-0005-0000-0000-000036710000}"/>
    <cellStyle name="SAPBEXHLevel3 3 9 6" xfId="22388" xr:uid="{00000000-0005-0000-0000-000037710000}"/>
    <cellStyle name="SAPBEXHLevel3 3 9 7" xfId="8578" xr:uid="{00000000-0005-0000-0000-000038710000}"/>
    <cellStyle name="SAPBEXHLevel3 4" xfId="4451" xr:uid="{00000000-0005-0000-0000-000039710000}"/>
    <cellStyle name="SAPBEXHLevel3 4 10" xfId="12687" xr:uid="{00000000-0005-0000-0000-00003A710000}"/>
    <cellStyle name="SAPBEXHLevel3 4 10 2" xfId="24257" xr:uid="{00000000-0005-0000-0000-00003B710000}"/>
    <cellStyle name="SAPBEXHLevel3 4 10 3" xfId="35588" xr:uid="{00000000-0005-0000-0000-00003C710000}"/>
    <cellStyle name="SAPBEXHLevel3 4 11" xfId="14434" xr:uid="{00000000-0005-0000-0000-00003D710000}"/>
    <cellStyle name="SAPBEXHLevel3 4 11 2" xfId="25998" xr:uid="{00000000-0005-0000-0000-00003E710000}"/>
    <cellStyle name="SAPBEXHLevel3 4 11 3" xfId="37142" xr:uid="{00000000-0005-0000-0000-00003F710000}"/>
    <cellStyle name="SAPBEXHLevel3 4 12" xfId="8995" xr:uid="{00000000-0005-0000-0000-000040710000}"/>
    <cellStyle name="SAPBEXHLevel3 4 13" xfId="8404" xr:uid="{00000000-0005-0000-0000-000041710000}"/>
    <cellStyle name="SAPBEXHLevel3 4 2" xfId="4452" xr:uid="{00000000-0005-0000-0000-000042710000}"/>
    <cellStyle name="SAPBEXHLevel3 4 3" xfId="5230" xr:uid="{00000000-0005-0000-0000-000043710000}"/>
    <cellStyle name="SAPBEXHLevel3 4 3 2" xfId="15217" xr:uid="{00000000-0005-0000-0000-000044710000}"/>
    <cellStyle name="SAPBEXHLevel3 4 3 2 2" xfId="26774" xr:uid="{00000000-0005-0000-0000-000045710000}"/>
    <cellStyle name="SAPBEXHLevel3 4 3 2 3" xfId="37808" xr:uid="{00000000-0005-0000-0000-000046710000}"/>
    <cellStyle name="SAPBEXHLevel3 4 3 3" xfId="17218" xr:uid="{00000000-0005-0000-0000-000047710000}"/>
    <cellStyle name="SAPBEXHLevel3 4 3 3 2" xfId="28706" xr:uid="{00000000-0005-0000-0000-000048710000}"/>
    <cellStyle name="SAPBEXHLevel3 4 3 3 3" xfId="39525" xr:uid="{00000000-0005-0000-0000-000049710000}"/>
    <cellStyle name="SAPBEXHLevel3 4 3 4" xfId="14797" xr:uid="{00000000-0005-0000-0000-00004A710000}"/>
    <cellStyle name="SAPBEXHLevel3 4 3 4 2" xfId="26356" xr:uid="{00000000-0005-0000-0000-00004B710000}"/>
    <cellStyle name="SAPBEXHLevel3 4 3 4 3" xfId="37446" xr:uid="{00000000-0005-0000-0000-00004C710000}"/>
    <cellStyle name="SAPBEXHLevel3 4 3 5" xfId="20610" xr:uid="{00000000-0005-0000-0000-00004D710000}"/>
    <cellStyle name="SAPBEXHLevel3 4 3 5 2" xfId="32094" xr:uid="{00000000-0005-0000-0000-00004E710000}"/>
    <cellStyle name="SAPBEXHLevel3 4 3 5 3" xfId="42700" xr:uid="{00000000-0005-0000-0000-00004F710000}"/>
    <cellStyle name="SAPBEXHLevel3 4 3 6" xfId="10652" xr:uid="{00000000-0005-0000-0000-000050710000}"/>
    <cellStyle name="SAPBEXHLevel3 4 3 7" xfId="22424" xr:uid="{00000000-0005-0000-0000-000051710000}"/>
    <cellStyle name="SAPBEXHLevel3 4 3 8" xfId="33789" xr:uid="{00000000-0005-0000-0000-000052710000}"/>
    <cellStyle name="SAPBEXHLevel3 4 4" xfId="6614" xr:uid="{00000000-0005-0000-0000-000053710000}"/>
    <cellStyle name="SAPBEXHLevel3 4 4 2" xfId="15895" xr:uid="{00000000-0005-0000-0000-000054710000}"/>
    <cellStyle name="SAPBEXHLevel3 4 4 2 2" xfId="27449" xr:uid="{00000000-0005-0000-0000-000055710000}"/>
    <cellStyle name="SAPBEXHLevel3 4 4 2 3" xfId="38418" xr:uid="{00000000-0005-0000-0000-000056710000}"/>
    <cellStyle name="SAPBEXHLevel3 4 4 3" xfId="17803" xr:uid="{00000000-0005-0000-0000-000057710000}"/>
    <cellStyle name="SAPBEXHLevel3 4 4 3 2" xfId="29291" xr:uid="{00000000-0005-0000-0000-000058710000}"/>
    <cellStyle name="SAPBEXHLevel3 4 4 3 3" xfId="40094" xr:uid="{00000000-0005-0000-0000-000059710000}"/>
    <cellStyle name="SAPBEXHLevel3 4 4 4" xfId="19414" xr:uid="{00000000-0005-0000-0000-00005A710000}"/>
    <cellStyle name="SAPBEXHLevel3 4 4 4 2" xfId="30902" xr:uid="{00000000-0005-0000-0000-00005B710000}"/>
    <cellStyle name="SAPBEXHLevel3 4 4 4 3" xfId="41642" xr:uid="{00000000-0005-0000-0000-00005C710000}"/>
    <cellStyle name="SAPBEXHLevel3 4 4 5" xfId="21148" xr:uid="{00000000-0005-0000-0000-00005D710000}"/>
    <cellStyle name="SAPBEXHLevel3 4 4 5 2" xfId="32629" xr:uid="{00000000-0005-0000-0000-00005E710000}"/>
    <cellStyle name="SAPBEXHLevel3 4 4 5 3" xfId="43181" xr:uid="{00000000-0005-0000-0000-00005F710000}"/>
    <cellStyle name="SAPBEXHLevel3 4 4 6" xfId="11317" xr:uid="{00000000-0005-0000-0000-000060710000}"/>
    <cellStyle name="SAPBEXHLevel3 4 4 7" xfId="22972" xr:uid="{00000000-0005-0000-0000-000061710000}"/>
    <cellStyle name="SAPBEXHLevel3 4 4 8" xfId="34309" xr:uid="{00000000-0005-0000-0000-000062710000}"/>
    <cellStyle name="SAPBEXHLevel3 4 5" xfId="6337" xr:uid="{00000000-0005-0000-0000-000063710000}"/>
    <cellStyle name="SAPBEXHLevel3 4 5 2" xfId="15618" xr:uid="{00000000-0005-0000-0000-000064710000}"/>
    <cellStyle name="SAPBEXHLevel3 4 5 2 2" xfId="27172" xr:uid="{00000000-0005-0000-0000-000065710000}"/>
    <cellStyle name="SAPBEXHLevel3 4 5 2 3" xfId="38175" xr:uid="{00000000-0005-0000-0000-000066710000}"/>
    <cellStyle name="SAPBEXHLevel3 4 5 3" xfId="17553" xr:uid="{00000000-0005-0000-0000-000067710000}"/>
    <cellStyle name="SAPBEXHLevel3 4 5 3 2" xfId="29041" xr:uid="{00000000-0005-0000-0000-000068710000}"/>
    <cellStyle name="SAPBEXHLevel3 4 5 3 3" xfId="39844" xr:uid="{00000000-0005-0000-0000-000069710000}"/>
    <cellStyle name="SAPBEXHLevel3 4 5 4" xfId="19137" xr:uid="{00000000-0005-0000-0000-00006A710000}"/>
    <cellStyle name="SAPBEXHLevel3 4 5 4 2" xfId="30625" xr:uid="{00000000-0005-0000-0000-00006B710000}"/>
    <cellStyle name="SAPBEXHLevel3 4 5 4 3" xfId="41399" xr:uid="{00000000-0005-0000-0000-00006C710000}"/>
    <cellStyle name="SAPBEXHLevel3 4 5 5" xfId="20871" xr:uid="{00000000-0005-0000-0000-00006D710000}"/>
    <cellStyle name="SAPBEXHLevel3 4 5 5 2" xfId="32352" xr:uid="{00000000-0005-0000-0000-00006E710000}"/>
    <cellStyle name="SAPBEXHLevel3 4 5 5 3" xfId="42938" xr:uid="{00000000-0005-0000-0000-00006F710000}"/>
    <cellStyle name="SAPBEXHLevel3 4 5 6" xfId="11040" xr:uid="{00000000-0005-0000-0000-000070710000}"/>
    <cellStyle name="SAPBEXHLevel3 4 5 7" xfId="22695" xr:uid="{00000000-0005-0000-0000-000071710000}"/>
    <cellStyle name="SAPBEXHLevel3 4 5 8" xfId="34032" xr:uid="{00000000-0005-0000-0000-000072710000}"/>
    <cellStyle name="SAPBEXHLevel3 4 6" xfId="8062" xr:uid="{00000000-0005-0000-0000-000073710000}"/>
    <cellStyle name="SAPBEXHLevel3 4 6 2" xfId="17047" xr:uid="{00000000-0005-0000-0000-000074710000}"/>
    <cellStyle name="SAPBEXHLevel3 4 6 2 2" xfId="28601" xr:uid="{00000000-0005-0000-0000-000075710000}"/>
    <cellStyle name="SAPBEXHLevel3 4 6 2 3" xfId="39438" xr:uid="{00000000-0005-0000-0000-000076710000}"/>
    <cellStyle name="SAPBEXHLevel3 4 6 3" xfId="18824" xr:uid="{00000000-0005-0000-0000-000077710000}"/>
    <cellStyle name="SAPBEXHLevel3 4 6 3 2" xfId="30312" xr:uid="{00000000-0005-0000-0000-000078710000}"/>
    <cellStyle name="SAPBEXHLevel3 4 6 3 3" xfId="41107" xr:uid="{00000000-0005-0000-0000-000079710000}"/>
    <cellStyle name="SAPBEXHLevel3 4 6 4" xfId="20534" xr:uid="{00000000-0005-0000-0000-00007A710000}"/>
    <cellStyle name="SAPBEXHLevel3 4 6 4 2" xfId="32022" xr:uid="{00000000-0005-0000-0000-00007B710000}"/>
    <cellStyle name="SAPBEXHLevel3 4 6 4 3" xfId="42634" xr:uid="{00000000-0005-0000-0000-00007C710000}"/>
    <cellStyle name="SAPBEXHLevel3 4 6 5" xfId="22268" xr:uid="{00000000-0005-0000-0000-00007D710000}"/>
    <cellStyle name="SAPBEXHLevel3 4 6 5 2" xfId="33749" xr:uid="{00000000-0005-0000-0000-00007E710000}"/>
    <cellStyle name="SAPBEXHLevel3 4 6 5 3" xfId="44173" xr:uid="{00000000-0005-0000-0000-00007F710000}"/>
    <cellStyle name="SAPBEXHLevel3 4 6 6" xfId="12513" xr:uid="{00000000-0005-0000-0000-000080710000}"/>
    <cellStyle name="SAPBEXHLevel3 4 6 7" xfId="24092" xr:uid="{00000000-0005-0000-0000-000081710000}"/>
    <cellStyle name="SAPBEXHLevel3 4 6 8" xfId="35427" xr:uid="{00000000-0005-0000-0000-000082710000}"/>
    <cellStyle name="SAPBEXHLevel3 4 7" xfId="10257" xr:uid="{00000000-0005-0000-0000-000083710000}"/>
    <cellStyle name="SAPBEXHLevel3 4 8" xfId="13104" xr:uid="{00000000-0005-0000-0000-000084710000}"/>
    <cellStyle name="SAPBEXHLevel3 4 8 2" xfId="24673" xr:uid="{00000000-0005-0000-0000-000085710000}"/>
    <cellStyle name="SAPBEXHLevel3 4 8 3" xfId="35961" xr:uid="{00000000-0005-0000-0000-000086710000}"/>
    <cellStyle name="SAPBEXHLevel3 4 9" xfId="14344" xr:uid="{00000000-0005-0000-0000-000087710000}"/>
    <cellStyle name="SAPBEXHLevel3 4 9 2" xfId="25908" xr:uid="{00000000-0005-0000-0000-000088710000}"/>
    <cellStyle name="SAPBEXHLevel3 4 9 3" xfId="37066" xr:uid="{00000000-0005-0000-0000-000089710000}"/>
    <cellStyle name="SAPBEXHLevel3 5" xfId="4453" xr:uid="{00000000-0005-0000-0000-00008A710000}"/>
    <cellStyle name="SAPBEXHLevel3 5 10" xfId="18866" xr:uid="{00000000-0005-0000-0000-00008B710000}"/>
    <cellStyle name="SAPBEXHLevel3 5 10 2" xfId="30354" xr:uid="{00000000-0005-0000-0000-00008C710000}"/>
    <cellStyle name="SAPBEXHLevel3 5 10 3" xfId="41148" xr:uid="{00000000-0005-0000-0000-00008D710000}"/>
    <cellStyle name="SAPBEXHLevel3 5 11" xfId="9605" xr:uid="{00000000-0005-0000-0000-00008E710000}"/>
    <cellStyle name="SAPBEXHLevel3 5 12" xfId="8242" xr:uid="{00000000-0005-0000-0000-00008F710000}"/>
    <cellStyle name="SAPBEXHLevel3 5 2" xfId="5789" xr:uid="{00000000-0005-0000-0000-000090710000}"/>
    <cellStyle name="SAPBEXHLevel3 5 2 2" xfId="15461" xr:uid="{00000000-0005-0000-0000-000091710000}"/>
    <cellStyle name="SAPBEXHLevel3 5 2 2 2" xfId="27015" xr:uid="{00000000-0005-0000-0000-000092710000}"/>
    <cellStyle name="SAPBEXHLevel3 5 2 2 3" xfId="38037" xr:uid="{00000000-0005-0000-0000-000093710000}"/>
    <cellStyle name="SAPBEXHLevel3 5 2 3" xfId="17415" xr:uid="{00000000-0005-0000-0000-000094710000}"/>
    <cellStyle name="SAPBEXHLevel3 5 2 3 2" xfId="28903" xr:uid="{00000000-0005-0000-0000-000095710000}"/>
    <cellStyle name="SAPBEXHLevel3 5 2 3 3" xfId="39707" xr:uid="{00000000-0005-0000-0000-000096710000}"/>
    <cellStyle name="SAPBEXHLevel3 5 2 4" xfId="18993" xr:uid="{00000000-0005-0000-0000-000097710000}"/>
    <cellStyle name="SAPBEXHLevel3 5 2 4 2" xfId="30481" xr:uid="{00000000-0005-0000-0000-000098710000}"/>
    <cellStyle name="SAPBEXHLevel3 5 2 4 3" xfId="41270" xr:uid="{00000000-0005-0000-0000-000099710000}"/>
    <cellStyle name="SAPBEXHLevel3 5 2 5" xfId="20732" xr:uid="{00000000-0005-0000-0000-00009A710000}"/>
    <cellStyle name="SAPBEXHLevel3 5 2 5 2" xfId="32215" xr:uid="{00000000-0005-0000-0000-00009B710000}"/>
    <cellStyle name="SAPBEXHLevel3 5 2 5 3" xfId="42816" xr:uid="{00000000-0005-0000-0000-00009C710000}"/>
    <cellStyle name="SAPBEXHLevel3 5 2 6" xfId="10849" xr:uid="{00000000-0005-0000-0000-00009D710000}"/>
    <cellStyle name="SAPBEXHLevel3 5 2 7" xfId="22556" xr:uid="{00000000-0005-0000-0000-00009E710000}"/>
    <cellStyle name="SAPBEXHLevel3 5 2 8" xfId="33900" xr:uid="{00000000-0005-0000-0000-00009F710000}"/>
    <cellStyle name="SAPBEXHLevel3 5 3" xfId="7138" xr:uid="{00000000-0005-0000-0000-0000A0710000}"/>
    <cellStyle name="SAPBEXHLevel3 5 3 2" xfId="16419" xr:uid="{00000000-0005-0000-0000-0000A1710000}"/>
    <cellStyle name="SAPBEXHLevel3 5 3 2 2" xfId="27973" xr:uid="{00000000-0005-0000-0000-0000A2710000}"/>
    <cellStyle name="SAPBEXHLevel3 5 3 2 3" xfId="38883" xr:uid="{00000000-0005-0000-0000-0000A3710000}"/>
    <cellStyle name="SAPBEXHLevel3 5 3 3" xfId="18274" xr:uid="{00000000-0005-0000-0000-0000A4710000}"/>
    <cellStyle name="SAPBEXHLevel3 5 3 3 2" xfId="29762" xr:uid="{00000000-0005-0000-0000-0000A5710000}"/>
    <cellStyle name="SAPBEXHLevel3 5 3 3 3" xfId="40563" xr:uid="{00000000-0005-0000-0000-0000A6710000}"/>
    <cellStyle name="SAPBEXHLevel3 5 3 4" xfId="19938" xr:uid="{00000000-0005-0000-0000-0000A7710000}"/>
    <cellStyle name="SAPBEXHLevel3 5 3 4 2" xfId="31426" xr:uid="{00000000-0005-0000-0000-0000A8710000}"/>
    <cellStyle name="SAPBEXHLevel3 5 3 4 3" xfId="42107" xr:uid="{00000000-0005-0000-0000-0000A9710000}"/>
    <cellStyle name="SAPBEXHLevel3 5 3 5" xfId="21672" xr:uid="{00000000-0005-0000-0000-0000AA710000}"/>
    <cellStyle name="SAPBEXHLevel3 5 3 5 2" xfId="33153" xr:uid="{00000000-0005-0000-0000-0000AB710000}"/>
    <cellStyle name="SAPBEXHLevel3 5 3 5 3" xfId="43646" xr:uid="{00000000-0005-0000-0000-0000AC710000}"/>
    <cellStyle name="SAPBEXHLevel3 5 3 6" xfId="11841" xr:uid="{00000000-0005-0000-0000-0000AD710000}"/>
    <cellStyle name="SAPBEXHLevel3 5 3 7" xfId="23496" xr:uid="{00000000-0005-0000-0000-0000AE710000}"/>
    <cellStyle name="SAPBEXHLevel3 5 3 8" xfId="34833" xr:uid="{00000000-0005-0000-0000-0000AF710000}"/>
    <cellStyle name="SAPBEXHLevel3 5 4" xfId="7061" xr:uid="{00000000-0005-0000-0000-0000B0710000}"/>
    <cellStyle name="SAPBEXHLevel3 5 4 2" xfId="16342" xr:uid="{00000000-0005-0000-0000-0000B1710000}"/>
    <cellStyle name="SAPBEXHLevel3 5 4 2 2" xfId="27896" xr:uid="{00000000-0005-0000-0000-0000B2710000}"/>
    <cellStyle name="SAPBEXHLevel3 5 4 2 3" xfId="38811" xr:uid="{00000000-0005-0000-0000-0000B3710000}"/>
    <cellStyle name="SAPBEXHLevel3 5 4 3" xfId="18201" xr:uid="{00000000-0005-0000-0000-0000B4710000}"/>
    <cellStyle name="SAPBEXHLevel3 5 4 3 2" xfId="29689" xr:uid="{00000000-0005-0000-0000-0000B5710000}"/>
    <cellStyle name="SAPBEXHLevel3 5 4 3 3" xfId="40490" xr:uid="{00000000-0005-0000-0000-0000B6710000}"/>
    <cellStyle name="SAPBEXHLevel3 5 4 4" xfId="19861" xr:uid="{00000000-0005-0000-0000-0000B7710000}"/>
    <cellStyle name="SAPBEXHLevel3 5 4 4 2" xfId="31349" xr:uid="{00000000-0005-0000-0000-0000B8710000}"/>
    <cellStyle name="SAPBEXHLevel3 5 4 4 3" xfId="42035" xr:uid="{00000000-0005-0000-0000-0000B9710000}"/>
    <cellStyle name="SAPBEXHLevel3 5 4 5" xfId="21595" xr:uid="{00000000-0005-0000-0000-0000BA710000}"/>
    <cellStyle name="SAPBEXHLevel3 5 4 5 2" xfId="33076" xr:uid="{00000000-0005-0000-0000-0000BB710000}"/>
    <cellStyle name="SAPBEXHLevel3 5 4 5 3" xfId="43574" xr:uid="{00000000-0005-0000-0000-0000BC710000}"/>
    <cellStyle name="SAPBEXHLevel3 5 4 6" xfId="11764" xr:uid="{00000000-0005-0000-0000-0000BD710000}"/>
    <cellStyle name="SAPBEXHLevel3 5 4 7" xfId="23419" xr:uid="{00000000-0005-0000-0000-0000BE710000}"/>
    <cellStyle name="SAPBEXHLevel3 5 4 8" xfId="34756" xr:uid="{00000000-0005-0000-0000-0000BF710000}"/>
    <cellStyle name="SAPBEXHLevel3 5 5" xfId="6831" xr:uid="{00000000-0005-0000-0000-0000C0710000}"/>
    <cellStyle name="SAPBEXHLevel3 5 5 2" xfId="16112" xr:uid="{00000000-0005-0000-0000-0000C1710000}"/>
    <cellStyle name="SAPBEXHLevel3 5 5 2 2" xfId="27666" xr:uid="{00000000-0005-0000-0000-0000C2710000}"/>
    <cellStyle name="SAPBEXHLevel3 5 5 2 3" xfId="38607" xr:uid="{00000000-0005-0000-0000-0000C3710000}"/>
    <cellStyle name="SAPBEXHLevel3 5 5 3" xfId="17994" xr:uid="{00000000-0005-0000-0000-0000C4710000}"/>
    <cellStyle name="SAPBEXHLevel3 5 5 3 2" xfId="29482" xr:uid="{00000000-0005-0000-0000-0000C5710000}"/>
    <cellStyle name="SAPBEXHLevel3 5 5 3 3" xfId="40284" xr:uid="{00000000-0005-0000-0000-0000C6710000}"/>
    <cellStyle name="SAPBEXHLevel3 5 5 4" xfId="19631" xr:uid="{00000000-0005-0000-0000-0000C7710000}"/>
    <cellStyle name="SAPBEXHLevel3 5 5 4 2" xfId="31119" xr:uid="{00000000-0005-0000-0000-0000C8710000}"/>
    <cellStyle name="SAPBEXHLevel3 5 5 4 3" xfId="41831" xr:uid="{00000000-0005-0000-0000-0000C9710000}"/>
    <cellStyle name="SAPBEXHLevel3 5 5 5" xfId="21365" xr:uid="{00000000-0005-0000-0000-0000CA710000}"/>
    <cellStyle name="SAPBEXHLevel3 5 5 5 2" xfId="32846" xr:uid="{00000000-0005-0000-0000-0000CB710000}"/>
    <cellStyle name="SAPBEXHLevel3 5 5 5 3" xfId="43370" xr:uid="{00000000-0005-0000-0000-0000CC710000}"/>
    <cellStyle name="SAPBEXHLevel3 5 5 6" xfId="11534" xr:uid="{00000000-0005-0000-0000-0000CD710000}"/>
    <cellStyle name="SAPBEXHLevel3 5 5 7" xfId="23189" xr:uid="{00000000-0005-0000-0000-0000CE710000}"/>
    <cellStyle name="SAPBEXHLevel3 5 5 8" xfId="34526" xr:uid="{00000000-0005-0000-0000-0000CF710000}"/>
    <cellStyle name="SAPBEXHLevel3 5 6" xfId="10258" xr:uid="{00000000-0005-0000-0000-0000D0710000}"/>
    <cellStyle name="SAPBEXHLevel3 5 7" xfId="13965" xr:uid="{00000000-0005-0000-0000-0000D1710000}"/>
    <cellStyle name="SAPBEXHLevel3 5 7 2" xfId="25529" xr:uid="{00000000-0005-0000-0000-0000D2710000}"/>
    <cellStyle name="SAPBEXHLevel3 5 7 3" xfId="36733" xr:uid="{00000000-0005-0000-0000-0000D3710000}"/>
    <cellStyle name="SAPBEXHLevel3 5 8" xfId="14659" xr:uid="{00000000-0005-0000-0000-0000D4710000}"/>
    <cellStyle name="SAPBEXHLevel3 5 8 2" xfId="26220" xr:uid="{00000000-0005-0000-0000-0000D5710000}"/>
    <cellStyle name="SAPBEXHLevel3 5 8 3" xfId="37322" xr:uid="{00000000-0005-0000-0000-0000D6710000}"/>
    <cellStyle name="SAPBEXHLevel3 5 9" xfId="13792" xr:uid="{00000000-0005-0000-0000-0000D7710000}"/>
    <cellStyle name="SAPBEXHLevel3 5 9 2" xfId="25356" xr:uid="{00000000-0005-0000-0000-0000D8710000}"/>
    <cellStyle name="SAPBEXHLevel3 5 9 3" xfId="36580" xr:uid="{00000000-0005-0000-0000-0000D9710000}"/>
    <cellStyle name="SAPBEXHLevel3 6" xfId="7389" xr:uid="{00000000-0005-0000-0000-0000DA710000}"/>
    <cellStyle name="SAPBEXHLevel3 6 10" xfId="8272" xr:uid="{00000000-0005-0000-0000-0000DB710000}"/>
    <cellStyle name="SAPBEXHLevel3 6 2" xfId="7883" xr:uid="{00000000-0005-0000-0000-0000DC710000}"/>
    <cellStyle name="SAPBEXHLevel3 6 2 2" xfId="16868" xr:uid="{00000000-0005-0000-0000-0000DD710000}"/>
    <cellStyle name="SAPBEXHLevel3 6 2 2 2" xfId="28422" xr:uid="{00000000-0005-0000-0000-0000DE710000}"/>
    <cellStyle name="SAPBEXHLevel3 6 2 2 3" xfId="39264" xr:uid="{00000000-0005-0000-0000-0000DF710000}"/>
    <cellStyle name="SAPBEXHLevel3 6 2 3" xfId="18647" xr:uid="{00000000-0005-0000-0000-0000E0710000}"/>
    <cellStyle name="SAPBEXHLevel3 6 2 3 2" xfId="30135" xr:uid="{00000000-0005-0000-0000-0000E1710000}"/>
    <cellStyle name="SAPBEXHLevel3 6 2 3 3" xfId="40932" xr:uid="{00000000-0005-0000-0000-0000E2710000}"/>
    <cellStyle name="SAPBEXHLevel3 6 2 4" xfId="20355" xr:uid="{00000000-0005-0000-0000-0000E3710000}"/>
    <cellStyle name="SAPBEXHLevel3 6 2 4 2" xfId="31843" xr:uid="{00000000-0005-0000-0000-0000E4710000}"/>
    <cellStyle name="SAPBEXHLevel3 6 2 4 3" xfId="42460" xr:uid="{00000000-0005-0000-0000-0000E5710000}"/>
    <cellStyle name="SAPBEXHLevel3 6 2 5" xfId="22089" xr:uid="{00000000-0005-0000-0000-0000E6710000}"/>
    <cellStyle name="SAPBEXHLevel3 6 2 5 2" xfId="33570" xr:uid="{00000000-0005-0000-0000-0000E7710000}"/>
    <cellStyle name="SAPBEXHLevel3 6 2 5 3" xfId="43999" xr:uid="{00000000-0005-0000-0000-0000E8710000}"/>
    <cellStyle name="SAPBEXHLevel3 6 2 6" xfId="12334" xr:uid="{00000000-0005-0000-0000-0000E9710000}"/>
    <cellStyle name="SAPBEXHLevel3 6 2 7" xfId="23913" xr:uid="{00000000-0005-0000-0000-0000EA710000}"/>
    <cellStyle name="SAPBEXHLevel3 6 2 8" xfId="35248" xr:uid="{00000000-0005-0000-0000-0000EB710000}"/>
    <cellStyle name="SAPBEXHLevel3 6 3" xfId="7985" xr:uid="{00000000-0005-0000-0000-0000EC710000}"/>
    <cellStyle name="SAPBEXHLevel3 6 3 2" xfId="16970" xr:uid="{00000000-0005-0000-0000-0000ED710000}"/>
    <cellStyle name="SAPBEXHLevel3 6 3 2 2" xfId="28524" xr:uid="{00000000-0005-0000-0000-0000EE710000}"/>
    <cellStyle name="SAPBEXHLevel3 6 3 2 3" xfId="39362" xr:uid="{00000000-0005-0000-0000-0000EF710000}"/>
    <cellStyle name="SAPBEXHLevel3 6 3 3" xfId="18747" xr:uid="{00000000-0005-0000-0000-0000F0710000}"/>
    <cellStyle name="SAPBEXHLevel3 6 3 3 2" xfId="30235" xr:uid="{00000000-0005-0000-0000-0000F1710000}"/>
    <cellStyle name="SAPBEXHLevel3 6 3 3 3" xfId="41031" xr:uid="{00000000-0005-0000-0000-0000F2710000}"/>
    <cellStyle name="SAPBEXHLevel3 6 3 4" xfId="20457" xr:uid="{00000000-0005-0000-0000-0000F3710000}"/>
    <cellStyle name="SAPBEXHLevel3 6 3 4 2" xfId="31945" xr:uid="{00000000-0005-0000-0000-0000F4710000}"/>
    <cellStyle name="SAPBEXHLevel3 6 3 4 3" xfId="42558" xr:uid="{00000000-0005-0000-0000-0000F5710000}"/>
    <cellStyle name="SAPBEXHLevel3 6 3 5" xfId="22191" xr:uid="{00000000-0005-0000-0000-0000F6710000}"/>
    <cellStyle name="SAPBEXHLevel3 6 3 5 2" xfId="33672" xr:uid="{00000000-0005-0000-0000-0000F7710000}"/>
    <cellStyle name="SAPBEXHLevel3 6 3 5 3" xfId="44097" xr:uid="{00000000-0005-0000-0000-0000F8710000}"/>
    <cellStyle name="SAPBEXHLevel3 6 3 6" xfId="12436" xr:uid="{00000000-0005-0000-0000-0000F9710000}"/>
    <cellStyle name="SAPBEXHLevel3 6 3 7" xfId="24015" xr:uid="{00000000-0005-0000-0000-0000FA710000}"/>
    <cellStyle name="SAPBEXHLevel3 6 3 8" xfId="35350" xr:uid="{00000000-0005-0000-0000-0000FB710000}"/>
    <cellStyle name="SAPBEXHLevel3 6 4" xfId="14260" xr:uid="{00000000-0005-0000-0000-0000FC710000}"/>
    <cellStyle name="SAPBEXHLevel3 6 4 2" xfId="25824" xr:uid="{00000000-0005-0000-0000-0000FD710000}"/>
    <cellStyle name="SAPBEXHLevel3 6 4 3" xfId="36987" xr:uid="{00000000-0005-0000-0000-0000FE710000}"/>
    <cellStyle name="SAPBEXHLevel3 6 5" xfId="13427" xr:uid="{00000000-0005-0000-0000-0000FF710000}"/>
    <cellStyle name="SAPBEXHLevel3 6 5 2" xfId="24993" xr:uid="{00000000-0005-0000-0000-000000720000}"/>
    <cellStyle name="SAPBEXHLevel3 6 5 3" xfId="36258" xr:uid="{00000000-0005-0000-0000-000001720000}"/>
    <cellStyle name="SAPBEXHLevel3 6 6" xfId="15356" xr:uid="{00000000-0005-0000-0000-000002720000}"/>
    <cellStyle name="SAPBEXHLevel3 6 6 2" xfId="26911" xr:uid="{00000000-0005-0000-0000-000003720000}"/>
    <cellStyle name="SAPBEXHLevel3 6 6 3" xfId="37935" xr:uid="{00000000-0005-0000-0000-000004720000}"/>
    <cellStyle name="SAPBEXHLevel3 6 7" xfId="12808" xr:uid="{00000000-0005-0000-0000-000005720000}"/>
    <cellStyle name="SAPBEXHLevel3 6 7 2" xfId="24378" xr:uid="{00000000-0005-0000-0000-000006720000}"/>
    <cellStyle name="SAPBEXHLevel3 6 7 3" xfId="35697" xr:uid="{00000000-0005-0000-0000-000007720000}"/>
    <cellStyle name="SAPBEXHLevel3 6 8" xfId="9173" xr:uid="{00000000-0005-0000-0000-000008720000}"/>
    <cellStyle name="SAPBEXHLevel3 6 9" xfId="8882" xr:uid="{00000000-0005-0000-0000-000009720000}"/>
    <cellStyle name="SAPBEXHLevel3 7" xfId="12538" xr:uid="{00000000-0005-0000-0000-00000A720000}"/>
    <cellStyle name="SAPBEXHLevel3 7 2" xfId="17070" xr:uid="{00000000-0005-0000-0000-00000B720000}"/>
    <cellStyle name="SAPBEXHLevel3 7 2 2" xfId="28623" xr:uid="{00000000-0005-0000-0000-00000C720000}"/>
    <cellStyle name="SAPBEXHLevel3 7 2 3" xfId="39459" xr:uid="{00000000-0005-0000-0000-00000D720000}"/>
    <cellStyle name="SAPBEXHLevel3 7 3" xfId="18845" xr:uid="{00000000-0005-0000-0000-00000E720000}"/>
    <cellStyle name="SAPBEXHLevel3 7 3 2" xfId="30333" xr:uid="{00000000-0005-0000-0000-00000F720000}"/>
    <cellStyle name="SAPBEXHLevel3 7 3 3" xfId="41128" xr:uid="{00000000-0005-0000-0000-000010720000}"/>
    <cellStyle name="SAPBEXHLevel3 7 4" xfId="20555" xr:uid="{00000000-0005-0000-0000-000011720000}"/>
    <cellStyle name="SAPBEXHLevel3 7 4 2" xfId="32043" xr:uid="{00000000-0005-0000-0000-000012720000}"/>
    <cellStyle name="SAPBEXHLevel3 7 4 3" xfId="42654" xr:uid="{00000000-0005-0000-0000-000013720000}"/>
    <cellStyle name="SAPBEXHLevel3 7 5" xfId="22288" xr:uid="{00000000-0005-0000-0000-000014720000}"/>
    <cellStyle name="SAPBEXHLevel3 7 5 2" xfId="33769" xr:uid="{00000000-0005-0000-0000-000015720000}"/>
    <cellStyle name="SAPBEXHLevel3 7 5 3" xfId="44192" xr:uid="{00000000-0005-0000-0000-000016720000}"/>
    <cellStyle name="SAPBEXHLevel3 7 6" xfId="24112" xr:uid="{00000000-0005-0000-0000-000017720000}"/>
    <cellStyle name="SAPBEXHLevel3 7 7" xfId="35444" xr:uid="{00000000-0005-0000-0000-000018720000}"/>
    <cellStyle name="SAPBEXHLevel3 8" xfId="12608" xr:uid="{00000000-0005-0000-0000-000019720000}"/>
    <cellStyle name="SAPBEXHLevel3 8 2" xfId="24178" xr:uid="{00000000-0005-0000-0000-00001A720000}"/>
    <cellStyle name="SAPBEXHLevel3 8 3" xfId="35509" xr:uid="{00000000-0005-0000-0000-00001B720000}"/>
    <cellStyle name="SAPBEXHLevel3 9" xfId="15395" xr:uid="{00000000-0005-0000-0000-00001C720000}"/>
    <cellStyle name="SAPBEXHLevel3 9 2" xfId="26949" xr:uid="{00000000-0005-0000-0000-00001D720000}"/>
    <cellStyle name="SAPBEXHLevel3 9 3" xfId="37971" xr:uid="{00000000-0005-0000-0000-00001E720000}"/>
    <cellStyle name="SAPBEXHLevel3X" xfId="4454" xr:uid="{00000000-0005-0000-0000-00001F720000}"/>
    <cellStyle name="SAPBEXHLevel3X 2" xfId="4455" xr:uid="{00000000-0005-0000-0000-000020720000}"/>
    <cellStyle name="SAPBEXHLevel3X 2 10" xfId="13070" xr:uid="{00000000-0005-0000-0000-000021720000}"/>
    <cellStyle name="SAPBEXHLevel3X 2 10 2" xfId="24639" xr:uid="{00000000-0005-0000-0000-000022720000}"/>
    <cellStyle name="SAPBEXHLevel3X 2 10 3" xfId="35927" xr:uid="{00000000-0005-0000-0000-000023720000}"/>
    <cellStyle name="SAPBEXHLevel3X 2 11" xfId="14426" xr:uid="{00000000-0005-0000-0000-000024720000}"/>
    <cellStyle name="SAPBEXHLevel3X 2 11 2" xfId="25990" xr:uid="{00000000-0005-0000-0000-000025720000}"/>
    <cellStyle name="SAPBEXHLevel3X 2 11 3" xfId="37134" xr:uid="{00000000-0005-0000-0000-000026720000}"/>
    <cellStyle name="SAPBEXHLevel3X 2 12" xfId="17267" xr:uid="{00000000-0005-0000-0000-000027720000}"/>
    <cellStyle name="SAPBEXHLevel3X 2 12 2" xfId="28755" xr:uid="{00000000-0005-0000-0000-000028720000}"/>
    <cellStyle name="SAPBEXHLevel3X 2 12 3" xfId="39563" xr:uid="{00000000-0005-0000-0000-000029720000}"/>
    <cellStyle name="SAPBEXHLevel3X 2 13" xfId="12851" xr:uid="{00000000-0005-0000-0000-00002A720000}"/>
    <cellStyle name="SAPBEXHLevel3X 2 13 2" xfId="24421" xr:uid="{00000000-0005-0000-0000-00002B720000}"/>
    <cellStyle name="SAPBEXHLevel3X 2 13 3" xfId="35739" xr:uid="{00000000-0005-0000-0000-00002C720000}"/>
    <cellStyle name="SAPBEXHLevel3X 2 14" xfId="10696" xr:uid="{00000000-0005-0000-0000-00002D720000}"/>
    <cellStyle name="SAPBEXHLevel3X 2 15" xfId="28630" xr:uid="{00000000-0005-0000-0000-00002E720000}"/>
    <cellStyle name="SAPBEXHLevel3X 2 2" xfId="4456" xr:uid="{00000000-0005-0000-0000-00002F720000}"/>
    <cellStyle name="SAPBEXHLevel3X 2 2 10" xfId="14713" xr:uid="{00000000-0005-0000-0000-000030720000}"/>
    <cellStyle name="SAPBEXHLevel3X 2 2 10 2" xfId="26274" xr:uid="{00000000-0005-0000-0000-000031720000}"/>
    <cellStyle name="SAPBEXHLevel3X 2 2 10 3" xfId="37374" xr:uid="{00000000-0005-0000-0000-000032720000}"/>
    <cellStyle name="SAPBEXHLevel3X 2 2 11" xfId="15244" xr:uid="{00000000-0005-0000-0000-000033720000}"/>
    <cellStyle name="SAPBEXHLevel3X 2 2 11 2" xfId="26801" xr:uid="{00000000-0005-0000-0000-000034720000}"/>
    <cellStyle name="SAPBEXHLevel3X 2 2 11 3" xfId="37834" xr:uid="{00000000-0005-0000-0000-000035720000}"/>
    <cellStyle name="SAPBEXHLevel3X 2 2 12" xfId="8610" xr:uid="{00000000-0005-0000-0000-000036720000}"/>
    <cellStyle name="SAPBEXHLevel3X 2 2 13" xfId="8195" xr:uid="{00000000-0005-0000-0000-000037720000}"/>
    <cellStyle name="SAPBEXHLevel3X 2 2 2" xfId="4457" xr:uid="{00000000-0005-0000-0000-000038720000}"/>
    <cellStyle name="SAPBEXHLevel3X 2 2 3" xfId="4458" xr:uid="{00000000-0005-0000-0000-000039720000}"/>
    <cellStyle name="SAPBEXHLevel3X 2 2 4" xfId="7107" xr:uid="{00000000-0005-0000-0000-00003A720000}"/>
    <cellStyle name="SAPBEXHLevel3X 2 2 4 2" xfId="16388" xr:uid="{00000000-0005-0000-0000-00003B720000}"/>
    <cellStyle name="SAPBEXHLevel3X 2 2 4 2 2" xfId="27942" xr:uid="{00000000-0005-0000-0000-00003C720000}"/>
    <cellStyle name="SAPBEXHLevel3X 2 2 4 2 3" xfId="38853" xr:uid="{00000000-0005-0000-0000-00003D720000}"/>
    <cellStyle name="SAPBEXHLevel3X 2 2 4 3" xfId="18244" xr:uid="{00000000-0005-0000-0000-00003E720000}"/>
    <cellStyle name="SAPBEXHLevel3X 2 2 4 3 2" xfId="29732" xr:uid="{00000000-0005-0000-0000-00003F720000}"/>
    <cellStyle name="SAPBEXHLevel3X 2 2 4 3 3" xfId="40533" xr:uid="{00000000-0005-0000-0000-000040720000}"/>
    <cellStyle name="SAPBEXHLevel3X 2 2 4 4" xfId="19907" xr:uid="{00000000-0005-0000-0000-000041720000}"/>
    <cellStyle name="SAPBEXHLevel3X 2 2 4 4 2" xfId="31395" xr:uid="{00000000-0005-0000-0000-000042720000}"/>
    <cellStyle name="SAPBEXHLevel3X 2 2 4 4 3" xfId="42077" xr:uid="{00000000-0005-0000-0000-000043720000}"/>
    <cellStyle name="SAPBEXHLevel3X 2 2 4 5" xfId="21641" xr:uid="{00000000-0005-0000-0000-000044720000}"/>
    <cellStyle name="SAPBEXHLevel3X 2 2 4 5 2" xfId="33122" xr:uid="{00000000-0005-0000-0000-000045720000}"/>
    <cellStyle name="SAPBEXHLevel3X 2 2 4 5 3" xfId="43616" xr:uid="{00000000-0005-0000-0000-000046720000}"/>
    <cellStyle name="SAPBEXHLevel3X 2 2 4 6" xfId="11810" xr:uid="{00000000-0005-0000-0000-000047720000}"/>
    <cellStyle name="SAPBEXHLevel3X 2 2 4 7" xfId="23465" xr:uid="{00000000-0005-0000-0000-000048720000}"/>
    <cellStyle name="SAPBEXHLevel3X 2 2 4 8" xfId="34802" xr:uid="{00000000-0005-0000-0000-000049720000}"/>
    <cellStyle name="SAPBEXHLevel3X 2 2 5" xfId="6706" xr:uid="{00000000-0005-0000-0000-00004A720000}"/>
    <cellStyle name="SAPBEXHLevel3X 2 2 5 2" xfId="15987" xr:uid="{00000000-0005-0000-0000-00004B720000}"/>
    <cellStyle name="SAPBEXHLevel3X 2 2 5 2 2" xfId="27541" xr:uid="{00000000-0005-0000-0000-00004C720000}"/>
    <cellStyle name="SAPBEXHLevel3X 2 2 5 2 3" xfId="38502" xr:uid="{00000000-0005-0000-0000-00004D720000}"/>
    <cellStyle name="SAPBEXHLevel3X 2 2 5 3" xfId="17888" xr:uid="{00000000-0005-0000-0000-00004E720000}"/>
    <cellStyle name="SAPBEXHLevel3X 2 2 5 3 2" xfId="29376" xr:uid="{00000000-0005-0000-0000-00004F720000}"/>
    <cellStyle name="SAPBEXHLevel3X 2 2 5 3 3" xfId="40179" xr:uid="{00000000-0005-0000-0000-000050720000}"/>
    <cellStyle name="SAPBEXHLevel3X 2 2 5 4" xfId="19506" xr:uid="{00000000-0005-0000-0000-000051720000}"/>
    <cellStyle name="SAPBEXHLevel3X 2 2 5 4 2" xfId="30994" xr:uid="{00000000-0005-0000-0000-000052720000}"/>
    <cellStyle name="SAPBEXHLevel3X 2 2 5 4 3" xfId="41726" xr:uid="{00000000-0005-0000-0000-000053720000}"/>
    <cellStyle name="SAPBEXHLevel3X 2 2 5 5" xfId="21240" xr:uid="{00000000-0005-0000-0000-000054720000}"/>
    <cellStyle name="SAPBEXHLevel3X 2 2 5 5 2" xfId="32721" xr:uid="{00000000-0005-0000-0000-000055720000}"/>
    <cellStyle name="SAPBEXHLevel3X 2 2 5 5 3" xfId="43265" xr:uid="{00000000-0005-0000-0000-000056720000}"/>
    <cellStyle name="SAPBEXHLevel3X 2 2 5 6" xfId="11409" xr:uid="{00000000-0005-0000-0000-000057720000}"/>
    <cellStyle name="SAPBEXHLevel3X 2 2 5 7" xfId="23064" xr:uid="{00000000-0005-0000-0000-000058720000}"/>
    <cellStyle name="SAPBEXHLevel3X 2 2 5 8" xfId="34401" xr:uid="{00000000-0005-0000-0000-000059720000}"/>
    <cellStyle name="SAPBEXHLevel3X 2 2 6" xfId="6549" xr:uid="{00000000-0005-0000-0000-00005A720000}"/>
    <cellStyle name="SAPBEXHLevel3X 2 2 6 2" xfId="15830" xr:uid="{00000000-0005-0000-0000-00005B720000}"/>
    <cellStyle name="SAPBEXHLevel3X 2 2 6 2 2" xfId="27384" xr:uid="{00000000-0005-0000-0000-00005C720000}"/>
    <cellStyle name="SAPBEXHLevel3X 2 2 6 2 3" xfId="38355" xr:uid="{00000000-0005-0000-0000-00005D720000}"/>
    <cellStyle name="SAPBEXHLevel3X 2 2 6 3" xfId="17740" xr:uid="{00000000-0005-0000-0000-00005E720000}"/>
    <cellStyle name="SAPBEXHLevel3X 2 2 6 3 2" xfId="29228" xr:uid="{00000000-0005-0000-0000-00005F720000}"/>
    <cellStyle name="SAPBEXHLevel3X 2 2 6 3 3" xfId="40031" xr:uid="{00000000-0005-0000-0000-000060720000}"/>
    <cellStyle name="SAPBEXHLevel3X 2 2 6 4" xfId="19349" xr:uid="{00000000-0005-0000-0000-000061720000}"/>
    <cellStyle name="SAPBEXHLevel3X 2 2 6 4 2" xfId="30837" xr:uid="{00000000-0005-0000-0000-000062720000}"/>
    <cellStyle name="SAPBEXHLevel3X 2 2 6 4 3" xfId="41579" xr:uid="{00000000-0005-0000-0000-000063720000}"/>
    <cellStyle name="SAPBEXHLevel3X 2 2 6 5" xfId="21083" xr:uid="{00000000-0005-0000-0000-000064720000}"/>
    <cellStyle name="SAPBEXHLevel3X 2 2 6 5 2" xfId="32564" xr:uid="{00000000-0005-0000-0000-000065720000}"/>
    <cellStyle name="SAPBEXHLevel3X 2 2 6 5 3" xfId="43118" xr:uid="{00000000-0005-0000-0000-000066720000}"/>
    <cellStyle name="SAPBEXHLevel3X 2 2 6 6" xfId="11252" xr:uid="{00000000-0005-0000-0000-000067720000}"/>
    <cellStyle name="SAPBEXHLevel3X 2 2 6 7" xfId="22907" xr:uid="{00000000-0005-0000-0000-000068720000}"/>
    <cellStyle name="SAPBEXHLevel3X 2 2 6 8" xfId="34244" xr:uid="{00000000-0005-0000-0000-000069720000}"/>
    <cellStyle name="SAPBEXHLevel3X 2 2 7" xfId="10260" xr:uid="{00000000-0005-0000-0000-00006A720000}"/>
    <cellStyle name="SAPBEXHLevel3X 2 2 7 2" xfId="14998" xr:uid="{00000000-0005-0000-0000-00006B720000}"/>
    <cellStyle name="SAPBEXHLevel3X 2 2 7 2 2" xfId="26556" xr:uid="{00000000-0005-0000-0000-00006C720000}"/>
    <cellStyle name="SAPBEXHLevel3X 2 2 7 2 3" xfId="37610" xr:uid="{00000000-0005-0000-0000-00006D720000}"/>
    <cellStyle name="SAPBEXHLevel3X 2 2 7 3" xfId="14014" xr:uid="{00000000-0005-0000-0000-00006E720000}"/>
    <cellStyle name="SAPBEXHLevel3X 2 2 7 3 2" xfId="25578" xr:uid="{00000000-0005-0000-0000-00006F720000}"/>
    <cellStyle name="SAPBEXHLevel3X 2 2 7 3 3" xfId="36778" xr:uid="{00000000-0005-0000-0000-000070720000}"/>
    <cellStyle name="SAPBEXHLevel3X 2 2 7 4" xfId="12775" xr:uid="{00000000-0005-0000-0000-000071720000}"/>
    <cellStyle name="SAPBEXHLevel3X 2 2 7 4 2" xfId="24345" xr:uid="{00000000-0005-0000-0000-000072720000}"/>
    <cellStyle name="SAPBEXHLevel3X 2 2 7 4 3" xfId="35667" xr:uid="{00000000-0005-0000-0000-000073720000}"/>
    <cellStyle name="SAPBEXHLevel3X 2 2 7 5" xfId="17211" xr:uid="{00000000-0005-0000-0000-000074720000}"/>
    <cellStyle name="SAPBEXHLevel3X 2 2 7 5 2" xfId="28699" xr:uid="{00000000-0005-0000-0000-000075720000}"/>
    <cellStyle name="SAPBEXHLevel3X 2 2 7 5 3" xfId="39518" xr:uid="{00000000-0005-0000-0000-000076720000}"/>
    <cellStyle name="SAPBEXHLevel3X 2 2 7 6" xfId="22391" xr:uid="{00000000-0005-0000-0000-000077720000}"/>
    <cellStyle name="SAPBEXHLevel3X 2 2 7 7" xfId="8696" xr:uid="{00000000-0005-0000-0000-000078720000}"/>
    <cellStyle name="SAPBEXHLevel3X 2 2 8" xfId="13933" xr:uid="{00000000-0005-0000-0000-000079720000}"/>
    <cellStyle name="SAPBEXHLevel3X 2 2 8 2" xfId="25497" xr:uid="{00000000-0005-0000-0000-00007A720000}"/>
    <cellStyle name="SAPBEXHLevel3X 2 2 8 3" xfId="36702" xr:uid="{00000000-0005-0000-0000-00007B720000}"/>
    <cellStyle name="SAPBEXHLevel3X 2 2 9" xfId="12661" xr:uid="{00000000-0005-0000-0000-00007C720000}"/>
    <cellStyle name="SAPBEXHLevel3X 2 2 9 2" xfId="24231" xr:uid="{00000000-0005-0000-0000-00007D720000}"/>
    <cellStyle name="SAPBEXHLevel3X 2 2 9 3" xfId="35562" xr:uid="{00000000-0005-0000-0000-00007E720000}"/>
    <cellStyle name="SAPBEXHLevel3X 2 3" xfId="4459" xr:uid="{00000000-0005-0000-0000-00007F720000}"/>
    <cellStyle name="SAPBEXHLevel3X 2 3 10" xfId="13345" xr:uid="{00000000-0005-0000-0000-000080720000}"/>
    <cellStyle name="SAPBEXHLevel3X 2 3 10 2" xfId="24913" xr:uid="{00000000-0005-0000-0000-000081720000}"/>
    <cellStyle name="SAPBEXHLevel3X 2 3 10 3" xfId="36186" xr:uid="{00000000-0005-0000-0000-000082720000}"/>
    <cellStyle name="SAPBEXHLevel3X 2 3 11" xfId="13384" xr:uid="{00000000-0005-0000-0000-000083720000}"/>
    <cellStyle name="SAPBEXHLevel3X 2 3 11 2" xfId="24951" xr:uid="{00000000-0005-0000-0000-000084720000}"/>
    <cellStyle name="SAPBEXHLevel3X 2 3 11 3" xfId="36220" xr:uid="{00000000-0005-0000-0000-000085720000}"/>
    <cellStyle name="SAPBEXHLevel3X 2 3 12" xfId="8124" xr:uid="{00000000-0005-0000-0000-000086720000}"/>
    <cellStyle name="SAPBEXHLevel3X 2 3 13" xfId="8622" xr:uid="{00000000-0005-0000-0000-000087720000}"/>
    <cellStyle name="SAPBEXHLevel3X 2 3 2" xfId="4460" xr:uid="{00000000-0005-0000-0000-000088720000}"/>
    <cellStyle name="SAPBEXHLevel3X 2 3 3" xfId="5737" xr:uid="{00000000-0005-0000-0000-000089720000}"/>
    <cellStyle name="SAPBEXHLevel3X 2 3 3 2" xfId="15435" xr:uid="{00000000-0005-0000-0000-00008A720000}"/>
    <cellStyle name="SAPBEXHLevel3X 2 3 3 2 2" xfId="26989" xr:uid="{00000000-0005-0000-0000-00008B720000}"/>
    <cellStyle name="SAPBEXHLevel3X 2 3 3 2 3" xfId="38011" xr:uid="{00000000-0005-0000-0000-00008C720000}"/>
    <cellStyle name="SAPBEXHLevel3X 2 3 3 3" xfId="17381" xr:uid="{00000000-0005-0000-0000-00008D720000}"/>
    <cellStyle name="SAPBEXHLevel3X 2 3 3 3 2" xfId="28869" xr:uid="{00000000-0005-0000-0000-00008E720000}"/>
    <cellStyle name="SAPBEXHLevel3X 2 3 3 3 3" xfId="39673" xr:uid="{00000000-0005-0000-0000-00008F720000}"/>
    <cellStyle name="SAPBEXHLevel3X 2 3 3 4" xfId="18968" xr:uid="{00000000-0005-0000-0000-000090720000}"/>
    <cellStyle name="SAPBEXHLevel3X 2 3 3 4 2" xfId="30456" xr:uid="{00000000-0005-0000-0000-000091720000}"/>
    <cellStyle name="SAPBEXHLevel3X 2 3 3 4 3" xfId="41245" xr:uid="{00000000-0005-0000-0000-000092720000}"/>
    <cellStyle name="SAPBEXHLevel3X 2 3 3 5" xfId="20707" xr:uid="{00000000-0005-0000-0000-000093720000}"/>
    <cellStyle name="SAPBEXHLevel3X 2 3 3 5 2" xfId="32190" xr:uid="{00000000-0005-0000-0000-000094720000}"/>
    <cellStyle name="SAPBEXHLevel3X 2 3 3 5 3" xfId="42791" xr:uid="{00000000-0005-0000-0000-000095720000}"/>
    <cellStyle name="SAPBEXHLevel3X 2 3 3 6" xfId="10812" xr:uid="{00000000-0005-0000-0000-000096720000}"/>
    <cellStyle name="SAPBEXHLevel3X 2 3 3 7" xfId="22529" xr:uid="{00000000-0005-0000-0000-000097720000}"/>
    <cellStyle name="SAPBEXHLevel3X 2 3 3 8" xfId="33875" xr:uid="{00000000-0005-0000-0000-000098720000}"/>
    <cellStyle name="SAPBEXHLevel3X 2 3 4" xfId="7106" xr:uid="{00000000-0005-0000-0000-000099720000}"/>
    <cellStyle name="SAPBEXHLevel3X 2 3 4 2" xfId="16387" xr:uid="{00000000-0005-0000-0000-00009A720000}"/>
    <cellStyle name="SAPBEXHLevel3X 2 3 4 2 2" xfId="27941" xr:uid="{00000000-0005-0000-0000-00009B720000}"/>
    <cellStyle name="SAPBEXHLevel3X 2 3 4 2 3" xfId="38852" xr:uid="{00000000-0005-0000-0000-00009C720000}"/>
    <cellStyle name="SAPBEXHLevel3X 2 3 4 3" xfId="18243" xr:uid="{00000000-0005-0000-0000-00009D720000}"/>
    <cellStyle name="SAPBEXHLevel3X 2 3 4 3 2" xfId="29731" xr:uid="{00000000-0005-0000-0000-00009E720000}"/>
    <cellStyle name="SAPBEXHLevel3X 2 3 4 3 3" xfId="40532" xr:uid="{00000000-0005-0000-0000-00009F720000}"/>
    <cellStyle name="SAPBEXHLevel3X 2 3 4 4" xfId="19906" xr:uid="{00000000-0005-0000-0000-0000A0720000}"/>
    <cellStyle name="SAPBEXHLevel3X 2 3 4 4 2" xfId="31394" xr:uid="{00000000-0005-0000-0000-0000A1720000}"/>
    <cellStyle name="SAPBEXHLevel3X 2 3 4 4 3" xfId="42076" xr:uid="{00000000-0005-0000-0000-0000A2720000}"/>
    <cellStyle name="SAPBEXHLevel3X 2 3 4 5" xfId="21640" xr:uid="{00000000-0005-0000-0000-0000A3720000}"/>
    <cellStyle name="SAPBEXHLevel3X 2 3 4 5 2" xfId="33121" xr:uid="{00000000-0005-0000-0000-0000A4720000}"/>
    <cellStyle name="SAPBEXHLevel3X 2 3 4 5 3" xfId="43615" xr:uid="{00000000-0005-0000-0000-0000A5720000}"/>
    <cellStyle name="SAPBEXHLevel3X 2 3 4 6" xfId="11809" xr:uid="{00000000-0005-0000-0000-0000A6720000}"/>
    <cellStyle name="SAPBEXHLevel3X 2 3 4 7" xfId="23464" xr:uid="{00000000-0005-0000-0000-0000A7720000}"/>
    <cellStyle name="SAPBEXHLevel3X 2 3 4 8" xfId="34801" xr:uid="{00000000-0005-0000-0000-0000A8720000}"/>
    <cellStyle name="SAPBEXHLevel3X 2 3 5" xfId="6945" xr:uid="{00000000-0005-0000-0000-0000A9720000}"/>
    <cellStyle name="SAPBEXHLevel3X 2 3 5 2" xfId="16226" xr:uid="{00000000-0005-0000-0000-0000AA720000}"/>
    <cellStyle name="SAPBEXHLevel3X 2 3 5 2 2" xfId="27780" xr:uid="{00000000-0005-0000-0000-0000AB720000}"/>
    <cellStyle name="SAPBEXHLevel3X 2 3 5 2 3" xfId="38712" xr:uid="{00000000-0005-0000-0000-0000AC720000}"/>
    <cellStyle name="SAPBEXHLevel3X 2 3 5 3" xfId="18100" xr:uid="{00000000-0005-0000-0000-0000AD720000}"/>
    <cellStyle name="SAPBEXHLevel3X 2 3 5 3 2" xfId="29588" xr:uid="{00000000-0005-0000-0000-0000AE720000}"/>
    <cellStyle name="SAPBEXHLevel3X 2 3 5 3 3" xfId="40390" xr:uid="{00000000-0005-0000-0000-0000AF720000}"/>
    <cellStyle name="SAPBEXHLevel3X 2 3 5 4" xfId="19745" xr:uid="{00000000-0005-0000-0000-0000B0720000}"/>
    <cellStyle name="SAPBEXHLevel3X 2 3 5 4 2" xfId="31233" xr:uid="{00000000-0005-0000-0000-0000B1720000}"/>
    <cellStyle name="SAPBEXHLevel3X 2 3 5 4 3" xfId="41936" xr:uid="{00000000-0005-0000-0000-0000B2720000}"/>
    <cellStyle name="SAPBEXHLevel3X 2 3 5 5" xfId="21479" xr:uid="{00000000-0005-0000-0000-0000B3720000}"/>
    <cellStyle name="SAPBEXHLevel3X 2 3 5 5 2" xfId="32960" xr:uid="{00000000-0005-0000-0000-0000B4720000}"/>
    <cellStyle name="SAPBEXHLevel3X 2 3 5 5 3" xfId="43475" xr:uid="{00000000-0005-0000-0000-0000B5720000}"/>
    <cellStyle name="SAPBEXHLevel3X 2 3 5 6" xfId="11648" xr:uid="{00000000-0005-0000-0000-0000B6720000}"/>
    <cellStyle name="SAPBEXHLevel3X 2 3 5 7" xfId="23303" xr:uid="{00000000-0005-0000-0000-0000B7720000}"/>
    <cellStyle name="SAPBEXHLevel3X 2 3 5 8" xfId="34640" xr:uid="{00000000-0005-0000-0000-0000B8720000}"/>
    <cellStyle name="SAPBEXHLevel3X 2 3 6" xfId="6550" xr:uid="{00000000-0005-0000-0000-0000B9720000}"/>
    <cellStyle name="SAPBEXHLevel3X 2 3 6 2" xfId="15831" xr:uid="{00000000-0005-0000-0000-0000BA720000}"/>
    <cellStyle name="SAPBEXHLevel3X 2 3 6 2 2" xfId="27385" xr:uid="{00000000-0005-0000-0000-0000BB720000}"/>
    <cellStyle name="SAPBEXHLevel3X 2 3 6 2 3" xfId="38356" xr:uid="{00000000-0005-0000-0000-0000BC720000}"/>
    <cellStyle name="SAPBEXHLevel3X 2 3 6 3" xfId="17741" xr:uid="{00000000-0005-0000-0000-0000BD720000}"/>
    <cellStyle name="SAPBEXHLevel3X 2 3 6 3 2" xfId="29229" xr:uid="{00000000-0005-0000-0000-0000BE720000}"/>
    <cellStyle name="SAPBEXHLevel3X 2 3 6 3 3" xfId="40032" xr:uid="{00000000-0005-0000-0000-0000BF720000}"/>
    <cellStyle name="SAPBEXHLevel3X 2 3 6 4" xfId="19350" xr:uid="{00000000-0005-0000-0000-0000C0720000}"/>
    <cellStyle name="SAPBEXHLevel3X 2 3 6 4 2" xfId="30838" xr:uid="{00000000-0005-0000-0000-0000C1720000}"/>
    <cellStyle name="SAPBEXHLevel3X 2 3 6 4 3" xfId="41580" xr:uid="{00000000-0005-0000-0000-0000C2720000}"/>
    <cellStyle name="SAPBEXHLevel3X 2 3 6 5" xfId="21084" xr:uid="{00000000-0005-0000-0000-0000C3720000}"/>
    <cellStyle name="SAPBEXHLevel3X 2 3 6 5 2" xfId="32565" xr:uid="{00000000-0005-0000-0000-0000C4720000}"/>
    <cellStyle name="SAPBEXHLevel3X 2 3 6 5 3" xfId="43119" xr:uid="{00000000-0005-0000-0000-0000C5720000}"/>
    <cellStyle name="SAPBEXHLevel3X 2 3 6 6" xfId="11253" xr:uid="{00000000-0005-0000-0000-0000C6720000}"/>
    <cellStyle name="SAPBEXHLevel3X 2 3 6 7" xfId="22908" xr:uid="{00000000-0005-0000-0000-0000C7720000}"/>
    <cellStyle name="SAPBEXHLevel3X 2 3 6 8" xfId="34245" xr:uid="{00000000-0005-0000-0000-0000C8720000}"/>
    <cellStyle name="SAPBEXHLevel3X 2 3 7" xfId="10261" xr:uid="{00000000-0005-0000-0000-0000C9720000}"/>
    <cellStyle name="SAPBEXHLevel3X 2 3 8" xfId="13932" xr:uid="{00000000-0005-0000-0000-0000CA720000}"/>
    <cellStyle name="SAPBEXHLevel3X 2 3 8 2" xfId="25496" xr:uid="{00000000-0005-0000-0000-0000CB720000}"/>
    <cellStyle name="SAPBEXHLevel3X 2 3 8 3" xfId="36701" xr:uid="{00000000-0005-0000-0000-0000CC720000}"/>
    <cellStyle name="SAPBEXHLevel3X 2 3 9" xfId="12672" xr:uid="{00000000-0005-0000-0000-0000CD720000}"/>
    <cellStyle name="SAPBEXHLevel3X 2 3 9 2" xfId="24242" xr:uid="{00000000-0005-0000-0000-0000CE720000}"/>
    <cellStyle name="SAPBEXHLevel3X 2 3 9 3" xfId="35573" xr:uid="{00000000-0005-0000-0000-0000CF720000}"/>
    <cellStyle name="SAPBEXHLevel3X 2 4" xfId="4461" xr:uid="{00000000-0005-0000-0000-0000D0720000}"/>
    <cellStyle name="SAPBEXHLevel3X 2 5" xfId="4462" xr:uid="{00000000-0005-0000-0000-0000D1720000}"/>
    <cellStyle name="SAPBEXHLevel3X 2 6" xfId="6579" xr:uid="{00000000-0005-0000-0000-0000D2720000}"/>
    <cellStyle name="SAPBEXHLevel3X 2 6 2" xfId="15860" xr:uid="{00000000-0005-0000-0000-0000D3720000}"/>
    <cellStyle name="SAPBEXHLevel3X 2 6 2 2" xfId="27414" xr:uid="{00000000-0005-0000-0000-0000D4720000}"/>
    <cellStyle name="SAPBEXHLevel3X 2 6 2 3" xfId="38384" xr:uid="{00000000-0005-0000-0000-0000D5720000}"/>
    <cellStyle name="SAPBEXHLevel3X 2 6 3" xfId="17769" xr:uid="{00000000-0005-0000-0000-0000D6720000}"/>
    <cellStyle name="SAPBEXHLevel3X 2 6 3 2" xfId="29257" xr:uid="{00000000-0005-0000-0000-0000D7720000}"/>
    <cellStyle name="SAPBEXHLevel3X 2 6 3 3" xfId="40060" xr:uid="{00000000-0005-0000-0000-0000D8720000}"/>
    <cellStyle name="SAPBEXHLevel3X 2 6 4" xfId="19379" xr:uid="{00000000-0005-0000-0000-0000D9720000}"/>
    <cellStyle name="SAPBEXHLevel3X 2 6 4 2" xfId="30867" xr:uid="{00000000-0005-0000-0000-0000DA720000}"/>
    <cellStyle name="SAPBEXHLevel3X 2 6 4 3" xfId="41608" xr:uid="{00000000-0005-0000-0000-0000DB720000}"/>
    <cellStyle name="SAPBEXHLevel3X 2 6 5" xfId="21113" xr:uid="{00000000-0005-0000-0000-0000DC720000}"/>
    <cellStyle name="SAPBEXHLevel3X 2 6 5 2" xfId="32594" xr:uid="{00000000-0005-0000-0000-0000DD720000}"/>
    <cellStyle name="SAPBEXHLevel3X 2 6 5 3" xfId="43147" xr:uid="{00000000-0005-0000-0000-0000DE720000}"/>
    <cellStyle name="SAPBEXHLevel3X 2 6 6" xfId="11282" xr:uid="{00000000-0005-0000-0000-0000DF720000}"/>
    <cellStyle name="SAPBEXHLevel3X 2 6 7" xfId="22937" xr:uid="{00000000-0005-0000-0000-0000E0720000}"/>
    <cellStyle name="SAPBEXHLevel3X 2 6 8" xfId="34274" xr:uid="{00000000-0005-0000-0000-0000E1720000}"/>
    <cellStyle name="SAPBEXHLevel3X 2 7" xfId="6386" xr:uid="{00000000-0005-0000-0000-0000E2720000}"/>
    <cellStyle name="SAPBEXHLevel3X 2 7 2" xfId="15667" xr:uid="{00000000-0005-0000-0000-0000E3720000}"/>
    <cellStyle name="SAPBEXHLevel3X 2 7 2 2" xfId="27221" xr:uid="{00000000-0005-0000-0000-0000E4720000}"/>
    <cellStyle name="SAPBEXHLevel3X 2 7 2 3" xfId="38215" xr:uid="{00000000-0005-0000-0000-0000E5720000}"/>
    <cellStyle name="SAPBEXHLevel3X 2 7 3" xfId="17596" xr:uid="{00000000-0005-0000-0000-0000E6720000}"/>
    <cellStyle name="SAPBEXHLevel3X 2 7 3 2" xfId="29084" xr:uid="{00000000-0005-0000-0000-0000E7720000}"/>
    <cellStyle name="SAPBEXHLevel3X 2 7 3 3" xfId="39887" xr:uid="{00000000-0005-0000-0000-0000E8720000}"/>
    <cellStyle name="SAPBEXHLevel3X 2 7 4" xfId="19186" xr:uid="{00000000-0005-0000-0000-0000E9720000}"/>
    <cellStyle name="SAPBEXHLevel3X 2 7 4 2" xfId="30674" xr:uid="{00000000-0005-0000-0000-0000EA720000}"/>
    <cellStyle name="SAPBEXHLevel3X 2 7 4 3" xfId="41439" xr:uid="{00000000-0005-0000-0000-0000EB720000}"/>
    <cellStyle name="SAPBEXHLevel3X 2 7 5" xfId="20920" xr:uid="{00000000-0005-0000-0000-0000EC720000}"/>
    <cellStyle name="SAPBEXHLevel3X 2 7 5 2" xfId="32401" xr:uid="{00000000-0005-0000-0000-0000ED720000}"/>
    <cellStyle name="SAPBEXHLevel3X 2 7 5 3" xfId="42978" xr:uid="{00000000-0005-0000-0000-0000EE720000}"/>
    <cellStyle name="SAPBEXHLevel3X 2 7 6" xfId="11089" xr:uid="{00000000-0005-0000-0000-0000EF720000}"/>
    <cellStyle name="SAPBEXHLevel3X 2 7 7" xfId="22744" xr:uid="{00000000-0005-0000-0000-0000F0720000}"/>
    <cellStyle name="SAPBEXHLevel3X 2 7 8" xfId="34081" xr:uid="{00000000-0005-0000-0000-0000F1720000}"/>
    <cellStyle name="SAPBEXHLevel3X 2 8" xfId="6964" xr:uid="{00000000-0005-0000-0000-0000F2720000}"/>
    <cellStyle name="SAPBEXHLevel3X 2 8 2" xfId="16245" xr:uid="{00000000-0005-0000-0000-0000F3720000}"/>
    <cellStyle name="SAPBEXHLevel3X 2 8 2 2" xfId="27799" xr:uid="{00000000-0005-0000-0000-0000F4720000}"/>
    <cellStyle name="SAPBEXHLevel3X 2 8 2 3" xfId="38726" xr:uid="{00000000-0005-0000-0000-0000F5720000}"/>
    <cellStyle name="SAPBEXHLevel3X 2 8 3" xfId="18115" xr:uid="{00000000-0005-0000-0000-0000F6720000}"/>
    <cellStyle name="SAPBEXHLevel3X 2 8 3 2" xfId="29603" xr:uid="{00000000-0005-0000-0000-0000F7720000}"/>
    <cellStyle name="SAPBEXHLevel3X 2 8 3 3" xfId="40404" xr:uid="{00000000-0005-0000-0000-0000F8720000}"/>
    <cellStyle name="SAPBEXHLevel3X 2 8 4" xfId="19764" xr:uid="{00000000-0005-0000-0000-0000F9720000}"/>
    <cellStyle name="SAPBEXHLevel3X 2 8 4 2" xfId="31252" xr:uid="{00000000-0005-0000-0000-0000FA720000}"/>
    <cellStyle name="SAPBEXHLevel3X 2 8 4 3" xfId="41950" xr:uid="{00000000-0005-0000-0000-0000FB720000}"/>
    <cellStyle name="SAPBEXHLevel3X 2 8 5" xfId="21498" xr:uid="{00000000-0005-0000-0000-0000FC720000}"/>
    <cellStyle name="SAPBEXHLevel3X 2 8 5 2" xfId="32979" xr:uid="{00000000-0005-0000-0000-0000FD720000}"/>
    <cellStyle name="SAPBEXHLevel3X 2 8 5 3" xfId="43489" xr:uid="{00000000-0005-0000-0000-0000FE720000}"/>
    <cellStyle name="SAPBEXHLevel3X 2 8 6" xfId="11667" xr:uid="{00000000-0005-0000-0000-0000FF720000}"/>
    <cellStyle name="SAPBEXHLevel3X 2 8 7" xfId="23322" xr:uid="{00000000-0005-0000-0000-000000730000}"/>
    <cellStyle name="SAPBEXHLevel3X 2 8 8" xfId="34659" xr:uid="{00000000-0005-0000-0000-000001730000}"/>
    <cellStyle name="SAPBEXHLevel3X 2 9" xfId="10259" xr:uid="{00000000-0005-0000-0000-000002730000}"/>
    <cellStyle name="SAPBEXHLevel3X 2 9 2" xfId="14997" xr:uid="{00000000-0005-0000-0000-000003730000}"/>
    <cellStyle name="SAPBEXHLevel3X 2 9 2 2" xfId="26555" xr:uid="{00000000-0005-0000-0000-000004730000}"/>
    <cellStyle name="SAPBEXHLevel3X 2 9 2 3" xfId="37609" xr:uid="{00000000-0005-0000-0000-000005730000}"/>
    <cellStyle name="SAPBEXHLevel3X 2 9 3" xfId="13264" xr:uid="{00000000-0005-0000-0000-000006730000}"/>
    <cellStyle name="SAPBEXHLevel3X 2 9 3 2" xfId="24832" xr:uid="{00000000-0005-0000-0000-000007730000}"/>
    <cellStyle name="SAPBEXHLevel3X 2 9 3 3" xfId="36110" xr:uid="{00000000-0005-0000-0000-000008730000}"/>
    <cellStyle name="SAPBEXHLevel3X 2 9 4" xfId="15117" xr:uid="{00000000-0005-0000-0000-000009730000}"/>
    <cellStyle name="SAPBEXHLevel3X 2 9 4 2" xfId="26675" xr:uid="{00000000-0005-0000-0000-00000A730000}"/>
    <cellStyle name="SAPBEXHLevel3X 2 9 4 3" xfId="37719" xr:uid="{00000000-0005-0000-0000-00000B730000}"/>
    <cellStyle name="SAPBEXHLevel3X 2 9 5" xfId="14845" xr:uid="{00000000-0005-0000-0000-00000C730000}"/>
    <cellStyle name="SAPBEXHLevel3X 2 9 5 2" xfId="26404" xr:uid="{00000000-0005-0000-0000-00000D730000}"/>
    <cellStyle name="SAPBEXHLevel3X 2 9 5 3" xfId="37489" xr:uid="{00000000-0005-0000-0000-00000E730000}"/>
    <cellStyle name="SAPBEXHLevel3X 2 9 6" xfId="22390" xr:uid="{00000000-0005-0000-0000-00000F730000}"/>
    <cellStyle name="SAPBEXHLevel3X 2 9 7" xfId="10782" xr:uid="{00000000-0005-0000-0000-000010730000}"/>
    <cellStyle name="SAPBEXHLevel3X 3" xfId="4463" xr:uid="{00000000-0005-0000-0000-000011730000}"/>
    <cellStyle name="SAPBEXHLevel3X 3 10" xfId="13487" xr:uid="{00000000-0005-0000-0000-000012730000}"/>
    <cellStyle name="SAPBEXHLevel3X 3 10 2" xfId="25053" xr:uid="{00000000-0005-0000-0000-000013730000}"/>
    <cellStyle name="SAPBEXHLevel3X 3 10 3" xfId="36312" xr:uid="{00000000-0005-0000-0000-000014730000}"/>
    <cellStyle name="SAPBEXHLevel3X 3 11" xfId="14387" xr:uid="{00000000-0005-0000-0000-000015730000}"/>
    <cellStyle name="SAPBEXHLevel3X 3 11 2" xfId="25951" xr:uid="{00000000-0005-0000-0000-000016730000}"/>
    <cellStyle name="SAPBEXHLevel3X 3 11 3" xfId="37098" xr:uid="{00000000-0005-0000-0000-000017730000}"/>
    <cellStyle name="SAPBEXHLevel3X 3 12" xfId="8985" xr:uid="{00000000-0005-0000-0000-000018730000}"/>
    <cellStyle name="SAPBEXHLevel3X 3 13" xfId="8433" xr:uid="{00000000-0005-0000-0000-000019730000}"/>
    <cellStyle name="SAPBEXHLevel3X 3 2" xfId="4464" xr:uid="{00000000-0005-0000-0000-00001A730000}"/>
    <cellStyle name="SAPBEXHLevel3X 3 3" xfId="5504" xr:uid="{00000000-0005-0000-0000-00001B730000}"/>
    <cellStyle name="SAPBEXHLevel3X 3 3 2" xfId="15316" xr:uid="{00000000-0005-0000-0000-00001C730000}"/>
    <cellStyle name="SAPBEXHLevel3X 3 3 2 2" xfId="26871" xr:uid="{00000000-0005-0000-0000-00001D730000}"/>
    <cellStyle name="SAPBEXHLevel3X 3 3 2 3" xfId="37901" xr:uid="{00000000-0005-0000-0000-00001E730000}"/>
    <cellStyle name="SAPBEXHLevel3X 3 3 3" xfId="17293" xr:uid="{00000000-0005-0000-0000-00001F730000}"/>
    <cellStyle name="SAPBEXHLevel3X 3 3 3 2" xfId="28781" xr:uid="{00000000-0005-0000-0000-000020730000}"/>
    <cellStyle name="SAPBEXHLevel3X 3 3 3 3" xfId="39589" xr:uid="{00000000-0005-0000-0000-000021730000}"/>
    <cellStyle name="SAPBEXHLevel3X 3 3 4" xfId="18900" xr:uid="{00000000-0005-0000-0000-000022730000}"/>
    <cellStyle name="SAPBEXHLevel3X 3 3 4 2" xfId="30388" xr:uid="{00000000-0005-0000-0000-000023730000}"/>
    <cellStyle name="SAPBEXHLevel3X 3 3 4 3" xfId="41182" xr:uid="{00000000-0005-0000-0000-000024730000}"/>
    <cellStyle name="SAPBEXHLevel3X 3 3 5" xfId="20640" xr:uid="{00000000-0005-0000-0000-000025730000}"/>
    <cellStyle name="SAPBEXHLevel3X 3 3 5 2" xfId="32124" xr:uid="{00000000-0005-0000-0000-000026730000}"/>
    <cellStyle name="SAPBEXHLevel3X 3 3 5 3" xfId="42730" xr:uid="{00000000-0005-0000-0000-000027730000}"/>
    <cellStyle name="SAPBEXHLevel3X 3 3 6" xfId="10733" xr:uid="{00000000-0005-0000-0000-000028730000}"/>
    <cellStyle name="SAPBEXHLevel3X 3 3 7" xfId="22472" xr:uid="{00000000-0005-0000-0000-000029730000}"/>
    <cellStyle name="SAPBEXHLevel3X 3 3 8" xfId="33819" xr:uid="{00000000-0005-0000-0000-00002A730000}"/>
    <cellStyle name="SAPBEXHLevel3X 3 4" xfId="6933" xr:uid="{00000000-0005-0000-0000-00002B730000}"/>
    <cellStyle name="SAPBEXHLevel3X 3 4 2" xfId="16214" xr:uid="{00000000-0005-0000-0000-00002C730000}"/>
    <cellStyle name="SAPBEXHLevel3X 3 4 2 2" xfId="27768" xr:uid="{00000000-0005-0000-0000-00002D730000}"/>
    <cellStyle name="SAPBEXHLevel3X 3 4 2 3" xfId="38700" xr:uid="{00000000-0005-0000-0000-00002E730000}"/>
    <cellStyle name="SAPBEXHLevel3X 3 4 3" xfId="18088" xr:uid="{00000000-0005-0000-0000-00002F730000}"/>
    <cellStyle name="SAPBEXHLevel3X 3 4 3 2" xfId="29576" xr:uid="{00000000-0005-0000-0000-000030730000}"/>
    <cellStyle name="SAPBEXHLevel3X 3 4 3 3" xfId="40378" xr:uid="{00000000-0005-0000-0000-000031730000}"/>
    <cellStyle name="SAPBEXHLevel3X 3 4 4" xfId="19733" xr:uid="{00000000-0005-0000-0000-000032730000}"/>
    <cellStyle name="SAPBEXHLevel3X 3 4 4 2" xfId="31221" xr:uid="{00000000-0005-0000-0000-000033730000}"/>
    <cellStyle name="SAPBEXHLevel3X 3 4 4 3" xfId="41924" xr:uid="{00000000-0005-0000-0000-000034730000}"/>
    <cellStyle name="SAPBEXHLevel3X 3 4 5" xfId="21467" xr:uid="{00000000-0005-0000-0000-000035730000}"/>
    <cellStyle name="SAPBEXHLevel3X 3 4 5 2" xfId="32948" xr:uid="{00000000-0005-0000-0000-000036730000}"/>
    <cellStyle name="SAPBEXHLevel3X 3 4 5 3" xfId="43463" xr:uid="{00000000-0005-0000-0000-000037730000}"/>
    <cellStyle name="SAPBEXHLevel3X 3 4 6" xfId="11636" xr:uid="{00000000-0005-0000-0000-000038730000}"/>
    <cellStyle name="SAPBEXHLevel3X 3 4 7" xfId="23291" xr:uid="{00000000-0005-0000-0000-000039730000}"/>
    <cellStyle name="SAPBEXHLevel3X 3 4 8" xfId="34628" xr:uid="{00000000-0005-0000-0000-00003A730000}"/>
    <cellStyle name="SAPBEXHLevel3X 3 5" xfId="7769" xr:uid="{00000000-0005-0000-0000-00003B730000}"/>
    <cellStyle name="SAPBEXHLevel3X 3 5 2" xfId="16754" xr:uid="{00000000-0005-0000-0000-00003C730000}"/>
    <cellStyle name="SAPBEXHLevel3X 3 5 2 2" xfId="28308" xr:uid="{00000000-0005-0000-0000-00003D730000}"/>
    <cellStyle name="SAPBEXHLevel3X 3 5 2 3" xfId="39177" xr:uid="{00000000-0005-0000-0000-00003E730000}"/>
    <cellStyle name="SAPBEXHLevel3X 3 5 3" xfId="18552" xr:uid="{00000000-0005-0000-0000-00003F730000}"/>
    <cellStyle name="SAPBEXHLevel3X 3 5 3 2" xfId="30040" xr:uid="{00000000-0005-0000-0000-000040730000}"/>
    <cellStyle name="SAPBEXHLevel3X 3 5 3 3" xfId="40838" xr:uid="{00000000-0005-0000-0000-000041730000}"/>
    <cellStyle name="SAPBEXHLevel3X 3 5 4" xfId="20241" xr:uid="{00000000-0005-0000-0000-000042730000}"/>
    <cellStyle name="SAPBEXHLevel3X 3 5 4 2" xfId="31729" xr:uid="{00000000-0005-0000-0000-000043730000}"/>
    <cellStyle name="SAPBEXHLevel3X 3 5 4 3" xfId="42373" xr:uid="{00000000-0005-0000-0000-000044730000}"/>
    <cellStyle name="SAPBEXHLevel3X 3 5 5" xfId="21975" xr:uid="{00000000-0005-0000-0000-000045730000}"/>
    <cellStyle name="SAPBEXHLevel3X 3 5 5 2" xfId="33456" xr:uid="{00000000-0005-0000-0000-000046730000}"/>
    <cellStyle name="SAPBEXHLevel3X 3 5 5 3" xfId="43912" xr:uid="{00000000-0005-0000-0000-000047730000}"/>
    <cellStyle name="SAPBEXHLevel3X 3 5 6" xfId="12220" xr:uid="{00000000-0005-0000-0000-000048730000}"/>
    <cellStyle name="SAPBEXHLevel3X 3 5 7" xfId="23799" xr:uid="{00000000-0005-0000-0000-000049730000}"/>
    <cellStyle name="SAPBEXHLevel3X 3 5 8" xfId="35134" xr:uid="{00000000-0005-0000-0000-00004A730000}"/>
    <cellStyle name="SAPBEXHLevel3X 3 6" xfId="6740" xr:uid="{00000000-0005-0000-0000-00004B730000}"/>
    <cellStyle name="SAPBEXHLevel3X 3 6 2" xfId="16021" xr:uid="{00000000-0005-0000-0000-00004C730000}"/>
    <cellStyle name="SAPBEXHLevel3X 3 6 2 2" xfId="27575" xr:uid="{00000000-0005-0000-0000-00004D730000}"/>
    <cellStyle name="SAPBEXHLevel3X 3 6 2 3" xfId="38532" xr:uid="{00000000-0005-0000-0000-00004E730000}"/>
    <cellStyle name="SAPBEXHLevel3X 3 6 3" xfId="17919" xr:uid="{00000000-0005-0000-0000-00004F730000}"/>
    <cellStyle name="SAPBEXHLevel3X 3 6 3 2" xfId="29407" xr:uid="{00000000-0005-0000-0000-000050730000}"/>
    <cellStyle name="SAPBEXHLevel3X 3 6 3 3" xfId="40209" xr:uid="{00000000-0005-0000-0000-000051730000}"/>
    <cellStyle name="SAPBEXHLevel3X 3 6 4" xfId="19540" xr:uid="{00000000-0005-0000-0000-000052730000}"/>
    <cellStyle name="SAPBEXHLevel3X 3 6 4 2" xfId="31028" xr:uid="{00000000-0005-0000-0000-000053730000}"/>
    <cellStyle name="SAPBEXHLevel3X 3 6 4 3" xfId="41756" xr:uid="{00000000-0005-0000-0000-000054730000}"/>
    <cellStyle name="SAPBEXHLevel3X 3 6 5" xfId="21274" xr:uid="{00000000-0005-0000-0000-000055730000}"/>
    <cellStyle name="SAPBEXHLevel3X 3 6 5 2" xfId="32755" xr:uid="{00000000-0005-0000-0000-000056730000}"/>
    <cellStyle name="SAPBEXHLevel3X 3 6 5 3" xfId="43295" xr:uid="{00000000-0005-0000-0000-000057730000}"/>
    <cellStyle name="SAPBEXHLevel3X 3 6 6" xfId="11443" xr:uid="{00000000-0005-0000-0000-000058730000}"/>
    <cellStyle name="SAPBEXHLevel3X 3 6 7" xfId="23098" xr:uid="{00000000-0005-0000-0000-000059730000}"/>
    <cellStyle name="SAPBEXHLevel3X 3 6 8" xfId="34435" xr:uid="{00000000-0005-0000-0000-00005A730000}"/>
    <cellStyle name="SAPBEXHLevel3X 3 7" xfId="10262" xr:uid="{00000000-0005-0000-0000-00005B730000}"/>
    <cellStyle name="SAPBEXHLevel3X 3 8" xfId="13646" xr:uid="{00000000-0005-0000-0000-00005C730000}"/>
    <cellStyle name="SAPBEXHLevel3X 3 8 2" xfId="25210" xr:uid="{00000000-0005-0000-0000-00005D730000}"/>
    <cellStyle name="SAPBEXHLevel3X 3 8 3" xfId="36449" xr:uid="{00000000-0005-0000-0000-00005E730000}"/>
    <cellStyle name="SAPBEXHLevel3X 3 9" xfId="14755" xr:uid="{00000000-0005-0000-0000-00005F730000}"/>
    <cellStyle name="SAPBEXHLevel3X 3 9 2" xfId="26314" xr:uid="{00000000-0005-0000-0000-000060730000}"/>
    <cellStyle name="SAPBEXHLevel3X 3 9 3" xfId="37408" xr:uid="{00000000-0005-0000-0000-000061730000}"/>
    <cellStyle name="SAPBEXHLevel3X 4" xfId="4465" xr:uid="{00000000-0005-0000-0000-000062730000}"/>
    <cellStyle name="SAPBEXHLevel3X 4 10" xfId="9174" xr:uid="{00000000-0005-0000-0000-000063730000}"/>
    <cellStyle name="SAPBEXHLevel3X 4 11" xfId="8881" xr:uid="{00000000-0005-0000-0000-000064730000}"/>
    <cellStyle name="SAPBEXHLevel3X 4 12" xfId="8637" xr:uid="{00000000-0005-0000-0000-000065730000}"/>
    <cellStyle name="SAPBEXHLevel3X 4 2" xfId="7390" xr:uid="{00000000-0005-0000-0000-000066730000}"/>
    <cellStyle name="SAPBEXHLevel3X 4 2 2" xfId="16622" xr:uid="{00000000-0005-0000-0000-000067730000}"/>
    <cellStyle name="SAPBEXHLevel3X 4 2 2 2" xfId="28176" xr:uid="{00000000-0005-0000-0000-000068730000}"/>
    <cellStyle name="SAPBEXHLevel3X 4 2 2 3" xfId="39059" xr:uid="{00000000-0005-0000-0000-000069730000}"/>
    <cellStyle name="SAPBEXHLevel3X 4 2 3" xfId="18455" xr:uid="{00000000-0005-0000-0000-00006A730000}"/>
    <cellStyle name="SAPBEXHLevel3X 4 2 3 2" xfId="29943" xr:uid="{00000000-0005-0000-0000-00006B730000}"/>
    <cellStyle name="SAPBEXHLevel3X 4 2 3 3" xfId="40743" xr:uid="{00000000-0005-0000-0000-00006C730000}"/>
    <cellStyle name="SAPBEXHLevel3X 4 2 4" xfId="20141" xr:uid="{00000000-0005-0000-0000-00006D730000}"/>
    <cellStyle name="SAPBEXHLevel3X 4 2 4 2" xfId="31629" xr:uid="{00000000-0005-0000-0000-00006E730000}"/>
    <cellStyle name="SAPBEXHLevel3X 4 2 4 3" xfId="42283" xr:uid="{00000000-0005-0000-0000-00006F730000}"/>
    <cellStyle name="SAPBEXHLevel3X 4 2 5" xfId="21875" xr:uid="{00000000-0005-0000-0000-000070730000}"/>
    <cellStyle name="SAPBEXHLevel3X 4 2 5 2" xfId="33356" xr:uid="{00000000-0005-0000-0000-000071730000}"/>
    <cellStyle name="SAPBEXHLevel3X 4 2 5 3" xfId="43822" xr:uid="{00000000-0005-0000-0000-000072730000}"/>
    <cellStyle name="SAPBEXHLevel3X 4 2 6" xfId="12042" xr:uid="{00000000-0005-0000-0000-000073730000}"/>
    <cellStyle name="SAPBEXHLevel3X 4 2 7" xfId="23699" xr:uid="{00000000-0005-0000-0000-000074730000}"/>
    <cellStyle name="SAPBEXHLevel3X 4 2 8" xfId="35034" xr:uid="{00000000-0005-0000-0000-000075730000}"/>
    <cellStyle name="SAPBEXHLevel3X 4 3" xfId="7884" xr:uid="{00000000-0005-0000-0000-000076730000}"/>
    <cellStyle name="SAPBEXHLevel3X 4 3 2" xfId="16869" xr:uid="{00000000-0005-0000-0000-000077730000}"/>
    <cellStyle name="SAPBEXHLevel3X 4 3 2 2" xfId="28423" xr:uid="{00000000-0005-0000-0000-000078730000}"/>
    <cellStyle name="SAPBEXHLevel3X 4 3 2 3" xfId="39265" xr:uid="{00000000-0005-0000-0000-000079730000}"/>
    <cellStyle name="SAPBEXHLevel3X 4 3 3" xfId="18648" xr:uid="{00000000-0005-0000-0000-00007A730000}"/>
    <cellStyle name="SAPBEXHLevel3X 4 3 3 2" xfId="30136" xr:uid="{00000000-0005-0000-0000-00007B730000}"/>
    <cellStyle name="SAPBEXHLevel3X 4 3 3 3" xfId="40933" xr:uid="{00000000-0005-0000-0000-00007C730000}"/>
    <cellStyle name="SAPBEXHLevel3X 4 3 4" xfId="20356" xr:uid="{00000000-0005-0000-0000-00007D730000}"/>
    <cellStyle name="SAPBEXHLevel3X 4 3 4 2" xfId="31844" xr:uid="{00000000-0005-0000-0000-00007E730000}"/>
    <cellStyle name="SAPBEXHLevel3X 4 3 4 3" xfId="42461" xr:uid="{00000000-0005-0000-0000-00007F730000}"/>
    <cellStyle name="SAPBEXHLevel3X 4 3 5" xfId="22090" xr:uid="{00000000-0005-0000-0000-000080730000}"/>
    <cellStyle name="SAPBEXHLevel3X 4 3 5 2" xfId="33571" xr:uid="{00000000-0005-0000-0000-000081730000}"/>
    <cellStyle name="SAPBEXHLevel3X 4 3 5 3" xfId="44000" xr:uid="{00000000-0005-0000-0000-000082730000}"/>
    <cellStyle name="SAPBEXHLevel3X 4 3 6" xfId="12335" xr:uid="{00000000-0005-0000-0000-000083730000}"/>
    <cellStyle name="SAPBEXHLevel3X 4 3 7" xfId="23914" xr:uid="{00000000-0005-0000-0000-000084730000}"/>
    <cellStyle name="SAPBEXHLevel3X 4 3 8" xfId="35249" xr:uid="{00000000-0005-0000-0000-000085730000}"/>
    <cellStyle name="SAPBEXHLevel3X 4 4" xfId="7986" xr:uid="{00000000-0005-0000-0000-000086730000}"/>
    <cellStyle name="SAPBEXHLevel3X 4 4 2" xfId="16971" xr:uid="{00000000-0005-0000-0000-000087730000}"/>
    <cellStyle name="SAPBEXHLevel3X 4 4 2 2" xfId="28525" xr:uid="{00000000-0005-0000-0000-000088730000}"/>
    <cellStyle name="SAPBEXHLevel3X 4 4 2 3" xfId="39363" xr:uid="{00000000-0005-0000-0000-000089730000}"/>
    <cellStyle name="SAPBEXHLevel3X 4 4 3" xfId="18748" xr:uid="{00000000-0005-0000-0000-00008A730000}"/>
    <cellStyle name="SAPBEXHLevel3X 4 4 3 2" xfId="30236" xr:uid="{00000000-0005-0000-0000-00008B730000}"/>
    <cellStyle name="SAPBEXHLevel3X 4 4 3 3" xfId="41032" xr:uid="{00000000-0005-0000-0000-00008C730000}"/>
    <cellStyle name="SAPBEXHLevel3X 4 4 4" xfId="20458" xr:uid="{00000000-0005-0000-0000-00008D730000}"/>
    <cellStyle name="SAPBEXHLevel3X 4 4 4 2" xfId="31946" xr:uid="{00000000-0005-0000-0000-00008E730000}"/>
    <cellStyle name="SAPBEXHLevel3X 4 4 4 3" xfId="42559" xr:uid="{00000000-0005-0000-0000-00008F730000}"/>
    <cellStyle name="SAPBEXHLevel3X 4 4 5" xfId="22192" xr:uid="{00000000-0005-0000-0000-000090730000}"/>
    <cellStyle name="SAPBEXHLevel3X 4 4 5 2" xfId="33673" xr:uid="{00000000-0005-0000-0000-000091730000}"/>
    <cellStyle name="SAPBEXHLevel3X 4 4 5 3" xfId="44098" xr:uid="{00000000-0005-0000-0000-000092730000}"/>
    <cellStyle name="SAPBEXHLevel3X 4 4 6" xfId="12437" xr:uid="{00000000-0005-0000-0000-000093730000}"/>
    <cellStyle name="SAPBEXHLevel3X 4 4 7" xfId="24016" xr:uid="{00000000-0005-0000-0000-000094730000}"/>
    <cellStyle name="SAPBEXHLevel3X 4 4 8" xfId="35351" xr:uid="{00000000-0005-0000-0000-000095730000}"/>
    <cellStyle name="SAPBEXHLevel3X 4 5" xfId="10263" xr:uid="{00000000-0005-0000-0000-000096730000}"/>
    <cellStyle name="SAPBEXHLevel3X 4 6" xfId="14261" xr:uid="{00000000-0005-0000-0000-000097730000}"/>
    <cellStyle name="SAPBEXHLevel3X 4 6 2" xfId="25825" xr:uid="{00000000-0005-0000-0000-000098730000}"/>
    <cellStyle name="SAPBEXHLevel3X 4 6 3" xfId="36988" xr:uid="{00000000-0005-0000-0000-000099730000}"/>
    <cellStyle name="SAPBEXHLevel3X 4 7" xfId="13426" xr:uid="{00000000-0005-0000-0000-00009A730000}"/>
    <cellStyle name="SAPBEXHLevel3X 4 7 2" xfId="24992" xr:uid="{00000000-0005-0000-0000-00009B730000}"/>
    <cellStyle name="SAPBEXHLevel3X 4 7 3" xfId="36257" xr:uid="{00000000-0005-0000-0000-00009C730000}"/>
    <cellStyle name="SAPBEXHLevel3X 4 8" xfId="15358" xr:uid="{00000000-0005-0000-0000-00009D730000}"/>
    <cellStyle name="SAPBEXHLevel3X 4 8 2" xfId="26913" xr:uid="{00000000-0005-0000-0000-00009E730000}"/>
    <cellStyle name="SAPBEXHLevel3X 4 8 3" xfId="37937" xr:uid="{00000000-0005-0000-0000-00009F730000}"/>
    <cellStyle name="SAPBEXHLevel3X 4 9" xfId="13733" xr:uid="{00000000-0005-0000-0000-0000A0730000}"/>
    <cellStyle name="SAPBEXHLevel3X 4 9 2" xfId="25297" xr:uid="{00000000-0005-0000-0000-0000A1730000}"/>
    <cellStyle name="SAPBEXHLevel3X 4 9 3" xfId="36527" xr:uid="{00000000-0005-0000-0000-0000A2730000}"/>
    <cellStyle name="SAPBEXHLevel3X 5" xfId="12609" xr:uid="{00000000-0005-0000-0000-0000A3730000}"/>
    <cellStyle name="SAPBEXHLevel3X 5 2" xfId="24179" xr:uid="{00000000-0005-0000-0000-0000A4730000}"/>
    <cellStyle name="SAPBEXHLevel3X 5 3" xfId="35510" xr:uid="{00000000-0005-0000-0000-0000A5730000}"/>
    <cellStyle name="SAPBEXHLevel3X 6" xfId="15187" xr:uid="{00000000-0005-0000-0000-0000A6730000}"/>
    <cellStyle name="SAPBEXHLevel3X 6 2" xfId="26745" xr:uid="{00000000-0005-0000-0000-0000A7730000}"/>
    <cellStyle name="SAPBEXHLevel3X 6 3" xfId="37784" xr:uid="{00000000-0005-0000-0000-0000A8730000}"/>
    <cellStyle name="SAPBEXHLevel3X 7" xfId="17188" xr:uid="{00000000-0005-0000-0000-0000A9730000}"/>
    <cellStyle name="SAPBEXHLevel3X 7 2" xfId="28676" xr:uid="{00000000-0005-0000-0000-0000AA730000}"/>
    <cellStyle name="SAPBEXHLevel3X 7 3" xfId="39495" xr:uid="{00000000-0005-0000-0000-0000AB730000}"/>
    <cellStyle name="SAPBEXHLevel3X 8" xfId="13151" xr:uid="{00000000-0005-0000-0000-0000AC730000}"/>
    <cellStyle name="SAPBEXHLevel3X 8 2" xfId="24719" xr:uid="{00000000-0005-0000-0000-0000AD730000}"/>
    <cellStyle name="SAPBEXHLevel3X 8 3" xfId="36007" xr:uid="{00000000-0005-0000-0000-0000AE730000}"/>
    <cellStyle name="SAPBEXHLevel3X 9" xfId="10775" xr:uid="{00000000-0005-0000-0000-0000AF730000}"/>
    <cellStyle name="SAPBEXresData" xfId="4466" xr:uid="{00000000-0005-0000-0000-0000B0730000}"/>
    <cellStyle name="SAPBEXresData 2" xfId="4467" xr:uid="{00000000-0005-0000-0000-0000B1730000}"/>
    <cellStyle name="SAPBEXresData 2 10" xfId="10018" xr:uid="{00000000-0005-0000-0000-0000B2730000}"/>
    <cellStyle name="SAPBEXresData 2 11" xfId="28629" xr:uid="{00000000-0005-0000-0000-0000B3730000}"/>
    <cellStyle name="SAPBEXresData 2 2" xfId="4468" xr:uid="{00000000-0005-0000-0000-0000B4730000}"/>
    <cellStyle name="SAPBEXresData 2 2 10" xfId="12694" xr:uid="{00000000-0005-0000-0000-0000B5730000}"/>
    <cellStyle name="SAPBEXresData 2 2 10 2" xfId="24264" xr:uid="{00000000-0005-0000-0000-0000B6730000}"/>
    <cellStyle name="SAPBEXresData 2 2 10 3" xfId="35595" xr:uid="{00000000-0005-0000-0000-0000B7730000}"/>
    <cellStyle name="SAPBEXresData 2 2 11" xfId="13983" xr:uid="{00000000-0005-0000-0000-0000B8730000}"/>
    <cellStyle name="SAPBEXresData 2 2 11 2" xfId="25547" xr:uid="{00000000-0005-0000-0000-0000B9730000}"/>
    <cellStyle name="SAPBEXresData 2 2 11 3" xfId="36750" xr:uid="{00000000-0005-0000-0000-0000BA730000}"/>
    <cellStyle name="SAPBEXresData 2 2 12" xfId="8630" xr:uid="{00000000-0005-0000-0000-0000BB730000}"/>
    <cellStyle name="SAPBEXresData 2 2 13" xfId="10675" xr:uid="{00000000-0005-0000-0000-0000BC730000}"/>
    <cellStyle name="SAPBEXresData 2 2 2" xfId="4469" xr:uid="{00000000-0005-0000-0000-0000BD730000}"/>
    <cellStyle name="SAPBEXresData 2 2 3" xfId="4470" xr:uid="{00000000-0005-0000-0000-0000BE730000}"/>
    <cellStyle name="SAPBEXresData 2 2 4" xfId="6935" xr:uid="{00000000-0005-0000-0000-0000BF730000}"/>
    <cellStyle name="SAPBEXresData 2 2 4 2" xfId="16216" xr:uid="{00000000-0005-0000-0000-0000C0730000}"/>
    <cellStyle name="SAPBEXresData 2 2 4 2 2" xfId="27770" xr:uid="{00000000-0005-0000-0000-0000C1730000}"/>
    <cellStyle name="SAPBEXresData 2 2 4 2 3" xfId="38702" xr:uid="{00000000-0005-0000-0000-0000C2730000}"/>
    <cellStyle name="SAPBEXresData 2 2 4 3" xfId="18090" xr:uid="{00000000-0005-0000-0000-0000C3730000}"/>
    <cellStyle name="SAPBEXresData 2 2 4 3 2" xfId="29578" xr:uid="{00000000-0005-0000-0000-0000C4730000}"/>
    <cellStyle name="SAPBEXresData 2 2 4 3 3" xfId="40380" xr:uid="{00000000-0005-0000-0000-0000C5730000}"/>
    <cellStyle name="SAPBEXresData 2 2 4 4" xfId="19735" xr:uid="{00000000-0005-0000-0000-0000C6730000}"/>
    <cellStyle name="SAPBEXresData 2 2 4 4 2" xfId="31223" xr:uid="{00000000-0005-0000-0000-0000C7730000}"/>
    <cellStyle name="SAPBEXresData 2 2 4 4 3" xfId="41926" xr:uid="{00000000-0005-0000-0000-0000C8730000}"/>
    <cellStyle name="SAPBEXresData 2 2 4 5" xfId="21469" xr:uid="{00000000-0005-0000-0000-0000C9730000}"/>
    <cellStyle name="SAPBEXresData 2 2 4 5 2" xfId="32950" xr:uid="{00000000-0005-0000-0000-0000CA730000}"/>
    <cellStyle name="SAPBEXresData 2 2 4 5 3" xfId="43465" xr:uid="{00000000-0005-0000-0000-0000CB730000}"/>
    <cellStyle name="SAPBEXresData 2 2 4 6" xfId="11638" xr:uid="{00000000-0005-0000-0000-0000CC730000}"/>
    <cellStyle name="SAPBEXresData 2 2 4 7" xfId="23293" xr:uid="{00000000-0005-0000-0000-0000CD730000}"/>
    <cellStyle name="SAPBEXresData 2 2 4 8" xfId="34630" xr:uid="{00000000-0005-0000-0000-0000CE730000}"/>
    <cellStyle name="SAPBEXresData 2 2 5" xfId="6412" xr:uid="{00000000-0005-0000-0000-0000CF730000}"/>
    <cellStyle name="SAPBEXresData 2 2 5 2" xfId="15693" xr:uid="{00000000-0005-0000-0000-0000D0730000}"/>
    <cellStyle name="SAPBEXresData 2 2 5 2 2" xfId="27247" xr:uid="{00000000-0005-0000-0000-0000D1730000}"/>
    <cellStyle name="SAPBEXresData 2 2 5 2 3" xfId="38237" xr:uid="{00000000-0005-0000-0000-0000D2730000}"/>
    <cellStyle name="SAPBEXresData 2 2 5 3" xfId="17619" xr:uid="{00000000-0005-0000-0000-0000D3730000}"/>
    <cellStyle name="SAPBEXresData 2 2 5 3 2" xfId="29107" xr:uid="{00000000-0005-0000-0000-0000D4730000}"/>
    <cellStyle name="SAPBEXresData 2 2 5 3 3" xfId="39910" xr:uid="{00000000-0005-0000-0000-0000D5730000}"/>
    <cellStyle name="SAPBEXresData 2 2 5 4" xfId="19212" xr:uid="{00000000-0005-0000-0000-0000D6730000}"/>
    <cellStyle name="SAPBEXresData 2 2 5 4 2" xfId="30700" xr:uid="{00000000-0005-0000-0000-0000D7730000}"/>
    <cellStyle name="SAPBEXresData 2 2 5 4 3" xfId="41461" xr:uid="{00000000-0005-0000-0000-0000D8730000}"/>
    <cellStyle name="SAPBEXresData 2 2 5 5" xfId="20946" xr:uid="{00000000-0005-0000-0000-0000D9730000}"/>
    <cellStyle name="SAPBEXresData 2 2 5 5 2" xfId="32427" xr:uid="{00000000-0005-0000-0000-0000DA730000}"/>
    <cellStyle name="SAPBEXresData 2 2 5 5 3" xfId="43000" xr:uid="{00000000-0005-0000-0000-0000DB730000}"/>
    <cellStyle name="SAPBEXresData 2 2 5 6" xfId="11115" xr:uid="{00000000-0005-0000-0000-0000DC730000}"/>
    <cellStyle name="SAPBEXresData 2 2 5 7" xfId="22770" xr:uid="{00000000-0005-0000-0000-0000DD730000}"/>
    <cellStyle name="SAPBEXresData 2 2 5 8" xfId="34107" xr:uid="{00000000-0005-0000-0000-0000DE730000}"/>
    <cellStyle name="SAPBEXresData 2 2 6" xfId="6372" xr:uid="{00000000-0005-0000-0000-0000DF730000}"/>
    <cellStyle name="SAPBEXresData 2 2 6 2" xfId="15653" xr:uid="{00000000-0005-0000-0000-0000E0730000}"/>
    <cellStyle name="SAPBEXresData 2 2 6 2 2" xfId="27207" xr:uid="{00000000-0005-0000-0000-0000E1730000}"/>
    <cellStyle name="SAPBEXresData 2 2 6 2 3" xfId="38204" xr:uid="{00000000-0005-0000-0000-0000E2730000}"/>
    <cellStyle name="SAPBEXresData 2 2 6 3" xfId="17584" xr:uid="{00000000-0005-0000-0000-0000E3730000}"/>
    <cellStyle name="SAPBEXresData 2 2 6 3 2" xfId="29072" xr:uid="{00000000-0005-0000-0000-0000E4730000}"/>
    <cellStyle name="SAPBEXresData 2 2 6 3 3" xfId="39875" xr:uid="{00000000-0005-0000-0000-0000E5730000}"/>
    <cellStyle name="SAPBEXresData 2 2 6 4" xfId="19172" xr:uid="{00000000-0005-0000-0000-0000E6730000}"/>
    <cellStyle name="SAPBEXresData 2 2 6 4 2" xfId="30660" xr:uid="{00000000-0005-0000-0000-0000E7730000}"/>
    <cellStyle name="SAPBEXresData 2 2 6 4 3" xfId="41428" xr:uid="{00000000-0005-0000-0000-0000E8730000}"/>
    <cellStyle name="SAPBEXresData 2 2 6 5" xfId="20906" xr:uid="{00000000-0005-0000-0000-0000E9730000}"/>
    <cellStyle name="SAPBEXresData 2 2 6 5 2" xfId="32387" xr:uid="{00000000-0005-0000-0000-0000EA730000}"/>
    <cellStyle name="SAPBEXresData 2 2 6 5 3" xfId="42967" xr:uid="{00000000-0005-0000-0000-0000EB730000}"/>
    <cellStyle name="SAPBEXresData 2 2 6 6" xfId="11075" xr:uid="{00000000-0005-0000-0000-0000EC730000}"/>
    <cellStyle name="SAPBEXresData 2 2 6 7" xfId="22730" xr:uid="{00000000-0005-0000-0000-0000ED730000}"/>
    <cellStyle name="SAPBEXresData 2 2 6 8" xfId="34067" xr:uid="{00000000-0005-0000-0000-0000EE730000}"/>
    <cellStyle name="SAPBEXresData 2 2 7" xfId="10264" xr:uid="{00000000-0005-0000-0000-0000EF730000}"/>
    <cellStyle name="SAPBEXresData 2 2 7 2" xfId="15000" xr:uid="{00000000-0005-0000-0000-0000F0730000}"/>
    <cellStyle name="SAPBEXresData 2 2 7 2 2" xfId="26558" xr:uid="{00000000-0005-0000-0000-0000F1730000}"/>
    <cellStyle name="SAPBEXresData 2 2 7 2 3" xfId="37612" xr:uid="{00000000-0005-0000-0000-0000F2730000}"/>
    <cellStyle name="SAPBEXresData 2 2 7 3" xfId="13260" xr:uid="{00000000-0005-0000-0000-0000F3730000}"/>
    <cellStyle name="SAPBEXresData 2 2 7 3 2" xfId="24828" xr:uid="{00000000-0005-0000-0000-0000F4730000}"/>
    <cellStyle name="SAPBEXresData 2 2 7 3 3" xfId="36106" xr:uid="{00000000-0005-0000-0000-0000F5730000}"/>
    <cellStyle name="SAPBEXresData 2 2 7 4" xfId="15068" xr:uid="{00000000-0005-0000-0000-0000F6730000}"/>
    <cellStyle name="SAPBEXresData 2 2 7 4 2" xfId="26626" xr:uid="{00000000-0005-0000-0000-0000F7730000}"/>
    <cellStyle name="SAPBEXresData 2 2 7 4 3" xfId="37674" xr:uid="{00000000-0005-0000-0000-0000F8730000}"/>
    <cellStyle name="SAPBEXresData 2 2 7 5" xfId="14700" xr:uid="{00000000-0005-0000-0000-0000F9730000}"/>
    <cellStyle name="SAPBEXresData 2 2 7 5 2" xfId="26261" xr:uid="{00000000-0005-0000-0000-0000FA730000}"/>
    <cellStyle name="SAPBEXresData 2 2 7 5 3" xfId="37363" xr:uid="{00000000-0005-0000-0000-0000FB730000}"/>
    <cellStyle name="SAPBEXresData 2 2 7 6" xfId="22392" xr:uid="{00000000-0005-0000-0000-0000FC730000}"/>
    <cellStyle name="SAPBEXresData 2 2 7 7" xfId="8185" xr:uid="{00000000-0005-0000-0000-0000FD730000}"/>
    <cellStyle name="SAPBEXresData 2 2 8" xfId="13648" xr:uid="{00000000-0005-0000-0000-0000FE730000}"/>
    <cellStyle name="SAPBEXresData 2 2 8 2" xfId="25212" xr:uid="{00000000-0005-0000-0000-0000FF730000}"/>
    <cellStyle name="SAPBEXresData 2 2 8 3" xfId="36451" xr:uid="{00000000-0005-0000-0000-000000740000}"/>
    <cellStyle name="SAPBEXresData 2 2 9" xfId="14754" xr:uid="{00000000-0005-0000-0000-000001740000}"/>
    <cellStyle name="SAPBEXresData 2 2 9 2" xfId="26313" xr:uid="{00000000-0005-0000-0000-000002740000}"/>
    <cellStyle name="SAPBEXresData 2 2 9 3" xfId="37407" xr:uid="{00000000-0005-0000-0000-000003740000}"/>
    <cellStyle name="SAPBEXresData 2 3" xfId="4471" xr:uid="{00000000-0005-0000-0000-000004740000}"/>
    <cellStyle name="SAPBEXresData 2 3 10" xfId="9176" xr:uid="{00000000-0005-0000-0000-000005740000}"/>
    <cellStyle name="SAPBEXresData 2 3 11" xfId="8879" xr:uid="{00000000-0005-0000-0000-000006740000}"/>
    <cellStyle name="SAPBEXresData 2 3 12" xfId="8746" xr:uid="{00000000-0005-0000-0000-000007740000}"/>
    <cellStyle name="SAPBEXresData 2 3 2" xfId="7392" xr:uid="{00000000-0005-0000-0000-000008740000}"/>
    <cellStyle name="SAPBEXresData 2 3 2 2" xfId="16624" xr:uid="{00000000-0005-0000-0000-000009740000}"/>
    <cellStyle name="SAPBEXresData 2 3 2 2 2" xfId="28178" xr:uid="{00000000-0005-0000-0000-00000A740000}"/>
    <cellStyle name="SAPBEXresData 2 3 2 2 3" xfId="39061" xr:uid="{00000000-0005-0000-0000-00000B740000}"/>
    <cellStyle name="SAPBEXresData 2 3 2 3" xfId="18457" xr:uid="{00000000-0005-0000-0000-00000C740000}"/>
    <cellStyle name="SAPBEXresData 2 3 2 3 2" xfId="29945" xr:uid="{00000000-0005-0000-0000-00000D740000}"/>
    <cellStyle name="SAPBEXresData 2 3 2 3 3" xfId="40745" xr:uid="{00000000-0005-0000-0000-00000E740000}"/>
    <cellStyle name="SAPBEXresData 2 3 2 4" xfId="20143" xr:uid="{00000000-0005-0000-0000-00000F740000}"/>
    <cellStyle name="SAPBEXresData 2 3 2 4 2" xfId="31631" xr:uid="{00000000-0005-0000-0000-000010740000}"/>
    <cellStyle name="SAPBEXresData 2 3 2 4 3" xfId="42285" xr:uid="{00000000-0005-0000-0000-000011740000}"/>
    <cellStyle name="SAPBEXresData 2 3 2 5" xfId="21877" xr:uid="{00000000-0005-0000-0000-000012740000}"/>
    <cellStyle name="SAPBEXresData 2 3 2 5 2" xfId="33358" xr:uid="{00000000-0005-0000-0000-000013740000}"/>
    <cellStyle name="SAPBEXresData 2 3 2 5 3" xfId="43824" xr:uid="{00000000-0005-0000-0000-000014740000}"/>
    <cellStyle name="SAPBEXresData 2 3 2 6" xfId="12044" xr:uid="{00000000-0005-0000-0000-000015740000}"/>
    <cellStyle name="SAPBEXresData 2 3 2 7" xfId="23701" xr:uid="{00000000-0005-0000-0000-000016740000}"/>
    <cellStyle name="SAPBEXresData 2 3 2 8" xfId="35036" xr:uid="{00000000-0005-0000-0000-000017740000}"/>
    <cellStyle name="SAPBEXresData 2 3 3" xfId="7886" xr:uid="{00000000-0005-0000-0000-000018740000}"/>
    <cellStyle name="SAPBEXresData 2 3 3 2" xfId="16871" xr:uid="{00000000-0005-0000-0000-000019740000}"/>
    <cellStyle name="SAPBEXresData 2 3 3 2 2" xfId="28425" xr:uid="{00000000-0005-0000-0000-00001A740000}"/>
    <cellStyle name="SAPBEXresData 2 3 3 2 3" xfId="39267" xr:uid="{00000000-0005-0000-0000-00001B740000}"/>
    <cellStyle name="SAPBEXresData 2 3 3 3" xfId="18650" xr:uid="{00000000-0005-0000-0000-00001C740000}"/>
    <cellStyle name="SAPBEXresData 2 3 3 3 2" xfId="30138" xr:uid="{00000000-0005-0000-0000-00001D740000}"/>
    <cellStyle name="SAPBEXresData 2 3 3 3 3" xfId="40935" xr:uid="{00000000-0005-0000-0000-00001E740000}"/>
    <cellStyle name="SAPBEXresData 2 3 3 4" xfId="20358" xr:uid="{00000000-0005-0000-0000-00001F740000}"/>
    <cellStyle name="SAPBEXresData 2 3 3 4 2" xfId="31846" xr:uid="{00000000-0005-0000-0000-000020740000}"/>
    <cellStyle name="SAPBEXresData 2 3 3 4 3" xfId="42463" xr:uid="{00000000-0005-0000-0000-000021740000}"/>
    <cellStyle name="SAPBEXresData 2 3 3 5" xfId="22092" xr:uid="{00000000-0005-0000-0000-000022740000}"/>
    <cellStyle name="SAPBEXresData 2 3 3 5 2" xfId="33573" xr:uid="{00000000-0005-0000-0000-000023740000}"/>
    <cellStyle name="SAPBEXresData 2 3 3 5 3" xfId="44002" xr:uid="{00000000-0005-0000-0000-000024740000}"/>
    <cellStyle name="SAPBEXresData 2 3 3 6" xfId="12337" xr:uid="{00000000-0005-0000-0000-000025740000}"/>
    <cellStyle name="SAPBEXresData 2 3 3 7" xfId="23916" xr:uid="{00000000-0005-0000-0000-000026740000}"/>
    <cellStyle name="SAPBEXresData 2 3 3 8" xfId="35251" xr:uid="{00000000-0005-0000-0000-000027740000}"/>
    <cellStyle name="SAPBEXresData 2 3 4" xfId="7988" xr:uid="{00000000-0005-0000-0000-000028740000}"/>
    <cellStyle name="SAPBEXresData 2 3 4 2" xfId="16973" xr:uid="{00000000-0005-0000-0000-000029740000}"/>
    <cellStyle name="SAPBEXresData 2 3 4 2 2" xfId="28527" xr:uid="{00000000-0005-0000-0000-00002A740000}"/>
    <cellStyle name="SAPBEXresData 2 3 4 2 3" xfId="39365" xr:uid="{00000000-0005-0000-0000-00002B740000}"/>
    <cellStyle name="SAPBEXresData 2 3 4 3" xfId="18750" xr:uid="{00000000-0005-0000-0000-00002C740000}"/>
    <cellStyle name="SAPBEXresData 2 3 4 3 2" xfId="30238" xr:uid="{00000000-0005-0000-0000-00002D740000}"/>
    <cellStyle name="SAPBEXresData 2 3 4 3 3" xfId="41034" xr:uid="{00000000-0005-0000-0000-00002E740000}"/>
    <cellStyle name="SAPBEXresData 2 3 4 4" xfId="20460" xr:uid="{00000000-0005-0000-0000-00002F740000}"/>
    <cellStyle name="SAPBEXresData 2 3 4 4 2" xfId="31948" xr:uid="{00000000-0005-0000-0000-000030740000}"/>
    <cellStyle name="SAPBEXresData 2 3 4 4 3" xfId="42561" xr:uid="{00000000-0005-0000-0000-000031740000}"/>
    <cellStyle name="SAPBEXresData 2 3 4 5" xfId="22194" xr:uid="{00000000-0005-0000-0000-000032740000}"/>
    <cellStyle name="SAPBEXresData 2 3 4 5 2" xfId="33675" xr:uid="{00000000-0005-0000-0000-000033740000}"/>
    <cellStyle name="SAPBEXresData 2 3 4 5 3" xfId="44100" xr:uid="{00000000-0005-0000-0000-000034740000}"/>
    <cellStyle name="SAPBEXresData 2 3 4 6" xfId="12439" xr:uid="{00000000-0005-0000-0000-000035740000}"/>
    <cellStyle name="SAPBEXresData 2 3 4 7" xfId="24018" xr:uid="{00000000-0005-0000-0000-000036740000}"/>
    <cellStyle name="SAPBEXresData 2 3 4 8" xfId="35353" xr:uid="{00000000-0005-0000-0000-000037740000}"/>
    <cellStyle name="SAPBEXresData 2 3 5" xfId="10266" xr:uid="{00000000-0005-0000-0000-000038740000}"/>
    <cellStyle name="SAPBEXresData 2 3 6" xfId="14263" xr:uid="{00000000-0005-0000-0000-000039740000}"/>
    <cellStyle name="SAPBEXresData 2 3 6 2" xfId="25827" xr:uid="{00000000-0005-0000-0000-00003A740000}"/>
    <cellStyle name="SAPBEXresData 2 3 6 3" xfId="36990" xr:uid="{00000000-0005-0000-0000-00003B740000}"/>
    <cellStyle name="SAPBEXresData 2 3 7" xfId="12889" xr:uid="{00000000-0005-0000-0000-00003C740000}"/>
    <cellStyle name="SAPBEXresData 2 3 7 2" xfId="24459" xr:uid="{00000000-0005-0000-0000-00003D740000}"/>
    <cellStyle name="SAPBEXresData 2 3 7 3" xfId="35774" xr:uid="{00000000-0005-0000-0000-00003E740000}"/>
    <cellStyle name="SAPBEXresData 2 3 8" xfId="15089" xr:uid="{00000000-0005-0000-0000-00003F740000}"/>
    <cellStyle name="SAPBEXresData 2 3 8 2" xfId="26647" xr:uid="{00000000-0005-0000-0000-000040740000}"/>
    <cellStyle name="SAPBEXresData 2 3 8 3" xfId="37691" xr:uid="{00000000-0005-0000-0000-000041740000}"/>
    <cellStyle name="SAPBEXresData 2 3 9" xfId="13995" xr:uid="{00000000-0005-0000-0000-000042740000}"/>
    <cellStyle name="SAPBEXresData 2 3 9 2" xfId="25559" xr:uid="{00000000-0005-0000-0000-000043740000}"/>
    <cellStyle name="SAPBEXresData 2 3 9 3" xfId="36762" xr:uid="{00000000-0005-0000-0000-000044740000}"/>
    <cellStyle name="SAPBEXresData 2 4" xfId="4472" xr:uid="{00000000-0005-0000-0000-000045740000}"/>
    <cellStyle name="SAPBEXresData 2 5" xfId="6580" xr:uid="{00000000-0005-0000-0000-000046740000}"/>
    <cellStyle name="SAPBEXresData 2 5 2" xfId="15861" xr:uid="{00000000-0005-0000-0000-000047740000}"/>
    <cellStyle name="SAPBEXresData 2 5 2 2" xfId="27415" xr:uid="{00000000-0005-0000-0000-000048740000}"/>
    <cellStyle name="SAPBEXresData 2 5 2 3" xfId="38385" xr:uid="{00000000-0005-0000-0000-000049740000}"/>
    <cellStyle name="SAPBEXresData 2 5 3" xfId="17770" xr:uid="{00000000-0005-0000-0000-00004A740000}"/>
    <cellStyle name="SAPBEXresData 2 5 3 2" xfId="29258" xr:uid="{00000000-0005-0000-0000-00004B740000}"/>
    <cellStyle name="SAPBEXresData 2 5 3 3" xfId="40061" xr:uid="{00000000-0005-0000-0000-00004C740000}"/>
    <cellStyle name="SAPBEXresData 2 5 4" xfId="19380" xr:uid="{00000000-0005-0000-0000-00004D740000}"/>
    <cellStyle name="SAPBEXresData 2 5 4 2" xfId="30868" xr:uid="{00000000-0005-0000-0000-00004E740000}"/>
    <cellStyle name="SAPBEXresData 2 5 4 3" xfId="41609" xr:uid="{00000000-0005-0000-0000-00004F740000}"/>
    <cellStyle name="SAPBEXresData 2 5 5" xfId="21114" xr:uid="{00000000-0005-0000-0000-000050740000}"/>
    <cellStyle name="SAPBEXresData 2 5 5 2" xfId="32595" xr:uid="{00000000-0005-0000-0000-000051740000}"/>
    <cellStyle name="SAPBEXresData 2 5 5 3" xfId="43148" xr:uid="{00000000-0005-0000-0000-000052740000}"/>
    <cellStyle name="SAPBEXresData 2 5 6" xfId="11283" xr:uid="{00000000-0005-0000-0000-000053740000}"/>
    <cellStyle name="SAPBEXresData 2 5 7" xfId="22938" xr:uid="{00000000-0005-0000-0000-000054740000}"/>
    <cellStyle name="SAPBEXresData 2 5 8" xfId="34275" xr:uid="{00000000-0005-0000-0000-000055740000}"/>
    <cellStyle name="SAPBEXresData 2 6" xfId="13071" xr:uid="{00000000-0005-0000-0000-000056740000}"/>
    <cellStyle name="SAPBEXresData 2 6 2" xfId="24640" xr:uid="{00000000-0005-0000-0000-000057740000}"/>
    <cellStyle name="SAPBEXresData 2 6 3" xfId="35928" xr:uid="{00000000-0005-0000-0000-000058740000}"/>
    <cellStyle name="SAPBEXresData 2 7" xfId="14431" xr:uid="{00000000-0005-0000-0000-000059740000}"/>
    <cellStyle name="SAPBEXresData 2 7 2" xfId="25995" xr:uid="{00000000-0005-0000-0000-00005A740000}"/>
    <cellStyle name="SAPBEXresData 2 7 3" xfId="37139" xr:uid="{00000000-0005-0000-0000-00005B740000}"/>
    <cellStyle name="SAPBEXresData 2 8" xfId="12847" xr:uid="{00000000-0005-0000-0000-00005C740000}"/>
    <cellStyle name="SAPBEXresData 2 8 2" xfId="24417" xr:uid="{00000000-0005-0000-0000-00005D740000}"/>
    <cellStyle name="SAPBEXresData 2 8 3" xfId="35735" xr:uid="{00000000-0005-0000-0000-00005E740000}"/>
    <cellStyle name="SAPBEXresData 2 9" xfId="17232" xr:uid="{00000000-0005-0000-0000-00005F740000}"/>
    <cellStyle name="SAPBEXresData 2 9 2" xfId="28720" xr:uid="{00000000-0005-0000-0000-000060740000}"/>
    <cellStyle name="SAPBEXresData 2 9 3" xfId="39538" xr:uid="{00000000-0005-0000-0000-000061740000}"/>
    <cellStyle name="SAPBEXresData 3" xfId="4473" xr:uid="{00000000-0005-0000-0000-000062740000}"/>
    <cellStyle name="SAPBEXresData 3 10" xfId="16678" xr:uid="{00000000-0005-0000-0000-000063740000}"/>
    <cellStyle name="SAPBEXresData 3 10 2" xfId="28232" xr:uid="{00000000-0005-0000-0000-000064740000}"/>
    <cellStyle name="SAPBEXresData 3 10 3" xfId="39113" xr:uid="{00000000-0005-0000-0000-000065740000}"/>
    <cellStyle name="SAPBEXresData 3 11" xfId="13332" xr:uid="{00000000-0005-0000-0000-000066740000}"/>
    <cellStyle name="SAPBEXresData 3 11 2" xfId="24900" xr:uid="{00000000-0005-0000-0000-000067740000}"/>
    <cellStyle name="SAPBEXresData 3 11 3" xfId="36173" xr:uid="{00000000-0005-0000-0000-000068740000}"/>
    <cellStyle name="SAPBEXresData 3 12" xfId="8629" xr:uid="{00000000-0005-0000-0000-000069740000}"/>
    <cellStyle name="SAPBEXresData 3 13" xfId="8346" xr:uid="{00000000-0005-0000-0000-00006A740000}"/>
    <cellStyle name="SAPBEXresData 3 2" xfId="4474" xr:uid="{00000000-0005-0000-0000-00006B740000}"/>
    <cellStyle name="SAPBEXresData 3 3" xfId="5505" xr:uid="{00000000-0005-0000-0000-00006C740000}"/>
    <cellStyle name="SAPBEXresData 3 3 2" xfId="15317" xr:uid="{00000000-0005-0000-0000-00006D740000}"/>
    <cellStyle name="SAPBEXresData 3 3 2 2" xfId="26872" xr:uid="{00000000-0005-0000-0000-00006E740000}"/>
    <cellStyle name="SAPBEXresData 3 3 2 3" xfId="37902" xr:uid="{00000000-0005-0000-0000-00006F740000}"/>
    <cellStyle name="SAPBEXresData 3 3 3" xfId="17294" xr:uid="{00000000-0005-0000-0000-000070740000}"/>
    <cellStyle name="SAPBEXresData 3 3 3 2" xfId="28782" xr:uid="{00000000-0005-0000-0000-000071740000}"/>
    <cellStyle name="SAPBEXresData 3 3 3 3" xfId="39590" xr:uid="{00000000-0005-0000-0000-000072740000}"/>
    <cellStyle name="SAPBEXresData 3 3 4" xfId="18901" xr:uid="{00000000-0005-0000-0000-000073740000}"/>
    <cellStyle name="SAPBEXresData 3 3 4 2" xfId="30389" xr:uid="{00000000-0005-0000-0000-000074740000}"/>
    <cellStyle name="SAPBEXresData 3 3 4 3" xfId="41183" xr:uid="{00000000-0005-0000-0000-000075740000}"/>
    <cellStyle name="SAPBEXresData 3 3 5" xfId="20641" xr:uid="{00000000-0005-0000-0000-000076740000}"/>
    <cellStyle name="SAPBEXresData 3 3 5 2" xfId="32125" xr:uid="{00000000-0005-0000-0000-000077740000}"/>
    <cellStyle name="SAPBEXresData 3 3 5 3" xfId="42731" xr:uid="{00000000-0005-0000-0000-000078740000}"/>
    <cellStyle name="SAPBEXresData 3 3 6" xfId="10734" xr:uid="{00000000-0005-0000-0000-000079740000}"/>
    <cellStyle name="SAPBEXresData 3 3 7" xfId="22473" xr:uid="{00000000-0005-0000-0000-00007A740000}"/>
    <cellStyle name="SAPBEXresData 3 3 8" xfId="33820" xr:uid="{00000000-0005-0000-0000-00007B740000}"/>
    <cellStyle name="SAPBEXresData 3 4" xfId="6934" xr:uid="{00000000-0005-0000-0000-00007C740000}"/>
    <cellStyle name="SAPBEXresData 3 4 2" xfId="16215" xr:uid="{00000000-0005-0000-0000-00007D740000}"/>
    <cellStyle name="SAPBEXresData 3 4 2 2" xfId="27769" xr:uid="{00000000-0005-0000-0000-00007E740000}"/>
    <cellStyle name="SAPBEXresData 3 4 2 3" xfId="38701" xr:uid="{00000000-0005-0000-0000-00007F740000}"/>
    <cellStyle name="SAPBEXresData 3 4 3" xfId="18089" xr:uid="{00000000-0005-0000-0000-000080740000}"/>
    <cellStyle name="SAPBEXresData 3 4 3 2" xfId="29577" xr:uid="{00000000-0005-0000-0000-000081740000}"/>
    <cellStyle name="SAPBEXresData 3 4 3 3" xfId="40379" xr:uid="{00000000-0005-0000-0000-000082740000}"/>
    <cellStyle name="SAPBEXresData 3 4 4" xfId="19734" xr:uid="{00000000-0005-0000-0000-000083740000}"/>
    <cellStyle name="SAPBEXresData 3 4 4 2" xfId="31222" xr:uid="{00000000-0005-0000-0000-000084740000}"/>
    <cellStyle name="SAPBEXresData 3 4 4 3" xfId="41925" xr:uid="{00000000-0005-0000-0000-000085740000}"/>
    <cellStyle name="SAPBEXresData 3 4 5" xfId="21468" xr:uid="{00000000-0005-0000-0000-000086740000}"/>
    <cellStyle name="SAPBEXresData 3 4 5 2" xfId="32949" xr:uid="{00000000-0005-0000-0000-000087740000}"/>
    <cellStyle name="SAPBEXresData 3 4 5 3" xfId="43464" xr:uid="{00000000-0005-0000-0000-000088740000}"/>
    <cellStyle name="SAPBEXresData 3 4 6" xfId="11637" xr:uid="{00000000-0005-0000-0000-000089740000}"/>
    <cellStyle name="SAPBEXresData 3 4 7" xfId="23292" xr:uid="{00000000-0005-0000-0000-00008A740000}"/>
    <cellStyle name="SAPBEXresData 3 4 8" xfId="34629" xr:uid="{00000000-0005-0000-0000-00008B740000}"/>
    <cellStyle name="SAPBEXresData 3 5" xfId="6777" xr:uid="{00000000-0005-0000-0000-00008C740000}"/>
    <cellStyle name="SAPBEXresData 3 5 2" xfId="16058" xr:uid="{00000000-0005-0000-0000-00008D740000}"/>
    <cellStyle name="SAPBEXresData 3 5 2 2" xfId="27612" xr:uid="{00000000-0005-0000-0000-00008E740000}"/>
    <cellStyle name="SAPBEXresData 3 5 2 3" xfId="38566" xr:uid="{00000000-0005-0000-0000-00008F740000}"/>
    <cellStyle name="SAPBEXresData 3 5 3" xfId="17953" xr:uid="{00000000-0005-0000-0000-000090740000}"/>
    <cellStyle name="SAPBEXresData 3 5 3 2" xfId="29441" xr:uid="{00000000-0005-0000-0000-000091740000}"/>
    <cellStyle name="SAPBEXresData 3 5 3 3" xfId="40243" xr:uid="{00000000-0005-0000-0000-000092740000}"/>
    <cellStyle name="SAPBEXresData 3 5 4" xfId="19577" xr:uid="{00000000-0005-0000-0000-000093740000}"/>
    <cellStyle name="SAPBEXresData 3 5 4 2" xfId="31065" xr:uid="{00000000-0005-0000-0000-000094740000}"/>
    <cellStyle name="SAPBEXresData 3 5 4 3" xfId="41790" xr:uid="{00000000-0005-0000-0000-000095740000}"/>
    <cellStyle name="SAPBEXresData 3 5 5" xfId="21311" xr:uid="{00000000-0005-0000-0000-000096740000}"/>
    <cellStyle name="SAPBEXresData 3 5 5 2" xfId="32792" xr:uid="{00000000-0005-0000-0000-000097740000}"/>
    <cellStyle name="SAPBEXresData 3 5 5 3" xfId="43329" xr:uid="{00000000-0005-0000-0000-000098740000}"/>
    <cellStyle name="SAPBEXresData 3 5 6" xfId="11480" xr:uid="{00000000-0005-0000-0000-000099740000}"/>
    <cellStyle name="SAPBEXresData 3 5 7" xfId="23135" xr:uid="{00000000-0005-0000-0000-00009A740000}"/>
    <cellStyle name="SAPBEXresData 3 5 8" xfId="34472" xr:uid="{00000000-0005-0000-0000-00009B740000}"/>
    <cellStyle name="SAPBEXresData 3 6" xfId="6888" xr:uid="{00000000-0005-0000-0000-00009C740000}"/>
    <cellStyle name="SAPBEXresData 3 6 2" xfId="16169" xr:uid="{00000000-0005-0000-0000-00009D740000}"/>
    <cellStyle name="SAPBEXresData 3 6 2 2" xfId="27723" xr:uid="{00000000-0005-0000-0000-00009E740000}"/>
    <cellStyle name="SAPBEXresData 3 6 2 3" xfId="38659" xr:uid="{00000000-0005-0000-0000-00009F740000}"/>
    <cellStyle name="SAPBEXresData 3 6 3" xfId="18047" xr:uid="{00000000-0005-0000-0000-0000A0740000}"/>
    <cellStyle name="SAPBEXresData 3 6 3 2" xfId="29535" xr:uid="{00000000-0005-0000-0000-0000A1740000}"/>
    <cellStyle name="SAPBEXresData 3 6 3 3" xfId="40337" xr:uid="{00000000-0005-0000-0000-0000A2740000}"/>
    <cellStyle name="SAPBEXresData 3 6 4" xfId="19688" xr:uid="{00000000-0005-0000-0000-0000A3740000}"/>
    <cellStyle name="SAPBEXresData 3 6 4 2" xfId="31176" xr:uid="{00000000-0005-0000-0000-0000A4740000}"/>
    <cellStyle name="SAPBEXresData 3 6 4 3" xfId="41883" xr:uid="{00000000-0005-0000-0000-0000A5740000}"/>
    <cellStyle name="SAPBEXresData 3 6 5" xfId="21422" xr:uid="{00000000-0005-0000-0000-0000A6740000}"/>
    <cellStyle name="SAPBEXresData 3 6 5 2" xfId="32903" xr:uid="{00000000-0005-0000-0000-0000A7740000}"/>
    <cellStyle name="SAPBEXresData 3 6 5 3" xfId="43422" xr:uid="{00000000-0005-0000-0000-0000A8740000}"/>
    <cellStyle name="SAPBEXresData 3 6 6" xfId="11591" xr:uid="{00000000-0005-0000-0000-0000A9740000}"/>
    <cellStyle name="SAPBEXresData 3 6 7" xfId="23246" xr:uid="{00000000-0005-0000-0000-0000AA740000}"/>
    <cellStyle name="SAPBEXresData 3 6 8" xfId="34583" xr:uid="{00000000-0005-0000-0000-0000AB740000}"/>
    <cellStyle name="SAPBEXresData 3 7" xfId="10268" xr:uid="{00000000-0005-0000-0000-0000AC740000}"/>
    <cellStyle name="SAPBEXresData 3 8" xfId="13647" xr:uid="{00000000-0005-0000-0000-0000AD740000}"/>
    <cellStyle name="SAPBEXresData 3 8 2" xfId="25211" xr:uid="{00000000-0005-0000-0000-0000AE740000}"/>
    <cellStyle name="SAPBEXresData 3 8 3" xfId="36450" xr:uid="{00000000-0005-0000-0000-0000AF740000}"/>
    <cellStyle name="SAPBEXresData 3 9" xfId="13135" xr:uid="{00000000-0005-0000-0000-0000B0740000}"/>
    <cellStyle name="SAPBEXresData 3 9 2" xfId="24704" xr:uid="{00000000-0005-0000-0000-0000B1740000}"/>
    <cellStyle name="SAPBEXresData 3 9 3" xfId="35992" xr:uid="{00000000-0005-0000-0000-0000B2740000}"/>
    <cellStyle name="SAPBEXresData 4" xfId="4475" xr:uid="{00000000-0005-0000-0000-0000B3740000}"/>
    <cellStyle name="SAPBEXresData 4 10" xfId="9175" xr:uid="{00000000-0005-0000-0000-0000B4740000}"/>
    <cellStyle name="SAPBEXresData 4 11" xfId="8880" xr:uid="{00000000-0005-0000-0000-0000B5740000}"/>
    <cellStyle name="SAPBEXresData 4 12" xfId="8988" xr:uid="{00000000-0005-0000-0000-0000B6740000}"/>
    <cellStyle name="SAPBEXresData 4 2" xfId="7391" xr:uid="{00000000-0005-0000-0000-0000B7740000}"/>
    <cellStyle name="SAPBEXresData 4 2 2" xfId="16623" xr:uid="{00000000-0005-0000-0000-0000B8740000}"/>
    <cellStyle name="SAPBEXresData 4 2 2 2" xfId="28177" xr:uid="{00000000-0005-0000-0000-0000B9740000}"/>
    <cellStyle name="SAPBEXresData 4 2 2 3" xfId="39060" xr:uid="{00000000-0005-0000-0000-0000BA740000}"/>
    <cellStyle name="SAPBEXresData 4 2 3" xfId="18456" xr:uid="{00000000-0005-0000-0000-0000BB740000}"/>
    <cellStyle name="SAPBEXresData 4 2 3 2" xfId="29944" xr:uid="{00000000-0005-0000-0000-0000BC740000}"/>
    <cellStyle name="SAPBEXresData 4 2 3 3" xfId="40744" xr:uid="{00000000-0005-0000-0000-0000BD740000}"/>
    <cellStyle name="SAPBEXresData 4 2 4" xfId="20142" xr:uid="{00000000-0005-0000-0000-0000BE740000}"/>
    <cellStyle name="SAPBEXresData 4 2 4 2" xfId="31630" xr:uid="{00000000-0005-0000-0000-0000BF740000}"/>
    <cellStyle name="SAPBEXresData 4 2 4 3" xfId="42284" xr:uid="{00000000-0005-0000-0000-0000C0740000}"/>
    <cellStyle name="SAPBEXresData 4 2 5" xfId="21876" xr:uid="{00000000-0005-0000-0000-0000C1740000}"/>
    <cellStyle name="SAPBEXresData 4 2 5 2" xfId="33357" xr:uid="{00000000-0005-0000-0000-0000C2740000}"/>
    <cellStyle name="SAPBEXresData 4 2 5 3" xfId="43823" xr:uid="{00000000-0005-0000-0000-0000C3740000}"/>
    <cellStyle name="SAPBEXresData 4 2 6" xfId="12043" xr:uid="{00000000-0005-0000-0000-0000C4740000}"/>
    <cellStyle name="SAPBEXresData 4 2 7" xfId="23700" xr:uid="{00000000-0005-0000-0000-0000C5740000}"/>
    <cellStyle name="SAPBEXresData 4 2 8" xfId="35035" xr:uid="{00000000-0005-0000-0000-0000C6740000}"/>
    <cellStyle name="SAPBEXresData 4 3" xfId="7885" xr:uid="{00000000-0005-0000-0000-0000C7740000}"/>
    <cellStyle name="SAPBEXresData 4 3 2" xfId="16870" xr:uid="{00000000-0005-0000-0000-0000C8740000}"/>
    <cellStyle name="SAPBEXresData 4 3 2 2" xfId="28424" xr:uid="{00000000-0005-0000-0000-0000C9740000}"/>
    <cellStyle name="SAPBEXresData 4 3 2 3" xfId="39266" xr:uid="{00000000-0005-0000-0000-0000CA740000}"/>
    <cellStyle name="SAPBEXresData 4 3 3" xfId="18649" xr:uid="{00000000-0005-0000-0000-0000CB740000}"/>
    <cellStyle name="SAPBEXresData 4 3 3 2" xfId="30137" xr:uid="{00000000-0005-0000-0000-0000CC740000}"/>
    <cellStyle name="SAPBEXresData 4 3 3 3" xfId="40934" xr:uid="{00000000-0005-0000-0000-0000CD740000}"/>
    <cellStyle name="SAPBEXresData 4 3 4" xfId="20357" xr:uid="{00000000-0005-0000-0000-0000CE740000}"/>
    <cellStyle name="SAPBEXresData 4 3 4 2" xfId="31845" xr:uid="{00000000-0005-0000-0000-0000CF740000}"/>
    <cellStyle name="SAPBEXresData 4 3 4 3" xfId="42462" xr:uid="{00000000-0005-0000-0000-0000D0740000}"/>
    <cellStyle name="SAPBEXresData 4 3 5" xfId="22091" xr:uid="{00000000-0005-0000-0000-0000D1740000}"/>
    <cellStyle name="SAPBEXresData 4 3 5 2" xfId="33572" xr:uid="{00000000-0005-0000-0000-0000D2740000}"/>
    <cellStyle name="SAPBEXresData 4 3 5 3" xfId="44001" xr:uid="{00000000-0005-0000-0000-0000D3740000}"/>
    <cellStyle name="SAPBEXresData 4 3 6" xfId="12336" xr:uid="{00000000-0005-0000-0000-0000D4740000}"/>
    <cellStyle name="SAPBEXresData 4 3 7" xfId="23915" xr:uid="{00000000-0005-0000-0000-0000D5740000}"/>
    <cellStyle name="SAPBEXresData 4 3 8" xfId="35250" xr:uid="{00000000-0005-0000-0000-0000D6740000}"/>
    <cellStyle name="SAPBEXresData 4 4" xfId="7987" xr:uid="{00000000-0005-0000-0000-0000D7740000}"/>
    <cellStyle name="SAPBEXresData 4 4 2" xfId="16972" xr:uid="{00000000-0005-0000-0000-0000D8740000}"/>
    <cellStyle name="SAPBEXresData 4 4 2 2" xfId="28526" xr:uid="{00000000-0005-0000-0000-0000D9740000}"/>
    <cellStyle name="SAPBEXresData 4 4 2 3" xfId="39364" xr:uid="{00000000-0005-0000-0000-0000DA740000}"/>
    <cellStyle name="SAPBEXresData 4 4 3" xfId="18749" xr:uid="{00000000-0005-0000-0000-0000DB740000}"/>
    <cellStyle name="SAPBEXresData 4 4 3 2" xfId="30237" xr:uid="{00000000-0005-0000-0000-0000DC740000}"/>
    <cellStyle name="SAPBEXresData 4 4 3 3" xfId="41033" xr:uid="{00000000-0005-0000-0000-0000DD740000}"/>
    <cellStyle name="SAPBEXresData 4 4 4" xfId="20459" xr:uid="{00000000-0005-0000-0000-0000DE740000}"/>
    <cellStyle name="SAPBEXresData 4 4 4 2" xfId="31947" xr:uid="{00000000-0005-0000-0000-0000DF740000}"/>
    <cellStyle name="SAPBEXresData 4 4 4 3" xfId="42560" xr:uid="{00000000-0005-0000-0000-0000E0740000}"/>
    <cellStyle name="SAPBEXresData 4 4 5" xfId="22193" xr:uid="{00000000-0005-0000-0000-0000E1740000}"/>
    <cellStyle name="SAPBEXresData 4 4 5 2" xfId="33674" xr:uid="{00000000-0005-0000-0000-0000E2740000}"/>
    <cellStyle name="SAPBEXresData 4 4 5 3" xfId="44099" xr:uid="{00000000-0005-0000-0000-0000E3740000}"/>
    <cellStyle name="SAPBEXresData 4 4 6" xfId="12438" xr:uid="{00000000-0005-0000-0000-0000E4740000}"/>
    <cellStyle name="SAPBEXresData 4 4 7" xfId="24017" xr:uid="{00000000-0005-0000-0000-0000E5740000}"/>
    <cellStyle name="SAPBEXresData 4 4 8" xfId="35352" xr:uid="{00000000-0005-0000-0000-0000E6740000}"/>
    <cellStyle name="SAPBEXresData 4 5" xfId="10269" xr:uid="{00000000-0005-0000-0000-0000E7740000}"/>
    <cellStyle name="SAPBEXresData 4 6" xfId="14262" xr:uid="{00000000-0005-0000-0000-0000E8740000}"/>
    <cellStyle name="SAPBEXresData 4 6 2" xfId="25826" xr:uid="{00000000-0005-0000-0000-0000E9740000}"/>
    <cellStyle name="SAPBEXresData 4 6 3" xfId="36989" xr:uid="{00000000-0005-0000-0000-0000EA740000}"/>
    <cellStyle name="SAPBEXresData 4 7" xfId="12567" xr:uid="{00000000-0005-0000-0000-0000EB740000}"/>
    <cellStyle name="SAPBEXresData 4 7 2" xfId="24137" xr:uid="{00000000-0005-0000-0000-0000EC740000}"/>
    <cellStyle name="SAPBEXresData 4 7 3" xfId="35468" xr:uid="{00000000-0005-0000-0000-0000ED740000}"/>
    <cellStyle name="SAPBEXresData 4 8" xfId="14839" xr:uid="{00000000-0005-0000-0000-0000EE740000}"/>
    <cellStyle name="SAPBEXresData 4 8 2" xfId="26398" xr:uid="{00000000-0005-0000-0000-0000EF740000}"/>
    <cellStyle name="SAPBEXresData 4 8 3" xfId="37483" xr:uid="{00000000-0005-0000-0000-0000F0740000}"/>
    <cellStyle name="SAPBEXresData 4 9" xfId="12724" xr:uid="{00000000-0005-0000-0000-0000F1740000}"/>
    <cellStyle name="SAPBEXresData 4 9 2" xfId="24294" xr:uid="{00000000-0005-0000-0000-0000F2740000}"/>
    <cellStyle name="SAPBEXresData 4 9 3" xfId="35618" xr:uid="{00000000-0005-0000-0000-0000F3740000}"/>
    <cellStyle name="SAPBEXresData 5" xfId="12610" xr:uid="{00000000-0005-0000-0000-0000F4740000}"/>
    <cellStyle name="SAPBEXresData 5 2" xfId="24180" xr:uid="{00000000-0005-0000-0000-0000F5740000}"/>
    <cellStyle name="SAPBEXresData 5 3" xfId="35511" xr:uid="{00000000-0005-0000-0000-0000F6740000}"/>
    <cellStyle name="SAPBEXresData 6" xfId="13768" xr:uid="{00000000-0005-0000-0000-0000F7740000}"/>
    <cellStyle name="SAPBEXresData 6 2" xfId="25332" xr:uid="{00000000-0005-0000-0000-0000F8740000}"/>
    <cellStyle name="SAPBEXresData 6 3" xfId="36559" xr:uid="{00000000-0005-0000-0000-0000F9740000}"/>
    <cellStyle name="SAPBEXresData 7" xfId="14735" xr:uid="{00000000-0005-0000-0000-0000FA740000}"/>
    <cellStyle name="SAPBEXresData 7 2" xfId="26294" xr:uid="{00000000-0005-0000-0000-0000FB740000}"/>
    <cellStyle name="SAPBEXresData 7 3" xfId="37390" xr:uid="{00000000-0005-0000-0000-0000FC740000}"/>
    <cellStyle name="SAPBEXresData 8" xfId="16679" xr:uid="{00000000-0005-0000-0000-0000FD740000}"/>
    <cellStyle name="SAPBEXresData 8 2" xfId="28233" xr:uid="{00000000-0005-0000-0000-0000FE740000}"/>
    <cellStyle name="SAPBEXresData 8 3" xfId="39114" xr:uid="{00000000-0005-0000-0000-0000FF740000}"/>
    <cellStyle name="SAPBEXresData 9" xfId="10585" xr:uid="{00000000-0005-0000-0000-000000750000}"/>
    <cellStyle name="SAPBEXresDataEmph" xfId="4476" xr:uid="{00000000-0005-0000-0000-000001750000}"/>
    <cellStyle name="SAPBEXresDataEmph 2" xfId="4477" xr:uid="{00000000-0005-0000-0000-000002750000}"/>
    <cellStyle name="SAPBEXresDataEmph 2 10" xfId="13072" xr:uid="{00000000-0005-0000-0000-000003750000}"/>
    <cellStyle name="SAPBEXresDataEmph 2 10 2" xfId="24641" xr:uid="{00000000-0005-0000-0000-000004750000}"/>
    <cellStyle name="SAPBEXresDataEmph 2 10 3" xfId="35929" xr:uid="{00000000-0005-0000-0000-000005750000}"/>
    <cellStyle name="SAPBEXresDataEmph 2 11" xfId="14424" xr:uid="{00000000-0005-0000-0000-000006750000}"/>
    <cellStyle name="SAPBEXresDataEmph 2 11 2" xfId="25988" xr:uid="{00000000-0005-0000-0000-000007750000}"/>
    <cellStyle name="SAPBEXresDataEmph 2 11 3" xfId="37132" xr:uid="{00000000-0005-0000-0000-000008750000}"/>
    <cellStyle name="SAPBEXresDataEmph 2 12" xfId="14776" xr:uid="{00000000-0005-0000-0000-000009750000}"/>
    <cellStyle name="SAPBEXresDataEmph 2 12 2" xfId="26335" xr:uid="{00000000-0005-0000-0000-00000A750000}"/>
    <cellStyle name="SAPBEXresDataEmph 2 12 3" xfId="37427" xr:uid="{00000000-0005-0000-0000-00000B750000}"/>
    <cellStyle name="SAPBEXresDataEmph 2 13" xfId="18874" xr:uid="{00000000-0005-0000-0000-00000C750000}"/>
    <cellStyle name="SAPBEXresDataEmph 2 13 2" xfId="30362" xr:uid="{00000000-0005-0000-0000-00000D750000}"/>
    <cellStyle name="SAPBEXresDataEmph 2 13 3" xfId="41156" xr:uid="{00000000-0005-0000-0000-00000E750000}"/>
    <cellStyle name="SAPBEXresDataEmph 2 14" xfId="8675" xr:uid="{00000000-0005-0000-0000-00000F750000}"/>
    <cellStyle name="SAPBEXresDataEmph 2 15" xfId="8401" xr:uid="{00000000-0005-0000-0000-000010750000}"/>
    <cellStyle name="SAPBEXresDataEmph 2 2" xfId="4478" xr:uid="{00000000-0005-0000-0000-000011750000}"/>
    <cellStyle name="SAPBEXresDataEmph 2 2 10" xfId="14875" xr:uid="{00000000-0005-0000-0000-000012750000}"/>
    <cellStyle name="SAPBEXresDataEmph 2 2 10 2" xfId="26434" xr:uid="{00000000-0005-0000-0000-000013750000}"/>
    <cellStyle name="SAPBEXresDataEmph 2 2 10 3" xfId="37507" xr:uid="{00000000-0005-0000-0000-000014750000}"/>
    <cellStyle name="SAPBEXresDataEmph 2 2 11" xfId="14847" xr:uid="{00000000-0005-0000-0000-000015750000}"/>
    <cellStyle name="SAPBEXresDataEmph 2 2 11 2" xfId="26406" xr:uid="{00000000-0005-0000-0000-000016750000}"/>
    <cellStyle name="SAPBEXresDataEmph 2 2 11 3" xfId="37491" xr:uid="{00000000-0005-0000-0000-000017750000}"/>
    <cellStyle name="SAPBEXresDataEmph 2 2 12" xfId="8249" xr:uid="{00000000-0005-0000-0000-000018750000}"/>
    <cellStyle name="SAPBEXresDataEmph 2 2 13" xfId="8975" xr:uid="{00000000-0005-0000-0000-000019750000}"/>
    <cellStyle name="SAPBEXresDataEmph 2 2 2" xfId="4479" xr:uid="{00000000-0005-0000-0000-00001A750000}"/>
    <cellStyle name="SAPBEXresDataEmph 2 2 3" xfId="4480" xr:uid="{00000000-0005-0000-0000-00001B750000}"/>
    <cellStyle name="SAPBEXresDataEmph 2 2 4" xfId="7109" xr:uid="{00000000-0005-0000-0000-00001C750000}"/>
    <cellStyle name="SAPBEXresDataEmph 2 2 4 2" xfId="16390" xr:uid="{00000000-0005-0000-0000-00001D750000}"/>
    <cellStyle name="SAPBEXresDataEmph 2 2 4 2 2" xfId="27944" xr:uid="{00000000-0005-0000-0000-00001E750000}"/>
    <cellStyle name="SAPBEXresDataEmph 2 2 4 2 3" xfId="38855" xr:uid="{00000000-0005-0000-0000-00001F750000}"/>
    <cellStyle name="SAPBEXresDataEmph 2 2 4 3" xfId="18246" xr:uid="{00000000-0005-0000-0000-000020750000}"/>
    <cellStyle name="SAPBEXresDataEmph 2 2 4 3 2" xfId="29734" xr:uid="{00000000-0005-0000-0000-000021750000}"/>
    <cellStyle name="SAPBEXresDataEmph 2 2 4 3 3" xfId="40535" xr:uid="{00000000-0005-0000-0000-000022750000}"/>
    <cellStyle name="SAPBEXresDataEmph 2 2 4 4" xfId="19909" xr:uid="{00000000-0005-0000-0000-000023750000}"/>
    <cellStyle name="SAPBEXresDataEmph 2 2 4 4 2" xfId="31397" xr:uid="{00000000-0005-0000-0000-000024750000}"/>
    <cellStyle name="SAPBEXresDataEmph 2 2 4 4 3" xfId="42079" xr:uid="{00000000-0005-0000-0000-000025750000}"/>
    <cellStyle name="SAPBEXresDataEmph 2 2 4 5" xfId="21643" xr:uid="{00000000-0005-0000-0000-000026750000}"/>
    <cellStyle name="SAPBEXresDataEmph 2 2 4 5 2" xfId="33124" xr:uid="{00000000-0005-0000-0000-000027750000}"/>
    <cellStyle name="SAPBEXresDataEmph 2 2 4 5 3" xfId="43618" xr:uid="{00000000-0005-0000-0000-000028750000}"/>
    <cellStyle name="SAPBEXresDataEmph 2 2 4 6" xfId="11812" xr:uid="{00000000-0005-0000-0000-000029750000}"/>
    <cellStyle name="SAPBEXresDataEmph 2 2 4 7" xfId="23467" xr:uid="{00000000-0005-0000-0000-00002A750000}"/>
    <cellStyle name="SAPBEXresDataEmph 2 2 4 8" xfId="34804" xr:uid="{00000000-0005-0000-0000-00002B750000}"/>
    <cellStyle name="SAPBEXresDataEmph 2 2 5" xfId="6427" xr:uid="{00000000-0005-0000-0000-00002C750000}"/>
    <cellStyle name="SAPBEXresDataEmph 2 2 5 2" xfId="15708" xr:uid="{00000000-0005-0000-0000-00002D750000}"/>
    <cellStyle name="SAPBEXresDataEmph 2 2 5 2 2" xfId="27262" xr:uid="{00000000-0005-0000-0000-00002E750000}"/>
    <cellStyle name="SAPBEXresDataEmph 2 2 5 2 3" xfId="38252" xr:uid="{00000000-0005-0000-0000-00002F750000}"/>
    <cellStyle name="SAPBEXresDataEmph 2 2 5 3" xfId="17634" xr:uid="{00000000-0005-0000-0000-000030750000}"/>
    <cellStyle name="SAPBEXresDataEmph 2 2 5 3 2" xfId="29122" xr:uid="{00000000-0005-0000-0000-000031750000}"/>
    <cellStyle name="SAPBEXresDataEmph 2 2 5 3 3" xfId="39925" xr:uid="{00000000-0005-0000-0000-000032750000}"/>
    <cellStyle name="SAPBEXresDataEmph 2 2 5 4" xfId="19227" xr:uid="{00000000-0005-0000-0000-000033750000}"/>
    <cellStyle name="SAPBEXresDataEmph 2 2 5 4 2" xfId="30715" xr:uid="{00000000-0005-0000-0000-000034750000}"/>
    <cellStyle name="SAPBEXresDataEmph 2 2 5 4 3" xfId="41476" xr:uid="{00000000-0005-0000-0000-000035750000}"/>
    <cellStyle name="SAPBEXresDataEmph 2 2 5 5" xfId="20961" xr:uid="{00000000-0005-0000-0000-000036750000}"/>
    <cellStyle name="SAPBEXresDataEmph 2 2 5 5 2" xfId="32442" xr:uid="{00000000-0005-0000-0000-000037750000}"/>
    <cellStyle name="SAPBEXresDataEmph 2 2 5 5 3" xfId="43015" xr:uid="{00000000-0005-0000-0000-000038750000}"/>
    <cellStyle name="SAPBEXresDataEmph 2 2 5 6" xfId="11130" xr:uid="{00000000-0005-0000-0000-000039750000}"/>
    <cellStyle name="SAPBEXresDataEmph 2 2 5 7" xfId="22785" xr:uid="{00000000-0005-0000-0000-00003A750000}"/>
    <cellStyle name="SAPBEXresDataEmph 2 2 5 8" xfId="34122" xr:uid="{00000000-0005-0000-0000-00003B750000}"/>
    <cellStyle name="SAPBEXresDataEmph 2 2 6" xfId="6759" xr:uid="{00000000-0005-0000-0000-00003C750000}"/>
    <cellStyle name="SAPBEXresDataEmph 2 2 6 2" xfId="16040" xr:uid="{00000000-0005-0000-0000-00003D750000}"/>
    <cellStyle name="SAPBEXresDataEmph 2 2 6 2 2" xfId="27594" xr:uid="{00000000-0005-0000-0000-00003E750000}"/>
    <cellStyle name="SAPBEXresDataEmph 2 2 6 2 3" xfId="38549" xr:uid="{00000000-0005-0000-0000-00003F750000}"/>
    <cellStyle name="SAPBEXresDataEmph 2 2 6 3" xfId="17936" xr:uid="{00000000-0005-0000-0000-000040750000}"/>
    <cellStyle name="SAPBEXresDataEmph 2 2 6 3 2" xfId="29424" xr:uid="{00000000-0005-0000-0000-000041750000}"/>
    <cellStyle name="SAPBEXresDataEmph 2 2 6 3 3" xfId="40226" xr:uid="{00000000-0005-0000-0000-000042750000}"/>
    <cellStyle name="SAPBEXresDataEmph 2 2 6 4" xfId="19559" xr:uid="{00000000-0005-0000-0000-000043750000}"/>
    <cellStyle name="SAPBEXresDataEmph 2 2 6 4 2" xfId="31047" xr:uid="{00000000-0005-0000-0000-000044750000}"/>
    <cellStyle name="SAPBEXresDataEmph 2 2 6 4 3" xfId="41773" xr:uid="{00000000-0005-0000-0000-000045750000}"/>
    <cellStyle name="SAPBEXresDataEmph 2 2 6 5" xfId="21293" xr:uid="{00000000-0005-0000-0000-000046750000}"/>
    <cellStyle name="SAPBEXresDataEmph 2 2 6 5 2" xfId="32774" xr:uid="{00000000-0005-0000-0000-000047750000}"/>
    <cellStyle name="SAPBEXresDataEmph 2 2 6 5 3" xfId="43312" xr:uid="{00000000-0005-0000-0000-000048750000}"/>
    <cellStyle name="SAPBEXresDataEmph 2 2 6 6" xfId="11462" xr:uid="{00000000-0005-0000-0000-000049750000}"/>
    <cellStyle name="SAPBEXresDataEmph 2 2 6 7" xfId="23117" xr:uid="{00000000-0005-0000-0000-00004A750000}"/>
    <cellStyle name="SAPBEXresDataEmph 2 2 6 8" xfId="34454" xr:uid="{00000000-0005-0000-0000-00004B750000}"/>
    <cellStyle name="SAPBEXresDataEmph 2 2 7" xfId="10271" xr:uid="{00000000-0005-0000-0000-00004C750000}"/>
    <cellStyle name="SAPBEXresDataEmph 2 2 7 2" xfId="15005" xr:uid="{00000000-0005-0000-0000-00004D750000}"/>
    <cellStyle name="SAPBEXresDataEmph 2 2 7 2 2" xfId="26563" xr:uid="{00000000-0005-0000-0000-00004E750000}"/>
    <cellStyle name="SAPBEXresDataEmph 2 2 7 2 3" xfId="37617" xr:uid="{00000000-0005-0000-0000-00004F750000}"/>
    <cellStyle name="SAPBEXresDataEmph 2 2 7 3" xfId="13257" xr:uid="{00000000-0005-0000-0000-000050750000}"/>
    <cellStyle name="SAPBEXresDataEmph 2 2 7 3 2" xfId="24825" xr:uid="{00000000-0005-0000-0000-000051750000}"/>
    <cellStyle name="SAPBEXresDataEmph 2 2 7 3 3" xfId="36103" xr:uid="{00000000-0005-0000-0000-000052750000}"/>
    <cellStyle name="SAPBEXresDataEmph 2 2 7 4" xfId="15126" xr:uid="{00000000-0005-0000-0000-000053750000}"/>
    <cellStyle name="SAPBEXresDataEmph 2 2 7 4 2" xfId="26684" xr:uid="{00000000-0005-0000-0000-000054750000}"/>
    <cellStyle name="SAPBEXresDataEmph 2 2 7 4 3" xfId="37726" xr:uid="{00000000-0005-0000-0000-000055750000}"/>
    <cellStyle name="SAPBEXresDataEmph 2 2 7 5" xfId="13506" xr:uid="{00000000-0005-0000-0000-000056750000}"/>
    <cellStyle name="SAPBEXresDataEmph 2 2 7 5 2" xfId="25070" xr:uid="{00000000-0005-0000-0000-000057750000}"/>
    <cellStyle name="SAPBEXresDataEmph 2 2 7 5 3" xfId="36329" xr:uid="{00000000-0005-0000-0000-000058750000}"/>
    <cellStyle name="SAPBEXresDataEmph 2 2 7 6" xfId="22394" xr:uid="{00000000-0005-0000-0000-000059750000}"/>
    <cellStyle name="SAPBEXresDataEmph 2 2 7 7" xfId="8555" xr:uid="{00000000-0005-0000-0000-00005A750000}"/>
    <cellStyle name="SAPBEXresDataEmph 2 2 8" xfId="13935" xr:uid="{00000000-0005-0000-0000-00005B750000}"/>
    <cellStyle name="SAPBEXresDataEmph 2 2 8 2" xfId="25499" xr:uid="{00000000-0005-0000-0000-00005C750000}"/>
    <cellStyle name="SAPBEXresDataEmph 2 2 8 3" xfId="36704" xr:uid="{00000000-0005-0000-0000-00005D750000}"/>
    <cellStyle name="SAPBEXresDataEmph 2 2 9" xfId="14671" xr:uid="{00000000-0005-0000-0000-00005E750000}"/>
    <cellStyle name="SAPBEXresDataEmph 2 2 9 2" xfId="26232" xr:uid="{00000000-0005-0000-0000-00005F750000}"/>
    <cellStyle name="SAPBEXresDataEmph 2 2 9 3" xfId="37334" xr:uid="{00000000-0005-0000-0000-000060750000}"/>
    <cellStyle name="SAPBEXresDataEmph 2 3" xfId="4481" xr:uid="{00000000-0005-0000-0000-000061750000}"/>
    <cellStyle name="SAPBEXresDataEmph 2 3 10" xfId="13856" xr:uid="{00000000-0005-0000-0000-000062750000}"/>
    <cellStyle name="SAPBEXresDataEmph 2 3 10 2" xfId="25420" xr:uid="{00000000-0005-0000-0000-000063750000}"/>
    <cellStyle name="SAPBEXresDataEmph 2 3 10 3" xfId="36633" xr:uid="{00000000-0005-0000-0000-000064750000}"/>
    <cellStyle name="SAPBEXresDataEmph 2 3 11" xfId="13850" xr:uid="{00000000-0005-0000-0000-000065750000}"/>
    <cellStyle name="SAPBEXresDataEmph 2 3 11 2" xfId="25414" xr:uid="{00000000-0005-0000-0000-000066750000}"/>
    <cellStyle name="SAPBEXresDataEmph 2 3 11 3" xfId="36627" xr:uid="{00000000-0005-0000-0000-000067750000}"/>
    <cellStyle name="SAPBEXresDataEmph 2 3 12" xfId="8086" xr:uid="{00000000-0005-0000-0000-000068750000}"/>
    <cellStyle name="SAPBEXresDataEmph 2 3 13" xfId="8457" xr:uid="{00000000-0005-0000-0000-000069750000}"/>
    <cellStyle name="SAPBEXresDataEmph 2 3 2" xfId="4482" xr:uid="{00000000-0005-0000-0000-00006A750000}"/>
    <cellStyle name="SAPBEXresDataEmph 2 3 3" xfId="5738" xr:uid="{00000000-0005-0000-0000-00006B750000}"/>
    <cellStyle name="SAPBEXresDataEmph 2 3 3 2" xfId="15436" xr:uid="{00000000-0005-0000-0000-00006C750000}"/>
    <cellStyle name="SAPBEXresDataEmph 2 3 3 2 2" xfId="26990" xr:uid="{00000000-0005-0000-0000-00006D750000}"/>
    <cellStyle name="SAPBEXresDataEmph 2 3 3 2 3" xfId="38012" xr:uid="{00000000-0005-0000-0000-00006E750000}"/>
    <cellStyle name="SAPBEXresDataEmph 2 3 3 3" xfId="17382" xr:uid="{00000000-0005-0000-0000-00006F750000}"/>
    <cellStyle name="SAPBEXresDataEmph 2 3 3 3 2" xfId="28870" xr:uid="{00000000-0005-0000-0000-000070750000}"/>
    <cellStyle name="SAPBEXresDataEmph 2 3 3 3 3" xfId="39674" xr:uid="{00000000-0005-0000-0000-000071750000}"/>
    <cellStyle name="SAPBEXresDataEmph 2 3 3 4" xfId="18969" xr:uid="{00000000-0005-0000-0000-000072750000}"/>
    <cellStyle name="SAPBEXresDataEmph 2 3 3 4 2" xfId="30457" xr:uid="{00000000-0005-0000-0000-000073750000}"/>
    <cellStyle name="SAPBEXresDataEmph 2 3 3 4 3" xfId="41246" xr:uid="{00000000-0005-0000-0000-000074750000}"/>
    <cellStyle name="SAPBEXresDataEmph 2 3 3 5" xfId="20708" xr:uid="{00000000-0005-0000-0000-000075750000}"/>
    <cellStyle name="SAPBEXresDataEmph 2 3 3 5 2" xfId="32191" xr:uid="{00000000-0005-0000-0000-000076750000}"/>
    <cellStyle name="SAPBEXresDataEmph 2 3 3 5 3" xfId="42792" xr:uid="{00000000-0005-0000-0000-000077750000}"/>
    <cellStyle name="SAPBEXresDataEmph 2 3 3 6" xfId="10813" xr:uid="{00000000-0005-0000-0000-000078750000}"/>
    <cellStyle name="SAPBEXresDataEmph 2 3 3 7" xfId="22530" xr:uid="{00000000-0005-0000-0000-000079750000}"/>
    <cellStyle name="SAPBEXresDataEmph 2 3 3 8" xfId="33876" xr:uid="{00000000-0005-0000-0000-00007A750000}"/>
    <cellStyle name="SAPBEXresDataEmph 2 3 4" xfId="7108" xr:uid="{00000000-0005-0000-0000-00007B750000}"/>
    <cellStyle name="SAPBEXresDataEmph 2 3 4 2" xfId="16389" xr:uid="{00000000-0005-0000-0000-00007C750000}"/>
    <cellStyle name="SAPBEXresDataEmph 2 3 4 2 2" xfId="27943" xr:uid="{00000000-0005-0000-0000-00007D750000}"/>
    <cellStyle name="SAPBEXresDataEmph 2 3 4 2 3" xfId="38854" xr:uid="{00000000-0005-0000-0000-00007E750000}"/>
    <cellStyle name="SAPBEXresDataEmph 2 3 4 3" xfId="18245" xr:uid="{00000000-0005-0000-0000-00007F750000}"/>
    <cellStyle name="SAPBEXresDataEmph 2 3 4 3 2" xfId="29733" xr:uid="{00000000-0005-0000-0000-000080750000}"/>
    <cellStyle name="SAPBEXresDataEmph 2 3 4 3 3" xfId="40534" xr:uid="{00000000-0005-0000-0000-000081750000}"/>
    <cellStyle name="SAPBEXresDataEmph 2 3 4 4" xfId="19908" xr:uid="{00000000-0005-0000-0000-000082750000}"/>
    <cellStyle name="SAPBEXresDataEmph 2 3 4 4 2" xfId="31396" xr:uid="{00000000-0005-0000-0000-000083750000}"/>
    <cellStyle name="SAPBEXresDataEmph 2 3 4 4 3" xfId="42078" xr:uid="{00000000-0005-0000-0000-000084750000}"/>
    <cellStyle name="SAPBEXresDataEmph 2 3 4 5" xfId="21642" xr:uid="{00000000-0005-0000-0000-000085750000}"/>
    <cellStyle name="SAPBEXresDataEmph 2 3 4 5 2" xfId="33123" xr:uid="{00000000-0005-0000-0000-000086750000}"/>
    <cellStyle name="SAPBEXresDataEmph 2 3 4 5 3" xfId="43617" xr:uid="{00000000-0005-0000-0000-000087750000}"/>
    <cellStyle name="SAPBEXresDataEmph 2 3 4 6" xfId="11811" xr:uid="{00000000-0005-0000-0000-000088750000}"/>
    <cellStyle name="SAPBEXresDataEmph 2 3 4 7" xfId="23466" xr:uid="{00000000-0005-0000-0000-000089750000}"/>
    <cellStyle name="SAPBEXresDataEmph 2 3 4 8" xfId="34803" xr:uid="{00000000-0005-0000-0000-00008A750000}"/>
    <cellStyle name="SAPBEXresDataEmph 2 3 5" xfId="6705" xr:uid="{00000000-0005-0000-0000-00008B750000}"/>
    <cellStyle name="SAPBEXresDataEmph 2 3 5 2" xfId="15986" xr:uid="{00000000-0005-0000-0000-00008C750000}"/>
    <cellStyle name="SAPBEXresDataEmph 2 3 5 2 2" xfId="27540" xr:uid="{00000000-0005-0000-0000-00008D750000}"/>
    <cellStyle name="SAPBEXresDataEmph 2 3 5 2 3" xfId="38501" xr:uid="{00000000-0005-0000-0000-00008E750000}"/>
    <cellStyle name="SAPBEXresDataEmph 2 3 5 3" xfId="17887" xr:uid="{00000000-0005-0000-0000-00008F750000}"/>
    <cellStyle name="SAPBEXresDataEmph 2 3 5 3 2" xfId="29375" xr:uid="{00000000-0005-0000-0000-000090750000}"/>
    <cellStyle name="SAPBEXresDataEmph 2 3 5 3 3" xfId="40178" xr:uid="{00000000-0005-0000-0000-000091750000}"/>
    <cellStyle name="SAPBEXresDataEmph 2 3 5 4" xfId="19505" xr:uid="{00000000-0005-0000-0000-000092750000}"/>
    <cellStyle name="SAPBEXresDataEmph 2 3 5 4 2" xfId="30993" xr:uid="{00000000-0005-0000-0000-000093750000}"/>
    <cellStyle name="SAPBEXresDataEmph 2 3 5 4 3" xfId="41725" xr:uid="{00000000-0005-0000-0000-000094750000}"/>
    <cellStyle name="SAPBEXresDataEmph 2 3 5 5" xfId="21239" xr:uid="{00000000-0005-0000-0000-000095750000}"/>
    <cellStyle name="SAPBEXresDataEmph 2 3 5 5 2" xfId="32720" xr:uid="{00000000-0005-0000-0000-000096750000}"/>
    <cellStyle name="SAPBEXresDataEmph 2 3 5 5 3" xfId="43264" xr:uid="{00000000-0005-0000-0000-000097750000}"/>
    <cellStyle name="SAPBEXresDataEmph 2 3 5 6" xfId="11408" xr:uid="{00000000-0005-0000-0000-000098750000}"/>
    <cellStyle name="SAPBEXresDataEmph 2 3 5 7" xfId="23063" xr:uid="{00000000-0005-0000-0000-000099750000}"/>
    <cellStyle name="SAPBEXresDataEmph 2 3 5 8" xfId="34400" xr:uid="{00000000-0005-0000-0000-00009A750000}"/>
    <cellStyle name="SAPBEXresDataEmph 2 3 6" xfId="6325" xr:uid="{00000000-0005-0000-0000-00009B750000}"/>
    <cellStyle name="SAPBEXresDataEmph 2 3 6 2" xfId="15606" xr:uid="{00000000-0005-0000-0000-00009C750000}"/>
    <cellStyle name="SAPBEXresDataEmph 2 3 6 2 2" xfId="27160" xr:uid="{00000000-0005-0000-0000-00009D750000}"/>
    <cellStyle name="SAPBEXresDataEmph 2 3 6 2 3" xfId="38166" xr:uid="{00000000-0005-0000-0000-00009E750000}"/>
    <cellStyle name="SAPBEXresDataEmph 2 3 6 3" xfId="17544" xr:uid="{00000000-0005-0000-0000-00009F750000}"/>
    <cellStyle name="SAPBEXresDataEmph 2 3 6 3 2" xfId="29032" xr:uid="{00000000-0005-0000-0000-0000A0750000}"/>
    <cellStyle name="SAPBEXresDataEmph 2 3 6 3 3" xfId="39835" xr:uid="{00000000-0005-0000-0000-0000A1750000}"/>
    <cellStyle name="SAPBEXresDataEmph 2 3 6 4" xfId="19125" xr:uid="{00000000-0005-0000-0000-0000A2750000}"/>
    <cellStyle name="SAPBEXresDataEmph 2 3 6 4 2" xfId="30613" xr:uid="{00000000-0005-0000-0000-0000A3750000}"/>
    <cellStyle name="SAPBEXresDataEmph 2 3 6 4 3" xfId="41390" xr:uid="{00000000-0005-0000-0000-0000A4750000}"/>
    <cellStyle name="SAPBEXresDataEmph 2 3 6 5" xfId="20859" xr:uid="{00000000-0005-0000-0000-0000A5750000}"/>
    <cellStyle name="SAPBEXresDataEmph 2 3 6 5 2" xfId="32340" xr:uid="{00000000-0005-0000-0000-0000A6750000}"/>
    <cellStyle name="SAPBEXresDataEmph 2 3 6 5 3" xfId="42929" xr:uid="{00000000-0005-0000-0000-0000A7750000}"/>
    <cellStyle name="SAPBEXresDataEmph 2 3 6 6" xfId="11028" xr:uid="{00000000-0005-0000-0000-0000A8750000}"/>
    <cellStyle name="SAPBEXresDataEmph 2 3 6 7" xfId="22683" xr:uid="{00000000-0005-0000-0000-0000A9750000}"/>
    <cellStyle name="SAPBEXresDataEmph 2 3 6 8" xfId="34020" xr:uid="{00000000-0005-0000-0000-0000AA750000}"/>
    <cellStyle name="SAPBEXresDataEmph 2 3 7" xfId="10273" xr:uid="{00000000-0005-0000-0000-0000AB750000}"/>
    <cellStyle name="SAPBEXresDataEmph 2 3 8" xfId="13934" xr:uid="{00000000-0005-0000-0000-0000AC750000}"/>
    <cellStyle name="SAPBEXresDataEmph 2 3 8 2" xfId="25498" xr:uid="{00000000-0005-0000-0000-0000AD750000}"/>
    <cellStyle name="SAPBEXresDataEmph 2 3 8 3" xfId="36703" xr:uid="{00000000-0005-0000-0000-0000AE750000}"/>
    <cellStyle name="SAPBEXresDataEmph 2 3 9" xfId="14670" xr:uid="{00000000-0005-0000-0000-0000AF750000}"/>
    <cellStyle name="SAPBEXresDataEmph 2 3 9 2" xfId="26231" xr:uid="{00000000-0005-0000-0000-0000B0750000}"/>
    <cellStyle name="SAPBEXresDataEmph 2 3 9 3" xfId="37333" xr:uid="{00000000-0005-0000-0000-0000B1750000}"/>
    <cellStyle name="SAPBEXresDataEmph 2 4" xfId="4483" xr:uid="{00000000-0005-0000-0000-0000B2750000}"/>
    <cellStyle name="SAPBEXresDataEmph 2 5" xfId="4484" xr:uid="{00000000-0005-0000-0000-0000B3750000}"/>
    <cellStyle name="SAPBEXresDataEmph 2 6" xfId="6581" xr:uid="{00000000-0005-0000-0000-0000B4750000}"/>
    <cellStyle name="SAPBEXresDataEmph 2 6 2" xfId="15862" xr:uid="{00000000-0005-0000-0000-0000B5750000}"/>
    <cellStyle name="SAPBEXresDataEmph 2 6 2 2" xfId="27416" xr:uid="{00000000-0005-0000-0000-0000B6750000}"/>
    <cellStyle name="SAPBEXresDataEmph 2 6 2 3" xfId="38386" xr:uid="{00000000-0005-0000-0000-0000B7750000}"/>
    <cellStyle name="SAPBEXresDataEmph 2 6 3" xfId="17771" xr:uid="{00000000-0005-0000-0000-0000B8750000}"/>
    <cellStyle name="SAPBEXresDataEmph 2 6 3 2" xfId="29259" xr:uid="{00000000-0005-0000-0000-0000B9750000}"/>
    <cellStyle name="SAPBEXresDataEmph 2 6 3 3" xfId="40062" xr:uid="{00000000-0005-0000-0000-0000BA750000}"/>
    <cellStyle name="SAPBEXresDataEmph 2 6 4" xfId="19381" xr:uid="{00000000-0005-0000-0000-0000BB750000}"/>
    <cellStyle name="SAPBEXresDataEmph 2 6 4 2" xfId="30869" xr:uid="{00000000-0005-0000-0000-0000BC750000}"/>
    <cellStyle name="SAPBEXresDataEmph 2 6 4 3" xfId="41610" xr:uid="{00000000-0005-0000-0000-0000BD750000}"/>
    <cellStyle name="SAPBEXresDataEmph 2 6 5" xfId="21115" xr:uid="{00000000-0005-0000-0000-0000BE750000}"/>
    <cellStyle name="SAPBEXresDataEmph 2 6 5 2" xfId="32596" xr:uid="{00000000-0005-0000-0000-0000BF750000}"/>
    <cellStyle name="SAPBEXresDataEmph 2 6 5 3" xfId="43149" xr:uid="{00000000-0005-0000-0000-0000C0750000}"/>
    <cellStyle name="SAPBEXresDataEmph 2 6 6" xfId="11284" xr:uid="{00000000-0005-0000-0000-0000C1750000}"/>
    <cellStyle name="SAPBEXresDataEmph 2 6 7" xfId="22939" xr:uid="{00000000-0005-0000-0000-0000C2750000}"/>
    <cellStyle name="SAPBEXresDataEmph 2 6 8" xfId="34276" xr:uid="{00000000-0005-0000-0000-0000C3750000}"/>
    <cellStyle name="SAPBEXresDataEmph 2 7" xfId="6349" xr:uid="{00000000-0005-0000-0000-0000C4750000}"/>
    <cellStyle name="SAPBEXresDataEmph 2 7 2" xfId="15630" xr:uid="{00000000-0005-0000-0000-0000C5750000}"/>
    <cellStyle name="SAPBEXresDataEmph 2 7 2 2" xfId="27184" xr:uid="{00000000-0005-0000-0000-0000C6750000}"/>
    <cellStyle name="SAPBEXresDataEmph 2 7 2 3" xfId="38184" xr:uid="{00000000-0005-0000-0000-0000C7750000}"/>
    <cellStyle name="SAPBEXresDataEmph 2 7 3" xfId="17563" xr:uid="{00000000-0005-0000-0000-0000C8750000}"/>
    <cellStyle name="SAPBEXresDataEmph 2 7 3 2" xfId="29051" xr:uid="{00000000-0005-0000-0000-0000C9750000}"/>
    <cellStyle name="SAPBEXresDataEmph 2 7 3 3" xfId="39854" xr:uid="{00000000-0005-0000-0000-0000CA750000}"/>
    <cellStyle name="SAPBEXresDataEmph 2 7 4" xfId="19149" xr:uid="{00000000-0005-0000-0000-0000CB750000}"/>
    <cellStyle name="SAPBEXresDataEmph 2 7 4 2" xfId="30637" xr:uid="{00000000-0005-0000-0000-0000CC750000}"/>
    <cellStyle name="SAPBEXresDataEmph 2 7 4 3" xfId="41408" xr:uid="{00000000-0005-0000-0000-0000CD750000}"/>
    <cellStyle name="SAPBEXresDataEmph 2 7 5" xfId="20883" xr:uid="{00000000-0005-0000-0000-0000CE750000}"/>
    <cellStyle name="SAPBEXresDataEmph 2 7 5 2" xfId="32364" xr:uid="{00000000-0005-0000-0000-0000CF750000}"/>
    <cellStyle name="SAPBEXresDataEmph 2 7 5 3" xfId="42947" xr:uid="{00000000-0005-0000-0000-0000D0750000}"/>
    <cellStyle name="SAPBEXresDataEmph 2 7 6" xfId="11052" xr:uid="{00000000-0005-0000-0000-0000D1750000}"/>
    <cellStyle name="SAPBEXresDataEmph 2 7 7" xfId="22707" xr:uid="{00000000-0005-0000-0000-0000D2750000}"/>
    <cellStyle name="SAPBEXresDataEmph 2 7 8" xfId="34044" xr:uid="{00000000-0005-0000-0000-0000D3750000}"/>
    <cellStyle name="SAPBEXresDataEmph 2 8" xfId="6443" xr:uid="{00000000-0005-0000-0000-0000D4750000}"/>
    <cellStyle name="SAPBEXresDataEmph 2 8 2" xfId="15724" xr:uid="{00000000-0005-0000-0000-0000D5750000}"/>
    <cellStyle name="SAPBEXresDataEmph 2 8 2 2" xfId="27278" xr:uid="{00000000-0005-0000-0000-0000D6750000}"/>
    <cellStyle name="SAPBEXresDataEmph 2 8 2 3" xfId="38266" xr:uid="{00000000-0005-0000-0000-0000D7750000}"/>
    <cellStyle name="SAPBEXresDataEmph 2 8 3" xfId="17650" xr:uid="{00000000-0005-0000-0000-0000D8750000}"/>
    <cellStyle name="SAPBEXresDataEmph 2 8 3 2" xfId="29138" xr:uid="{00000000-0005-0000-0000-0000D9750000}"/>
    <cellStyle name="SAPBEXresDataEmph 2 8 3 3" xfId="39941" xr:uid="{00000000-0005-0000-0000-0000DA750000}"/>
    <cellStyle name="SAPBEXresDataEmph 2 8 4" xfId="19243" xr:uid="{00000000-0005-0000-0000-0000DB750000}"/>
    <cellStyle name="SAPBEXresDataEmph 2 8 4 2" xfId="30731" xr:uid="{00000000-0005-0000-0000-0000DC750000}"/>
    <cellStyle name="SAPBEXresDataEmph 2 8 4 3" xfId="41490" xr:uid="{00000000-0005-0000-0000-0000DD750000}"/>
    <cellStyle name="SAPBEXresDataEmph 2 8 5" xfId="20977" xr:uid="{00000000-0005-0000-0000-0000DE750000}"/>
    <cellStyle name="SAPBEXresDataEmph 2 8 5 2" xfId="32458" xr:uid="{00000000-0005-0000-0000-0000DF750000}"/>
    <cellStyle name="SAPBEXresDataEmph 2 8 5 3" xfId="43029" xr:uid="{00000000-0005-0000-0000-0000E0750000}"/>
    <cellStyle name="SAPBEXresDataEmph 2 8 6" xfId="11146" xr:uid="{00000000-0005-0000-0000-0000E1750000}"/>
    <cellStyle name="SAPBEXresDataEmph 2 8 7" xfId="22801" xr:uid="{00000000-0005-0000-0000-0000E2750000}"/>
    <cellStyle name="SAPBEXresDataEmph 2 8 8" xfId="34138" xr:uid="{00000000-0005-0000-0000-0000E3750000}"/>
    <cellStyle name="SAPBEXresDataEmph 2 9" xfId="10270" xr:uid="{00000000-0005-0000-0000-0000E4750000}"/>
    <cellStyle name="SAPBEXresDataEmph 2 9 2" xfId="15004" xr:uid="{00000000-0005-0000-0000-0000E5750000}"/>
    <cellStyle name="SAPBEXresDataEmph 2 9 2 2" xfId="26562" xr:uid="{00000000-0005-0000-0000-0000E6750000}"/>
    <cellStyle name="SAPBEXresDataEmph 2 9 2 3" xfId="37616" xr:uid="{00000000-0005-0000-0000-0000E7750000}"/>
    <cellStyle name="SAPBEXresDataEmph 2 9 3" xfId="13258" xr:uid="{00000000-0005-0000-0000-0000E8750000}"/>
    <cellStyle name="SAPBEXresDataEmph 2 9 3 2" xfId="24826" xr:uid="{00000000-0005-0000-0000-0000E9750000}"/>
    <cellStyle name="SAPBEXresDataEmph 2 9 3 3" xfId="36104" xr:uid="{00000000-0005-0000-0000-0000EA750000}"/>
    <cellStyle name="SAPBEXresDataEmph 2 9 4" xfId="15074" xr:uid="{00000000-0005-0000-0000-0000EB750000}"/>
    <cellStyle name="SAPBEXresDataEmph 2 9 4 2" xfId="26632" xr:uid="{00000000-0005-0000-0000-0000EC750000}"/>
    <cellStyle name="SAPBEXresDataEmph 2 9 4 3" xfId="37678" xr:uid="{00000000-0005-0000-0000-0000ED750000}"/>
    <cellStyle name="SAPBEXresDataEmph 2 9 5" xfId="13845" xr:uid="{00000000-0005-0000-0000-0000EE750000}"/>
    <cellStyle name="SAPBEXresDataEmph 2 9 5 2" xfId="25409" xr:uid="{00000000-0005-0000-0000-0000EF750000}"/>
    <cellStyle name="SAPBEXresDataEmph 2 9 5 3" xfId="36622" xr:uid="{00000000-0005-0000-0000-0000F0750000}"/>
    <cellStyle name="SAPBEXresDataEmph 2 9 6" xfId="22393" xr:uid="{00000000-0005-0000-0000-0000F1750000}"/>
    <cellStyle name="SAPBEXresDataEmph 2 9 7" xfId="8137" xr:uid="{00000000-0005-0000-0000-0000F2750000}"/>
    <cellStyle name="SAPBEXresDataEmph 3" xfId="4485" xr:uid="{00000000-0005-0000-0000-0000F3750000}"/>
    <cellStyle name="SAPBEXresDataEmph 3 10" xfId="15355" xr:uid="{00000000-0005-0000-0000-0000F4750000}"/>
    <cellStyle name="SAPBEXresDataEmph 3 10 2" xfId="26910" xr:uid="{00000000-0005-0000-0000-0000F5750000}"/>
    <cellStyle name="SAPBEXresDataEmph 3 10 3" xfId="37934" xr:uid="{00000000-0005-0000-0000-0000F6750000}"/>
    <cellStyle name="SAPBEXresDataEmph 3 11" xfId="13393" xr:uid="{00000000-0005-0000-0000-0000F7750000}"/>
    <cellStyle name="SAPBEXresDataEmph 3 11 2" xfId="24960" xr:uid="{00000000-0005-0000-0000-0000F8750000}"/>
    <cellStyle name="SAPBEXresDataEmph 3 11 3" xfId="36229" xr:uid="{00000000-0005-0000-0000-0000F9750000}"/>
    <cellStyle name="SAPBEXresDataEmph 3 12" xfId="8270" xr:uid="{00000000-0005-0000-0000-0000FA750000}"/>
    <cellStyle name="SAPBEXresDataEmph 3 13" xfId="8634" xr:uid="{00000000-0005-0000-0000-0000FB750000}"/>
    <cellStyle name="SAPBEXresDataEmph 3 2" xfId="4486" xr:uid="{00000000-0005-0000-0000-0000FC750000}"/>
    <cellStyle name="SAPBEXresDataEmph 3 3" xfId="5506" xr:uid="{00000000-0005-0000-0000-0000FD750000}"/>
    <cellStyle name="SAPBEXresDataEmph 3 3 2" xfId="15318" xr:uid="{00000000-0005-0000-0000-0000FE750000}"/>
    <cellStyle name="SAPBEXresDataEmph 3 3 2 2" xfId="26873" xr:uid="{00000000-0005-0000-0000-0000FF750000}"/>
    <cellStyle name="SAPBEXresDataEmph 3 3 2 3" xfId="37903" xr:uid="{00000000-0005-0000-0000-000000760000}"/>
    <cellStyle name="SAPBEXresDataEmph 3 3 3" xfId="17295" xr:uid="{00000000-0005-0000-0000-000001760000}"/>
    <cellStyle name="SAPBEXresDataEmph 3 3 3 2" xfId="28783" xr:uid="{00000000-0005-0000-0000-000002760000}"/>
    <cellStyle name="SAPBEXresDataEmph 3 3 3 3" xfId="39591" xr:uid="{00000000-0005-0000-0000-000003760000}"/>
    <cellStyle name="SAPBEXresDataEmph 3 3 4" xfId="18902" xr:uid="{00000000-0005-0000-0000-000004760000}"/>
    <cellStyle name="SAPBEXresDataEmph 3 3 4 2" xfId="30390" xr:uid="{00000000-0005-0000-0000-000005760000}"/>
    <cellStyle name="SAPBEXresDataEmph 3 3 4 3" xfId="41184" xr:uid="{00000000-0005-0000-0000-000006760000}"/>
    <cellStyle name="SAPBEXresDataEmph 3 3 5" xfId="20642" xr:uid="{00000000-0005-0000-0000-000007760000}"/>
    <cellStyle name="SAPBEXresDataEmph 3 3 5 2" xfId="32126" xr:uid="{00000000-0005-0000-0000-000008760000}"/>
    <cellStyle name="SAPBEXresDataEmph 3 3 5 3" xfId="42732" xr:uid="{00000000-0005-0000-0000-000009760000}"/>
    <cellStyle name="SAPBEXresDataEmph 3 3 6" xfId="10735" xr:uid="{00000000-0005-0000-0000-00000A760000}"/>
    <cellStyle name="SAPBEXresDataEmph 3 3 7" xfId="22474" xr:uid="{00000000-0005-0000-0000-00000B760000}"/>
    <cellStyle name="SAPBEXresDataEmph 3 3 8" xfId="33821" xr:uid="{00000000-0005-0000-0000-00000C760000}"/>
    <cellStyle name="SAPBEXresDataEmph 3 4" xfId="6936" xr:uid="{00000000-0005-0000-0000-00000D760000}"/>
    <cellStyle name="SAPBEXresDataEmph 3 4 2" xfId="16217" xr:uid="{00000000-0005-0000-0000-00000E760000}"/>
    <cellStyle name="SAPBEXresDataEmph 3 4 2 2" xfId="27771" xr:uid="{00000000-0005-0000-0000-00000F760000}"/>
    <cellStyle name="SAPBEXresDataEmph 3 4 2 3" xfId="38703" xr:uid="{00000000-0005-0000-0000-000010760000}"/>
    <cellStyle name="SAPBEXresDataEmph 3 4 3" xfId="18091" xr:uid="{00000000-0005-0000-0000-000011760000}"/>
    <cellStyle name="SAPBEXresDataEmph 3 4 3 2" xfId="29579" xr:uid="{00000000-0005-0000-0000-000012760000}"/>
    <cellStyle name="SAPBEXresDataEmph 3 4 3 3" xfId="40381" xr:uid="{00000000-0005-0000-0000-000013760000}"/>
    <cellStyle name="SAPBEXresDataEmph 3 4 4" xfId="19736" xr:uid="{00000000-0005-0000-0000-000014760000}"/>
    <cellStyle name="SAPBEXresDataEmph 3 4 4 2" xfId="31224" xr:uid="{00000000-0005-0000-0000-000015760000}"/>
    <cellStyle name="SAPBEXresDataEmph 3 4 4 3" xfId="41927" xr:uid="{00000000-0005-0000-0000-000016760000}"/>
    <cellStyle name="SAPBEXresDataEmph 3 4 5" xfId="21470" xr:uid="{00000000-0005-0000-0000-000017760000}"/>
    <cellStyle name="SAPBEXresDataEmph 3 4 5 2" xfId="32951" xr:uid="{00000000-0005-0000-0000-000018760000}"/>
    <cellStyle name="SAPBEXresDataEmph 3 4 5 3" xfId="43466" xr:uid="{00000000-0005-0000-0000-000019760000}"/>
    <cellStyle name="SAPBEXresDataEmph 3 4 6" xfId="11639" xr:uid="{00000000-0005-0000-0000-00001A760000}"/>
    <cellStyle name="SAPBEXresDataEmph 3 4 7" xfId="23294" xr:uid="{00000000-0005-0000-0000-00001B760000}"/>
    <cellStyle name="SAPBEXresDataEmph 3 4 8" xfId="34631" xr:uid="{00000000-0005-0000-0000-00001C760000}"/>
    <cellStyle name="SAPBEXresDataEmph 3 5" xfId="6373" xr:uid="{00000000-0005-0000-0000-00001D760000}"/>
    <cellStyle name="SAPBEXresDataEmph 3 5 2" xfId="15654" xr:uid="{00000000-0005-0000-0000-00001E760000}"/>
    <cellStyle name="SAPBEXresDataEmph 3 5 2 2" xfId="27208" xr:uid="{00000000-0005-0000-0000-00001F760000}"/>
    <cellStyle name="SAPBEXresDataEmph 3 5 2 3" xfId="38205" xr:uid="{00000000-0005-0000-0000-000020760000}"/>
    <cellStyle name="SAPBEXresDataEmph 3 5 3" xfId="17585" xr:uid="{00000000-0005-0000-0000-000021760000}"/>
    <cellStyle name="SAPBEXresDataEmph 3 5 3 2" xfId="29073" xr:uid="{00000000-0005-0000-0000-000022760000}"/>
    <cellStyle name="SAPBEXresDataEmph 3 5 3 3" xfId="39876" xr:uid="{00000000-0005-0000-0000-000023760000}"/>
    <cellStyle name="SAPBEXresDataEmph 3 5 4" xfId="19173" xr:uid="{00000000-0005-0000-0000-000024760000}"/>
    <cellStyle name="SAPBEXresDataEmph 3 5 4 2" xfId="30661" xr:uid="{00000000-0005-0000-0000-000025760000}"/>
    <cellStyle name="SAPBEXresDataEmph 3 5 4 3" xfId="41429" xr:uid="{00000000-0005-0000-0000-000026760000}"/>
    <cellStyle name="SAPBEXresDataEmph 3 5 5" xfId="20907" xr:uid="{00000000-0005-0000-0000-000027760000}"/>
    <cellStyle name="SAPBEXresDataEmph 3 5 5 2" xfId="32388" xr:uid="{00000000-0005-0000-0000-000028760000}"/>
    <cellStyle name="SAPBEXresDataEmph 3 5 5 3" xfId="42968" xr:uid="{00000000-0005-0000-0000-000029760000}"/>
    <cellStyle name="SAPBEXresDataEmph 3 5 6" xfId="11076" xr:uid="{00000000-0005-0000-0000-00002A760000}"/>
    <cellStyle name="SAPBEXresDataEmph 3 5 7" xfId="22731" xr:uid="{00000000-0005-0000-0000-00002B760000}"/>
    <cellStyle name="SAPBEXresDataEmph 3 5 8" xfId="34068" xr:uid="{00000000-0005-0000-0000-00002C760000}"/>
    <cellStyle name="SAPBEXresDataEmph 3 6" xfId="6421" xr:uid="{00000000-0005-0000-0000-00002D760000}"/>
    <cellStyle name="SAPBEXresDataEmph 3 6 2" xfId="15702" xr:uid="{00000000-0005-0000-0000-00002E760000}"/>
    <cellStyle name="SAPBEXresDataEmph 3 6 2 2" xfId="27256" xr:uid="{00000000-0005-0000-0000-00002F760000}"/>
    <cellStyle name="SAPBEXresDataEmph 3 6 2 3" xfId="38246" xr:uid="{00000000-0005-0000-0000-000030760000}"/>
    <cellStyle name="SAPBEXresDataEmph 3 6 3" xfId="17628" xr:uid="{00000000-0005-0000-0000-000031760000}"/>
    <cellStyle name="SAPBEXresDataEmph 3 6 3 2" xfId="29116" xr:uid="{00000000-0005-0000-0000-000032760000}"/>
    <cellStyle name="SAPBEXresDataEmph 3 6 3 3" xfId="39919" xr:uid="{00000000-0005-0000-0000-000033760000}"/>
    <cellStyle name="SAPBEXresDataEmph 3 6 4" xfId="19221" xr:uid="{00000000-0005-0000-0000-000034760000}"/>
    <cellStyle name="SAPBEXresDataEmph 3 6 4 2" xfId="30709" xr:uid="{00000000-0005-0000-0000-000035760000}"/>
    <cellStyle name="SAPBEXresDataEmph 3 6 4 3" xfId="41470" xr:uid="{00000000-0005-0000-0000-000036760000}"/>
    <cellStyle name="SAPBEXresDataEmph 3 6 5" xfId="20955" xr:uid="{00000000-0005-0000-0000-000037760000}"/>
    <cellStyle name="SAPBEXresDataEmph 3 6 5 2" xfId="32436" xr:uid="{00000000-0005-0000-0000-000038760000}"/>
    <cellStyle name="SAPBEXresDataEmph 3 6 5 3" xfId="43009" xr:uid="{00000000-0005-0000-0000-000039760000}"/>
    <cellStyle name="SAPBEXresDataEmph 3 6 6" xfId="11124" xr:uid="{00000000-0005-0000-0000-00003A760000}"/>
    <cellStyle name="SAPBEXresDataEmph 3 6 7" xfId="22779" xr:uid="{00000000-0005-0000-0000-00003B760000}"/>
    <cellStyle name="SAPBEXresDataEmph 3 6 8" xfId="34116" xr:uid="{00000000-0005-0000-0000-00003C760000}"/>
    <cellStyle name="SAPBEXresDataEmph 3 7" xfId="10275" xr:uid="{00000000-0005-0000-0000-00003D760000}"/>
    <cellStyle name="SAPBEXresDataEmph 3 8" xfId="13649" xr:uid="{00000000-0005-0000-0000-00003E760000}"/>
    <cellStyle name="SAPBEXresDataEmph 3 8 2" xfId="25213" xr:uid="{00000000-0005-0000-0000-00003F760000}"/>
    <cellStyle name="SAPBEXresDataEmph 3 8 3" xfId="36452" xr:uid="{00000000-0005-0000-0000-000040760000}"/>
    <cellStyle name="SAPBEXresDataEmph 3 9" xfId="13134" xr:uid="{00000000-0005-0000-0000-000041760000}"/>
    <cellStyle name="SAPBEXresDataEmph 3 9 2" xfId="24703" xr:uid="{00000000-0005-0000-0000-000042760000}"/>
    <cellStyle name="SAPBEXresDataEmph 3 9 3" xfId="35991" xr:uid="{00000000-0005-0000-0000-000043760000}"/>
    <cellStyle name="SAPBEXresDataEmph 4" xfId="4487" xr:uid="{00000000-0005-0000-0000-000044760000}"/>
    <cellStyle name="SAPBEXresDataEmph 4 10" xfId="9177" xr:uid="{00000000-0005-0000-0000-000045760000}"/>
    <cellStyle name="SAPBEXresDataEmph 4 11" xfId="8874" xr:uid="{00000000-0005-0000-0000-000046760000}"/>
    <cellStyle name="SAPBEXresDataEmph 4 12" xfId="8756" xr:uid="{00000000-0005-0000-0000-000047760000}"/>
    <cellStyle name="SAPBEXresDataEmph 4 2" xfId="7393" xr:uid="{00000000-0005-0000-0000-000048760000}"/>
    <cellStyle name="SAPBEXresDataEmph 4 2 2" xfId="16625" xr:uid="{00000000-0005-0000-0000-000049760000}"/>
    <cellStyle name="SAPBEXresDataEmph 4 2 2 2" xfId="28179" xr:uid="{00000000-0005-0000-0000-00004A760000}"/>
    <cellStyle name="SAPBEXresDataEmph 4 2 2 3" xfId="39062" xr:uid="{00000000-0005-0000-0000-00004B760000}"/>
    <cellStyle name="SAPBEXresDataEmph 4 2 3" xfId="18458" xr:uid="{00000000-0005-0000-0000-00004C760000}"/>
    <cellStyle name="SAPBEXresDataEmph 4 2 3 2" xfId="29946" xr:uid="{00000000-0005-0000-0000-00004D760000}"/>
    <cellStyle name="SAPBEXresDataEmph 4 2 3 3" xfId="40746" xr:uid="{00000000-0005-0000-0000-00004E760000}"/>
    <cellStyle name="SAPBEXresDataEmph 4 2 4" xfId="20144" xr:uid="{00000000-0005-0000-0000-00004F760000}"/>
    <cellStyle name="SAPBEXresDataEmph 4 2 4 2" xfId="31632" xr:uid="{00000000-0005-0000-0000-000050760000}"/>
    <cellStyle name="SAPBEXresDataEmph 4 2 4 3" xfId="42286" xr:uid="{00000000-0005-0000-0000-000051760000}"/>
    <cellStyle name="SAPBEXresDataEmph 4 2 5" xfId="21878" xr:uid="{00000000-0005-0000-0000-000052760000}"/>
    <cellStyle name="SAPBEXresDataEmph 4 2 5 2" xfId="33359" xr:uid="{00000000-0005-0000-0000-000053760000}"/>
    <cellStyle name="SAPBEXresDataEmph 4 2 5 3" xfId="43825" xr:uid="{00000000-0005-0000-0000-000054760000}"/>
    <cellStyle name="SAPBEXresDataEmph 4 2 6" xfId="12045" xr:uid="{00000000-0005-0000-0000-000055760000}"/>
    <cellStyle name="SAPBEXresDataEmph 4 2 7" xfId="23702" xr:uid="{00000000-0005-0000-0000-000056760000}"/>
    <cellStyle name="SAPBEXresDataEmph 4 2 8" xfId="35037" xr:uid="{00000000-0005-0000-0000-000057760000}"/>
    <cellStyle name="SAPBEXresDataEmph 4 3" xfId="7887" xr:uid="{00000000-0005-0000-0000-000058760000}"/>
    <cellStyle name="SAPBEXresDataEmph 4 3 2" xfId="16872" xr:uid="{00000000-0005-0000-0000-000059760000}"/>
    <cellStyle name="SAPBEXresDataEmph 4 3 2 2" xfId="28426" xr:uid="{00000000-0005-0000-0000-00005A760000}"/>
    <cellStyle name="SAPBEXresDataEmph 4 3 2 3" xfId="39268" xr:uid="{00000000-0005-0000-0000-00005B760000}"/>
    <cellStyle name="SAPBEXresDataEmph 4 3 3" xfId="18651" xr:uid="{00000000-0005-0000-0000-00005C760000}"/>
    <cellStyle name="SAPBEXresDataEmph 4 3 3 2" xfId="30139" xr:uid="{00000000-0005-0000-0000-00005D760000}"/>
    <cellStyle name="SAPBEXresDataEmph 4 3 3 3" xfId="40936" xr:uid="{00000000-0005-0000-0000-00005E760000}"/>
    <cellStyle name="SAPBEXresDataEmph 4 3 4" xfId="20359" xr:uid="{00000000-0005-0000-0000-00005F760000}"/>
    <cellStyle name="SAPBEXresDataEmph 4 3 4 2" xfId="31847" xr:uid="{00000000-0005-0000-0000-000060760000}"/>
    <cellStyle name="SAPBEXresDataEmph 4 3 4 3" xfId="42464" xr:uid="{00000000-0005-0000-0000-000061760000}"/>
    <cellStyle name="SAPBEXresDataEmph 4 3 5" xfId="22093" xr:uid="{00000000-0005-0000-0000-000062760000}"/>
    <cellStyle name="SAPBEXresDataEmph 4 3 5 2" xfId="33574" xr:uid="{00000000-0005-0000-0000-000063760000}"/>
    <cellStyle name="SAPBEXresDataEmph 4 3 5 3" xfId="44003" xr:uid="{00000000-0005-0000-0000-000064760000}"/>
    <cellStyle name="SAPBEXresDataEmph 4 3 6" xfId="12338" xr:uid="{00000000-0005-0000-0000-000065760000}"/>
    <cellStyle name="SAPBEXresDataEmph 4 3 7" xfId="23917" xr:uid="{00000000-0005-0000-0000-000066760000}"/>
    <cellStyle name="SAPBEXresDataEmph 4 3 8" xfId="35252" xr:uid="{00000000-0005-0000-0000-000067760000}"/>
    <cellStyle name="SAPBEXresDataEmph 4 4" xfId="7989" xr:uid="{00000000-0005-0000-0000-000068760000}"/>
    <cellStyle name="SAPBEXresDataEmph 4 4 2" xfId="16974" xr:uid="{00000000-0005-0000-0000-000069760000}"/>
    <cellStyle name="SAPBEXresDataEmph 4 4 2 2" xfId="28528" xr:uid="{00000000-0005-0000-0000-00006A760000}"/>
    <cellStyle name="SAPBEXresDataEmph 4 4 2 3" xfId="39366" xr:uid="{00000000-0005-0000-0000-00006B760000}"/>
    <cellStyle name="SAPBEXresDataEmph 4 4 3" xfId="18751" xr:uid="{00000000-0005-0000-0000-00006C760000}"/>
    <cellStyle name="SAPBEXresDataEmph 4 4 3 2" xfId="30239" xr:uid="{00000000-0005-0000-0000-00006D760000}"/>
    <cellStyle name="SAPBEXresDataEmph 4 4 3 3" xfId="41035" xr:uid="{00000000-0005-0000-0000-00006E760000}"/>
    <cellStyle name="SAPBEXresDataEmph 4 4 4" xfId="20461" xr:uid="{00000000-0005-0000-0000-00006F760000}"/>
    <cellStyle name="SAPBEXresDataEmph 4 4 4 2" xfId="31949" xr:uid="{00000000-0005-0000-0000-000070760000}"/>
    <cellStyle name="SAPBEXresDataEmph 4 4 4 3" xfId="42562" xr:uid="{00000000-0005-0000-0000-000071760000}"/>
    <cellStyle name="SAPBEXresDataEmph 4 4 5" xfId="22195" xr:uid="{00000000-0005-0000-0000-000072760000}"/>
    <cellStyle name="SAPBEXresDataEmph 4 4 5 2" xfId="33676" xr:uid="{00000000-0005-0000-0000-000073760000}"/>
    <cellStyle name="SAPBEXresDataEmph 4 4 5 3" xfId="44101" xr:uid="{00000000-0005-0000-0000-000074760000}"/>
    <cellStyle name="SAPBEXresDataEmph 4 4 6" xfId="12440" xr:uid="{00000000-0005-0000-0000-000075760000}"/>
    <cellStyle name="SAPBEXresDataEmph 4 4 7" xfId="24019" xr:uid="{00000000-0005-0000-0000-000076760000}"/>
    <cellStyle name="SAPBEXresDataEmph 4 4 8" xfId="35354" xr:uid="{00000000-0005-0000-0000-000077760000}"/>
    <cellStyle name="SAPBEXresDataEmph 4 5" xfId="10276" xr:uid="{00000000-0005-0000-0000-000078760000}"/>
    <cellStyle name="SAPBEXresDataEmph 4 6" xfId="14264" xr:uid="{00000000-0005-0000-0000-000079760000}"/>
    <cellStyle name="SAPBEXresDataEmph 4 6 2" xfId="25828" xr:uid="{00000000-0005-0000-0000-00007A760000}"/>
    <cellStyle name="SAPBEXresDataEmph 4 6 3" xfId="36991" xr:uid="{00000000-0005-0000-0000-00007B760000}"/>
    <cellStyle name="SAPBEXresDataEmph 4 7" xfId="13424" xr:uid="{00000000-0005-0000-0000-00007C760000}"/>
    <cellStyle name="SAPBEXresDataEmph 4 7 2" xfId="24990" xr:uid="{00000000-0005-0000-0000-00007D760000}"/>
    <cellStyle name="SAPBEXresDataEmph 4 7 3" xfId="36255" xr:uid="{00000000-0005-0000-0000-00007E760000}"/>
    <cellStyle name="SAPBEXresDataEmph 4 8" xfId="15133" xr:uid="{00000000-0005-0000-0000-00007F760000}"/>
    <cellStyle name="SAPBEXresDataEmph 4 8 2" xfId="26691" xr:uid="{00000000-0005-0000-0000-000080760000}"/>
    <cellStyle name="SAPBEXresDataEmph 4 8 3" xfId="37732" xr:uid="{00000000-0005-0000-0000-000081760000}"/>
    <cellStyle name="SAPBEXresDataEmph 4 9" xfId="15016" xr:uid="{00000000-0005-0000-0000-000082760000}"/>
    <cellStyle name="SAPBEXresDataEmph 4 9 2" xfId="26574" xr:uid="{00000000-0005-0000-0000-000083760000}"/>
    <cellStyle name="SAPBEXresDataEmph 4 9 3" xfId="37625" xr:uid="{00000000-0005-0000-0000-000084760000}"/>
    <cellStyle name="SAPBEXresDataEmph 5" xfId="12611" xr:uid="{00000000-0005-0000-0000-000085760000}"/>
    <cellStyle name="SAPBEXresDataEmph 5 2" xfId="24181" xr:uid="{00000000-0005-0000-0000-000086760000}"/>
    <cellStyle name="SAPBEXresDataEmph 5 3" xfId="35512" xr:uid="{00000000-0005-0000-0000-000087760000}"/>
    <cellStyle name="SAPBEXresDataEmph 6" xfId="15184" xr:uid="{00000000-0005-0000-0000-000088760000}"/>
    <cellStyle name="SAPBEXresDataEmph 6 2" xfId="26742" xr:uid="{00000000-0005-0000-0000-000089760000}"/>
    <cellStyle name="SAPBEXresDataEmph 6 3" xfId="37781" xr:uid="{00000000-0005-0000-0000-00008A760000}"/>
    <cellStyle name="SAPBEXresDataEmph 7" xfId="17185" xr:uid="{00000000-0005-0000-0000-00008B760000}"/>
    <cellStyle name="SAPBEXresDataEmph 7 2" xfId="28673" xr:uid="{00000000-0005-0000-0000-00008C760000}"/>
    <cellStyle name="SAPBEXresDataEmph 7 3" xfId="39492" xr:uid="{00000000-0005-0000-0000-00008D760000}"/>
    <cellStyle name="SAPBEXresDataEmph 8" xfId="13139" xr:uid="{00000000-0005-0000-0000-00008E760000}"/>
    <cellStyle name="SAPBEXresDataEmph 8 2" xfId="24708" xr:uid="{00000000-0005-0000-0000-00008F760000}"/>
    <cellStyle name="SAPBEXresDataEmph 8 3" xfId="35996" xr:uid="{00000000-0005-0000-0000-000090760000}"/>
    <cellStyle name="SAPBEXresDataEmph 9" xfId="8742" xr:uid="{00000000-0005-0000-0000-000091760000}"/>
    <cellStyle name="SAPBEXresItem" xfId="4488" xr:uid="{00000000-0005-0000-0000-000092760000}"/>
    <cellStyle name="SAPBEXresItem 2" xfId="4489" xr:uid="{00000000-0005-0000-0000-000093760000}"/>
    <cellStyle name="SAPBEXresItem 2 10" xfId="10697" xr:uid="{00000000-0005-0000-0000-000094760000}"/>
    <cellStyle name="SAPBEXresItem 2 11" xfId="22444" xr:uid="{00000000-0005-0000-0000-000095760000}"/>
    <cellStyle name="SAPBEXresItem 2 2" xfId="4490" xr:uid="{00000000-0005-0000-0000-000096760000}"/>
    <cellStyle name="SAPBEXresItem 2 2 10" xfId="17402" xr:uid="{00000000-0005-0000-0000-000097760000}"/>
    <cellStyle name="SAPBEXresItem 2 2 10 2" xfId="28890" xr:uid="{00000000-0005-0000-0000-000098760000}"/>
    <cellStyle name="SAPBEXresItem 2 2 10 3" xfId="39694" xr:uid="{00000000-0005-0000-0000-000099760000}"/>
    <cellStyle name="SAPBEXresItem 2 2 11" xfId="14396" xr:uid="{00000000-0005-0000-0000-00009A760000}"/>
    <cellStyle name="SAPBEXresItem 2 2 11 2" xfId="25960" xr:uid="{00000000-0005-0000-0000-00009B760000}"/>
    <cellStyle name="SAPBEXresItem 2 2 11 3" xfId="37107" xr:uid="{00000000-0005-0000-0000-00009C760000}"/>
    <cellStyle name="SAPBEXresItem 2 2 12" xfId="8125" xr:uid="{00000000-0005-0000-0000-00009D760000}"/>
    <cellStyle name="SAPBEXresItem 2 2 13" xfId="9210" xr:uid="{00000000-0005-0000-0000-00009E760000}"/>
    <cellStyle name="SAPBEXresItem 2 2 2" xfId="4491" xr:uid="{00000000-0005-0000-0000-00009F760000}"/>
    <cellStyle name="SAPBEXresItem 2 2 3" xfId="4492" xr:uid="{00000000-0005-0000-0000-0000A0760000}"/>
    <cellStyle name="SAPBEXresItem 2 2 4" xfId="6938" xr:uid="{00000000-0005-0000-0000-0000A1760000}"/>
    <cellStyle name="SAPBEXresItem 2 2 4 2" xfId="16219" xr:uid="{00000000-0005-0000-0000-0000A2760000}"/>
    <cellStyle name="SAPBEXresItem 2 2 4 2 2" xfId="27773" xr:uid="{00000000-0005-0000-0000-0000A3760000}"/>
    <cellStyle name="SAPBEXresItem 2 2 4 2 3" xfId="38705" xr:uid="{00000000-0005-0000-0000-0000A4760000}"/>
    <cellStyle name="SAPBEXresItem 2 2 4 3" xfId="18093" xr:uid="{00000000-0005-0000-0000-0000A5760000}"/>
    <cellStyle name="SAPBEXresItem 2 2 4 3 2" xfId="29581" xr:uid="{00000000-0005-0000-0000-0000A6760000}"/>
    <cellStyle name="SAPBEXresItem 2 2 4 3 3" xfId="40383" xr:uid="{00000000-0005-0000-0000-0000A7760000}"/>
    <cellStyle name="SAPBEXresItem 2 2 4 4" xfId="19738" xr:uid="{00000000-0005-0000-0000-0000A8760000}"/>
    <cellStyle name="SAPBEXresItem 2 2 4 4 2" xfId="31226" xr:uid="{00000000-0005-0000-0000-0000A9760000}"/>
    <cellStyle name="SAPBEXresItem 2 2 4 4 3" xfId="41929" xr:uid="{00000000-0005-0000-0000-0000AA760000}"/>
    <cellStyle name="SAPBEXresItem 2 2 4 5" xfId="21472" xr:uid="{00000000-0005-0000-0000-0000AB760000}"/>
    <cellStyle name="SAPBEXresItem 2 2 4 5 2" xfId="32953" xr:uid="{00000000-0005-0000-0000-0000AC760000}"/>
    <cellStyle name="SAPBEXresItem 2 2 4 5 3" xfId="43468" xr:uid="{00000000-0005-0000-0000-0000AD760000}"/>
    <cellStyle name="SAPBEXresItem 2 2 4 6" xfId="11641" xr:uid="{00000000-0005-0000-0000-0000AE760000}"/>
    <cellStyle name="SAPBEXresItem 2 2 4 7" xfId="23296" xr:uid="{00000000-0005-0000-0000-0000AF760000}"/>
    <cellStyle name="SAPBEXresItem 2 2 4 8" xfId="34633" xr:uid="{00000000-0005-0000-0000-0000B0760000}"/>
    <cellStyle name="SAPBEXresItem 2 2 5" xfId="6375" xr:uid="{00000000-0005-0000-0000-0000B1760000}"/>
    <cellStyle name="SAPBEXresItem 2 2 5 2" xfId="15656" xr:uid="{00000000-0005-0000-0000-0000B2760000}"/>
    <cellStyle name="SAPBEXresItem 2 2 5 2 2" xfId="27210" xr:uid="{00000000-0005-0000-0000-0000B3760000}"/>
    <cellStyle name="SAPBEXresItem 2 2 5 2 3" xfId="38207" xr:uid="{00000000-0005-0000-0000-0000B4760000}"/>
    <cellStyle name="SAPBEXresItem 2 2 5 3" xfId="17587" xr:uid="{00000000-0005-0000-0000-0000B5760000}"/>
    <cellStyle name="SAPBEXresItem 2 2 5 3 2" xfId="29075" xr:uid="{00000000-0005-0000-0000-0000B6760000}"/>
    <cellStyle name="SAPBEXresItem 2 2 5 3 3" xfId="39878" xr:uid="{00000000-0005-0000-0000-0000B7760000}"/>
    <cellStyle name="SAPBEXresItem 2 2 5 4" xfId="19175" xr:uid="{00000000-0005-0000-0000-0000B8760000}"/>
    <cellStyle name="SAPBEXresItem 2 2 5 4 2" xfId="30663" xr:uid="{00000000-0005-0000-0000-0000B9760000}"/>
    <cellStyle name="SAPBEXresItem 2 2 5 4 3" xfId="41431" xr:uid="{00000000-0005-0000-0000-0000BA760000}"/>
    <cellStyle name="SAPBEXresItem 2 2 5 5" xfId="20909" xr:uid="{00000000-0005-0000-0000-0000BB760000}"/>
    <cellStyle name="SAPBEXresItem 2 2 5 5 2" xfId="32390" xr:uid="{00000000-0005-0000-0000-0000BC760000}"/>
    <cellStyle name="SAPBEXresItem 2 2 5 5 3" xfId="42970" xr:uid="{00000000-0005-0000-0000-0000BD760000}"/>
    <cellStyle name="SAPBEXresItem 2 2 5 6" xfId="11078" xr:uid="{00000000-0005-0000-0000-0000BE760000}"/>
    <cellStyle name="SAPBEXresItem 2 2 5 7" xfId="22733" xr:uid="{00000000-0005-0000-0000-0000BF760000}"/>
    <cellStyle name="SAPBEXresItem 2 2 5 8" xfId="34070" xr:uid="{00000000-0005-0000-0000-0000C0760000}"/>
    <cellStyle name="SAPBEXresItem 2 2 6" xfId="7787" xr:uid="{00000000-0005-0000-0000-0000C1760000}"/>
    <cellStyle name="SAPBEXresItem 2 2 6 2" xfId="16772" xr:uid="{00000000-0005-0000-0000-0000C2760000}"/>
    <cellStyle name="SAPBEXresItem 2 2 6 2 2" xfId="28326" xr:uid="{00000000-0005-0000-0000-0000C3760000}"/>
    <cellStyle name="SAPBEXresItem 2 2 6 2 3" xfId="39194" xr:uid="{00000000-0005-0000-0000-0000C4760000}"/>
    <cellStyle name="SAPBEXresItem 2 2 6 3" xfId="18569" xr:uid="{00000000-0005-0000-0000-0000C5760000}"/>
    <cellStyle name="SAPBEXresItem 2 2 6 3 2" xfId="30057" xr:uid="{00000000-0005-0000-0000-0000C6760000}"/>
    <cellStyle name="SAPBEXresItem 2 2 6 3 3" xfId="40855" xr:uid="{00000000-0005-0000-0000-0000C7760000}"/>
    <cellStyle name="SAPBEXresItem 2 2 6 4" xfId="20259" xr:uid="{00000000-0005-0000-0000-0000C8760000}"/>
    <cellStyle name="SAPBEXresItem 2 2 6 4 2" xfId="31747" xr:uid="{00000000-0005-0000-0000-0000C9760000}"/>
    <cellStyle name="SAPBEXresItem 2 2 6 4 3" xfId="42390" xr:uid="{00000000-0005-0000-0000-0000CA760000}"/>
    <cellStyle name="SAPBEXresItem 2 2 6 5" xfId="21993" xr:uid="{00000000-0005-0000-0000-0000CB760000}"/>
    <cellStyle name="SAPBEXresItem 2 2 6 5 2" xfId="33474" xr:uid="{00000000-0005-0000-0000-0000CC760000}"/>
    <cellStyle name="SAPBEXresItem 2 2 6 5 3" xfId="43929" xr:uid="{00000000-0005-0000-0000-0000CD760000}"/>
    <cellStyle name="SAPBEXresItem 2 2 6 6" xfId="12238" xr:uid="{00000000-0005-0000-0000-0000CE760000}"/>
    <cellStyle name="SAPBEXresItem 2 2 6 7" xfId="23817" xr:uid="{00000000-0005-0000-0000-0000CF760000}"/>
    <cellStyle name="SAPBEXresItem 2 2 6 8" xfId="35152" xr:uid="{00000000-0005-0000-0000-0000D0760000}"/>
    <cellStyle name="SAPBEXresItem 2 2 7" xfId="10277" xr:uid="{00000000-0005-0000-0000-0000D1760000}"/>
    <cellStyle name="SAPBEXresItem 2 2 7 2" xfId="15008" xr:uid="{00000000-0005-0000-0000-0000D2760000}"/>
    <cellStyle name="SAPBEXresItem 2 2 7 2 2" xfId="26566" xr:uid="{00000000-0005-0000-0000-0000D3760000}"/>
    <cellStyle name="SAPBEXresItem 2 2 7 2 3" xfId="37620" xr:uid="{00000000-0005-0000-0000-0000D4760000}"/>
    <cellStyle name="SAPBEXresItem 2 2 7 3" xfId="13254" xr:uid="{00000000-0005-0000-0000-0000D5760000}"/>
    <cellStyle name="SAPBEXresItem 2 2 7 3 2" xfId="24822" xr:uid="{00000000-0005-0000-0000-0000D6760000}"/>
    <cellStyle name="SAPBEXresItem 2 2 7 3 3" xfId="36100" xr:uid="{00000000-0005-0000-0000-0000D7760000}"/>
    <cellStyle name="SAPBEXresItem 2 2 7 4" xfId="15077" xr:uid="{00000000-0005-0000-0000-0000D8760000}"/>
    <cellStyle name="SAPBEXresItem 2 2 7 4 2" xfId="26635" xr:uid="{00000000-0005-0000-0000-0000D9760000}"/>
    <cellStyle name="SAPBEXresItem 2 2 7 4 3" xfId="37680" xr:uid="{00000000-0005-0000-0000-0000DA760000}"/>
    <cellStyle name="SAPBEXresItem 2 2 7 5" xfId="14371" xr:uid="{00000000-0005-0000-0000-0000DB760000}"/>
    <cellStyle name="SAPBEXresItem 2 2 7 5 2" xfId="25935" xr:uid="{00000000-0005-0000-0000-0000DC760000}"/>
    <cellStyle name="SAPBEXresItem 2 2 7 5 3" xfId="37085" xr:uid="{00000000-0005-0000-0000-0000DD760000}"/>
    <cellStyle name="SAPBEXresItem 2 2 7 6" xfId="22395" xr:uid="{00000000-0005-0000-0000-0000DE760000}"/>
    <cellStyle name="SAPBEXresItem 2 2 7 7" xfId="8667" xr:uid="{00000000-0005-0000-0000-0000DF760000}"/>
    <cellStyle name="SAPBEXresItem 2 2 8" xfId="13651" xr:uid="{00000000-0005-0000-0000-0000E0760000}"/>
    <cellStyle name="SAPBEXresItem 2 2 8 2" xfId="25215" xr:uid="{00000000-0005-0000-0000-0000E1760000}"/>
    <cellStyle name="SAPBEXresItem 2 2 8 3" xfId="36454" xr:uid="{00000000-0005-0000-0000-0000E2760000}"/>
    <cellStyle name="SAPBEXresItem 2 2 9" xfId="12920" xr:uid="{00000000-0005-0000-0000-0000E3760000}"/>
    <cellStyle name="SAPBEXresItem 2 2 9 2" xfId="24490" xr:uid="{00000000-0005-0000-0000-0000E4760000}"/>
    <cellStyle name="SAPBEXresItem 2 2 9 3" xfId="35798" xr:uid="{00000000-0005-0000-0000-0000E5760000}"/>
    <cellStyle name="SAPBEXresItem 2 3" xfId="4493" xr:uid="{00000000-0005-0000-0000-0000E6760000}"/>
    <cellStyle name="SAPBEXresItem 2 3 10" xfId="9179" xr:uid="{00000000-0005-0000-0000-0000E7760000}"/>
    <cellStyle name="SAPBEXresItem 2 3 11" xfId="8544" xr:uid="{00000000-0005-0000-0000-0000E8760000}"/>
    <cellStyle name="SAPBEXresItem 2 3 12" xfId="10607" xr:uid="{00000000-0005-0000-0000-0000E9760000}"/>
    <cellStyle name="SAPBEXresItem 2 3 2" xfId="7395" xr:uid="{00000000-0005-0000-0000-0000EA760000}"/>
    <cellStyle name="SAPBEXresItem 2 3 2 2" xfId="16627" xr:uid="{00000000-0005-0000-0000-0000EB760000}"/>
    <cellStyle name="SAPBEXresItem 2 3 2 2 2" xfId="28181" xr:uid="{00000000-0005-0000-0000-0000EC760000}"/>
    <cellStyle name="SAPBEXresItem 2 3 2 2 3" xfId="39064" xr:uid="{00000000-0005-0000-0000-0000ED760000}"/>
    <cellStyle name="SAPBEXresItem 2 3 2 3" xfId="18460" xr:uid="{00000000-0005-0000-0000-0000EE760000}"/>
    <cellStyle name="SAPBEXresItem 2 3 2 3 2" xfId="29948" xr:uid="{00000000-0005-0000-0000-0000EF760000}"/>
    <cellStyle name="SAPBEXresItem 2 3 2 3 3" xfId="40748" xr:uid="{00000000-0005-0000-0000-0000F0760000}"/>
    <cellStyle name="SAPBEXresItem 2 3 2 4" xfId="20146" xr:uid="{00000000-0005-0000-0000-0000F1760000}"/>
    <cellStyle name="SAPBEXresItem 2 3 2 4 2" xfId="31634" xr:uid="{00000000-0005-0000-0000-0000F2760000}"/>
    <cellStyle name="SAPBEXresItem 2 3 2 4 3" xfId="42288" xr:uid="{00000000-0005-0000-0000-0000F3760000}"/>
    <cellStyle name="SAPBEXresItem 2 3 2 5" xfId="21880" xr:uid="{00000000-0005-0000-0000-0000F4760000}"/>
    <cellStyle name="SAPBEXresItem 2 3 2 5 2" xfId="33361" xr:uid="{00000000-0005-0000-0000-0000F5760000}"/>
    <cellStyle name="SAPBEXresItem 2 3 2 5 3" xfId="43827" xr:uid="{00000000-0005-0000-0000-0000F6760000}"/>
    <cellStyle name="SAPBEXresItem 2 3 2 6" xfId="12047" xr:uid="{00000000-0005-0000-0000-0000F7760000}"/>
    <cellStyle name="SAPBEXresItem 2 3 2 7" xfId="23704" xr:uid="{00000000-0005-0000-0000-0000F8760000}"/>
    <cellStyle name="SAPBEXresItem 2 3 2 8" xfId="35039" xr:uid="{00000000-0005-0000-0000-0000F9760000}"/>
    <cellStyle name="SAPBEXresItem 2 3 3" xfId="7889" xr:uid="{00000000-0005-0000-0000-0000FA760000}"/>
    <cellStyle name="SAPBEXresItem 2 3 3 2" xfId="16874" xr:uid="{00000000-0005-0000-0000-0000FB760000}"/>
    <cellStyle name="SAPBEXresItem 2 3 3 2 2" xfId="28428" xr:uid="{00000000-0005-0000-0000-0000FC760000}"/>
    <cellStyle name="SAPBEXresItem 2 3 3 2 3" xfId="39270" xr:uid="{00000000-0005-0000-0000-0000FD760000}"/>
    <cellStyle name="SAPBEXresItem 2 3 3 3" xfId="18653" xr:uid="{00000000-0005-0000-0000-0000FE760000}"/>
    <cellStyle name="SAPBEXresItem 2 3 3 3 2" xfId="30141" xr:uid="{00000000-0005-0000-0000-0000FF760000}"/>
    <cellStyle name="SAPBEXresItem 2 3 3 3 3" xfId="40938" xr:uid="{00000000-0005-0000-0000-000000770000}"/>
    <cellStyle name="SAPBEXresItem 2 3 3 4" xfId="20361" xr:uid="{00000000-0005-0000-0000-000001770000}"/>
    <cellStyle name="SAPBEXresItem 2 3 3 4 2" xfId="31849" xr:uid="{00000000-0005-0000-0000-000002770000}"/>
    <cellStyle name="SAPBEXresItem 2 3 3 4 3" xfId="42466" xr:uid="{00000000-0005-0000-0000-000003770000}"/>
    <cellStyle name="SAPBEXresItem 2 3 3 5" xfId="22095" xr:uid="{00000000-0005-0000-0000-000004770000}"/>
    <cellStyle name="SAPBEXresItem 2 3 3 5 2" xfId="33576" xr:uid="{00000000-0005-0000-0000-000005770000}"/>
    <cellStyle name="SAPBEXresItem 2 3 3 5 3" xfId="44005" xr:uid="{00000000-0005-0000-0000-000006770000}"/>
    <cellStyle name="SAPBEXresItem 2 3 3 6" xfId="12340" xr:uid="{00000000-0005-0000-0000-000007770000}"/>
    <cellStyle name="SAPBEXresItem 2 3 3 7" xfId="23919" xr:uid="{00000000-0005-0000-0000-000008770000}"/>
    <cellStyle name="SAPBEXresItem 2 3 3 8" xfId="35254" xr:uid="{00000000-0005-0000-0000-000009770000}"/>
    <cellStyle name="SAPBEXresItem 2 3 4" xfId="7991" xr:uid="{00000000-0005-0000-0000-00000A770000}"/>
    <cellStyle name="SAPBEXresItem 2 3 4 2" xfId="16976" xr:uid="{00000000-0005-0000-0000-00000B770000}"/>
    <cellStyle name="SAPBEXresItem 2 3 4 2 2" xfId="28530" xr:uid="{00000000-0005-0000-0000-00000C770000}"/>
    <cellStyle name="SAPBEXresItem 2 3 4 2 3" xfId="39368" xr:uid="{00000000-0005-0000-0000-00000D770000}"/>
    <cellStyle name="SAPBEXresItem 2 3 4 3" xfId="18753" xr:uid="{00000000-0005-0000-0000-00000E770000}"/>
    <cellStyle name="SAPBEXresItem 2 3 4 3 2" xfId="30241" xr:uid="{00000000-0005-0000-0000-00000F770000}"/>
    <cellStyle name="SAPBEXresItem 2 3 4 3 3" xfId="41037" xr:uid="{00000000-0005-0000-0000-000010770000}"/>
    <cellStyle name="SAPBEXresItem 2 3 4 4" xfId="20463" xr:uid="{00000000-0005-0000-0000-000011770000}"/>
    <cellStyle name="SAPBEXresItem 2 3 4 4 2" xfId="31951" xr:uid="{00000000-0005-0000-0000-000012770000}"/>
    <cellStyle name="SAPBEXresItem 2 3 4 4 3" xfId="42564" xr:uid="{00000000-0005-0000-0000-000013770000}"/>
    <cellStyle name="SAPBEXresItem 2 3 4 5" xfId="22197" xr:uid="{00000000-0005-0000-0000-000014770000}"/>
    <cellStyle name="SAPBEXresItem 2 3 4 5 2" xfId="33678" xr:uid="{00000000-0005-0000-0000-000015770000}"/>
    <cellStyle name="SAPBEXresItem 2 3 4 5 3" xfId="44103" xr:uid="{00000000-0005-0000-0000-000016770000}"/>
    <cellStyle name="SAPBEXresItem 2 3 4 6" xfId="12442" xr:uid="{00000000-0005-0000-0000-000017770000}"/>
    <cellStyle name="SAPBEXresItem 2 3 4 7" xfId="24021" xr:uid="{00000000-0005-0000-0000-000018770000}"/>
    <cellStyle name="SAPBEXresItem 2 3 4 8" xfId="35356" xr:uid="{00000000-0005-0000-0000-000019770000}"/>
    <cellStyle name="SAPBEXresItem 2 3 5" xfId="10278" xr:uid="{00000000-0005-0000-0000-00001A770000}"/>
    <cellStyle name="SAPBEXresItem 2 3 6" xfId="14266" xr:uid="{00000000-0005-0000-0000-00001B770000}"/>
    <cellStyle name="SAPBEXresItem 2 3 6 2" xfId="25830" xr:uid="{00000000-0005-0000-0000-00001C770000}"/>
    <cellStyle name="SAPBEXresItem 2 3 6 3" xfId="36993" xr:uid="{00000000-0005-0000-0000-00001D770000}"/>
    <cellStyle name="SAPBEXresItem 2 3 7" xfId="13422" xr:uid="{00000000-0005-0000-0000-00001E770000}"/>
    <cellStyle name="SAPBEXresItem 2 3 7 2" xfId="24988" xr:uid="{00000000-0005-0000-0000-00001F770000}"/>
    <cellStyle name="SAPBEXresItem 2 3 7 3" xfId="36253" xr:uid="{00000000-0005-0000-0000-000020770000}"/>
    <cellStyle name="SAPBEXresItem 2 3 8" xfId="15092" xr:uid="{00000000-0005-0000-0000-000021770000}"/>
    <cellStyle name="SAPBEXresItem 2 3 8 2" xfId="26650" xr:uid="{00000000-0005-0000-0000-000022770000}"/>
    <cellStyle name="SAPBEXresItem 2 3 8 3" xfId="37694" xr:uid="{00000000-0005-0000-0000-000023770000}"/>
    <cellStyle name="SAPBEXresItem 2 3 9" xfId="13743" xr:uid="{00000000-0005-0000-0000-000024770000}"/>
    <cellStyle name="SAPBEXresItem 2 3 9 2" xfId="25307" xr:uid="{00000000-0005-0000-0000-000025770000}"/>
    <cellStyle name="SAPBEXresItem 2 3 9 3" xfId="36536" xr:uid="{00000000-0005-0000-0000-000026770000}"/>
    <cellStyle name="SAPBEXresItem 2 4" xfId="4494" xr:uid="{00000000-0005-0000-0000-000027770000}"/>
    <cellStyle name="SAPBEXresItem 2 5" xfId="6582" xr:uid="{00000000-0005-0000-0000-000028770000}"/>
    <cellStyle name="SAPBEXresItem 2 5 2" xfId="15863" xr:uid="{00000000-0005-0000-0000-000029770000}"/>
    <cellStyle name="SAPBEXresItem 2 5 2 2" xfId="27417" xr:uid="{00000000-0005-0000-0000-00002A770000}"/>
    <cellStyle name="SAPBEXresItem 2 5 2 3" xfId="38387" xr:uid="{00000000-0005-0000-0000-00002B770000}"/>
    <cellStyle name="SAPBEXresItem 2 5 3" xfId="17772" xr:uid="{00000000-0005-0000-0000-00002C770000}"/>
    <cellStyle name="SAPBEXresItem 2 5 3 2" xfId="29260" xr:uid="{00000000-0005-0000-0000-00002D770000}"/>
    <cellStyle name="SAPBEXresItem 2 5 3 3" xfId="40063" xr:uid="{00000000-0005-0000-0000-00002E770000}"/>
    <cellStyle name="SAPBEXresItem 2 5 4" xfId="19382" xr:uid="{00000000-0005-0000-0000-00002F770000}"/>
    <cellStyle name="SAPBEXresItem 2 5 4 2" xfId="30870" xr:uid="{00000000-0005-0000-0000-000030770000}"/>
    <cellStyle name="SAPBEXresItem 2 5 4 3" xfId="41611" xr:uid="{00000000-0005-0000-0000-000031770000}"/>
    <cellStyle name="SAPBEXresItem 2 5 5" xfId="21116" xr:uid="{00000000-0005-0000-0000-000032770000}"/>
    <cellStyle name="SAPBEXresItem 2 5 5 2" xfId="32597" xr:uid="{00000000-0005-0000-0000-000033770000}"/>
    <cellStyle name="SAPBEXresItem 2 5 5 3" xfId="43150" xr:uid="{00000000-0005-0000-0000-000034770000}"/>
    <cellStyle name="SAPBEXresItem 2 5 6" xfId="11285" xr:uid="{00000000-0005-0000-0000-000035770000}"/>
    <cellStyle name="SAPBEXresItem 2 5 7" xfId="22940" xr:uid="{00000000-0005-0000-0000-000036770000}"/>
    <cellStyle name="SAPBEXresItem 2 5 8" xfId="34277" xr:uid="{00000000-0005-0000-0000-000037770000}"/>
    <cellStyle name="SAPBEXresItem 2 6" xfId="13073" xr:uid="{00000000-0005-0000-0000-000038770000}"/>
    <cellStyle name="SAPBEXresItem 2 6 2" xfId="24642" xr:uid="{00000000-0005-0000-0000-000039770000}"/>
    <cellStyle name="SAPBEXresItem 2 6 3" xfId="35930" xr:uid="{00000000-0005-0000-0000-00003A770000}"/>
    <cellStyle name="SAPBEXresItem 2 7" xfId="14428" xr:uid="{00000000-0005-0000-0000-00003B770000}"/>
    <cellStyle name="SAPBEXresItem 2 7 2" xfId="25992" xr:uid="{00000000-0005-0000-0000-00003C770000}"/>
    <cellStyle name="SAPBEXresItem 2 7 3" xfId="37136" xr:uid="{00000000-0005-0000-0000-00003D770000}"/>
    <cellStyle name="SAPBEXresItem 2 8" xfId="15380" xr:uid="{00000000-0005-0000-0000-00003E770000}"/>
    <cellStyle name="SAPBEXresItem 2 8 2" xfId="26934" xr:uid="{00000000-0005-0000-0000-00003F770000}"/>
    <cellStyle name="SAPBEXresItem 2 8 3" xfId="37956" xr:uid="{00000000-0005-0000-0000-000040770000}"/>
    <cellStyle name="SAPBEXresItem 2 9" xfId="13361" xr:uid="{00000000-0005-0000-0000-000041770000}"/>
    <cellStyle name="SAPBEXresItem 2 9 2" xfId="24929" xr:uid="{00000000-0005-0000-0000-000042770000}"/>
    <cellStyle name="SAPBEXresItem 2 9 3" xfId="36199" xr:uid="{00000000-0005-0000-0000-000043770000}"/>
    <cellStyle name="SAPBEXresItem 3" xfId="4495" xr:uid="{00000000-0005-0000-0000-000044770000}"/>
    <cellStyle name="SAPBEXresItem 3 10" xfId="15201" xr:uid="{00000000-0005-0000-0000-000045770000}"/>
    <cellStyle name="SAPBEXresItem 3 10 2" xfId="26759" xr:uid="{00000000-0005-0000-0000-000046770000}"/>
    <cellStyle name="SAPBEXresItem 3 10 3" xfId="37798" xr:uid="{00000000-0005-0000-0000-000047770000}"/>
    <cellStyle name="SAPBEXresItem 3 11" xfId="13392" xr:uid="{00000000-0005-0000-0000-000048770000}"/>
    <cellStyle name="SAPBEXresItem 3 11 2" xfId="24959" xr:uid="{00000000-0005-0000-0000-000049770000}"/>
    <cellStyle name="SAPBEXresItem 3 11 3" xfId="36228" xr:uid="{00000000-0005-0000-0000-00004A770000}"/>
    <cellStyle name="SAPBEXresItem 3 12" xfId="8203" xr:uid="{00000000-0005-0000-0000-00004B770000}"/>
    <cellStyle name="SAPBEXresItem 3 13" xfId="8693" xr:uid="{00000000-0005-0000-0000-00004C770000}"/>
    <cellStyle name="SAPBEXresItem 3 2" xfId="4496" xr:uid="{00000000-0005-0000-0000-00004D770000}"/>
    <cellStyle name="SAPBEXresItem 3 3" xfId="5507" xr:uid="{00000000-0005-0000-0000-00004E770000}"/>
    <cellStyle name="SAPBEXresItem 3 3 2" xfId="15319" xr:uid="{00000000-0005-0000-0000-00004F770000}"/>
    <cellStyle name="SAPBEXresItem 3 3 2 2" xfId="26874" xr:uid="{00000000-0005-0000-0000-000050770000}"/>
    <cellStyle name="SAPBEXresItem 3 3 2 3" xfId="37904" xr:uid="{00000000-0005-0000-0000-000051770000}"/>
    <cellStyle name="SAPBEXresItem 3 3 3" xfId="17296" xr:uid="{00000000-0005-0000-0000-000052770000}"/>
    <cellStyle name="SAPBEXresItem 3 3 3 2" xfId="28784" xr:uid="{00000000-0005-0000-0000-000053770000}"/>
    <cellStyle name="SAPBEXresItem 3 3 3 3" xfId="39592" xr:uid="{00000000-0005-0000-0000-000054770000}"/>
    <cellStyle name="SAPBEXresItem 3 3 4" xfId="18903" xr:uid="{00000000-0005-0000-0000-000055770000}"/>
    <cellStyle name="SAPBEXresItem 3 3 4 2" xfId="30391" xr:uid="{00000000-0005-0000-0000-000056770000}"/>
    <cellStyle name="SAPBEXresItem 3 3 4 3" xfId="41185" xr:uid="{00000000-0005-0000-0000-000057770000}"/>
    <cellStyle name="SAPBEXresItem 3 3 5" xfId="20643" xr:uid="{00000000-0005-0000-0000-000058770000}"/>
    <cellStyle name="SAPBEXresItem 3 3 5 2" xfId="32127" xr:uid="{00000000-0005-0000-0000-000059770000}"/>
    <cellStyle name="SAPBEXresItem 3 3 5 3" xfId="42733" xr:uid="{00000000-0005-0000-0000-00005A770000}"/>
    <cellStyle name="SAPBEXresItem 3 3 6" xfId="10736" xr:uid="{00000000-0005-0000-0000-00005B770000}"/>
    <cellStyle name="SAPBEXresItem 3 3 7" xfId="22475" xr:uid="{00000000-0005-0000-0000-00005C770000}"/>
    <cellStyle name="SAPBEXresItem 3 3 8" xfId="33822" xr:uid="{00000000-0005-0000-0000-00005D770000}"/>
    <cellStyle name="SAPBEXresItem 3 4" xfId="6937" xr:uid="{00000000-0005-0000-0000-00005E770000}"/>
    <cellStyle name="SAPBEXresItem 3 4 2" xfId="16218" xr:uid="{00000000-0005-0000-0000-00005F770000}"/>
    <cellStyle name="SAPBEXresItem 3 4 2 2" xfId="27772" xr:uid="{00000000-0005-0000-0000-000060770000}"/>
    <cellStyle name="SAPBEXresItem 3 4 2 3" xfId="38704" xr:uid="{00000000-0005-0000-0000-000061770000}"/>
    <cellStyle name="SAPBEXresItem 3 4 3" xfId="18092" xr:uid="{00000000-0005-0000-0000-000062770000}"/>
    <cellStyle name="SAPBEXresItem 3 4 3 2" xfId="29580" xr:uid="{00000000-0005-0000-0000-000063770000}"/>
    <cellStyle name="SAPBEXresItem 3 4 3 3" xfId="40382" xr:uid="{00000000-0005-0000-0000-000064770000}"/>
    <cellStyle name="SAPBEXresItem 3 4 4" xfId="19737" xr:uid="{00000000-0005-0000-0000-000065770000}"/>
    <cellStyle name="SAPBEXresItem 3 4 4 2" xfId="31225" xr:uid="{00000000-0005-0000-0000-000066770000}"/>
    <cellStyle name="SAPBEXresItem 3 4 4 3" xfId="41928" xr:uid="{00000000-0005-0000-0000-000067770000}"/>
    <cellStyle name="SAPBEXresItem 3 4 5" xfId="21471" xr:uid="{00000000-0005-0000-0000-000068770000}"/>
    <cellStyle name="SAPBEXresItem 3 4 5 2" xfId="32952" xr:uid="{00000000-0005-0000-0000-000069770000}"/>
    <cellStyle name="SAPBEXresItem 3 4 5 3" xfId="43467" xr:uid="{00000000-0005-0000-0000-00006A770000}"/>
    <cellStyle name="SAPBEXresItem 3 4 6" xfId="11640" xr:uid="{00000000-0005-0000-0000-00006B770000}"/>
    <cellStyle name="SAPBEXresItem 3 4 7" xfId="23295" xr:uid="{00000000-0005-0000-0000-00006C770000}"/>
    <cellStyle name="SAPBEXresItem 3 4 8" xfId="34632" xr:uid="{00000000-0005-0000-0000-00006D770000}"/>
    <cellStyle name="SAPBEXresItem 3 5" xfId="6415" xr:uid="{00000000-0005-0000-0000-00006E770000}"/>
    <cellStyle name="SAPBEXresItem 3 5 2" xfId="15696" xr:uid="{00000000-0005-0000-0000-00006F770000}"/>
    <cellStyle name="SAPBEXresItem 3 5 2 2" xfId="27250" xr:uid="{00000000-0005-0000-0000-000070770000}"/>
    <cellStyle name="SAPBEXresItem 3 5 2 3" xfId="38240" xr:uid="{00000000-0005-0000-0000-000071770000}"/>
    <cellStyle name="SAPBEXresItem 3 5 3" xfId="17622" xr:uid="{00000000-0005-0000-0000-000072770000}"/>
    <cellStyle name="SAPBEXresItem 3 5 3 2" xfId="29110" xr:uid="{00000000-0005-0000-0000-000073770000}"/>
    <cellStyle name="SAPBEXresItem 3 5 3 3" xfId="39913" xr:uid="{00000000-0005-0000-0000-000074770000}"/>
    <cellStyle name="SAPBEXresItem 3 5 4" xfId="19215" xr:uid="{00000000-0005-0000-0000-000075770000}"/>
    <cellStyle name="SAPBEXresItem 3 5 4 2" xfId="30703" xr:uid="{00000000-0005-0000-0000-000076770000}"/>
    <cellStyle name="SAPBEXresItem 3 5 4 3" xfId="41464" xr:uid="{00000000-0005-0000-0000-000077770000}"/>
    <cellStyle name="SAPBEXresItem 3 5 5" xfId="20949" xr:uid="{00000000-0005-0000-0000-000078770000}"/>
    <cellStyle name="SAPBEXresItem 3 5 5 2" xfId="32430" xr:uid="{00000000-0005-0000-0000-000079770000}"/>
    <cellStyle name="SAPBEXresItem 3 5 5 3" xfId="43003" xr:uid="{00000000-0005-0000-0000-00007A770000}"/>
    <cellStyle name="SAPBEXresItem 3 5 6" xfId="11118" xr:uid="{00000000-0005-0000-0000-00007B770000}"/>
    <cellStyle name="SAPBEXresItem 3 5 7" xfId="22773" xr:uid="{00000000-0005-0000-0000-00007C770000}"/>
    <cellStyle name="SAPBEXresItem 3 5 8" xfId="34110" xr:uid="{00000000-0005-0000-0000-00007D770000}"/>
    <cellStyle name="SAPBEXresItem 3 6" xfId="6787" xr:uid="{00000000-0005-0000-0000-00007E770000}"/>
    <cellStyle name="SAPBEXresItem 3 6 2" xfId="16068" xr:uid="{00000000-0005-0000-0000-00007F770000}"/>
    <cellStyle name="SAPBEXresItem 3 6 2 2" xfId="27622" xr:uid="{00000000-0005-0000-0000-000080770000}"/>
    <cellStyle name="SAPBEXresItem 3 6 2 3" xfId="38569" xr:uid="{00000000-0005-0000-0000-000081770000}"/>
    <cellStyle name="SAPBEXresItem 3 6 3" xfId="17956" xr:uid="{00000000-0005-0000-0000-000082770000}"/>
    <cellStyle name="SAPBEXresItem 3 6 3 2" xfId="29444" xr:uid="{00000000-0005-0000-0000-000083770000}"/>
    <cellStyle name="SAPBEXresItem 3 6 3 3" xfId="40246" xr:uid="{00000000-0005-0000-0000-000084770000}"/>
    <cellStyle name="SAPBEXresItem 3 6 4" xfId="19587" xr:uid="{00000000-0005-0000-0000-000085770000}"/>
    <cellStyle name="SAPBEXresItem 3 6 4 2" xfId="31075" xr:uid="{00000000-0005-0000-0000-000086770000}"/>
    <cellStyle name="SAPBEXresItem 3 6 4 3" xfId="41793" xr:uid="{00000000-0005-0000-0000-000087770000}"/>
    <cellStyle name="SAPBEXresItem 3 6 5" xfId="21321" xr:uid="{00000000-0005-0000-0000-000088770000}"/>
    <cellStyle name="SAPBEXresItem 3 6 5 2" xfId="32802" xr:uid="{00000000-0005-0000-0000-000089770000}"/>
    <cellStyle name="SAPBEXresItem 3 6 5 3" xfId="43332" xr:uid="{00000000-0005-0000-0000-00008A770000}"/>
    <cellStyle name="SAPBEXresItem 3 6 6" xfId="11490" xr:uid="{00000000-0005-0000-0000-00008B770000}"/>
    <cellStyle name="SAPBEXresItem 3 6 7" xfId="23145" xr:uid="{00000000-0005-0000-0000-00008C770000}"/>
    <cellStyle name="SAPBEXresItem 3 6 8" xfId="34482" xr:uid="{00000000-0005-0000-0000-00008D770000}"/>
    <cellStyle name="SAPBEXresItem 3 7" xfId="10279" xr:uid="{00000000-0005-0000-0000-00008E770000}"/>
    <cellStyle name="SAPBEXresItem 3 8" xfId="13650" xr:uid="{00000000-0005-0000-0000-00008F770000}"/>
    <cellStyle name="SAPBEXresItem 3 8 2" xfId="25214" xr:uid="{00000000-0005-0000-0000-000090770000}"/>
    <cellStyle name="SAPBEXresItem 3 8 3" xfId="36453" xr:uid="{00000000-0005-0000-0000-000091770000}"/>
    <cellStyle name="SAPBEXresItem 3 9" xfId="14052" xr:uid="{00000000-0005-0000-0000-000092770000}"/>
    <cellStyle name="SAPBEXresItem 3 9 2" xfId="25616" xr:uid="{00000000-0005-0000-0000-000093770000}"/>
    <cellStyle name="SAPBEXresItem 3 9 3" xfId="36812" xr:uid="{00000000-0005-0000-0000-000094770000}"/>
    <cellStyle name="SAPBEXresItem 4" xfId="4497" xr:uid="{00000000-0005-0000-0000-000095770000}"/>
    <cellStyle name="SAPBEXresItem 4 10" xfId="9178" xr:uid="{00000000-0005-0000-0000-000096770000}"/>
    <cellStyle name="SAPBEXresItem 4 11" xfId="8873" xr:uid="{00000000-0005-0000-0000-000097770000}"/>
    <cellStyle name="SAPBEXresItem 4 12" xfId="8758" xr:uid="{00000000-0005-0000-0000-000098770000}"/>
    <cellStyle name="SAPBEXresItem 4 2" xfId="7394" xr:uid="{00000000-0005-0000-0000-000099770000}"/>
    <cellStyle name="SAPBEXresItem 4 2 2" xfId="16626" xr:uid="{00000000-0005-0000-0000-00009A770000}"/>
    <cellStyle name="SAPBEXresItem 4 2 2 2" xfId="28180" xr:uid="{00000000-0005-0000-0000-00009B770000}"/>
    <cellStyle name="SAPBEXresItem 4 2 2 3" xfId="39063" xr:uid="{00000000-0005-0000-0000-00009C770000}"/>
    <cellStyle name="SAPBEXresItem 4 2 3" xfId="18459" xr:uid="{00000000-0005-0000-0000-00009D770000}"/>
    <cellStyle name="SAPBEXresItem 4 2 3 2" xfId="29947" xr:uid="{00000000-0005-0000-0000-00009E770000}"/>
    <cellStyle name="SAPBEXresItem 4 2 3 3" xfId="40747" xr:uid="{00000000-0005-0000-0000-00009F770000}"/>
    <cellStyle name="SAPBEXresItem 4 2 4" xfId="20145" xr:uid="{00000000-0005-0000-0000-0000A0770000}"/>
    <cellStyle name="SAPBEXresItem 4 2 4 2" xfId="31633" xr:uid="{00000000-0005-0000-0000-0000A1770000}"/>
    <cellStyle name="SAPBEXresItem 4 2 4 3" xfId="42287" xr:uid="{00000000-0005-0000-0000-0000A2770000}"/>
    <cellStyle name="SAPBEXresItem 4 2 5" xfId="21879" xr:uid="{00000000-0005-0000-0000-0000A3770000}"/>
    <cellStyle name="SAPBEXresItem 4 2 5 2" xfId="33360" xr:uid="{00000000-0005-0000-0000-0000A4770000}"/>
    <cellStyle name="SAPBEXresItem 4 2 5 3" xfId="43826" xr:uid="{00000000-0005-0000-0000-0000A5770000}"/>
    <cellStyle name="SAPBEXresItem 4 2 6" xfId="12046" xr:uid="{00000000-0005-0000-0000-0000A6770000}"/>
    <cellStyle name="SAPBEXresItem 4 2 7" xfId="23703" xr:uid="{00000000-0005-0000-0000-0000A7770000}"/>
    <cellStyle name="SAPBEXresItem 4 2 8" xfId="35038" xr:uid="{00000000-0005-0000-0000-0000A8770000}"/>
    <cellStyle name="SAPBEXresItem 4 3" xfId="7888" xr:uid="{00000000-0005-0000-0000-0000A9770000}"/>
    <cellStyle name="SAPBEXresItem 4 3 2" xfId="16873" xr:uid="{00000000-0005-0000-0000-0000AA770000}"/>
    <cellStyle name="SAPBEXresItem 4 3 2 2" xfId="28427" xr:uid="{00000000-0005-0000-0000-0000AB770000}"/>
    <cellStyle name="SAPBEXresItem 4 3 2 3" xfId="39269" xr:uid="{00000000-0005-0000-0000-0000AC770000}"/>
    <cellStyle name="SAPBEXresItem 4 3 3" xfId="18652" xr:uid="{00000000-0005-0000-0000-0000AD770000}"/>
    <cellStyle name="SAPBEXresItem 4 3 3 2" xfId="30140" xr:uid="{00000000-0005-0000-0000-0000AE770000}"/>
    <cellStyle name="SAPBEXresItem 4 3 3 3" xfId="40937" xr:uid="{00000000-0005-0000-0000-0000AF770000}"/>
    <cellStyle name="SAPBEXresItem 4 3 4" xfId="20360" xr:uid="{00000000-0005-0000-0000-0000B0770000}"/>
    <cellStyle name="SAPBEXresItem 4 3 4 2" xfId="31848" xr:uid="{00000000-0005-0000-0000-0000B1770000}"/>
    <cellStyle name="SAPBEXresItem 4 3 4 3" xfId="42465" xr:uid="{00000000-0005-0000-0000-0000B2770000}"/>
    <cellStyle name="SAPBEXresItem 4 3 5" xfId="22094" xr:uid="{00000000-0005-0000-0000-0000B3770000}"/>
    <cellStyle name="SAPBEXresItem 4 3 5 2" xfId="33575" xr:uid="{00000000-0005-0000-0000-0000B4770000}"/>
    <cellStyle name="SAPBEXresItem 4 3 5 3" xfId="44004" xr:uid="{00000000-0005-0000-0000-0000B5770000}"/>
    <cellStyle name="SAPBEXresItem 4 3 6" xfId="12339" xr:uid="{00000000-0005-0000-0000-0000B6770000}"/>
    <cellStyle name="SAPBEXresItem 4 3 7" xfId="23918" xr:uid="{00000000-0005-0000-0000-0000B7770000}"/>
    <cellStyle name="SAPBEXresItem 4 3 8" xfId="35253" xr:uid="{00000000-0005-0000-0000-0000B8770000}"/>
    <cellStyle name="SAPBEXresItem 4 4" xfId="7990" xr:uid="{00000000-0005-0000-0000-0000B9770000}"/>
    <cellStyle name="SAPBEXresItem 4 4 2" xfId="16975" xr:uid="{00000000-0005-0000-0000-0000BA770000}"/>
    <cellStyle name="SAPBEXresItem 4 4 2 2" xfId="28529" xr:uid="{00000000-0005-0000-0000-0000BB770000}"/>
    <cellStyle name="SAPBEXresItem 4 4 2 3" xfId="39367" xr:uid="{00000000-0005-0000-0000-0000BC770000}"/>
    <cellStyle name="SAPBEXresItem 4 4 3" xfId="18752" xr:uid="{00000000-0005-0000-0000-0000BD770000}"/>
    <cellStyle name="SAPBEXresItem 4 4 3 2" xfId="30240" xr:uid="{00000000-0005-0000-0000-0000BE770000}"/>
    <cellStyle name="SAPBEXresItem 4 4 3 3" xfId="41036" xr:uid="{00000000-0005-0000-0000-0000BF770000}"/>
    <cellStyle name="SAPBEXresItem 4 4 4" xfId="20462" xr:uid="{00000000-0005-0000-0000-0000C0770000}"/>
    <cellStyle name="SAPBEXresItem 4 4 4 2" xfId="31950" xr:uid="{00000000-0005-0000-0000-0000C1770000}"/>
    <cellStyle name="SAPBEXresItem 4 4 4 3" xfId="42563" xr:uid="{00000000-0005-0000-0000-0000C2770000}"/>
    <cellStyle name="SAPBEXresItem 4 4 5" xfId="22196" xr:uid="{00000000-0005-0000-0000-0000C3770000}"/>
    <cellStyle name="SAPBEXresItem 4 4 5 2" xfId="33677" xr:uid="{00000000-0005-0000-0000-0000C4770000}"/>
    <cellStyle name="SAPBEXresItem 4 4 5 3" xfId="44102" xr:uid="{00000000-0005-0000-0000-0000C5770000}"/>
    <cellStyle name="SAPBEXresItem 4 4 6" xfId="12441" xr:uid="{00000000-0005-0000-0000-0000C6770000}"/>
    <cellStyle name="SAPBEXresItem 4 4 7" xfId="24020" xr:uid="{00000000-0005-0000-0000-0000C7770000}"/>
    <cellStyle name="SAPBEXresItem 4 4 8" xfId="35355" xr:uid="{00000000-0005-0000-0000-0000C8770000}"/>
    <cellStyle name="SAPBEXresItem 4 5" xfId="10280" xr:uid="{00000000-0005-0000-0000-0000C9770000}"/>
    <cellStyle name="SAPBEXresItem 4 6" xfId="14265" xr:uid="{00000000-0005-0000-0000-0000CA770000}"/>
    <cellStyle name="SAPBEXresItem 4 6 2" xfId="25829" xr:uid="{00000000-0005-0000-0000-0000CB770000}"/>
    <cellStyle name="SAPBEXresItem 4 6 3" xfId="36992" xr:uid="{00000000-0005-0000-0000-0000CC770000}"/>
    <cellStyle name="SAPBEXresItem 4 7" xfId="13423" xr:uid="{00000000-0005-0000-0000-0000CD770000}"/>
    <cellStyle name="SAPBEXresItem 4 7 2" xfId="24989" xr:uid="{00000000-0005-0000-0000-0000CE770000}"/>
    <cellStyle name="SAPBEXresItem 4 7 3" xfId="36254" xr:uid="{00000000-0005-0000-0000-0000CF770000}"/>
    <cellStyle name="SAPBEXresItem 4 8" xfId="15288" xr:uid="{00000000-0005-0000-0000-0000D0770000}"/>
    <cellStyle name="SAPBEXresItem 4 8 2" xfId="26843" xr:uid="{00000000-0005-0000-0000-0000D1770000}"/>
    <cellStyle name="SAPBEXresItem 4 8 3" xfId="37874" xr:uid="{00000000-0005-0000-0000-0000D2770000}"/>
    <cellStyle name="SAPBEXresItem 4 9" xfId="12777" xr:uid="{00000000-0005-0000-0000-0000D3770000}"/>
    <cellStyle name="SAPBEXresItem 4 9 2" xfId="24347" xr:uid="{00000000-0005-0000-0000-0000D4770000}"/>
    <cellStyle name="SAPBEXresItem 4 9 3" xfId="35669" xr:uid="{00000000-0005-0000-0000-0000D5770000}"/>
    <cellStyle name="SAPBEXresItem 5" xfId="12612" xr:uid="{00000000-0005-0000-0000-0000D6770000}"/>
    <cellStyle name="SAPBEXresItem 5 2" xfId="24182" xr:uid="{00000000-0005-0000-0000-0000D7770000}"/>
    <cellStyle name="SAPBEXresItem 5 3" xfId="35513" xr:uid="{00000000-0005-0000-0000-0000D8770000}"/>
    <cellStyle name="SAPBEXresItem 6" xfId="15394" xr:uid="{00000000-0005-0000-0000-0000D9770000}"/>
    <cellStyle name="SAPBEXresItem 6 2" xfId="26948" xr:uid="{00000000-0005-0000-0000-0000DA770000}"/>
    <cellStyle name="SAPBEXresItem 6 3" xfId="37970" xr:uid="{00000000-0005-0000-0000-0000DB770000}"/>
    <cellStyle name="SAPBEXresItem 7" xfId="17341" xr:uid="{00000000-0005-0000-0000-0000DC770000}"/>
    <cellStyle name="SAPBEXresItem 7 2" xfId="28829" xr:uid="{00000000-0005-0000-0000-0000DD770000}"/>
    <cellStyle name="SAPBEXresItem 7 3" xfId="39633" xr:uid="{00000000-0005-0000-0000-0000DE770000}"/>
    <cellStyle name="SAPBEXresItem 8" xfId="18932" xr:uid="{00000000-0005-0000-0000-0000DF770000}"/>
    <cellStyle name="SAPBEXresItem 8 2" xfId="30420" xr:uid="{00000000-0005-0000-0000-0000E0770000}"/>
    <cellStyle name="SAPBEXresItem 8 3" xfId="41209" xr:uid="{00000000-0005-0000-0000-0000E1770000}"/>
    <cellStyle name="SAPBEXresItem 9" xfId="8741" xr:uid="{00000000-0005-0000-0000-0000E2770000}"/>
    <cellStyle name="SAPBEXresItemX" xfId="4498" xr:uid="{00000000-0005-0000-0000-0000E3770000}"/>
    <cellStyle name="SAPBEXresItemX 2" xfId="4499" xr:uid="{00000000-0005-0000-0000-0000E4770000}"/>
    <cellStyle name="SAPBEXresItemX 2 10" xfId="10016" xr:uid="{00000000-0005-0000-0000-0000E5770000}"/>
    <cellStyle name="SAPBEXresItemX 2 11" xfId="8400" xr:uid="{00000000-0005-0000-0000-0000E6770000}"/>
    <cellStyle name="SAPBEXresItemX 2 2" xfId="4500" xr:uid="{00000000-0005-0000-0000-0000E7770000}"/>
    <cellStyle name="SAPBEXresItemX 2 2 10" xfId="17407" xr:uid="{00000000-0005-0000-0000-0000E8770000}"/>
    <cellStyle name="SAPBEXresItemX 2 2 10 2" xfId="28895" xr:uid="{00000000-0005-0000-0000-0000E9770000}"/>
    <cellStyle name="SAPBEXresItemX 2 2 10 3" xfId="39699" xr:uid="{00000000-0005-0000-0000-0000EA770000}"/>
    <cellStyle name="SAPBEXresItemX 2 2 11" xfId="14069" xr:uid="{00000000-0005-0000-0000-0000EB770000}"/>
    <cellStyle name="SAPBEXresItemX 2 2 11 2" xfId="25633" xr:uid="{00000000-0005-0000-0000-0000EC770000}"/>
    <cellStyle name="SAPBEXresItemX 2 2 11 3" xfId="36826" xr:uid="{00000000-0005-0000-0000-0000ED770000}"/>
    <cellStyle name="SAPBEXresItemX 2 2 12" xfId="8800" xr:uid="{00000000-0005-0000-0000-0000EE770000}"/>
    <cellStyle name="SAPBEXresItemX 2 2 13" xfId="8434" xr:uid="{00000000-0005-0000-0000-0000EF770000}"/>
    <cellStyle name="SAPBEXresItemX 2 2 2" xfId="4501" xr:uid="{00000000-0005-0000-0000-0000F0770000}"/>
    <cellStyle name="SAPBEXresItemX 2 2 3" xfId="4502" xr:uid="{00000000-0005-0000-0000-0000F1770000}"/>
    <cellStyle name="SAPBEXresItemX 2 2 4" xfId="6940" xr:uid="{00000000-0005-0000-0000-0000F2770000}"/>
    <cellStyle name="SAPBEXresItemX 2 2 4 2" xfId="16221" xr:uid="{00000000-0005-0000-0000-0000F3770000}"/>
    <cellStyle name="SAPBEXresItemX 2 2 4 2 2" xfId="27775" xr:uid="{00000000-0005-0000-0000-0000F4770000}"/>
    <cellStyle name="SAPBEXresItemX 2 2 4 2 3" xfId="38707" xr:uid="{00000000-0005-0000-0000-0000F5770000}"/>
    <cellStyle name="SAPBEXresItemX 2 2 4 3" xfId="18095" xr:uid="{00000000-0005-0000-0000-0000F6770000}"/>
    <cellStyle name="SAPBEXresItemX 2 2 4 3 2" xfId="29583" xr:uid="{00000000-0005-0000-0000-0000F7770000}"/>
    <cellStyle name="SAPBEXresItemX 2 2 4 3 3" xfId="40385" xr:uid="{00000000-0005-0000-0000-0000F8770000}"/>
    <cellStyle name="SAPBEXresItemX 2 2 4 4" xfId="19740" xr:uid="{00000000-0005-0000-0000-0000F9770000}"/>
    <cellStyle name="SAPBEXresItemX 2 2 4 4 2" xfId="31228" xr:uid="{00000000-0005-0000-0000-0000FA770000}"/>
    <cellStyle name="SAPBEXresItemX 2 2 4 4 3" xfId="41931" xr:uid="{00000000-0005-0000-0000-0000FB770000}"/>
    <cellStyle name="SAPBEXresItemX 2 2 4 5" xfId="21474" xr:uid="{00000000-0005-0000-0000-0000FC770000}"/>
    <cellStyle name="SAPBEXresItemX 2 2 4 5 2" xfId="32955" xr:uid="{00000000-0005-0000-0000-0000FD770000}"/>
    <cellStyle name="SAPBEXresItemX 2 2 4 5 3" xfId="43470" xr:uid="{00000000-0005-0000-0000-0000FE770000}"/>
    <cellStyle name="SAPBEXresItemX 2 2 4 6" xfId="11643" xr:uid="{00000000-0005-0000-0000-0000FF770000}"/>
    <cellStyle name="SAPBEXresItemX 2 2 4 7" xfId="23298" xr:uid="{00000000-0005-0000-0000-000000780000}"/>
    <cellStyle name="SAPBEXresItemX 2 2 4 8" xfId="34635" xr:uid="{00000000-0005-0000-0000-000001780000}"/>
    <cellStyle name="SAPBEXresItemX 2 2 5" xfId="6287" xr:uid="{00000000-0005-0000-0000-000002780000}"/>
    <cellStyle name="SAPBEXresItemX 2 2 5 2" xfId="15568" xr:uid="{00000000-0005-0000-0000-000003780000}"/>
    <cellStyle name="SAPBEXresItemX 2 2 5 2 2" xfId="27122" xr:uid="{00000000-0005-0000-0000-000004780000}"/>
    <cellStyle name="SAPBEXresItemX 2 2 5 2 3" xfId="38133" xr:uid="{00000000-0005-0000-0000-000005780000}"/>
    <cellStyle name="SAPBEXresItemX 2 2 5 3" xfId="17511" xr:uid="{00000000-0005-0000-0000-000006780000}"/>
    <cellStyle name="SAPBEXresItemX 2 2 5 3 2" xfId="28999" xr:uid="{00000000-0005-0000-0000-000007780000}"/>
    <cellStyle name="SAPBEXresItemX 2 2 5 3 3" xfId="39802" xr:uid="{00000000-0005-0000-0000-000008780000}"/>
    <cellStyle name="SAPBEXresItemX 2 2 5 4" xfId="19087" xr:uid="{00000000-0005-0000-0000-000009780000}"/>
    <cellStyle name="SAPBEXresItemX 2 2 5 4 2" xfId="30575" xr:uid="{00000000-0005-0000-0000-00000A780000}"/>
    <cellStyle name="SAPBEXresItemX 2 2 5 4 3" xfId="41357" xr:uid="{00000000-0005-0000-0000-00000B780000}"/>
    <cellStyle name="SAPBEXresItemX 2 2 5 5" xfId="20821" xr:uid="{00000000-0005-0000-0000-00000C780000}"/>
    <cellStyle name="SAPBEXresItemX 2 2 5 5 2" xfId="32303" xr:uid="{00000000-0005-0000-0000-00000D780000}"/>
    <cellStyle name="SAPBEXresItemX 2 2 5 5 3" xfId="42897" xr:uid="{00000000-0005-0000-0000-00000E780000}"/>
    <cellStyle name="SAPBEXresItemX 2 2 5 6" xfId="10993" xr:uid="{00000000-0005-0000-0000-00000F780000}"/>
    <cellStyle name="SAPBEXresItemX 2 2 5 7" xfId="22646" xr:uid="{00000000-0005-0000-0000-000010780000}"/>
    <cellStyle name="SAPBEXresItemX 2 2 5 8" xfId="33988" xr:uid="{00000000-0005-0000-0000-000011780000}"/>
    <cellStyle name="SAPBEXresItemX 2 2 6" xfId="6539" xr:uid="{00000000-0005-0000-0000-000012780000}"/>
    <cellStyle name="SAPBEXresItemX 2 2 6 2" xfId="15820" xr:uid="{00000000-0005-0000-0000-000013780000}"/>
    <cellStyle name="SAPBEXresItemX 2 2 6 2 2" xfId="27374" xr:uid="{00000000-0005-0000-0000-000014780000}"/>
    <cellStyle name="SAPBEXresItemX 2 2 6 2 3" xfId="38345" xr:uid="{00000000-0005-0000-0000-000015780000}"/>
    <cellStyle name="SAPBEXresItemX 2 2 6 3" xfId="17730" xr:uid="{00000000-0005-0000-0000-000016780000}"/>
    <cellStyle name="SAPBEXresItemX 2 2 6 3 2" xfId="29218" xr:uid="{00000000-0005-0000-0000-000017780000}"/>
    <cellStyle name="SAPBEXresItemX 2 2 6 3 3" xfId="40021" xr:uid="{00000000-0005-0000-0000-000018780000}"/>
    <cellStyle name="SAPBEXresItemX 2 2 6 4" xfId="19339" xr:uid="{00000000-0005-0000-0000-000019780000}"/>
    <cellStyle name="SAPBEXresItemX 2 2 6 4 2" xfId="30827" xr:uid="{00000000-0005-0000-0000-00001A780000}"/>
    <cellStyle name="SAPBEXresItemX 2 2 6 4 3" xfId="41569" xr:uid="{00000000-0005-0000-0000-00001B780000}"/>
    <cellStyle name="SAPBEXresItemX 2 2 6 5" xfId="21073" xr:uid="{00000000-0005-0000-0000-00001C780000}"/>
    <cellStyle name="SAPBEXresItemX 2 2 6 5 2" xfId="32554" xr:uid="{00000000-0005-0000-0000-00001D780000}"/>
    <cellStyle name="SAPBEXresItemX 2 2 6 5 3" xfId="43108" xr:uid="{00000000-0005-0000-0000-00001E780000}"/>
    <cellStyle name="SAPBEXresItemX 2 2 6 6" xfId="11242" xr:uid="{00000000-0005-0000-0000-00001F780000}"/>
    <cellStyle name="SAPBEXresItemX 2 2 6 7" xfId="22897" xr:uid="{00000000-0005-0000-0000-000020780000}"/>
    <cellStyle name="SAPBEXresItemX 2 2 6 8" xfId="34234" xr:uid="{00000000-0005-0000-0000-000021780000}"/>
    <cellStyle name="SAPBEXresItemX 2 2 7" xfId="10281" xr:uid="{00000000-0005-0000-0000-000022780000}"/>
    <cellStyle name="SAPBEXresItemX 2 2 7 2" xfId="15010" xr:uid="{00000000-0005-0000-0000-000023780000}"/>
    <cellStyle name="SAPBEXresItemX 2 2 7 2 2" xfId="26568" xr:uid="{00000000-0005-0000-0000-000024780000}"/>
    <cellStyle name="SAPBEXresItemX 2 2 7 2 3" xfId="37621" xr:uid="{00000000-0005-0000-0000-000025780000}"/>
    <cellStyle name="SAPBEXresItemX 2 2 7 3" xfId="13252" xr:uid="{00000000-0005-0000-0000-000026780000}"/>
    <cellStyle name="SAPBEXresItemX 2 2 7 3 2" xfId="24820" xr:uid="{00000000-0005-0000-0000-000027780000}"/>
    <cellStyle name="SAPBEXresItemX 2 2 7 3 3" xfId="36098" xr:uid="{00000000-0005-0000-0000-000028780000}"/>
    <cellStyle name="SAPBEXresItemX 2 2 7 4" xfId="15083" xr:uid="{00000000-0005-0000-0000-000029780000}"/>
    <cellStyle name="SAPBEXresItemX 2 2 7 4 2" xfId="26641" xr:uid="{00000000-0005-0000-0000-00002A780000}"/>
    <cellStyle name="SAPBEXresItemX 2 2 7 4 3" xfId="37685" xr:uid="{00000000-0005-0000-0000-00002B780000}"/>
    <cellStyle name="SAPBEXresItemX 2 2 7 5" xfId="12935" xr:uid="{00000000-0005-0000-0000-00002C780000}"/>
    <cellStyle name="SAPBEXresItemX 2 2 7 5 2" xfId="24505" xr:uid="{00000000-0005-0000-0000-00002D780000}"/>
    <cellStyle name="SAPBEXresItemX 2 2 7 5 3" xfId="35809" xr:uid="{00000000-0005-0000-0000-00002E780000}"/>
    <cellStyle name="SAPBEXresItemX 2 2 7 6" xfId="22396" xr:uid="{00000000-0005-0000-0000-00002F780000}"/>
    <cellStyle name="SAPBEXresItemX 2 2 7 7" xfId="8218" xr:uid="{00000000-0005-0000-0000-000030780000}"/>
    <cellStyle name="SAPBEXresItemX 2 2 8" xfId="13653" xr:uid="{00000000-0005-0000-0000-000031780000}"/>
    <cellStyle name="SAPBEXresItemX 2 2 8 2" xfId="25217" xr:uid="{00000000-0005-0000-0000-000032780000}"/>
    <cellStyle name="SAPBEXresItemX 2 2 8 3" xfId="36456" xr:uid="{00000000-0005-0000-0000-000033780000}"/>
    <cellStyle name="SAPBEXresItemX 2 2 9" xfId="12679" xr:uid="{00000000-0005-0000-0000-000034780000}"/>
    <cellStyle name="SAPBEXresItemX 2 2 9 2" xfId="24249" xr:uid="{00000000-0005-0000-0000-000035780000}"/>
    <cellStyle name="SAPBEXresItemX 2 2 9 3" xfId="35580" xr:uid="{00000000-0005-0000-0000-000036780000}"/>
    <cellStyle name="SAPBEXresItemX 2 3" xfId="4503" xr:uid="{00000000-0005-0000-0000-000037780000}"/>
    <cellStyle name="SAPBEXresItemX 2 3 10" xfId="9181" xr:uid="{00000000-0005-0000-0000-000038780000}"/>
    <cellStyle name="SAPBEXresItemX 2 3 11" xfId="10669" xr:uid="{00000000-0005-0000-0000-000039780000}"/>
    <cellStyle name="SAPBEXresItemX 2 3 12" xfId="8760" xr:uid="{00000000-0005-0000-0000-00003A780000}"/>
    <cellStyle name="SAPBEXresItemX 2 3 2" xfId="7397" xr:uid="{00000000-0005-0000-0000-00003B780000}"/>
    <cellStyle name="SAPBEXresItemX 2 3 2 2" xfId="16629" xr:uid="{00000000-0005-0000-0000-00003C780000}"/>
    <cellStyle name="SAPBEXresItemX 2 3 2 2 2" xfId="28183" xr:uid="{00000000-0005-0000-0000-00003D780000}"/>
    <cellStyle name="SAPBEXresItemX 2 3 2 2 3" xfId="39066" xr:uid="{00000000-0005-0000-0000-00003E780000}"/>
    <cellStyle name="SAPBEXresItemX 2 3 2 3" xfId="18462" xr:uid="{00000000-0005-0000-0000-00003F780000}"/>
    <cellStyle name="SAPBEXresItemX 2 3 2 3 2" xfId="29950" xr:uid="{00000000-0005-0000-0000-000040780000}"/>
    <cellStyle name="SAPBEXresItemX 2 3 2 3 3" xfId="40750" xr:uid="{00000000-0005-0000-0000-000041780000}"/>
    <cellStyle name="SAPBEXresItemX 2 3 2 4" xfId="20148" xr:uid="{00000000-0005-0000-0000-000042780000}"/>
    <cellStyle name="SAPBEXresItemX 2 3 2 4 2" xfId="31636" xr:uid="{00000000-0005-0000-0000-000043780000}"/>
    <cellStyle name="SAPBEXresItemX 2 3 2 4 3" xfId="42290" xr:uid="{00000000-0005-0000-0000-000044780000}"/>
    <cellStyle name="SAPBEXresItemX 2 3 2 5" xfId="21882" xr:uid="{00000000-0005-0000-0000-000045780000}"/>
    <cellStyle name="SAPBEXresItemX 2 3 2 5 2" xfId="33363" xr:uid="{00000000-0005-0000-0000-000046780000}"/>
    <cellStyle name="SAPBEXresItemX 2 3 2 5 3" xfId="43829" xr:uid="{00000000-0005-0000-0000-000047780000}"/>
    <cellStyle name="SAPBEXresItemX 2 3 2 6" xfId="12049" xr:uid="{00000000-0005-0000-0000-000048780000}"/>
    <cellStyle name="SAPBEXresItemX 2 3 2 7" xfId="23706" xr:uid="{00000000-0005-0000-0000-000049780000}"/>
    <cellStyle name="SAPBEXresItemX 2 3 2 8" xfId="35041" xr:uid="{00000000-0005-0000-0000-00004A780000}"/>
    <cellStyle name="SAPBEXresItemX 2 3 3" xfId="7891" xr:uid="{00000000-0005-0000-0000-00004B780000}"/>
    <cellStyle name="SAPBEXresItemX 2 3 3 2" xfId="16876" xr:uid="{00000000-0005-0000-0000-00004C780000}"/>
    <cellStyle name="SAPBEXresItemX 2 3 3 2 2" xfId="28430" xr:uid="{00000000-0005-0000-0000-00004D780000}"/>
    <cellStyle name="SAPBEXresItemX 2 3 3 2 3" xfId="39272" xr:uid="{00000000-0005-0000-0000-00004E780000}"/>
    <cellStyle name="SAPBEXresItemX 2 3 3 3" xfId="18655" xr:uid="{00000000-0005-0000-0000-00004F780000}"/>
    <cellStyle name="SAPBEXresItemX 2 3 3 3 2" xfId="30143" xr:uid="{00000000-0005-0000-0000-000050780000}"/>
    <cellStyle name="SAPBEXresItemX 2 3 3 3 3" xfId="40940" xr:uid="{00000000-0005-0000-0000-000051780000}"/>
    <cellStyle name="SAPBEXresItemX 2 3 3 4" xfId="20363" xr:uid="{00000000-0005-0000-0000-000052780000}"/>
    <cellStyle name="SAPBEXresItemX 2 3 3 4 2" xfId="31851" xr:uid="{00000000-0005-0000-0000-000053780000}"/>
    <cellStyle name="SAPBEXresItemX 2 3 3 4 3" xfId="42468" xr:uid="{00000000-0005-0000-0000-000054780000}"/>
    <cellStyle name="SAPBEXresItemX 2 3 3 5" xfId="22097" xr:uid="{00000000-0005-0000-0000-000055780000}"/>
    <cellStyle name="SAPBEXresItemX 2 3 3 5 2" xfId="33578" xr:uid="{00000000-0005-0000-0000-000056780000}"/>
    <cellStyle name="SAPBEXresItemX 2 3 3 5 3" xfId="44007" xr:uid="{00000000-0005-0000-0000-000057780000}"/>
    <cellStyle name="SAPBEXresItemX 2 3 3 6" xfId="12342" xr:uid="{00000000-0005-0000-0000-000058780000}"/>
    <cellStyle name="SAPBEXresItemX 2 3 3 7" xfId="23921" xr:uid="{00000000-0005-0000-0000-000059780000}"/>
    <cellStyle name="SAPBEXresItemX 2 3 3 8" xfId="35256" xr:uid="{00000000-0005-0000-0000-00005A780000}"/>
    <cellStyle name="SAPBEXresItemX 2 3 4" xfId="7993" xr:uid="{00000000-0005-0000-0000-00005B780000}"/>
    <cellStyle name="SAPBEXresItemX 2 3 4 2" xfId="16978" xr:uid="{00000000-0005-0000-0000-00005C780000}"/>
    <cellStyle name="SAPBEXresItemX 2 3 4 2 2" xfId="28532" xr:uid="{00000000-0005-0000-0000-00005D780000}"/>
    <cellStyle name="SAPBEXresItemX 2 3 4 2 3" xfId="39370" xr:uid="{00000000-0005-0000-0000-00005E780000}"/>
    <cellStyle name="SAPBEXresItemX 2 3 4 3" xfId="18755" xr:uid="{00000000-0005-0000-0000-00005F780000}"/>
    <cellStyle name="SAPBEXresItemX 2 3 4 3 2" xfId="30243" xr:uid="{00000000-0005-0000-0000-000060780000}"/>
    <cellStyle name="SAPBEXresItemX 2 3 4 3 3" xfId="41039" xr:uid="{00000000-0005-0000-0000-000061780000}"/>
    <cellStyle name="SAPBEXresItemX 2 3 4 4" xfId="20465" xr:uid="{00000000-0005-0000-0000-000062780000}"/>
    <cellStyle name="SAPBEXresItemX 2 3 4 4 2" xfId="31953" xr:uid="{00000000-0005-0000-0000-000063780000}"/>
    <cellStyle name="SAPBEXresItemX 2 3 4 4 3" xfId="42566" xr:uid="{00000000-0005-0000-0000-000064780000}"/>
    <cellStyle name="SAPBEXresItemX 2 3 4 5" xfId="22199" xr:uid="{00000000-0005-0000-0000-000065780000}"/>
    <cellStyle name="SAPBEXresItemX 2 3 4 5 2" xfId="33680" xr:uid="{00000000-0005-0000-0000-000066780000}"/>
    <cellStyle name="SAPBEXresItemX 2 3 4 5 3" xfId="44105" xr:uid="{00000000-0005-0000-0000-000067780000}"/>
    <cellStyle name="SAPBEXresItemX 2 3 4 6" xfId="12444" xr:uid="{00000000-0005-0000-0000-000068780000}"/>
    <cellStyle name="SAPBEXresItemX 2 3 4 7" xfId="24023" xr:uid="{00000000-0005-0000-0000-000069780000}"/>
    <cellStyle name="SAPBEXresItemX 2 3 4 8" xfId="35358" xr:uid="{00000000-0005-0000-0000-00006A780000}"/>
    <cellStyle name="SAPBEXresItemX 2 3 5" xfId="10284" xr:uid="{00000000-0005-0000-0000-00006B780000}"/>
    <cellStyle name="SAPBEXresItemX 2 3 6" xfId="14268" xr:uid="{00000000-0005-0000-0000-00006C780000}"/>
    <cellStyle name="SAPBEXresItemX 2 3 6 2" xfId="25832" xr:uid="{00000000-0005-0000-0000-00006D780000}"/>
    <cellStyle name="SAPBEXresItemX 2 3 6 3" xfId="36995" xr:uid="{00000000-0005-0000-0000-00006E780000}"/>
    <cellStyle name="SAPBEXresItemX 2 3 7" xfId="13421" xr:uid="{00000000-0005-0000-0000-00006F780000}"/>
    <cellStyle name="SAPBEXresItemX 2 3 7 2" xfId="24987" xr:uid="{00000000-0005-0000-0000-000070780000}"/>
    <cellStyle name="SAPBEXresItemX 2 3 7 3" xfId="36252" xr:uid="{00000000-0005-0000-0000-000071780000}"/>
    <cellStyle name="SAPBEXresItemX 2 3 8" xfId="14838" xr:uid="{00000000-0005-0000-0000-000072780000}"/>
    <cellStyle name="SAPBEXresItemX 2 3 8 2" xfId="26397" xr:uid="{00000000-0005-0000-0000-000073780000}"/>
    <cellStyle name="SAPBEXresItemX 2 3 8 3" xfId="37482" xr:uid="{00000000-0005-0000-0000-000074780000}"/>
    <cellStyle name="SAPBEXresItemX 2 3 9" xfId="17201" xr:uid="{00000000-0005-0000-0000-000075780000}"/>
    <cellStyle name="SAPBEXresItemX 2 3 9 2" xfId="28689" xr:uid="{00000000-0005-0000-0000-000076780000}"/>
    <cellStyle name="SAPBEXresItemX 2 3 9 3" xfId="39508" xr:uid="{00000000-0005-0000-0000-000077780000}"/>
    <cellStyle name="SAPBEXresItemX 2 4" xfId="4504" xr:uid="{00000000-0005-0000-0000-000078780000}"/>
    <cellStyle name="SAPBEXresItemX 2 5" xfId="6583" xr:uid="{00000000-0005-0000-0000-000079780000}"/>
    <cellStyle name="SAPBEXresItemX 2 5 2" xfId="15864" xr:uid="{00000000-0005-0000-0000-00007A780000}"/>
    <cellStyle name="SAPBEXresItemX 2 5 2 2" xfId="27418" xr:uid="{00000000-0005-0000-0000-00007B780000}"/>
    <cellStyle name="SAPBEXresItemX 2 5 2 3" xfId="38388" xr:uid="{00000000-0005-0000-0000-00007C780000}"/>
    <cellStyle name="SAPBEXresItemX 2 5 3" xfId="17773" xr:uid="{00000000-0005-0000-0000-00007D780000}"/>
    <cellStyle name="SAPBEXresItemX 2 5 3 2" xfId="29261" xr:uid="{00000000-0005-0000-0000-00007E780000}"/>
    <cellStyle name="SAPBEXresItemX 2 5 3 3" xfId="40064" xr:uid="{00000000-0005-0000-0000-00007F780000}"/>
    <cellStyle name="SAPBEXresItemX 2 5 4" xfId="19383" xr:uid="{00000000-0005-0000-0000-000080780000}"/>
    <cellStyle name="SAPBEXresItemX 2 5 4 2" xfId="30871" xr:uid="{00000000-0005-0000-0000-000081780000}"/>
    <cellStyle name="SAPBEXresItemX 2 5 4 3" xfId="41612" xr:uid="{00000000-0005-0000-0000-000082780000}"/>
    <cellStyle name="SAPBEXresItemX 2 5 5" xfId="21117" xr:uid="{00000000-0005-0000-0000-000083780000}"/>
    <cellStyle name="SAPBEXresItemX 2 5 5 2" xfId="32598" xr:uid="{00000000-0005-0000-0000-000084780000}"/>
    <cellStyle name="SAPBEXresItemX 2 5 5 3" xfId="43151" xr:uid="{00000000-0005-0000-0000-000085780000}"/>
    <cellStyle name="SAPBEXresItemX 2 5 6" xfId="11286" xr:uid="{00000000-0005-0000-0000-000086780000}"/>
    <cellStyle name="SAPBEXresItemX 2 5 7" xfId="22941" xr:uid="{00000000-0005-0000-0000-000087780000}"/>
    <cellStyle name="SAPBEXresItemX 2 5 8" xfId="34278" xr:uid="{00000000-0005-0000-0000-000088780000}"/>
    <cellStyle name="SAPBEXresItemX 2 6" xfId="13074" xr:uid="{00000000-0005-0000-0000-000089780000}"/>
    <cellStyle name="SAPBEXresItemX 2 6 2" xfId="24643" xr:uid="{00000000-0005-0000-0000-00008A780000}"/>
    <cellStyle name="SAPBEXresItemX 2 6 3" xfId="35931" xr:uid="{00000000-0005-0000-0000-00008B780000}"/>
    <cellStyle name="SAPBEXresItemX 2 7" xfId="14429" xr:uid="{00000000-0005-0000-0000-00008C780000}"/>
    <cellStyle name="SAPBEXresItemX 2 7 2" xfId="25993" xr:uid="{00000000-0005-0000-0000-00008D780000}"/>
    <cellStyle name="SAPBEXresItemX 2 7 3" xfId="37137" xr:uid="{00000000-0005-0000-0000-00008E780000}"/>
    <cellStyle name="SAPBEXresItemX 2 8" xfId="12849" xr:uid="{00000000-0005-0000-0000-00008F780000}"/>
    <cellStyle name="SAPBEXresItemX 2 8 2" xfId="24419" xr:uid="{00000000-0005-0000-0000-000090780000}"/>
    <cellStyle name="SAPBEXresItemX 2 8 3" xfId="35737" xr:uid="{00000000-0005-0000-0000-000091780000}"/>
    <cellStyle name="SAPBEXresItemX 2 9" xfId="15520" xr:uid="{00000000-0005-0000-0000-000092780000}"/>
    <cellStyle name="SAPBEXresItemX 2 9 2" xfId="27074" xr:uid="{00000000-0005-0000-0000-000093780000}"/>
    <cellStyle name="SAPBEXresItemX 2 9 3" xfId="38088" xr:uid="{00000000-0005-0000-0000-000094780000}"/>
    <cellStyle name="SAPBEXresItemX 3" xfId="4505" xr:uid="{00000000-0005-0000-0000-000095780000}"/>
    <cellStyle name="SAPBEXresItemX 3 10" xfId="12956" xr:uid="{00000000-0005-0000-0000-000096780000}"/>
    <cellStyle name="SAPBEXresItemX 3 10 2" xfId="24526" xr:uid="{00000000-0005-0000-0000-000097780000}"/>
    <cellStyle name="SAPBEXresItemX 3 10 3" xfId="35828" xr:uid="{00000000-0005-0000-0000-000098780000}"/>
    <cellStyle name="SAPBEXresItemX 3 11" xfId="14533" xr:uid="{00000000-0005-0000-0000-000099780000}"/>
    <cellStyle name="SAPBEXresItemX 3 11 2" xfId="26097" xr:uid="{00000000-0005-0000-0000-00009A780000}"/>
    <cellStyle name="SAPBEXresItemX 3 11 3" xfId="37240" xr:uid="{00000000-0005-0000-0000-00009B780000}"/>
    <cellStyle name="SAPBEXresItemX 3 12" xfId="9754" xr:uid="{00000000-0005-0000-0000-00009C780000}"/>
    <cellStyle name="SAPBEXresItemX 3 13" xfId="8733" xr:uid="{00000000-0005-0000-0000-00009D780000}"/>
    <cellStyle name="SAPBEXresItemX 3 2" xfId="4506" xr:uid="{00000000-0005-0000-0000-00009E780000}"/>
    <cellStyle name="SAPBEXresItemX 3 3" xfId="5508" xr:uid="{00000000-0005-0000-0000-00009F780000}"/>
    <cellStyle name="SAPBEXresItemX 3 3 2" xfId="15320" xr:uid="{00000000-0005-0000-0000-0000A0780000}"/>
    <cellStyle name="SAPBEXresItemX 3 3 2 2" xfId="26875" xr:uid="{00000000-0005-0000-0000-0000A1780000}"/>
    <cellStyle name="SAPBEXresItemX 3 3 2 3" xfId="37905" xr:uid="{00000000-0005-0000-0000-0000A2780000}"/>
    <cellStyle name="SAPBEXresItemX 3 3 3" xfId="17297" xr:uid="{00000000-0005-0000-0000-0000A3780000}"/>
    <cellStyle name="SAPBEXresItemX 3 3 3 2" xfId="28785" xr:uid="{00000000-0005-0000-0000-0000A4780000}"/>
    <cellStyle name="SAPBEXresItemX 3 3 3 3" xfId="39593" xr:uid="{00000000-0005-0000-0000-0000A5780000}"/>
    <cellStyle name="SAPBEXresItemX 3 3 4" xfId="18904" xr:uid="{00000000-0005-0000-0000-0000A6780000}"/>
    <cellStyle name="SAPBEXresItemX 3 3 4 2" xfId="30392" xr:uid="{00000000-0005-0000-0000-0000A7780000}"/>
    <cellStyle name="SAPBEXresItemX 3 3 4 3" xfId="41186" xr:uid="{00000000-0005-0000-0000-0000A8780000}"/>
    <cellStyle name="SAPBEXresItemX 3 3 5" xfId="20644" xr:uid="{00000000-0005-0000-0000-0000A9780000}"/>
    <cellStyle name="SAPBEXresItemX 3 3 5 2" xfId="32128" xr:uid="{00000000-0005-0000-0000-0000AA780000}"/>
    <cellStyle name="SAPBEXresItemX 3 3 5 3" xfId="42734" xr:uid="{00000000-0005-0000-0000-0000AB780000}"/>
    <cellStyle name="SAPBEXresItemX 3 3 6" xfId="10737" xr:uid="{00000000-0005-0000-0000-0000AC780000}"/>
    <cellStyle name="SAPBEXresItemX 3 3 7" xfId="22476" xr:uid="{00000000-0005-0000-0000-0000AD780000}"/>
    <cellStyle name="SAPBEXresItemX 3 3 8" xfId="33823" xr:uid="{00000000-0005-0000-0000-0000AE780000}"/>
    <cellStyle name="SAPBEXresItemX 3 4" xfId="6939" xr:uid="{00000000-0005-0000-0000-0000AF780000}"/>
    <cellStyle name="SAPBEXresItemX 3 4 2" xfId="16220" xr:uid="{00000000-0005-0000-0000-0000B0780000}"/>
    <cellStyle name="SAPBEXresItemX 3 4 2 2" xfId="27774" xr:uid="{00000000-0005-0000-0000-0000B1780000}"/>
    <cellStyle name="SAPBEXresItemX 3 4 2 3" xfId="38706" xr:uid="{00000000-0005-0000-0000-0000B2780000}"/>
    <cellStyle name="SAPBEXresItemX 3 4 3" xfId="18094" xr:uid="{00000000-0005-0000-0000-0000B3780000}"/>
    <cellStyle name="SAPBEXresItemX 3 4 3 2" xfId="29582" xr:uid="{00000000-0005-0000-0000-0000B4780000}"/>
    <cellStyle name="SAPBEXresItemX 3 4 3 3" xfId="40384" xr:uid="{00000000-0005-0000-0000-0000B5780000}"/>
    <cellStyle name="SAPBEXresItemX 3 4 4" xfId="19739" xr:uid="{00000000-0005-0000-0000-0000B6780000}"/>
    <cellStyle name="SAPBEXresItemX 3 4 4 2" xfId="31227" xr:uid="{00000000-0005-0000-0000-0000B7780000}"/>
    <cellStyle name="SAPBEXresItemX 3 4 4 3" xfId="41930" xr:uid="{00000000-0005-0000-0000-0000B8780000}"/>
    <cellStyle name="SAPBEXresItemX 3 4 5" xfId="21473" xr:uid="{00000000-0005-0000-0000-0000B9780000}"/>
    <cellStyle name="SAPBEXresItemX 3 4 5 2" xfId="32954" xr:uid="{00000000-0005-0000-0000-0000BA780000}"/>
    <cellStyle name="SAPBEXresItemX 3 4 5 3" xfId="43469" xr:uid="{00000000-0005-0000-0000-0000BB780000}"/>
    <cellStyle name="SAPBEXresItemX 3 4 6" xfId="11642" xr:uid="{00000000-0005-0000-0000-0000BC780000}"/>
    <cellStyle name="SAPBEXresItemX 3 4 7" xfId="23297" xr:uid="{00000000-0005-0000-0000-0000BD780000}"/>
    <cellStyle name="SAPBEXresItemX 3 4 8" xfId="34634" xr:uid="{00000000-0005-0000-0000-0000BE780000}"/>
    <cellStyle name="SAPBEXresItemX 3 5" xfId="6417" xr:uid="{00000000-0005-0000-0000-0000BF780000}"/>
    <cellStyle name="SAPBEXresItemX 3 5 2" xfId="15698" xr:uid="{00000000-0005-0000-0000-0000C0780000}"/>
    <cellStyle name="SAPBEXresItemX 3 5 2 2" xfId="27252" xr:uid="{00000000-0005-0000-0000-0000C1780000}"/>
    <cellStyle name="SAPBEXresItemX 3 5 2 3" xfId="38242" xr:uid="{00000000-0005-0000-0000-0000C2780000}"/>
    <cellStyle name="SAPBEXresItemX 3 5 3" xfId="17624" xr:uid="{00000000-0005-0000-0000-0000C3780000}"/>
    <cellStyle name="SAPBEXresItemX 3 5 3 2" xfId="29112" xr:uid="{00000000-0005-0000-0000-0000C4780000}"/>
    <cellStyle name="SAPBEXresItemX 3 5 3 3" xfId="39915" xr:uid="{00000000-0005-0000-0000-0000C5780000}"/>
    <cellStyle name="SAPBEXresItemX 3 5 4" xfId="19217" xr:uid="{00000000-0005-0000-0000-0000C6780000}"/>
    <cellStyle name="SAPBEXresItemX 3 5 4 2" xfId="30705" xr:uid="{00000000-0005-0000-0000-0000C7780000}"/>
    <cellStyle name="SAPBEXresItemX 3 5 4 3" xfId="41466" xr:uid="{00000000-0005-0000-0000-0000C8780000}"/>
    <cellStyle name="SAPBEXresItemX 3 5 5" xfId="20951" xr:uid="{00000000-0005-0000-0000-0000C9780000}"/>
    <cellStyle name="SAPBEXresItemX 3 5 5 2" xfId="32432" xr:uid="{00000000-0005-0000-0000-0000CA780000}"/>
    <cellStyle name="SAPBEXresItemX 3 5 5 3" xfId="43005" xr:uid="{00000000-0005-0000-0000-0000CB780000}"/>
    <cellStyle name="SAPBEXresItemX 3 5 6" xfId="11120" xr:uid="{00000000-0005-0000-0000-0000CC780000}"/>
    <cellStyle name="SAPBEXresItemX 3 5 7" xfId="22775" xr:uid="{00000000-0005-0000-0000-0000CD780000}"/>
    <cellStyle name="SAPBEXresItemX 3 5 8" xfId="34112" xr:uid="{00000000-0005-0000-0000-0000CE780000}"/>
    <cellStyle name="SAPBEXresItemX 3 6" xfId="6846" xr:uid="{00000000-0005-0000-0000-0000CF780000}"/>
    <cellStyle name="SAPBEXresItemX 3 6 2" xfId="16127" xr:uid="{00000000-0005-0000-0000-0000D0780000}"/>
    <cellStyle name="SAPBEXresItemX 3 6 2 2" xfId="27681" xr:uid="{00000000-0005-0000-0000-0000D1780000}"/>
    <cellStyle name="SAPBEXresItemX 3 6 2 3" xfId="38621" xr:uid="{00000000-0005-0000-0000-0000D2780000}"/>
    <cellStyle name="SAPBEXresItemX 3 6 3" xfId="18008" xr:uid="{00000000-0005-0000-0000-0000D3780000}"/>
    <cellStyle name="SAPBEXresItemX 3 6 3 2" xfId="29496" xr:uid="{00000000-0005-0000-0000-0000D4780000}"/>
    <cellStyle name="SAPBEXresItemX 3 6 3 3" xfId="40298" xr:uid="{00000000-0005-0000-0000-0000D5780000}"/>
    <cellStyle name="SAPBEXresItemX 3 6 4" xfId="19646" xr:uid="{00000000-0005-0000-0000-0000D6780000}"/>
    <cellStyle name="SAPBEXresItemX 3 6 4 2" xfId="31134" xr:uid="{00000000-0005-0000-0000-0000D7780000}"/>
    <cellStyle name="SAPBEXresItemX 3 6 4 3" xfId="41845" xr:uid="{00000000-0005-0000-0000-0000D8780000}"/>
    <cellStyle name="SAPBEXresItemX 3 6 5" xfId="21380" xr:uid="{00000000-0005-0000-0000-0000D9780000}"/>
    <cellStyle name="SAPBEXresItemX 3 6 5 2" xfId="32861" xr:uid="{00000000-0005-0000-0000-0000DA780000}"/>
    <cellStyle name="SAPBEXresItemX 3 6 5 3" xfId="43384" xr:uid="{00000000-0005-0000-0000-0000DB780000}"/>
    <cellStyle name="SAPBEXresItemX 3 6 6" xfId="11549" xr:uid="{00000000-0005-0000-0000-0000DC780000}"/>
    <cellStyle name="SAPBEXresItemX 3 6 7" xfId="23204" xr:uid="{00000000-0005-0000-0000-0000DD780000}"/>
    <cellStyle name="SAPBEXresItemX 3 6 8" xfId="34541" xr:uid="{00000000-0005-0000-0000-0000DE780000}"/>
    <cellStyle name="SAPBEXresItemX 3 7" xfId="10285" xr:uid="{00000000-0005-0000-0000-0000DF780000}"/>
    <cellStyle name="SAPBEXresItemX 3 8" xfId="13652" xr:uid="{00000000-0005-0000-0000-0000E0780000}"/>
    <cellStyle name="SAPBEXresItemX 3 8 2" xfId="25216" xr:uid="{00000000-0005-0000-0000-0000E1780000}"/>
    <cellStyle name="SAPBEXresItemX 3 8 3" xfId="36455" xr:uid="{00000000-0005-0000-0000-0000E2780000}"/>
    <cellStyle name="SAPBEXresItemX 3 9" xfId="12793" xr:uid="{00000000-0005-0000-0000-0000E3780000}"/>
    <cellStyle name="SAPBEXresItemX 3 9 2" xfId="24363" xr:uid="{00000000-0005-0000-0000-0000E4780000}"/>
    <cellStyle name="SAPBEXresItemX 3 9 3" xfId="35684" xr:uid="{00000000-0005-0000-0000-0000E5780000}"/>
    <cellStyle name="SAPBEXresItemX 4" xfId="4507" xr:uid="{00000000-0005-0000-0000-0000E6780000}"/>
    <cellStyle name="SAPBEXresItemX 4 10" xfId="9180" xr:uid="{00000000-0005-0000-0000-0000E7780000}"/>
    <cellStyle name="SAPBEXresItemX 4 11" xfId="8149" xr:uid="{00000000-0005-0000-0000-0000E8780000}"/>
    <cellStyle name="SAPBEXresItemX 4 12" xfId="10205" xr:uid="{00000000-0005-0000-0000-0000E9780000}"/>
    <cellStyle name="SAPBEXresItemX 4 2" xfId="7396" xr:uid="{00000000-0005-0000-0000-0000EA780000}"/>
    <cellStyle name="SAPBEXresItemX 4 2 2" xfId="16628" xr:uid="{00000000-0005-0000-0000-0000EB780000}"/>
    <cellStyle name="SAPBEXresItemX 4 2 2 2" xfId="28182" xr:uid="{00000000-0005-0000-0000-0000EC780000}"/>
    <cellStyle name="SAPBEXresItemX 4 2 2 3" xfId="39065" xr:uid="{00000000-0005-0000-0000-0000ED780000}"/>
    <cellStyle name="SAPBEXresItemX 4 2 3" xfId="18461" xr:uid="{00000000-0005-0000-0000-0000EE780000}"/>
    <cellStyle name="SAPBEXresItemX 4 2 3 2" xfId="29949" xr:uid="{00000000-0005-0000-0000-0000EF780000}"/>
    <cellStyle name="SAPBEXresItemX 4 2 3 3" xfId="40749" xr:uid="{00000000-0005-0000-0000-0000F0780000}"/>
    <cellStyle name="SAPBEXresItemX 4 2 4" xfId="20147" xr:uid="{00000000-0005-0000-0000-0000F1780000}"/>
    <cellStyle name="SAPBEXresItemX 4 2 4 2" xfId="31635" xr:uid="{00000000-0005-0000-0000-0000F2780000}"/>
    <cellStyle name="SAPBEXresItemX 4 2 4 3" xfId="42289" xr:uid="{00000000-0005-0000-0000-0000F3780000}"/>
    <cellStyle name="SAPBEXresItemX 4 2 5" xfId="21881" xr:uid="{00000000-0005-0000-0000-0000F4780000}"/>
    <cellStyle name="SAPBEXresItemX 4 2 5 2" xfId="33362" xr:uid="{00000000-0005-0000-0000-0000F5780000}"/>
    <cellStyle name="SAPBEXresItemX 4 2 5 3" xfId="43828" xr:uid="{00000000-0005-0000-0000-0000F6780000}"/>
    <cellStyle name="SAPBEXresItemX 4 2 6" xfId="12048" xr:uid="{00000000-0005-0000-0000-0000F7780000}"/>
    <cellStyle name="SAPBEXresItemX 4 2 7" xfId="23705" xr:uid="{00000000-0005-0000-0000-0000F8780000}"/>
    <cellStyle name="SAPBEXresItemX 4 2 8" xfId="35040" xr:uid="{00000000-0005-0000-0000-0000F9780000}"/>
    <cellStyle name="SAPBEXresItemX 4 3" xfId="7890" xr:uid="{00000000-0005-0000-0000-0000FA780000}"/>
    <cellStyle name="SAPBEXresItemX 4 3 2" xfId="16875" xr:uid="{00000000-0005-0000-0000-0000FB780000}"/>
    <cellStyle name="SAPBEXresItemX 4 3 2 2" xfId="28429" xr:uid="{00000000-0005-0000-0000-0000FC780000}"/>
    <cellStyle name="SAPBEXresItemX 4 3 2 3" xfId="39271" xr:uid="{00000000-0005-0000-0000-0000FD780000}"/>
    <cellStyle name="SAPBEXresItemX 4 3 3" xfId="18654" xr:uid="{00000000-0005-0000-0000-0000FE780000}"/>
    <cellStyle name="SAPBEXresItemX 4 3 3 2" xfId="30142" xr:uid="{00000000-0005-0000-0000-0000FF780000}"/>
    <cellStyle name="SAPBEXresItemX 4 3 3 3" xfId="40939" xr:uid="{00000000-0005-0000-0000-000000790000}"/>
    <cellStyle name="SAPBEXresItemX 4 3 4" xfId="20362" xr:uid="{00000000-0005-0000-0000-000001790000}"/>
    <cellStyle name="SAPBEXresItemX 4 3 4 2" xfId="31850" xr:uid="{00000000-0005-0000-0000-000002790000}"/>
    <cellStyle name="SAPBEXresItemX 4 3 4 3" xfId="42467" xr:uid="{00000000-0005-0000-0000-000003790000}"/>
    <cellStyle name="SAPBEXresItemX 4 3 5" xfId="22096" xr:uid="{00000000-0005-0000-0000-000004790000}"/>
    <cellStyle name="SAPBEXresItemX 4 3 5 2" xfId="33577" xr:uid="{00000000-0005-0000-0000-000005790000}"/>
    <cellStyle name="SAPBEXresItemX 4 3 5 3" xfId="44006" xr:uid="{00000000-0005-0000-0000-000006790000}"/>
    <cellStyle name="SAPBEXresItemX 4 3 6" xfId="12341" xr:uid="{00000000-0005-0000-0000-000007790000}"/>
    <cellStyle name="SAPBEXresItemX 4 3 7" xfId="23920" xr:uid="{00000000-0005-0000-0000-000008790000}"/>
    <cellStyle name="SAPBEXresItemX 4 3 8" xfId="35255" xr:uid="{00000000-0005-0000-0000-000009790000}"/>
    <cellStyle name="SAPBEXresItemX 4 4" xfId="7992" xr:uid="{00000000-0005-0000-0000-00000A790000}"/>
    <cellStyle name="SAPBEXresItemX 4 4 2" xfId="16977" xr:uid="{00000000-0005-0000-0000-00000B790000}"/>
    <cellStyle name="SAPBEXresItemX 4 4 2 2" xfId="28531" xr:uid="{00000000-0005-0000-0000-00000C790000}"/>
    <cellStyle name="SAPBEXresItemX 4 4 2 3" xfId="39369" xr:uid="{00000000-0005-0000-0000-00000D790000}"/>
    <cellStyle name="SAPBEXresItemX 4 4 3" xfId="18754" xr:uid="{00000000-0005-0000-0000-00000E790000}"/>
    <cellStyle name="SAPBEXresItemX 4 4 3 2" xfId="30242" xr:uid="{00000000-0005-0000-0000-00000F790000}"/>
    <cellStyle name="SAPBEXresItemX 4 4 3 3" xfId="41038" xr:uid="{00000000-0005-0000-0000-000010790000}"/>
    <cellStyle name="SAPBEXresItemX 4 4 4" xfId="20464" xr:uid="{00000000-0005-0000-0000-000011790000}"/>
    <cellStyle name="SAPBEXresItemX 4 4 4 2" xfId="31952" xr:uid="{00000000-0005-0000-0000-000012790000}"/>
    <cellStyle name="SAPBEXresItemX 4 4 4 3" xfId="42565" xr:uid="{00000000-0005-0000-0000-000013790000}"/>
    <cellStyle name="SAPBEXresItemX 4 4 5" xfId="22198" xr:uid="{00000000-0005-0000-0000-000014790000}"/>
    <cellStyle name="SAPBEXresItemX 4 4 5 2" xfId="33679" xr:uid="{00000000-0005-0000-0000-000015790000}"/>
    <cellStyle name="SAPBEXresItemX 4 4 5 3" xfId="44104" xr:uid="{00000000-0005-0000-0000-000016790000}"/>
    <cellStyle name="SAPBEXresItemX 4 4 6" xfId="12443" xr:uid="{00000000-0005-0000-0000-000017790000}"/>
    <cellStyle name="SAPBEXresItemX 4 4 7" xfId="24022" xr:uid="{00000000-0005-0000-0000-000018790000}"/>
    <cellStyle name="SAPBEXresItemX 4 4 8" xfId="35357" xr:uid="{00000000-0005-0000-0000-000019790000}"/>
    <cellStyle name="SAPBEXresItemX 4 5" xfId="10286" xr:uid="{00000000-0005-0000-0000-00001A790000}"/>
    <cellStyle name="SAPBEXresItemX 4 6" xfId="14267" xr:uid="{00000000-0005-0000-0000-00001B790000}"/>
    <cellStyle name="SAPBEXresItemX 4 6 2" xfId="25831" xr:uid="{00000000-0005-0000-0000-00001C790000}"/>
    <cellStyle name="SAPBEXresItemX 4 6 3" xfId="36994" xr:uid="{00000000-0005-0000-0000-00001D790000}"/>
    <cellStyle name="SAPBEXresItemX 4 7" xfId="12566" xr:uid="{00000000-0005-0000-0000-00001E790000}"/>
    <cellStyle name="SAPBEXresItemX 4 7 2" xfId="24136" xr:uid="{00000000-0005-0000-0000-00001F790000}"/>
    <cellStyle name="SAPBEXresItemX 4 7 3" xfId="35467" xr:uid="{00000000-0005-0000-0000-000020790000}"/>
    <cellStyle name="SAPBEXresItemX 4 8" xfId="13727" xr:uid="{00000000-0005-0000-0000-000021790000}"/>
    <cellStyle name="SAPBEXresItemX 4 8 2" xfId="25291" xr:uid="{00000000-0005-0000-0000-000022790000}"/>
    <cellStyle name="SAPBEXresItemX 4 8 3" xfId="36521" xr:uid="{00000000-0005-0000-0000-000023790000}"/>
    <cellStyle name="SAPBEXresItemX 4 9" xfId="15354" xr:uid="{00000000-0005-0000-0000-000024790000}"/>
    <cellStyle name="SAPBEXresItemX 4 9 2" xfId="26909" xr:uid="{00000000-0005-0000-0000-000025790000}"/>
    <cellStyle name="SAPBEXresItemX 4 9 3" xfId="37933" xr:uid="{00000000-0005-0000-0000-000026790000}"/>
    <cellStyle name="SAPBEXresItemX 5" xfId="12613" xr:uid="{00000000-0005-0000-0000-000027790000}"/>
    <cellStyle name="SAPBEXresItemX 5 2" xfId="24183" xr:uid="{00000000-0005-0000-0000-000028790000}"/>
    <cellStyle name="SAPBEXresItemX 5 3" xfId="35514" xr:uid="{00000000-0005-0000-0000-000029790000}"/>
    <cellStyle name="SAPBEXresItemX 6" xfId="15185" xr:uid="{00000000-0005-0000-0000-00002A790000}"/>
    <cellStyle name="SAPBEXresItemX 6 2" xfId="26743" xr:uid="{00000000-0005-0000-0000-00002B790000}"/>
    <cellStyle name="SAPBEXresItemX 6 3" xfId="37782" xr:uid="{00000000-0005-0000-0000-00002C790000}"/>
    <cellStyle name="SAPBEXresItemX 7" xfId="17186" xr:uid="{00000000-0005-0000-0000-00002D790000}"/>
    <cellStyle name="SAPBEXresItemX 7 2" xfId="28674" xr:uid="{00000000-0005-0000-0000-00002E790000}"/>
    <cellStyle name="SAPBEXresItemX 7 3" xfId="39493" xr:uid="{00000000-0005-0000-0000-00002F790000}"/>
    <cellStyle name="SAPBEXresItemX 8" xfId="13153" xr:uid="{00000000-0005-0000-0000-000030790000}"/>
    <cellStyle name="SAPBEXresItemX 8 2" xfId="24721" xr:uid="{00000000-0005-0000-0000-000031790000}"/>
    <cellStyle name="SAPBEXresItemX 8 3" xfId="36009" xr:uid="{00000000-0005-0000-0000-000032790000}"/>
    <cellStyle name="SAPBEXresItemX 9" xfId="9229" xr:uid="{00000000-0005-0000-0000-000033790000}"/>
    <cellStyle name="SAPBEXstdData" xfId="4508" xr:uid="{00000000-0005-0000-0000-000034790000}"/>
    <cellStyle name="SAPBEXstdData 10" xfId="12614" xr:uid="{00000000-0005-0000-0000-000035790000}"/>
    <cellStyle name="SAPBEXstdData 10 2" xfId="24184" xr:uid="{00000000-0005-0000-0000-000036790000}"/>
    <cellStyle name="SAPBEXstdData 10 3" xfId="35515" xr:uid="{00000000-0005-0000-0000-000037790000}"/>
    <cellStyle name="SAPBEXstdData 11" xfId="13767" xr:uid="{00000000-0005-0000-0000-000038790000}"/>
    <cellStyle name="SAPBEXstdData 11 2" xfId="25331" xr:uid="{00000000-0005-0000-0000-000039790000}"/>
    <cellStyle name="SAPBEXstdData 11 3" xfId="36558" xr:uid="{00000000-0005-0000-0000-00003A790000}"/>
    <cellStyle name="SAPBEXstdData 12" xfId="13017" xr:uid="{00000000-0005-0000-0000-00003B790000}"/>
    <cellStyle name="SAPBEXstdData 12 2" xfId="24586" xr:uid="{00000000-0005-0000-0000-00003C790000}"/>
    <cellStyle name="SAPBEXstdData 12 3" xfId="35875" xr:uid="{00000000-0005-0000-0000-00003D790000}"/>
    <cellStyle name="SAPBEXstdData 13" xfId="14343" xr:uid="{00000000-0005-0000-0000-00003E790000}"/>
    <cellStyle name="SAPBEXstdData 13 2" xfId="25907" xr:uid="{00000000-0005-0000-0000-00003F790000}"/>
    <cellStyle name="SAPBEXstdData 13 3" xfId="37065" xr:uid="{00000000-0005-0000-0000-000040790000}"/>
    <cellStyle name="SAPBEXstdData 14" xfId="9248" xr:uid="{00000000-0005-0000-0000-000041790000}"/>
    <cellStyle name="SAPBEXstdData 2" xfId="4509" xr:uid="{00000000-0005-0000-0000-000042790000}"/>
    <cellStyle name="SAPBEXstdData 2 2" xfId="4510" xr:uid="{00000000-0005-0000-0000-000043790000}"/>
    <cellStyle name="SAPBEXstdData 2 2 10" xfId="15247" xr:uid="{00000000-0005-0000-0000-000044790000}"/>
    <cellStyle name="SAPBEXstdData 2 2 10 2" xfId="26804" xr:uid="{00000000-0005-0000-0000-000045790000}"/>
    <cellStyle name="SAPBEXstdData 2 2 10 3" xfId="37837" xr:uid="{00000000-0005-0000-0000-000046790000}"/>
    <cellStyle name="SAPBEXstdData 2 2 11" xfId="8801" xr:uid="{00000000-0005-0000-0000-000047790000}"/>
    <cellStyle name="SAPBEXstdData 2 2 2" xfId="5509" xr:uid="{00000000-0005-0000-0000-000048790000}"/>
    <cellStyle name="SAPBEXstdData 2 2 2 2" xfId="15321" xr:uid="{00000000-0005-0000-0000-000049790000}"/>
    <cellStyle name="SAPBEXstdData 2 2 2 2 2" xfId="26876" xr:uid="{00000000-0005-0000-0000-00004A790000}"/>
    <cellStyle name="SAPBEXstdData 2 2 2 2 3" xfId="37906" xr:uid="{00000000-0005-0000-0000-00004B790000}"/>
    <cellStyle name="SAPBEXstdData 2 2 2 3" xfId="17298" xr:uid="{00000000-0005-0000-0000-00004C790000}"/>
    <cellStyle name="SAPBEXstdData 2 2 2 3 2" xfId="28786" xr:uid="{00000000-0005-0000-0000-00004D790000}"/>
    <cellStyle name="SAPBEXstdData 2 2 2 3 3" xfId="39594" xr:uid="{00000000-0005-0000-0000-00004E790000}"/>
    <cellStyle name="SAPBEXstdData 2 2 2 4" xfId="18905" xr:uid="{00000000-0005-0000-0000-00004F790000}"/>
    <cellStyle name="SAPBEXstdData 2 2 2 4 2" xfId="30393" xr:uid="{00000000-0005-0000-0000-000050790000}"/>
    <cellStyle name="SAPBEXstdData 2 2 2 4 3" xfId="41187" xr:uid="{00000000-0005-0000-0000-000051790000}"/>
    <cellStyle name="SAPBEXstdData 2 2 2 5" xfId="20645" xr:uid="{00000000-0005-0000-0000-000052790000}"/>
    <cellStyle name="SAPBEXstdData 2 2 2 5 2" xfId="32129" xr:uid="{00000000-0005-0000-0000-000053790000}"/>
    <cellStyle name="SAPBEXstdData 2 2 2 5 3" xfId="42735" xr:uid="{00000000-0005-0000-0000-000054790000}"/>
    <cellStyle name="SAPBEXstdData 2 2 2 6" xfId="10738" xr:uid="{00000000-0005-0000-0000-000055790000}"/>
    <cellStyle name="SAPBEXstdData 2 2 2 7" xfId="22477" xr:uid="{00000000-0005-0000-0000-000056790000}"/>
    <cellStyle name="SAPBEXstdData 2 2 2 8" xfId="33824" xr:uid="{00000000-0005-0000-0000-000057790000}"/>
    <cellStyle name="SAPBEXstdData 2 2 3" xfId="6476" xr:uid="{00000000-0005-0000-0000-000058790000}"/>
    <cellStyle name="SAPBEXstdData 2 2 3 2" xfId="15757" xr:uid="{00000000-0005-0000-0000-000059790000}"/>
    <cellStyle name="SAPBEXstdData 2 2 3 2 2" xfId="27311" xr:uid="{00000000-0005-0000-0000-00005A790000}"/>
    <cellStyle name="SAPBEXstdData 2 2 3 2 3" xfId="38296" xr:uid="{00000000-0005-0000-0000-00005B790000}"/>
    <cellStyle name="SAPBEXstdData 2 2 3 3" xfId="17680" xr:uid="{00000000-0005-0000-0000-00005C790000}"/>
    <cellStyle name="SAPBEXstdData 2 2 3 3 2" xfId="29168" xr:uid="{00000000-0005-0000-0000-00005D790000}"/>
    <cellStyle name="SAPBEXstdData 2 2 3 3 3" xfId="39971" xr:uid="{00000000-0005-0000-0000-00005E790000}"/>
    <cellStyle name="SAPBEXstdData 2 2 3 4" xfId="19276" xr:uid="{00000000-0005-0000-0000-00005F790000}"/>
    <cellStyle name="SAPBEXstdData 2 2 3 4 2" xfId="30764" xr:uid="{00000000-0005-0000-0000-000060790000}"/>
    <cellStyle name="SAPBEXstdData 2 2 3 4 3" xfId="41520" xr:uid="{00000000-0005-0000-0000-000061790000}"/>
    <cellStyle name="SAPBEXstdData 2 2 3 5" xfId="21010" xr:uid="{00000000-0005-0000-0000-000062790000}"/>
    <cellStyle name="SAPBEXstdData 2 2 3 5 2" xfId="32491" xr:uid="{00000000-0005-0000-0000-000063790000}"/>
    <cellStyle name="SAPBEXstdData 2 2 3 5 3" xfId="43059" xr:uid="{00000000-0005-0000-0000-000064790000}"/>
    <cellStyle name="SAPBEXstdData 2 2 3 6" xfId="11179" xr:uid="{00000000-0005-0000-0000-000065790000}"/>
    <cellStyle name="SAPBEXstdData 2 2 3 7" xfId="22834" xr:uid="{00000000-0005-0000-0000-000066790000}"/>
    <cellStyle name="SAPBEXstdData 2 2 3 8" xfId="34171" xr:uid="{00000000-0005-0000-0000-000067790000}"/>
    <cellStyle name="SAPBEXstdData 2 2 4" xfId="6772" xr:uid="{00000000-0005-0000-0000-000068790000}"/>
    <cellStyle name="SAPBEXstdData 2 2 4 2" xfId="16053" xr:uid="{00000000-0005-0000-0000-000069790000}"/>
    <cellStyle name="SAPBEXstdData 2 2 4 2 2" xfId="27607" xr:uid="{00000000-0005-0000-0000-00006A790000}"/>
    <cellStyle name="SAPBEXstdData 2 2 4 2 3" xfId="38561" xr:uid="{00000000-0005-0000-0000-00006B790000}"/>
    <cellStyle name="SAPBEXstdData 2 2 4 3" xfId="17948" xr:uid="{00000000-0005-0000-0000-00006C790000}"/>
    <cellStyle name="SAPBEXstdData 2 2 4 3 2" xfId="29436" xr:uid="{00000000-0005-0000-0000-00006D790000}"/>
    <cellStyle name="SAPBEXstdData 2 2 4 3 3" xfId="40238" xr:uid="{00000000-0005-0000-0000-00006E790000}"/>
    <cellStyle name="SAPBEXstdData 2 2 4 4" xfId="19572" xr:uid="{00000000-0005-0000-0000-00006F790000}"/>
    <cellStyle name="SAPBEXstdData 2 2 4 4 2" xfId="31060" xr:uid="{00000000-0005-0000-0000-000070790000}"/>
    <cellStyle name="SAPBEXstdData 2 2 4 4 3" xfId="41785" xr:uid="{00000000-0005-0000-0000-000071790000}"/>
    <cellStyle name="SAPBEXstdData 2 2 4 5" xfId="21306" xr:uid="{00000000-0005-0000-0000-000072790000}"/>
    <cellStyle name="SAPBEXstdData 2 2 4 5 2" xfId="32787" xr:uid="{00000000-0005-0000-0000-000073790000}"/>
    <cellStyle name="SAPBEXstdData 2 2 4 5 3" xfId="43324" xr:uid="{00000000-0005-0000-0000-000074790000}"/>
    <cellStyle name="SAPBEXstdData 2 2 4 6" xfId="11475" xr:uid="{00000000-0005-0000-0000-000075790000}"/>
    <cellStyle name="SAPBEXstdData 2 2 4 7" xfId="23130" xr:uid="{00000000-0005-0000-0000-000076790000}"/>
    <cellStyle name="SAPBEXstdData 2 2 4 8" xfId="34467" xr:uid="{00000000-0005-0000-0000-000077790000}"/>
    <cellStyle name="SAPBEXstdData 2 2 5" xfId="6445" xr:uid="{00000000-0005-0000-0000-000078790000}"/>
    <cellStyle name="SAPBEXstdData 2 2 5 2" xfId="15726" xr:uid="{00000000-0005-0000-0000-000079790000}"/>
    <cellStyle name="SAPBEXstdData 2 2 5 2 2" xfId="27280" xr:uid="{00000000-0005-0000-0000-00007A790000}"/>
    <cellStyle name="SAPBEXstdData 2 2 5 2 3" xfId="38268" xr:uid="{00000000-0005-0000-0000-00007B790000}"/>
    <cellStyle name="SAPBEXstdData 2 2 5 3" xfId="17652" xr:uid="{00000000-0005-0000-0000-00007C790000}"/>
    <cellStyle name="SAPBEXstdData 2 2 5 3 2" xfId="29140" xr:uid="{00000000-0005-0000-0000-00007D790000}"/>
    <cellStyle name="SAPBEXstdData 2 2 5 3 3" xfId="39943" xr:uid="{00000000-0005-0000-0000-00007E790000}"/>
    <cellStyle name="SAPBEXstdData 2 2 5 4" xfId="19245" xr:uid="{00000000-0005-0000-0000-00007F790000}"/>
    <cellStyle name="SAPBEXstdData 2 2 5 4 2" xfId="30733" xr:uid="{00000000-0005-0000-0000-000080790000}"/>
    <cellStyle name="SAPBEXstdData 2 2 5 4 3" xfId="41492" xr:uid="{00000000-0005-0000-0000-000081790000}"/>
    <cellStyle name="SAPBEXstdData 2 2 5 5" xfId="20979" xr:uid="{00000000-0005-0000-0000-000082790000}"/>
    <cellStyle name="SAPBEXstdData 2 2 5 5 2" xfId="32460" xr:uid="{00000000-0005-0000-0000-000083790000}"/>
    <cellStyle name="SAPBEXstdData 2 2 5 5 3" xfId="43031" xr:uid="{00000000-0005-0000-0000-000084790000}"/>
    <cellStyle name="SAPBEXstdData 2 2 5 6" xfId="11148" xr:uid="{00000000-0005-0000-0000-000085790000}"/>
    <cellStyle name="SAPBEXstdData 2 2 5 7" xfId="22803" xr:uid="{00000000-0005-0000-0000-000086790000}"/>
    <cellStyle name="SAPBEXstdData 2 2 5 8" xfId="34140" xr:uid="{00000000-0005-0000-0000-000087790000}"/>
    <cellStyle name="SAPBEXstdData 2 2 6" xfId="10287" xr:uid="{00000000-0005-0000-0000-000088790000}"/>
    <cellStyle name="SAPBEXstdData 2 2 7" xfId="13654" xr:uid="{00000000-0005-0000-0000-000089790000}"/>
    <cellStyle name="SAPBEXstdData 2 2 7 2" xfId="25218" xr:uid="{00000000-0005-0000-0000-00008A790000}"/>
    <cellStyle name="SAPBEXstdData 2 2 7 3" xfId="36457" xr:uid="{00000000-0005-0000-0000-00008B790000}"/>
    <cellStyle name="SAPBEXstdData 2 2 8" xfId="14753" xr:uid="{00000000-0005-0000-0000-00008C790000}"/>
    <cellStyle name="SAPBEXstdData 2 2 8 2" xfId="26312" xr:uid="{00000000-0005-0000-0000-00008D790000}"/>
    <cellStyle name="SAPBEXstdData 2 2 8 3" xfId="37406" xr:uid="{00000000-0005-0000-0000-00008E790000}"/>
    <cellStyle name="SAPBEXstdData 2 2 9" xfId="14663" xr:uid="{00000000-0005-0000-0000-00008F790000}"/>
    <cellStyle name="SAPBEXstdData 2 2 9 2" xfId="26224" xr:uid="{00000000-0005-0000-0000-000090790000}"/>
    <cellStyle name="SAPBEXstdData 2 2 9 3" xfId="37326" xr:uid="{00000000-0005-0000-0000-000091790000}"/>
    <cellStyle name="SAPBEXstdData 2 3" xfId="4511" xr:uid="{00000000-0005-0000-0000-000092790000}"/>
    <cellStyle name="SAPBEXstdData 2 3 10" xfId="9183" xr:uid="{00000000-0005-0000-0000-000093790000}"/>
    <cellStyle name="SAPBEXstdData 2 3 11" xfId="8543" xr:uid="{00000000-0005-0000-0000-000094790000}"/>
    <cellStyle name="SAPBEXstdData 2 3 12" xfId="8762" xr:uid="{00000000-0005-0000-0000-000095790000}"/>
    <cellStyle name="SAPBEXstdData 2 3 2" xfId="7399" xr:uid="{00000000-0005-0000-0000-000096790000}"/>
    <cellStyle name="SAPBEXstdData 2 3 2 2" xfId="16630" xr:uid="{00000000-0005-0000-0000-000097790000}"/>
    <cellStyle name="SAPBEXstdData 2 3 2 2 2" xfId="28184" xr:uid="{00000000-0005-0000-0000-000098790000}"/>
    <cellStyle name="SAPBEXstdData 2 3 2 2 3" xfId="39067" xr:uid="{00000000-0005-0000-0000-000099790000}"/>
    <cellStyle name="SAPBEXstdData 2 3 2 3" xfId="18463" xr:uid="{00000000-0005-0000-0000-00009A790000}"/>
    <cellStyle name="SAPBEXstdData 2 3 2 3 2" xfId="29951" xr:uid="{00000000-0005-0000-0000-00009B790000}"/>
    <cellStyle name="SAPBEXstdData 2 3 2 3 3" xfId="40751" xr:uid="{00000000-0005-0000-0000-00009C790000}"/>
    <cellStyle name="SAPBEXstdData 2 3 2 4" xfId="20149" xr:uid="{00000000-0005-0000-0000-00009D790000}"/>
    <cellStyle name="SAPBEXstdData 2 3 2 4 2" xfId="31637" xr:uid="{00000000-0005-0000-0000-00009E790000}"/>
    <cellStyle name="SAPBEXstdData 2 3 2 4 3" xfId="42291" xr:uid="{00000000-0005-0000-0000-00009F790000}"/>
    <cellStyle name="SAPBEXstdData 2 3 2 5" xfId="21883" xr:uid="{00000000-0005-0000-0000-0000A0790000}"/>
    <cellStyle name="SAPBEXstdData 2 3 2 5 2" xfId="33364" xr:uid="{00000000-0005-0000-0000-0000A1790000}"/>
    <cellStyle name="SAPBEXstdData 2 3 2 5 3" xfId="43830" xr:uid="{00000000-0005-0000-0000-0000A2790000}"/>
    <cellStyle name="SAPBEXstdData 2 3 2 6" xfId="12050" xr:uid="{00000000-0005-0000-0000-0000A3790000}"/>
    <cellStyle name="SAPBEXstdData 2 3 2 7" xfId="23707" xr:uid="{00000000-0005-0000-0000-0000A4790000}"/>
    <cellStyle name="SAPBEXstdData 2 3 2 8" xfId="35042" xr:uid="{00000000-0005-0000-0000-0000A5790000}"/>
    <cellStyle name="SAPBEXstdData 2 3 3" xfId="7893" xr:uid="{00000000-0005-0000-0000-0000A6790000}"/>
    <cellStyle name="SAPBEXstdData 2 3 3 2" xfId="16878" xr:uid="{00000000-0005-0000-0000-0000A7790000}"/>
    <cellStyle name="SAPBEXstdData 2 3 3 2 2" xfId="28432" xr:uid="{00000000-0005-0000-0000-0000A8790000}"/>
    <cellStyle name="SAPBEXstdData 2 3 3 2 3" xfId="39274" xr:uid="{00000000-0005-0000-0000-0000A9790000}"/>
    <cellStyle name="SAPBEXstdData 2 3 3 3" xfId="18657" xr:uid="{00000000-0005-0000-0000-0000AA790000}"/>
    <cellStyle name="SAPBEXstdData 2 3 3 3 2" xfId="30145" xr:uid="{00000000-0005-0000-0000-0000AB790000}"/>
    <cellStyle name="SAPBEXstdData 2 3 3 3 3" xfId="40942" xr:uid="{00000000-0005-0000-0000-0000AC790000}"/>
    <cellStyle name="SAPBEXstdData 2 3 3 4" xfId="20365" xr:uid="{00000000-0005-0000-0000-0000AD790000}"/>
    <cellStyle name="SAPBEXstdData 2 3 3 4 2" xfId="31853" xr:uid="{00000000-0005-0000-0000-0000AE790000}"/>
    <cellStyle name="SAPBEXstdData 2 3 3 4 3" xfId="42470" xr:uid="{00000000-0005-0000-0000-0000AF790000}"/>
    <cellStyle name="SAPBEXstdData 2 3 3 5" xfId="22099" xr:uid="{00000000-0005-0000-0000-0000B0790000}"/>
    <cellStyle name="SAPBEXstdData 2 3 3 5 2" xfId="33580" xr:uid="{00000000-0005-0000-0000-0000B1790000}"/>
    <cellStyle name="SAPBEXstdData 2 3 3 5 3" xfId="44009" xr:uid="{00000000-0005-0000-0000-0000B2790000}"/>
    <cellStyle name="SAPBEXstdData 2 3 3 6" xfId="12344" xr:uid="{00000000-0005-0000-0000-0000B3790000}"/>
    <cellStyle name="SAPBEXstdData 2 3 3 7" xfId="23923" xr:uid="{00000000-0005-0000-0000-0000B4790000}"/>
    <cellStyle name="SAPBEXstdData 2 3 3 8" xfId="35258" xr:uid="{00000000-0005-0000-0000-0000B5790000}"/>
    <cellStyle name="SAPBEXstdData 2 3 4" xfId="7995" xr:uid="{00000000-0005-0000-0000-0000B6790000}"/>
    <cellStyle name="SAPBEXstdData 2 3 4 2" xfId="16980" xr:uid="{00000000-0005-0000-0000-0000B7790000}"/>
    <cellStyle name="SAPBEXstdData 2 3 4 2 2" xfId="28534" xr:uid="{00000000-0005-0000-0000-0000B8790000}"/>
    <cellStyle name="SAPBEXstdData 2 3 4 2 3" xfId="39372" xr:uid="{00000000-0005-0000-0000-0000B9790000}"/>
    <cellStyle name="SAPBEXstdData 2 3 4 3" xfId="18757" xr:uid="{00000000-0005-0000-0000-0000BA790000}"/>
    <cellStyle name="SAPBEXstdData 2 3 4 3 2" xfId="30245" xr:uid="{00000000-0005-0000-0000-0000BB790000}"/>
    <cellStyle name="SAPBEXstdData 2 3 4 3 3" xfId="41041" xr:uid="{00000000-0005-0000-0000-0000BC790000}"/>
    <cellStyle name="SAPBEXstdData 2 3 4 4" xfId="20467" xr:uid="{00000000-0005-0000-0000-0000BD790000}"/>
    <cellStyle name="SAPBEXstdData 2 3 4 4 2" xfId="31955" xr:uid="{00000000-0005-0000-0000-0000BE790000}"/>
    <cellStyle name="SAPBEXstdData 2 3 4 4 3" xfId="42568" xr:uid="{00000000-0005-0000-0000-0000BF790000}"/>
    <cellStyle name="SAPBEXstdData 2 3 4 5" xfId="22201" xr:uid="{00000000-0005-0000-0000-0000C0790000}"/>
    <cellStyle name="SAPBEXstdData 2 3 4 5 2" xfId="33682" xr:uid="{00000000-0005-0000-0000-0000C1790000}"/>
    <cellStyle name="SAPBEXstdData 2 3 4 5 3" xfId="44107" xr:uid="{00000000-0005-0000-0000-0000C2790000}"/>
    <cellStyle name="SAPBEXstdData 2 3 4 6" xfId="12446" xr:uid="{00000000-0005-0000-0000-0000C3790000}"/>
    <cellStyle name="SAPBEXstdData 2 3 4 7" xfId="24025" xr:uid="{00000000-0005-0000-0000-0000C4790000}"/>
    <cellStyle name="SAPBEXstdData 2 3 4 8" xfId="35360" xr:uid="{00000000-0005-0000-0000-0000C5790000}"/>
    <cellStyle name="SAPBEXstdData 2 3 5" xfId="10288" xr:uid="{00000000-0005-0000-0000-0000C6790000}"/>
    <cellStyle name="SAPBEXstdData 2 3 6" xfId="14270" xr:uid="{00000000-0005-0000-0000-0000C7790000}"/>
    <cellStyle name="SAPBEXstdData 2 3 6 2" xfId="25834" xr:uid="{00000000-0005-0000-0000-0000C8790000}"/>
    <cellStyle name="SAPBEXstdData 2 3 6 3" xfId="36997" xr:uid="{00000000-0005-0000-0000-0000C9790000}"/>
    <cellStyle name="SAPBEXstdData 2 3 7" xfId="13420" xr:uid="{00000000-0005-0000-0000-0000CA790000}"/>
    <cellStyle name="SAPBEXstdData 2 3 7 2" xfId="24986" xr:uid="{00000000-0005-0000-0000-0000CB790000}"/>
    <cellStyle name="SAPBEXstdData 2 3 7 3" xfId="36251" xr:uid="{00000000-0005-0000-0000-0000CC790000}"/>
    <cellStyle name="SAPBEXstdData 2 3 8" xfId="15373" xr:uid="{00000000-0005-0000-0000-0000CD790000}"/>
    <cellStyle name="SAPBEXstdData 2 3 8 2" xfId="26927" xr:uid="{00000000-0005-0000-0000-0000CE790000}"/>
    <cellStyle name="SAPBEXstdData 2 3 8 3" xfId="37949" xr:uid="{00000000-0005-0000-0000-0000CF790000}"/>
    <cellStyle name="SAPBEXstdData 2 3 9" xfId="13737" xr:uid="{00000000-0005-0000-0000-0000D0790000}"/>
    <cellStyle name="SAPBEXstdData 2 3 9 2" xfId="25301" xr:uid="{00000000-0005-0000-0000-0000D1790000}"/>
    <cellStyle name="SAPBEXstdData 2 3 9 3" xfId="36531" xr:uid="{00000000-0005-0000-0000-0000D2790000}"/>
    <cellStyle name="SAPBEXstdData 2 4" xfId="7725" xr:uid="{00000000-0005-0000-0000-0000D3790000}"/>
    <cellStyle name="SAPBEXstdData 2 4 10" xfId="8231" xr:uid="{00000000-0005-0000-0000-0000D4790000}"/>
    <cellStyle name="SAPBEXstdData 2 4 2" xfId="7942" xr:uid="{00000000-0005-0000-0000-0000D5790000}"/>
    <cellStyle name="SAPBEXstdData 2 4 2 2" xfId="16927" xr:uid="{00000000-0005-0000-0000-0000D6790000}"/>
    <cellStyle name="SAPBEXstdData 2 4 2 2 2" xfId="28481" xr:uid="{00000000-0005-0000-0000-0000D7790000}"/>
    <cellStyle name="SAPBEXstdData 2 4 2 2 3" xfId="39321" xr:uid="{00000000-0005-0000-0000-0000D8790000}"/>
    <cellStyle name="SAPBEXstdData 2 4 2 3" xfId="18705" xr:uid="{00000000-0005-0000-0000-0000D9790000}"/>
    <cellStyle name="SAPBEXstdData 2 4 2 3 2" xfId="30193" xr:uid="{00000000-0005-0000-0000-0000DA790000}"/>
    <cellStyle name="SAPBEXstdData 2 4 2 3 3" xfId="40989" xr:uid="{00000000-0005-0000-0000-0000DB790000}"/>
    <cellStyle name="SAPBEXstdData 2 4 2 4" xfId="20414" xr:uid="{00000000-0005-0000-0000-0000DC790000}"/>
    <cellStyle name="SAPBEXstdData 2 4 2 4 2" xfId="31902" xr:uid="{00000000-0005-0000-0000-0000DD790000}"/>
    <cellStyle name="SAPBEXstdData 2 4 2 4 3" xfId="42517" xr:uid="{00000000-0005-0000-0000-0000DE790000}"/>
    <cellStyle name="SAPBEXstdData 2 4 2 5" xfId="22148" xr:uid="{00000000-0005-0000-0000-0000DF790000}"/>
    <cellStyle name="SAPBEXstdData 2 4 2 5 2" xfId="33629" xr:uid="{00000000-0005-0000-0000-0000E0790000}"/>
    <cellStyle name="SAPBEXstdData 2 4 2 5 3" xfId="44056" xr:uid="{00000000-0005-0000-0000-0000E1790000}"/>
    <cellStyle name="SAPBEXstdData 2 4 2 6" xfId="12393" xr:uid="{00000000-0005-0000-0000-0000E2790000}"/>
    <cellStyle name="SAPBEXstdData 2 4 2 7" xfId="23972" xr:uid="{00000000-0005-0000-0000-0000E3790000}"/>
    <cellStyle name="SAPBEXstdData 2 4 2 8" xfId="35307" xr:uid="{00000000-0005-0000-0000-0000E4790000}"/>
    <cellStyle name="SAPBEXstdData 2 4 3" xfId="8071" xr:uid="{00000000-0005-0000-0000-0000E5790000}"/>
    <cellStyle name="SAPBEXstdData 2 4 3 2" xfId="17056" xr:uid="{00000000-0005-0000-0000-0000E6790000}"/>
    <cellStyle name="SAPBEXstdData 2 4 3 2 2" xfId="28610" xr:uid="{00000000-0005-0000-0000-0000E7790000}"/>
    <cellStyle name="SAPBEXstdData 2 4 3 2 3" xfId="39447" xr:uid="{00000000-0005-0000-0000-0000E8790000}"/>
    <cellStyle name="SAPBEXstdData 2 4 3 3" xfId="18833" xr:uid="{00000000-0005-0000-0000-0000E9790000}"/>
    <cellStyle name="SAPBEXstdData 2 4 3 3 2" xfId="30321" xr:uid="{00000000-0005-0000-0000-0000EA790000}"/>
    <cellStyle name="SAPBEXstdData 2 4 3 3 3" xfId="41116" xr:uid="{00000000-0005-0000-0000-0000EB790000}"/>
    <cellStyle name="SAPBEXstdData 2 4 3 4" xfId="20543" xr:uid="{00000000-0005-0000-0000-0000EC790000}"/>
    <cellStyle name="SAPBEXstdData 2 4 3 4 2" xfId="32031" xr:uid="{00000000-0005-0000-0000-0000ED790000}"/>
    <cellStyle name="SAPBEXstdData 2 4 3 4 3" xfId="42643" xr:uid="{00000000-0005-0000-0000-0000EE790000}"/>
    <cellStyle name="SAPBEXstdData 2 4 3 5" xfId="22277" xr:uid="{00000000-0005-0000-0000-0000EF790000}"/>
    <cellStyle name="SAPBEXstdData 2 4 3 5 2" xfId="33758" xr:uid="{00000000-0005-0000-0000-0000F0790000}"/>
    <cellStyle name="SAPBEXstdData 2 4 3 5 3" xfId="44182" xr:uid="{00000000-0005-0000-0000-0000F1790000}"/>
    <cellStyle name="SAPBEXstdData 2 4 3 6" xfId="12522" xr:uid="{00000000-0005-0000-0000-0000F2790000}"/>
    <cellStyle name="SAPBEXstdData 2 4 3 7" xfId="24101" xr:uid="{00000000-0005-0000-0000-0000F3790000}"/>
    <cellStyle name="SAPBEXstdData 2 4 3 8" xfId="35436" xr:uid="{00000000-0005-0000-0000-0000F4790000}"/>
    <cellStyle name="SAPBEXstdData 2 4 4" xfId="14443" xr:uid="{00000000-0005-0000-0000-0000F5790000}"/>
    <cellStyle name="SAPBEXstdData 2 4 4 2" xfId="26007" xr:uid="{00000000-0005-0000-0000-0000F6790000}"/>
    <cellStyle name="SAPBEXstdData 2 4 4 3" xfId="37151" xr:uid="{00000000-0005-0000-0000-0000F7790000}"/>
    <cellStyle name="SAPBEXstdData 2 4 5" xfId="15236" xr:uid="{00000000-0005-0000-0000-0000F8790000}"/>
    <cellStyle name="SAPBEXstdData 2 4 5 2" xfId="26793" xr:uid="{00000000-0005-0000-0000-0000F9790000}"/>
    <cellStyle name="SAPBEXstdData 2 4 5 3" xfId="37826" xr:uid="{00000000-0005-0000-0000-0000FA790000}"/>
    <cellStyle name="SAPBEXstdData 2 4 6" xfId="17594" xr:uid="{00000000-0005-0000-0000-0000FB790000}"/>
    <cellStyle name="SAPBEXstdData 2 4 6 2" xfId="29082" xr:uid="{00000000-0005-0000-0000-0000FC790000}"/>
    <cellStyle name="SAPBEXstdData 2 4 6 3" xfId="39885" xr:uid="{00000000-0005-0000-0000-0000FD790000}"/>
    <cellStyle name="SAPBEXstdData 2 4 7" xfId="13703" xr:uid="{00000000-0005-0000-0000-0000FE790000}"/>
    <cellStyle name="SAPBEXstdData 2 4 7 2" xfId="25267" xr:uid="{00000000-0005-0000-0000-0000FF790000}"/>
    <cellStyle name="SAPBEXstdData 2 4 7 3" xfId="36499" xr:uid="{00000000-0005-0000-0000-0000007A0000}"/>
    <cellStyle name="SAPBEXstdData 2 4 8" xfId="9344" xr:uid="{00000000-0005-0000-0000-0000017A0000}"/>
    <cellStyle name="SAPBEXstdData 2 4 9" xfId="8305" xr:uid="{00000000-0005-0000-0000-0000027A0000}"/>
    <cellStyle name="SAPBEXstdData 2 5" xfId="12633" xr:uid="{00000000-0005-0000-0000-0000037A0000}"/>
    <cellStyle name="SAPBEXstdData 2 5 2" xfId="24203" xr:uid="{00000000-0005-0000-0000-0000047A0000}"/>
    <cellStyle name="SAPBEXstdData 2 5 3" xfId="35534" xr:uid="{00000000-0005-0000-0000-0000057A0000}"/>
    <cellStyle name="SAPBEXstdData 2 6" xfId="15177" xr:uid="{00000000-0005-0000-0000-0000067A0000}"/>
    <cellStyle name="SAPBEXstdData 2 6 2" xfId="26735" xr:uid="{00000000-0005-0000-0000-0000077A0000}"/>
    <cellStyle name="SAPBEXstdData 2 6 3" xfId="37774" xr:uid="{00000000-0005-0000-0000-0000087A0000}"/>
    <cellStyle name="SAPBEXstdData 2 7" xfId="17178" xr:uid="{00000000-0005-0000-0000-0000097A0000}"/>
    <cellStyle name="SAPBEXstdData 2 7 2" xfId="28666" xr:uid="{00000000-0005-0000-0000-00000A7A0000}"/>
    <cellStyle name="SAPBEXstdData 2 7 3" xfId="39485" xr:uid="{00000000-0005-0000-0000-00000B7A0000}"/>
    <cellStyle name="SAPBEXstdData 2 8" xfId="13115" xr:uid="{00000000-0005-0000-0000-00000C7A0000}"/>
    <cellStyle name="SAPBEXstdData 2 8 2" xfId="24684" xr:uid="{00000000-0005-0000-0000-00000D7A0000}"/>
    <cellStyle name="SAPBEXstdData 2 8 3" xfId="35972" xr:uid="{00000000-0005-0000-0000-00000E7A0000}"/>
    <cellStyle name="SAPBEXstdData 2 9" xfId="10567" xr:uid="{00000000-0005-0000-0000-00000F7A0000}"/>
    <cellStyle name="SAPBEXstdData 3" xfId="4512" xr:uid="{00000000-0005-0000-0000-0000107A0000}"/>
    <cellStyle name="SAPBEXstdData 3 10" xfId="12951" xr:uid="{00000000-0005-0000-0000-0000117A0000}"/>
    <cellStyle name="SAPBEXstdData 3 10 2" xfId="24521" xr:uid="{00000000-0005-0000-0000-0000127A0000}"/>
    <cellStyle name="SAPBEXstdData 3 10 3" xfId="35823" xr:uid="{00000000-0005-0000-0000-0000137A0000}"/>
    <cellStyle name="SAPBEXstdData 3 11" xfId="14928" xr:uid="{00000000-0005-0000-0000-0000147A0000}"/>
    <cellStyle name="SAPBEXstdData 3 11 2" xfId="26486" xr:uid="{00000000-0005-0000-0000-0000157A0000}"/>
    <cellStyle name="SAPBEXstdData 3 11 3" xfId="37554" xr:uid="{00000000-0005-0000-0000-0000167A0000}"/>
    <cellStyle name="SAPBEXstdData 3 12" xfId="18218" xr:uid="{00000000-0005-0000-0000-0000177A0000}"/>
    <cellStyle name="SAPBEXstdData 3 12 2" xfId="29706" xr:uid="{00000000-0005-0000-0000-0000187A0000}"/>
    <cellStyle name="SAPBEXstdData 3 12 3" xfId="40507" xr:uid="{00000000-0005-0000-0000-0000197A0000}"/>
    <cellStyle name="SAPBEXstdData 3 13" xfId="15166" xr:uid="{00000000-0005-0000-0000-00001A7A0000}"/>
    <cellStyle name="SAPBEXstdData 3 13 2" xfId="26724" xr:uid="{00000000-0005-0000-0000-00001B7A0000}"/>
    <cellStyle name="SAPBEXstdData 3 13 3" xfId="37764" xr:uid="{00000000-0005-0000-0000-00001C7A0000}"/>
    <cellStyle name="SAPBEXstdData 3 14" xfId="8999" xr:uid="{00000000-0005-0000-0000-00001D7A0000}"/>
    <cellStyle name="SAPBEXstdData 3 15" xfId="8688" xr:uid="{00000000-0005-0000-0000-00001E7A0000}"/>
    <cellStyle name="SAPBEXstdData 3 2" xfId="4513" xr:uid="{00000000-0005-0000-0000-00001F7A0000}"/>
    <cellStyle name="SAPBEXstdData 3 2 10" xfId="13655" xr:uid="{00000000-0005-0000-0000-0000207A0000}"/>
    <cellStyle name="SAPBEXstdData 3 2 10 2" xfId="25219" xr:uid="{00000000-0005-0000-0000-0000217A0000}"/>
    <cellStyle name="SAPBEXstdData 3 2 10 3" xfId="36458" xr:uid="{00000000-0005-0000-0000-0000227A0000}"/>
    <cellStyle name="SAPBEXstdData 3 2 11" xfId="13133" xr:uid="{00000000-0005-0000-0000-0000237A0000}"/>
    <cellStyle name="SAPBEXstdData 3 2 11 2" xfId="24702" xr:uid="{00000000-0005-0000-0000-0000247A0000}"/>
    <cellStyle name="SAPBEXstdData 3 2 11 3" xfId="35990" xr:uid="{00000000-0005-0000-0000-0000257A0000}"/>
    <cellStyle name="SAPBEXstdData 3 2 12" xfId="17422" xr:uid="{00000000-0005-0000-0000-0000267A0000}"/>
    <cellStyle name="SAPBEXstdData 3 2 12 2" xfId="28910" xr:uid="{00000000-0005-0000-0000-0000277A0000}"/>
    <cellStyle name="SAPBEXstdData 3 2 12 3" xfId="39714" xr:uid="{00000000-0005-0000-0000-0000287A0000}"/>
    <cellStyle name="SAPBEXstdData 3 2 13" xfId="14400" xr:uid="{00000000-0005-0000-0000-0000297A0000}"/>
    <cellStyle name="SAPBEXstdData 3 2 13 2" xfId="25964" xr:uid="{00000000-0005-0000-0000-00002A7A0000}"/>
    <cellStyle name="SAPBEXstdData 3 2 13 3" xfId="37109" xr:uid="{00000000-0005-0000-0000-00002B7A0000}"/>
    <cellStyle name="SAPBEXstdData 3 2 14" xfId="8294" xr:uid="{00000000-0005-0000-0000-00002C7A0000}"/>
    <cellStyle name="SAPBEXstdData 3 2 2" xfId="4514" xr:uid="{00000000-0005-0000-0000-00002D7A0000}"/>
    <cellStyle name="SAPBEXstdData 3 2 2 10" xfId="15227" xr:uid="{00000000-0005-0000-0000-00002E7A0000}"/>
    <cellStyle name="SAPBEXstdData 3 2 2 10 2" xfId="26784" xr:uid="{00000000-0005-0000-0000-00002F7A0000}"/>
    <cellStyle name="SAPBEXstdData 3 2 2 10 3" xfId="37818" xr:uid="{00000000-0005-0000-0000-0000307A0000}"/>
    <cellStyle name="SAPBEXstdData 3 2 2 11" xfId="13560" xr:uid="{00000000-0005-0000-0000-0000317A0000}"/>
    <cellStyle name="SAPBEXstdData 3 2 2 11 2" xfId="25124" xr:uid="{00000000-0005-0000-0000-0000327A0000}"/>
    <cellStyle name="SAPBEXstdData 3 2 2 11 3" xfId="36372" xr:uid="{00000000-0005-0000-0000-0000337A0000}"/>
    <cellStyle name="SAPBEXstdData 3 2 2 12" xfId="8107" xr:uid="{00000000-0005-0000-0000-0000347A0000}"/>
    <cellStyle name="SAPBEXstdData 3 2 2 13" xfId="8205" xr:uid="{00000000-0005-0000-0000-0000357A0000}"/>
    <cellStyle name="SAPBEXstdData 3 2 2 2" xfId="4515" xr:uid="{00000000-0005-0000-0000-0000367A0000}"/>
    <cellStyle name="SAPBEXstdData 3 2 2 3" xfId="5740" xr:uid="{00000000-0005-0000-0000-0000377A0000}"/>
    <cellStyle name="SAPBEXstdData 3 2 2 3 2" xfId="15438" xr:uid="{00000000-0005-0000-0000-0000387A0000}"/>
    <cellStyle name="SAPBEXstdData 3 2 2 3 2 2" xfId="26992" xr:uid="{00000000-0005-0000-0000-0000397A0000}"/>
    <cellStyle name="SAPBEXstdData 3 2 2 3 2 3" xfId="38014" xr:uid="{00000000-0005-0000-0000-00003A7A0000}"/>
    <cellStyle name="SAPBEXstdData 3 2 2 3 3" xfId="17384" xr:uid="{00000000-0005-0000-0000-00003B7A0000}"/>
    <cellStyle name="SAPBEXstdData 3 2 2 3 3 2" xfId="28872" xr:uid="{00000000-0005-0000-0000-00003C7A0000}"/>
    <cellStyle name="SAPBEXstdData 3 2 2 3 3 3" xfId="39676" xr:uid="{00000000-0005-0000-0000-00003D7A0000}"/>
    <cellStyle name="SAPBEXstdData 3 2 2 3 4" xfId="18971" xr:uid="{00000000-0005-0000-0000-00003E7A0000}"/>
    <cellStyle name="SAPBEXstdData 3 2 2 3 4 2" xfId="30459" xr:uid="{00000000-0005-0000-0000-00003F7A0000}"/>
    <cellStyle name="SAPBEXstdData 3 2 2 3 4 3" xfId="41248" xr:uid="{00000000-0005-0000-0000-0000407A0000}"/>
    <cellStyle name="SAPBEXstdData 3 2 2 3 5" xfId="20710" xr:uid="{00000000-0005-0000-0000-0000417A0000}"/>
    <cellStyle name="SAPBEXstdData 3 2 2 3 5 2" xfId="32193" xr:uid="{00000000-0005-0000-0000-0000427A0000}"/>
    <cellStyle name="SAPBEXstdData 3 2 2 3 5 3" xfId="42794" xr:uid="{00000000-0005-0000-0000-0000437A0000}"/>
    <cellStyle name="SAPBEXstdData 3 2 2 3 6" xfId="10815" xr:uid="{00000000-0005-0000-0000-0000447A0000}"/>
    <cellStyle name="SAPBEXstdData 3 2 2 3 7" xfId="22532" xr:uid="{00000000-0005-0000-0000-0000457A0000}"/>
    <cellStyle name="SAPBEXstdData 3 2 2 3 8" xfId="33878" xr:uid="{00000000-0005-0000-0000-0000467A0000}"/>
    <cellStyle name="SAPBEXstdData 3 2 2 4" xfId="7111" xr:uid="{00000000-0005-0000-0000-0000477A0000}"/>
    <cellStyle name="SAPBEXstdData 3 2 2 4 2" xfId="16392" xr:uid="{00000000-0005-0000-0000-0000487A0000}"/>
    <cellStyle name="SAPBEXstdData 3 2 2 4 2 2" xfId="27946" xr:uid="{00000000-0005-0000-0000-0000497A0000}"/>
    <cellStyle name="SAPBEXstdData 3 2 2 4 2 3" xfId="38857" xr:uid="{00000000-0005-0000-0000-00004A7A0000}"/>
    <cellStyle name="SAPBEXstdData 3 2 2 4 3" xfId="18248" xr:uid="{00000000-0005-0000-0000-00004B7A0000}"/>
    <cellStyle name="SAPBEXstdData 3 2 2 4 3 2" xfId="29736" xr:uid="{00000000-0005-0000-0000-00004C7A0000}"/>
    <cellStyle name="SAPBEXstdData 3 2 2 4 3 3" xfId="40537" xr:uid="{00000000-0005-0000-0000-00004D7A0000}"/>
    <cellStyle name="SAPBEXstdData 3 2 2 4 4" xfId="19911" xr:uid="{00000000-0005-0000-0000-00004E7A0000}"/>
    <cellStyle name="SAPBEXstdData 3 2 2 4 4 2" xfId="31399" xr:uid="{00000000-0005-0000-0000-00004F7A0000}"/>
    <cellStyle name="SAPBEXstdData 3 2 2 4 4 3" xfId="42081" xr:uid="{00000000-0005-0000-0000-0000507A0000}"/>
    <cellStyle name="SAPBEXstdData 3 2 2 4 5" xfId="21645" xr:uid="{00000000-0005-0000-0000-0000517A0000}"/>
    <cellStyle name="SAPBEXstdData 3 2 2 4 5 2" xfId="33126" xr:uid="{00000000-0005-0000-0000-0000527A0000}"/>
    <cellStyle name="SAPBEXstdData 3 2 2 4 5 3" xfId="43620" xr:uid="{00000000-0005-0000-0000-0000537A0000}"/>
    <cellStyle name="SAPBEXstdData 3 2 2 4 6" xfId="11814" xr:uid="{00000000-0005-0000-0000-0000547A0000}"/>
    <cellStyle name="SAPBEXstdData 3 2 2 4 7" xfId="23469" xr:uid="{00000000-0005-0000-0000-0000557A0000}"/>
    <cellStyle name="SAPBEXstdData 3 2 2 4 8" xfId="34806" xr:uid="{00000000-0005-0000-0000-0000567A0000}"/>
    <cellStyle name="SAPBEXstdData 3 2 2 5" xfId="7059" xr:uid="{00000000-0005-0000-0000-0000577A0000}"/>
    <cellStyle name="SAPBEXstdData 3 2 2 5 2" xfId="16340" xr:uid="{00000000-0005-0000-0000-0000587A0000}"/>
    <cellStyle name="SAPBEXstdData 3 2 2 5 2 2" xfId="27894" xr:uid="{00000000-0005-0000-0000-0000597A0000}"/>
    <cellStyle name="SAPBEXstdData 3 2 2 5 2 3" xfId="38809" xr:uid="{00000000-0005-0000-0000-00005A7A0000}"/>
    <cellStyle name="SAPBEXstdData 3 2 2 5 3" xfId="18199" xr:uid="{00000000-0005-0000-0000-00005B7A0000}"/>
    <cellStyle name="SAPBEXstdData 3 2 2 5 3 2" xfId="29687" xr:uid="{00000000-0005-0000-0000-00005C7A0000}"/>
    <cellStyle name="SAPBEXstdData 3 2 2 5 3 3" xfId="40488" xr:uid="{00000000-0005-0000-0000-00005D7A0000}"/>
    <cellStyle name="SAPBEXstdData 3 2 2 5 4" xfId="19859" xr:uid="{00000000-0005-0000-0000-00005E7A0000}"/>
    <cellStyle name="SAPBEXstdData 3 2 2 5 4 2" xfId="31347" xr:uid="{00000000-0005-0000-0000-00005F7A0000}"/>
    <cellStyle name="SAPBEXstdData 3 2 2 5 4 3" xfId="42033" xr:uid="{00000000-0005-0000-0000-0000607A0000}"/>
    <cellStyle name="SAPBEXstdData 3 2 2 5 5" xfId="21593" xr:uid="{00000000-0005-0000-0000-0000617A0000}"/>
    <cellStyle name="SAPBEXstdData 3 2 2 5 5 2" xfId="33074" xr:uid="{00000000-0005-0000-0000-0000627A0000}"/>
    <cellStyle name="SAPBEXstdData 3 2 2 5 5 3" xfId="43572" xr:uid="{00000000-0005-0000-0000-0000637A0000}"/>
    <cellStyle name="SAPBEXstdData 3 2 2 5 6" xfId="11762" xr:uid="{00000000-0005-0000-0000-0000647A0000}"/>
    <cellStyle name="SAPBEXstdData 3 2 2 5 7" xfId="23417" xr:uid="{00000000-0005-0000-0000-0000657A0000}"/>
    <cellStyle name="SAPBEXstdData 3 2 2 5 8" xfId="34754" xr:uid="{00000000-0005-0000-0000-0000667A0000}"/>
    <cellStyle name="SAPBEXstdData 3 2 2 6" xfId="6661" xr:uid="{00000000-0005-0000-0000-0000677A0000}"/>
    <cellStyle name="SAPBEXstdData 3 2 2 6 2" xfId="15942" xr:uid="{00000000-0005-0000-0000-0000687A0000}"/>
    <cellStyle name="SAPBEXstdData 3 2 2 6 2 2" xfId="27496" xr:uid="{00000000-0005-0000-0000-0000697A0000}"/>
    <cellStyle name="SAPBEXstdData 3 2 2 6 2 3" xfId="38461" xr:uid="{00000000-0005-0000-0000-00006A7A0000}"/>
    <cellStyle name="SAPBEXstdData 3 2 2 6 3" xfId="17847" xr:uid="{00000000-0005-0000-0000-00006B7A0000}"/>
    <cellStyle name="SAPBEXstdData 3 2 2 6 3 2" xfId="29335" xr:uid="{00000000-0005-0000-0000-00006C7A0000}"/>
    <cellStyle name="SAPBEXstdData 3 2 2 6 3 3" xfId="40138" xr:uid="{00000000-0005-0000-0000-00006D7A0000}"/>
    <cellStyle name="SAPBEXstdData 3 2 2 6 4" xfId="19461" xr:uid="{00000000-0005-0000-0000-00006E7A0000}"/>
    <cellStyle name="SAPBEXstdData 3 2 2 6 4 2" xfId="30949" xr:uid="{00000000-0005-0000-0000-00006F7A0000}"/>
    <cellStyle name="SAPBEXstdData 3 2 2 6 4 3" xfId="41685" xr:uid="{00000000-0005-0000-0000-0000707A0000}"/>
    <cellStyle name="SAPBEXstdData 3 2 2 6 5" xfId="21195" xr:uid="{00000000-0005-0000-0000-0000717A0000}"/>
    <cellStyle name="SAPBEXstdData 3 2 2 6 5 2" xfId="32676" xr:uid="{00000000-0005-0000-0000-0000727A0000}"/>
    <cellStyle name="SAPBEXstdData 3 2 2 6 5 3" xfId="43224" xr:uid="{00000000-0005-0000-0000-0000737A0000}"/>
    <cellStyle name="SAPBEXstdData 3 2 2 6 6" xfId="11364" xr:uid="{00000000-0005-0000-0000-0000747A0000}"/>
    <cellStyle name="SAPBEXstdData 3 2 2 6 7" xfId="23019" xr:uid="{00000000-0005-0000-0000-0000757A0000}"/>
    <cellStyle name="SAPBEXstdData 3 2 2 6 8" xfId="34356" xr:uid="{00000000-0005-0000-0000-0000767A0000}"/>
    <cellStyle name="SAPBEXstdData 3 2 2 7" xfId="10291" xr:uid="{00000000-0005-0000-0000-0000777A0000}"/>
    <cellStyle name="SAPBEXstdData 3 2 2 8" xfId="13937" xr:uid="{00000000-0005-0000-0000-0000787A0000}"/>
    <cellStyle name="SAPBEXstdData 3 2 2 8 2" xfId="25501" xr:uid="{00000000-0005-0000-0000-0000797A0000}"/>
    <cellStyle name="SAPBEXstdData 3 2 2 8 3" xfId="36706" xr:uid="{00000000-0005-0000-0000-00007A7A0000}"/>
    <cellStyle name="SAPBEXstdData 3 2 2 9" xfId="13830" xr:uid="{00000000-0005-0000-0000-00007B7A0000}"/>
    <cellStyle name="SAPBEXstdData 3 2 2 9 2" xfId="25394" xr:uid="{00000000-0005-0000-0000-00007C7A0000}"/>
    <cellStyle name="SAPBEXstdData 3 2 2 9 3" xfId="36607" xr:uid="{00000000-0005-0000-0000-00007D7A0000}"/>
    <cellStyle name="SAPBEXstdData 3 2 3" xfId="4516" xr:uid="{00000000-0005-0000-0000-00007E7A0000}"/>
    <cellStyle name="SAPBEXstdData 3 2 4" xfId="4517" xr:uid="{00000000-0005-0000-0000-00007F7A0000}"/>
    <cellStyle name="SAPBEXstdData 3 2 5" xfId="5510" xr:uid="{00000000-0005-0000-0000-0000807A0000}"/>
    <cellStyle name="SAPBEXstdData 3 2 5 2" xfId="15322" xr:uid="{00000000-0005-0000-0000-0000817A0000}"/>
    <cellStyle name="SAPBEXstdData 3 2 5 2 2" xfId="26877" xr:uid="{00000000-0005-0000-0000-0000827A0000}"/>
    <cellStyle name="SAPBEXstdData 3 2 5 2 3" xfId="37907" xr:uid="{00000000-0005-0000-0000-0000837A0000}"/>
    <cellStyle name="SAPBEXstdData 3 2 5 3" xfId="17299" xr:uid="{00000000-0005-0000-0000-0000847A0000}"/>
    <cellStyle name="SAPBEXstdData 3 2 5 3 2" xfId="28787" xr:uid="{00000000-0005-0000-0000-0000857A0000}"/>
    <cellStyle name="SAPBEXstdData 3 2 5 3 3" xfId="39595" xr:uid="{00000000-0005-0000-0000-0000867A0000}"/>
    <cellStyle name="SAPBEXstdData 3 2 5 4" xfId="18906" xr:uid="{00000000-0005-0000-0000-0000877A0000}"/>
    <cellStyle name="SAPBEXstdData 3 2 5 4 2" xfId="30394" xr:uid="{00000000-0005-0000-0000-0000887A0000}"/>
    <cellStyle name="SAPBEXstdData 3 2 5 4 3" xfId="41188" xr:uid="{00000000-0005-0000-0000-0000897A0000}"/>
    <cellStyle name="SAPBEXstdData 3 2 5 5" xfId="20646" xr:uid="{00000000-0005-0000-0000-00008A7A0000}"/>
    <cellStyle name="SAPBEXstdData 3 2 5 5 2" xfId="32130" xr:uid="{00000000-0005-0000-0000-00008B7A0000}"/>
    <cellStyle name="SAPBEXstdData 3 2 5 5 3" xfId="42736" xr:uid="{00000000-0005-0000-0000-00008C7A0000}"/>
    <cellStyle name="SAPBEXstdData 3 2 5 6" xfId="10739" xr:uid="{00000000-0005-0000-0000-00008D7A0000}"/>
    <cellStyle name="SAPBEXstdData 3 2 5 7" xfId="22478" xr:uid="{00000000-0005-0000-0000-00008E7A0000}"/>
    <cellStyle name="SAPBEXstdData 3 2 5 8" xfId="33825" xr:uid="{00000000-0005-0000-0000-00008F7A0000}"/>
    <cellStyle name="SAPBEXstdData 3 2 6" xfId="6473" xr:uid="{00000000-0005-0000-0000-0000907A0000}"/>
    <cellStyle name="SAPBEXstdData 3 2 6 2" xfId="15754" xr:uid="{00000000-0005-0000-0000-0000917A0000}"/>
    <cellStyle name="SAPBEXstdData 3 2 6 2 2" xfId="27308" xr:uid="{00000000-0005-0000-0000-0000927A0000}"/>
    <cellStyle name="SAPBEXstdData 3 2 6 2 3" xfId="38293" xr:uid="{00000000-0005-0000-0000-0000937A0000}"/>
    <cellStyle name="SAPBEXstdData 3 2 6 3" xfId="17677" xr:uid="{00000000-0005-0000-0000-0000947A0000}"/>
    <cellStyle name="SAPBEXstdData 3 2 6 3 2" xfId="29165" xr:uid="{00000000-0005-0000-0000-0000957A0000}"/>
    <cellStyle name="SAPBEXstdData 3 2 6 3 3" xfId="39968" xr:uid="{00000000-0005-0000-0000-0000967A0000}"/>
    <cellStyle name="SAPBEXstdData 3 2 6 4" xfId="19273" xr:uid="{00000000-0005-0000-0000-0000977A0000}"/>
    <cellStyle name="SAPBEXstdData 3 2 6 4 2" xfId="30761" xr:uid="{00000000-0005-0000-0000-0000987A0000}"/>
    <cellStyle name="SAPBEXstdData 3 2 6 4 3" xfId="41517" xr:uid="{00000000-0005-0000-0000-0000997A0000}"/>
    <cellStyle name="SAPBEXstdData 3 2 6 5" xfId="21007" xr:uid="{00000000-0005-0000-0000-00009A7A0000}"/>
    <cellStyle name="SAPBEXstdData 3 2 6 5 2" xfId="32488" xr:uid="{00000000-0005-0000-0000-00009B7A0000}"/>
    <cellStyle name="SAPBEXstdData 3 2 6 5 3" xfId="43056" xr:uid="{00000000-0005-0000-0000-00009C7A0000}"/>
    <cellStyle name="SAPBEXstdData 3 2 6 6" xfId="11176" xr:uid="{00000000-0005-0000-0000-00009D7A0000}"/>
    <cellStyle name="SAPBEXstdData 3 2 6 7" xfId="22831" xr:uid="{00000000-0005-0000-0000-00009E7A0000}"/>
    <cellStyle name="SAPBEXstdData 3 2 6 8" xfId="34168" xr:uid="{00000000-0005-0000-0000-00009F7A0000}"/>
    <cellStyle name="SAPBEXstdData 3 2 7" xfId="6773" xr:uid="{00000000-0005-0000-0000-0000A07A0000}"/>
    <cellStyle name="SAPBEXstdData 3 2 7 2" xfId="16054" xr:uid="{00000000-0005-0000-0000-0000A17A0000}"/>
    <cellStyle name="SAPBEXstdData 3 2 7 2 2" xfId="27608" xr:uid="{00000000-0005-0000-0000-0000A27A0000}"/>
    <cellStyle name="SAPBEXstdData 3 2 7 2 3" xfId="38562" xr:uid="{00000000-0005-0000-0000-0000A37A0000}"/>
    <cellStyle name="SAPBEXstdData 3 2 7 3" xfId="17949" xr:uid="{00000000-0005-0000-0000-0000A47A0000}"/>
    <cellStyle name="SAPBEXstdData 3 2 7 3 2" xfId="29437" xr:uid="{00000000-0005-0000-0000-0000A57A0000}"/>
    <cellStyle name="SAPBEXstdData 3 2 7 3 3" xfId="40239" xr:uid="{00000000-0005-0000-0000-0000A67A0000}"/>
    <cellStyle name="SAPBEXstdData 3 2 7 4" xfId="19573" xr:uid="{00000000-0005-0000-0000-0000A77A0000}"/>
    <cellStyle name="SAPBEXstdData 3 2 7 4 2" xfId="31061" xr:uid="{00000000-0005-0000-0000-0000A87A0000}"/>
    <cellStyle name="SAPBEXstdData 3 2 7 4 3" xfId="41786" xr:uid="{00000000-0005-0000-0000-0000A97A0000}"/>
    <cellStyle name="SAPBEXstdData 3 2 7 5" xfId="21307" xr:uid="{00000000-0005-0000-0000-0000AA7A0000}"/>
    <cellStyle name="SAPBEXstdData 3 2 7 5 2" xfId="32788" xr:uid="{00000000-0005-0000-0000-0000AB7A0000}"/>
    <cellStyle name="SAPBEXstdData 3 2 7 5 3" xfId="43325" xr:uid="{00000000-0005-0000-0000-0000AC7A0000}"/>
    <cellStyle name="SAPBEXstdData 3 2 7 6" xfId="11476" xr:uid="{00000000-0005-0000-0000-0000AD7A0000}"/>
    <cellStyle name="SAPBEXstdData 3 2 7 7" xfId="23131" xr:uid="{00000000-0005-0000-0000-0000AE7A0000}"/>
    <cellStyle name="SAPBEXstdData 3 2 7 8" xfId="34468" xr:uid="{00000000-0005-0000-0000-0000AF7A0000}"/>
    <cellStyle name="SAPBEXstdData 3 2 8" xfId="7054" xr:uid="{00000000-0005-0000-0000-0000B07A0000}"/>
    <cellStyle name="SAPBEXstdData 3 2 8 2" xfId="16335" xr:uid="{00000000-0005-0000-0000-0000B17A0000}"/>
    <cellStyle name="SAPBEXstdData 3 2 8 2 2" xfId="27889" xr:uid="{00000000-0005-0000-0000-0000B27A0000}"/>
    <cellStyle name="SAPBEXstdData 3 2 8 2 3" xfId="38805" xr:uid="{00000000-0005-0000-0000-0000B37A0000}"/>
    <cellStyle name="SAPBEXstdData 3 2 8 3" xfId="18195" xr:uid="{00000000-0005-0000-0000-0000B47A0000}"/>
    <cellStyle name="SAPBEXstdData 3 2 8 3 2" xfId="29683" xr:uid="{00000000-0005-0000-0000-0000B57A0000}"/>
    <cellStyle name="SAPBEXstdData 3 2 8 3 3" xfId="40484" xr:uid="{00000000-0005-0000-0000-0000B67A0000}"/>
    <cellStyle name="SAPBEXstdData 3 2 8 4" xfId="19854" xr:uid="{00000000-0005-0000-0000-0000B77A0000}"/>
    <cellStyle name="SAPBEXstdData 3 2 8 4 2" xfId="31342" xr:uid="{00000000-0005-0000-0000-0000B87A0000}"/>
    <cellStyle name="SAPBEXstdData 3 2 8 4 3" xfId="42029" xr:uid="{00000000-0005-0000-0000-0000B97A0000}"/>
    <cellStyle name="SAPBEXstdData 3 2 8 5" xfId="21588" xr:uid="{00000000-0005-0000-0000-0000BA7A0000}"/>
    <cellStyle name="SAPBEXstdData 3 2 8 5 2" xfId="33069" xr:uid="{00000000-0005-0000-0000-0000BB7A0000}"/>
    <cellStyle name="SAPBEXstdData 3 2 8 5 3" xfId="43568" xr:uid="{00000000-0005-0000-0000-0000BC7A0000}"/>
    <cellStyle name="SAPBEXstdData 3 2 8 6" xfId="11757" xr:uid="{00000000-0005-0000-0000-0000BD7A0000}"/>
    <cellStyle name="SAPBEXstdData 3 2 8 7" xfId="23412" xr:uid="{00000000-0005-0000-0000-0000BE7A0000}"/>
    <cellStyle name="SAPBEXstdData 3 2 8 8" xfId="34749" xr:uid="{00000000-0005-0000-0000-0000BF7A0000}"/>
    <cellStyle name="SAPBEXstdData 3 2 9" xfId="10290" xr:uid="{00000000-0005-0000-0000-0000C07A0000}"/>
    <cellStyle name="SAPBEXstdData 3 2 9 2" xfId="15015" xr:uid="{00000000-0005-0000-0000-0000C17A0000}"/>
    <cellStyle name="SAPBEXstdData 3 2 9 2 2" xfId="26573" xr:uid="{00000000-0005-0000-0000-0000C27A0000}"/>
    <cellStyle name="SAPBEXstdData 3 2 9 2 3" xfId="37624" xr:uid="{00000000-0005-0000-0000-0000C37A0000}"/>
    <cellStyle name="SAPBEXstdData 3 2 9 3" xfId="14026" xr:uid="{00000000-0005-0000-0000-0000C47A0000}"/>
    <cellStyle name="SAPBEXstdData 3 2 9 3 2" xfId="25590" xr:uid="{00000000-0005-0000-0000-0000C57A0000}"/>
    <cellStyle name="SAPBEXstdData 3 2 9 3 3" xfId="36790" xr:uid="{00000000-0005-0000-0000-0000C67A0000}"/>
    <cellStyle name="SAPBEXstdData 3 2 9 4" xfId="13725" xr:uid="{00000000-0005-0000-0000-0000C77A0000}"/>
    <cellStyle name="SAPBEXstdData 3 2 9 4 2" xfId="25289" xr:uid="{00000000-0005-0000-0000-0000C87A0000}"/>
    <cellStyle name="SAPBEXstdData 3 2 9 4 3" xfId="36519" xr:uid="{00000000-0005-0000-0000-0000C97A0000}"/>
    <cellStyle name="SAPBEXstdData 3 2 9 5" xfId="14806" xr:uid="{00000000-0005-0000-0000-0000CA7A0000}"/>
    <cellStyle name="SAPBEXstdData 3 2 9 5 2" xfId="26365" xr:uid="{00000000-0005-0000-0000-0000CB7A0000}"/>
    <cellStyle name="SAPBEXstdData 3 2 9 5 3" xfId="37453" xr:uid="{00000000-0005-0000-0000-0000CC7A0000}"/>
    <cellStyle name="SAPBEXstdData 3 2 9 6" xfId="22398" xr:uid="{00000000-0005-0000-0000-0000CD7A0000}"/>
    <cellStyle name="SAPBEXstdData 3 2 9 7" xfId="8182" xr:uid="{00000000-0005-0000-0000-0000CE7A0000}"/>
    <cellStyle name="SAPBEXstdData 3 3" xfId="4518" xr:uid="{00000000-0005-0000-0000-0000CF7A0000}"/>
    <cellStyle name="SAPBEXstdData 3 3 10" xfId="14471" xr:uid="{00000000-0005-0000-0000-0000D07A0000}"/>
    <cellStyle name="SAPBEXstdData 3 3 10 2" xfId="26035" xr:uid="{00000000-0005-0000-0000-0000D17A0000}"/>
    <cellStyle name="SAPBEXstdData 3 3 10 3" xfId="37179" xr:uid="{00000000-0005-0000-0000-0000D27A0000}"/>
    <cellStyle name="SAPBEXstdData 3 3 11" xfId="12555" xr:uid="{00000000-0005-0000-0000-0000D37A0000}"/>
    <cellStyle name="SAPBEXstdData 3 3 11 2" xfId="24125" xr:uid="{00000000-0005-0000-0000-0000D47A0000}"/>
    <cellStyle name="SAPBEXstdData 3 3 11 3" xfId="35456" xr:uid="{00000000-0005-0000-0000-0000D57A0000}"/>
    <cellStyle name="SAPBEXstdData 3 3 12" xfId="8609" xr:uid="{00000000-0005-0000-0000-0000D67A0000}"/>
    <cellStyle name="SAPBEXstdData 3 3 13" xfId="8269" xr:uid="{00000000-0005-0000-0000-0000D77A0000}"/>
    <cellStyle name="SAPBEXstdData 3 3 2" xfId="4519" xr:uid="{00000000-0005-0000-0000-0000D87A0000}"/>
    <cellStyle name="SAPBEXstdData 3 3 3" xfId="5739" xr:uid="{00000000-0005-0000-0000-0000D97A0000}"/>
    <cellStyle name="SAPBEXstdData 3 3 3 2" xfId="15437" xr:uid="{00000000-0005-0000-0000-0000DA7A0000}"/>
    <cellStyle name="SAPBEXstdData 3 3 3 2 2" xfId="26991" xr:uid="{00000000-0005-0000-0000-0000DB7A0000}"/>
    <cellStyle name="SAPBEXstdData 3 3 3 2 3" xfId="38013" xr:uid="{00000000-0005-0000-0000-0000DC7A0000}"/>
    <cellStyle name="SAPBEXstdData 3 3 3 3" xfId="17383" xr:uid="{00000000-0005-0000-0000-0000DD7A0000}"/>
    <cellStyle name="SAPBEXstdData 3 3 3 3 2" xfId="28871" xr:uid="{00000000-0005-0000-0000-0000DE7A0000}"/>
    <cellStyle name="SAPBEXstdData 3 3 3 3 3" xfId="39675" xr:uid="{00000000-0005-0000-0000-0000DF7A0000}"/>
    <cellStyle name="SAPBEXstdData 3 3 3 4" xfId="18970" xr:uid="{00000000-0005-0000-0000-0000E07A0000}"/>
    <cellStyle name="SAPBEXstdData 3 3 3 4 2" xfId="30458" xr:uid="{00000000-0005-0000-0000-0000E17A0000}"/>
    <cellStyle name="SAPBEXstdData 3 3 3 4 3" xfId="41247" xr:uid="{00000000-0005-0000-0000-0000E27A0000}"/>
    <cellStyle name="SAPBEXstdData 3 3 3 5" xfId="20709" xr:uid="{00000000-0005-0000-0000-0000E37A0000}"/>
    <cellStyle name="SAPBEXstdData 3 3 3 5 2" xfId="32192" xr:uid="{00000000-0005-0000-0000-0000E47A0000}"/>
    <cellStyle name="SAPBEXstdData 3 3 3 5 3" xfId="42793" xr:uid="{00000000-0005-0000-0000-0000E57A0000}"/>
    <cellStyle name="SAPBEXstdData 3 3 3 6" xfId="10814" xr:uid="{00000000-0005-0000-0000-0000E67A0000}"/>
    <cellStyle name="SAPBEXstdData 3 3 3 7" xfId="22531" xr:uid="{00000000-0005-0000-0000-0000E77A0000}"/>
    <cellStyle name="SAPBEXstdData 3 3 3 8" xfId="33877" xr:uid="{00000000-0005-0000-0000-0000E87A0000}"/>
    <cellStyle name="SAPBEXstdData 3 3 4" xfId="7110" xr:uid="{00000000-0005-0000-0000-0000E97A0000}"/>
    <cellStyle name="SAPBEXstdData 3 3 4 2" xfId="16391" xr:uid="{00000000-0005-0000-0000-0000EA7A0000}"/>
    <cellStyle name="SAPBEXstdData 3 3 4 2 2" xfId="27945" xr:uid="{00000000-0005-0000-0000-0000EB7A0000}"/>
    <cellStyle name="SAPBEXstdData 3 3 4 2 3" xfId="38856" xr:uid="{00000000-0005-0000-0000-0000EC7A0000}"/>
    <cellStyle name="SAPBEXstdData 3 3 4 3" xfId="18247" xr:uid="{00000000-0005-0000-0000-0000ED7A0000}"/>
    <cellStyle name="SAPBEXstdData 3 3 4 3 2" xfId="29735" xr:uid="{00000000-0005-0000-0000-0000EE7A0000}"/>
    <cellStyle name="SAPBEXstdData 3 3 4 3 3" xfId="40536" xr:uid="{00000000-0005-0000-0000-0000EF7A0000}"/>
    <cellStyle name="SAPBEXstdData 3 3 4 4" xfId="19910" xr:uid="{00000000-0005-0000-0000-0000F07A0000}"/>
    <cellStyle name="SAPBEXstdData 3 3 4 4 2" xfId="31398" xr:uid="{00000000-0005-0000-0000-0000F17A0000}"/>
    <cellStyle name="SAPBEXstdData 3 3 4 4 3" xfId="42080" xr:uid="{00000000-0005-0000-0000-0000F27A0000}"/>
    <cellStyle name="SAPBEXstdData 3 3 4 5" xfId="21644" xr:uid="{00000000-0005-0000-0000-0000F37A0000}"/>
    <cellStyle name="SAPBEXstdData 3 3 4 5 2" xfId="33125" xr:uid="{00000000-0005-0000-0000-0000F47A0000}"/>
    <cellStyle name="SAPBEXstdData 3 3 4 5 3" xfId="43619" xr:uid="{00000000-0005-0000-0000-0000F57A0000}"/>
    <cellStyle name="SAPBEXstdData 3 3 4 6" xfId="11813" xr:uid="{00000000-0005-0000-0000-0000F67A0000}"/>
    <cellStyle name="SAPBEXstdData 3 3 4 7" xfId="23468" xr:uid="{00000000-0005-0000-0000-0000F77A0000}"/>
    <cellStyle name="SAPBEXstdData 3 3 4 8" xfId="34805" xr:uid="{00000000-0005-0000-0000-0000F87A0000}"/>
    <cellStyle name="SAPBEXstdData 3 3 5" xfId="7060" xr:uid="{00000000-0005-0000-0000-0000F97A0000}"/>
    <cellStyle name="SAPBEXstdData 3 3 5 2" xfId="16341" xr:uid="{00000000-0005-0000-0000-0000FA7A0000}"/>
    <cellStyle name="SAPBEXstdData 3 3 5 2 2" xfId="27895" xr:uid="{00000000-0005-0000-0000-0000FB7A0000}"/>
    <cellStyle name="SAPBEXstdData 3 3 5 2 3" xfId="38810" xr:uid="{00000000-0005-0000-0000-0000FC7A0000}"/>
    <cellStyle name="SAPBEXstdData 3 3 5 3" xfId="18200" xr:uid="{00000000-0005-0000-0000-0000FD7A0000}"/>
    <cellStyle name="SAPBEXstdData 3 3 5 3 2" xfId="29688" xr:uid="{00000000-0005-0000-0000-0000FE7A0000}"/>
    <cellStyle name="SAPBEXstdData 3 3 5 3 3" xfId="40489" xr:uid="{00000000-0005-0000-0000-0000FF7A0000}"/>
    <cellStyle name="SAPBEXstdData 3 3 5 4" xfId="19860" xr:uid="{00000000-0005-0000-0000-0000007B0000}"/>
    <cellStyle name="SAPBEXstdData 3 3 5 4 2" xfId="31348" xr:uid="{00000000-0005-0000-0000-0000017B0000}"/>
    <cellStyle name="SAPBEXstdData 3 3 5 4 3" xfId="42034" xr:uid="{00000000-0005-0000-0000-0000027B0000}"/>
    <cellStyle name="SAPBEXstdData 3 3 5 5" xfId="21594" xr:uid="{00000000-0005-0000-0000-0000037B0000}"/>
    <cellStyle name="SAPBEXstdData 3 3 5 5 2" xfId="33075" xr:uid="{00000000-0005-0000-0000-0000047B0000}"/>
    <cellStyle name="SAPBEXstdData 3 3 5 5 3" xfId="43573" xr:uid="{00000000-0005-0000-0000-0000057B0000}"/>
    <cellStyle name="SAPBEXstdData 3 3 5 6" xfId="11763" xr:uid="{00000000-0005-0000-0000-0000067B0000}"/>
    <cellStyle name="SAPBEXstdData 3 3 5 7" xfId="23418" xr:uid="{00000000-0005-0000-0000-0000077B0000}"/>
    <cellStyle name="SAPBEXstdData 3 3 5 8" xfId="34755" xr:uid="{00000000-0005-0000-0000-0000087B0000}"/>
    <cellStyle name="SAPBEXstdData 3 3 6" xfId="7773" xr:uid="{00000000-0005-0000-0000-0000097B0000}"/>
    <cellStyle name="SAPBEXstdData 3 3 6 2" xfId="16758" xr:uid="{00000000-0005-0000-0000-00000A7B0000}"/>
    <cellStyle name="SAPBEXstdData 3 3 6 2 2" xfId="28312" xr:uid="{00000000-0005-0000-0000-00000B7B0000}"/>
    <cellStyle name="SAPBEXstdData 3 3 6 2 3" xfId="39181" xr:uid="{00000000-0005-0000-0000-00000C7B0000}"/>
    <cellStyle name="SAPBEXstdData 3 3 6 3" xfId="18556" xr:uid="{00000000-0005-0000-0000-00000D7B0000}"/>
    <cellStyle name="SAPBEXstdData 3 3 6 3 2" xfId="30044" xr:uid="{00000000-0005-0000-0000-00000E7B0000}"/>
    <cellStyle name="SAPBEXstdData 3 3 6 3 3" xfId="40842" xr:uid="{00000000-0005-0000-0000-00000F7B0000}"/>
    <cellStyle name="SAPBEXstdData 3 3 6 4" xfId="20245" xr:uid="{00000000-0005-0000-0000-0000107B0000}"/>
    <cellStyle name="SAPBEXstdData 3 3 6 4 2" xfId="31733" xr:uid="{00000000-0005-0000-0000-0000117B0000}"/>
    <cellStyle name="SAPBEXstdData 3 3 6 4 3" xfId="42377" xr:uid="{00000000-0005-0000-0000-0000127B0000}"/>
    <cellStyle name="SAPBEXstdData 3 3 6 5" xfId="21979" xr:uid="{00000000-0005-0000-0000-0000137B0000}"/>
    <cellStyle name="SAPBEXstdData 3 3 6 5 2" xfId="33460" xr:uid="{00000000-0005-0000-0000-0000147B0000}"/>
    <cellStyle name="SAPBEXstdData 3 3 6 5 3" xfId="43916" xr:uid="{00000000-0005-0000-0000-0000157B0000}"/>
    <cellStyle name="SAPBEXstdData 3 3 6 6" xfId="12224" xr:uid="{00000000-0005-0000-0000-0000167B0000}"/>
    <cellStyle name="SAPBEXstdData 3 3 6 7" xfId="23803" xr:uid="{00000000-0005-0000-0000-0000177B0000}"/>
    <cellStyle name="SAPBEXstdData 3 3 6 8" xfId="35138" xr:uid="{00000000-0005-0000-0000-0000187B0000}"/>
    <cellStyle name="SAPBEXstdData 3 3 7" xfId="10293" xr:uid="{00000000-0005-0000-0000-0000197B0000}"/>
    <cellStyle name="SAPBEXstdData 3 3 8" xfId="13936" xr:uid="{00000000-0005-0000-0000-00001A7B0000}"/>
    <cellStyle name="SAPBEXstdData 3 3 8 2" xfId="25500" xr:uid="{00000000-0005-0000-0000-00001B7B0000}"/>
    <cellStyle name="SAPBEXstdData 3 3 8 3" xfId="36705" xr:uid="{00000000-0005-0000-0000-00001C7B0000}"/>
    <cellStyle name="SAPBEXstdData 3 3 9" xfId="13829" xr:uid="{00000000-0005-0000-0000-00001D7B0000}"/>
    <cellStyle name="SAPBEXstdData 3 3 9 2" xfId="25393" xr:uid="{00000000-0005-0000-0000-00001E7B0000}"/>
    <cellStyle name="SAPBEXstdData 3 3 9 3" xfId="36606" xr:uid="{00000000-0005-0000-0000-00001F7B0000}"/>
    <cellStyle name="SAPBEXstdData 3 4" xfId="4520" xr:uid="{00000000-0005-0000-0000-0000207B0000}"/>
    <cellStyle name="SAPBEXstdData 3 4 10" xfId="13213" xr:uid="{00000000-0005-0000-0000-0000217B0000}"/>
    <cellStyle name="SAPBEXstdData 3 4 10 2" xfId="24781" xr:uid="{00000000-0005-0000-0000-0000227B0000}"/>
    <cellStyle name="SAPBEXstdData 3 4 10 3" xfId="36062" xr:uid="{00000000-0005-0000-0000-0000237B0000}"/>
    <cellStyle name="SAPBEXstdData 3 4 11" xfId="8571" xr:uid="{00000000-0005-0000-0000-0000247B0000}"/>
    <cellStyle name="SAPBEXstdData 3 4 2" xfId="6212" xr:uid="{00000000-0005-0000-0000-0000257B0000}"/>
    <cellStyle name="SAPBEXstdData 3 4 2 2" xfId="15503" xr:uid="{00000000-0005-0000-0000-0000267B0000}"/>
    <cellStyle name="SAPBEXstdData 3 4 2 2 2" xfId="27057" xr:uid="{00000000-0005-0000-0000-0000277B0000}"/>
    <cellStyle name="SAPBEXstdData 3 4 2 2 3" xfId="38071" xr:uid="{00000000-0005-0000-0000-0000287B0000}"/>
    <cellStyle name="SAPBEXstdData 3 4 2 3" xfId="17450" xr:uid="{00000000-0005-0000-0000-0000297B0000}"/>
    <cellStyle name="SAPBEXstdData 3 4 2 3 2" xfId="28938" xr:uid="{00000000-0005-0000-0000-00002A7B0000}"/>
    <cellStyle name="SAPBEXstdData 3 4 2 3 3" xfId="39741" xr:uid="{00000000-0005-0000-0000-00002B7B0000}"/>
    <cellStyle name="SAPBEXstdData 3 4 2 4" xfId="19023" xr:uid="{00000000-0005-0000-0000-00002C7B0000}"/>
    <cellStyle name="SAPBEXstdData 3 4 2 4 2" xfId="30511" xr:uid="{00000000-0005-0000-0000-00002D7B0000}"/>
    <cellStyle name="SAPBEXstdData 3 4 2 4 3" xfId="41296" xr:uid="{00000000-0005-0000-0000-00002E7B0000}"/>
    <cellStyle name="SAPBEXstdData 3 4 2 5" xfId="20757" xr:uid="{00000000-0005-0000-0000-00002F7B0000}"/>
    <cellStyle name="SAPBEXstdData 3 4 2 5 2" xfId="32239" xr:uid="{00000000-0005-0000-0000-0000307B0000}"/>
    <cellStyle name="SAPBEXstdData 3 4 2 5 3" xfId="42836" xr:uid="{00000000-0005-0000-0000-0000317B0000}"/>
    <cellStyle name="SAPBEXstdData 3 4 2 6" xfId="10925" xr:uid="{00000000-0005-0000-0000-0000327B0000}"/>
    <cellStyle name="SAPBEXstdData 3 4 2 7" xfId="22582" xr:uid="{00000000-0005-0000-0000-0000337B0000}"/>
    <cellStyle name="SAPBEXstdData 3 4 2 8" xfId="33924" xr:uid="{00000000-0005-0000-0000-0000347B0000}"/>
    <cellStyle name="SAPBEXstdData 3 4 3" xfId="7792" xr:uid="{00000000-0005-0000-0000-0000357B0000}"/>
    <cellStyle name="SAPBEXstdData 3 4 3 2" xfId="16777" xr:uid="{00000000-0005-0000-0000-0000367B0000}"/>
    <cellStyle name="SAPBEXstdData 3 4 3 2 2" xfId="28331" xr:uid="{00000000-0005-0000-0000-0000377B0000}"/>
    <cellStyle name="SAPBEXstdData 3 4 3 2 3" xfId="39198" xr:uid="{00000000-0005-0000-0000-0000387B0000}"/>
    <cellStyle name="SAPBEXstdData 3 4 3 3" xfId="18573" xr:uid="{00000000-0005-0000-0000-0000397B0000}"/>
    <cellStyle name="SAPBEXstdData 3 4 3 3 2" xfId="30061" xr:uid="{00000000-0005-0000-0000-00003A7B0000}"/>
    <cellStyle name="SAPBEXstdData 3 4 3 3 3" xfId="40859" xr:uid="{00000000-0005-0000-0000-00003B7B0000}"/>
    <cellStyle name="SAPBEXstdData 3 4 3 4" xfId="20264" xr:uid="{00000000-0005-0000-0000-00003C7B0000}"/>
    <cellStyle name="SAPBEXstdData 3 4 3 4 2" xfId="31752" xr:uid="{00000000-0005-0000-0000-00003D7B0000}"/>
    <cellStyle name="SAPBEXstdData 3 4 3 4 3" xfId="42394" xr:uid="{00000000-0005-0000-0000-00003E7B0000}"/>
    <cellStyle name="SAPBEXstdData 3 4 3 5" xfId="21998" xr:uid="{00000000-0005-0000-0000-00003F7B0000}"/>
    <cellStyle name="SAPBEXstdData 3 4 3 5 2" xfId="33479" xr:uid="{00000000-0005-0000-0000-0000407B0000}"/>
    <cellStyle name="SAPBEXstdData 3 4 3 5 3" xfId="43933" xr:uid="{00000000-0005-0000-0000-0000417B0000}"/>
    <cellStyle name="SAPBEXstdData 3 4 3 6" xfId="12243" xr:uid="{00000000-0005-0000-0000-0000427B0000}"/>
    <cellStyle name="SAPBEXstdData 3 4 3 7" xfId="23822" xr:uid="{00000000-0005-0000-0000-0000437B0000}"/>
    <cellStyle name="SAPBEXstdData 3 4 3 8" xfId="35157" xr:uid="{00000000-0005-0000-0000-0000447B0000}"/>
    <cellStyle name="SAPBEXstdData 3 4 4" xfId="6997" xr:uid="{00000000-0005-0000-0000-0000457B0000}"/>
    <cellStyle name="SAPBEXstdData 3 4 4 2" xfId="16278" xr:uid="{00000000-0005-0000-0000-0000467B0000}"/>
    <cellStyle name="SAPBEXstdData 3 4 4 2 2" xfId="27832" xr:uid="{00000000-0005-0000-0000-0000477B0000}"/>
    <cellStyle name="SAPBEXstdData 3 4 4 2 3" xfId="38749" xr:uid="{00000000-0005-0000-0000-0000487B0000}"/>
    <cellStyle name="SAPBEXstdData 3 4 4 3" xfId="18139" xr:uid="{00000000-0005-0000-0000-0000497B0000}"/>
    <cellStyle name="SAPBEXstdData 3 4 4 3 2" xfId="29627" xr:uid="{00000000-0005-0000-0000-00004A7B0000}"/>
    <cellStyle name="SAPBEXstdData 3 4 4 3 3" xfId="40428" xr:uid="{00000000-0005-0000-0000-00004B7B0000}"/>
    <cellStyle name="SAPBEXstdData 3 4 4 4" xfId="19797" xr:uid="{00000000-0005-0000-0000-00004C7B0000}"/>
    <cellStyle name="SAPBEXstdData 3 4 4 4 2" xfId="31285" xr:uid="{00000000-0005-0000-0000-00004D7B0000}"/>
    <cellStyle name="SAPBEXstdData 3 4 4 4 3" xfId="41973" xr:uid="{00000000-0005-0000-0000-00004E7B0000}"/>
    <cellStyle name="SAPBEXstdData 3 4 4 5" xfId="21531" xr:uid="{00000000-0005-0000-0000-00004F7B0000}"/>
    <cellStyle name="SAPBEXstdData 3 4 4 5 2" xfId="33012" xr:uid="{00000000-0005-0000-0000-0000507B0000}"/>
    <cellStyle name="SAPBEXstdData 3 4 4 5 3" xfId="43512" xr:uid="{00000000-0005-0000-0000-0000517B0000}"/>
    <cellStyle name="SAPBEXstdData 3 4 4 6" xfId="11700" xr:uid="{00000000-0005-0000-0000-0000527B0000}"/>
    <cellStyle name="SAPBEXstdData 3 4 4 7" xfId="23355" xr:uid="{00000000-0005-0000-0000-0000537B0000}"/>
    <cellStyle name="SAPBEXstdData 3 4 4 8" xfId="34692" xr:uid="{00000000-0005-0000-0000-0000547B0000}"/>
    <cellStyle name="SAPBEXstdData 3 4 5" xfId="7155" xr:uid="{00000000-0005-0000-0000-0000557B0000}"/>
    <cellStyle name="SAPBEXstdData 3 4 5 2" xfId="16436" xr:uid="{00000000-0005-0000-0000-0000567B0000}"/>
    <cellStyle name="SAPBEXstdData 3 4 5 2 2" xfId="27990" xr:uid="{00000000-0005-0000-0000-0000577B0000}"/>
    <cellStyle name="SAPBEXstdData 3 4 5 2 3" xfId="38898" xr:uid="{00000000-0005-0000-0000-0000587B0000}"/>
    <cellStyle name="SAPBEXstdData 3 4 5 3" xfId="18289" xr:uid="{00000000-0005-0000-0000-0000597B0000}"/>
    <cellStyle name="SAPBEXstdData 3 4 5 3 2" xfId="29777" xr:uid="{00000000-0005-0000-0000-00005A7B0000}"/>
    <cellStyle name="SAPBEXstdData 3 4 5 3 3" xfId="40578" xr:uid="{00000000-0005-0000-0000-00005B7B0000}"/>
    <cellStyle name="SAPBEXstdData 3 4 5 4" xfId="19955" xr:uid="{00000000-0005-0000-0000-00005C7B0000}"/>
    <cellStyle name="SAPBEXstdData 3 4 5 4 2" xfId="31443" xr:uid="{00000000-0005-0000-0000-00005D7B0000}"/>
    <cellStyle name="SAPBEXstdData 3 4 5 4 3" xfId="42122" xr:uid="{00000000-0005-0000-0000-00005E7B0000}"/>
    <cellStyle name="SAPBEXstdData 3 4 5 5" xfId="21689" xr:uid="{00000000-0005-0000-0000-00005F7B0000}"/>
    <cellStyle name="SAPBEXstdData 3 4 5 5 2" xfId="33170" xr:uid="{00000000-0005-0000-0000-0000607B0000}"/>
    <cellStyle name="SAPBEXstdData 3 4 5 5 3" xfId="43661" xr:uid="{00000000-0005-0000-0000-0000617B0000}"/>
    <cellStyle name="SAPBEXstdData 3 4 5 6" xfId="11858" xr:uid="{00000000-0005-0000-0000-0000627B0000}"/>
    <cellStyle name="SAPBEXstdData 3 4 5 7" xfId="23513" xr:uid="{00000000-0005-0000-0000-0000637B0000}"/>
    <cellStyle name="SAPBEXstdData 3 4 5 8" xfId="34850" xr:uid="{00000000-0005-0000-0000-0000647B0000}"/>
    <cellStyle name="SAPBEXstdData 3 4 6" xfId="10294" xr:uid="{00000000-0005-0000-0000-0000657B0000}"/>
    <cellStyle name="SAPBEXstdData 3 4 7" xfId="14075" xr:uid="{00000000-0005-0000-0000-0000667B0000}"/>
    <cellStyle name="SAPBEXstdData 3 4 7 2" xfId="25639" xr:uid="{00000000-0005-0000-0000-0000677B0000}"/>
    <cellStyle name="SAPBEXstdData 3 4 7 3" xfId="36829" xr:uid="{00000000-0005-0000-0000-0000687B0000}"/>
    <cellStyle name="SAPBEXstdData 3 4 8" xfId="12772" xr:uid="{00000000-0005-0000-0000-0000697B0000}"/>
    <cellStyle name="SAPBEXstdData 3 4 8 2" xfId="24342" xr:uid="{00000000-0005-0000-0000-00006A7B0000}"/>
    <cellStyle name="SAPBEXstdData 3 4 8 3" xfId="35664" xr:uid="{00000000-0005-0000-0000-00006B7B0000}"/>
    <cellStyle name="SAPBEXstdData 3 4 9" xfId="14391" xr:uid="{00000000-0005-0000-0000-00006C7B0000}"/>
    <cellStyle name="SAPBEXstdData 3 4 9 2" xfId="25955" xr:uid="{00000000-0005-0000-0000-00006D7B0000}"/>
    <cellStyle name="SAPBEXstdData 3 4 9 3" xfId="37102" xr:uid="{00000000-0005-0000-0000-00006E7B0000}"/>
    <cellStyle name="SAPBEXstdData 3 5" xfId="4521" xr:uid="{00000000-0005-0000-0000-00006F7B0000}"/>
    <cellStyle name="SAPBEXstdData 3 5 10" xfId="9184" xr:uid="{00000000-0005-0000-0000-0000707B0000}"/>
    <cellStyle name="SAPBEXstdData 3 5 11" xfId="9473" xr:uid="{00000000-0005-0000-0000-0000717B0000}"/>
    <cellStyle name="SAPBEXstdData 3 5 12" xfId="8763" xr:uid="{00000000-0005-0000-0000-0000727B0000}"/>
    <cellStyle name="SAPBEXstdData 3 5 2" xfId="7400" xr:uid="{00000000-0005-0000-0000-0000737B0000}"/>
    <cellStyle name="SAPBEXstdData 3 5 2 2" xfId="16631" xr:uid="{00000000-0005-0000-0000-0000747B0000}"/>
    <cellStyle name="SAPBEXstdData 3 5 2 2 2" xfId="28185" xr:uid="{00000000-0005-0000-0000-0000757B0000}"/>
    <cellStyle name="SAPBEXstdData 3 5 2 2 3" xfId="39068" xr:uid="{00000000-0005-0000-0000-0000767B0000}"/>
    <cellStyle name="SAPBEXstdData 3 5 2 3" xfId="18464" xr:uid="{00000000-0005-0000-0000-0000777B0000}"/>
    <cellStyle name="SAPBEXstdData 3 5 2 3 2" xfId="29952" xr:uid="{00000000-0005-0000-0000-0000787B0000}"/>
    <cellStyle name="SAPBEXstdData 3 5 2 3 3" xfId="40752" xr:uid="{00000000-0005-0000-0000-0000797B0000}"/>
    <cellStyle name="SAPBEXstdData 3 5 2 4" xfId="20150" xr:uid="{00000000-0005-0000-0000-00007A7B0000}"/>
    <cellStyle name="SAPBEXstdData 3 5 2 4 2" xfId="31638" xr:uid="{00000000-0005-0000-0000-00007B7B0000}"/>
    <cellStyle name="SAPBEXstdData 3 5 2 4 3" xfId="42292" xr:uid="{00000000-0005-0000-0000-00007C7B0000}"/>
    <cellStyle name="SAPBEXstdData 3 5 2 5" xfId="21884" xr:uid="{00000000-0005-0000-0000-00007D7B0000}"/>
    <cellStyle name="SAPBEXstdData 3 5 2 5 2" xfId="33365" xr:uid="{00000000-0005-0000-0000-00007E7B0000}"/>
    <cellStyle name="SAPBEXstdData 3 5 2 5 3" xfId="43831" xr:uid="{00000000-0005-0000-0000-00007F7B0000}"/>
    <cellStyle name="SAPBEXstdData 3 5 2 6" xfId="12051" xr:uid="{00000000-0005-0000-0000-0000807B0000}"/>
    <cellStyle name="SAPBEXstdData 3 5 2 7" xfId="23708" xr:uid="{00000000-0005-0000-0000-0000817B0000}"/>
    <cellStyle name="SAPBEXstdData 3 5 2 8" xfId="35043" xr:uid="{00000000-0005-0000-0000-0000827B0000}"/>
    <cellStyle name="SAPBEXstdData 3 5 3" xfId="7894" xr:uid="{00000000-0005-0000-0000-0000837B0000}"/>
    <cellStyle name="SAPBEXstdData 3 5 3 2" xfId="16879" xr:uid="{00000000-0005-0000-0000-0000847B0000}"/>
    <cellStyle name="SAPBEXstdData 3 5 3 2 2" xfId="28433" xr:uid="{00000000-0005-0000-0000-0000857B0000}"/>
    <cellStyle name="SAPBEXstdData 3 5 3 2 3" xfId="39275" xr:uid="{00000000-0005-0000-0000-0000867B0000}"/>
    <cellStyle name="SAPBEXstdData 3 5 3 3" xfId="18658" xr:uid="{00000000-0005-0000-0000-0000877B0000}"/>
    <cellStyle name="SAPBEXstdData 3 5 3 3 2" xfId="30146" xr:uid="{00000000-0005-0000-0000-0000887B0000}"/>
    <cellStyle name="SAPBEXstdData 3 5 3 3 3" xfId="40943" xr:uid="{00000000-0005-0000-0000-0000897B0000}"/>
    <cellStyle name="SAPBEXstdData 3 5 3 4" xfId="20366" xr:uid="{00000000-0005-0000-0000-00008A7B0000}"/>
    <cellStyle name="SAPBEXstdData 3 5 3 4 2" xfId="31854" xr:uid="{00000000-0005-0000-0000-00008B7B0000}"/>
    <cellStyle name="SAPBEXstdData 3 5 3 4 3" xfId="42471" xr:uid="{00000000-0005-0000-0000-00008C7B0000}"/>
    <cellStyle name="SAPBEXstdData 3 5 3 5" xfId="22100" xr:uid="{00000000-0005-0000-0000-00008D7B0000}"/>
    <cellStyle name="SAPBEXstdData 3 5 3 5 2" xfId="33581" xr:uid="{00000000-0005-0000-0000-00008E7B0000}"/>
    <cellStyle name="SAPBEXstdData 3 5 3 5 3" xfId="44010" xr:uid="{00000000-0005-0000-0000-00008F7B0000}"/>
    <cellStyle name="SAPBEXstdData 3 5 3 6" xfId="12345" xr:uid="{00000000-0005-0000-0000-0000907B0000}"/>
    <cellStyle name="SAPBEXstdData 3 5 3 7" xfId="23924" xr:uid="{00000000-0005-0000-0000-0000917B0000}"/>
    <cellStyle name="SAPBEXstdData 3 5 3 8" xfId="35259" xr:uid="{00000000-0005-0000-0000-0000927B0000}"/>
    <cellStyle name="SAPBEXstdData 3 5 4" xfId="7996" xr:uid="{00000000-0005-0000-0000-0000937B0000}"/>
    <cellStyle name="SAPBEXstdData 3 5 4 2" xfId="16981" xr:uid="{00000000-0005-0000-0000-0000947B0000}"/>
    <cellStyle name="SAPBEXstdData 3 5 4 2 2" xfId="28535" xr:uid="{00000000-0005-0000-0000-0000957B0000}"/>
    <cellStyle name="SAPBEXstdData 3 5 4 2 3" xfId="39373" xr:uid="{00000000-0005-0000-0000-0000967B0000}"/>
    <cellStyle name="SAPBEXstdData 3 5 4 3" xfId="18758" xr:uid="{00000000-0005-0000-0000-0000977B0000}"/>
    <cellStyle name="SAPBEXstdData 3 5 4 3 2" xfId="30246" xr:uid="{00000000-0005-0000-0000-0000987B0000}"/>
    <cellStyle name="SAPBEXstdData 3 5 4 3 3" xfId="41042" xr:uid="{00000000-0005-0000-0000-0000997B0000}"/>
    <cellStyle name="SAPBEXstdData 3 5 4 4" xfId="20468" xr:uid="{00000000-0005-0000-0000-00009A7B0000}"/>
    <cellStyle name="SAPBEXstdData 3 5 4 4 2" xfId="31956" xr:uid="{00000000-0005-0000-0000-00009B7B0000}"/>
    <cellStyle name="SAPBEXstdData 3 5 4 4 3" xfId="42569" xr:uid="{00000000-0005-0000-0000-00009C7B0000}"/>
    <cellStyle name="SAPBEXstdData 3 5 4 5" xfId="22202" xr:uid="{00000000-0005-0000-0000-00009D7B0000}"/>
    <cellStyle name="SAPBEXstdData 3 5 4 5 2" xfId="33683" xr:uid="{00000000-0005-0000-0000-00009E7B0000}"/>
    <cellStyle name="SAPBEXstdData 3 5 4 5 3" xfId="44108" xr:uid="{00000000-0005-0000-0000-00009F7B0000}"/>
    <cellStyle name="SAPBEXstdData 3 5 4 6" xfId="12447" xr:uid="{00000000-0005-0000-0000-0000A07B0000}"/>
    <cellStyle name="SAPBEXstdData 3 5 4 7" xfId="24026" xr:uid="{00000000-0005-0000-0000-0000A17B0000}"/>
    <cellStyle name="SAPBEXstdData 3 5 4 8" xfId="35361" xr:uid="{00000000-0005-0000-0000-0000A27B0000}"/>
    <cellStyle name="SAPBEXstdData 3 5 5" xfId="10295" xr:uid="{00000000-0005-0000-0000-0000A37B0000}"/>
    <cellStyle name="SAPBEXstdData 3 5 6" xfId="14271" xr:uid="{00000000-0005-0000-0000-0000A47B0000}"/>
    <cellStyle name="SAPBEXstdData 3 5 6 2" xfId="25835" xr:uid="{00000000-0005-0000-0000-0000A57B0000}"/>
    <cellStyle name="SAPBEXstdData 3 5 6 3" xfId="36998" xr:uid="{00000000-0005-0000-0000-0000A67B0000}"/>
    <cellStyle name="SAPBEXstdData 3 5 7" xfId="13419" xr:uid="{00000000-0005-0000-0000-0000A77B0000}"/>
    <cellStyle name="SAPBEXstdData 3 5 7 2" xfId="24985" xr:uid="{00000000-0005-0000-0000-0000A87B0000}"/>
    <cellStyle name="SAPBEXstdData 3 5 7 3" xfId="36250" xr:uid="{00000000-0005-0000-0000-0000A97B0000}"/>
    <cellStyle name="SAPBEXstdData 3 5 8" xfId="13598" xr:uid="{00000000-0005-0000-0000-0000AA7B0000}"/>
    <cellStyle name="SAPBEXstdData 3 5 8 2" xfId="25162" xr:uid="{00000000-0005-0000-0000-0000AB7B0000}"/>
    <cellStyle name="SAPBEXstdData 3 5 8 3" xfId="36407" xr:uid="{00000000-0005-0000-0000-0000AC7B0000}"/>
    <cellStyle name="SAPBEXstdData 3 5 9" xfId="12904" xr:uid="{00000000-0005-0000-0000-0000AD7B0000}"/>
    <cellStyle name="SAPBEXstdData 3 5 9 2" xfId="24474" xr:uid="{00000000-0005-0000-0000-0000AE7B0000}"/>
    <cellStyle name="SAPBEXstdData 3 5 9 3" xfId="35787" xr:uid="{00000000-0005-0000-0000-0000AF7B0000}"/>
    <cellStyle name="SAPBEXstdData 3 6" xfId="6502" xr:uid="{00000000-0005-0000-0000-0000B07B0000}"/>
    <cellStyle name="SAPBEXstdData 3 6 2" xfId="15783" xr:uid="{00000000-0005-0000-0000-0000B17B0000}"/>
    <cellStyle name="SAPBEXstdData 3 6 2 2" xfId="27337" xr:uid="{00000000-0005-0000-0000-0000B27B0000}"/>
    <cellStyle name="SAPBEXstdData 3 6 2 3" xfId="38317" xr:uid="{00000000-0005-0000-0000-0000B37B0000}"/>
    <cellStyle name="SAPBEXstdData 3 6 3" xfId="17701" xr:uid="{00000000-0005-0000-0000-0000B47B0000}"/>
    <cellStyle name="SAPBEXstdData 3 6 3 2" xfId="29189" xr:uid="{00000000-0005-0000-0000-0000B57B0000}"/>
    <cellStyle name="SAPBEXstdData 3 6 3 3" xfId="39992" xr:uid="{00000000-0005-0000-0000-0000B67B0000}"/>
    <cellStyle name="SAPBEXstdData 3 6 4" xfId="19302" xr:uid="{00000000-0005-0000-0000-0000B77B0000}"/>
    <cellStyle name="SAPBEXstdData 3 6 4 2" xfId="30790" xr:uid="{00000000-0005-0000-0000-0000B87B0000}"/>
    <cellStyle name="SAPBEXstdData 3 6 4 3" xfId="41541" xr:uid="{00000000-0005-0000-0000-0000B97B0000}"/>
    <cellStyle name="SAPBEXstdData 3 6 5" xfId="21036" xr:uid="{00000000-0005-0000-0000-0000BA7B0000}"/>
    <cellStyle name="SAPBEXstdData 3 6 5 2" xfId="32517" xr:uid="{00000000-0005-0000-0000-0000BB7B0000}"/>
    <cellStyle name="SAPBEXstdData 3 6 5 3" xfId="43080" xr:uid="{00000000-0005-0000-0000-0000BC7B0000}"/>
    <cellStyle name="SAPBEXstdData 3 6 6" xfId="11205" xr:uid="{00000000-0005-0000-0000-0000BD7B0000}"/>
    <cellStyle name="SAPBEXstdData 3 6 7" xfId="22860" xr:uid="{00000000-0005-0000-0000-0000BE7B0000}"/>
    <cellStyle name="SAPBEXstdData 3 6 8" xfId="34197" xr:uid="{00000000-0005-0000-0000-0000BF7B0000}"/>
    <cellStyle name="SAPBEXstdData 3 7" xfId="6841" xr:uid="{00000000-0005-0000-0000-0000C07B0000}"/>
    <cellStyle name="SAPBEXstdData 3 7 2" xfId="16122" xr:uid="{00000000-0005-0000-0000-0000C17B0000}"/>
    <cellStyle name="SAPBEXstdData 3 7 2 2" xfId="27676" xr:uid="{00000000-0005-0000-0000-0000C27B0000}"/>
    <cellStyle name="SAPBEXstdData 3 7 2 3" xfId="38616" xr:uid="{00000000-0005-0000-0000-0000C37B0000}"/>
    <cellStyle name="SAPBEXstdData 3 7 3" xfId="18003" xr:uid="{00000000-0005-0000-0000-0000C47B0000}"/>
    <cellStyle name="SAPBEXstdData 3 7 3 2" xfId="29491" xr:uid="{00000000-0005-0000-0000-0000C57B0000}"/>
    <cellStyle name="SAPBEXstdData 3 7 3 3" xfId="40293" xr:uid="{00000000-0005-0000-0000-0000C67B0000}"/>
    <cellStyle name="SAPBEXstdData 3 7 4" xfId="19641" xr:uid="{00000000-0005-0000-0000-0000C77B0000}"/>
    <cellStyle name="SAPBEXstdData 3 7 4 2" xfId="31129" xr:uid="{00000000-0005-0000-0000-0000C87B0000}"/>
    <cellStyle name="SAPBEXstdData 3 7 4 3" xfId="41840" xr:uid="{00000000-0005-0000-0000-0000C97B0000}"/>
    <cellStyle name="SAPBEXstdData 3 7 5" xfId="21375" xr:uid="{00000000-0005-0000-0000-0000CA7B0000}"/>
    <cellStyle name="SAPBEXstdData 3 7 5 2" xfId="32856" xr:uid="{00000000-0005-0000-0000-0000CB7B0000}"/>
    <cellStyle name="SAPBEXstdData 3 7 5 3" xfId="43379" xr:uid="{00000000-0005-0000-0000-0000CC7B0000}"/>
    <cellStyle name="SAPBEXstdData 3 7 6" xfId="11544" xr:uid="{00000000-0005-0000-0000-0000CD7B0000}"/>
    <cellStyle name="SAPBEXstdData 3 7 7" xfId="23199" xr:uid="{00000000-0005-0000-0000-0000CE7B0000}"/>
    <cellStyle name="SAPBEXstdData 3 7 8" xfId="34536" xr:uid="{00000000-0005-0000-0000-0000CF7B0000}"/>
    <cellStyle name="SAPBEXstdData 3 8" xfId="7160" xr:uid="{00000000-0005-0000-0000-0000D07B0000}"/>
    <cellStyle name="SAPBEXstdData 3 8 2" xfId="16441" xr:uid="{00000000-0005-0000-0000-0000D17B0000}"/>
    <cellStyle name="SAPBEXstdData 3 8 2 2" xfId="27995" xr:uid="{00000000-0005-0000-0000-0000D27B0000}"/>
    <cellStyle name="SAPBEXstdData 3 8 2 3" xfId="38902" xr:uid="{00000000-0005-0000-0000-0000D37B0000}"/>
    <cellStyle name="SAPBEXstdData 3 8 3" xfId="18293" xr:uid="{00000000-0005-0000-0000-0000D47B0000}"/>
    <cellStyle name="SAPBEXstdData 3 8 3 2" xfId="29781" xr:uid="{00000000-0005-0000-0000-0000D57B0000}"/>
    <cellStyle name="SAPBEXstdData 3 8 3 3" xfId="40582" xr:uid="{00000000-0005-0000-0000-0000D67B0000}"/>
    <cellStyle name="SAPBEXstdData 3 8 4" xfId="19960" xr:uid="{00000000-0005-0000-0000-0000D77B0000}"/>
    <cellStyle name="SAPBEXstdData 3 8 4 2" xfId="31448" xr:uid="{00000000-0005-0000-0000-0000D87B0000}"/>
    <cellStyle name="SAPBEXstdData 3 8 4 3" xfId="42126" xr:uid="{00000000-0005-0000-0000-0000D97B0000}"/>
    <cellStyle name="SAPBEXstdData 3 8 5" xfId="21694" xr:uid="{00000000-0005-0000-0000-0000DA7B0000}"/>
    <cellStyle name="SAPBEXstdData 3 8 5 2" xfId="33175" xr:uid="{00000000-0005-0000-0000-0000DB7B0000}"/>
    <cellStyle name="SAPBEXstdData 3 8 5 3" xfId="43665" xr:uid="{00000000-0005-0000-0000-0000DC7B0000}"/>
    <cellStyle name="SAPBEXstdData 3 8 6" xfId="11863" xr:uid="{00000000-0005-0000-0000-0000DD7B0000}"/>
    <cellStyle name="SAPBEXstdData 3 8 7" xfId="23518" xr:uid="{00000000-0005-0000-0000-0000DE7B0000}"/>
    <cellStyle name="SAPBEXstdData 3 8 8" xfId="34855" xr:uid="{00000000-0005-0000-0000-0000DF7B0000}"/>
    <cellStyle name="SAPBEXstdData 3 9" xfId="10289" xr:uid="{00000000-0005-0000-0000-0000E07B0000}"/>
    <cellStyle name="SAPBEXstdData 3 9 2" xfId="15014" xr:uid="{00000000-0005-0000-0000-0000E17B0000}"/>
    <cellStyle name="SAPBEXstdData 3 9 2 2" xfId="26572" xr:uid="{00000000-0005-0000-0000-0000E27B0000}"/>
    <cellStyle name="SAPBEXstdData 3 9 2 3" xfId="37623" xr:uid="{00000000-0005-0000-0000-0000E37B0000}"/>
    <cellStyle name="SAPBEXstdData 3 9 3" xfId="14018" xr:uid="{00000000-0005-0000-0000-0000E47B0000}"/>
    <cellStyle name="SAPBEXstdData 3 9 3 2" xfId="25582" xr:uid="{00000000-0005-0000-0000-0000E57B0000}"/>
    <cellStyle name="SAPBEXstdData 3 9 3 3" xfId="36782" xr:uid="{00000000-0005-0000-0000-0000E67B0000}"/>
    <cellStyle name="SAPBEXstdData 3 9 4" xfId="15085" xr:uid="{00000000-0005-0000-0000-0000E77B0000}"/>
    <cellStyle name="SAPBEXstdData 3 9 4 2" xfId="26643" xr:uid="{00000000-0005-0000-0000-0000E87B0000}"/>
    <cellStyle name="SAPBEXstdData 3 9 4 3" xfId="37687" xr:uid="{00000000-0005-0000-0000-0000E97B0000}"/>
    <cellStyle name="SAPBEXstdData 3 9 5" xfId="14341" xr:uid="{00000000-0005-0000-0000-0000EA7B0000}"/>
    <cellStyle name="SAPBEXstdData 3 9 5 2" xfId="25905" xr:uid="{00000000-0005-0000-0000-0000EB7B0000}"/>
    <cellStyle name="SAPBEXstdData 3 9 5 3" xfId="37063" xr:uid="{00000000-0005-0000-0000-0000EC7B0000}"/>
    <cellStyle name="SAPBEXstdData 3 9 6" xfId="22397" xr:uid="{00000000-0005-0000-0000-0000ED7B0000}"/>
    <cellStyle name="SAPBEXstdData 3 9 7" xfId="8094" xr:uid="{00000000-0005-0000-0000-0000EE7B0000}"/>
    <cellStyle name="SAPBEXstdData 4" xfId="4522" xr:uid="{00000000-0005-0000-0000-0000EF7B0000}"/>
    <cellStyle name="SAPBEXstdData 4 10" xfId="13075" xr:uid="{00000000-0005-0000-0000-0000F07B0000}"/>
    <cellStyle name="SAPBEXstdData 4 10 2" xfId="24644" xr:uid="{00000000-0005-0000-0000-0000F17B0000}"/>
    <cellStyle name="SAPBEXstdData 4 10 3" xfId="35932" xr:uid="{00000000-0005-0000-0000-0000F27B0000}"/>
    <cellStyle name="SAPBEXstdData 4 11" xfId="14415" xr:uid="{00000000-0005-0000-0000-0000F37B0000}"/>
    <cellStyle name="SAPBEXstdData 4 11 2" xfId="25979" xr:uid="{00000000-0005-0000-0000-0000F47B0000}"/>
    <cellStyle name="SAPBEXstdData 4 11 3" xfId="37123" xr:uid="{00000000-0005-0000-0000-0000F57B0000}"/>
    <cellStyle name="SAPBEXstdData 4 12" xfId="17265" xr:uid="{00000000-0005-0000-0000-0000F67B0000}"/>
    <cellStyle name="SAPBEXstdData 4 12 2" xfId="28753" xr:uid="{00000000-0005-0000-0000-0000F77B0000}"/>
    <cellStyle name="SAPBEXstdData 4 12 3" xfId="39561" xr:uid="{00000000-0005-0000-0000-0000F87B0000}"/>
    <cellStyle name="SAPBEXstdData 4 13" xfId="17335" xr:uid="{00000000-0005-0000-0000-0000F97B0000}"/>
    <cellStyle name="SAPBEXstdData 4 13 2" xfId="28823" xr:uid="{00000000-0005-0000-0000-0000FA7B0000}"/>
    <cellStyle name="SAPBEXstdData 4 13 3" xfId="39627" xr:uid="{00000000-0005-0000-0000-0000FB7B0000}"/>
    <cellStyle name="SAPBEXstdData 4 14" xfId="8676" xr:uid="{00000000-0005-0000-0000-0000FC7B0000}"/>
    <cellStyle name="SAPBEXstdData 4 15" xfId="8126" xr:uid="{00000000-0005-0000-0000-0000FD7B0000}"/>
    <cellStyle name="SAPBEXstdData 4 2" xfId="4523" xr:uid="{00000000-0005-0000-0000-0000FE7B0000}"/>
    <cellStyle name="SAPBEXstdData 4 2 10" xfId="13656" xr:uid="{00000000-0005-0000-0000-0000FF7B0000}"/>
    <cellStyle name="SAPBEXstdData 4 2 10 2" xfId="25220" xr:uid="{00000000-0005-0000-0000-0000007C0000}"/>
    <cellStyle name="SAPBEXstdData 4 2 10 3" xfId="36459" xr:uid="{00000000-0005-0000-0000-0000017C0000}"/>
    <cellStyle name="SAPBEXstdData 4 2 11" xfId="14752" xr:uid="{00000000-0005-0000-0000-0000027C0000}"/>
    <cellStyle name="SAPBEXstdData 4 2 11 2" xfId="26311" xr:uid="{00000000-0005-0000-0000-0000037C0000}"/>
    <cellStyle name="SAPBEXstdData 4 2 11 3" xfId="37405" xr:uid="{00000000-0005-0000-0000-0000047C0000}"/>
    <cellStyle name="SAPBEXstdData 4 2 12" xfId="12671" xr:uid="{00000000-0005-0000-0000-0000057C0000}"/>
    <cellStyle name="SAPBEXstdData 4 2 12 2" xfId="24241" xr:uid="{00000000-0005-0000-0000-0000067C0000}"/>
    <cellStyle name="SAPBEXstdData 4 2 12 3" xfId="35572" xr:uid="{00000000-0005-0000-0000-0000077C0000}"/>
    <cellStyle name="SAPBEXstdData 4 2 13" xfId="12746" xr:uid="{00000000-0005-0000-0000-0000087C0000}"/>
    <cellStyle name="SAPBEXstdData 4 2 13 2" xfId="24316" xr:uid="{00000000-0005-0000-0000-0000097C0000}"/>
    <cellStyle name="SAPBEXstdData 4 2 13 3" xfId="35638" xr:uid="{00000000-0005-0000-0000-00000A7C0000}"/>
    <cellStyle name="SAPBEXstdData 4 2 14" xfId="9752" xr:uid="{00000000-0005-0000-0000-00000B7C0000}"/>
    <cellStyle name="SAPBEXstdData 4 2 2" xfId="4524" xr:uid="{00000000-0005-0000-0000-00000C7C0000}"/>
    <cellStyle name="SAPBEXstdData 4 2 2 10" xfId="14712" xr:uid="{00000000-0005-0000-0000-00000D7C0000}"/>
    <cellStyle name="SAPBEXstdData 4 2 2 10 2" xfId="26273" xr:uid="{00000000-0005-0000-0000-00000E7C0000}"/>
    <cellStyle name="SAPBEXstdData 4 2 2 10 3" xfId="37373" xr:uid="{00000000-0005-0000-0000-00000F7C0000}"/>
    <cellStyle name="SAPBEXstdData 4 2 2 11" xfId="12988" xr:uid="{00000000-0005-0000-0000-0000107C0000}"/>
    <cellStyle name="SAPBEXstdData 4 2 2 11 2" xfId="24558" xr:uid="{00000000-0005-0000-0000-0000117C0000}"/>
    <cellStyle name="SAPBEXstdData 4 2 2 11 3" xfId="35852" xr:uid="{00000000-0005-0000-0000-0000127C0000}"/>
    <cellStyle name="SAPBEXstdData 4 2 2 12" xfId="8607" xr:uid="{00000000-0005-0000-0000-0000137C0000}"/>
    <cellStyle name="SAPBEXstdData 4 2 2 13" xfId="8076" xr:uid="{00000000-0005-0000-0000-0000147C0000}"/>
    <cellStyle name="SAPBEXstdData 4 2 2 2" xfId="4525" xr:uid="{00000000-0005-0000-0000-0000157C0000}"/>
    <cellStyle name="SAPBEXstdData 4 2 2 3" xfId="5742" xr:uid="{00000000-0005-0000-0000-0000167C0000}"/>
    <cellStyle name="SAPBEXstdData 4 2 2 3 2" xfId="15440" xr:uid="{00000000-0005-0000-0000-0000177C0000}"/>
    <cellStyle name="SAPBEXstdData 4 2 2 3 2 2" xfId="26994" xr:uid="{00000000-0005-0000-0000-0000187C0000}"/>
    <cellStyle name="SAPBEXstdData 4 2 2 3 2 3" xfId="38016" xr:uid="{00000000-0005-0000-0000-0000197C0000}"/>
    <cellStyle name="SAPBEXstdData 4 2 2 3 3" xfId="17386" xr:uid="{00000000-0005-0000-0000-00001A7C0000}"/>
    <cellStyle name="SAPBEXstdData 4 2 2 3 3 2" xfId="28874" xr:uid="{00000000-0005-0000-0000-00001B7C0000}"/>
    <cellStyle name="SAPBEXstdData 4 2 2 3 3 3" xfId="39678" xr:uid="{00000000-0005-0000-0000-00001C7C0000}"/>
    <cellStyle name="SAPBEXstdData 4 2 2 3 4" xfId="18973" xr:uid="{00000000-0005-0000-0000-00001D7C0000}"/>
    <cellStyle name="SAPBEXstdData 4 2 2 3 4 2" xfId="30461" xr:uid="{00000000-0005-0000-0000-00001E7C0000}"/>
    <cellStyle name="SAPBEXstdData 4 2 2 3 4 3" xfId="41250" xr:uid="{00000000-0005-0000-0000-00001F7C0000}"/>
    <cellStyle name="SAPBEXstdData 4 2 2 3 5" xfId="20712" xr:uid="{00000000-0005-0000-0000-0000207C0000}"/>
    <cellStyle name="SAPBEXstdData 4 2 2 3 5 2" xfId="32195" xr:uid="{00000000-0005-0000-0000-0000217C0000}"/>
    <cellStyle name="SAPBEXstdData 4 2 2 3 5 3" xfId="42796" xr:uid="{00000000-0005-0000-0000-0000227C0000}"/>
    <cellStyle name="SAPBEXstdData 4 2 2 3 6" xfId="10817" xr:uid="{00000000-0005-0000-0000-0000237C0000}"/>
    <cellStyle name="SAPBEXstdData 4 2 2 3 7" xfId="22534" xr:uid="{00000000-0005-0000-0000-0000247C0000}"/>
    <cellStyle name="SAPBEXstdData 4 2 2 3 8" xfId="33880" xr:uid="{00000000-0005-0000-0000-0000257C0000}"/>
    <cellStyle name="SAPBEXstdData 4 2 2 4" xfId="7113" xr:uid="{00000000-0005-0000-0000-0000267C0000}"/>
    <cellStyle name="SAPBEXstdData 4 2 2 4 2" xfId="16394" xr:uid="{00000000-0005-0000-0000-0000277C0000}"/>
    <cellStyle name="SAPBEXstdData 4 2 2 4 2 2" xfId="27948" xr:uid="{00000000-0005-0000-0000-0000287C0000}"/>
    <cellStyle name="SAPBEXstdData 4 2 2 4 2 3" xfId="38859" xr:uid="{00000000-0005-0000-0000-0000297C0000}"/>
    <cellStyle name="SAPBEXstdData 4 2 2 4 3" xfId="18250" xr:uid="{00000000-0005-0000-0000-00002A7C0000}"/>
    <cellStyle name="SAPBEXstdData 4 2 2 4 3 2" xfId="29738" xr:uid="{00000000-0005-0000-0000-00002B7C0000}"/>
    <cellStyle name="SAPBEXstdData 4 2 2 4 3 3" xfId="40539" xr:uid="{00000000-0005-0000-0000-00002C7C0000}"/>
    <cellStyle name="SAPBEXstdData 4 2 2 4 4" xfId="19913" xr:uid="{00000000-0005-0000-0000-00002D7C0000}"/>
    <cellStyle name="SAPBEXstdData 4 2 2 4 4 2" xfId="31401" xr:uid="{00000000-0005-0000-0000-00002E7C0000}"/>
    <cellStyle name="SAPBEXstdData 4 2 2 4 4 3" xfId="42083" xr:uid="{00000000-0005-0000-0000-00002F7C0000}"/>
    <cellStyle name="SAPBEXstdData 4 2 2 4 5" xfId="21647" xr:uid="{00000000-0005-0000-0000-0000307C0000}"/>
    <cellStyle name="SAPBEXstdData 4 2 2 4 5 2" xfId="33128" xr:uid="{00000000-0005-0000-0000-0000317C0000}"/>
    <cellStyle name="SAPBEXstdData 4 2 2 4 5 3" xfId="43622" xr:uid="{00000000-0005-0000-0000-0000327C0000}"/>
    <cellStyle name="SAPBEXstdData 4 2 2 4 6" xfId="11816" xr:uid="{00000000-0005-0000-0000-0000337C0000}"/>
    <cellStyle name="SAPBEXstdData 4 2 2 4 7" xfId="23471" xr:uid="{00000000-0005-0000-0000-0000347C0000}"/>
    <cellStyle name="SAPBEXstdData 4 2 2 4 8" xfId="34808" xr:uid="{00000000-0005-0000-0000-0000357C0000}"/>
    <cellStyle name="SAPBEXstdData 4 2 2 5" xfId="6477" xr:uid="{00000000-0005-0000-0000-0000367C0000}"/>
    <cellStyle name="SAPBEXstdData 4 2 2 5 2" xfId="15758" xr:uid="{00000000-0005-0000-0000-0000377C0000}"/>
    <cellStyle name="SAPBEXstdData 4 2 2 5 2 2" xfId="27312" xr:uid="{00000000-0005-0000-0000-0000387C0000}"/>
    <cellStyle name="SAPBEXstdData 4 2 2 5 2 3" xfId="38297" xr:uid="{00000000-0005-0000-0000-0000397C0000}"/>
    <cellStyle name="SAPBEXstdData 4 2 2 5 3" xfId="17681" xr:uid="{00000000-0005-0000-0000-00003A7C0000}"/>
    <cellStyle name="SAPBEXstdData 4 2 2 5 3 2" xfId="29169" xr:uid="{00000000-0005-0000-0000-00003B7C0000}"/>
    <cellStyle name="SAPBEXstdData 4 2 2 5 3 3" xfId="39972" xr:uid="{00000000-0005-0000-0000-00003C7C0000}"/>
    <cellStyle name="SAPBEXstdData 4 2 2 5 4" xfId="19277" xr:uid="{00000000-0005-0000-0000-00003D7C0000}"/>
    <cellStyle name="SAPBEXstdData 4 2 2 5 4 2" xfId="30765" xr:uid="{00000000-0005-0000-0000-00003E7C0000}"/>
    <cellStyle name="SAPBEXstdData 4 2 2 5 4 3" xfId="41521" xr:uid="{00000000-0005-0000-0000-00003F7C0000}"/>
    <cellStyle name="SAPBEXstdData 4 2 2 5 5" xfId="21011" xr:uid="{00000000-0005-0000-0000-0000407C0000}"/>
    <cellStyle name="SAPBEXstdData 4 2 2 5 5 2" xfId="32492" xr:uid="{00000000-0005-0000-0000-0000417C0000}"/>
    <cellStyle name="SAPBEXstdData 4 2 2 5 5 3" xfId="43060" xr:uid="{00000000-0005-0000-0000-0000427C0000}"/>
    <cellStyle name="SAPBEXstdData 4 2 2 5 6" xfId="11180" xr:uid="{00000000-0005-0000-0000-0000437C0000}"/>
    <cellStyle name="SAPBEXstdData 4 2 2 5 7" xfId="22835" xr:uid="{00000000-0005-0000-0000-0000447C0000}"/>
    <cellStyle name="SAPBEXstdData 4 2 2 5 8" xfId="34172" xr:uid="{00000000-0005-0000-0000-0000457C0000}"/>
    <cellStyle name="SAPBEXstdData 4 2 2 6" xfId="7180" xr:uid="{00000000-0005-0000-0000-0000467C0000}"/>
    <cellStyle name="SAPBEXstdData 4 2 2 6 2" xfId="16461" xr:uid="{00000000-0005-0000-0000-0000477C0000}"/>
    <cellStyle name="SAPBEXstdData 4 2 2 6 2 2" xfId="28015" xr:uid="{00000000-0005-0000-0000-0000487C0000}"/>
    <cellStyle name="SAPBEXstdData 4 2 2 6 2 3" xfId="38919" xr:uid="{00000000-0005-0000-0000-0000497C0000}"/>
    <cellStyle name="SAPBEXstdData 4 2 2 6 3" xfId="18311" xr:uid="{00000000-0005-0000-0000-00004A7C0000}"/>
    <cellStyle name="SAPBEXstdData 4 2 2 6 3 2" xfId="29799" xr:uid="{00000000-0005-0000-0000-00004B7C0000}"/>
    <cellStyle name="SAPBEXstdData 4 2 2 6 3 3" xfId="40600" xr:uid="{00000000-0005-0000-0000-00004C7C0000}"/>
    <cellStyle name="SAPBEXstdData 4 2 2 6 4" xfId="19980" xr:uid="{00000000-0005-0000-0000-00004D7C0000}"/>
    <cellStyle name="SAPBEXstdData 4 2 2 6 4 2" xfId="31468" xr:uid="{00000000-0005-0000-0000-00004E7C0000}"/>
    <cellStyle name="SAPBEXstdData 4 2 2 6 4 3" xfId="42143" xr:uid="{00000000-0005-0000-0000-00004F7C0000}"/>
    <cellStyle name="SAPBEXstdData 4 2 2 6 5" xfId="21714" xr:uid="{00000000-0005-0000-0000-0000507C0000}"/>
    <cellStyle name="SAPBEXstdData 4 2 2 6 5 2" xfId="33195" xr:uid="{00000000-0005-0000-0000-0000517C0000}"/>
    <cellStyle name="SAPBEXstdData 4 2 2 6 5 3" xfId="43682" xr:uid="{00000000-0005-0000-0000-0000527C0000}"/>
    <cellStyle name="SAPBEXstdData 4 2 2 6 6" xfId="11883" xr:uid="{00000000-0005-0000-0000-0000537C0000}"/>
    <cellStyle name="SAPBEXstdData 4 2 2 6 7" xfId="23538" xr:uid="{00000000-0005-0000-0000-0000547C0000}"/>
    <cellStyle name="SAPBEXstdData 4 2 2 6 8" xfId="34875" xr:uid="{00000000-0005-0000-0000-0000557C0000}"/>
    <cellStyle name="SAPBEXstdData 4 2 2 7" xfId="10298" xr:uid="{00000000-0005-0000-0000-0000567C0000}"/>
    <cellStyle name="SAPBEXstdData 4 2 2 8" xfId="13939" xr:uid="{00000000-0005-0000-0000-0000577C0000}"/>
    <cellStyle name="SAPBEXstdData 4 2 2 8 2" xfId="25503" xr:uid="{00000000-0005-0000-0000-0000587C0000}"/>
    <cellStyle name="SAPBEXstdData 4 2 2 8 3" xfId="36708" xr:uid="{00000000-0005-0000-0000-0000597C0000}"/>
    <cellStyle name="SAPBEXstdData 4 2 2 9" xfId="14668" xr:uid="{00000000-0005-0000-0000-00005A7C0000}"/>
    <cellStyle name="SAPBEXstdData 4 2 2 9 2" xfId="26229" xr:uid="{00000000-0005-0000-0000-00005B7C0000}"/>
    <cellStyle name="SAPBEXstdData 4 2 2 9 3" xfId="37331" xr:uid="{00000000-0005-0000-0000-00005C7C0000}"/>
    <cellStyle name="SAPBEXstdData 4 2 3" xfId="4526" xr:uid="{00000000-0005-0000-0000-00005D7C0000}"/>
    <cellStyle name="SAPBEXstdData 4 2 4" xfId="4527" xr:uid="{00000000-0005-0000-0000-00005E7C0000}"/>
    <cellStyle name="SAPBEXstdData 4 2 5" xfId="5511" xr:uid="{00000000-0005-0000-0000-00005F7C0000}"/>
    <cellStyle name="SAPBEXstdData 4 2 5 2" xfId="15323" xr:uid="{00000000-0005-0000-0000-0000607C0000}"/>
    <cellStyle name="SAPBEXstdData 4 2 5 2 2" xfId="26878" xr:uid="{00000000-0005-0000-0000-0000617C0000}"/>
    <cellStyle name="SAPBEXstdData 4 2 5 2 3" xfId="37908" xr:uid="{00000000-0005-0000-0000-0000627C0000}"/>
    <cellStyle name="SAPBEXstdData 4 2 5 3" xfId="17300" xr:uid="{00000000-0005-0000-0000-0000637C0000}"/>
    <cellStyle name="SAPBEXstdData 4 2 5 3 2" xfId="28788" xr:uid="{00000000-0005-0000-0000-0000647C0000}"/>
    <cellStyle name="SAPBEXstdData 4 2 5 3 3" xfId="39596" xr:uid="{00000000-0005-0000-0000-0000657C0000}"/>
    <cellStyle name="SAPBEXstdData 4 2 5 4" xfId="18907" xr:uid="{00000000-0005-0000-0000-0000667C0000}"/>
    <cellStyle name="SAPBEXstdData 4 2 5 4 2" xfId="30395" xr:uid="{00000000-0005-0000-0000-0000677C0000}"/>
    <cellStyle name="SAPBEXstdData 4 2 5 4 3" xfId="41189" xr:uid="{00000000-0005-0000-0000-0000687C0000}"/>
    <cellStyle name="SAPBEXstdData 4 2 5 5" xfId="20647" xr:uid="{00000000-0005-0000-0000-0000697C0000}"/>
    <cellStyle name="SAPBEXstdData 4 2 5 5 2" xfId="32131" xr:uid="{00000000-0005-0000-0000-00006A7C0000}"/>
    <cellStyle name="SAPBEXstdData 4 2 5 5 3" xfId="42737" xr:uid="{00000000-0005-0000-0000-00006B7C0000}"/>
    <cellStyle name="SAPBEXstdData 4 2 5 6" xfId="10740" xr:uid="{00000000-0005-0000-0000-00006C7C0000}"/>
    <cellStyle name="SAPBEXstdData 4 2 5 7" xfId="22479" xr:uid="{00000000-0005-0000-0000-00006D7C0000}"/>
    <cellStyle name="SAPBEXstdData 4 2 5 8" xfId="33826" xr:uid="{00000000-0005-0000-0000-00006E7C0000}"/>
    <cellStyle name="SAPBEXstdData 4 2 6" xfId="6479" xr:uid="{00000000-0005-0000-0000-00006F7C0000}"/>
    <cellStyle name="SAPBEXstdData 4 2 6 2" xfId="15760" xr:uid="{00000000-0005-0000-0000-0000707C0000}"/>
    <cellStyle name="SAPBEXstdData 4 2 6 2 2" xfId="27314" xr:uid="{00000000-0005-0000-0000-0000717C0000}"/>
    <cellStyle name="SAPBEXstdData 4 2 6 2 3" xfId="38298" xr:uid="{00000000-0005-0000-0000-0000727C0000}"/>
    <cellStyle name="SAPBEXstdData 4 2 6 3" xfId="17682" xr:uid="{00000000-0005-0000-0000-0000737C0000}"/>
    <cellStyle name="SAPBEXstdData 4 2 6 3 2" xfId="29170" xr:uid="{00000000-0005-0000-0000-0000747C0000}"/>
    <cellStyle name="SAPBEXstdData 4 2 6 3 3" xfId="39973" xr:uid="{00000000-0005-0000-0000-0000757C0000}"/>
    <cellStyle name="SAPBEXstdData 4 2 6 4" xfId="19279" xr:uid="{00000000-0005-0000-0000-0000767C0000}"/>
    <cellStyle name="SAPBEXstdData 4 2 6 4 2" xfId="30767" xr:uid="{00000000-0005-0000-0000-0000777C0000}"/>
    <cellStyle name="SAPBEXstdData 4 2 6 4 3" xfId="41522" xr:uid="{00000000-0005-0000-0000-0000787C0000}"/>
    <cellStyle name="SAPBEXstdData 4 2 6 5" xfId="21013" xr:uid="{00000000-0005-0000-0000-0000797C0000}"/>
    <cellStyle name="SAPBEXstdData 4 2 6 5 2" xfId="32494" xr:uid="{00000000-0005-0000-0000-00007A7C0000}"/>
    <cellStyle name="SAPBEXstdData 4 2 6 5 3" xfId="43061" xr:uid="{00000000-0005-0000-0000-00007B7C0000}"/>
    <cellStyle name="SAPBEXstdData 4 2 6 6" xfId="11182" xr:uid="{00000000-0005-0000-0000-00007C7C0000}"/>
    <cellStyle name="SAPBEXstdData 4 2 6 7" xfId="22837" xr:uid="{00000000-0005-0000-0000-00007D7C0000}"/>
    <cellStyle name="SAPBEXstdData 4 2 6 8" xfId="34174" xr:uid="{00000000-0005-0000-0000-00007E7C0000}"/>
    <cellStyle name="SAPBEXstdData 4 2 7" xfId="6314" xr:uid="{00000000-0005-0000-0000-00007F7C0000}"/>
    <cellStyle name="SAPBEXstdData 4 2 7 2" xfId="15595" xr:uid="{00000000-0005-0000-0000-0000807C0000}"/>
    <cellStyle name="SAPBEXstdData 4 2 7 2 2" xfId="27149" xr:uid="{00000000-0005-0000-0000-0000817C0000}"/>
    <cellStyle name="SAPBEXstdData 4 2 7 2 3" xfId="38157" xr:uid="{00000000-0005-0000-0000-0000827C0000}"/>
    <cellStyle name="SAPBEXstdData 4 2 7 3" xfId="17535" xr:uid="{00000000-0005-0000-0000-0000837C0000}"/>
    <cellStyle name="SAPBEXstdData 4 2 7 3 2" xfId="29023" xr:uid="{00000000-0005-0000-0000-0000847C0000}"/>
    <cellStyle name="SAPBEXstdData 4 2 7 3 3" xfId="39826" xr:uid="{00000000-0005-0000-0000-0000857C0000}"/>
    <cellStyle name="SAPBEXstdData 4 2 7 4" xfId="19114" xr:uid="{00000000-0005-0000-0000-0000867C0000}"/>
    <cellStyle name="SAPBEXstdData 4 2 7 4 2" xfId="30602" xr:uid="{00000000-0005-0000-0000-0000877C0000}"/>
    <cellStyle name="SAPBEXstdData 4 2 7 4 3" xfId="41381" xr:uid="{00000000-0005-0000-0000-0000887C0000}"/>
    <cellStyle name="SAPBEXstdData 4 2 7 5" xfId="20848" xr:uid="{00000000-0005-0000-0000-0000897C0000}"/>
    <cellStyle name="SAPBEXstdData 4 2 7 5 2" xfId="32329" xr:uid="{00000000-0005-0000-0000-00008A7C0000}"/>
    <cellStyle name="SAPBEXstdData 4 2 7 5 3" xfId="42920" xr:uid="{00000000-0005-0000-0000-00008B7C0000}"/>
    <cellStyle name="SAPBEXstdData 4 2 7 6" xfId="11017" xr:uid="{00000000-0005-0000-0000-00008C7C0000}"/>
    <cellStyle name="SAPBEXstdData 4 2 7 7" xfId="22672" xr:uid="{00000000-0005-0000-0000-00008D7C0000}"/>
    <cellStyle name="SAPBEXstdData 4 2 7 8" xfId="34009" xr:uid="{00000000-0005-0000-0000-00008E7C0000}"/>
    <cellStyle name="SAPBEXstdData 4 2 8" xfId="6725" xr:uid="{00000000-0005-0000-0000-00008F7C0000}"/>
    <cellStyle name="SAPBEXstdData 4 2 8 2" xfId="16006" xr:uid="{00000000-0005-0000-0000-0000907C0000}"/>
    <cellStyle name="SAPBEXstdData 4 2 8 2 2" xfId="27560" xr:uid="{00000000-0005-0000-0000-0000917C0000}"/>
    <cellStyle name="SAPBEXstdData 4 2 8 2 3" xfId="38519" xr:uid="{00000000-0005-0000-0000-0000927C0000}"/>
    <cellStyle name="SAPBEXstdData 4 2 8 3" xfId="17906" xr:uid="{00000000-0005-0000-0000-0000937C0000}"/>
    <cellStyle name="SAPBEXstdData 4 2 8 3 2" xfId="29394" xr:uid="{00000000-0005-0000-0000-0000947C0000}"/>
    <cellStyle name="SAPBEXstdData 4 2 8 3 3" xfId="40196" xr:uid="{00000000-0005-0000-0000-0000957C0000}"/>
    <cellStyle name="SAPBEXstdData 4 2 8 4" xfId="19525" xr:uid="{00000000-0005-0000-0000-0000967C0000}"/>
    <cellStyle name="SAPBEXstdData 4 2 8 4 2" xfId="31013" xr:uid="{00000000-0005-0000-0000-0000977C0000}"/>
    <cellStyle name="SAPBEXstdData 4 2 8 4 3" xfId="41743" xr:uid="{00000000-0005-0000-0000-0000987C0000}"/>
    <cellStyle name="SAPBEXstdData 4 2 8 5" xfId="21259" xr:uid="{00000000-0005-0000-0000-0000997C0000}"/>
    <cellStyle name="SAPBEXstdData 4 2 8 5 2" xfId="32740" xr:uid="{00000000-0005-0000-0000-00009A7C0000}"/>
    <cellStyle name="SAPBEXstdData 4 2 8 5 3" xfId="43282" xr:uid="{00000000-0005-0000-0000-00009B7C0000}"/>
    <cellStyle name="SAPBEXstdData 4 2 8 6" xfId="11428" xr:uid="{00000000-0005-0000-0000-00009C7C0000}"/>
    <cellStyle name="SAPBEXstdData 4 2 8 7" xfId="23083" xr:uid="{00000000-0005-0000-0000-00009D7C0000}"/>
    <cellStyle name="SAPBEXstdData 4 2 8 8" xfId="34420" xr:uid="{00000000-0005-0000-0000-00009E7C0000}"/>
    <cellStyle name="SAPBEXstdData 4 2 9" xfId="10297" xr:uid="{00000000-0005-0000-0000-00009F7C0000}"/>
    <cellStyle name="SAPBEXstdData 4 2 9 2" xfId="15024" xr:uid="{00000000-0005-0000-0000-0000A07C0000}"/>
    <cellStyle name="SAPBEXstdData 4 2 9 2 2" xfId="26582" xr:uid="{00000000-0005-0000-0000-0000A17C0000}"/>
    <cellStyle name="SAPBEXstdData 4 2 9 2 3" xfId="37632" xr:uid="{00000000-0005-0000-0000-0000A27C0000}"/>
    <cellStyle name="SAPBEXstdData 4 2 9 3" xfId="13247" xr:uid="{00000000-0005-0000-0000-0000A37C0000}"/>
    <cellStyle name="SAPBEXstdData 4 2 9 3 2" xfId="24815" xr:uid="{00000000-0005-0000-0000-0000A47C0000}"/>
    <cellStyle name="SAPBEXstdData 4 2 9 3 3" xfId="36094" xr:uid="{00000000-0005-0000-0000-0000A57C0000}"/>
    <cellStyle name="SAPBEXstdData 4 2 9 4" xfId="13572" xr:uid="{00000000-0005-0000-0000-0000A67C0000}"/>
    <cellStyle name="SAPBEXstdData 4 2 9 4 2" xfId="25136" xr:uid="{00000000-0005-0000-0000-0000A77C0000}"/>
    <cellStyle name="SAPBEXstdData 4 2 9 4 3" xfId="36383" xr:uid="{00000000-0005-0000-0000-0000A87C0000}"/>
    <cellStyle name="SAPBEXstdData 4 2 9 5" xfId="12578" xr:uid="{00000000-0005-0000-0000-0000A97C0000}"/>
    <cellStyle name="SAPBEXstdData 4 2 9 5 2" xfId="24148" xr:uid="{00000000-0005-0000-0000-0000AA7C0000}"/>
    <cellStyle name="SAPBEXstdData 4 2 9 5 3" xfId="35479" xr:uid="{00000000-0005-0000-0000-0000AB7C0000}"/>
    <cellStyle name="SAPBEXstdData 4 2 9 6" xfId="22400" xr:uid="{00000000-0005-0000-0000-0000AC7C0000}"/>
    <cellStyle name="SAPBEXstdData 4 2 9 7" xfId="8219" xr:uid="{00000000-0005-0000-0000-0000AD7C0000}"/>
    <cellStyle name="SAPBEXstdData 4 3" xfId="4528" xr:uid="{00000000-0005-0000-0000-0000AE7C0000}"/>
    <cellStyle name="SAPBEXstdData 4 3 10" xfId="12989" xr:uid="{00000000-0005-0000-0000-0000AF7C0000}"/>
    <cellStyle name="SAPBEXstdData 4 3 10 2" xfId="24559" xr:uid="{00000000-0005-0000-0000-0000B07C0000}"/>
    <cellStyle name="SAPBEXstdData 4 3 10 3" xfId="35853" xr:uid="{00000000-0005-0000-0000-0000B17C0000}"/>
    <cellStyle name="SAPBEXstdData 4 3 11" xfId="15154" xr:uid="{00000000-0005-0000-0000-0000B27C0000}"/>
    <cellStyle name="SAPBEXstdData 4 3 11 2" xfId="26712" xr:uid="{00000000-0005-0000-0000-0000B37C0000}"/>
    <cellStyle name="SAPBEXstdData 4 3 11 3" xfId="37753" xr:uid="{00000000-0005-0000-0000-0000B47C0000}"/>
    <cellStyle name="SAPBEXstdData 4 3 12" xfId="8608" xr:uid="{00000000-0005-0000-0000-0000B57C0000}"/>
    <cellStyle name="SAPBEXstdData 4 3 13" xfId="8106" xr:uid="{00000000-0005-0000-0000-0000B67C0000}"/>
    <cellStyle name="SAPBEXstdData 4 3 2" xfId="4529" xr:uid="{00000000-0005-0000-0000-0000B77C0000}"/>
    <cellStyle name="SAPBEXstdData 4 3 3" xfId="5741" xr:uid="{00000000-0005-0000-0000-0000B87C0000}"/>
    <cellStyle name="SAPBEXstdData 4 3 3 2" xfId="15439" xr:uid="{00000000-0005-0000-0000-0000B97C0000}"/>
    <cellStyle name="SAPBEXstdData 4 3 3 2 2" xfId="26993" xr:uid="{00000000-0005-0000-0000-0000BA7C0000}"/>
    <cellStyle name="SAPBEXstdData 4 3 3 2 3" xfId="38015" xr:uid="{00000000-0005-0000-0000-0000BB7C0000}"/>
    <cellStyle name="SAPBEXstdData 4 3 3 3" xfId="17385" xr:uid="{00000000-0005-0000-0000-0000BC7C0000}"/>
    <cellStyle name="SAPBEXstdData 4 3 3 3 2" xfId="28873" xr:uid="{00000000-0005-0000-0000-0000BD7C0000}"/>
    <cellStyle name="SAPBEXstdData 4 3 3 3 3" xfId="39677" xr:uid="{00000000-0005-0000-0000-0000BE7C0000}"/>
    <cellStyle name="SAPBEXstdData 4 3 3 4" xfId="18972" xr:uid="{00000000-0005-0000-0000-0000BF7C0000}"/>
    <cellStyle name="SAPBEXstdData 4 3 3 4 2" xfId="30460" xr:uid="{00000000-0005-0000-0000-0000C07C0000}"/>
    <cellStyle name="SAPBEXstdData 4 3 3 4 3" xfId="41249" xr:uid="{00000000-0005-0000-0000-0000C17C0000}"/>
    <cellStyle name="SAPBEXstdData 4 3 3 5" xfId="20711" xr:uid="{00000000-0005-0000-0000-0000C27C0000}"/>
    <cellStyle name="SAPBEXstdData 4 3 3 5 2" xfId="32194" xr:uid="{00000000-0005-0000-0000-0000C37C0000}"/>
    <cellStyle name="SAPBEXstdData 4 3 3 5 3" xfId="42795" xr:uid="{00000000-0005-0000-0000-0000C47C0000}"/>
    <cellStyle name="SAPBEXstdData 4 3 3 6" xfId="10816" xr:uid="{00000000-0005-0000-0000-0000C57C0000}"/>
    <cellStyle name="SAPBEXstdData 4 3 3 7" xfId="22533" xr:uid="{00000000-0005-0000-0000-0000C67C0000}"/>
    <cellStyle name="SAPBEXstdData 4 3 3 8" xfId="33879" xr:uid="{00000000-0005-0000-0000-0000C77C0000}"/>
    <cellStyle name="SAPBEXstdData 4 3 4" xfId="7112" xr:uid="{00000000-0005-0000-0000-0000C87C0000}"/>
    <cellStyle name="SAPBEXstdData 4 3 4 2" xfId="16393" xr:uid="{00000000-0005-0000-0000-0000C97C0000}"/>
    <cellStyle name="SAPBEXstdData 4 3 4 2 2" xfId="27947" xr:uid="{00000000-0005-0000-0000-0000CA7C0000}"/>
    <cellStyle name="SAPBEXstdData 4 3 4 2 3" xfId="38858" xr:uid="{00000000-0005-0000-0000-0000CB7C0000}"/>
    <cellStyle name="SAPBEXstdData 4 3 4 3" xfId="18249" xr:uid="{00000000-0005-0000-0000-0000CC7C0000}"/>
    <cellStyle name="SAPBEXstdData 4 3 4 3 2" xfId="29737" xr:uid="{00000000-0005-0000-0000-0000CD7C0000}"/>
    <cellStyle name="SAPBEXstdData 4 3 4 3 3" xfId="40538" xr:uid="{00000000-0005-0000-0000-0000CE7C0000}"/>
    <cellStyle name="SAPBEXstdData 4 3 4 4" xfId="19912" xr:uid="{00000000-0005-0000-0000-0000CF7C0000}"/>
    <cellStyle name="SAPBEXstdData 4 3 4 4 2" xfId="31400" xr:uid="{00000000-0005-0000-0000-0000D07C0000}"/>
    <cellStyle name="SAPBEXstdData 4 3 4 4 3" xfId="42082" xr:uid="{00000000-0005-0000-0000-0000D17C0000}"/>
    <cellStyle name="SAPBEXstdData 4 3 4 5" xfId="21646" xr:uid="{00000000-0005-0000-0000-0000D27C0000}"/>
    <cellStyle name="SAPBEXstdData 4 3 4 5 2" xfId="33127" xr:uid="{00000000-0005-0000-0000-0000D37C0000}"/>
    <cellStyle name="SAPBEXstdData 4 3 4 5 3" xfId="43621" xr:uid="{00000000-0005-0000-0000-0000D47C0000}"/>
    <cellStyle name="SAPBEXstdData 4 3 4 6" xfId="11815" xr:uid="{00000000-0005-0000-0000-0000D57C0000}"/>
    <cellStyle name="SAPBEXstdData 4 3 4 7" xfId="23470" xr:uid="{00000000-0005-0000-0000-0000D67C0000}"/>
    <cellStyle name="SAPBEXstdData 4 3 4 8" xfId="34807" xr:uid="{00000000-0005-0000-0000-0000D77C0000}"/>
    <cellStyle name="SAPBEXstdData 4 3 5" xfId="6464" xr:uid="{00000000-0005-0000-0000-0000D87C0000}"/>
    <cellStyle name="SAPBEXstdData 4 3 5 2" xfId="15745" xr:uid="{00000000-0005-0000-0000-0000D97C0000}"/>
    <cellStyle name="SAPBEXstdData 4 3 5 2 2" xfId="27299" xr:uid="{00000000-0005-0000-0000-0000DA7C0000}"/>
    <cellStyle name="SAPBEXstdData 4 3 5 2 3" xfId="38284" xr:uid="{00000000-0005-0000-0000-0000DB7C0000}"/>
    <cellStyle name="SAPBEXstdData 4 3 5 3" xfId="17668" xr:uid="{00000000-0005-0000-0000-0000DC7C0000}"/>
    <cellStyle name="SAPBEXstdData 4 3 5 3 2" xfId="29156" xr:uid="{00000000-0005-0000-0000-0000DD7C0000}"/>
    <cellStyle name="SAPBEXstdData 4 3 5 3 3" xfId="39959" xr:uid="{00000000-0005-0000-0000-0000DE7C0000}"/>
    <cellStyle name="SAPBEXstdData 4 3 5 4" xfId="19264" xr:uid="{00000000-0005-0000-0000-0000DF7C0000}"/>
    <cellStyle name="SAPBEXstdData 4 3 5 4 2" xfId="30752" xr:uid="{00000000-0005-0000-0000-0000E07C0000}"/>
    <cellStyle name="SAPBEXstdData 4 3 5 4 3" xfId="41508" xr:uid="{00000000-0005-0000-0000-0000E17C0000}"/>
    <cellStyle name="SAPBEXstdData 4 3 5 5" xfId="20998" xr:uid="{00000000-0005-0000-0000-0000E27C0000}"/>
    <cellStyle name="SAPBEXstdData 4 3 5 5 2" xfId="32479" xr:uid="{00000000-0005-0000-0000-0000E37C0000}"/>
    <cellStyle name="SAPBEXstdData 4 3 5 5 3" xfId="43047" xr:uid="{00000000-0005-0000-0000-0000E47C0000}"/>
    <cellStyle name="SAPBEXstdData 4 3 5 6" xfId="11167" xr:uid="{00000000-0005-0000-0000-0000E57C0000}"/>
    <cellStyle name="SAPBEXstdData 4 3 5 7" xfId="22822" xr:uid="{00000000-0005-0000-0000-0000E67C0000}"/>
    <cellStyle name="SAPBEXstdData 4 3 5 8" xfId="34159" xr:uid="{00000000-0005-0000-0000-0000E77C0000}"/>
    <cellStyle name="SAPBEXstdData 4 3 6" xfId="6381" xr:uid="{00000000-0005-0000-0000-0000E87C0000}"/>
    <cellStyle name="SAPBEXstdData 4 3 6 2" xfId="15662" xr:uid="{00000000-0005-0000-0000-0000E97C0000}"/>
    <cellStyle name="SAPBEXstdData 4 3 6 2 2" xfId="27216" xr:uid="{00000000-0005-0000-0000-0000EA7C0000}"/>
    <cellStyle name="SAPBEXstdData 4 3 6 2 3" xfId="38212" xr:uid="{00000000-0005-0000-0000-0000EB7C0000}"/>
    <cellStyle name="SAPBEXstdData 4 3 6 3" xfId="17592" xr:uid="{00000000-0005-0000-0000-0000EC7C0000}"/>
    <cellStyle name="SAPBEXstdData 4 3 6 3 2" xfId="29080" xr:uid="{00000000-0005-0000-0000-0000ED7C0000}"/>
    <cellStyle name="SAPBEXstdData 4 3 6 3 3" xfId="39883" xr:uid="{00000000-0005-0000-0000-0000EE7C0000}"/>
    <cellStyle name="SAPBEXstdData 4 3 6 4" xfId="19181" xr:uid="{00000000-0005-0000-0000-0000EF7C0000}"/>
    <cellStyle name="SAPBEXstdData 4 3 6 4 2" xfId="30669" xr:uid="{00000000-0005-0000-0000-0000F07C0000}"/>
    <cellStyle name="SAPBEXstdData 4 3 6 4 3" xfId="41436" xr:uid="{00000000-0005-0000-0000-0000F17C0000}"/>
    <cellStyle name="SAPBEXstdData 4 3 6 5" xfId="20915" xr:uid="{00000000-0005-0000-0000-0000F27C0000}"/>
    <cellStyle name="SAPBEXstdData 4 3 6 5 2" xfId="32396" xr:uid="{00000000-0005-0000-0000-0000F37C0000}"/>
    <cellStyle name="SAPBEXstdData 4 3 6 5 3" xfId="42975" xr:uid="{00000000-0005-0000-0000-0000F47C0000}"/>
    <cellStyle name="SAPBEXstdData 4 3 6 6" xfId="11084" xr:uid="{00000000-0005-0000-0000-0000F57C0000}"/>
    <cellStyle name="SAPBEXstdData 4 3 6 7" xfId="22739" xr:uid="{00000000-0005-0000-0000-0000F67C0000}"/>
    <cellStyle name="SAPBEXstdData 4 3 6 8" xfId="34076" xr:uid="{00000000-0005-0000-0000-0000F77C0000}"/>
    <cellStyle name="SAPBEXstdData 4 3 7" xfId="10299" xr:uid="{00000000-0005-0000-0000-0000F87C0000}"/>
    <cellStyle name="SAPBEXstdData 4 3 8" xfId="13938" xr:uid="{00000000-0005-0000-0000-0000F97C0000}"/>
    <cellStyle name="SAPBEXstdData 4 3 8 2" xfId="25502" xr:uid="{00000000-0005-0000-0000-0000FA7C0000}"/>
    <cellStyle name="SAPBEXstdData 4 3 8 3" xfId="36707" xr:uid="{00000000-0005-0000-0000-0000FB7C0000}"/>
    <cellStyle name="SAPBEXstdData 4 3 9" xfId="12964" xr:uid="{00000000-0005-0000-0000-0000FC7C0000}"/>
    <cellStyle name="SAPBEXstdData 4 3 9 2" xfId="24534" xr:uid="{00000000-0005-0000-0000-0000FD7C0000}"/>
    <cellStyle name="SAPBEXstdData 4 3 9 3" xfId="35834" xr:uid="{00000000-0005-0000-0000-0000FE7C0000}"/>
    <cellStyle name="SAPBEXstdData 4 4" xfId="4530" xr:uid="{00000000-0005-0000-0000-0000FF7C0000}"/>
    <cellStyle name="SAPBEXstdData 4 4 10" xfId="9185" xr:uid="{00000000-0005-0000-0000-0000007D0000}"/>
    <cellStyle name="SAPBEXstdData 4 4 11" xfId="9472" xr:uid="{00000000-0005-0000-0000-0000017D0000}"/>
    <cellStyle name="SAPBEXstdData 4 4 12" xfId="10780" xr:uid="{00000000-0005-0000-0000-0000027D0000}"/>
    <cellStyle name="SAPBEXstdData 4 4 2" xfId="7401" xr:uid="{00000000-0005-0000-0000-0000037D0000}"/>
    <cellStyle name="SAPBEXstdData 4 4 2 2" xfId="16632" xr:uid="{00000000-0005-0000-0000-0000047D0000}"/>
    <cellStyle name="SAPBEXstdData 4 4 2 2 2" xfId="28186" xr:uid="{00000000-0005-0000-0000-0000057D0000}"/>
    <cellStyle name="SAPBEXstdData 4 4 2 2 3" xfId="39069" xr:uid="{00000000-0005-0000-0000-0000067D0000}"/>
    <cellStyle name="SAPBEXstdData 4 4 2 3" xfId="18465" xr:uid="{00000000-0005-0000-0000-0000077D0000}"/>
    <cellStyle name="SAPBEXstdData 4 4 2 3 2" xfId="29953" xr:uid="{00000000-0005-0000-0000-0000087D0000}"/>
    <cellStyle name="SAPBEXstdData 4 4 2 3 3" xfId="40753" xr:uid="{00000000-0005-0000-0000-0000097D0000}"/>
    <cellStyle name="SAPBEXstdData 4 4 2 4" xfId="20151" xr:uid="{00000000-0005-0000-0000-00000A7D0000}"/>
    <cellStyle name="SAPBEXstdData 4 4 2 4 2" xfId="31639" xr:uid="{00000000-0005-0000-0000-00000B7D0000}"/>
    <cellStyle name="SAPBEXstdData 4 4 2 4 3" xfId="42293" xr:uid="{00000000-0005-0000-0000-00000C7D0000}"/>
    <cellStyle name="SAPBEXstdData 4 4 2 5" xfId="21885" xr:uid="{00000000-0005-0000-0000-00000D7D0000}"/>
    <cellStyle name="SAPBEXstdData 4 4 2 5 2" xfId="33366" xr:uid="{00000000-0005-0000-0000-00000E7D0000}"/>
    <cellStyle name="SAPBEXstdData 4 4 2 5 3" xfId="43832" xr:uid="{00000000-0005-0000-0000-00000F7D0000}"/>
    <cellStyle name="SAPBEXstdData 4 4 2 6" xfId="12052" xr:uid="{00000000-0005-0000-0000-0000107D0000}"/>
    <cellStyle name="SAPBEXstdData 4 4 2 7" xfId="23709" xr:uid="{00000000-0005-0000-0000-0000117D0000}"/>
    <cellStyle name="SAPBEXstdData 4 4 2 8" xfId="35044" xr:uid="{00000000-0005-0000-0000-0000127D0000}"/>
    <cellStyle name="SAPBEXstdData 4 4 3" xfId="7895" xr:uid="{00000000-0005-0000-0000-0000137D0000}"/>
    <cellStyle name="SAPBEXstdData 4 4 3 2" xfId="16880" xr:uid="{00000000-0005-0000-0000-0000147D0000}"/>
    <cellStyle name="SAPBEXstdData 4 4 3 2 2" xfId="28434" xr:uid="{00000000-0005-0000-0000-0000157D0000}"/>
    <cellStyle name="SAPBEXstdData 4 4 3 2 3" xfId="39276" xr:uid="{00000000-0005-0000-0000-0000167D0000}"/>
    <cellStyle name="SAPBEXstdData 4 4 3 3" xfId="18659" xr:uid="{00000000-0005-0000-0000-0000177D0000}"/>
    <cellStyle name="SAPBEXstdData 4 4 3 3 2" xfId="30147" xr:uid="{00000000-0005-0000-0000-0000187D0000}"/>
    <cellStyle name="SAPBEXstdData 4 4 3 3 3" xfId="40944" xr:uid="{00000000-0005-0000-0000-0000197D0000}"/>
    <cellStyle name="SAPBEXstdData 4 4 3 4" xfId="20367" xr:uid="{00000000-0005-0000-0000-00001A7D0000}"/>
    <cellStyle name="SAPBEXstdData 4 4 3 4 2" xfId="31855" xr:uid="{00000000-0005-0000-0000-00001B7D0000}"/>
    <cellStyle name="SAPBEXstdData 4 4 3 4 3" xfId="42472" xr:uid="{00000000-0005-0000-0000-00001C7D0000}"/>
    <cellStyle name="SAPBEXstdData 4 4 3 5" xfId="22101" xr:uid="{00000000-0005-0000-0000-00001D7D0000}"/>
    <cellStyle name="SAPBEXstdData 4 4 3 5 2" xfId="33582" xr:uid="{00000000-0005-0000-0000-00001E7D0000}"/>
    <cellStyle name="SAPBEXstdData 4 4 3 5 3" xfId="44011" xr:uid="{00000000-0005-0000-0000-00001F7D0000}"/>
    <cellStyle name="SAPBEXstdData 4 4 3 6" xfId="12346" xr:uid="{00000000-0005-0000-0000-0000207D0000}"/>
    <cellStyle name="SAPBEXstdData 4 4 3 7" xfId="23925" xr:uid="{00000000-0005-0000-0000-0000217D0000}"/>
    <cellStyle name="SAPBEXstdData 4 4 3 8" xfId="35260" xr:uid="{00000000-0005-0000-0000-0000227D0000}"/>
    <cellStyle name="SAPBEXstdData 4 4 4" xfId="7997" xr:uid="{00000000-0005-0000-0000-0000237D0000}"/>
    <cellStyle name="SAPBEXstdData 4 4 4 2" xfId="16982" xr:uid="{00000000-0005-0000-0000-0000247D0000}"/>
    <cellStyle name="SAPBEXstdData 4 4 4 2 2" xfId="28536" xr:uid="{00000000-0005-0000-0000-0000257D0000}"/>
    <cellStyle name="SAPBEXstdData 4 4 4 2 3" xfId="39374" xr:uid="{00000000-0005-0000-0000-0000267D0000}"/>
    <cellStyle name="SAPBEXstdData 4 4 4 3" xfId="18759" xr:uid="{00000000-0005-0000-0000-0000277D0000}"/>
    <cellStyle name="SAPBEXstdData 4 4 4 3 2" xfId="30247" xr:uid="{00000000-0005-0000-0000-0000287D0000}"/>
    <cellStyle name="SAPBEXstdData 4 4 4 3 3" xfId="41043" xr:uid="{00000000-0005-0000-0000-0000297D0000}"/>
    <cellStyle name="SAPBEXstdData 4 4 4 4" xfId="20469" xr:uid="{00000000-0005-0000-0000-00002A7D0000}"/>
    <cellStyle name="SAPBEXstdData 4 4 4 4 2" xfId="31957" xr:uid="{00000000-0005-0000-0000-00002B7D0000}"/>
    <cellStyle name="SAPBEXstdData 4 4 4 4 3" xfId="42570" xr:uid="{00000000-0005-0000-0000-00002C7D0000}"/>
    <cellStyle name="SAPBEXstdData 4 4 4 5" xfId="22203" xr:uid="{00000000-0005-0000-0000-00002D7D0000}"/>
    <cellStyle name="SAPBEXstdData 4 4 4 5 2" xfId="33684" xr:uid="{00000000-0005-0000-0000-00002E7D0000}"/>
    <cellStyle name="SAPBEXstdData 4 4 4 5 3" xfId="44109" xr:uid="{00000000-0005-0000-0000-00002F7D0000}"/>
    <cellStyle name="SAPBEXstdData 4 4 4 6" xfId="12448" xr:uid="{00000000-0005-0000-0000-0000307D0000}"/>
    <cellStyle name="SAPBEXstdData 4 4 4 7" xfId="24027" xr:uid="{00000000-0005-0000-0000-0000317D0000}"/>
    <cellStyle name="SAPBEXstdData 4 4 4 8" xfId="35362" xr:uid="{00000000-0005-0000-0000-0000327D0000}"/>
    <cellStyle name="SAPBEXstdData 4 4 5" xfId="10300" xr:uid="{00000000-0005-0000-0000-0000337D0000}"/>
    <cellStyle name="SAPBEXstdData 4 4 6" xfId="14272" xr:uid="{00000000-0005-0000-0000-0000347D0000}"/>
    <cellStyle name="SAPBEXstdData 4 4 6 2" xfId="25836" xr:uid="{00000000-0005-0000-0000-0000357D0000}"/>
    <cellStyle name="SAPBEXstdData 4 4 6 3" xfId="36999" xr:uid="{00000000-0005-0000-0000-0000367D0000}"/>
    <cellStyle name="SAPBEXstdData 4 4 7" xfId="12565" xr:uid="{00000000-0005-0000-0000-0000377D0000}"/>
    <cellStyle name="SAPBEXstdData 4 4 7 2" xfId="24135" xr:uid="{00000000-0005-0000-0000-0000387D0000}"/>
    <cellStyle name="SAPBEXstdData 4 4 7 3" xfId="35466" xr:uid="{00000000-0005-0000-0000-0000397D0000}"/>
    <cellStyle name="SAPBEXstdData 4 4 8" xfId="15096" xr:uid="{00000000-0005-0000-0000-00003A7D0000}"/>
    <cellStyle name="SAPBEXstdData 4 4 8 2" xfId="26654" xr:uid="{00000000-0005-0000-0000-00003B7D0000}"/>
    <cellStyle name="SAPBEXstdData 4 4 8 3" xfId="37698" xr:uid="{00000000-0005-0000-0000-00003C7D0000}"/>
    <cellStyle name="SAPBEXstdData 4 4 9" xfId="13742" xr:uid="{00000000-0005-0000-0000-00003D7D0000}"/>
    <cellStyle name="SAPBEXstdData 4 4 9 2" xfId="25306" xr:uid="{00000000-0005-0000-0000-00003E7D0000}"/>
    <cellStyle name="SAPBEXstdData 4 4 9 3" xfId="36535" xr:uid="{00000000-0005-0000-0000-00003F7D0000}"/>
    <cellStyle name="SAPBEXstdData 4 5" xfId="4531" xr:uid="{00000000-0005-0000-0000-0000407D0000}"/>
    <cellStyle name="SAPBEXstdData 4 6" xfId="6584" xr:uid="{00000000-0005-0000-0000-0000417D0000}"/>
    <cellStyle name="SAPBEXstdData 4 6 2" xfId="15865" xr:uid="{00000000-0005-0000-0000-0000427D0000}"/>
    <cellStyle name="SAPBEXstdData 4 6 2 2" xfId="27419" xr:uid="{00000000-0005-0000-0000-0000437D0000}"/>
    <cellStyle name="SAPBEXstdData 4 6 2 3" xfId="38389" xr:uid="{00000000-0005-0000-0000-0000447D0000}"/>
    <cellStyle name="SAPBEXstdData 4 6 3" xfId="17774" xr:uid="{00000000-0005-0000-0000-0000457D0000}"/>
    <cellStyle name="SAPBEXstdData 4 6 3 2" xfId="29262" xr:uid="{00000000-0005-0000-0000-0000467D0000}"/>
    <cellStyle name="SAPBEXstdData 4 6 3 3" xfId="40065" xr:uid="{00000000-0005-0000-0000-0000477D0000}"/>
    <cellStyle name="SAPBEXstdData 4 6 4" xfId="19384" xr:uid="{00000000-0005-0000-0000-0000487D0000}"/>
    <cellStyle name="SAPBEXstdData 4 6 4 2" xfId="30872" xr:uid="{00000000-0005-0000-0000-0000497D0000}"/>
    <cellStyle name="SAPBEXstdData 4 6 4 3" xfId="41613" xr:uid="{00000000-0005-0000-0000-00004A7D0000}"/>
    <cellStyle name="SAPBEXstdData 4 6 5" xfId="21118" xr:uid="{00000000-0005-0000-0000-00004B7D0000}"/>
    <cellStyle name="SAPBEXstdData 4 6 5 2" xfId="32599" xr:uid="{00000000-0005-0000-0000-00004C7D0000}"/>
    <cellStyle name="SAPBEXstdData 4 6 5 3" xfId="43152" xr:uid="{00000000-0005-0000-0000-00004D7D0000}"/>
    <cellStyle name="SAPBEXstdData 4 6 6" xfId="11287" xr:uid="{00000000-0005-0000-0000-00004E7D0000}"/>
    <cellStyle name="SAPBEXstdData 4 6 7" xfId="22942" xr:uid="{00000000-0005-0000-0000-00004F7D0000}"/>
    <cellStyle name="SAPBEXstdData 4 6 8" xfId="34279" xr:uid="{00000000-0005-0000-0000-0000507D0000}"/>
    <cellStyle name="SAPBEXstdData 4 7" xfId="6426" xr:uid="{00000000-0005-0000-0000-0000517D0000}"/>
    <cellStyle name="SAPBEXstdData 4 7 2" xfId="15707" xr:uid="{00000000-0005-0000-0000-0000527D0000}"/>
    <cellStyle name="SAPBEXstdData 4 7 2 2" xfId="27261" xr:uid="{00000000-0005-0000-0000-0000537D0000}"/>
    <cellStyle name="SAPBEXstdData 4 7 2 3" xfId="38251" xr:uid="{00000000-0005-0000-0000-0000547D0000}"/>
    <cellStyle name="SAPBEXstdData 4 7 3" xfId="17633" xr:uid="{00000000-0005-0000-0000-0000557D0000}"/>
    <cellStyle name="SAPBEXstdData 4 7 3 2" xfId="29121" xr:uid="{00000000-0005-0000-0000-0000567D0000}"/>
    <cellStyle name="SAPBEXstdData 4 7 3 3" xfId="39924" xr:uid="{00000000-0005-0000-0000-0000577D0000}"/>
    <cellStyle name="SAPBEXstdData 4 7 4" xfId="19226" xr:uid="{00000000-0005-0000-0000-0000587D0000}"/>
    <cellStyle name="SAPBEXstdData 4 7 4 2" xfId="30714" xr:uid="{00000000-0005-0000-0000-0000597D0000}"/>
    <cellStyle name="SAPBEXstdData 4 7 4 3" xfId="41475" xr:uid="{00000000-0005-0000-0000-00005A7D0000}"/>
    <cellStyle name="SAPBEXstdData 4 7 5" xfId="20960" xr:uid="{00000000-0005-0000-0000-00005B7D0000}"/>
    <cellStyle name="SAPBEXstdData 4 7 5 2" xfId="32441" xr:uid="{00000000-0005-0000-0000-00005C7D0000}"/>
    <cellStyle name="SAPBEXstdData 4 7 5 3" xfId="43014" xr:uid="{00000000-0005-0000-0000-00005D7D0000}"/>
    <cellStyle name="SAPBEXstdData 4 7 6" xfId="11129" xr:uid="{00000000-0005-0000-0000-00005E7D0000}"/>
    <cellStyle name="SAPBEXstdData 4 7 7" xfId="22784" xr:uid="{00000000-0005-0000-0000-00005F7D0000}"/>
    <cellStyle name="SAPBEXstdData 4 7 8" xfId="34121" xr:uid="{00000000-0005-0000-0000-0000607D0000}"/>
    <cellStyle name="SAPBEXstdData 4 8" xfId="6359" xr:uid="{00000000-0005-0000-0000-0000617D0000}"/>
    <cellStyle name="SAPBEXstdData 4 8 2" xfId="15640" xr:uid="{00000000-0005-0000-0000-0000627D0000}"/>
    <cellStyle name="SAPBEXstdData 4 8 2 2" xfId="27194" xr:uid="{00000000-0005-0000-0000-0000637D0000}"/>
    <cellStyle name="SAPBEXstdData 4 8 2 3" xfId="38192" xr:uid="{00000000-0005-0000-0000-0000647D0000}"/>
    <cellStyle name="SAPBEXstdData 4 8 3" xfId="17572" xr:uid="{00000000-0005-0000-0000-0000657D0000}"/>
    <cellStyle name="SAPBEXstdData 4 8 3 2" xfId="29060" xr:uid="{00000000-0005-0000-0000-0000667D0000}"/>
    <cellStyle name="SAPBEXstdData 4 8 3 3" xfId="39863" xr:uid="{00000000-0005-0000-0000-0000677D0000}"/>
    <cellStyle name="SAPBEXstdData 4 8 4" xfId="19159" xr:uid="{00000000-0005-0000-0000-0000687D0000}"/>
    <cellStyle name="SAPBEXstdData 4 8 4 2" xfId="30647" xr:uid="{00000000-0005-0000-0000-0000697D0000}"/>
    <cellStyle name="SAPBEXstdData 4 8 4 3" xfId="41416" xr:uid="{00000000-0005-0000-0000-00006A7D0000}"/>
    <cellStyle name="SAPBEXstdData 4 8 5" xfId="20893" xr:uid="{00000000-0005-0000-0000-00006B7D0000}"/>
    <cellStyle name="SAPBEXstdData 4 8 5 2" xfId="32374" xr:uid="{00000000-0005-0000-0000-00006C7D0000}"/>
    <cellStyle name="SAPBEXstdData 4 8 5 3" xfId="42955" xr:uid="{00000000-0005-0000-0000-00006D7D0000}"/>
    <cellStyle name="SAPBEXstdData 4 8 6" xfId="11062" xr:uid="{00000000-0005-0000-0000-00006E7D0000}"/>
    <cellStyle name="SAPBEXstdData 4 8 7" xfId="22717" xr:uid="{00000000-0005-0000-0000-00006F7D0000}"/>
    <cellStyle name="SAPBEXstdData 4 8 8" xfId="34054" xr:uid="{00000000-0005-0000-0000-0000707D0000}"/>
    <cellStyle name="SAPBEXstdData 4 9" xfId="10296" xr:uid="{00000000-0005-0000-0000-0000717D0000}"/>
    <cellStyle name="SAPBEXstdData 4 9 2" xfId="15023" xr:uid="{00000000-0005-0000-0000-0000727D0000}"/>
    <cellStyle name="SAPBEXstdData 4 9 2 2" xfId="26581" xr:uid="{00000000-0005-0000-0000-0000737D0000}"/>
    <cellStyle name="SAPBEXstdData 4 9 2 3" xfId="37631" xr:uid="{00000000-0005-0000-0000-0000747D0000}"/>
    <cellStyle name="SAPBEXstdData 4 9 3" xfId="13248" xr:uid="{00000000-0005-0000-0000-0000757D0000}"/>
    <cellStyle name="SAPBEXstdData 4 9 3 2" xfId="24816" xr:uid="{00000000-0005-0000-0000-0000767D0000}"/>
    <cellStyle name="SAPBEXstdData 4 9 3 3" xfId="36095" xr:uid="{00000000-0005-0000-0000-0000777D0000}"/>
    <cellStyle name="SAPBEXstdData 4 9 4" xfId="14789" xr:uid="{00000000-0005-0000-0000-0000787D0000}"/>
    <cellStyle name="SAPBEXstdData 4 9 4 2" xfId="26348" xr:uid="{00000000-0005-0000-0000-0000797D0000}"/>
    <cellStyle name="SAPBEXstdData 4 9 4 3" xfId="37440" xr:uid="{00000000-0005-0000-0000-00007A7D0000}"/>
    <cellStyle name="SAPBEXstdData 4 9 5" xfId="13758" xr:uid="{00000000-0005-0000-0000-00007B7D0000}"/>
    <cellStyle name="SAPBEXstdData 4 9 5 2" xfId="25322" xr:uid="{00000000-0005-0000-0000-00007C7D0000}"/>
    <cellStyle name="SAPBEXstdData 4 9 5 3" xfId="36549" xr:uid="{00000000-0005-0000-0000-00007D7D0000}"/>
    <cellStyle name="SAPBEXstdData 4 9 6" xfId="22399" xr:uid="{00000000-0005-0000-0000-00007E7D0000}"/>
    <cellStyle name="SAPBEXstdData 4 9 7" xfId="8266" xr:uid="{00000000-0005-0000-0000-00007F7D0000}"/>
    <cellStyle name="SAPBEXstdData 5" xfId="4532" xr:uid="{00000000-0005-0000-0000-0000807D0000}"/>
    <cellStyle name="SAPBEXstdData 5 10" xfId="12861" xr:uid="{00000000-0005-0000-0000-0000817D0000}"/>
    <cellStyle name="SAPBEXstdData 5 10 2" xfId="24431" xr:uid="{00000000-0005-0000-0000-0000827D0000}"/>
    <cellStyle name="SAPBEXstdData 5 10 3" xfId="35747" xr:uid="{00000000-0005-0000-0000-0000837D0000}"/>
    <cellStyle name="SAPBEXstdData 5 11" xfId="13879" xr:uid="{00000000-0005-0000-0000-0000847D0000}"/>
    <cellStyle name="SAPBEXstdData 5 11 2" xfId="25443" xr:uid="{00000000-0005-0000-0000-0000857D0000}"/>
    <cellStyle name="SAPBEXstdData 5 11 3" xfId="36652" xr:uid="{00000000-0005-0000-0000-0000867D0000}"/>
    <cellStyle name="SAPBEXstdData 5 12" xfId="8853" xr:uid="{00000000-0005-0000-0000-0000877D0000}"/>
    <cellStyle name="SAPBEXstdData 5 13" xfId="8633" xr:uid="{00000000-0005-0000-0000-0000887D0000}"/>
    <cellStyle name="SAPBEXstdData 5 2" xfId="4533" xr:uid="{00000000-0005-0000-0000-0000897D0000}"/>
    <cellStyle name="SAPBEXstdData 5 3" xfId="5229" xr:uid="{00000000-0005-0000-0000-00008A7D0000}"/>
    <cellStyle name="SAPBEXstdData 5 3 2" xfId="15216" xr:uid="{00000000-0005-0000-0000-00008B7D0000}"/>
    <cellStyle name="SAPBEXstdData 5 3 2 2" xfId="26773" xr:uid="{00000000-0005-0000-0000-00008C7D0000}"/>
    <cellStyle name="SAPBEXstdData 5 3 2 3" xfId="37807" xr:uid="{00000000-0005-0000-0000-00008D7D0000}"/>
    <cellStyle name="SAPBEXstdData 5 3 3" xfId="17217" xr:uid="{00000000-0005-0000-0000-00008E7D0000}"/>
    <cellStyle name="SAPBEXstdData 5 3 3 2" xfId="28705" xr:uid="{00000000-0005-0000-0000-00008F7D0000}"/>
    <cellStyle name="SAPBEXstdData 5 3 3 3" xfId="39524" xr:uid="{00000000-0005-0000-0000-0000907D0000}"/>
    <cellStyle name="SAPBEXstdData 5 3 4" xfId="13580" xr:uid="{00000000-0005-0000-0000-0000917D0000}"/>
    <cellStyle name="SAPBEXstdData 5 3 4 2" xfId="25144" xr:uid="{00000000-0005-0000-0000-0000927D0000}"/>
    <cellStyle name="SAPBEXstdData 5 3 4 3" xfId="36391" xr:uid="{00000000-0005-0000-0000-0000937D0000}"/>
    <cellStyle name="SAPBEXstdData 5 3 5" xfId="20609" xr:uid="{00000000-0005-0000-0000-0000947D0000}"/>
    <cellStyle name="SAPBEXstdData 5 3 5 2" xfId="32093" xr:uid="{00000000-0005-0000-0000-0000957D0000}"/>
    <cellStyle name="SAPBEXstdData 5 3 5 3" xfId="42699" xr:uid="{00000000-0005-0000-0000-0000967D0000}"/>
    <cellStyle name="SAPBEXstdData 5 3 6" xfId="10651" xr:uid="{00000000-0005-0000-0000-0000977D0000}"/>
    <cellStyle name="SAPBEXstdData 5 3 7" xfId="22423" xr:uid="{00000000-0005-0000-0000-0000987D0000}"/>
    <cellStyle name="SAPBEXstdData 5 3 8" xfId="33788" xr:uid="{00000000-0005-0000-0000-0000997D0000}"/>
    <cellStyle name="SAPBEXstdData 5 4" xfId="6613" xr:uid="{00000000-0005-0000-0000-00009A7D0000}"/>
    <cellStyle name="SAPBEXstdData 5 4 2" xfId="15894" xr:uid="{00000000-0005-0000-0000-00009B7D0000}"/>
    <cellStyle name="SAPBEXstdData 5 4 2 2" xfId="27448" xr:uid="{00000000-0005-0000-0000-00009C7D0000}"/>
    <cellStyle name="SAPBEXstdData 5 4 2 3" xfId="38417" xr:uid="{00000000-0005-0000-0000-00009D7D0000}"/>
    <cellStyle name="SAPBEXstdData 5 4 3" xfId="17802" xr:uid="{00000000-0005-0000-0000-00009E7D0000}"/>
    <cellStyle name="SAPBEXstdData 5 4 3 2" xfId="29290" xr:uid="{00000000-0005-0000-0000-00009F7D0000}"/>
    <cellStyle name="SAPBEXstdData 5 4 3 3" xfId="40093" xr:uid="{00000000-0005-0000-0000-0000A07D0000}"/>
    <cellStyle name="SAPBEXstdData 5 4 4" xfId="19413" xr:uid="{00000000-0005-0000-0000-0000A17D0000}"/>
    <cellStyle name="SAPBEXstdData 5 4 4 2" xfId="30901" xr:uid="{00000000-0005-0000-0000-0000A27D0000}"/>
    <cellStyle name="SAPBEXstdData 5 4 4 3" xfId="41641" xr:uid="{00000000-0005-0000-0000-0000A37D0000}"/>
    <cellStyle name="SAPBEXstdData 5 4 5" xfId="21147" xr:uid="{00000000-0005-0000-0000-0000A47D0000}"/>
    <cellStyle name="SAPBEXstdData 5 4 5 2" xfId="32628" xr:uid="{00000000-0005-0000-0000-0000A57D0000}"/>
    <cellStyle name="SAPBEXstdData 5 4 5 3" xfId="43180" xr:uid="{00000000-0005-0000-0000-0000A67D0000}"/>
    <cellStyle name="SAPBEXstdData 5 4 6" xfId="11316" xr:uid="{00000000-0005-0000-0000-0000A77D0000}"/>
    <cellStyle name="SAPBEXstdData 5 4 7" xfId="22971" xr:uid="{00000000-0005-0000-0000-0000A87D0000}"/>
    <cellStyle name="SAPBEXstdData 5 4 8" xfId="34308" xr:uid="{00000000-0005-0000-0000-0000A97D0000}"/>
    <cellStyle name="SAPBEXstdData 5 5" xfId="6642" xr:uid="{00000000-0005-0000-0000-0000AA7D0000}"/>
    <cellStyle name="SAPBEXstdData 5 5 2" xfId="15923" xr:uid="{00000000-0005-0000-0000-0000AB7D0000}"/>
    <cellStyle name="SAPBEXstdData 5 5 2 2" xfId="27477" xr:uid="{00000000-0005-0000-0000-0000AC7D0000}"/>
    <cellStyle name="SAPBEXstdData 5 5 2 3" xfId="38442" xr:uid="{00000000-0005-0000-0000-0000AD7D0000}"/>
    <cellStyle name="SAPBEXstdData 5 5 3" xfId="17828" xr:uid="{00000000-0005-0000-0000-0000AE7D0000}"/>
    <cellStyle name="SAPBEXstdData 5 5 3 2" xfId="29316" xr:uid="{00000000-0005-0000-0000-0000AF7D0000}"/>
    <cellStyle name="SAPBEXstdData 5 5 3 3" xfId="40119" xr:uid="{00000000-0005-0000-0000-0000B07D0000}"/>
    <cellStyle name="SAPBEXstdData 5 5 4" xfId="19442" xr:uid="{00000000-0005-0000-0000-0000B17D0000}"/>
    <cellStyle name="SAPBEXstdData 5 5 4 2" xfId="30930" xr:uid="{00000000-0005-0000-0000-0000B27D0000}"/>
    <cellStyle name="SAPBEXstdData 5 5 4 3" xfId="41666" xr:uid="{00000000-0005-0000-0000-0000B37D0000}"/>
    <cellStyle name="SAPBEXstdData 5 5 5" xfId="21176" xr:uid="{00000000-0005-0000-0000-0000B47D0000}"/>
    <cellStyle name="SAPBEXstdData 5 5 5 2" xfId="32657" xr:uid="{00000000-0005-0000-0000-0000B57D0000}"/>
    <cellStyle name="SAPBEXstdData 5 5 5 3" xfId="43205" xr:uid="{00000000-0005-0000-0000-0000B67D0000}"/>
    <cellStyle name="SAPBEXstdData 5 5 6" xfId="11345" xr:uid="{00000000-0005-0000-0000-0000B77D0000}"/>
    <cellStyle name="SAPBEXstdData 5 5 7" xfId="23000" xr:uid="{00000000-0005-0000-0000-0000B87D0000}"/>
    <cellStyle name="SAPBEXstdData 5 5 8" xfId="34337" xr:uid="{00000000-0005-0000-0000-0000B97D0000}"/>
    <cellStyle name="SAPBEXstdData 5 6" xfId="8064" xr:uid="{00000000-0005-0000-0000-0000BA7D0000}"/>
    <cellStyle name="SAPBEXstdData 5 6 2" xfId="17049" xr:uid="{00000000-0005-0000-0000-0000BB7D0000}"/>
    <cellStyle name="SAPBEXstdData 5 6 2 2" xfId="28603" xr:uid="{00000000-0005-0000-0000-0000BC7D0000}"/>
    <cellStyle name="SAPBEXstdData 5 6 2 3" xfId="39440" xr:uid="{00000000-0005-0000-0000-0000BD7D0000}"/>
    <cellStyle name="SAPBEXstdData 5 6 3" xfId="18826" xr:uid="{00000000-0005-0000-0000-0000BE7D0000}"/>
    <cellStyle name="SAPBEXstdData 5 6 3 2" xfId="30314" xr:uid="{00000000-0005-0000-0000-0000BF7D0000}"/>
    <cellStyle name="SAPBEXstdData 5 6 3 3" xfId="41109" xr:uid="{00000000-0005-0000-0000-0000C07D0000}"/>
    <cellStyle name="SAPBEXstdData 5 6 4" xfId="20536" xr:uid="{00000000-0005-0000-0000-0000C17D0000}"/>
    <cellStyle name="SAPBEXstdData 5 6 4 2" xfId="32024" xr:uid="{00000000-0005-0000-0000-0000C27D0000}"/>
    <cellStyle name="SAPBEXstdData 5 6 4 3" xfId="42636" xr:uid="{00000000-0005-0000-0000-0000C37D0000}"/>
    <cellStyle name="SAPBEXstdData 5 6 5" xfId="22270" xr:uid="{00000000-0005-0000-0000-0000C47D0000}"/>
    <cellStyle name="SAPBEXstdData 5 6 5 2" xfId="33751" xr:uid="{00000000-0005-0000-0000-0000C57D0000}"/>
    <cellStyle name="SAPBEXstdData 5 6 5 3" xfId="44175" xr:uid="{00000000-0005-0000-0000-0000C67D0000}"/>
    <cellStyle name="SAPBEXstdData 5 6 6" xfId="12515" xr:uid="{00000000-0005-0000-0000-0000C77D0000}"/>
    <cellStyle name="SAPBEXstdData 5 6 7" xfId="24094" xr:uid="{00000000-0005-0000-0000-0000C87D0000}"/>
    <cellStyle name="SAPBEXstdData 5 6 8" xfId="35429" xr:uid="{00000000-0005-0000-0000-0000C97D0000}"/>
    <cellStyle name="SAPBEXstdData 5 7" xfId="10301" xr:uid="{00000000-0005-0000-0000-0000CA7D0000}"/>
    <cellStyle name="SAPBEXstdData 5 8" xfId="13103" xr:uid="{00000000-0005-0000-0000-0000CB7D0000}"/>
    <cellStyle name="SAPBEXstdData 5 8 2" xfId="24672" xr:uid="{00000000-0005-0000-0000-0000CC7D0000}"/>
    <cellStyle name="SAPBEXstdData 5 8 3" xfId="35960" xr:uid="{00000000-0005-0000-0000-0000CD7D0000}"/>
    <cellStyle name="SAPBEXstdData 5 9" xfId="14350" xr:uid="{00000000-0005-0000-0000-0000CE7D0000}"/>
    <cellStyle name="SAPBEXstdData 5 9 2" xfId="25914" xr:uid="{00000000-0005-0000-0000-0000CF7D0000}"/>
    <cellStyle name="SAPBEXstdData 5 9 3" xfId="37069" xr:uid="{00000000-0005-0000-0000-0000D07D0000}"/>
    <cellStyle name="SAPBEXstdData 6" xfId="4534" xr:uid="{00000000-0005-0000-0000-0000D17D0000}"/>
    <cellStyle name="SAPBEXstdData 6 10" xfId="18865" xr:uid="{00000000-0005-0000-0000-0000D27D0000}"/>
    <cellStyle name="SAPBEXstdData 6 10 2" xfId="30353" xr:uid="{00000000-0005-0000-0000-0000D37D0000}"/>
    <cellStyle name="SAPBEXstdData 6 10 3" xfId="41147" xr:uid="{00000000-0005-0000-0000-0000D47D0000}"/>
    <cellStyle name="SAPBEXstdData 6 11" xfId="9604" xr:uid="{00000000-0005-0000-0000-0000D57D0000}"/>
    <cellStyle name="SAPBEXstdData 6 12" xfId="8330" xr:uid="{00000000-0005-0000-0000-0000D67D0000}"/>
    <cellStyle name="SAPBEXstdData 6 2" xfId="5790" xr:uid="{00000000-0005-0000-0000-0000D77D0000}"/>
    <cellStyle name="SAPBEXstdData 6 2 2" xfId="15462" xr:uid="{00000000-0005-0000-0000-0000D87D0000}"/>
    <cellStyle name="SAPBEXstdData 6 2 2 2" xfId="27016" xr:uid="{00000000-0005-0000-0000-0000D97D0000}"/>
    <cellStyle name="SAPBEXstdData 6 2 2 3" xfId="38038" xr:uid="{00000000-0005-0000-0000-0000DA7D0000}"/>
    <cellStyle name="SAPBEXstdData 6 2 3" xfId="17416" xr:uid="{00000000-0005-0000-0000-0000DB7D0000}"/>
    <cellStyle name="SAPBEXstdData 6 2 3 2" xfId="28904" xr:uid="{00000000-0005-0000-0000-0000DC7D0000}"/>
    <cellStyle name="SAPBEXstdData 6 2 3 3" xfId="39708" xr:uid="{00000000-0005-0000-0000-0000DD7D0000}"/>
    <cellStyle name="SAPBEXstdData 6 2 4" xfId="18994" xr:uid="{00000000-0005-0000-0000-0000DE7D0000}"/>
    <cellStyle name="SAPBEXstdData 6 2 4 2" xfId="30482" xr:uid="{00000000-0005-0000-0000-0000DF7D0000}"/>
    <cellStyle name="SAPBEXstdData 6 2 4 3" xfId="41271" xr:uid="{00000000-0005-0000-0000-0000E07D0000}"/>
    <cellStyle name="SAPBEXstdData 6 2 5" xfId="20733" xr:uid="{00000000-0005-0000-0000-0000E17D0000}"/>
    <cellStyle name="SAPBEXstdData 6 2 5 2" xfId="32216" xr:uid="{00000000-0005-0000-0000-0000E27D0000}"/>
    <cellStyle name="SAPBEXstdData 6 2 5 3" xfId="42817" xr:uid="{00000000-0005-0000-0000-0000E37D0000}"/>
    <cellStyle name="SAPBEXstdData 6 2 6" xfId="10850" xr:uid="{00000000-0005-0000-0000-0000E47D0000}"/>
    <cellStyle name="SAPBEXstdData 6 2 7" xfId="22557" xr:uid="{00000000-0005-0000-0000-0000E57D0000}"/>
    <cellStyle name="SAPBEXstdData 6 2 8" xfId="33901" xr:uid="{00000000-0005-0000-0000-0000E67D0000}"/>
    <cellStyle name="SAPBEXstdData 6 3" xfId="7139" xr:uid="{00000000-0005-0000-0000-0000E77D0000}"/>
    <cellStyle name="SAPBEXstdData 6 3 2" xfId="16420" xr:uid="{00000000-0005-0000-0000-0000E87D0000}"/>
    <cellStyle name="SAPBEXstdData 6 3 2 2" xfId="27974" xr:uid="{00000000-0005-0000-0000-0000E97D0000}"/>
    <cellStyle name="SAPBEXstdData 6 3 2 3" xfId="38884" xr:uid="{00000000-0005-0000-0000-0000EA7D0000}"/>
    <cellStyle name="SAPBEXstdData 6 3 3" xfId="18275" xr:uid="{00000000-0005-0000-0000-0000EB7D0000}"/>
    <cellStyle name="SAPBEXstdData 6 3 3 2" xfId="29763" xr:uid="{00000000-0005-0000-0000-0000EC7D0000}"/>
    <cellStyle name="SAPBEXstdData 6 3 3 3" xfId="40564" xr:uid="{00000000-0005-0000-0000-0000ED7D0000}"/>
    <cellStyle name="SAPBEXstdData 6 3 4" xfId="19939" xr:uid="{00000000-0005-0000-0000-0000EE7D0000}"/>
    <cellStyle name="SAPBEXstdData 6 3 4 2" xfId="31427" xr:uid="{00000000-0005-0000-0000-0000EF7D0000}"/>
    <cellStyle name="SAPBEXstdData 6 3 4 3" xfId="42108" xr:uid="{00000000-0005-0000-0000-0000F07D0000}"/>
    <cellStyle name="SAPBEXstdData 6 3 5" xfId="21673" xr:uid="{00000000-0005-0000-0000-0000F17D0000}"/>
    <cellStyle name="SAPBEXstdData 6 3 5 2" xfId="33154" xr:uid="{00000000-0005-0000-0000-0000F27D0000}"/>
    <cellStyle name="SAPBEXstdData 6 3 5 3" xfId="43647" xr:uid="{00000000-0005-0000-0000-0000F37D0000}"/>
    <cellStyle name="SAPBEXstdData 6 3 6" xfId="11842" xr:uid="{00000000-0005-0000-0000-0000F47D0000}"/>
    <cellStyle name="SAPBEXstdData 6 3 7" xfId="23497" xr:uid="{00000000-0005-0000-0000-0000F57D0000}"/>
    <cellStyle name="SAPBEXstdData 6 3 8" xfId="34834" xr:uid="{00000000-0005-0000-0000-0000F67D0000}"/>
    <cellStyle name="SAPBEXstdData 6 4" xfId="6510" xr:uid="{00000000-0005-0000-0000-0000F77D0000}"/>
    <cellStyle name="SAPBEXstdData 6 4 2" xfId="15791" xr:uid="{00000000-0005-0000-0000-0000F87D0000}"/>
    <cellStyle name="SAPBEXstdData 6 4 2 2" xfId="27345" xr:uid="{00000000-0005-0000-0000-0000F97D0000}"/>
    <cellStyle name="SAPBEXstdData 6 4 2 3" xfId="38323" xr:uid="{00000000-0005-0000-0000-0000FA7D0000}"/>
    <cellStyle name="SAPBEXstdData 6 4 3" xfId="17708" xr:uid="{00000000-0005-0000-0000-0000FB7D0000}"/>
    <cellStyle name="SAPBEXstdData 6 4 3 2" xfId="29196" xr:uid="{00000000-0005-0000-0000-0000FC7D0000}"/>
    <cellStyle name="SAPBEXstdData 6 4 3 3" xfId="39999" xr:uid="{00000000-0005-0000-0000-0000FD7D0000}"/>
    <cellStyle name="SAPBEXstdData 6 4 4" xfId="19310" xr:uid="{00000000-0005-0000-0000-0000FE7D0000}"/>
    <cellStyle name="SAPBEXstdData 6 4 4 2" xfId="30798" xr:uid="{00000000-0005-0000-0000-0000FF7D0000}"/>
    <cellStyle name="SAPBEXstdData 6 4 4 3" xfId="41547" xr:uid="{00000000-0005-0000-0000-0000007E0000}"/>
    <cellStyle name="SAPBEXstdData 6 4 5" xfId="21044" xr:uid="{00000000-0005-0000-0000-0000017E0000}"/>
    <cellStyle name="SAPBEXstdData 6 4 5 2" xfId="32525" xr:uid="{00000000-0005-0000-0000-0000027E0000}"/>
    <cellStyle name="SAPBEXstdData 6 4 5 3" xfId="43086" xr:uid="{00000000-0005-0000-0000-0000037E0000}"/>
    <cellStyle name="SAPBEXstdData 6 4 6" xfId="11213" xr:uid="{00000000-0005-0000-0000-0000047E0000}"/>
    <cellStyle name="SAPBEXstdData 6 4 7" xfId="22868" xr:uid="{00000000-0005-0000-0000-0000057E0000}"/>
    <cellStyle name="SAPBEXstdData 6 4 8" xfId="34205" xr:uid="{00000000-0005-0000-0000-0000067E0000}"/>
    <cellStyle name="SAPBEXstdData 6 5" xfId="6830" xr:uid="{00000000-0005-0000-0000-0000077E0000}"/>
    <cellStyle name="SAPBEXstdData 6 5 2" xfId="16111" xr:uid="{00000000-0005-0000-0000-0000087E0000}"/>
    <cellStyle name="SAPBEXstdData 6 5 2 2" xfId="27665" xr:uid="{00000000-0005-0000-0000-0000097E0000}"/>
    <cellStyle name="SAPBEXstdData 6 5 2 3" xfId="38606" xr:uid="{00000000-0005-0000-0000-00000A7E0000}"/>
    <cellStyle name="SAPBEXstdData 6 5 3" xfId="17993" xr:uid="{00000000-0005-0000-0000-00000B7E0000}"/>
    <cellStyle name="SAPBEXstdData 6 5 3 2" xfId="29481" xr:uid="{00000000-0005-0000-0000-00000C7E0000}"/>
    <cellStyle name="SAPBEXstdData 6 5 3 3" xfId="40283" xr:uid="{00000000-0005-0000-0000-00000D7E0000}"/>
    <cellStyle name="SAPBEXstdData 6 5 4" xfId="19630" xr:uid="{00000000-0005-0000-0000-00000E7E0000}"/>
    <cellStyle name="SAPBEXstdData 6 5 4 2" xfId="31118" xr:uid="{00000000-0005-0000-0000-00000F7E0000}"/>
    <cellStyle name="SAPBEXstdData 6 5 4 3" xfId="41830" xr:uid="{00000000-0005-0000-0000-0000107E0000}"/>
    <cellStyle name="SAPBEXstdData 6 5 5" xfId="21364" xr:uid="{00000000-0005-0000-0000-0000117E0000}"/>
    <cellStyle name="SAPBEXstdData 6 5 5 2" xfId="32845" xr:uid="{00000000-0005-0000-0000-0000127E0000}"/>
    <cellStyle name="SAPBEXstdData 6 5 5 3" xfId="43369" xr:uid="{00000000-0005-0000-0000-0000137E0000}"/>
    <cellStyle name="SAPBEXstdData 6 5 6" xfId="11533" xr:uid="{00000000-0005-0000-0000-0000147E0000}"/>
    <cellStyle name="SAPBEXstdData 6 5 7" xfId="23188" xr:uid="{00000000-0005-0000-0000-0000157E0000}"/>
    <cellStyle name="SAPBEXstdData 6 5 8" xfId="34525" xr:uid="{00000000-0005-0000-0000-0000167E0000}"/>
    <cellStyle name="SAPBEXstdData 6 6" xfId="10303" xr:uid="{00000000-0005-0000-0000-0000177E0000}"/>
    <cellStyle name="SAPBEXstdData 6 7" xfId="13966" xr:uid="{00000000-0005-0000-0000-0000187E0000}"/>
    <cellStyle name="SAPBEXstdData 6 7 2" xfId="25530" xr:uid="{00000000-0005-0000-0000-0000197E0000}"/>
    <cellStyle name="SAPBEXstdData 6 7 3" xfId="36734" xr:uid="{00000000-0005-0000-0000-00001A7E0000}"/>
    <cellStyle name="SAPBEXstdData 6 8" xfId="14660" xr:uid="{00000000-0005-0000-0000-00001B7E0000}"/>
    <cellStyle name="SAPBEXstdData 6 8 2" xfId="26221" xr:uid="{00000000-0005-0000-0000-00001C7E0000}"/>
    <cellStyle name="SAPBEXstdData 6 8 3" xfId="37323" xr:uid="{00000000-0005-0000-0000-00001D7E0000}"/>
    <cellStyle name="SAPBEXstdData 6 9" xfId="13505" xr:uid="{00000000-0005-0000-0000-00001E7E0000}"/>
    <cellStyle name="SAPBEXstdData 6 9 2" xfId="25069" xr:uid="{00000000-0005-0000-0000-00001F7E0000}"/>
    <cellStyle name="SAPBEXstdData 6 9 3" xfId="36328" xr:uid="{00000000-0005-0000-0000-0000207E0000}"/>
    <cellStyle name="SAPBEXstdData 7" xfId="7398" xr:uid="{00000000-0005-0000-0000-0000217E0000}"/>
    <cellStyle name="SAPBEXstdData 7 10" xfId="10560" xr:uid="{00000000-0005-0000-0000-0000227E0000}"/>
    <cellStyle name="SAPBEXstdData 7 2" xfId="7892" xr:uid="{00000000-0005-0000-0000-0000237E0000}"/>
    <cellStyle name="SAPBEXstdData 7 2 2" xfId="16877" xr:uid="{00000000-0005-0000-0000-0000247E0000}"/>
    <cellStyle name="SAPBEXstdData 7 2 2 2" xfId="28431" xr:uid="{00000000-0005-0000-0000-0000257E0000}"/>
    <cellStyle name="SAPBEXstdData 7 2 2 3" xfId="39273" xr:uid="{00000000-0005-0000-0000-0000267E0000}"/>
    <cellStyle name="SAPBEXstdData 7 2 3" xfId="18656" xr:uid="{00000000-0005-0000-0000-0000277E0000}"/>
    <cellStyle name="SAPBEXstdData 7 2 3 2" xfId="30144" xr:uid="{00000000-0005-0000-0000-0000287E0000}"/>
    <cellStyle name="SAPBEXstdData 7 2 3 3" xfId="40941" xr:uid="{00000000-0005-0000-0000-0000297E0000}"/>
    <cellStyle name="SAPBEXstdData 7 2 4" xfId="20364" xr:uid="{00000000-0005-0000-0000-00002A7E0000}"/>
    <cellStyle name="SAPBEXstdData 7 2 4 2" xfId="31852" xr:uid="{00000000-0005-0000-0000-00002B7E0000}"/>
    <cellStyle name="SAPBEXstdData 7 2 4 3" xfId="42469" xr:uid="{00000000-0005-0000-0000-00002C7E0000}"/>
    <cellStyle name="SAPBEXstdData 7 2 5" xfId="22098" xr:uid="{00000000-0005-0000-0000-00002D7E0000}"/>
    <cellStyle name="SAPBEXstdData 7 2 5 2" xfId="33579" xr:uid="{00000000-0005-0000-0000-00002E7E0000}"/>
    <cellStyle name="SAPBEXstdData 7 2 5 3" xfId="44008" xr:uid="{00000000-0005-0000-0000-00002F7E0000}"/>
    <cellStyle name="SAPBEXstdData 7 2 6" xfId="12343" xr:uid="{00000000-0005-0000-0000-0000307E0000}"/>
    <cellStyle name="SAPBEXstdData 7 2 7" xfId="23922" xr:uid="{00000000-0005-0000-0000-0000317E0000}"/>
    <cellStyle name="SAPBEXstdData 7 2 8" xfId="35257" xr:uid="{00000000-0005-0000-0000-0000327E0000}"/>
    <cellStyle name="SAPBEXstdData 7 3" xfId="7994" xr:uid="{00000000-0005-0000-0000-0000337E0000}"/>
    <cellStyle name="SAPBEXstdData 7 3 2" xfId="16979" xr:uid="{00000000-0005-0000-0000-0000347E0000}"/>
    <cellStyle name="SAPBEXstdData 7 3 2 2" xfId="28533" xr:uid="{00000000-0005-0000-0000-0000357E0000}"/>
    <cellStyle name="SAPBEXstdData 7 3 2 3" xfId="39371" xr:uid="{00000000-0005-0000-0000-0000367E0000}"/>
    <cellStyle name="SAPBEXstdData 7 3 3" xfId="18756" xr:uid="{00000000-0005-0000-0000-0000377E0000}"/>
    <cellStyle name="SAPBEXstdData 7 3 3 2" xfId="30244" xr:uid="{00000000-0005-0000-0000-0000387E0000}"/>
    <cellStyle name="SAPBEXstdData 7 3 3 3" xfId="41040" xr:uid="{00000000-0005-0000-0000-0000397E0000}"/>
    <cellStyle name="SAPBEXstdData 7 3 4" xfId="20466" xr:uid="{00000000-0005-0000-0000-00003A7E0000}"/>
    <cellStyle name="SAPBEXstdData 7 3 4 2" xfId="31954" xr:uid="{00000000-0005-0000-0000-00003B7E0000}"/>
    <cellStyle name="SAPBEXstdData 7 3 4 3" xfId="42567" xr:uid="{00000000-0005-0000-0000-00003C7E0000}"/>
    <cellStyle name="SAPBEXstdData 7 3 5" xfId="22200" xr:uid="{00000000-0005-0000-0000-00003D7E0000}"/>
    <cellStyle name="SAPBEXstdData 7 3 5 2" xfId="33681" xr:uid="{00000000-0005-0000-0000-00003E7E0000}"/>
    <cellStyle name="SAPBEXstdData 7 3 5 3" xfId="44106" xr:uid="{00000000-0005-0000-0000-00003F7E0000}"/>
    <cellStyle name="SAPBEXstdData 7 3 6" xfId="12445" xr:uid="{00000000-0005-0000-0000-0000407E0000}"/>
    <cellStyle name="SAPBEXstdData 7 3 7" xfId="24024" xr:uid="{00000000-0005-0000-0000-0000417E0000}"/>
    <cellStyle name="SAPBEXstdData 7 3 8" xfId="35359" xr:uid="{00000000-0005-0000-0000-0000427E0000}"/>
    <cellStyle name="SAPBEXstdData 7 4" xfId="14269" xr:uid="{00000000-0005-0000-0000-0000437E0000}"/>
    <cellStyle name="SAPBEXstdData 7 4 2" xfId="25833" xr:uid="{00000000-0005-0000-0000-0000447E0000}"/>
    <cellStyle name="SAPBEXstdData 7 4 3" xfId="36996" xr:uid="{00000000-0005-0000-0000-0000457E0000}"/>
    <cellStyle name="SAPBEXstdData 7 5" xfId="12640" xr:uid="{00000000-0005-0000-0000-0000467E0000}"/>
    <cellStyle name="SAPBEXstdData 7 5 2" xfId="24210" xr:uid="{00000000-0005-0000-0000-0000477E0000}"/>
    <cellStyle name="SAPBEXstdData 7 5 3" xfId="35541" xr:uid="{00000000-0005-0000-0000-0000487E0000}"/>
    <cellStyle name="SAPBEXstdData 7 6" xfId="15095" xr:uid="{00000000-0005-0000-0000-0000497E0000}"/>
    <cellStyle name="SAPBEXstdData 7 6 2" xfId="26653" xr:uid="{00000000-0005-0000-0000-00004A7E0000}"/>
    <cellStyle name="SAPBEXstdData 7 6 3" xfId="37697" xr:uid="{00000000-0005-0000-0000-00004B7E0000}"/>
    <cellStyle name="SAPBEXstdData 7 7" xfId="13227" xr:uid="{00000000-0005-0000-0000-00004C7E0000}"/>
    <cellStyle name="SAPBEXstdData 7 7 2" xfId="24795" xr:uid="{00000000-0005-0000-0000-00004D7E0000}"/>
    <cellStyle name="SAPBEXstdData 7 7 3" xfId="36076" xr:uid="{00000000-0005-0000-0000-00004E7E0000}"/>
    <cellStyle name="SAPBEXstdData 7 8" xfId="9182" xr:uid="{00000000-0005-0000-0000-00004F7E0000}"/>
    <cellStyle name="SAPBEXstdData 7 9" xfId="9475" xr:uid="{00000000-0005-0000-0000-0000507E0000}"/>
    <cellStyle name="SAPBEXstdData 8" xfId="7513" xr:uid="{00000000-0005-0000-0000-0000517E0000}"/>
    <cellStyle name="SAPBEXstdData 8 10" xfId="8750" xr:uid="{00000000-0005-0000-0000-0000527E0000}"/>
    <cellStyle name="SAPBEXstdData 8 2" xfId="7933" xr:uid="{00000000-0005-0000-0000-0000537E0000}"/>
    <cellStyle name="SAPBEXstdData 8 2 2" xfId="16918" xr:uid="{00000000-0005-0000-0000-0000547E0000}"/>
    <cellStyle name="SAPBEXstdData 8 2 2 2" xfId="28472" xr:uid="{00000000-0005-0000-0000-0000557E0000}"/>
    <cellStyle name="SAPBEXstdData 8 2 2 3" xfId="39312" xr:uid="{00000000-0005-0000-0000-0000567E0000}"/>
    <cellStyle name="SAPBEXstdData 8 2 3" xfId="18696" xr:uid="{00000000-0005-0000-0000-0000577E0000}"/>
    <cellStyle name="SAPBEXstdData 8 2 3 2" xfId="30184" xr:uid="{00000000-0005-0000-0000-0000587E0000}"/>
    <cellStyle name="SAPBEXstdData 8 2 3 3" xfId="40980" xr:uid="{00000000-0005-0000-0000-0000597E0000}"/>
    <cellStyle name="SAPBEXstdData 8 2 4" xfId="20405" xr:uid="{00000000-0005-0000-0000-00005A7E0000}"/>
    <cellStyle name="SAPBEXstdData 8 2 4 2" xfId="31893" xr:uid="{00000000-0005-0000-0000-00005B7E0000}"/>
    <cellStyle name="SAPBEXstdData 8 2 4 3" xfId="42508" xr:uid="{00000000-0005-0000-0000-00005C7E0000}"/>
    <cellStyle name="SAPBEXstdData 8 2 5" xfId="22139" xr:uid="{00000000-0005-0000-0000-00005D7E0000}"/>
    <cellStyle name="SAPBEXstdData 8 2 5 2" xfId="33620" xr:uid="{00000000-0005-0000-0000-00005E7E0000}"/>
    <cellStyle name="SAPBEXstdData 8 2 5 3" xfId="44047" xr:uid="{00000000-0005-0000-0000-00005F7E0000}"/>
    <cellStyle name="SAPBEXstdData 8 2 6" xfId="12384" xr:uid="{00000000-0005-0000-0000-0000607E0000}"/>
    <cellStyle name="SAPBEXstdData 8 2 7" xfId="23963" xr:uid="{00000000-0005-0000-0000-0000617E0000}"/>
    <cellStyle name="SAPBEXstdData 8 2 8" xfId="35298" xr:uid="{00000000-0005-0000-0000-0000627E0000}"/>
    <cellStyle name="SAPBEXstdData 8 3" xfId="8050" xr:uid="{00000000-0005-0000-0000-0000637E0000}"/>
    <cellStyle name="SAPBEXstdData 8 3 2" xfId="17035" xr:uid="{00000000-0005-0000-0000-0000647E0000}"/>
    <cellStyle name="SAPBEXstdData 8 3 2 2" xfId="28589" xr:uid="{00000000-0005-0000-0000-0000657E0000}"/>
    <cellStyle name="SAPBEXstdData 8 3 2 3" xfId="39426" xr:uid="{00000000-0005-0000-0000-0000667E0000}"/>
    <cellStyle name="SAPBEXstdData 8 3 3" xfId="18812" xr:uid="{00000000-0005-0000-0000-0000677E0000}"/>
    <cellStyle name="SAPBEXstdData 8 3 3 2" xfId="30300" xr:uid="{00000000-0005-0000-0000-0000687E0000}"/>
    <cellStyle name="SAPBEXstdData 8 3 3 3" xfId="41095" xr:uid="{00000000-0005-0000-0000-0000697E0000}"/>
    <cellStyle name="SAPBEXstdData 8 3 4" xfId="20522" xr:uid="{00000000-0005-0000-0000-00006A7E0000}"/>
    <cellStyle name="SAPBEXstdData 8 3 4 2" xfId="32010" xr:uid="{00000000-0005-0000-0000-00006B7E0000}"/>
    <cellStyle name="SAPBEXstdData 8 3 4 3" xfId="42622" xr:uid="{00000000-0005-0000-0000-00006C7E0000}"/>
    <cellStyle name="SAPBEXstdData 8 3 5" xfId="22256" xr:uid="{00000000-0005-0000-0000-00006D7E0000}"/>
    <cellStyle name="SAPBEXstdData 8 3 5 2" xfId="33737" xr:uid="{00000000-0005-0000-0000-00006E7E0000}"/>
    <cellStyle name="SAPBEXstdData 8 3 5 3" xfId="44161" xr:uid="{00000000-0005-0000-0000-00006F7E0000}"/>
    <cellStyle name="SAPBEXstdData 8 3 6" xfId="12501" xr:uid="{00000000-0005-0000-0000-0000707E0000}"/>
    <cellStyle name="SAPBEXstdData 8 3 7" xfId="24080" xr:uid="{00000000-0005-0000-0000-0000717E0000}"/>
    <cellStyle name="SAPBEXstdData 8 3 8" xfId="35415" xr:uid="{00000000-0005-0000-0000-0000727E0000}"/>
    <cellStyle name="SAPBEXstdData 8 4" xfId="14347" xr:uid="{00000000-0005-0000-0000-0000737E0000}"/>
    <cellStyle name="SAPBEXstdData 8 4 2" xfId="25911" xr:uid="{00000000-0005-0000-0000-0000747E0000}"/>
    <cellStyle name="SAPBEXstdData 8 4 3" xfId="37067" xr:uid="{00000000-0005-0000-0000-0000757E0000}"/>
    <cellStyle name="SAPBEXstdData 8 5" xfId="15248" xr:uid="{00000000-0005-0000-0000-0000767E0000}"/>
    <cellStyle name="SAPBEXstdData 8 5 2" xfId="26805" xr:uid="{00000000-0005-0000-0000-0000777E0000}"/>
    <cellStyle name="SAPBEXstdData 8 5 3" xfId="37838" xr:uid="{00000000-0005-0000-0000-0000787E0000}"/>
    <cellStyle name="SAPBEXstdData 8 6" xfId="13451" xr:uid="{00000000-0005-0000-0000-0000797E0000}"/>
    <cellStyle name="SAPBEXstdData 8 6 2" xfId="25017" xr:uid="{00000000-0005-0000-0000-00007A7E0000}"/>
    <cellStyle name="SAPBEXstdData 8 6 3" xfId="36278" xr:uid="{00000000-0005-0000-0000-00007B7E0000}"/>
    <cellStyle name="SAPBEXstdData 8 7" xfId="17254" xr:uid="{00000000-0005-0000-0000-00007C7E0000}"/>
    <cellStyle name="SAPBEXstdData 8 7 2" xfId="28742" xr:uid="{00000000-0005-0000-0000-00007D7E0000}"/>
    <cellStyle name="SAPBEXstdData 8 7 3" xfId="39550" xr:uid="{00000000-0005-0000-0000-00007E7E0000}"/>
    <cellStyle name="SAPBEXstdData 8 8" xfId="9271" xr:uid="{00000000-0005-0000-0000-00007F7E0000}"/>
    <cellStyle name="SAPBEXstdData 8 9" xfId="8358" xr:uid="{00000000-0005-0000-0000-0000807E0000}"/>
    <cellStyle name="SAPBEXstdData 9" xfId="12539" xr:uid="{00000000-0005-0000-0000-0000817E0000}"/>
    <cellStyle name="SAPBEXstdData 9 2" xfId="17071" xr:uid="{00000000-0005-0000-0000-0000827E0000}"/>
    <cellStyle name="SAPBEXstdData 9 2 2" xfId="28624" xr:uid="{00000000-0005-0000-0000-0000837E0000}"/>
    <cellStyle name="SAPBEXstdData 9 2 3" xfId="39460" xr:uid="{00000000-0005-0000-0000-0000847E0000}"/>
    <cellStyle name="SAPBEXstdData 9 3" xfId="18846" xr:uid="{00000000-0005-0000-0000-0000857E0000}"/>
    <cellStyle name="SAPBEXstdData 9 3 2" xfId="30334" xr:uid="{00000000-0005-0000-0000-0000867E0000}"/>
    <cellStyle name="SAPBEXstdData 9 3 3" xfId="41129" xr:uid="{00000000-0005-0000-0000-0000877E0000}"/>
    <cellStyle name="SAPBEXstdData 9 4" xfId="20556" xr:uid="{00000000-0005-0000-0000-0000887E0000}"/>
    <cellStyle name="SAPBEXstdData 9 4 2" xfId="32044" xr:uid="{00000000-0005-0000-0000-0000897E0000}"/>
    <cellStyle name="SAPBEXstdData 9 4 3" xfId="42655" xr:uid="{00000000-0005-0000-0000-00008A7E0000}"/>
    <cellStyle name="SAPBEXstdData 9 5" xfId="22289" xr:uid="{00000000-0005-0000-0000-00008B7E0000}"/>
    <cellStyle name="SAPBEXstdData 9 5 2" xfId="33770" xr:uid="{00000000-0005-0000-0000-00008C7E0000}"/>
    <cellStyle name="SAPBEXstdData 9 5 3" xfId="44193" xr:uid="{00000000-0005-0000-0000-00008D7E0000}"/>
    <cellStyle name="SAPBEXstdData 9 6" xfId="24113" xr:uid="{00000000-0005-0000-0000-00008E7E0000}"/>
    <cellStyle name="SAPBEXstdData 9 7" xfId="35445" xr:uid="{00000000-0005-0000-0000-00008F7E0000}"/>
    <cellStyle name="SAPBEXstdDataEmph" xfId="4535" xr:uid="{00000000-0005-0000-0000-0000907E0000}"/>
    <cellStyle name="SAPBEXstdDataEmph 10" xfId="15182" xr:uid="{00000000-0005-0000-0000-0000917E0000}"/>
    <cellStyle name="SAPBEXstdDataEmph 10 2" xfId="26740" xr:uid="{00000000-0005-0000-0000-0000927E0000}"/>
    <cellStyle name="SAPBEXstdDataEmph 10 3" xfId="37779" xr:uid="{00000000-0005-0000-0000-0000937E0000}"/>
    <cellStyle name="SAPBEXstdDataEmph 11" xfId="17183" xr:uid="{00000000-0005-0000-0000-0000947E0000}"/>
    <cellStyle name="SAPBEXstdDataEmph 11 2" xfId="28671" xr:uid="{00000000-0005-0000-0000-0000957E0000}"/>
    <cellStyle name="SAPBEXstdDataEmph 11 3" xfId="39490" xr:uid="{00000000-0005-0000-0000-0000967E0000}"/>
    <cellStyle name="SAPBEXstdDataEmph 12" xfId="13574" xr:uid="{00000000-0005-0000-0000-0000977E0000}"/>
    <cellStyle name="SAPBEXstdDataEmph 12 2" xfId="25138" xr:uid="{00000000-0005-0000-0000-0000987E0000}"/>
    <cellStyle name="SAPBEXstdDataEmph 12 3" xfId="36385" xr:uid="{00000000-0005-0000-0000-0000997E0000}"/>
    <cellStyle name="SAPBEXstdDataEmph 13" xfId="10766" xr:uid="{00000000-0005-0000-0000-00009A7E0000}"/>
    <cellStyle name="SAPBEXstdDataEmph 2" xfId="4536" xr:uid="{00000000-0005-0000-0000-00009B7E0000}"/>
    <cellStyle name="SAPBEXstdDataEmph 2 10" xfId="13123" xr:uid="{00000000-0005-0000-0000-00009C7E0000}"/>
    <cellStyle name="SAPBEXstdDataEmph 2 10 2" xfId="24692" xr:uid="{00000000-0005-0000-0000-00009D7E0000}"/>
    <cellStyle name="SAPBEXstdDataEmph 2 10 3" xfId="35980" xr:uid="{00000000-0005-0000-0000-00009E7E0000}"/>
    <cellStyle name="SAPBEXstdDataEmph 2 11" xfId="10765" xr:uid="{00000000-0005-0000-0000-00009F7E0000}"/>
    <cellStyle name="SAPBEXstdDataEmph 2 2" xfId="4537" xr:uid="{00000000-0005-0000-0000-0000A07E0000}"/>
    <cellStyle name="SAPBEXstdDataEmph 2 2 10" xfId="8799" xr:uid="{00000000-0005-0000-0000-0000A17E0000}"/>
    <cellStyle name="SAPBEXstdDataEmph 2 2 11" xfId="10693" xr:uid="{00000000-0005-0000-0000-0000A27E0000}"/>
    <cellStyle name="SAPBEXstdDataEmph 2 2 2" xfId="4538" xr:uid="{00000000-0005-0000-0000-0000A37E0000}"/>
    <cellStyle name="SAPBEXstdDataEmph 2 2 2 10" xfId="17268" xr:uid="{00000000-0005-0000-0000-0000A47E0000}"/>
    <cellStyle name="SAPBEXstdDataEmph 2 2 2 10 2" xfId="28756" xr:uid="{00000000-0005-0000-0000-0000A57E0000}"/>
    <cellStyle name="SAPBEXstdDataEmph 2 2 2 10 3" xfId="39564" xr:uid="{00000000-0005-0000-0000-0000A67E0000}"/>
    <cellStyle name="SAPBEXstdDataEmph 2 2 2 11" xfId="8570" xr:uid="{00000000-0005-0000-0000-0000A77E0000}"/>
    <cellStyle name="SAPBEXstdDataEmph 2 2 2 2" xfId="6213" xr:uid="{00000000-0005-0000-0000-0000A87E0000}"/>
    <cellStyle name="SAPBEXstdDataEmph 2 2 2 2 2" xfId="15504" xr:uid="{00000000-0005-0000-0000-0000A97E0000}"/>
    <cellStyle name="SAPBEXstdDataEmph 2 2 2 2 2 2" xfId="27058" xr:uid="{00000000-0005-0000-0000-0000AA7E0000}"/>
    <cellStyle name="SAPBEXstdDataEmph 2 2 2 2 2 3" xfId="38072" xr:uid="{00000000-0005-0000-0000-0000AB7E0000}"/>
    <cellStyle name="SAPBEXstdDataEmph 2 2 2 2 3" xfId="17451" xr:uid="{00000000-0005-0000-0000-0000AC7E0000}"/>
    <cellStyle name="SAPBEXstdDataEmph 2 2 2 2 3 2" xfId="28939" xr:uid="{00000000-0005-0000-0000-0000AD7E0000}"/>
    <cellStyle name="SAPBEXstdDataEmph 2 2 2 2 3 3" xfId="39742" xr:uid="{00000000-0005-0000-0000-0000AE7E0000}"/>
    <cellStyle name="SAPBEXstdDataEmph 2 2 2 2 4" xfId="19024" xr:uid="{00000000-0005-0000-0000-0000AF7E0000}"/>
    <cellStyle name="SAPBEXstdDataEmph 2 2 2 2 4 2" xfId="30512" xr:uid="{00000000-0005-0000-0000-0000B07E0000}"/>
    <cellStyle name="SAPBEXstdDataEmph 2 2 2 2 4 3" xfId="41297" xr:uid="{00000000-0005-0000-0000-0000B17E0000}"/>
    <cellStyle name="SAPBEXstdDataEmph 2 2 2 2 5" xfId="20758" xr:uid="{00000000-0005-0000-0000-0000B27E0000}"/>
    <cellStyle name="SAPBEXstdDataEmph 2 2 2 2 5 2" xfId="32240" xr:uid="{00000000-0005-0000-0000-0000B37E0000}"/>
    <cellStyle name="SAPBEXstdDataEmph 2 2 2 2 5 3" xfId="42837" xr:uid="{00000000-0005-0000-0000-0000B47E0000}"/>
    <cellStyle name="SAPBEXstdDataEmph 2 2 2 2 6" xfId="10926" xr:uid="{00000000-0005-0000-0000-0000B57E0000}"/>
    <cellStyle name="SAPBEXstdDataEmph 2 2 2 2 7" xfId="22583" xr:uid="{00000000-0005-0000-0000-0000B67E0000}"/>
    <cellStyle name="SAPBEXstdDataEmph 2 2 2 2 8" xfId="33925" xr:uid="{00000000-0005-0000-0000-0000B77E0000}"/>
    <cellStyle name="SAPBEXstdDataEmph 2 2 2 3" xfId="7793" xr:uid="{00000000-0005-0000-0000-0000B87E0000}"/>
    <cellStyle name="SAPBEXstdDataEmph 2 2 2 3 2" xfId="16778" xr:uid="{00000000-0005-0000-0000-0000B97E0000}"/>
    <cellStyle name="SAPBEXstdDataEmph 2 2 2 3 2 2" xfId="28332" xr:uid="{00000000-0005-0000-0000-0000BA7E0000}"/>
    <cellStyle name="SAPBEXstdDataEmph 2 2 2 3 2 3" xfId="39199" xr:uid="{00000000-0005-0000-0000-0000BB7E0000}"/>
    <cellStyle name="SAPBEXstdDataEmph 2 2 2 3 3" xfId="18574" xr:uid="{00000000-0005-0000-0000-0000BC7E0000}"/>
    <cellStyle name="SAPBEXstdDataEmph 2 2 2 3 3 2" xfId="30062" xr:uid="{00000000-0005-0000-0000-0000BD7E0000}"/>
    <cellStyle name="SAPBEXstdDataEmph 2 2 2 3 3 3" xfId="40860" xr:uid="{00000000-0005-0000-0000-0000BE7E0000}"/>
    <cellStyle name="SAPBEXstdDataEmph 2 2 2 3 4" xfId="20265" xr:uid="{00000000-0005-0000-0000-0000BF7E0000}"/>
    <cellStyle name="SAPBEXstdDataEmph 2 2 2 3 4 2" xfId="31753" xr:uid="{00000000-0005-0000-0000-0000C07E0000}"/>
    <cellStyle name="SAPBEXstdDataEmph 2 2 2 3 4 3" xfId="42395" xr:uid="{00000000-0005-0000-0000-0000C17E0000}"/>
    <cellStyle name="SAPBEXstdDataEmph 2 2 2 3 5" xfId="21999" xr:uid="{00000000-0005-0000-0000-0000C27E0000}"/>
    <cellStyle name="SAPBEXstdDataEmph 2 2 2 3 5 2" xfId="33480" xr:uid="{00000000-0005-0000-0000-0000C37E0000}"/>
    <cellStyle name="SAPBEXstdDataEmph 2 2 2 3 5 3" xfId="43934" xr:uid="{00000000-0005-0000-0000-0000C47E0000}"/>
    <cellStyle name="SAPBEXstdDataEmph 2 2 2 3 6" xfId="12244" xr:uid="{00000000-0005-0000-0000-0000C57E0000}"/>
    <cellStyle name="SAPBEXstdDataEmph 2 2 2 3 7" xfId="23823" xr:uid="{00000000-0005-0000-0000-0000C67E0000}"/>
    <cellStyle name="SAPBEXstdDataEmph 2 2 2 3 8" xfId="35158" xr:uid="{00000000-0005-0000-0000-0000C77E0000}"/>
    <cellStyle name="SAPBEXstdDataEmph 2 2 2 4" xfId="6996" xr:uid="{00000000-0005-0000-0000-0000C87E0000}"/>
    <cellStyle name="SAPBEXstdDataEmph 2 2 2 4 2" xfId="16277" xr:uid="{00000000-0005-0000-0000-0000C97E0000}"/>
    <cellStyle name="SAPBEXstdDataEmph 2 2 2 4 2 2" xfId="27831" xr:uid="{00000000-0005-0000-0000-0000CA7E0000}"/>
    <cellStyle name="SAPBEXstdDataEmph 2 2 2 4 2 3" xfId="38748" xr:uid="{00000000-0005-0000-0000-0000CB7E0000}"/>
    <cellStyle name="SAPBEXstdDataEmph 2 2 2 4 3" xfId="18138" xr:uid="{00000000-0005-0000-0000-0000CC7E0000}"/>
    <cellStyle name="SAPBEXstdDataEmph 2 2 2 4 3 2" xfId="29626" xr:uid="{00000000-0005-0000-0000-0000CD7E0000}"/>
    <cellStyle name="SAPBEXstdDataEmph 2 2 2 4 3 3" xfId="40427" xr:uid="{00000000-0005-0000-0000-0000CE7E0000}"/>
    <cellStyle name="SAPBEXstdDataEmph 2 2 2 4 4" xfId="19796" xr:uid="{00000000-0005-0000-0000-0000CF7E0000}"/>
    <cellStyle name="SAPBEXstdDataEmph 2 2 2 4 4 2" xfId="31284" xr:uid="{00000000-0005-0000-0000-0000D07E0000}"/>
    <cellStyle name="SAPBEXstdDataEmph 2 2 2 4 4 3" xfId="41972" xr:uid="{00000000-0005-0000-0000-0000D17E0000}"/>
    <cellStyle name="SAPBEXstdDataEmph 2 2 2 4 5" xfId="21530" xr:uid="{00000000-0005-0000-0000-0000D27E0000}"/>
    <cellStyle name="SAPBEXstdDataEmph 2 2 2 4 5 2" xfId="33011" xr:uid="{00000000-0005-0000-0000-0000D37E0000}"/>
    <cellStyle name="SAPBEXstdDataEmph 2 2 2 4 5 3" xfId="43511" xr:uid="{00000000-0005-0000-0000-0000D47E0000}"/>
    <cellStyle name="SAPBEXstdDataEmph 2 2 2 4 6" xfId="11699" xr:uid="{00000000-0005-0000-0000-0000D57E0000}"/>
    <cellStyle name="SAPBEXstdDataEmph 2 2 2 4 7" xfId="23354" xr:uid="{00000000-0005-0000-0000-0000D67E0000}"/>
    <cellStyle name="SAPBEXstdDataEmph 2 2 2 4 8" xfId="34691" xr:uid="{00000000-0005-0000-0000-0000D77E0000}"/>
    <cellStyle name="SAPBEXstdDataEmph 2 2 2 5" xfId="6436" xr:uid="{00000000-0005-0000-0000-0000D87E0000}"/>
    <cellStyle name="SAPBEXstdDataEmph 2 2 2 5 2" xfId="15717" xr:uid="{00000000-0005-0000-0000-0000D97E0000}"/>
    <cellStyle name="SAPBEXstdDataEmph 2 2 2 5 2 2" xfId="27271" xr:uid="{00000000-0005-0000-0000-0000DA7E0000}"/>
    <cellStyle name="SAPBEXstdDataEmph 2 2 2 5 2 3" xfId="38259" xr:uid="{00000000-0005-0000-0000-0000DB7E0000}"/>
    <cellStyle name="SAPBEXstdDataEmph 2 2 2 5 3" xfId="17643" xr:uid="{00000000-0005-0000-0000-0000DC7E0000}"/>
    <cellStyle name="SAPBEXstdDataEmph 2 2 2 5 3 2" xfId="29131" xr:uid="{00000000-0005-0000-0000-0000DD7E0000}"/>
    <cellStyle name="SAPBEXstdDataEmph 2 2 2 5 3 3" xfId="39934" xr:uid="{00000000-0005-0000-0000-0000DE7E0000}"/>
    <cellStyle name="SAPBEXstdDataEmph 2 2 2 5 4" xfId="19236" xr:uid="{00000000-0005-0000-0000-0000DF7E0000}"/>
    <cellStyle name="SAPBEXstdDataEmph 2 2 2 5 4 2" xfId="30724" xr:uid="{00000000-0005-0000-0000-0000E07E0000}"/>
    <cellStyle name="SAPBEXstdDataEmph 2 2 2 5 4 3" xfId="41483" xr:uid="{00000000-0005-0000-0000-0000E17E0000}"/>
    <cellStyle name="SAPBEXstdDataEmph 2 2 2 5 5" xfId="20970" xr:uid="{00000000-0005-0000-0000-0000E27E0000}"/>
    <cellStyle name="SAPBEXstdDataEmph 2 2 2 5 5 2" xfId="32451" xr:uid="{00000000-0005-0000-0000-0000E37E0000}"/>
    <cellStyle name="SAPBEXstdDataEmph 2 2 2 5 5 3" xfId="43022" xr:uid="{00000000-0005-0000-0000-0000E47E0000}"/>
    <cellStyle name="SAPBEXstdDataEmph 2 2 2 5 6" xfId="11139" xr:uid="{00000000-0005-0000-0000-0000E57E0000}"/>
    <cellStyle name="SAPBEXstdDataEmph 2 2 2 5 7" xfId="22794" xr:uid="{00000000-0005-0000-0000-0000E67E0000}"/>
    <cellStyle name="SAPBEXstdDataEmph 2 2 2 5 8" xfId="34131" xr:uid="{00000000-0005-0000-0000-0000E77E0000}"/>
    <cellStyle name="SAPBEXstdDataEmph 2 2 2 6" xfId="10305" xr:uid="{00000000-0005-0000-0000-0000E87E0000}"/>
    <cellStyle name="SAPBEXstdDataEmph 2 2 2 7" xfId="14076" xr:uid="{00000000-0005-0000-0000-0000E97E0000}"/>
    <cellStyle name="SAPBEXstdDataEmph 2 2 2 7 2" xfId="25640" xr:uid="{00000000-0005-0000-0000-0000EA7E0000}"/>
    <cellStyle name="SAPBEXstdDataEmph 2 2 2 7 3" xfId="36830" xr:uid="{00000000-0005-0000-0000-0000EB7E0000}"/>
    <cellStyle name="SAPBEXstdDataEmph 2 2 2 8" xfId="13482" xr:uid="{00000000-0005-0000-0000-0000EC7E0000}"/>
    <cellStyle name="SAPBEXstdDataEmph 2 2 2 8 2" xfId="25048" xr:uid="{00000000-0005-0000-0000-0000ED7E0000}"/>
    <cellStyle name="SAPBEXstdDataEmph 2 2 2 8 3" xfId="36307" xr:uid="{00000000-0005-0000-0000-0000EE7E0000}"/>
    <cellStyle name="SAPBEXstdDataEmph 2 2 2 9" xfId="13672" xr:uid="{00000000-0005-0000-0000-0000EF7E0000}"/>
    <cellStyle name="SAPBEXstdDataEmph 2 2 2 9 2" xfId="25236" xr:uid="{00000000-0005-0000-0000-0000F07E0000}"/>
    <cellStyle name="SAPBEXstdDataEmph 2 2 2 9 3" xfId="36475" xr:uid="{00000000-0005-0000-0000-0000F17E0000}"/>
    <cellStyle name="SAPBEXstdDataEmph 2 2 3" xfId="5513" xr:uid="{00000000-0005-0000-0000-0000F27E0000}"/>
    <cellStyle name="SAPBEXstdDataEmph 2 2 3 10" xfId="8542" xr:uid="{00000000-0005-0000-0000-0000F37E0000}"/>
    <cellStyle name="SAPBEXstdDataEmph 2 2 3 11" xfId="8499" xr:uid="{00000000-0005-0000-0000-0000F47E0000}"/>
    <cellStyle name="SAPBEXstdDataEmph 2 2 3 2" xfId="7404" xr:uid="{00000000-0005-0000-0000-0000F57E0000}"/>
    <cellStyle name="SAPBEXstdDataEmph 2 2 3 2 2" xfId="16634" xr:uid="{00000000-0005-0000-0000-0000F67E0000}"/>
    <cellStyle name="SAPBEXstdDataEmph 2 2 3 2 2 2" xfId="28188" xr:uid="{00000000-0005-0000-0000-0000F77E0000}"/>
    <cellStyle name="SAPBEXstdDataEmph 2 2 3 2 2 3" xfId="39071" xr:uid="{00000000-0005-0000-0000-0000F87E0000}"/>
    <cellStyle name="SAPBEXstdDataEmph 2 2 3 2 3" xfId="18467" xr:uid="{00000000-0005-0000-0000-0000F97E0000}"/>
    <cellStyle name="SAPBEXstdDataEmph 2 2 3 2 3 2" xfId="29955" xr:uid="{00000000-0005-0000-0000-0000FA7E0000}"/>
    <cellStyle name="SAPBEXstdDataEmph 2 2 3 2 3 3" xfId="40755" xr:uid="{00000000-0005-0000-0000-0000FB7E0000}"/>
    <cellStyle name="SAPBEXstdDataEmph 2 2 3 2 4" xfId="20153" xr:uid="{00000000-0005-0000-0000-0000FC7E0000}"/>
    <cellStyle name="SAPBEXstdDataEmph 2 2 3 2 4 2" xfId="31641" xr:uid="{00000000-0005-0000-0000-0000FD7E0000}"/>
    <cellStyle name="SAPBEXstdDataEmph 2 2 3 2 4 3" xfId="42295" xr:uid="{00000000-0005-0000-0000-0000FE7E0000}"/>
    <cellStyle name="SAPBEXstdDataEmph 2 2 3 2 5" xfId="21887" xr:uid="{00000000-0005-0000-0000-0000FF7E0000}"/>
    <cellStyle name="SAPBEXstdDataEmph 2 2 3 2 5 2" xfId="33368" xr:uid="{00000000-0005-0000-0000-0000007F0000}"/>
    <cellStyle name="SAPBEXstdDataEmph 2 2 3 2 5 3" xfId="43834" xr:uid="{00000000-0005-0000-0000-0000017F0000}"/>
    <cellStyle name="SAPBEXstdDataEmph 2 2 3 2 6" xfId="12054" xr:uid="{00000000-0005-0000-0000-0000027F0000}"/>
    <cellStyle name="SAPBEXstdDataEmph 2 2 3 2 7" xfId="23711" xr:uid="{00000000-0005-0000-0000-0000037F0000}"/>
    <cellStyle name="SAPBEXstdDataEmph 2 2 3 2 8" xfId="35046" xr:uid="{00000000-0005-0000-0000-0000047F0000}"/>
    <cellStyle name="SAPBEXstdDataEmph 2 2 3 3" xfId="7898" xr:uid="{00000000-0005-0000-0000-0000057F0000}"/>
    <cellStyle name="SAPBEXstdDataEmph 2 2 3 3 2" xfId="16883" xr:uid="{00000000-0005-0000-0000-0000067F0000}"/>
    <cellStyle name="SAPBEXstdDataEmph 2 2 3 3 2 2" xfId="28437" xr:uid="{00000000-0005-0000-0000-0000077F0000}"/>
    <cellStyle name="SAPBEXstdDataEmph 2 2 3 3 2 3" xfId="39279" xr:uid="{00000000-0005-0000-0000-0000087F0000}"/>
    <cellStyle name="SAPBEXstdDataEmph 2 2 3 3 3" xfId="18662" xr:uid="{00000000-0005-0000-0000-0000097F0000}"/>
    <cellStyle name="SAPBEXstdDataEmph 2 2 3 3 3 2" xfId="30150" xr:uid="{00000000-0005-0000-0000-00000A7F0000}"/>
    <cellStyle name="SAPBEXstdDataEmph 2 2 3 3 3 3" xfId="40947" xr:uid="{00000000-0005-0000-0000-00000B7F0000}"/>
    <cellStyle name="SAPBEXstdDataEmph 2 2 3 3 4" xfId="20370" xr:uid="{00000000-0005-0000-0000-00000C7F0000}"/>
    <cellStyle name="SAPBEXstdDataEmph 2 2 3 3 4 2" xfId="31858" xr:uid="{00000000-0005-0000-0000-00000D7F0000}"/>
    <cellStyle name="SAPBEXstdDataEmph 2 2 3 3 4 3" xfId="42475" xr:uid="{00000000-0005-0000-0000-00000E7F0000}"/>
    <cellStyle name="SAPBEXstdDataEmph 2 2 3 3 5" xfId="22104" xr:uid="{00000000-0005-0000-0000-00000F7F0000}"/>
    <cellStyle name="SAPBEXstdDataEmph 2 2 3 3 5 2" xfId="33585" xr:uid="{00000000-0005-0000-0000-0000107F0000}"/>
    <cellStyle name="SAPBEXstdDataEmph 2 2 3 3 5 3" xfId="44014" xr:uid="{00000000-0005-0000-0000-0000117F0000}"/>
    <cellStyle name="SAPBEXstdDataEmph 2 2 3 3 6" xfId="12349" xr:uid="{00000000-0005-0000-0000-0000127F0000}"/>
    <cellStyle name="SAPBEXstdDataEmph 2 2 3 3 7" xfId="23928" xr:uid="{00000000-0005-0000-0000-0000137F0000}"/>
    <cellStyle name="SAPBEXstdDataEmph 2 2 3 3 8" xfId="35263" xr:uid="{00000000-0005-0000-0000-0000147F0000}"/>
    <cellStyle name="SAPBEXstdDataEmph 2 2 3 4" xfId="8000" xr:uid="{00000000-0005-0000-0000-0000157F0000}"/>
    <cellStyle name="SAPBEXstdDataEmph 2 2 3 4 2" xfId="16985" xr:uid="{00000000-0005-0000-0000-0000167F0000}"/>
    <cellStyle name="SAPBEXstdDataEmph 2 2 3 4 2 2" xfId="28539" xr:uid="{00000000-0005-0000-0000-0000177F0000}"/>
    <cellStyle name="SAPBEXstdDataEmph 2 2 3 4 2 3" xfId="39377" xr:uid="{00000000-0005-0000-0000-0000187F0000}"/>
    <cellStyle name="SAPBEXstdDataEmph 2 2 3 4 3" xfId="18762" xr:uid="{00000000-0005-0000-0000-0000197F0000}"/>
    <cellStyle name="SAPBEXstdDataEmph 2 2 3 4 3 2" xfId="30250" xr:uid="{00000000-0005-0000-0000-00001A7F0000}"/>
    <cellStyle name="SAPBEXstdDataEmph 2 2 3 4 3 3" xfId="41046" xr:uid="{00000000-0005-0000-0000-00001B7F0000}"/>
    <cellStyle name="SAPBEXstdDataEmph 2 2 3 4 4" xfId="20472" xr:uid="{00000000-0005-0000-0000-00001C7F0000}"/>
    <cellStyle name="SAPBEXstdDataEmph 2 2 3 4 4 2" xfId="31960" xr:uid="{00000000-0005-0000-0000-00001D7F0000}"/>
    <cellStyle name="SAPBEXstdDataEmph 2 2 3 4 4 3" xfId="42573" xr:uid="{00000000-0005-0000-0000-00001E7F0000}"/>
    <cellStyle name="SAPBEXstdDataEmph 2 2 3 4 5" xfId="22206" xr:uid="{00000000-0005-0000-0000-00001F7F0000}"/>
    <cellStyle name="SAPBEXstdDataEmph 2 2 3 4 5 2" xfId="33687" xr:uid="{00000000-0005-0000-0000-0000207F0000}"/>
    <cellStyle name="SAPBEXstdDataEmph 2 2 3 4 5 3" xfId="44112" xr:uid="{00000000-0005-0000-0000-0000217F0000}"/>
    <cellStyle name="SAPBEXstdDataEmph 2 2 3 4 6" xfId="12451" xr:uid="{00000000-0005-0000-0000-0000227F0000}"/>
    <cellStyle name="SAPBEXstdDataEmph 2 2 3 4 7" xfId="24030" xr:uid="{00000000-0005-0000-0000-0000237F0000}"/>
    <cellStyle name="SAPBEXstdDataEmph 2 2 3 4 8" xfId="35365" xr:uid="{00000000-0005-0000-0000-0000247F0000}"/>
    <cellStyle name="SAPBEXstdDataEmph 2 2 3 5" xfId="14275" xr:uid="{00000000-0005-0000-0000-0000257F0000}"/>
    <cellStyle name="SAPBEXstdDataEmph 2 2 3 5 2" xfId="25839" xr:uid="{00000000-0005-0000-0000-0000267F0000}"/>
    <cellStyle name="SAPBEXstdDataEmph 2 2 3 5 3" xfId="37002" xr:uid="{00000000-0005-0000-0000-0000277F0000}"/>
    <cellStyle name="SAPBEXstdDataEmph 2 2 3 6" xfId="13414" xr:uid="{00000000-0005-0000-0000-0000287F0000}"/>
    <cellStyle name="SAPBEXstdDataEmph 2 2 3 6 2" xfId="24980" xr:uid="{00000000-0005-0000-0000-0000297F0000}"/>
    <cellStyle name="SAPBEXstdDataEmph 2 2 3 6 3" xfId="36248" xr:uid="{00000000-0005-0000-0000-00002A7F0000}"/>
    <cellStyle name="SAPBEXstdDataEmph 2 2 3 7" xfId="15098" xr:uid="{00000000-0005-0000-0000-00002B7F0000}"/>
    <cellStyle name="SAPBEXstdDataEmph 2 2 3 7 2" xfId="26656" xr:uid="{00000000-0005-0000-0000-00002C7F0000}"/>
    <cellStyle name="SAPBEXstdDataEmph 2 2 3 7 3" xfId="37700" xr:uid="{00000000-0005-0000-0000-00002D7F0000}"/>
    <cellStyle name="SAPBEXstdDataEmph 2 2 3 8" xfId="15477" xr:uid="{00000000-0005-0000-0000-00002E7F0000}"/>
    <cellStyle name="SAPBEXstdDataEmph 2 2 3 8 2" xfId="27031" xr:uid="{00000000-0005-0000-0000-00002F7F0000}"/>
    <cellStyle name="SAPBEXstdDataEmph 2 2 3 8 3" xfId="38051" xr:uid="{00000000-0005-0000-0000-0000307F0000}"/>
    <cellStyle name="SAPBEXstdDataEmph 2 2 3 9" xfId="9188" xr:uid="{00000000-0005-0000-0000-0000317F0000}"/>
    <cellStyle name="SAPBEXstdDataEmph 2 2 4" xfId="6942" xr:uid="{00000000-0005-0000-0000-0000327F0000}"/>
    <cellStyle name="SAPBEXstdDataEmph 2 2 4 2" xfId="16223" xr:uid="{00000000-0005-0000-0000-0000337F0000}"/>
    <cellStyle name="SAPBEXstdDataEmph 2 2 4 2 2" xfId="27777" xr:uid="{00000000-0005-0000-0000-0000347F0000}"/>
    <cellStyle name="SAPBEXstdDataEmph 2 2 4 2 3" xfId="38709" xr:uid="{00000000-0005-0000-0000-0000357F0000}"/>
    <cellStyle name="SAPBEXstdDataEmph 2 2 4 3" xfId="18097" xr:uid="{00000000-0005-0000-0000-0000367F0000}"/>
    <cellStyle name="SAPBEXstdDataEmph 2 2 4 3 2" xfId="29585" xr:uid="{00000000-0005-0000-0000-0000377F0000}"/>
    <cellStyle name="SAPBEXstdDataEmph 2 2 4 3 3" xfId="40387" xr:uid="{00000000-0005-0000-0000-0000387F0000}"/>
    <cellStyle name="SAPBEXstdDataEmph 2 2 4 4" xfId="19742" xr:uid="{00000000-0005-0000-0000-0000397F0000}"/>
    <cellStyle name="SAPBEXstdDataEmph 2 2 4 4 2" xfId="31230" xr:uid="{00000000-0005-0000-0000-00003A7F0000}"/>
    <cellStyle name="SAPBEXstdDataEmph 2 2 4 4 3" xfId="41933" xr:uid="{00000000-0005-0000-0000-00003B7F0000}"/>
    <cellStyle name="SAPBEXstdDataEmph 2 2 4 5" xfId="21476" xr:uid="{00000000-0005-0000-0000-00003C7F0000}"/>
    <cellStyle name="SAPBEXstdDataEmph 2 2 4 5 2" xfId="32957" xr:uid="{00000000-0005-0000-0000-00003D7F0000}"/>
    <cellStyle name="SAPBEXstdDataEmph 2 2 4 5 3" xfId="43472" xr:uid="{00000000-0005-0000-0000-00003E7F0000}"/>
    <cellStyle name="SAPBEXstdDataEmph 2 2 4 6" xfId="11645" xr:uid="{00000000-0005-0000-0000-00003F7F0000}"/>
    <cellStyle name="SAPBEXstdDataEmph 2 2 4 7" xfId="23300" xr:uid="{00000000-0005-0000-0000-0000407F0000}"/>
    <cellStyle name="SAPBEXstdDataEmph 2 2 4 8" xfId="34637" xr:uid="{00000000-0005-0000-0000-0000417F0000}"/>
    <cellStyle name="SAPBEXstdDataEmph 2 2 5" xfId="10304" xr:uid="{00000000-0005-0000-0000-0000427F0000}"/>
    <cellStyle name="SAPBEXstdDataEmph 2 2 6" xfId="13658" xr:uid="{00000000-0005-0000-0000-0000437F0000}"/>
    <cellStyle name="SAPBEXstdDataEmph 2 2 6 2" xfId="25222" xr:uid="{00000000-0005-0000-0000-0000447F0000}"/>
    <cellStyle name="SAPBEXstdDataEmph 2 2 6 3" xfId="36461" xr:uid="{00000000-0005-0000-0000-0000457F0000}"/>
    <cellStyle name="SAPBEXstdDataEmph 2 2 7" xfId="14751" xr:uid="{00000000-0005-0000-0000-0000467F0000}"/>
    <cellStyle name="SAPBEXstdDataEmph 2 2 7 2" xfId="26310" xr:uid="{00000000-0005-0000-0000-0000477F0000}"/>
    <cellStyle name="SAPBEXstdDataEmph 2 2 7 3" xfId="37404" xr:uid="{00000000-0005-0000-0000-0000487F0000}"/>
    <cellStyle name="SAPBEXstdDataEmph 2 2 8" xfId="13499" xr:uid="{00000000-0005-0000-0000-0000497F0000}"/>
    <cellStyle name="SAPBEXstdDataEmph 2 2 8 2" xfId="25063" xr:uid="{00000000-0005-0000-0000-00004A7F0000}"/>
    <cellStyle name="SAPBEXstdDataEmph 2 2 8 3" xfId="36322" xr:uid="{00000000-0005-0000-0000-00004B7F0000}"/>
    <cellStyle name="SAPBEXstdDataEmph 2 2 9" xfId="14459" xr:uid="{00000000-0005-0000-0000-00004C7F0000}"/>
    <cellStyle name="SAPBEXstdDataEmph 2 2 9 2" xfId="26023" xr:uid="{00000000-0005-0000-0000-00004D7F0000}"/>
    <cellStyle name="SAPBEXstdDataEmph 2 2 9 3" xfId="37167" xr:uid="{00000000-0005-0000-0000-00004E7F0000}"/>
    <cellStyle name="SAPBEXstdDataEmph 2 3" xfId="4539" xr:uid="{00000000-0005-0000-0000-00004F7F0000}"/>
    <cellStyle name="SAPBEXstdDataEmph 2 3 2" xfId="5514" xr:uid="{00000000-0005-0000-0000-0000507F0000}"/>
    <cellStyle name="SAPBEXstdDataEmph 2 3 2 10" xfId="8541" xr:uid="{00000000-0005-0000-0000-0000517F0000}"/>
    <cellStyle name="SAPBEXstdDataEmph 2 3 2 11" xfId="8781" xr:uid="{00000000-0005-0000-0000-0000527F0000}"/>
    <cellStyle name="SAPBEXstdDataEmph 2 3 2 2" xfId="7405" xr:uid="{00000000-0005-0000-0000-0000537F0000}"/>
    <cellStyle name="SAPBEXstdDataEmph 2 3 2 2 2" xfId="16635" xr:uid="{00000000-0005-0000-0000-0000547F0000}"/>
    <cellStyle name="SAPBEXstdDataEmph 2 3 2 2 2 2" xfId="28189" xr:uid="{00000000-0005-0000-0000-0000557F0000}"/>
    <cellStyle name="SAPBEXstdDataEmph 2 3 2 2 2 3" xfId="39072" xr:uid="{00000000-0005-0000-0000-0000567F0000}"/>
    <cellStyle name="SAPBEXstdDataEmph 2 3 2 2 3" xfId="18468" xr:uid="{00000000-0005-0000-0000-0000577F0000}"/>
    <cellStyle name="SAPBEXstdDataEmph 2 3 2 2 3 2" xfId="29956" xr:uid="{00000000-0005-0000-0000-0000587F0000}"/>
    <cellStyle name="SAPBEXstdDataEmph 2 3 2 2 3 3" xfId="40756" xr:uid="{00000000-0005-0000-0000-0000597F0000}"/>
    <cellStyle name="SAPBEXstdDataEmph 2 3 2 2 4" xfId="20154" xr:uid="{00000000-0005-0000-0000-00005A7F0000}"/>
    <cellStyle name="SAPBEXstdDataEmph 2 3 2 2 4 2" xfId="31642" xr:uid="{00000000-0005-0000-0000-00005B7F0000}"/>
    <cellStyle name="SAPBEXstdDataEmph 2 3 2 2 4 3" xfId="42296" xr:uid="{00000000-0005-0000-0000-00005C7F0000}"/>
    <cellStyle name="SAPBEXstdDataEmph 2 3 2 2 5" xfId="21888" xr:uid="{00000000-0005-0000-0000-00005D7F0000}"/>
    <cellStyle name="SAPBEXstdDataEmph 2 3 2 2 5 2" xfId="33369" xr:uid="{00000000-0005-0000-0000-00005E7F0000}"/>
    <cellStyle name="SAPBEXstdDataEmph 2 3 2 2 5 3" xfId="43835" xr:uid="{00000000-0005-0000-0000-00005F7F0000}"/>
    <cellStyle name="SAPBEXstdDataEmph 2 3 2 2 6" xfId="12055" xr:uid="{00000000-0005-0000-0000-0000607F0000}"/>
    <cellStyle name="SAPBEXstdDataEmph 2 3 2 2 7" xfId="23712" xr:uid="{00000000-0005-0000-0000-0000617F0000}"/>
    <cellStyle name="SAPBEXstdDataEmph 2 3 2 2 8" xfId="35047" xr:uid="{00000000-0005-0000-0000-0000627F0000}"/>
    <cellStyle name="SAPBEXstdDataEmph 2 3 2 3" xfId="7899" xr:uid="{00000000-0005-0000-0000-0000637F0000}"/>
    <cellStyle name="SAPBEXstdDataEmph 2 3 2 3 2" xfId="16884" xr:uid="{00000000-0005-0000-0000-0000647F0000}"/>
    <cellStyle name="SAPBEXstdDataEmph 2 3 2 3 2 2" xfId="28438" xr:uid="{00000000-0005-0000-0000-0000657F0000}"/>
    <cellStyle name="SAPBEXstdDataEmph 2 3 2 3 2 3" xfId="39280" xr:uid="{00000000-0005-0000-0000-0000667F0000}"/>
    <cellStyle name="SAPBEXstdDataEmph 2 3 2 3 3" xfId="18663" xr:uid="{00000000-0005-0000-0000-0000677F0000}"/>
    <cellStyle name="SAPBEXstdDataEmph 2 3 2 3 3 2" xfId="30151" xr:uid="{00000000-0005-0000-0000-0000687F0000}"/>
    <cellStyle name="SAPBEXstdDataEmph 2 3 2 3 3 3" xfId="40948" xr:uid="{00000000-0005-0000-0000-0000697F0000}"/>
    <cellStyle name="SAPBEXstdDataEmph 2 3 2 3 4" xfId="20371" xr:uid="{00000000-0005-0000-0000-00006A7F0000}"/>
    <cellStyle name="SAPBEXstdDataEmph 2 3 2 3 4 2" xfId="31859" xr:uid="{00000000-0005-0000-0000-00006B7F0000}"/>
    <cellStyle name="SAPBEXstdDataEmph 2 3 2 3 4 3" xfId="42476" xr:uid="{00000000-0005-0000-0000-00006C7F0000}"/>
    <cellStyle name="SAPBEXstdDataEmph 2 3 2 3 5" xfId="22105" xr:uid="{00000000-0005-0000-0000-00006D7F0000}"/>
    <cellStyle name="SAPBEXstdDataEmph 2 3 2 3 5 2" xfId="33586" xr:uid="{00000000-0005-0000-0000-00006E7F0000}"/>
    <cellStyle name="SAPBEXstdDataEmph 2 3 2 3 5 3" xfId="44015" xr:uid="{00000000-0005-0000-0000-00006F7F0000}"/>
    <cellStyle name="SAPBEXstdDataEmph 2 3 2 3 6" xfId="12350" xr:uid="{00000000-0005-0000-0000-0000707F0000}"/>
    <cellStyle name="SAPBEXstdDataEmph 2 3 2 3 7" xfId="23929" xr:uid="{00000000-0005-0000-0000-0000717F0000}"/>
    <cellStyle name="SAPBEXstdDataEmph 2 3 2 3 8" xfId="35264" xr:uid="{00000000-0005-0000-0000-0000727F0000}"/>
    <cellStyle name="SAPBEXstdDataEmph 2 3 2 4" xfId="8001" xr:uid="{00000000-0005-0000-0000-0000737F0000}"/>
    <cellStyle name="SAPBEXstdDataEmph 2 3 2 4 2" xfId="16986" xr:uid="{00000000-0005-0000-0000-0000747F0000}"/>
    <cellStyle name="SAPBEXstdDataEmph 2 3 2 4 2 2" xfId="28540" xr:uid="{00000000-0005-0000-0000-0000757F0000}"/>
    <cellStyle name="SAPBEXstdDataEmph 2 3 2 4 2 3" xfId="39378" xr:uid="{00000000-0005-0000-0000-0000767F0000}"/>
    <cellStyle name="SAPBEXstdDataEmph 2 3 2 4 3" xfId="18763" xr:uid="{00000000-0005-0000-0000-0000777F0000}"/>
    <cellStyle name="SAPBEXstdDataEmph 2 3 2 4 3 2" xfId="30251" xr:uid="{00000000-0005-0000-0000-0000787F0000}"/>
    <cellStyle name="SAPBEXstdDataEmph 2 3 2 4 3 3" xfId="41047" xr:uid="{00000000-0005-0000-0000-0000797F0000}"/>
    <cellStyle name="SAPBEXstdDataEmph 2 3 2 4 4" xfId="20473" xr:uid="{00000000-0005-0000-0000-00007A7F0000}"/>
    <cellStyle name="SAPBEXstdDataEmph 2 3 2 4 4 2" xfId="31961" xr:uid="{00000000-0005-0000-0000-00007B7F0000}"/>
    <cellStyle name="SAPBEXstdDataEmph 2 3 2 4 4 3" xfId="42574" xr:uid="{00000000-0005-0000-0000-00007C7F0000}"/>
    <cellStyle name="SAPBEXstdDataEmph 2 3 2 4 5" xfId="22207" xr:uid="{00000000-0005-0000-0000-00007D7F0000}"/>
    <cellStyle name="SAPBEXstdDataEmph 2 3 2 4 5 2" xfId="33688" xr:uid="{00000000-0005-0000-0000-00007E7F0000}"/>
    <cellStyle name="SAPBEXstdDataEmph 2 3 2 4 5 3" xfId="44113" xr:uid="{00000000-0005-0000-0000-00007F7F0000}"/>
    <cellStyle name="SAPBEXstdDataEmph 2 3 2 4 6" xfId="12452" xr:uid="{00000000-0005-0000-0000-0000807F0000}"/>
    <cellStyle name="SAPBEXstdDataEmph 2 3 2 4 7" xfId="24031" xr:uid="{00000000-0005-0000-0000-0000817F0000}"/>
    <cellStyle name="SAPBEXstdDataEmph 2 3 2 4 8" xfId="35366" xr:uid="{00000000-0005-0000-0000-0000827F0000}"/>
    <cellStyle name="SAPBEXstdDataEmph 2 3 2 5" xfId="14276" xr:uid="{00000000-0005-0000-0000-0000837F0000}"/>
    <cellStyle name="SAPBEXstdDataEmph 2 3 2 5 2" xfId="25840" xr:uid="{00000000-0005-0000-0000-0000847F0000}"/>
    <cellStyle name="SAPBEXstdDataEmph 2 3 2 5 3" xfId="37003" xr:uid="{00000000-0005-0000-0000-0000857F0000}"/>
    <cellStyle name="SAPBEXstdDataEmph 2 3 2 6" xfId="13413" xr:uid="{00000000-0005-0000-0000-0000867F0000}"/>
    <cellStyle name="SAPBEXstdDataEmph 2 3 2 6 2" xfId="24979" xr:uid="{00000000-0005-0000-0000-0000877F0000}"/>
    <cellStyle name="SAPBEXstdDataEmph 2 3 2 6 3" xfId="36247" xr:uid="{00000000-0005-0000-0000-0000887F0000}"/>
    <cellStyle name="SAPBEXstdDataEmph 2 3 2 7" xfId="15137" xr:uid="{00000000-0005-0000-0000-0000897F0000}"/>
    <cellStyle name="SAPBEXstdDataEmph 2 3 2 7 2" xfId="26695" xr:uid="{00000000-0005-0000-0000-00008A7F0000}"/>
    <cellStyle name="SAPBEXstdDataEmph 2 3 2 7 3" xfId="37736" xr:uid="{00000000-0005-0000-0000-00008B7F0000}"/>
    <cellStyle name="SAPBEXstdDataEmph 2 3 2 8" xfId="12723" xr:uid="{00000000-0005-0000-0000-00008C7F0000}"/>
    <cellStyle name="SAPBEXstdDataEmph 2 3 2 8 2" xfId="24293" xr:uid="{00000000-0005-0000-0000-00008D7F0000}"/>
    <cellStyle name="SAPBEXstdDataEmph 2 3 2 8 3" xfId="35617" xr:uid="{00000000-0005-0000-0000-00008E7F0000}"/>
    <cellStyle name="SAPBEXstdDataEmph 2 3 2 9" xfId="9189" xr:uid="{00000000-0005-0000-0000-00008F7F0000}"/>
    <cellStyle name="SAPBEXstdDataEmph 2 3 3" xfId="10306" xr:uid="{00000000-0005-0000-0000-0000907F0000}"/>
    <cellStyle name="SAPBEXstdDataEmph 2 3 4" xfId="13659" xr:uid="{00000000-0005-0000-0000-0000917F0000}"/>
    <cellStyle name="SAPBEXstdDataEmph 2 3 4 2" xfId="25223" xr:uid="{00000000-0005-0000-0000-0000927F0000}"/>
    <cellStyle name="SAPBEXstdDataEmph 2 3 4 3" xfId="36462" xr:uid="{00000000-0005-0000-0000-0000937F0000}"/>
    <cellStyle name="SAPBEXstdDataEmph 2 3 5" xfId="13131" xr:uid="{00000000-0005-0000-0000-0000947F0000}"/>
    <cellStyle name="SAPBEXstdDataEmph 2 3 5 2" xfId="24700" xr:uid="{00000000-0005-0000-0000-0000957F0000}"/>
    <cellStyle name="SAPBEXstdDataEmph 2 3 5 3" xfId="35988" xr:uid="{00000000-0005-0000-0000-0000967F0000}"/>
    <cellStyle name="SAPBEXstdDataEmph 2 3 6" xfId="17424" xr:uid="{00000000-0005-0000-0000-0000977F0000}"/>
    <cellStyle name="SAPBEXstdDataEmph 2 3 6 2" xfId="28912" xr:uid="{00000000-0005-0000-0000-0000987F0000}"/>
    <cellStyle name="SAPBEXstdDataEmph 2 3 6 3" xfId="39716" xr:uid="{00000000-0005-0000-0000-0000997F0000}"/>
    <cellStyle name="SAPBEXstdDataEmph 2 3 7" xfId="14725" xr:uid="{00000000-0005-0000-0000-00009A7F0000}"/>
    <cellStyle name="SAPBEXstdDataEmph 2 3 7 2" xfId="26284" xr:uid="{00000000-0005-0000-0000-00009B7F0000}"/>
    <cellStyle name="SAPBEXstdDataEmph 2 3 7 3" xfId="37381" xr:uid="{00000000-0005-0000-0000-00009C7F0000}"/>
    <cellStyle name="SAPBEXstdDataEmph 2 3 8" xfId="8292" xr:uid="{00000000-0005-0000-0000-00009D7F0000}"/>
    <cellStyle name="SAPBEXstdDataEmph 2 4" xfId="4540" xr:uid="{00000000-0005-0000-0000-00009E7F0000}"/>
    <cellStyle name="SAPBEXstdDataEmph 2 4 10" xfId="17421" xr:uid="{00000000-0005-0000-0000-00009F7F0000}"/>
    <cellStyle name="SAPBEXstdDataEmph 2 4 10 2" xfId="28909" xr:uid="{00000000-0005-0000-0000-0000A07F0000}"/>
    <cellStyle name="SAPBEXstdDataEmph 2 4 10 3" xfId="39713" xr:uid="{00000000-0005-0000-0000-0000A17F0000}"/>
    <cellStyle name="SAPBEXstdDataEmph 2 4 11" xfId="13985" xr:uid="{00000000-0005-0000-0000-0000A27F0000}"/>
    <cellStyle name="SAPBEXstdDataEmph 2 4 11 2" xfId="25549" xr:uid="{00000000-0005-0000-0000-0000A37F0000}"/>
    <cellStyle name="SAPBEXstdDataEmph 2 4 11 3" xfId="36752" xr:uid="{00000000-0005-0000-0000-0000A47F0000}"/>
    <cellStyle name="SAPBEXstdDataEmph 2 4 12" xfId="8798" xr:uid="{00000000-0005-0000-0000-0000A57F0000}"/>
    <cellStyle name="SAPBEXstdDataEmph 2 4 13" xfId="8435" xr:uid="{00000000-0005-0000-0000-0000A67F0000}"/>
    <cellStyle name="SAPBEXstdDataEmph 2 4 2" xfId="4541" xr:uid="{00000000-0005-0000-0000-0000A77F0000}"/>
    <cellStyle name="SAPBEXstdDataEmph 2 4 3" xfId="5512" xr:uid="{00000000-0005-0000-0000-0000A87F0000}"/>
    <cellStyle name="SAPBEXstdDataEmph 2 4 3 2" xfId="15324" xr:uid="{00000000-0005-0000-0000-0000A97F0000}"/>
    <cellStyle name="SAPBEXstdDataEmph 2 4 3 2 2" xfId="26879" xr:uid="{00000000-0005-0000-0000-0000AA7F0000}"/>
    <cellStyle name="SAPBEXstdDataEmph 2 4 3 2 3" xfId="37909" xr:uid="{00000000-0005-0000-0000-0000AB7F0000}"/>
    <cellStyle name="SAPBEXstdDataEmph 2 4 3 3" xfId="17301" xr:uid="{00000000-0005-0000-0000-0000AC7F0000}"/>
    <cellStyle name="SAPBEXstdDataEmph 2 4 3 3 2" xfId="28789" xr:uid="{00000000-0005-0000-0000-0000AD7F0000}"/>
    <cellStyle name="SAPBEXstdDataEmph 2 4 3 3 3" xfId="39597" xr:uid="{00000000-0005-0000-0000-0000AE7F0000}"/>
    <cellStyle name="SAPBEXstdDataEmph 2 4 3 4" xfId="18908" xr:uid="{00000000-0005-0000-0000-0000AF7F0000}"/>
    <cellStyle name="SAPBEXstdDataEmph 2 4 3 4 2" xfId="30396" xr:uid="{00000000-0005-0000-0000-0000B07F0000}"/>
    <cellStyle name="SAPBEXstdDataEmph 2 4 3 4 3" xfId="41190" xr:uid="{00000000-0005-0000-0000-0000B17F0000}"/>
    <cellStyle name="SAPBEXstdDataEmph 2 4 3 5" xfId="20648" xr:uid="{00000000-0005-0000-0000-0000B27F0000}"/>
    <cellStyle name="SAPBEXstdDataEmph 2 4 3 5 2" xfId="32132" xr:uid="{00000000-0005-0000-0000-0000B37F0000}"/>
    <cellStyle name="SAPBEXstdDataEmph 2 4 3 5 3" xfId="42738" xr:uid="{00000000-0005-0000-0000-0000B47F0000}"/>
    <cellStyle name="SAPBEXstdDataEmph 2 4 3 6" xfId="10741" xr:uid="{00000000-0005-0000-0000-0000B57F0000}"/>
    <cellStyle name="SAPBEXstdDataEmph 2 4 3 7" xfId="22480" xr:uid="{00000000-0005-0000-0000-0000B67F0000}"/>
    <cellStyle name="SAPBEXstdDataEmph 2 4 3 8" xfId="33827" xr:uid="{00000000-0005-0000-0000-0000B77F0000}"/>
    <cellStyle name="SAPBEXstdDataEmph 2 4 4" xfId="6941" xr:uid="{00000000-0005-0000-0000-0000B87F0000}"/>
    <cellStyle name="SAPBEXstdDataEmph 2 4 4 2" xfId="16222" xr:uid="{00000000-0005-0000-0000-0000B97F0000}"/>
    <cellStyle name="SAPBEXstdDataEmph 2 4 4 2 2" xfId="27776" xr:uid="{00000000-0005-0000-0000-0000BA7F0000}"/>
    <cellStyle name="SAPBEXstdDataEmph 2 4 4 2 3" xfId="38708" xr:uid="{00000000-0005-0000-0000-0000BB7F0000}"/>
    <cellStyle name="SAPBEXstdDataEmph 2 4 4 3" xfId="18096" xr:uid="{00000000-0005-0000-0000-0000BC7F0000}"/>
    <cellStyle name="SAPBEXstdDataEmph 2 4 4 3 2" xfId="29584" xr:uid="{00000000-0005-0000-0000-0000BD7F0000}"/>
    <cellStyle name="SAPBEXstdDataEmph 2 4 4 3 3" xfId="40386" xr:uid="{00000000-0005-0000-0000-0000BE7F0000}"/>
    <cellStyle name="SAPBEXstdDataEmph 2 4 4 4" xfId="19741" xr:uid="{00000000-0005-0000-0000-0000BF7F0000}"/>
    <cellStyle name="SAPBEXstdDataEmph 2 4 4 4 2" xfId="31229" xr:uid="{00000000-0005-0000-0000-0000C07F0000}"/>
    <cellStyle name="SAPBEXstdDataEmph 2 4 4 4 3" xfId="41932" xr:uid="{00000000-0005-0000-0000-0000C17F0000}"/>
    <cellStyle name="SAPBEXstdDataEmph 2 4 4 5" xfId="21475" xr:uid="{00000000-0005-0000-0000-0000C27F0000}"/>
    <cellStyle name="SAPBEXstdDataEmph 2 4 4 5 2" xfId="32956" xr:uid="{00000000-0005-0000-0000-0000C37F0000}"/>
    <cellStyle name="SAPBEXstdDataEmph 2 4 4 5 3" xfId="43471" xr:uid="{00000000-0005-0000-0000-0000C47F0000}"/>
    <cellStyle name="SAPBEXstdDataEmph 2 4 4 6" xfId="11644" xr:uid="{00000000-0005-0000-0000-0000C57F0000}"/>
    <cellStyle name="SAPBEXstdDataEmph 2 4 4 7" xfId="23299" xr:uid="{00000000-0005-0000-0000-0000C67F0000}"/>
    <cellStyle name="SAPBEXstdDataEmph 2 4 4 8" xfId="34636" xr:uid="{00000000-0005-0000-0000-0000C77F0000}"/>
    <cellStyle name="SAPBEXstdDataEmph 2 4 5" xfId="6313" xr:uid="{00000000-0005-0000-0000-0000C87F0000}"/>
    <cellStyle name="SAPBEXstdDataEmph 2 4 5 2" xfId="15594" xr:uid="{00000000-0005-0000-0000-0000C97F0000}"/>
    <cellStyle name="SAPBEXstdDataEmph 2 4 5 2 2" xfId="27148" xr:uid="{00000000-0005-0000-0000-0000CA7F0000}"/>
    <cellStyle name="SAPBEXstdDataEmph 2 4 5 2 3" xfId="38156" xr:uid="{00000000-0005-0000-0000-0000CB7F0000}"/>
    <cellStyle name="SAPBEXstdDataEmph 2 4 5 3" xfId="17534" xr:uid="{00000000-0005-0000-0000-0000CC7F0000}"/>
    <cellStyle name="SAPBEXstdDataEmph 2 4 5 3 2" xfId="29022" xr:uid="{00000000-0005-0000-0000-0000CD7F0000}"/>
    <cellStyle name="SAPBEXstdDataEmph 2 4 5 3 3" xfId="39825" xr:uid="{00000000-0005-0000-0000-0000CE7F0000}"/>
    <cellStyle name="SAPBEXstdDataEmph 2 4 5 4" xfId="19113" xr:uid="{00000000-0005-0000-0000-0000CF7F0000}"/>
    <cellStyle name="SAPBEXstdDataEmph 2 4 5 4 2" xfId="30601" xr:uid="{00000000-0005-0000-0000-0000D07F0000}"/>
    <cellStyle name="SAPBEXstdDataEmph 2 4 5 4 3" xfId="41380" xr:uid="{00000000-0005-0000-0000-0000D17F0000}"/>
    <cellStyle name="SAPBEXstdDataEmph 2 4 5 5" xfId="20847" xr:uid="{00000000-0005-0000-0000-0000D27F0000}"/>
    <cellStyle name="SAPBEXstdDataEmph 2 4 5 5 2" xfId="32328" xr:uid="{00000000-0005-0000-0000-0000D37F0000}"/>
    <cellStyle name="SAPBEXstdDataEmph 2 4 5 5 3" xfId="42919" xr:uid="{00000000-0005-0000-0000-0000D47F0000}"/>
    <cellStyle name="SAPBEXstdDataEmph 2 4 5 6" xfId="11016" xr:uid="{00000000-0005-0000-0000-0000D57F0000}"/>
    <cellStyle name="SAPBEXstdDataEmph 2 4 5 7" xfId="22671" xr:uid="{00000000-0005-0000-0000-0000D67F0000}"/>
    <cellStyle name="SAPBEXstdDataEmph 2 4 5 8" xfId="34008" xr:uid="{00000000-0005-0000-0000-0000D77F0000}"/>
    <cellStyle name="SAPBEXstdDataEmph 2 4 6" xfId="6739" xr:uid="{00000000-0005-0000-0000-0000D87F0000}"/>
    <cellStyle name="SAPBEXstdDataEmph 2 4 6 2" xfId="16020" xr:uid="{00000000-0005-0000-0000-0000D97F0000}"/>
    <cellStyle name="SAPBEXstdDataEmph 2 4 6 2 2" xfId="27574" xr:uid="{00000000-0005-0000-0000-0000DA7F0000}"/>
    <cellStyle name="SAPBEXstdDataEmph 2 4 6 2 3" xfId="38531" xr:uid="{00000000-0005-0000-0000-0000DB7F0000}"/>
    <cellStyle name="SAPBEXstdDataEmph 2 4 6 3" xfId="17918" xr:uid="{00000000-0005-0000-0000-0000DC7F0000}"/>
    <cellStyle name="SAPBEXstdDataEmph 2 4 6 3 2" xfId="29406" xr:uid="{00000000-0005-0000-0000-0000DD7F0000}"/>
    <cellStyle name="SAPBEXstdDataEmph 2 4 6 3 3" xfId="40208" xr:uid="{00000000-0005-0000-0000-0000DE7F0000}"/>
    <cellStyle name="SAPBEXstdDataEmph 2 4 6 4" xfId="19539" xr:uid="{00000000-0005-0000-0000-0000DF7F0000}"/>
    <cellStyle name="SAPBEXstdDataEmph 2 4 6 4 2" xfId="31027" xr:uid="{00000000-0005-0000-0000-0000E07F0000}"/>
    <cellStyle name="SAPBEXstdDataEmph 2 4 6 4 3" xfId="41755" xr:uid="{00000000-0005-0000-0000-0000E17F0000}"/>
    <cellStyle name="SAPBEXstdDataEmph 2 4 6 5" xfId="21273" xr:uid="{00000000-0005-0000-0000-0000E27F0000}"/>
    <cellStyle name="SAPBEXstdDataEmph 2 4 6 5 2" xfId="32754" xr:uid="{00000000-0005-0000-0000-0000E37F0000}"/>
    <cellStyle name="SAPBEXstdDataEmph 2 4 6 5 3" xfId="43294" xr:uid="{00000000-0005-0000-0000-0000E47F0000}"/>
    <cellStyle name="SAPBEXstdDataEmph 2 4 6 6" xfId="11442" xr:uid="{00000000-0005-0000-0000-0000E57F0000}"/>
    <cellStyle name="SAPBEXstdDataEmph 2 4 6 7" xfId="23097" xr:uid="{00000000-0005-0000-0000-0000E67F0000}"/>
    <cellStyle name="SAPBEXstdDataEmph 2 4 6 8" xfId="34434" xr:uid="{00000000-0005-0000-0000-0000E77F0000}"/>
    <cellStyle name="SAPBEXstdDataEmph 2 4 7" xfId="10307" xr:uid="{00000000-0005-0000-0000-0000E87F0000}"/>
    <cellStyle name="SAPBEXstdDataEmph 2 4 8" xfId="13657" xr:uid="{00000000-0005-0000-0000-0000E97F0000}"/>
    <cellStyle name="SAPBEXstdDataEmph 2 4 8 2" xfId="25221" xr:uid="{00000000-0005-0000-0000-0000EA7F0000}"/>
    <cellStyle name="SAPBEXstdDataEmph 2 4 8 3" xfId="36460" xr:uid="{00000000-0005-0000-0000-0000EB7F0000}"/>
    <cellStyle name="SAPBEXstdDataEmph 2 4 9" xfId="13132" xr:uid="{00000000-0005-0000-0000-0000EC7F0000}"/>
    <cellStyle name="SAPBEXstdDataEmph 2 4 9 2" xfId="24701" xr:uid="{00000000-0005-0000-0000-0000ED7F0000}"/>
    <cellStyle name="SAPBEXstdDataEmph 2 4 9 3" xfId="35989" xr:uid="{00000000-0005-0000-0000-0000EE7F0000}"/>
    <cellStyle name="SAPBEXstdDataEmph 2 5" xfId="4542" xr:uid="{00000000-0005-0000-0000-0000EF7F0000}"/>
    <cellStyle name="SAPBEXstdDataEmph 2 5 10" xfId="9187" xr:uid="{00000000-0005-0000-0000-0000F07F0000}"/>
    <cellStyle name="SAPBEXstdDataEmph 2 5 11" xfId="9471" xr:uid="{00000000-0005-0000-0000-0000F17F0000}"/>
    <cellStyle name="SAPBEXstdDataEmph 2 5 12" xfId="8333" xr:uid="{00000000-0005-0000-0000-0000F27F0000}"/>
    <cellStyle name="SAPBEXstdDataEmph 2 5 2" xfId="7403" xr:uid="{00000000-0005-0000-0000-0000F37F0000}"/>
    <cellStyle name="SAPBEXstdDataEmph 2 5 2 2" xfId="16633" xr:uid="{00000000-0005-0000-0000-0000F47F0000}"/>
    <cellStyle name="SAPBEXstdDataEmph 2 5 2 2 2" xfId="28187" xr:uid="{00000000-0005-0000-0000-0000F57F0000}"/>
    <cellStyle name="SAPBEXstdDataEmph 2 5 2 2 3" xfId="39070" xr:uid="{00000000-0005-0000-0000-0000F67F0000}"/>
    <cellStyle name="SAPBEXstdDataEmph 2 5 2 3" xfId="18466" xr:uid="{00000000-0005-0000-0000-0000F77F0000}"/>
    <cellStyle name="SAPBEXstdDataEmph 2 5 2 3 2" xfId="29954" xr:uid="{00000000-0005-0000-0000-0000F87F0000}"/>
    <cellStyle name="SAPBEXstdDataEmph 2 5 2 3 3" xfId="40754" xr:uid="{00000000-0005-0000-0000-0000F97F0000}"/>
    <cellStyle name="SAPBEXstdDataEmph 2 5 2 4" xfId="20152" xr:uid="{00000000-0005-0000-0000-0000FA7F0000}"/>
    <cellStyle name="SAPBEXstdDataEmph 2 5 2 4 2" xfId="31640" xr:uid="{00000000-0005-0000-0000-0000FB7F0000}"/>
    <cellStyle name="SAPBEXstdDataEmph 2 5 2 4 3" xfId="42294" xr:uid="{00000000-0005-0000-0000-0000FC7F0000}"/>
    <cellStyle name="SAPBEXstdDataEmph 2 5 2 5" xfId="21886" xr:uid="{00000000-0005-0000-0000-0000FD7F0000}"/>
    <cellStyle name="SAPBEXstdDataEmph 2 5 2 5 2" xfId="33367" xr:uid="{00000000-0005-0000-0000-0000FE7F0000}"/>
    <cellStyle name="SAPBEXstdDataEmph 2 5 2 5 3" xfId="43833" xr:uid="{00000000-0005-0000-0000-0000FF7F0000}"/>
    <cellStyle name="SAPBEXstdDataEmph 2 5 2 6" xfId="12053" xr:uid="{00000000-0005-0000-0000-000000800000}"/>
    <cellStyle name="SAPBEXstdDataEmph 2 5 2 7" xfId="23710" xr:uid="{00000000-0005-0000-0000-000001800000}"/>
    <cellStyle name="SAPBEXstdDataEmph 2 5 2 8" xfId="35045" xr:uid="{00000000-0005-0000-0000-000002800000}"/>
    <cellStyle name="SAPBEXstdDataEmph 2 5 3" xfId="7897" xr:uid="{00000000-0005-0000-0000-000003800000}"/>
    <cellStyle name="SAPBEXstdDataEmph 2 5 3 2" xfId="16882" xr:uid="{00000000-0005-0000-0000-000004800000}"/>
    <cellStyle name="SAPBEXstdDataEmph 2 5 3 2 2" xfId="28436" xr:uid="{00000000-0005-0000-0000-000005800000}"/>
    <cellStyle name="SAPBEXstdDataEmph 2 5 3 2 3" xfId="39278" xr:uid="{00000000-0005-0000-0000-000006800000}"/>
    <cellStyle name="SAPBEXstdDataEmph 2 5 3 3" xfId="18661" xr:uid="{00000000-0005-0000-0000-000007800000}"/>
    <cellStyle name="SAPBEXstdDataEmph 2 5 3 3 2" xfId="30149" xr:uid="{00000000-0005-0000-0000-000008800000}"/>
    <cellStyle name="SAPBEXstdDataEmph 2 5 3 3 3" xfId="40946" xr:uid="{00000000-0005-0000-0000-000009800000}"/>
    <cellStyle name="SAPBEXstdDataEmph 2 5 3 4" xfId="20369" xr:uid="{00000000-0005-0000-0000-00000A800000}"/>
    <cellStyle name="SAPBEXstdDataEmph 2 5 3 4 2" xfId="31857" xr:uid="{00000000-0005-0000-0000-00000B800000}"/>
    <cellStyle name="SAPBEXstdDataEmph 2 5 3 4 3" xfId="42474" xr:uid="{00000000-0005-0000-0000-00000C800000}"/>
    <cellStyle name="SAPBEXstdDataEmph 2 5 3 5" xfId="22103" xr:uid="{00000000-0005-0000-0000-00000D800000}"/>
    <cellStyle name="SAPBEXstdDataEmph 2 5 3 5 2" xfId="33584" xr:uid="{00000000-0005-0000-0000-00000E800000}"/>
    <cellStyle name="SAPBEXstdDataEmph 2 5 3 5 3" xfId="44013" xr:uid="{00000000-0005-0000-0000-00000F800000}"/>
    <cellStyle name="SAPBEXstdDataEmph 2 5 3 6" xfId="12348" xr:uid="{00000000-0005-0000-0000-000010800000}"/>
    <cellStyle name="SAPBEXstdDataEmph 2 5 3 7" xfId="23927" xr:uid="{00000000-0005-0000-0000-000011800000}"/>
    <cellStyle name="SAPBEXstdDataEmph 2 5 3 8" xfId="35262" xr:uid="{00000000-0005-0000-0000-000012800000}"/>
    <cellStyle name="SAPBEXstdDataEmph 2 5 4" xfId="7999" xr:uid="{00000000-0005-0000-0000-000013800000}"/>
    <cellStyle name="SAPBEXstdDataEmph 2 5 4 2" xfId="16984" xr:uid="{00000000-0005-0000-0000-000014800000}"/>
    <cellStyle name="SAPBEXstdDataEmph 2 5 4 2 2" xfId="28538" xr:uid="{00000000-0005-0000-0000-000015800000}"/>
    <cellStyle name="SAPBEXstdDataEmph 2 5 4 2 3" xfId="39376" xr:uid="{00000000-0005-0000-0000-000016800000}"/>
    <cellStyle name="SAPBEXstdDataEmph 2 5 4 3" xfId="18761" xr:uid="{00000000-0005-0000-0000-000017800000}"/>
    <cellStyle name="SAPBEXstdDataEmph 2 5 4 3 2" xfId="30249" xr:uid="{00000000-0005-0000-0000-000018800000}"/>
    <cellStyle name="SAPBEXstdDataEmph 2 5 4 3 3" xfId="41045" xr:uid="{00000000-0005-0000-0000-000019800000}"/>
    <cellStyle name="SAPBEXstdDataEmph 2 5 4 4" xfId="20471" xr:uid="{00000000-0005-0000-0000-00001A800000}"/>
    <cellStyle name="SAPBEXstdDataEmph 2 5 4 4 2" xfId="31959" xr:uid="{00000000-0005-0000-0000-00001B800000}"/>
    <cellStyle name="SAPBEXstdDataEmph 2 5 4 4 3" xfId="42572" xr:uid="{00000000-0005-0000-0000-00001C800000}"/>
    <cellStyle name="SAPBEXstdDataEmph 2 5 4 5" xfId="22205" xr:uid="{00000000-0005-0000-0000-00001D800000}"/>
    <cellStyle name="SAPBEXstdDataEmph 2 5 4 5 2" xfId="33686" xr:uid="{00000000-0005-0000-0000-00001E800000}"/>
    <cellStyle name="SAPBEXstdDataEmph 2 5 4 5 3" xfId="44111" xr:uid="{00000000-0005-0000-0000-00001F800000}"/>
    <cellStyle name="SAPBEXstdDataEmph 2 5 4 6" xfId="12450" xr:uid="{00000000-0005-0000-0000-000020800000}"/>
    <cellStyle name="SAPBEXstdDataEmph 2 5 4 7" xfId="24029" xr:uid="{00000000-0005-0000-0000-000021800000}"/>
    <cellStyle name="SAPBEXstdDataEmph 2 5 4 8" xfId="35364" xr:uid="{00000000-0005-0000-0000-000022800000}"/>
    <cellStyle name="SAPBEXstdDataEmph 2 5 5" xfId="10308" xr:uid="{00000000-0005-0000-0000-000023800000}"/>
    <cellStyle name="SAPBEXstdDataEmph 2 5 6" xfId="14274" xr:uid="{00000000-0005-0000-0000-000024800000}"/>
    <cellStyle name="SAPBEXstdDataEmph 2 5 6 2" xfId="25838" xr:uid="{00000000-0005-0000-0000-000025800000}"/>
    <cellStyle name="SAPBEXstdDataEmph 2 5 6 3" xfId="37001" xr:uid="{00000000-0005-0000-0000-000026800000}"/>
    <cellStyle name="SAPBEXstdDataEmph 2 5 7" xfId="13418" xr:uid="{00000000-0005-0000-0000-000027800000}"/>
    <cellStyle name="SAPBEXstdDataEmph 2 5 7 2" xfId="24984" xr:uid="{00000000-0005-0000-0000-000028800000}"/>
    <cellStyle name="SAPBEXstdDataEmph 2 5 7 3" xfId="36249" xr:uid="{00000000-0005-0000-0000-000029800000}"/>
    <cellStyle name="SAPBEXstdDataEmph 2 5 8" xfId="14841" xr:uid="{00000000-0005-0000-0000-00002A800000}"/>
    <cellStyle name="SAPBEXstdDataEmph 2 5 8 2" xfId="26400" xr:uid="{00000000-0005-0000-0000-00002B800000}"/>
    <cellStyle name="SAPBEXstdDataEmph 2 5 8 3" xfId="37485" xr:uid="{00000000-0005-0000-0000-00002C800000}"/>
    <cellStyle name="SAPBEXstdDataEmph 2 5 9" xfId="12807" xr:uid="{00000000-0005-0000-0000-00002D800000}"/>
    <cellStyle name="SAPBEXstdDataEmph 2 5 9 2" xfId="24377" xr:uid="{00000000-0005-0000-0000-00002E800000}"/>
    <cellStyle name="SAPBEXstdDataEmph 2 5 9 3" xfId="35696" xr:uid="{00000000-0005-0000-0000-00002F800000}"/>
    <cellStyle name="SAPBEXstdDataEmph 2 6" xfId="7724" xr:uid="{00000000-0005-0000-0000-000030800000}"/>
    <cellStyle name="SAPBEXstdDataEmph 2 6 10" xfId="8926" xr:uid="{00000000-0005-0000-0000-000031800000}"/>
    <cellStyle name="SAPBEXstdDataEmph 2 6 2" xfId="7941" xr:uid="{00000000-0005-0000-0000-000032800000}"/>
    <cellStyle name="SAPBEXstdDataEmph 2 6 2 2" xfId="16926" xr:uid="{00000000-0005-0000-0000-000033800000}"/>
    <cellStyle name="SAPBEXstdDataEmph 2 6 2 2 2" xfId="28480" xr:uid="{00000000-0005-0000-0000-000034800000}"/>
    <cellStyle name="SAPBEXstdDataEmph 2 6 2 2 3" xfId="39320" xr:uid="{00000000-0005-0000-0000-000035800000}"/>
    <cellStyle name="SAPBEXstdDataEmph 2 6 2 3" xfId="18704" xr:uid="{00000000-0005-0000-0000-000036800000}"/>
    <cellStyle name="SAPBEXstdDataEmph 2 6 2 3 2" xfId="30192" xr:uid="{00000000-0005-0000-0000-000037800000}"/>
    <cellStyle name="SAPBEXstdDataEmph 2 6 2 3 3" xfId="40988" xr:uid="{00000000-0005-0000-0000-000038800000}"/>
    <cellStyle name="SAPBEXstdDataEmph 2 6 2 4" xfId="20413" xr:uid="{00000000-0005-0000-0000-000039800000}"/>
    <cellStyle name="SAPBEXstdDataEmph 2 6 2 4 2" xfId="31901" xr:uid="{00000000-0005-0000-0000-00003A800000}"/>
    <cellStyle name="SAPBEXstdDataEmph 2 6 2 4 3" xfId="42516" xr:uid="{00000000-0005-0000-0000-00003B800000}"/>
    <cellStyle name="SAPBEXstdDataEmph 2 6 2 5" xfId="22147" xr:uid="{00000000-0005-0000-0000-00003C800000}"/>
    <cellStyle name="SAPBEXstdDataEmph 2 6 2 5 2" xfId="33628" xr:uid="{00000000-0005-0000-0000-00003D800000}"/>
    <cellStyle name="SAPBEXstdDataEmph 2 6 2 5 3" xfId="44055" xr:uid="{00000000-0005-0000-0000-00003E800000}"/>
    <cellStyle name="SAPBEXstdDataEmph 2 6 2 6" xfId="12392" xr:uid="{00000000-0005-0000-0000-00003F800000}"/>
    <cellStyle name="SAPBEXstdDataEmph 2 6 2 7" xfId="23971" xr:uid="{00000000-0005-0000-0000-000040800000}"/>
    <cellStyle name="SAPBEXstdDataEmph 2 6 2 8" xfId="35306" xr:uid="{00000000-0005-0000-0000-000041800000}"/>
    <cellStyle name="SAPBEXstdDataEmph 2 6 3" xfId="8070" xr:uid="{00000000-0005-0000-0000-000042800000}"/>
    <cellStyle name="SAPBEXstdDataEmph 2 6 3 2" xfId="17055" xr:uid="{00000000-0005-0000-0000-000043800000}"/>
    <cellStyle name="SAPBEXstdDataEmph 2 6 3 2 2" xfId="28609" xr:uid="{00000000-0005-0000-0000-000044800000}"/>
    <cellStyle name="SAPBEXstdDataEmph 2 6 3 2 3" xfId="39446" xr:uid="{00000000-0005-0000-0000-000045800000}"/>
    <cellStyle name="SAPBEXstdDataEmph 2 6 3 3" xfId="18832" xr:uid="{00000000-0005-0000-0000-000046800000}"/>
    <cellStyle name="SAPBEXstdDataEmph 2 6 3 3 2" xfId="30320" xr:uid="{00000000-0005-0000-0000-000047800000}"/>
    <cellStyle name="SAPBEXstdDataEmph 2 6 3 3 3" xfId="41115" xr:uid="{00000000-0005-0000-0000-000048800000}"/>
    <cellStyle name="SAPBEXstdDataEmph 2 6 3 4" xfId="20542" xr:uid="{00000000-0005-0000-0000-000049800000}"/>
    <cellStyle name="SAPBEXstdDataEmph 2 6 3 4 2" xfId="32030" xr:uid="{00000000-0005-0000-0000-00004A800000}"/>
    <cellStyle name="SAPBEXstdDataEmph 2 6 3 4 3" xfId="42642" xr:uid="{00000000-0005-0000-0000-00004B800000}"/>
    <cellStyle name="SAPBEXstdDataEmph 2 6 3 5" xfId="22276" xr:uid="{00000000-0005-0000-0000-00004C800000}"/>
    <cellStyle name="SAPBEXstdDataEmph 2 6 3 5 2" xfId="33757" xr:uid="{00000000-0005-0000-0000-00004D800000}"/>
    <cellStyle name="SAPBEXstdDataEmph 2 6 3 5 3" xfId="44181" xr:uid="{00000000-0005-0000-0000-00004E800000}"/>
    <cellStyle name="SAPBEXstdDataEmph 2 6 3 6" xfId="12521" xr:uid="{00000000-0005-0000-0000-00004F800000}"/>
    <cellStyle name="SAPBEXstdDataEmph 2 6 3 7" xfId="24100" xr:uid="{00000000-0005-0000-0000-000050800000}"/>
    <cellStyle name="SAPBEXstdDataEmph 2 6 3 8" xfId="35435" xr:uid="{00000000-0005-0000-0000-000051800000}"/>
    <cellStyle name="SAPBEXstdDataEmph 2 6 4" xfId="14442" xr:uid="{00000000-0005-0000-0000-000052800000}"/>
    <cellStyle name="SAPBEXstdDataEmph 2 6 4 2" xfId="26006" xr:uid="{00000000-0005-0000-0000-000053800000}"/>
    <cellStyle name="SAPBEXstdDataEmph 2 6 4 3" xfId="37150" xr:uid="{00000000-0005-0000-0000-000054800000}"/>
    <cellStyle name="SAPBEXstdDataEmph 2 6 5" xfId="14509" xr:uid="{00000000-0005-0000-0000-000055800000}"/>
    <cellStyle name="SAPBEXstdDataEmph 2 6 5 2" xfId="26073" xr:uid="{00000000-0005-0000-0000-000056800000}"/>
    <cellStyle name="SAPBEXstdDataEmph 2 6 5 3" xfId="37216" xr:uid="{00000000-0005-0000-0000-000057800000}"/>
    <cellStyle name="SAPBEXstdDataEmph 2 6 6" xfId="13978" xr:uid="{00000000-0005-0000-0000-000058800000}"/>
    <cellStyle name="SAPBEXstdDataEmph 2 6 6 2" xfId="25542" xr:uid="{00000000-0005-0000-0000-000059800000}"/>
    <cellStyle name="SAPBEXstdDataEmph 2 6 6 3" xfId="36745" xr:uid="{00000000-0005-0000-0000-00005A800000}"/>
    <cellStyle name="SAPBEXstdDataEmph 2 6 7" xfId="15143" xr:uid="{00000000-0005-0000-0000-00005B800000}"/>
    <cellStyle name="SAPBEXstdDataEmph 2 6 7 2" xfId="26701" xr:uid="{00000000-0005-0000-0000-00005C800000}"/>
    <cellStyle name="SAPBEXstdDataEmph 2 6 7 3" xfId="37742" xr:uid="{00000000-0005-0000-0000-00005D800000}"/>
    <cellStyle name="SAPBEXstdDataEmph 2 6 8" xfId="9343" xr:uid="{00000000-0005-0000-0000-00005E800000}"/>
    <cellStyle name="SAPBEXstdDataEmph 2 6 9" xfId="8303" xr:uid="{00000000-0005-0000-0000-00005F800000}"/>
    <cellStyle name="SAPBEXstdDataEmph 2 7" xfId="12632" xr:uid="{00000000-0005-0000-0000-000060800000}"/>
    <cellStyle name="SAPBEXstdDataEmph 2 7 2" xfId="24202" xr:uid="{00000000-0005-0000-0000-000061800000}"/>
    <cellStyle name="SAPBEXstdDataEmph 2 7 3" xfId="35533" xr:uid="{00000000-0005-0000-0000-000062800000}"/>
    <cellStyle name="SAPBEXstdDataEmph 2 8" xfId="15178" xr:uid="{00000000-0005-0000-0000-000063800000}"/>
    <cellStyle name="SAPBEXstdDataEmph 2 8 2" xfId="26736" xr:uid="{00000000-0005-0000-0000-000064800000}"/>
    <cellStyle name="SAPBEXstdDataEmph 2 8 3" xfId="37775" xr:uid="{00000000-0005-0000-0000-000065800000}"/>
    <cellStyle name="SAPBEXstdDataEmph 2 9" xfId="17179" xr:uid="{00000000-0005-0000-0000-000066800000}"/>
    <cellStyle name="SAPBEXstdDataEmph 2 9 2" xfId="28667" xr:uid="{00000000-0005-0000-0000-000067800000}"/>
    <cellStyle name="SAPBEXstdDataEmph 2 9 3" xfId="39486" xr:uid="{00000000-0005-0000-0000-000068800000}"/>
    <cellStyle name="SAPBEXstdDataEmph 3" xfId="4543" xr:uid="{00000000-0005-0000-0000-000069800000}"/>
    <cellStyle name="SAPBEXstdDataEmph 3 10" xfId="12952" xr:uid="{00000000-0005-0000-0000-00006A800000}"/>
    <cellStyle name="SAPBEXstdDataEmph 3 10 2" xfId="24522" xr:uid="{00000000-0005-0000-0000-00006B800000}"/>
    <cellStyle name="SAPBEXstdDataEmph 3 10 3" xfId="35824" xr:uid="{00000000-0005-0000-0000-00006C800000}"/>
    <cellStyle name="SAPBEXstdDataEmph 3 11" xfId="14926" xr:uid="{00000000-0005-0000-0000-00006D800000}"/>
    <cellStyle name="SAPBEXstdDataEmph 3 11 2" xfId="26484" xr:uid="{00000000-0005-0000-0000-00006E800000}"/>
    <cellStyle name="SAPBEXstdDataEmph 3 11 3" xfId="37552" xr:uid="{00000000-0005-0000-0000-00006F800000}"/>
    <cellStyle name="SAPBEXstdDataEmph 3 12" xfId="14032" xr:uid="{00000000-0005-0000-0000-000070800000}"/>
    <cellStyle name="SAPBEXstdDataEmph 3 12 2" xfId="25596" xr:uid="{00000000-0005-0000-0000-000071800000}"/>
    <cellStyle name="SAPBEXstdDataEmph 3 12 3" xfId="36796" xr:uid="{00000000-0005-0000-0000-000072800000}"/>
    <cellStyle name="SAPBEXstdDataEmph 3 13" xfId="12636" xr:uid="{00000000-0005-0000-0000-000073800000}"/>
    <cellStyle name="SAPBEXstdDataEmph 3 13 2" xfId="24206" xr:uid="{00000000-0005-0000-0000-000074800000}"/>
    <cellStyle name="SAPBEXstdDataEmph 3 13 3" xfId="35537" xr:uid="{00000000-0005-0000-0000-000075800000}"/>
    <cellStyle name="SAPBEXstdDataEmph 3 14" xfId="8998" xr:uid="{00000000-0005-0000-0000-000076800000}"/>
    <cellStyle name="SAPBEXstdDataEmph 3 15" xfId="8099" xr:uid="{00000000-0005-0000-0000-000077800000}"/>
    <cellStyle name="SAPBEXstdDataEmph 3 2" xfId="4544" xr:uid="{00000000-0005-0000-0000-000078800000}"/>
    <cellStyle name="SAPBEXstdDataEmph 3 2 10" xfId="13660" xr:uid="{00000000-0005-0000-0000-000079800000}"/>
    <cellStyle name="SAPBEXstdDataEmph 3 2 10 2" xfId="25224" xr:uid="{00000000-0005-0000-0000-00007A800000}"/>
    <cellStyle name="SAPBEXstdDataEmph 3 2 10 3" xfId="36463" xr:uid="{00000000-0005-0000-0000-00007B800000}"/>
    <cellStyle name="SAPBEXstdDataEmph 3 2 11" xfId="14750" xr:uid="{00000000-0005-0000-0000-00007C800000}"/>
    <cellStyle name="SAPBEXstdDataEmph 3 2 11 2" xfId="26309" xr:uid="{00000000-0005-0000-0000-00007D800000}"/>
    <cellStyle name="SAPBEXstdDataEmph 3 2 11 3" xfId="37403" xr:uid="{00000000-0005-0000-0000-00007E800000}"/>
    <cellStyle name="SAPBEXstdDataEmph 3 2 12" xfId="14045" xr:uid="{00000000-0005-0000-0000-00007F800000}"/>
    <cellStyle name="SAPBEXstdDataEmph 3 2 12 2" xfId="25609" xr:uid="{00000000-0005-0000-0000-000080800000}"/>
    <cellStyle name="SAPBEXstdDataEmph 3 2 12 3" xfId="36805" xr:uid="{00000000-0005-0000-0000-000081800000}"/>
    <cellStyle name="SAPBEXstdDataEmph 3 2 13" xfId="13262" xr:uid="{00000000-0005-0000-0000-000082800000}"/>
    <cellStyle name="SAPBEXstdDataEmph 3 2 13 2" xfId="24830" xr:uid="{00000000-0005-0000-0000-000083800000}"/>
    <cellStyle name="SAPBEXstdDataEmph 3 2 13 3" xfId="36108" xr:uid="{00000000-0005-0000-0000-000084800000}"/>
    <cellStyle name="SAPBEXstdDataEmph 3 2 14" xfId="9750" xr:uid="{00000000-0005-0000-0000-000085800000}"/>
    <cellStyle name="SAPBEXstdDataEmph 3 2 2" xfId="4545" xr:uid="{00000000-0005-0000-0000-000086800000}"/>
    <cellStyle name="SAPBEXstdDataEmph 3 2 2 10" xfId="14474" xr:uid="{00000000-0005-0000-0000-000087800000}"/>
    <cellStyle name="SAPBEXstdDataEmph 3 2 2 10 2" xfId="26038" xr:uid="{00000000-0005-0000-0000-000088800000}"/>
    <cellStyle name="SAPBEXstdDataEmph 3 2 2 10 3" xfId="37182" xr:uid="{00000000-0005-0000-0000-000089800000}"/>
    <cellStyle name="SAPBEXstdDataEmph 3 2 2 11" xfId="13293" xr:uid="{00000000-0005-0000-0000-00008A800000}"/>
    <cellStyle name="SAPBEXstdDataEmph 3 2 2 11 2" xfId="24861" xr:uid="{00000000-0005-0000-0000-00008B800000}"/>
    <cellStyle name="SAPBEXstdDataEmph 3 2 2 11 3" xfId="36137" xr:uid="{00000000-0005-0000-0000-00008C800000}"/>
    <cellStyle name="SAPBEXstdDataEmph 3 2 2 12" xfId="8605" xr:uid="{00000000-0005-0000-0000-00008D800000}"/>
    <cellStyle name="SAPBEXstdDataEmph 3 2 2 13" xfId="8623" xr:uid="{00000000-0005-0000-0000-00008E800000}"/>
    <cellStyle name="SAPBEXstdDataEmph 3 2 2 2" xfId="4546" xr:uid="{00000000-0005-0000-0000-00008F800000}"/>
    <cellStyle name="SAPBEXstdDataEmph 3 2 2 3" xfId="5744" xr:uid="{00000000-0005-0000-0000-000090800000}"/>
    <cellStyle name="SAPBEXstdDataEmph 3 2 2 3 2" xfId="15442" xr:uid="{00000000-0005-0000-0000-000091800000}"/>
    <cellStyle name="SAPBEXstdDataEmph 3 2 2 3 2 2" xfId="26996" xr:uid="{00000000-0005-0000-0000-000092800000}"/>
    <cellStyle name="SAPBEXstdDataEmph 3 2 2 3 2 3" xfId="38018" xr:uid="{00000000-0005-0000-0000-000093800000}"/>
    <cellStyle name="SAPBEXstdDataEmph 3 2 2 3 3" xfId="17388" xr:uid="{00000000-0005-0000-0000-000094800000}"/>
    <cellStyle name="SAPBEXstdDataEmph 3 2 2 3 3 2" xfId="28876" xr:uid="{00000000-0005-0000-0000-000095800000}"/>
    <cellStyle name="SAPBEXstdDataEmph 3 2 2 3 3 3" xfId="39680" xr:uid="{00000000-0005-0000-0000-000096800000}"/>
    <cellStyle name="SAPBEXstdDataEmph 3 2 2 3 4" xfId="18975" xr:uid="{00000000-0005-0000-0000-000097800000}"/>
    <cellStyle name="SAPBEXstdDataEmph 3 2 2 3 4 2" xfId="30463" xr:uid="{00000000-0005-0000-0000-000098800000}"/>
    <cellStyle name="SAPBEXstdDataEmph 3 2 2 3 4 3" xfId="41252" xr:uid="{00000000-0005-0000-0000-000099800000}"/>
    <cellStyle name="SAPBEXstdDataEmph 3 2 2 3 5" xfId="20714" xr:uid="{00000000-0005-0000-0000-00009A800000}"/>
    <cellStyle name="SAPBEXstdDataEmph 3 2 2 3 5 2" xfId="32197" xr:uid="{00000000-0005-0000-0000-00009B800000}"/>
    <cellStyle name="SAPBEXstdDataEmph 3 2 2 3 5 3" xfId="42798" xr:uid="{00000000-0005-0000-0000-00009C800000}"/>
    <cellStyle name="SAPBEXstdDataEmph 3 2 2 3 6" xfId="10819" xr:uid="{00000000-0005-0000-0000-00009D800000}"/>
    <cellStyle name="SAPBEXstdDataEmph 3 2 2 3 7" xfId="22536" xr:uid="{00000000-0005-0000-0000-00009E800000}"/>
    <cellStyle name="SAPBEXstdDataEmph 3 2 2 3 8" xfId="33882" xr:uid="{00000000-0005-0000-0000-00009F800000}"/>
    <cellStyle name="SAPBEXstdDataEmph 3 2 2 4" xfId="7115" xr:uid="{00000000-0005-0000-0000-0000A0800000}"/>
    <cellStyle name="SAPBEXstdDataEmph 3 2 2 4 2" xfId="16396" xr:uid="{00000000-0005-0000-0000-0000A1800000}"/>
    <cellStyle name="SAPBEXstdDataEmph 3 2 2 4 2 2" xfId="27950" xr:uid="{00000000-0005-0000-0000-0000A2800000}"/>
    <cellStyle name="SAPBEXstdDataEmph 3 2 2 4 2 3" xfId="38861" xr:uid="{00000000-0005-0000-0000-0000A3800000}"/>
    <cellStyle name="SAPBEXstdDataEmph 3 2 2 4 3" xfId="18252" xr:uid="{00000000-0005-0000-0000-0000A4800000}"/>
    <cellStyle name="SAPBEXstdDataEmph 3 2 2 4 3 2" xfId="29740" xr:uid="{00000000-0005-0000-0000-0000A5800000}"/>
    <cellStyle name="SAPBEXstdDataEmph 3 2 2 4 3 3" xfId="40541" xr:uid="{00000000-0005-0000-0000-0000A6800000}"/>
    <cellStyle name="SAPBEXstdDataEmph 3 2 2 4 4" xfId="19915" xr:uid="{00000000-0005-0000-0000-0000A7800000}"/>
    <cellStyle name="SAPBEXstdDataEmph 3 2 2 4 4 2" xfId="31403" xr:uid="{00000000-0005-0000-0000-0000A8800000}"/>
    <cellStyle name="SAPBEXstdDataEmph 3 2 2 4 4 3" xfId="42085" xr:uid="{00000000-0005-0000-0000-0000A9800000}"/>
    <cellStyle name="SAPBEXstdDataEmph 3 2 2 4 5" xfId="21649" xr:uid="{00000000-0005-0000-0000-0000AA800000}"/>
    <cellStyle name="SAPBEXstdDataEmph 3 2 2 4 5 2" xfId="33130" xr:uid="{00000000-0005-0000-0000-0000AB800000}"/>
    <cellStyle name="SAPBEXstdDataEmph 3 2 2 4 5 3" xfId="43624" xr:uid="{00000000-0005-0000-0000-0000AC800000}"/>
    <cellStyle name="SAPBEXstdDataEmph 3 2 2 4 6" xfId="11818" xr:uid="{00000000-0005-0000-0000-0000AD800000}"/>
    <cellStyle name="SAPBEXstdDataEmph 3 2 2 4 7" xfId="23473" xr:uid="{00000000-0005-0000-0000-0000AE800000}"/>
    <cellStyle name="SAPBEXstdDataEmph 3 2 2 4 8" xfId="34810" xr:uid="{00000000-0005-0000-0000-0000AF800000}"/>
    <cellStyle name="SAPBEXstdDataEmph 3 2 2 5" xfId="6470" xr:uid="{00000000-0005-0000-0000-0000B0800000}"/>
    <cellStyle name="SAPBEXstdDataEmph 3 2 2 5 2" xfId="15751" xr:uid="{00000000-0005-0000-0000-0000B1800000}"/>
    <cellStyle name="SAPBEXstdDataEmph 3 2 2 5 2 2" xfId="27305" xr:uid="{00000000-0005-0000-0000-0000B2800000}"/>
    <cellStyle name="SAPBEXstdDataEmph 3 2 2 5 2 3" xfId="38290" xr:uid="{00000000-0005-0000-0000-0000B3800000}"/>
    <cellStyle name="SAPBEXstdDataEmph 3 2 2 5 3" xfId="17674" xr:uid="{00000000-0005-0000-0000-0000B4800000}"/>
    <cellStyle name="SAPBEXstdDataEmph 3 2 2 5 3 2" xfId="29162" xr:uid="{00000000-0005-0000-0000-0000B5800000}"/>
    <cellStyle name="SAPBEXstdDataEmph 3 2 2 5 3 3" xfId="39965" xr:uid="{00000000-0005-0000-0000-0000B6800000}"/>
    <cellStyle name="SAPBEXstdDataEmph 3 2 2 5 4" xfId="19270" xr:uid="{00000000-0005-0000-0000-0000B7800000}"/>
    <cellStyle name="SAPBEXstdDataEmph 3 2 2 5 4 2" xfId="30758" xr:uid="{00000000-0005-0000-0000-0000B8800000}"/>
    <cellStyle name="SAPBEXstdDataEmph 3 2 2 5 4 3" xfId="41514" xr:uid="{00000000-0005-0000-0000-0000B9800000}"/>
    <cellStyle name="SAPBEXstdDataEmph 3 2 2 5 5" xfId="21004" xr:uid="{00000000-0005-0000-0000-0000BA800000}"/>
    <cellStyle name="SAPBEXstdDataEmph 3 2 2 5 5 2" xfId="32485" xr:uid="{00000000-0005-0000-0000-0000BB800000}"/>
    <cellStyle name="SAPBEXstdDataEmph 3 2 2 5 5 3" xfId="43053" xr:uid="{00000000-0005-0000-0000-0000BC800000}"/>
    <cellStyle name="SAPBEXstdDataEmph 3 2 2 5 6" xfId="11173" xr:uid="{00000000-0005-0000-0000-0000BD800000}"/>
    <cellStyle name="SAPBEXstdDataEmph 3 2 2 5 7" xfId="22828" xr:uid="{00000000-0005-0000-0000-0000BE800000}"/>
    <cellStyle name="SAPBEXstdDataEmph 3 2 2 5 8" xfId="34165" xr:uid="{00000000-0005-0000-0000-0000BF800000}"/>
    <cellStyle name="SAPBEXstdDataEmph 3 2 2 6" xfId="6876" xr:uid="{00000000-0005-0000-0000-0000C0800000}"/>
    <cellStyle name="SAPBEXstdDataEmph 3 2 2 6 2" xfId="16157" xr:uid="{00000000-0005-0000-0000-0000C1800000}"/>
    <cellStyle name="SAPBEXstdDataEmph 3 2 2 6 2 2" xfId="27711" xr:uid="{00000000-0005-0000-0000-0000C2800000}"/>
    <cellStyle name="SAPBEXstdDataEmph 3 2 2 6 2 3" xfId="38648" xr:uid="{00000000-0005-0000-0000-0000C3800000}"/>
    <cellStyle name="SAPBEXstdDataEmph 3 2 2 6 3" xfId="18036" xr:uid="{00000000-0005-0000-0000-0000C4800000}"/>
    <cellStyle name="SAPBEXstdDataEmph 3 2 2 6 3 2" xfId="29524" xr:uid="{00000000-0005-0000-0000-0000C5800000}"/>
    <cellStyle name="SAPBEXstdDataEmph 3 2 2 6 3 3" xfId="40326" xr:uid="{00000000-0005-0000-0000-0000C6800000}"/>
    <cellStyle name="SAPBEXstdDataEmph 3 2 2 6 4" xfId="19676" xr:uid="{00000000-0005-0000-0000-0000C7800000}"/>
    <cellStyle name="SAPBEXstdDataEmph 3 2 2 6 4 2" xfId="31164" xr:uid="{00000000-0005-0000-0000-0000C8800000}"/>
    <cellStyle name="SAPBEXstdDataEmph 3 2 2 6 4 3" xfId="41872" xr:uid="{00000000-0005-0000-0000-0000C9800000}"/>
    <cellStyle name="SAPBEXstdDataEmph 3 2 2 6 5" xfId="21410" xr:uid="{00000000-0005-0000-0000-0000CA800000}"/>
    <cellStyle name="SAPBEXstdDataEmph 3 2 2 6 5 2" xfId="32891" xr:uid="{00000000-0005-0000-0000-0000CB800000}"/>
    <cellStyle name="SAPBEXstdDataEmph 3 2 2 6 5 3" xfId="43411" xr:uid="{00000000-0005-0000-0000-0000CC800000}"/>
    <cellStyle name="SAPBEXstdDataEmph 3 2 2 6 6" xfId="11579" xr:uid="{00000000-0005-0000-0000-0000CD800000}"/>
    <cellStyle name="SAPBEXstdDataEmph 3 2 2 6 7" xfId="23234" xr:uid="{00000000-0005-0000-0000-0000CE800000}"/>
    <cellStyle name="SAPBEXstdDataEmph 3 2 2 6 8" xfId="34571" xr:uid="{00000000-0005-0000-0000-0000CF800000}"/>
    <cellStyle name="SAPBEXstdDataEmph 3 2 2 7" xfId="10311" xr:uid="{00000000-0005-0000-0000-0000D0800000}"/>
    <cellStyle name="SAPBEXstdDataEmph 3 2 2 8" xfId="13941" xr:uid="{00000000-0005-0000-0000-0000D1800000}"/>
    <cellStyle name="SAPBEXstdDataEmph 3 2 2 8 2" xfId="25505" xr:uid="{00000000-0005-0000-0000-0000D2800000}"/>
    <cellStyle name="SAPBEXstdDataEmph 3 2 2 8 3" xfId="36710" xr:uid="{00000000-0005-0000-0000-0000D3800000}"/>
    <cellStyle name="SAPBEXstdDataEmph 3 2 2 9" xfId="13827" xr:uid="{00000000-0005-0000-0000-0000D4800000}"/>
    <cellStyle name="SAPBEXstdDataEmph 3 2 2 9 2" xfId="25391" xr:uid="{00000000-0005-0000-0000-0000D5800000}"/>
    <cellStyle name="SAPBEXstdDataEmph 3 2 2 9 3" xfId="36604" xr:uid="{00000000-0005-0000-0000-0000D6800000}"/>
    <cellStyle name="SAPBEXstdDataEmph 3 2 3" xfId="4547" xr:uid="{00000000-0005-0000-0000-0000D7800000}"/>
    <cellStyle name="SAPBEXstdDataEmph 3 2 4" xfId="4548" xr:uid="{00000000-0005-0000-0000-0000D8800000}"/>
    <cellStyle name="SAPBEXstdDataEmph 3 2 5" xfId="5515" xr:uid="{00000000-0005-0000-0000-0000D9800000}"/>
    <cellStyle name="SAPBEXstdDataEmph 3 2 5 2" xfId="15325" xr:uid="{00000000-0005-0000-0000-0000DA800000}"/>
    <cellStyle name="SAPBEXstdDataEmph 3 2 5 2 2" xfId="26880" xr:uid="{00000000-0005-0000-0000-0000DB800000}"/>
    <cellStyle name="SAPBEXstdDataEmph 3 2 5 2 3" xfId="37910" xr:uid="{00000000-0005-0000-0000-0000DC800000}"/>
    <cellStyle name="SAPBEXstdDataEmph 3 2 5 3" xfId="17302" xr:uid="{00000000-0005-0000-0000-0000DD800000}"/>
    <cellStyle name="SAPBEXstdDataEmph 3 2 5 3 2" xfId="28790" xr:uid="{00000000-0005-0000-0000-0000DE800000}"/>
    <cellStyle name="SAPBEXstdDataEmph 3 2 5 3 3" xfId="39598" xr:uid="{00000000-0005-0000-0000-0000DF800000}"/>
    <cellStyle name="SAPBEXstdDataEmph 3 2 5 4" xfId="18909" xr:uid="{00000000-0005-0000-0000-0000E0800000}"/>
    <cellStyle name="SAPBEXstdDataEmph 3 2 5 4 2" xfId="30397" xr:uid="{00000000-0005-0000-0000-0000E1800000}"/>
    <cellStyle name="SAPBEXstdDataEmph 3 2 5 4 3" xfId="41191" xr:uid="{00000000-0005-0000-0000-0000E2800000}"/>
    <cellStyle name="SAPBEXstdDataEmph 3 2 5 5" xfId="20649" xr:uid="{00000000-0005-0000-0000-0000E3800000}"/>
    <cellStyle name="SAPBEXstdDataEmph 3 2 5 5 2" xfId="32133" xr:uid="{00000000-0005-0000-0000-0000E4800000}"/>
    <cellStyle name="SAPBEXstdDataEmph 3 2 5 5 3" xfId="42739" xr:uid="{00000000-0005-0000-0000-0000E5800000}"/>
    <cellStyle name="SAPBEXstdDataEmph 3 2 5 6" xfId="10742" xr:uid="{00000000-0005-0000-0000-0000E6800000}"/>
    <cellStyle name="SAPBEXstdDataEmph 3 2 5 7" xfId="22481" xr:uid="{00000000-0005-0000-0000-0000E7800000}"/>
    <cellStyle name="SAPBEXstdDataEmph 3 2 5 8" xfId="33828" xr:uid="{00000000-0005-0000-0000-0000E8800000}"/>
    <cellStyle name="SAPBEXstdDataEmph 3 2 6" xfId="6735" xr:uid="{00000000-0005-0000-0000-0000E9800000}"/>
    <cellStyle name="SAPBEXstdDataEmph 3 2 6 2" xfId="16016" xr:uid="{00000000-0005-0000-0000-0000EA800000}"/>
    <cellStyle name="SAPBEXstdDataEmph 3 2 6 2 2" xfId="27570" xr:uid="{00000000-0005-0000-0000-0000EB800000}"/>
    <cellStyle name="SAPBEXstdDataEmph 3 2 6 2 3" xfId="38527" xr:uid="{00000000-0005-0000-0000-0000EC800000}"/>
    <cellStyle name="SAPBEXstdDataEmph 3 2 6 3" xfId="17914" xr:uid="{00000000-0005-0000-0000-0000ED800000}"/>
    <cellStyle name="SAPBEXstdDataEmph 3 2 6 3 2" xfId="29402" xr:uid="{00000000-0005-0000-0000-0000EE800000}"/>
    <cellStyle name="SAPBEXstdDataEmph 3 2 6 3 3" xfId="40204" xr:uid="{00000000-0005-0000-0000-0000EF800000}"/>
    <cellStyle name="SAPBEXstdDataEmph 3 2 6 4" xfId="19535" xr:uid="{00000000-0005-0000-0000-0000F0800000}"/>
    <cellStyle name="SAPBEXstdDataEmph 3 2 6 4 2" xfId="31023" xr:uid="{00000000-0005-0000-0000-0000F1800000}"/>
    <cellStyle name="SAPBEXstdDataEmph 3 2 6 4 3" xfId="41751" xr:uid="{00000000-0005-0000-0000-0000F2800000}"/>
    <cellStyle name="SAPBEXstdDataEmph 3 2 6 5" xfId="21269" xr:uid="{00000000-0005-0000-0000-0000F3800000}"/>
    <cellStyle name="SAPBEXstdDataEmph 3 2 6 5 2" xfId="32750" xr:uid="{00000000-0005-0000-0000-0000F4800000}"/>
    <cellStyle name="SAPBEXstdDataEmph 3 2 6 5 3" xfId="43290" xr:uid="{00000000-0005-0000-0000-0000F5800000}"/>
    <cellStyle name="SAPBEXstdDataEmph 3 2 6 6" xfId="11438" xr:uid="{00000000-0005-0000-0000-0000F6800000}"/>
    <cellStyle name="SAPBEXstdDataEmph 3 2 6 7" xfId="23093" xr:uid="{00000000-0005-0000-0000-0000F7800000}"/>
    <cellStyle name="SAPBEXstdDataEmph 3 2 6 8" xfId="34430" xr:uid="{00000000-0005-0000-0000-0000F8800000}"/>
    <cellStyle name="SAPBEXstdDataEmph 3 2 7" xfId="7174" xr:uid="{00000000-0005-0000-0000-0000F9800000}"/>
    <cellStyle name="SAPBEXstdDataEmph 3 2 7 2" xfId="16455" xr:uid="{00000000-0005-0000-0000-0000FA800000}"/>
    <cellStyle name="SAPBEXstdDataEmph 3 2 7 2 2" xfId="28009" xr:uid="{00000000-0005-0000-0000-0000FB800000}"/>
    <cellStyle name="SAPBEXstdDataEmph 3 2 7 2 3" xfId="38916" xr:uid="{00000000-0005-0000-0000-0000FC800000}"/>
    <cellStyle name="SAPBEXstdDataEmph 3 2 7 3" xfId="18307" xr:uid="{00000000-0005-0000-0000-0000FD800000}"/>
    <cellStyle name="SAPBEXstdDataEmph 3 2 7 3 2" xfId="29795" xr:uid="{00000000-0005-0000-0000-0000FE800000}"/>
    <cellStyle name="SAPBEXstdDataEmph 3 2 7 3 3" xfId="40596" xr:uid="{00000000-0005-0000-0000-0000FF800000}"/>
    <cellStyle name="SAPBEXstdDataEmph 3 2 7 4" xfId="19974" xr:uid="{00000000-0005-0000-0000-000000810000}"/>
    <cellStyle name="SAPBEXstdDataEmph 3 2 7 4 2" xfId="31462" xr:uid="{00000000-0005-0000-0000-000001810000}"/>
    <cellStyle name="SAPBEXstdDataEmph 3 2 7 4 3" xfId="42140" xr:uid="{00000000-0005-0000-0000-000002810000}"/>
    <cellStyle name="SAPBEXstdDataEmph 3 2 7 5" xfId="21708" xr:uid="{00000000-0005-0000-0000-000003810000}"/>
    <cellStyle name="SAPBEXstdDataEmph 3 2 7 5 2" xfId="33189" xr:uid="{00000000-0005-0000-0000-000004810000}"/>
    <cellStyle name="SAPBEXstdDataEmph 3 2 7 5 3" xfId="43679" xr:uid="{00000000-0005-0000-0000-000005810000}"/>
    <cellStyle name="SAPBEXstdDataEmph 3 2 7 6" xfId="11877" xr:uid="{00000000-0005-0000-0000-000006810000}"/>
    <cellStyle name="SAPBEXstdDataEmph 3 2 7 7" xfId="23532" xr:uid="{00000000-0005-0000-0000-000007810000}"/>
    <cellStyle name="SAPBEXstdDataEmph 3 2 7 8" xfId="34869" xr:uid="{00000000-0005-0000-0000-000008810000}"/>
    <cellStyle name="SAPBEXstdDataEmph 3 2 8" xfId="6726" xr:uid="{00000000-0005-0000-0000-000009810000}"/>
    <cellStyle name="SAPBEXstdDataEmph 3 2 8 2" xfId="16007" xr:uid="{00000000-0005-0000-0000-00000A810000}"/>
    <cellStyle name="SAPBEXstdDataEmph 3 2 8 2 2" xfId="27561" xr:uid="{00000000-0005-0000-0000-00000B810000}"/>
    <cellStyle name="SAPBEXstdDataEmph 3 2 8 2 3" xfId="38520" xr:uid="{00000000-0005-0000-0000-00000C810000}"/>
    <cellStyle name="SAPBEXstdDataEmph 3 2 8 3" xfId="17907" xr:uid="{00000000-0005-0000-0000-00000D810000}"/>
    <cellStyle name="SAPBEXstdDataEmph 3 2 8 3 2" xfId="29395" xr:uid="{00000000-0005-0000-0000-00000E810000}"/>
    <cellStyle name="SAPBEXstdDataEmph 3 2 8 3 3" xfId="40197" xr:uid="{00000000-0005-0000-0000-00000F810000}"/>
    <cellStyle name="SAPBEXstdDataEmph 3 2 8 4" xfId="19526" xr:uid="{00000000-0005-0000-0000-000010810000}"/>
    <cellStyle name="SAPBEXstdDataEmph 3 2 8 4 2" xfId="31014" xr:uid="{00000000-0005-0000-0000-000011810000}"/>
    <cellStyle name="SAPBEXstdDataEmph 3 2 8 4 3" xfId="41744" xr:uid="{00000000-0005-0000-0000-000012810000}"/>
    <cellStyle name="SAPBEXstdDataEmph 3 2 8 5" xfId="21260" xr:uid="{00000000-0005-0000-0000-000013810000}"/>
    <cellStyle name="SAPBEXstdDataEmph 3 2 8 5 2" xfId="32741" xr:uid="{00000000-0005-0000-0000-000014810000}"/>
    <cellStyle name="SAPBEXstdDataEmph 3 2 8 5 3" xfId="43283" xr:uid="{00000000-0005-0000-0000-000015810000}"/>
    <cellStyle name="SAPBEXstdDataEmph 3 2 8 6" xfId="11429" xr:uid="{00000000-0005-0000-0000-000016810000}"/>
    <cellStyle name="SAPBEXstdDataEmph 3 2 8 7" xfId="23084" xr:uid="{00000000-0005-0000-0000-000017810000}"/>
    <cellStyle name="SAPBEXstdDataEmph 3 2 8 8" xfId="34421" xr:uid="{00000000-0005-0000-0000-000018810000}"/>
    <cellStyle name="SAPBEXstdDataEmph 3 2 9" xfId="10310" xr:uid="{00000000-0005-0000-0000-000019810000}"/>
    <cellStyle name="SAPBEXstdDataEmph 3 2 9 2" xfId="15027" xr:uid="{00000000-0005-0000-0000-00001A810000}"/>
    <cellStyle name="SAPBEXstdDataEmph 3 2 9 2 2" xfId="26585" xr:uid="{00000000-0005-0000-0000-00001B810000}"/>
    <cellStyle name="SAPBEXstdDataEmph 3 2 9 2 3" xfId="37635" xr:uid="{00000000-0005-0000-0000-00001C810000}"/>
    <cellStyle name="SAPBEXstdDataEmph 3 2 9 3" xfId="13244" xr:uid="{00000000-0005-0000-0000-00001D810000}"/>
    <cellStyle name="SAPBEXstdDataEmph 3 2 9 3 2" xfId="24812" xr:uid="{00000000-0005-0000-0000-00001E810000}"/>
    <cellStyle name="SAPBEXstdDataEmph 3 2 9 3 3" xfId="36092" xr:uid="{00000000-0005-0000-0000-00001F810000}"/>
    <cellStyle name="SAPBEXstdDataEmph 3 2 9 4" xfId="12850" xr:uid="{00000000-0005-0000-0000-000020810000}"/>
    <cellStyle name="SAPBEXstdDataEmph 3 2 9 4 2" xfId="24420" xr:uid="{00000000-0005-0000-0000-000021810000}"/>
    <cellStyle name="SAPBEXstdDataEmph 3 2 9 4 3" xfId="35738" xr:uid="{00000000-0005-0000-0000-000022810000}"/>
    <cellStyle name="SAPBEXstdDataEmph 3 2 9 5" xfId="14465" xr:uid="{00000000-0005-0000-0000-000023810000}"/>
    <cellStyle name="SAPBEXstdDataEmph 3 2 9 5 2" xfId="26029" xr:uid="{00000000-0005-0000-0000-000024810000}"/>
    <cellStyle name="SAPBEXstdDataEmph 3 2 9 5 3" xfId="37173" xr:uid="{00000000-0005-0000-0000-000025810000}"/>
    <cellStyle name="SAPBEXstdDataEmph 3 2 9 6" xfId="22402" xr:uid="{00000000-0005-0000-0000-000026810000}"/>
    <cellStyle name="SAPBEXstdDataEmph 3 2 9 7" xfId="8668" xr:uid="{00000000-0005-0000-0000-000027810000}"/>
    <cellStyle name="SAPBEXstdDataEmph 3 3" xfId="4549" xr:uid="{00000000-0005-0000-0000-000028810000}"/>
    <cellStyle name="SAPBEXstdDataEmph 3 3 10" xfId="14876" xr:uid="{00000000-0005-0000-0000-000029810000}"/>
    <cellStyle name="SAPBEXstdDataEmph 3 3 10 2" xfId="26435" xr:uid="{00000000-0005-0000-0000-00002A810000}"/>
    <cellStyle name="SAPBEXstdDataEmph 3 3 10 3" xfId="37508" xr:uid="{00000000-0005-0000-0000-00002B810000}"/>
    <cellStyle name="SAPBEXstdDataEmph 3 3 11" xfId="14705" xr:uid="{00000000-0005-0000-0000-00002C810000}"/>
    <cellStyle name="SAPBEXstdDataEmph 3 3 11 2" xfId="26266" xr:uid="{00000000-0005-0000-0000-00002D810000}"/>
    <cellStyle name="SAPBEXstdDataEmph 3 3 11 3" xfId="37367" xr:uid="{00000000-0005-0000-0000-00002E810000}"/>
    <cellStyle name="SAPBEXstdDataEmph 3 3 12" xfId="8606" xr:uid="{00000000-0005-0000-0000-00002F810000}"/>
    <cellStyle name="SAPBEXstdDataEmph 3 3 13" xfId="8256" xr:uid="{00000000-0005-0000-0000-000030810000}"/>
    <cellStyle name="SAPBEXstdDataEmph 3 3 2" xfId="4550" xr:uid="{00000000-0005-0000-0000-000031810000}"/>
    <cellStyle name="SAPBEXstdDataEmph 3 3 3" xfId="5743" xr:uid="{00000000-0005-0000-0000-000032810000}"/>
    <cellStyle name="SAPBEXstdDataEmph 3 3 3 2" xfId="15441" xr:uid="{00000000-0005-0000-0000-000033810000}"/>
    <cellStyle name="SAPBEXstdDataEmph 3 3 3 2 2" xfId="26995" xr:uid="{00000000-0005-0000-0000-000034810000}"/>
    <cellStyle name="SAPBEXstdDataEmph 3 3 3 2 3" xfId="38017" xr:uid="{00000000-0005-0000-0000-000035810000}"/>
    <cellStyle name="SAPBEXstdDataEmph 3 3 3 3" xfId="17387" xr:uid="{00000000-0005-0000-0000-000036810000}"/>
    <cellStyle name="SAPBEXstdDataEmph 3 3 3 3 2" xfId="28875" xr:uid="{00000000-0005-0000-0000-000037810000}"/>
    <cellStyle name="SAPBEXstdDataEmph 3 3 3 3 3" xfId="39679" xr:uid="{00000000-0005-0000-0000-000038810000}"/>
    <cellStyle name="SAPBEXstdDataEmph 3 3 3 4" xfId="18974" xr:uid="{00000000-0005-0000-0000-000039810000}"/>
    <cellStyle name="SAPBEXstdDataEmph 3 3 3 4 2" xfId="30462" xr:uid="{00000000-0005-0000-0000-00003A810000}"/>
    <cellStyle name="SAPBEXstdDataEmph 3 3 3 4 3" xfId="41251" xr:uid="{00000000-0005-0000-0000-00003B810000}"/>
    <cellStyle name="SAPBEXstdDataEmph 3 3 3 5" xfId="20713" xr:uid="{00000000-0005-0000-0000-00003C810000}"/>
    <cellStyle name="SAPBEXstdDataEmph 3 3 3 5 2" xfId="32196" xr:uid="{00000000-0005-0000-0000-00003D810000}"/>
    <cellStyle name="SAPBEXstdDataEmph 3 3 3 5 3" xfId="42797" xr:uid="{00000000-0005-0000-0000-00003E810000}"/>
    <cellStyle name="SAPBEXstdDataEmph 3 3 3 6" xfId="10818" xr:uid="{00000000-0005-0000-0000-00003F810000}"/>
    <cellStyle name="SAPBEXstdDataEmph 3 3 3 7" xfId="22535" xr:uid="{00000000-0005-0000-0000-000040810000}"/>
    <cellStyle name="SAPBEXstdDataEmph 3 3 3 8" xfId="33881" xr:uid="{00000000-0005-0000-0000-000041810000}"/>
    <cellStyle name="SAPBEXstdDataEmph 3 3 4" xfId="7114" xr:uid="{00000000-0005-0000-0000-000042810000}"/>
    <cellStyle name="SAPBEXstdDataEmph 3 3 4 2" xfId="16395" xr:uid="{00000000-0005-0000-0000-000043810000}"/>
    <cellStyle name="SAPBEXstdDataEmph 3 3 4 2 2" xfId="27949" xr:uid="{00000000-0005-0000-0000-000044810000}"/>
    <cellStyle name="SAPBEXstdDataEmph 3 3 4 2 3" xfId="38860" xr:uid="{00000000-0005-0000-0000-000045810000}"/>
    <cellStyle name="SAPBEXstdDataEmph 3 3 4 3" xfId="18251" xr:uid="{00000000-0005-0000-0000-000046810000}"/>
    <cellStyle name="SAPBEXstdDataEmph 3 3 4 3 2" xfId="29739" xr:uid="{00000000-0005-0000-0000-000047810000}"/>
    <cellStyle name="SAPBEXstdDataEmph 3 3 4 3 3" xfId="40540" xr:uid="{00000000-0005-0000-0000-000048810000}"/>
    <cellStyle name="SAPBEXstdDataEmph 3 3 4 4" xfId="19914" xr:uid="{00000000-0005-0000-0000-000049810000}"/>
    <cellStyle name="SAPBEXstdDataEmph 3 3 4 4 2" xfId="31402" xr:uid="{00000000-0005-0000-0000-00004A810000}"/>
    <cellStyle name="SAPBEXstdDataEmph 3 3 4 4 3" xfId="42084" xr:uid="{00000000-0005-0000-0000-00004B810000}"/>
    <cellStyle name="SAPBEXstdDataEmph 3 3 4 5" xfId="21648" xr:uid="{00000000-0005-0000-0000-00004C810000}"/>
    <cellStyle name="SAPBEXstdDataEmph 3 3 4 5 2" xfId="33129" xr:uid="{00000000-0005-0000-0000-00004D810000}"/>
    <cellStyle name="SAPBEXstdDataEmph 3 3 4 5 3" xfId="43623" xr:uid="{00000000-0005-0000-0000-00004E810000}"/>
    <cellStyle name="SAPBEXstdDataEmph 3 3 4 6" xfId="11817" xr:uid="{00000000-0005-0000-0000-00004F810000}"/>
    <cellStyle name="SAPBEXstdDataEmph 3 3 4 7" xfId="23472" xr:uid="{00000000-0005-0000-0000-000050810000}"/>
    <cellStyle name="SAPBEXstdDataEmph 3 3 4 8" xfId="34809" xr:uid="{00000000-0005-0000-0000-000051810000}"/>
    <cellStyle name="SAPBEXstdDataEmph 3 3 5" xfId="6468" xr:uid="{00000000-0005-0000-0000-000052810000}"/>
    <cellStyle name="SAPBEXstdDataEmph 3 3 5 2" xfId="15749" xr:uid="{00000000-0005-0000-0000-000053810000}"/>
    <cellStyle name="SAPBEXstdDataEmph 3 3 5 2 2" xfId="27303" xr:uid="{00000000-0005-0000-0000-000054810000}"/>
    <cellStyle name="SAPBEXstdDataEmph 3 3 5 2 3" xfId="38288" xr:uid="{00000000-0005-0000-0000-000055810000}"/>
    <cellStyle name="SAPBEXstdDataEmph 3 3 5 3" xfId="17672" xr:uid="{00000000-0005-0000-0000-000056810000}"/>
    <cellStyle name="SAPBEXstdDataEmph 3 3 5 3 2" xfId="29160" xr:uid="{00000000-0005-0000-0000-000057810000}"/>
    <cellStyle name="SAPBEXstdDataEmph 3 3 5 3 3" xfId="39963" xr:uid="{00000000-0005-0000-0000-000058810000}"/>
    <cellStyle name="SAPBEXstdDataEmph 3 3 5 4" xfId="19268" xr:uid="{00000000-0005-0000-0000-000059810000}"/>
    <cellStyle name="SAPBEXstdDataEmph 3 3 5 4 2" xfId="30756" xr:uid="{00000000-0005-0000-0000-00005A810000}"/>
    <cellStyle name="SAPBEXstdDataEmph 3 3 5 4 3" xfId="41512" xr:uid="{00000000-0005-0000-0000-00005B810000}"/>
    <cellStyle name="SAPBEXstdDataEmph 3 3 5 5" xfId="21002" xr:uid="{00000000-0005-0000-0000-00005C810000}"/>
    <cellStyle name="SAPBEXstdDataEmph 3 3 5 5 2" xfId="32483" xr:uid="{00000000-0005-0000-0000-00005D810000}"/>
    <cellStyle name="SAPBEXstdDataEmph 3 3 5 5 3" xfId="43051" xr:uid="{00000000-0005-0000-0000-00005E810000}"/>
    <cellStyle name="SAPBEXstdDataEmph 3 3 5 6" xfId="11171" xr:uid="{00000000-0005-0000-0000-00005F810000}"/>
    <cellStyle name="SAPBEXstdDataEmph 3 3 5 7" xfId="22826" xr:uid="{00000000-0005-0000-0000-000060810000}"/>
    <cellStyle name="SAPBEXstdDataEmph 3 3 5 8" xfId="34163" xr:uid="{00000000-0005-0000-0000-000061810000}"/>
    <cellStyle name="SAPBEXstdDataEmph 3 3 6" xfId="7774" xr:uid="{00000000-0005-0000-0000-000062810000}"/>
    <cellStyle name="SAPBEXstdDataEmph 3 3 6 2" xfId="16759" xr:uid="{00000000-0005-0000-0000-000063810000}"/>
    <cellStyle name="SAPBEXstdDataEmph 3 3 6 2 2" xfId="28313" xr:uid="{00000000-0005-0000-0000-000064810000}"/>
    <cellStyle name="SAPBEXstdDataEmph 3 3 6 2 3" xfId="39182" xr:uid="{00000000-0005-0000-0000-000065810000}"/>
    <cellStyle name="SAPBEXstdDataEmph 3 3 6 3" xfId="18557" xr:uid="{00000000-0005-0000-0000-000066810000}"/>
    <cellStyle name="SAPBEXstdDataEmph 3 3 6 3 2" xfId="30045" xr:uid="{00000000-0005-0000-0000-000067810000}"/>
    <cellStyle name="SAPBEXstdDataEmph 3 3 6 3 3" xfId="40843" xr:uid="{00000000-0005-0000-0000-000068810000}"/>
    <cellStyle name="SAPBEXstdDataEmph 3 3 6 4" xfId="20246" xr:uid="{00000000-0005-0000-0000-000069810000}"/>
    <cellStyle name="SAPBEXstdDataEmph 3 3 6 4 2" xfId="31734" xr:uid="{00000000-0005-0000-0000-00006A810000}"/>
    <cellStyle name="SAPBEXstdDataEmph 3 3 6 4 3" xfId="42378" xr:uid="{00000000-0005-0000-0000-00006B810000}"/>
    <cellStyle name="SAPBEXstdDataEmph 3 3 6 5" xfId="21980" xr:uid="{00000000-0005-0000-0000-00006C810000}"/>
    <cellStyle name="SAPBEXstdDataEmph 3 3 6 5 2" xfId="33461" xr:uid="{00000000-0005-0000-0000-00006D810000}"/>
    <cellStyle name="SAPBEXstdDataEmph 3 3 6 5 3" xfId="43917" xr:uid="{00000000-0005-0000-0000-00006E810000}"/>
    <cellStyle name="SAPBEXstdDataEmph 3 3 6 6" xfId="12225" xr:uid="{00000000-0005-0000-0000-00006F810000}"/>
    <cellStyle name="SAPBEXstdDataEmph 3 3 6 7" xfId="23804" xr:uid="{00000000-0005-0000-0000-000070810000}"/>
    <cellStyle name="SAPBEXstdDataEmph 3 3 6 8" xfId="35139" xr:uid="{00000000-0005-0000-0000-000071810000}"/>
    <cellStyle name="SAPBEXstdDataEmph 3 3 7" xfId="10313" xr:uid="{00000000-0005-0000-0000-000072810000}"/>
    <cellStyle name="SAPBEXstdDataEmph 3 3 8" xfId="13940" xr:uid="{00000000-0005-0000-0000-000073810000}"/>
    <cellStyle name="SAPBEXstdDataEmph 3 3 8 2" xfId="25504" xr:uid="{00000000-0005-0000-0000-000074810000}"/>
    <cellStyle name="SAPBEXstdDataEmph 3 3 8 3" xfId="36709" xr:uid="{00000000-0005-0000-0000-000075810000}"/>
    <cellStyle name="SAPBEXstdDataEmph 3 3 9" xfId="14669" xr:uid="{00000000-0005-0000-0000-000076810000}"/>
    <cellStyle name="SAPBEXstdDataEmph 3 3 9 2" xfId="26230" xr:uid="{00000000-0005-0000-0000-000077810000}"/>
    <cellStyle name="SAPBEXstdDataEmph 3 3 9 3" xfId="37332" xr:uid="{00000000-0005-0000-0000-000078810000}"/>
    <cellStyle name="SAPBEXstdDataEmph 3 4" xfId="4551" xr:uid="{00000000-0005-0000-0000-000079810000}"/>
    <cellStyle name="SAPBEXstdDataEmph 3 4 10" xfId="13475" xr:uid="{00000000-0005-0000-0000-00007A810000}"/>
    <cellStyle name="SAPBEXstdDataEmph 3 4 10 2" xfId="25041" xr:uid="{00000000-0005-0000-0000-00007B810000}"/>
    <cellStyle name="SAPBEXstdDataEmph 3 4 10 3" xfId="36300" xr:uid="{00000000-0005-0000-0000-00007C810000}"/>
    <cellStyle name="SAPBEXstdDataEmph 3 4 11" xfId="10673" xr:uid="{00000000-0005-0000-0000-00007D810000}"/>
    <cellStyle name="SAPBEXstdDataEmph 3 4 2" xfId="6214" xr:uid="{00000000-0005-0000-0000-00007E810000}"/>
    <cellStyle name="SAPBEXstdDataEmph 3 4 2 2" xfId="15505" xr:uid="{00000000-0005-0000-0000-00007F810000}"/>
    <cellStyle name="SAPBEXstdDataEmph 3 4 2 2 2" xfId="27059" xr:uid="{00000000-0005-0000-0000-000080810000}"/>
    <cellStyle name="SAPBEXstdDataEmph 3 4 2 2 3" xfId="38073" xr:uid="{00000000-0005-0000-0000-000081810000}"/>
    <cellStyle name="SAPBEXstdDataEmph 3 4 2 3" xfId="17452" xr:uid="{00000000-0005-0000-0000-000082810000}"/>
    <cellStyle name="SAPBEXstdDataEmph 3 4 2 3 2" xfId="28940" xr:uid="{00000000-0005-0000-0000-000083810000}"/>
    <cellStyle name="SAPBEXstdDataEmph 3 4 2 3 3" xfId="39743" xr:uid="{00000000-0005-0000-0000-000084810000}"/>
    <cellStyle name="SAPBEXstdDataEmph 3 4 2 4" xfId="19025" xr:uid="{00000000-0005-0000-0000-000085810000}"/>
    <cellStyle name="SAPBEXstdDataEmph 3 4 2 4 2" xfId="30513" xr:uid="{00000000-0005-0000-0000-000086810000}"/>
    <cellStyle name="SAPBEXstdDataEmph 3 4 2 4 3" xfId="41298" xr:uid="{00000000-0005-0000-0000-000087810000}"/>
    <cellStyle name="SAPBEXstdDataEmph 3 4 2 5" xfId="20759" xr:uid="{00000000-0005-0000-0000-000088810000}"/>
    <cellStyle name="SAPBEXstdDataEmph 3 4 2 5 2" xfId="32241" xr:uid="{00000000-0005-0000-0000-000089810000}"/>
    <cellStyle name="SAPBEXstdDataEmph 3 4 2 5 3" xfId="42838" xr:uid="{00000000-0005-0000-0000-00008A810000}"/>
    <cellStyle name="SAPBEXstdDataEmph 3 4 2 6" xfId="10927" xr:uid="{00000000-0005-0000-0000-00008B810000}"/>
    <cellStyle name="SAPBEXstdDataEmph 3 4 2 7" xfId="22584" xr:uid="{00000000-0005-0000-0000-00008C810000}"/>
    <cellStyle name="SAPBEXstdDataEmph 3 4 2 8" xfId="33926" xr:uid="{00000000-0005-0000-0000-00008D810000}"/>
    <cellStyle name="SAPBEXstdDataEmph 3 4 3" xfId="7794" xr:uid="{00000000-0005-0000-0000-00008E810000}"/>
    <cellStyle name="SAPBEXstdDataEmph 3 4 3 2" xfId="16779" xr:uid="{00000000-0005-0000-0000-00008F810000}"/>
    <cellStyle name="SAPBEXstdDataEmph 3 4 3 2 2" xfId="28333" xr:uid="{00000000-0005-0000-0000-000090810000}"/>
    <cellStyle name="SAPBEXstdDataEmph 3 4 3 2 3" xfId="39200" xr:uid="{00000000-0005-0000-0000-000091810000}"/>
    <cellStyle name="SAPBEXstdDataEmph 3 4 3 3" xfId="18575" xr:uid="{00000000-0005-0000-0000-000092810000}"/>
    <cellStyle name="SAPBEXstdDataEmph 3 4 3 3 2" xfId="30063" xr:uid="{00000000-0005-0000-0000-000093810000}"/>
    <cellStyle name="SAPBEXstdDataEmph 3 4 3 3 3" xfId="40861" xr:uid="{00000000-0005-0000-0000-000094810000}"/>
    <cellStyle name="SAPBEXstdDataEmph 3 4 3 4" xfId="20266" xr:uid="{00000000-0005-0000-0000-000095810000}"/>
    <cellStyle name="SAPBEXstdDataEmph 3 4 3 4 2" xfId="31754" xr:uid="{00000000-0005-0000-0000-000096810000}"/>
    <cellStyle name="SAPBEXstdDataEmph 3 4 3 4 3" xfId="42396" xr:uid="{00000000-0005-0000-0000-000097810000}"/>
    <cellStyle name="SAPBEXstdDataEmph 3 4 3 5" xfId="22000" xr:uid="{00000000-0005-0000-0000-000098810000}"/>
    <cellStyle name="SAPBEXstdDataEmph 3 4 3 5 2" xfId="33481" xr:uid="{00000000-0005-0000-0000-000099810000}"/>
    <cellStyle name="SAPBEXstdDataEmph 3 4 3 5 3" xfId="43935" xr:uid="{00000000-0005-0000-0000-00009A810000}"/>
    <cellStyle name="SAPBEXstdDataEmph 3 4 3 6" xfId="12245" xr:uid="{00000000-0005-0000-0000-00009B810000}"/>
    <cellStyle name="SAPBEXstdDataEmph 3 4 3 7" xfId="23824" xr:uid="{00000000-0005-0000-0000-00009C810000}"/>
    <cellStyle name="SAPBEXstdDataEmph 3 4 3 8" xfId="35159" xr:uid="{00000000-0005-0000-0000-00009D810000}"/>
    <cellStyle name="SAPBEXstdDataEmph 3 4 4" xfId="6461" xr:uid="{00000000-0005-0000-0000-00009E810000}"/>
    <cellStyle name="SAPBEXstdDataEmph 3 4 4 2" xfId="15742" xr:uid="{00000000-0005-0000-0000-00009F810000}"/>
    <cellStyle name="SAPBEXstdDataEmph 3 4 4 2 2" xfId="27296" xr:uid="{00000000-0005-0000-0000-0000A0810000}"/>
    <cellStyle name="SAPBEXstdDataEmph 3 4 4 2 3" xfId="38281" xr:uid="{00000000-0005-0000-0000-0000A1810000}"/>
    <cellStyle name="SAPBEXstdDataEmph 3 4 4 3" xfId="17665" xr:uid="{00000000-0005-0000-0000-0000A2810000}"/>
    <cellStyle name="SAPBEXstdDataEmph 3 4 4 3 2" xfId="29153" xr:uid="{00000000-0005-0000-0000-0000A3810000}"/>
    <cellStyle name="SAPBEXstdDataEmph 3 4 4 3 3" xfId="39956" xr:uid="{00000000-0005-0000-0000-0000A4810000}"/>
    <cellStyle name="SAPBEXstdDataEmph 3 4 4 4" xfId="19261" xr:uid="{00000000-0005-0000-0000-0000A5810000}"/>
    <cellStyle name="SAPBEXstdDataEmph 3 4 4 4 2" xfId="30749" xr:uid="{00000000-0005-0000-0000-0000A6810000}"/>
    <cellStyle name="SAPBEXstdDataEmph 3 4 4 4 3" xfId="41505" xr:uid="{00000000-0005-0000-0000-0000A7810000}"/>
    <cellStyle name="SAPBEXstdDataEmph 3 4 4 5" xfId="20995" xr:uid="{00000000-0005-0000-0000-0000A8810000}"/>
    <cellStyle name="SAPBEXstdDataEmph 3 4 4 5 2" xfId="32476" xr:uid="{00000000-0005-0000-0000-0000A9810000}"/>
    <cellStyle name="SAPBEXstdDataEmph 3 4 4 5 3" xfId="43044" xr:uid="{00000000-0005-0000-0000-0000AA810000}"/>
    <cellStyle name="SAPBEXstdDataEmph 3 4 4 6" xfId="11164" xr:uid="{00000000-0005-0000-0000-0000AB810000}"/>
    <cellStyle name="SAPBEXstdDataEmph 3 4 4 7" xfId="22819" xr:uid="{00000000-0005-0000-0000-0000AC810000}"/>
    <cellStyle name="SAPBEXstdDataEmph 3 4 4 8" xfId="34156" xr:uid="{00000000-0005-0000-0000-0000AD810000}"/>
    <cellStyle name="SAPBEXstdDataEmph 3 4 5" xfId="6755" xr:uid="{00000000-0005-0000-0000-0000AE810000}"/>
    <cellStyle name="SAPBEXstdDataEmph 3 4 5 2" xfId="16036" xr:uid="{00000000-0005-0000-0000-0000AF810000}"/>
    <cellStyle name="SAPBEXstdDataEmph 3 4 5 2 2" xfId="27590" xr:uid="{00000000-0005-0000-0000-0000B0810000}"/>
    <cellStyle name="SAPBEXstdDataEmph 3 4 5 2 3" xfId="38546" xr:uid="{00000000-0005-0000-0000-0000B1810000}"/>
    <cellStyle name="SAPBEXstdDataEmph 3 4 5 3" xfId="17933" xr:uid="{00000000-0005-0000-0000-0000B2810000}"/>
    <cellStyle name="SAPBEXstdDataEmph 3 4 5 3 2" xfId="29421" xr:uid="{00000000-0005-0000-0000-0000B3810000}"/>
    <cellStyle name="SAPBEXstdDataEmph 3 4 5 3 3" xfId="40223" xr:uid="{00000000-0005-0000-0000-0000B4810000}"/>
    <cellStyle name="SAPBEXstdDataEmph 3 4 5 4" xfId="19555" xr:uid="{00000000-0005-0000-0000-0000B5810000}"/>
    <cellStyle name="SAPBEXstdDataEmph 3 4 5 4 2" xfId="31043" xr:uid="{00000000-0005-0000-0000-0000B6810000}"/>
    <cellStyle name="SAPBEXstdDataEmph 3 4 5 4 3" xfId="41770" xr:uid="{00000000-0005-0000-0000-0000B7810000}"/>
    <cellStyle name="SAPBEXstdDataEmph 3 4 5 5" xfId="21289" xr:uid="{00000000-0005-0000-0000-0000B8810000}"/>
    <cellStyle name="SAPBEXstdDataEmph 3 4 5 5 2" xfId="32770" xr:uid="{00000000-0005-0000-0000-0000B9810000}"/>
    <cellStyle name="SAPBEXstdDataEmph 3 4 5 5 3" xfId="43309" xr:uid="{00000000-0005-0000-0000-0000BA810000}"/>
    <cellStyle name="SAPBEXstdDataEmph 3 4 5 6" xfId="11458" xr:uid="{00000000-0005-0000-0000-0000BB810000}"/>
    <cellStyle name="SAPBEXstdDataEmph 3 4 5 7" xfId="23113" xr:uid="{00000000-0005-0000-0000-0000BC810000}"/>
    <cellStyle name="SAPBEXstdDataEmph 3 4 5 8" xfId="34450" xr:uid="{00000000-0005-0000-0000-0000BD810000}"/>
    <cellStyle name="SAPBEXstdDataEmph 3 4 6" xfId="10314" xr:uid="{00000000-0005-0000-0000-0000BE810000}"/>
    <cellStyle name="SAPBEXstdDataEmph 3 4 7" xfId="14077" xr:uid="{00000000-0005-0000-0000-0000BF810000}"/>
    <cellStyle name="SAPBEXstdDataEmph 3 4 7 2" xfId="25641" xr:uid="{00000000-0005-0000-0000-0000C0810000}"/>
    <cellStyle name="SAPBEXstdDataEmph 3 4 7 3" xfId="36831" xr:uid="{00000000-0005-0000-0000-0000C1810000}"/>
    <cellStyle name="SAPBEXstdDataEmph 3 4 8" xfId="13484" xr:uid="{00000000-0005-0000-0000-0000C2810000}"/>
    <cellStyle name="SAPBEXstdDataEmph 3 4 8 2" xfId="25050" xr:uid="{00000000-0005-0000-0000-0000C3810000}"/>
    <cellStyle name="SAPBEXstdDataEmph 3 4 8 3" xfId="36309" xr:uid="{00000000-0005-0000-0000-0000C4810000}"/>
    <cellStyle name="SAPBEXstdDataEmph 3 4 9" xfId="14070" xr:uid="{00000000-0005-0000-0000-0000C5810000}"/>
    <cellStyle name="SAPBEXstdDataEmph 3 4 9 2" xfId="25634" xr:uid="{00000000-0005-0000-0000-0000C6810000}"/>
    <cellStyle name="SAPBEXstdDataEmph 3 4 9 3" xfId="36827" xr:uid="{00000000-0005-0000-0000-0000C7810000}"/>
    <cellStyle name="SAPBEXstdDataEmph 3 5" xfId="4552" xr:uid="{00000000-0005-0000-0000-0000C8810000}"/>
    <cellStyle name="SAPBEXstdDataEmph 3 5 10" xfId="9190" xr:uid="{00000000-0005-0000-0000-0000C9810000}"/>
    <cellStyle name="SAPBEXstdDataEmph 3 5 11" xfId="8540" xr:uid="{00000000-0005-0000-0000-0000CA810000}"/>
    <cellStyle name="SAPBEXstdDataEmph 3 5 12" xfId="8211" xr:uid="{00000000-0005-0000-0000-0000CB810000}"/>
    <cellStyle name="SAPBEXstdDataEmph 3 5 2" xfId="7406" xr:uid="{00000000-0005-0000-0000-0000CC810000}"/>
    <cellStyle name="SAPBEXstdDataEmph 3 5 2 2" xfId="16636" xr:uid="{00000000-0005-0000-0000-0000CD810000}"/>
    <cellStyle name="SAPBEXstdDataEmph 3 5 2 2 2" xfId="28190" xr:uid="{00000000-0005-0000-0000-0000CE810000}"/>
    <cellStyle name="SAPBEXstdDataEmph 3 5 2 2 3" xfId="39073" xr:uid="{00000000-0005-0000-0000-0000CF810000}"/>
    <cellStyle name="SAPBEXstdDataEmph 3 5 2 3" xfId="18469" xr:uid="{00000000-0005-0000-0000-0000D0810000}"/>
    <cellStyle name="SAPBEXstdDataEmph 3 5 2 3 2" xfId="29957" xr:uid="{00000000-0005-0000-0000-0000D1810000}"/>
    <cellStyle name="SAPBEXstdDataEmph 3 5 2 3 3" xfId="40757" xr:uid="{00000000-0005-0000-0000-0000D2810000}"/>
    <cellStyle name="SAPBEXstdDataEmph 3 5 2 4" xfId="20155" xr:uid="{00000000-0005-0000-0000-0000D3810000}"/>
    <cellStyle name="SAPBEXstdDataEmph 3 5 2 4 2" xfId="31643" xr:uid="{00000000-0005-0000-0000-0000D4810000}"/>
    <cellStyle name="SAPBEXstdDataEmph 3 5 2 4 3" xfId="42297" xr:uid="{00000000-0005-0000-0000-0000D5810000}"/>
    <cellStyle name="SAPBEXstdDataEmph 3 5 2 5" xfId="21889" xr:uid="{00000000-0005-0000-0000-0000D6810000}"/>
    <cellStyle name="SAPBEXstdDataEmph 3 5 2 5 2" xfId="33370" xr:uid="{00000000-0005-0000-0000-0000D7810000}"/>
    <cellStyle name="SAPBEXstdDataEmph 3 5 2 5 3" xfId="43836" xr:uid="{00000000-0005-0000-0000-0000D8810000}"/>
    <cellStyle name="SAPBEXstdDataEmph 3 5 2 6" xfId="12056" xr:uid="{00000000-0005-0000-0000-0000D9810000}"/>
    <cellStyle name="SAPBEXstdDataEmph 3 5 2 7" xfId="23713" xr:uid="{00000000-0005-0000-0000-0000DA810000}"/>
    <cellStyle name="SAPBEXstdDataEmph 3 5 2 8" xfId="35048" xr:uid="{00000000-0005-0000-0000-0000DB810000}"/>
    <cellStyle name="SAPBEXstdDataEmph 3 5 3" xfId="7900" xr:uid="{00000000-0005-0000-0000-0000DC810000}"/>
    <cellStyle name="SAPBEXstdDataEmph 3 5 3 2" xfId="16885" xr:uid="{00000000-0005-0000-0000-0000DD810000}"/>
    <cellStyle name="SAPBEXstdDataEmph 3 5 3 2 2" xfId="28439" xr:uid="{00000000-0005-0000-0000-0000DE810000}"/>
    <cellStyle name="SAPBEXstdDataEmph 3 5 3 2 3" xfId="39281" xr:uid="{00000000-0005-0000-0000-0000DF810000}"/>
    <cellStyle name="SAPBEXstdDataEmph 3 5 3 3" xfId="18664" xr:uid="{00000000-0005-0000-0000-0000E0810000}"/>
    <cellStyle name="SAPBEXstdDataEmph 3 5 3 3 2" xfId="30152" xr:uid="{00000000-0005-0000-0000-0000E1810000}"/>
    <cellStyle name="SAPBEXstdDataEmph 3 5 3 3 3" xfId="40949" xr:uid="{00000000-0005-0000-0000-0000E2810000}"/>
    <cellStyle name="SAPBEXstdDataEmph 3 5 3 4" xfId="20372" xr:uid="{00000000-0005-0000-0000-0000E3810000}"/>
    <cellStyle name="SAPBEXstdDataEmph 3 5 3 4 2" xfId="31860" xr:uid="{00000000-0005-0000-0000-0000E4810000}"/>
    <cellStyle name="SAPBEXstdDataEmph 3 5 3 4 3" xfId="42477" xr:uid="{00000000-0005-0000-0000-0000E5810000}"/>
    <cellStyle name="SAPBEXstdDataEmph 3 5 3 5" xfId="22106" xr:uid="{00000000-0005-0000-0000-0000E6810000}"/>
    <cellStyle name="SAPBEXstdDataEmph 3 5 3 5 2" xfId="33587" xr:uid="{00000000-0005-0000-0000-0000E7810000}"/>
    <cellStyle name="SAPBEXstdDataEmph 3 5 3 5 3" xfId="44016" xr:uid="{00000000-0005-0000-0000-0000E8810000}"/>
    <cellStyle name="SAPBEXstdDataEmph 3 5 3 6" xfId="12351" xr:uid="{00000000-0005-0000-0000-0000E9810000}"/>
    <cellStyle name="SAPBEXstdDataEmph 3 5 3 7" xfId="23930" xr:uid="{00000000-0005-0000-0000-0000EA810000}"/>
    <cellStyle name="SAPBEXstdDataEmph 3 5 3 8" xfId="35265" xr:uid="{00000000-0005-0000-0000-0000EB810000}"/>
    <cellStyle name="SAPBEXstdDataEmph 3 5 4" xfId="8002" xr:uid="{00000000-0005-0000-0000-0000EC810000}"/>
    <cellStyle name="SAPBEXstdDataEmph 3 5 4 2" xfId="16987" xr:uid="{00000000-0005-0000-0000-0000ED810000}"/>
    <cellStyle name="SAPBEXstdDataEmph 3 5 4 2 2" xfId="28541" xr:uid="{00000000-0005-0000-0000-0000EE810000}"/>
    <cellStyle name="SAPBEXstdDataEmph 3 5 4 2 3" xfId="39379" xr:uid="{00000000-0005-0000-0000-0000EF810000}"/>
    <cellStyle name="SAPBEXstdDataEmph 3 5 4 3" xfId="18764" xr:uid="{00000000-0005-0000-0000-0000F0810000}"/>
    <cellStyle name="SAPBEXstdDataEmph 3 5 4 3 2" xfId="30252" xr:uid="{00000000-0005-0000-0000-0000F1810000}"/>
    <cellStyle name="SAPBEXstdDataEmph 3 5 4 3 3" xfId="41048" xr:uid="{00000000-0005-0000-0000-0000F2810000}"/>
    <cellStyle name="SAPBEXstdDataEmph 3 5 4 4" xfId="20474" xr:uid="{00000000-0005-0000-0000-0000F3810000}"/>
    <cellStyle name="SAPBEXstdDataEmph 3 5 4 4 2" xfId="31962" xr:uid="{00000000-0005-0000-0000-0000F4810000}"/>
    <cellStyle name="SAPBEXstdDataEmph 3 5 4 4 3" xfId="42575" xr:uid="{00000000-0005-0000-0000-0000F5810000}"/>
    <cellStyle name="SAPBEXstdDataEmph 3 5 4 5" xfId="22208" xr:uid="{00000000-0005-0000-0000-0000F6810000}"/>
    <cellStyle name="SAPBEXstdDataEmph 3 5 4 5 2" xfId="33689" xr:uid="{00000000-0005-0000-0000-0000F7810000}"/>
    <cellStyle name="SAPBEXstdDataEmph 3 5 4 5 3" xfId="44114" xr:uid="{00000000-0005-0000-0000-0000F8810000}"/>
    <cellStyle name="SAPBEXstdDataEmph 3 5 4 6" xfId="12453" xr:uid="{00000000-0005-0000-0000-0000F9810000}"/>
    <cellStyle name="SAPBEXstdDataEmph 3 5 4 7" xfId="24032" xr:uid="{00000000-0005-0000-0000-0000FA810000}"/>
    <cellStyle name="SAPBEXstdDataEmph 3 5 4 8" xfId="35367" xr:uid="{00000000-0005-0000-0000-0000FB810000}"/>
    <cellStyle name="SAPBEXstdDataEmph 3 5 5" xfId="10315" xr:uid="{00000000-0005-0000-0000-0000FC810000}"/>
    <cellStyle name="SAPBEXstdDataEmph 3 5 6" xfId="14277" xr:uid="{00000000-0005-0000-0000-0000FD810000}"/>
    <cellStyle name="SAPBEXstdDataEmph 3 5 6 2" xfId="25841" xr:uid="{00000000-0005-0000-0000-0000FE810000}"/>
    <cellStyle name="SAPBEXstdDataEmph 3 5 6 3" xfId="37004" xr:uid="{00000000-0005-0000-0000-0000FF810000}"/>
    <cellStyle name="SAPBEXstdDataEmph 3 5 7" xfId="13412" xr:uid="{00000000-0005-0000-0000-000000820000}"/>
    <cellStyle name="SAPBEXstdDataEmph 3 5 7 2" xfId="24978" xr:uid="{00000000-0005-0000-0000-000001820000}"/>
    <cellStyle name="SAPBEXstdDataEmph 3 5 7 3" xfId="36246" xr:uid="{00000000-0005-0000-0000-000002820000}"/>
    <cellStyle name="SAPBEXstdDataEmph 3 5 8" xfId="15287" xr:uid="{00000000-0005-0000-0000-000003820000}"/>
    <cellStyle name="SAPBEXstdDataEmph 3 5 8 2" xfId="26842" xr:uid="{00000000-0005-0000-0000-000004820000}"/>
    <cellStyle name="SAPBEXstdDataEmph 3 5 8 3" xfId="37873" xr:uid="{00000000-0005-0000-0000-000005820000}"/>
    <cellStyle name="SAPBEXstdDataEmph 3 5 9" xfId="14063" xr:uid="{00000000-0005-0000-0000-000006820000}"/>
    <cellStyle name="SAPBEXstdDataEmph 3 5 9 2" xfId="25627" xr:uid="{00000000-0005-0000-0000-000007820000}"/>
    <cellStyle name="SAPBEXstdDataEmph 3 5 9 3" xfId="36821" xr:uid="{00000000-0005-0000-0000-000008820000}"/>
    <cellStyle name="SAPBEXstdDataEmph 3 6" xfId="6503" xr:uid="{00000000-0005-0000-0000-000009820000}"/>
    <cellStyle name="SAPBEXstdDataEmph 3 6 2" xfId="15784" xr:uid="{00000000-0005-0000-0000-00000A820000}"/>
    <cellStyle name="SAPBEXstdDataEmph 3 6 2 2" xfId="27338" xr:uid="{00000000-0005-0000-0000-00000B820000}"/>
    <cellStyle name="SAPBEXstdDataEmph 3 6 2 3" xfId="38318" xr:uid="{00000000-0005-0000-0000-00000C820000}"/>
    <cellStyle name="SAPBEXstdDataEmph 3 6 3" xfId="17702" xr:uid="{00000000-0005-0000-0000-00000D820000}"/>
    <cellStyle name="SAPBEXstdDataEmph 3 6 3 2" xfId="29190" xr:uid="{00000000-0005-0000-0000-00000E820000}"/>
    <cellStyle name="SAPBEXstdDataEmph 3 6 3 3" xfId="39993" xr:uid="{00000000-0005-0000-0000-00000F820000}"/>
    <cellStyle name="SAPBEXstdDataEmph 3 6 4" xfId="19303" xr:uid="{00000000-0005-0000-0000-000010820000}"/>
    <cellStyle name="SAPBEXstdDataEmph 3 6 4 2" xfId="30791" xr:uid="{00000000-0005-0000-0000-000011820000}"/>
    <cellStyle name="SAPBEXstdDataEmph 3 6 4 3" xfId="41542" xr:uid="{00000000-0005-0000-0000-000012820000}"/>
    <cellStyle name="SAPBEXstdDataEmph 3 6 5" xfId="21037" xr:uid="{00000000-0005-0000-0000-000013820000}"/>
    <cellStyle name="SAPBEXstdDataEmph 3 6 5 2" xfId="32518" xr:uid="{00000000-0005-0000-0000-000014820000}"/>
    <cellStyle name="SAPBEXstdDataEmph 3 6 5 3" xfId="43081" xr:uid="{00000000-0005-0000-0000-000015820000}"/>
    <cellStyle name="SAPBEXstdDataEmph 3 6 6" xfId="11206" xr:uid="{00000000-0005-0000-0000-000016820000}"/>
    <cellStyle name="SAPBEXstdDataEmph 3 6 7" xfId="22861" xr:uid="{00000000-0005-0000-0000-000017820000}"/>
    <cellStyle name="SAPBEXstdDataEmph 3 6 8" xfId="34198" xr:uid="{00000000-0005-0000-0000-000018820000}"/>
    <cellStyle name="SAPBEXstdDataEmph 3 7" xfId="6837" xr:uid="{00000000-0005-0000-0000-000019820000}"/>
    <cellStyle name="SAPBEXstdDataEmph 3 7 2" xfId="16118" xr:uid="{00000000-0005-0000-0000-00001A820000}"/>
    <cellStyle name="SAPBEXstdDataEmph 3 7 2 2" xfId="27672" xr:uid="{00000000-0005-0000-0000-00001B820000}"/>
    <cellStyle name="SAPBEXstdDataEmph 3 7 2 3" xfId="38612" xr:uid="{00000000-0005-0000-0000-00001C820000}"/>
    <cellStyle name="SAPBEXstdDataEmph 3 7 3" xfId="17999" xr:uid="{00000000-0005-0000-0000-00001D820000}"/>
    <cellStyle name="SAPBEXstdDataEmph 3 7 3 2" xfId="29487" xr:uid="{00000000-0005-0000-0000-00001E820000}"/>
    <cellStyle name="SAPBEXstdDataEmph 3 7 3 3" xfId="40289" xr:uid="{00000000-0005-0000-0000-00001F820000}"/>
    <cellStyle name="SAPBEXstdDataEmph 3 7 4" xfId="19637" xr:uid="{00000000-0005-0000-0000-000020820000}"/>
    <cellStyle name="SAPBEXstdDataEmph 3 7 4 2" xfId="31125" xr:uid="{00000000-0005-0000-0000-000021820000}"/>
    <cellStyle name="SAPBEXstdDataEmph 3 7 4 3" xfId="41836" xr:uid="{00000000-0005-0000-0000-000022820000}"/>
    <cellStyle name="SAPBEXstdDataEmph 3 7 5" xfId="21371" xr:uid="{00000000-0005-0000-0000-000023820000}"/>
    <cellStyle name="SAPBEXstdDataEmph 3 7 5 2" xfId="32852" xr:uid="{00000000-0005-0000-0000-000024820000}"/>
    <cellStyle name="SAPBEXstdDataEmph 3 7 5 3" xfId="43375" xr:uid="{00000000-0005-0000-0000-000025820000}"/>
    <cellStyle name="SAPBEXstdDataEmph 3 7 6" xfId="11540" xr:uid="{00000000-0005-0000-0000-000026820000}"/>
    <cellStyle name="SAPBEXstdDataEmph 3 7 7" xfId="23195" xr:uid="{00000000-0005-0000-0000-000027820000}"/>
    <cellStyle name="SAPBEXstdDataEmph 3 7 8" xfId="34532" xr:uid="{00000000-0005-0000-0000-000028820000}"/>
    <cellStyle name="SAPBEXstdDataEmph 3 8" xfId="6608" xr:uid="{00000000-0005-0000-0000-000029820000}"/>
    <cellStyle name="SAPBEXstdDataEmph 3 8 2" xfId="15889" xr:uid="{00000000-0005-0000-0000-00002A820000}"/>
    <cellStyle name="SAPBEXstdDataEmph 3 8 2 2" xfId="27443" xr:uid="{00000000-0005-0000-0000-00002B820000}"/>
    <cellStyle name="SAPBEXstdDataEmph 3 8 2 3" xfId="38412" xr:uid="{00000000-0005-0000-0000-00002C820000}"/>
    <cellStyle name="SAPBEXstdDataEmph 3 8 3" xfId="17797" xr:uid="{00000000-0005-0000-0000-00002D820000}"/>
    <cellStyle name="SAPBEXstdDataEmph 3 8 3 2" xfId="29285" xr:uid="{00000000-0005-0000-0000-00002E820000}"/>
    <cellStyle name="SAPBEXstdDataEmph 3 8 3 3" xfId="40088" xr:uid="{00000000-0005-0000-0000-00002F820000}"/>
    <cellStyle name="SAPBEXstdDataEmph 3 8 4" xfId="19408" xr:uid="{00000000-0005-0000-0000-000030820000}"/>
    <cellStyle name="SAPBEXstdDataEmph 3 8 4 2" xfId="30896" xr:uid="{00000000-0005-0000-0000-000031820000}"/>
    <cellStyle name="SAPBEXstdDataEmph 3 8 4 3" xfId="41636" xr:uid="{00000000-0005-0000-0000-000032820000}"/>
    <cellStyle name="SAPBEXstdDataEmph 3 8 5" xfId="21142" xr:uid="{00000000-0005-0000-0000-000033820000}"/>
    <cellStyle name="SAPBEXstdDataEmph 3 8 5 2" xfId="32623" xr:uid="{00000000-0005-0000-0000-000034820000}"/>
    <cellStyle name="SAPBEXstdDataEmph 3 8 5 3" xfId="43175" xr:uid="{00000000-0005-0000-0000-000035820000}"/>
    <cellStyle name="SAPBEXstdDataEmph 3 8 6" xfId="11311" xr:uid="{00000000-0005-0000-0000-000036820000}"/>
    <cellStyle name="SAPBEXstdDataEmph 3 8 7" xfId="22966" xr:uid="{00000000-0005-0000-0000-000037820000}"/>
    <cellStyle name="SAPBEXstdDataEmph 3 8 8" xfId="34303" xr:uid="{00000000-0005-0000-0000-000038820000}"/>
    <cellStyle name="SAPBEXstdDataEmph 3 9" xfId="10309" xr:uid="{00000000-0005-0000-0000-000039820000}"/>
    <cellStyle name="SAPBEXstdDataEmph 3 9 2" xfId="15026" xr:uid="{00000000-0005-0000-0000-00003A820000}"/>
    <cellStyle name="SAPBEXstdDataEmph 3 9 2 2" xfId="26584" xr:uid="{00000000-0005-0000-0000-00003B820000}"/>
    <cellStyle name="SAPBEXstdDataEmph 3 9 2 3" xfId="37634" xr:uid="{00000000-0005-0000-0000-00003C820000}"/>
    <cellStyle name="SAPBEXstdDataEmph 3 9 3" xfId="13245" xr:uid="{00000000-0005-0000-0000-00003D820000}"/>
    <cellStyle name="SAPBEXstdDataEmph 3 9 3 2" xfId="24813" xr:uid="{00000000-0005-0000-0000-00003E820000}"/>
    <cellStyle name="SAPBEXstdDataEmph 3 9 3 3" xfId="36093" xr:uid="{00000000-0005-0000-0000-00003F820000}"/>
    <cellStyle name="SAPBEXstdDataEmph 3 9 4" xfId="13710" xr:uid="{00000000-0005-0000-0000-000040820000}"/>
    <cellStyle name="SAPBEXstdDataEmph 3 9 4 2" xfId="25274" xr:uid="{00000000-0005-0000-0000-000041820000}"/>
    <cellStyle name="SAPBEXstdDataEmph 3 9 4 3" xfId="36504" xr:uid="{00000000-0005-0000-0000-000042820000}"/>
    <cellStyle name="SAPBEXstdDataEmph 3 9 5" xfId="13790" xr:uid="{00000000-0005-0000-0000-000043820000}"/>
    <cellStyle name="SAPBEXstdDataEmph 3 9 5 2" xfId="25354" xr:uid="{00000000-0005-0000-0000-000044820000}"/>
    <cellStyle name="SAPBEXstdDataEmph 3 9 5 3" xfId="36578" xr:uid="{00000000-0005-0000-0000-000045820000}"/>
    <cellStyle name="SAPBEXstdDataEmph 3 9 6" xfId="22401" xr:uid="{00000000-0005-0000-0000-000046820000}"/>
    <cellStyle name="SAPBEXstdDataEmph 3 9 7" xfId="8275" xr:uid="{00000000-0005-0000-0000-000047820000}"/>
    <cellStyle name="SAPBEXstdDataEmph 4" xfId="4553" xr:uid="{00000000-0005-0000-0000-000048820000}"/>
    <cellStyle name="SAPBEXstdDataEmph 4 10" xfId="13076" xr:uid="{00000000-0005-0000-0000-000049820000}"/>
    <cellStyle name="SAPBEXstdDataEmph 4 10 2" xfId="24645" xr:uid="{00000000-0005-0000-0000-00004A820000}"/>
    <cellStyle name="SAPBEXstdDataEmph 4 10 3" xfId="35933" xr:uid="{00000000-0005-0000-0000-00004B820000}"/>
    <cellStyle name="SAPBEXstdDataEmph 4 11" xfId="14419" xr:uid="{00000000-0005-0000-0000-00004C820000}"/>
    <cellStyle name="SAPBEXstdDataEmph 4 11 2" xfId="25983" xr:uid="{00000000-0005-0000-0000-00004D820000}"/>
    <cellStyle name="SAPBEXstdDataEmph 4 11 3" xfId="37127" xr:uid="{00000000-0005-0000-0000-00004E820000}"/>
    <cellStyle name="SAPBEXstdDataEmph 4 12" xfId="12852" xr:uid="{00000000-0005-0000-0000-00004F820000}"/>
    <cellStyle name="SAPBEXstdDataEmph 4 12 2" xfId="24422" xr:uid="{00000000-0005-0000-0000-000050820000}"/>
    <cellStyle name="SAPBEXstdDataEmph 4 12 3" xfId="35740" xr:uid="{00000000-0005-0000-0000-000051820000}"/>
    <cellStyle name="SAPBEXstdDataEmph 4 13" xfId="20563" xr:uid="{00000000-0005-0000-0000-000052820000}"/>
    <cellStyle name="SAPBEXstdDataEmph 4 13 2" xfId="32051" xr:uid="{00000000-0005-0000-0000-000053820000}"/>
    <cellStyle name="SAPBEXstdDataEmph 4 13 3" xfId="42662" xr:uid="{00000000-0005-0000-0000-000054820000}"/>
    <cellStyle name="SAPBEXstdDataEmph 4 14" xfId="8160" xr:uid="{00000000-0005-0000-0000-000055820000}"/>
    <cellStyle name="SAPBEXstdDataEmph 4 15" xfId="8403" xr:uid="{00000000-0005-0000-0000-000056820000}"/>
    <cellStyle name="SAPBEXstdDataEmph 4 2" xfId="4554" xr:uid="{00000000-0005-0000-0000-000057820000}"/>
    <cellStyle name="SAPBEXstdDataEmph 4 2 10" xfId="13661" xr:uid="{00000000-0005-0000-0000-000058820000}"/>
    <cellStyle name="SAPBEXstdDataEmph 4 2 10 2" xfId="25225" xr:uid="{00000000-0005-0000-0000-000059820000}"/>
    <cellStyle name="SAPBEXstdDataEmph 4 2 10 3" xfId="36464" xr:uid="{00000000-0005-0000-0000-00005A820000}"/>
    <cellStyle name="SAPBEXstdDataEmph 4 2 11" xfId="13130" xr:uid="{00000000-0005-0000-0000-00005B820000}"/>
    <cellStyle name="SAPBEXstdDataEmph 4 2 11 2" xfId="24699" xr:uid="{00000000-0005-0000-0000-00005C820000}"/>
    <cellStyle name="SAPBEXstdDataEmph 4 2 11 3" xfId="35987" xr:uid="{00000000-0005-0000-0000-00005D820000}"/>
    <cellStyle name="SAPBEXstdDataEmph 4 2 12" xfId="17420" xr:uid="{00000000-0005-0000-0000-00005E820000}"/>
    <cellStyle name="SAPBEXstdDataEmph 4 2 12 2" xfId="28908" xr:uid="{00000000-0005-0000-0000-00005F820000}"/>
    <cellStyle name="SAPBEXstdDataEmph 4 2 12 3" xfId="39712" xr:uid="{00000000-0005-0000-0000-000060820000}"/>
    <cellStyle name="SAPBEXstdDataEmph 4 2 13" xfId="14740" xr:uid="{00000000-0005-0000-0000-000061820000}"/>
    <cellStyle name="SAPBEXstdDataEmph 4 2 13 2" xfId="26299" xr:uid="{00000000-0005-0000-0000-000062820000}"/>
    <cellStyle name="SAPBEXstdDataEmph 4 2 13 3" xfId="37394" xr:uid="{00000000-0005-0000-0000-000063820000}"/>
    <cellStyle name="SAPBEXstdDataEmph 4 2 14" xfId="8796" xr:uid="{00000000-0005-0000-0000-000064820000}"/>
    <cellStyle name="SAPBEXstdDataEmph 4 2 2" xfId="4555" xr:uid="{00000000-0005-0000-0000-000065820000}"/>
    <cellStyle name="SAPBEXstdDataEmph 4 2 2 10" xfId="13858" xr:uid="{00000000-0005-0000-0000-000066820000}"/>
    <cellStyle name="SAPBEXstdDataEmph 4 2 2 10 2" xfId="25422" xr:uid="{00000000-0005-0000-0000-000067820000}"/>
    <cellStyle name="SAPBEXstdDataEmph 4 2 2 10 3" xfId="36635" xr:uid="{00000000-0005-0000-0000-000068820000}"/>
    <cellStyle name="SAPBEXstdDataEmph 4 2 2 11" xfId="14526" xr:uid="{00000000-0005-0000-0000-000069820000}"/>
    <cellStyle name="SAPBEXstdDataEmph 4 2 2 11 2" xfId="26090" xr:uid="{00000000-0005-0000-0000-00006A820000}"/>
    <cellStyle name="SAPBEXstdDataEmph 4 2 2 11 3" xfId="37233" xr:uid="{00000000-0005-0000-0000-00006B820000}"/>
    <cellStyle name="SAPBEXstdDataEmph 4 2 2 12" xfId="8602" xr:uid="{00000000-0005-0000-0000-00006C820000}"/>
    <cellStyle name="SAPBEXstdDataEmph 4 2 2 13" xfId="8684" xr:uid="{00000000-0005-0000-0000-00006D820000}"/>
    <cellStyle name="SAPBEXstdDataEmph 4 2 2 2" xfId="4556" xr:uid="{00000000-0005-0000-0000-00006E820000}"/>
    <cellStyle name="SAPBEXstdDataEmph 4 2 2 3" xfId="5746" xr:uid="{00000000-0005-0000-0000-00006F820000}"/>
    <cellStyle name="SAPBEXstdDataEmph 4 2 2 3 2" xfId="15444" xr:uid="{00000000-0005-0000-0000-000070820000}"/>
    <cellStyle name="SAPBEXstdDataEmph 4 2 2 3 2 2" xfId="26998" xr:uid="{00000000-0005-0000-0000-000071820000}"/>
    <cellStyle name="SAPBEXstdDataEmph 4 2 2 3 2 3" xfId="38020" xr:uid="{00000000-0005-0000-0000-000072820000}"/>
    <cellStyle name="SAPBEXstdDataEmph 4 2 2 3 3" xfId="17390" xr:uid="{00000000-0005-0000-0000-000073820000}"/>
    <cellStyle name="SAPBEXstdDataEmph 4 2 2 3 3 2" xfId="28878" xr:uid="{00000000-0005-0000-0000-000074820000}"/>
    <cellStyle name="SAPBEXstdDataEmph 4 2 2 3 3 3" xfId="39682" xr:uid="{00000000-0005-0000-0000-000075820000}"/>
    <cellStyle name="SAPBEXstdDataEmph 4 2 2 3 4" xfId="18977" xr:uid="{00000000-0005-0000-0000-000076820000}"/>
    <cellStyle name="SAPBEXstdDataEmph 4 2 2 3 4 2" xfId="30465" xr:uid="{00000000-0005-0000-0000-000077820000}"/>
    <cellStyle name="SAPBEXstdDataEmph 4 2 2 3 4 3" xfId="41254" xr:uid="{00000000-0005-0000-0000-000078820000}"/>
    <cellStyle name="SAPBEXstdDataEmph 4 2 2 3 5" xfId="20716" xr:uid="{00000000-0005-0000-0000-000079820000}"/>
    <cellStyle name="SAPBEXstdDataEmph 4 2 2 3 5 2" xfId="32199" xr:uid="{00000000-0005-0000-0000-00007A820000}"/>
    <cellStyle name="SAPBEXstdDataEmph 4 2 2 3 5 3" xfId="42800" xr:uid="{00000000-0005-0000-0000-00007B820000}"/>
    <cellStyle name="SAPBEXstdDataEmph 4 2 2 3 6" xfId="10821" xr:uid="{00000000-0005-0000-0000-00007C820000}"/>
    <cellStyle name="SAPBEXstdDataEmph 4 2 2 3 7" xfId="22538" xr:uid="{00000000-0005-0000-0000-00007D820000}"/>
    <cellStyle name="SAPBEXstdDataEmph 4 2 2 3 8" xfId="33884" xr:uid="{00000000-0005-0000-0000-00007E820000}"/>
    <cellStyle name="SAPBEXstdDataEmph 4 2 2 4" xfId="7117" xr:uid="{00000000-0005-0000-0000-00007F820000}"/>
    <cellStyle name="SAPBEXstdDataEmph 4 2 2 4 2" xfId="16398" xr:uid="{00000000-0005-0000-0000-000080820000}"/>
    <cellStyle name="SAPBEXstdDataEmph 4 2 2 4 2 2" xfId="27952" xr:uid="{00000000-0005-0000-0000-000081820000}"/>
    <cellStyle name="SAPBEXstdDataEmph 4 2 2 4 2 3" xfId="38863" xr:uid="{00000000-0005-0000-0000-000082820000}"/>
    <cellStyle name="SAPBEXstdDataEmph 4 2 2 4 3" xfId="18254" xr:uid="{00000000-0005-0000-0000-000083820000}"/>
    <cellStyle name="SAPBEXstdDataEmph 4 2 2 4 3 2" xfId="29742" xr:uid="{00000000-0005-0000-0000-000084820000}"/>
    <cellStyle name="SAPBEXstdDataEmph 4 2 2 4 3 3" xfId="40543" xr:uid="{00000000-0005-0000-0000-000085820000}"/>
    <cellStyle name="SAPBEXstdDataEmph 4 2 2 4 4" xfId="19917" xr:uid="{00000000-0005-0000-0000-000086820000}"/>
    <cellStyle name="SAPBEXstdDataEmph 4 2 2 4 4 2" xfId="31405" xr:uid="{00000000-0005-0000-0000-000087820000}"/>
    <cellStyle name="SAPBEXstdDataEmph 4 2 2 4 4 3" xfId="42087" xr:uid="{00000000-0005-0000-0000-000088820000}"/>
    <cellStyle name="SAPBEXstdDataEmph 4 2 2 4 5" xfId="21651" xr:uid="{00000000-0005-0000-0000-000089820000}"/>
    <cellStyle name="SAPBEXstdDataEmph 4 2 2 4 5 2" xfId="33132" xr:uid="{00000000-0005-0000-0000-00008A820000}"/>
    <cellStyle name="SAPBEXstdDataEmph 4 2 2 4 5 3" xfId="43626" xr:uid="{00000000-0005-0000-0000-00008B820000}"/>
    <cellStyle name="SAPBEXstdDataEmph 4 2 2 4 6" xfId="11820" xr:uid="{00000000-0005-0000-0000-00008C820000}"/>
    <cellStyle name="SAPBEXstdDataEmph 4 2 2 4 7" xfId="23475" xr:uid="{00000000-0005-0000-0000-00008D820000}"/>
    <cellStyle name="SAPBEXstdDataEmph 4 2 2 4 8" xfId="34812" xr:uid="{00000000-0005-0000-0000-00008E820000}"/>
    <cellStyle name="SAPBEXstdDataEmph 4 2 2 5" xfId="6474" xr:uid="{00000000-0005-0000-0000-00008F820000}"/>
    <cellStyle name="SAPBEXstdDataEmph 4 2 2 5 2" xfId="15755" xr:uid="{00000000-0005-0000-0000-000090820000}"/>
    <cellStyle name="SAPBEXstdDataEmph 4 2 2 5 2 2" xfId="27309" xr:uid="{00000000-0005-0000-0000-000091820000}"/>
    <cellStyle name="SAPBEXstdDataEmph 4 2 2 5 2 3" xfId="38294" xr:uid="{00000000-0005-0000-0000-000092820000}"/>
    <cellStyle name="SAPBEXstdDataEmph 4 2 2 5 3" xfId="17678" xr:uid="{00000000-0005-0000-0000-000093820000}"/>
    <cellStyle name="SAPBEXstdDataEmph 4 2 2 5 3 2" xfId="29166" xr:uid="{00000000-0005-0000-0000-000094820000}"/>
    <cellStyle name="SAPBEXstdDataEmph 4 2 2 5 3 3" xfId="39969" xr:uid="{00000000-0005-0000-0000-000095820000}"/>
    <cellStyle name="SAPBEXstdDataEmph 4 2 2 5 4" xfId="19274" xr:uid="{00000000-0005-0000-0000-000096820000}"/>
    <cellStyle name="SAPBEXstdDataEmph 4 2 2 5 4 2" xfId="30762" xr:uid="{00000000-0005-0000-0000-000097820000}"/>
    <cellStyle name="SAPBEXstdDataEmph 4 2 2 5 4 3" xfId="41518" xr:uid="{00000000-0005-0000-0000-000098820000}"/>
    <cellStyle name="SAPBEXstdDataEmph 4 2 2 5 5" xfId="21008" xr:uid="{00000000-0005-0000-0000-000099820000}"/>
    <cellStyle name="SAPBEXstdDataEmph 4 2 2 5 5 2" xfId="32489" xr:uid="{00000000-0005-0000-0000-00009A820000}"/>
    <cellStyle name="SAPBEXstdDataEmph 4 2 2 5 5 3" xfId="43057" xr:uid="{00000000-0005-0000-0000-00009B820000}"/>
    <cellStyle name="SAPBEXstdDataEmph 4 2 2 5 6" xfId="11177" xr:uid="{00000000-0005-0000-0000-00009C820000}"/>
    <cellStyle name="SAPBEXstdDataEmph 4 2 2 5 7" xfId="22832" xr:uid="{00000000-0005-0000-0000-00009D820000}"/>
    <cellStyle name="SAPBEXstdDataEmph 4 2 2 5 8" xfId="34169" xr:uid="{00000000-0005-0000-0000-00009E820000}"/>
    <cellStyle name="SAPBEXstdDataEmph 4 2 2 6" xfId="7921" xr:uid="{00000000-0005-0000-0000-00009F820000}"/>
    <cellStyle name="SAPBEXstdDataEmph 4 2 2 6 2" xfId="16906" xr:uid="{00000000-0005-0000-0000-0000A0820000}"/>
    <cellStyle name="SAPBEXstdDataEmph 4 2 2 6 2 2" xfId="28460" xr:uid="{00000000-0005-0000-0000-0000A1820000}"/>
    <cellStyle name="SAPBEXstdDataEmph 4 2 2 6 2 3" xfId="39301" xr:uid="{00000000-0005-0000-0000-0000A2820000}"/>
    <cellStyle name="SAPBEXstdDataEmph 4 2 2 6 3" xfId="18685" xr:uid="{00000000-0005-0000-0000-0000A3820000}"/>
    <cellStyle name="SAPBEXstdDataEmph 4 2 2 6 3 2" xfId="30173" xr:uid="{00000000-0005-0000-0000-0000A4820000}"/>
    <cellStyle name="SAPBEXstdDataEmph 4 2 2 6 3 3" xfId="40969" xr:uid="{00000000-0005-0000-0000-0000A5820000}"/>
    <cellStyle name="SAPBEXstdDataEmph 4 2 2 6 4" xfId="20393" xr:uid="{00000000-0005-0000-0000-0000A6820000}"/>
    <cellStyle name="SAPBEXstdDataEmph 4 2 2 6 4 2" xfId="31881" xr:uid="{00000000-0005-0000-0000-0000A7820000}"/>
    <cellStyle name="SAPBEXstdDataEmph 4 2 2 6 4 3" xfId="42497" xr:uid="{00000000-0005-0000-0000-0000A8820000}"/>
    <cellStyle name="SAPBEXstdDataEmph 4 2 2 6 5" xfId="22127" xr:uid="{00000000-0005-0000-0000-0000A9820000}"/>
    <cellStyle name="SAPBEXstdDataEmph 4 2 2 6 5 2" xfId="33608" xr:uid="{00000000-0005-0000-0000-0000AA820000}"/>
    <cellStyle name="SAPBEXstdDataEmph 4 2 2 6 5 3" xfId="44036" xr:uid="{00000000-0005-0000-0000-0000AB820000}"/>
    <cellStyle name="SAPBEXstdDataEmph 4 2 2 6 6" xfId="12372" xr:uid="{00000000-0005-0000-0000-0000AC820000}"/>
    <cellStyle name="SAPBEXstdDataEmph 4 2 2 6 7" xfId="23951" xr:uid="{00000000-0005-0000-0000-0000AD820000}"/>
    <cellStyle name="SAPBEXstdDataEmph 4 2 2 6 8" xfId="35286" xr:uid="{00000000-0005-0000-0000-0000AE820000}"/>
    <cellStyle name="SAPBEXstdDataEmph 4 2 2 7" xfId="10318" xr:uid="{00000000-0005-0000-0000-0000AF820000}"/>
    <cellStyle name="SAPBEXstdDataEmph 4 2 2 8" xfId="13943" xr:uid="{00000000-0005-0000-0000-0000B0820000}"/>
    <cellStyle name="SAPBEXstdDataEmph 4 2 2 8 2" xfId="25507" xr:uid="{00000000-0005-0000-0000-0000B1820000}"/>
    <cellStyle name="SAPBEXstdDataEmph 4 2 2 8 3" xfId="36712" xr:uid="{00000000-0005-0000-0000-0000B2820000}"/>
    <cellStyle name="SAPBEXstdDataEmph 4 2 2 9" xfId="13095" xr:uid="{00000000-0005-0000-0000-0000B3820000}"/>
    <cellStyle name="SAPBEXstdDataEmph 4 2 2 9 2" xfId="24664" xr:uid="{00000000-0005-0000-0000-0000B4820000}"/>
    <cellStyle name="SAPBEXstdDataEmph 4 2 2 9 3" xfId="35952" xr:uid="{00000000-0005-0000-0000-0000B5820000}"/>
    <cellStyle name="SAPBEXstdDataEmph 4 2 3" xfId="4557" xr:uid="{00000000-0005-0000-0000-0000B6820000}"/>
    <cellStyle name="SAPBEXstdDataEmph 4 2 4" xfId="4558" xr:uid="{00000000-0005-0000-0000-0000B7820000}"/>
    <cellStyle name="SAPBEXstdDataEmph 4 2 5" xfId="5516" xr:uid="{00000000-0005-0000-0000-0000B8820000}"/>
    <cellStyle name="SAPBEXstdDataEmph 4 2 5 2" xfId="15326" xr:uid="{00000000-0005-0000-0000-0000B9820000}"/>
    <cellStyle name="SAPBEXstdDataEmph 4 2 5 2 2" xfId="26881" xr:uid="{00000000-0005-0000-0000-0000BA820000}"/>
    <cellStyle name="SAPBEXstdDataEmph 4 2 5 2 3" xfId="37911" xr:uid="{00000000-0005-0000-0000-0000BB820000}"/>
    <cellStyle name="SAPBEXstdDataEmph 4 2 5 3" xfId="17303" xr:uid="{00000000-0005-0000-0000-0000BC820000}"/>
    <cellStyle name="SAPBEXstdDataEmph 4 2 5 3 2" xfId="28791" xr:uid="{00000000-0005-0000-0000-0000BD820000}"/>
    <cellStyle name="SAPBEXstdDataEmph 4 2 5 3 3" xfId="39599" xr:uid="{00000000-0005-0000-0000-0000BE820000}"/>
    <cellStyle name="SAPBEXstdDataEmph 4 2 5 4" xfId="18910" xr:uid="{00000000-0005-0000-0000-0000BF820000}"/>
    <cellStyle name="SAPBEXstdDataEmph 4 2 5 4 2" xfId="30398" xr:uid="{00000000-0005-0000-0000-0000C0820000}"/>
    <cellStyle name="SAPBEXstdDataEmph 4 2 5 4 3" xfId="41192" xr:uid="{00000000-0005-0000-0000-0000C1820000}"/>
    <cellStyle name="SAPBEXstdDataEmph 4 2 5 5" xfId="20650" xr:uid="{00000000-0005-0000-0000-0000C2820000}"/>
    <cellStyle name="SAPBEXstdDataEmph 4 2 5 5 2" xfId="32134" xr:uid="{00000000-0005-0000-0000-0000C3820000}"/>
    <cellStyle name="SAPBEXstdDataEmph 4 2 5 5 3" xfId="42740" xr:uid="{00000000-0005-0000-0000-0000C4820000}"/>
    <cellStyle name="SAPBEXstdDataEmph 4 2 5 6" xfId="10743" xr:uid="{00000000-0005-0000-0000-0000C5820000}"/>
    <cellStyle name="SAPBEXstdDataEmph 4 2 5 7" xfId="22482" xr:uid="{00000000-0005-0000-0000-0000C6820000}"/>
    <cellStyle name="SAPBEXstdDataEmph 4 2 5 8" xfId="33829" xr:uid="{00000000-0005-0000-0000-0000C7820000}"/>
    <cellStyle name="SAPBEXstdDataEmph 4 2 6" xfId="6734" xr:uid="{00000000-0005-0000-0000-0000C8820000}"/>
    <cellStyle name="SAPBEXstdDataEmph 4 2 6 2" xfId="16015" xr:uid="{00000000-0005-0000-0000-0000C9820000}"/>
    <cellStyle name="SAPBEXstdDataEmph 4 2 6 2 2" xfId="27569" xr:uid="{00000000-0005-0000-0000-0000CA820000}"/>
    <cellStyle name="SAPBEXstdDataEmph 4 2 6 2 3" xfId="38526" xr:uid="{00000000-0005-0000-0000-0000CB820000}"/>
    <cellStyle name="SAPBEXstdDataEmph 4 2 6 3" xfId="17913" xr:uid="{00000000-0005-0000-0000-0000CC820000}"/>
    <cellStyle name="SAPBEXstdDataEmph 4 2 6 3 2" xfId="29401" xr:uid="{00000000-0005-0000-0000-0000CD820000}"/>
    <cellStyle name="SAPBEXstdDataEmph 4 2 6 3 3" xfId="40203" xr:uid="{00000000-0005-0000-0000-0000CE820000}"/>
    <cellStyle name="SAPBEXstdDataEmph 4 2 6 4" xfId="19534" xr:uid="{00000000-0005-0000-0000-0000CF820000}"/>
    <cellStyle name="SAPBEXstdDataEmph 4 2 6 4 2" xfId="31022" xr:uid="{00000000-0005-0000-0000-0000D0820000}"/>
    <cellStyle name="SAPBEXstdDataEmph 4 2 6 4 3" xfId="41750" xr:uid="{00000000-0005-0000-0000-0000D1820000}"/>
    <cellStyle name="SAPBEXstdDataEmph 4 2 6 5" xfId="21268" xr:uid="{00000000-0005-0000-0000-0000D2820000}"/>
    <cellStyle name="SAPBEXstdDataEmph 4 2 6 5 2" xfId="32749" xr:uid="{00000000-0005-0000-0000-0000D3820000}"/>
    <cellStyle name="SAPBEXstdDataEmph 4 2 6 5 3" xfId="43289" xr:uid="{00000000-0005-0000-0000-0000D4820000}"/>
    <cellStyle name="SAPBEXstdDataEmph 4 2 6 6" xfId="11437" xr:uid="{00000000-0005-0000-0000-0000D5820000}"/>
    <cellStyle name="SAPBEXstdDataEmph 4 2 6 7" xfId="23092" xr:uid="{00000000-0005-0000-0000-0000D6820000}"/>
    <cellStyle name="SAPBEXstdDataEmph 4 2 6 8" xfId="34429" xr:uid="{00000000-0005-0000-0000-0000D7820000}"/>
    <cellStyle name="SAPBEXstdDataEmph 4 2 7" xfId="6774" xr:uid="{00000000-0005-0000-0000-0000D8820000}"/>
    <cellStyle name="SAPBEXstdDataEmph 4 2 7 2" xfId="16055" xr:uid="{00000000-0005-0000-0000-0000D9820000}"/>
    <cellStyle name="SAPBEXstdDataEmph 4 2 7 2 2" xfId="27609" xr:uid="{00000000-0005-0000-0000-0000DA820000}"/>
    <cellStyle name="SAPBEXstdDataEmph 4 2 7 2 3" xfId="38563" xr:uid="{00000000-0005-0000-0000-0000DB820000}"/>
    <cellStyle name="SAPBEXstdDataEmph 4 2 7 3" xfId="17950" xr:uid="{00000000-0005-0000-0000-0000DC820000}"/>
    <cellStyle name="SAPBEXstdDataEmph 4 2 7 3 2" xfId="29438" xr:uid="{00000000-0005-0000-0000-0000DD820000}"/>
    <cellStyle name="SAPBEXstdDataEmph 4 2 7 3 3" xfId="40240" xr:uid="{00000000-0005-0000-0000-0000DE820000}"/>
    <cellStyle name="SAPBEXstdDataEmph 4 2 7 4" xfId="19574" xr:uid="{00000000-0005-0000-0000-0000DF820000}"/>
    <cellStyle name="SAPBEXstdDataEmph 4 2 7 4 2" xfId="31062" xr:uid="{00000000-0005-0000-0000-0000E0820000}"/>
    <cellStyle name="SAPBEXstdDataEmph 4 2 7 4 3" xfId="41787" xr:uid="{00000000-0005-0000-0000-0000E1820000}"/>
    <cellStyle name="SAPBEXstdDataEmph 4 2 7 5" xfId="21308" xr:uid="{00000000-0005-0000-0000-0000E2820000}"/>
    <cellStyle name="SAPBEXstdDataEmph 4 2 7 5 2" xfId="32789" xr:uid="{00000000-0005-0000-0000-0000E3820000}"/>
    <cellStyle name="SAPBEXstdDataEmph 4 2 7 5 3" xfId="43326" xr:uid="{00000000-0005-0000-0000-0000E4820000}"/>
    <cellStyle name="SAPBEXstdDataEmph 4 2 7 6" xfId="11477" xr:uid="{00000000-0005-0000-0000-0000E5820000}"/>
    <cellStyle name="SAPBEXstdDataEmph 4 2 7 7" xfId="23132" xr:uid="{00000000-0005-0000-0000-0000E6820000}"/>
    <cellStyle name="SAPBEXstdDataEmph 4 2 7 8" xfId="34469" xr:uid="{00000000-0005-0000-0000-0000E7820000}"/>
    <cellStyle name="SAPBEXstdDataEmph 4 2 8" xfId="8067" xr:uid="{00000000-0005-0000-0000-0000E8820000}"/>
    <cellStyle name="SAPBEXstdDataEmph 4 2 8 2" xfId="17052" xr:uid="{00000000-0005-0000-0000-0000E9820000}"/>
    <cellStyle name="SAPBEXstdDataEmph 4 2 8 2 2" xfId="28606" xr:uid="{00000000-0005-0000-0000-0000EA820000}"/>
    <cellStyle name="SAPBEXstdDataEmph 4 2 8 2 3" xfId="39443" xr:uid="{00000000-0005-0000-0000-0000EB820000}"/>
    <cellStyle name="SAPBEXstdDataEmph 4 2 8 3" xfId="18829" xr:uid="{00000000-0005-0000-0000-0000EC820000}"/>
    <cellStyle name="SAPBEXstdDataEmph 4 2 8 3 2" xfId="30317" xr:uid="{00000000-0005-0000-0000-0000ED820000}"/>
    <cellStyle name="SAPBEXstdDataEmph 4 2 8 3 3" xfId="41112" xr:uid="{00000000-0005-0000-0000-0000EE820000}"/>
    <cellStyle name="SAPBEXstdDataEmph 4 2 8 4" xfId="20539" xr:uid="{00000000-0005-0000-0000-0000EF820000}"/>
    <cellStyle name="SAPBEXstdDataEmph 4 2 8 4 2" xfId="32027" xr:uid="{00000000-0005-0000-0000-0000F0820000}"/>
    <cellStyle name="SAPBEXstdDataEmph 4 2 8 4 3" xfId="42639" xr:uid="{00000000-0005-0000-0000-0000F1820000}"/>
    <cellStyle name="SAPBEXstdDataEmph 4 2 8 5" xfId="22273" xr:uid="{00000000-0005-0000-0000-0000F2820000}"/>
    <cellStyle name="SAPBEXstdDataEmph 4 2 8 5 2" xfId="33754" xr:uid="{00000000-0005-0000-0000-0000F3820000}"/>
    <cellStyle name="SAPBEXstdDataEmph 4 2 8 5 3" xfId="44178" xr:uid="{00000000-0005-0000-0000-0000F4820000}"/>
    <cellStyle name="SAPBEXstdDataEmph 4 2 8 6" xfId="12518" xr:uid="{00000000-0005-0000-0000-0000F5820000}"/>
    <cellStyle name="SAPBEXstdDataEmph 4 2 8 7" xfId="24097" xr:uid="{00000000-0005-0000-0000-0000F6820000}"/>
    <cellStyle name="SAPBEXstdDataEmph 4 2 8 8" xfId="35432" xr:uid="{00000000-0005-0000-0000-0000F7820000}"/>
    <cellStyle name="SAPBEXstdDataEmph 4 2 9" xfId="10317" xr:uid="{00000000-0005-0000-0000-0000F8820000}"/>
    <cellStyle name="SAPBEXstdDataEmph 4 2 9 2" xfId="15030" xr:uid="{00000000-0005-0000-0000-0000F9820000}"/>
    <cellStyle name="SAPBEXstdDataEmph 4 2 9 2 2" xfId="26588" xr:uid="{00000000-0005-0000-0000-0000FA820000}"/>
    <cellStyle name="SAPBEXstdDataEmph 4 2 9 2 3" xfId="37638" xr:uid="{00000000-0005-0000-0000-0000FB820000}"/>
    <cellStyle name="SAPBEXstdDataEmph 4 2 9 3" xfId="13242" xr:uid="{00000000-0005-0000-0000-0000FC820000}"/>
    <cellStyle name="SAPBEXstdDataEmph 4 2 9 3 2" xfId="24810" xr:uid="{00000000-0005-0000-0000-0000FD820000}"/>
    <cellStyle name="SAPBEXstdDataEmph 4 2 9 3 3" xfId="36090" xr:uid="{00000000-0005-0000-0000-0000FE820000}"/>
    <cellStyle name="SAPBEXstdDataEmph 4 2 9 4" xfId="12900" xr:uid="{00000000-0005-0000-0000-0000FF820000}"/>
    <cellStyle name="SAPBEXstdDataEmph 4 2 9 4 2" xfId="24470" xr:uid="{00000000-0005-0000-0000-000000830000}"/>
    <cellStyle name="SAPBEXstdDataEmph 4 2 9 4 3" xfId="35784" xr:uid="{00000000-0005-0000-0000-000001830000}"/>
    <cellStyle name="SAPBEXstdDataEmph 4 2 9 5" xfId="12927" xr:uid="{00000000-0005-0000-0000-000002830000}"/>
    <cellStyle name="SAPBEXstdDataEmph 4 2 9 5 2" xfId="24497" xr:uid="{00000000-0005-0000-0000-000003830000}"/>
    <cellStyle name="SAPBEXstdDataEmph 4 2 9 5 3" xfId="35803" xr:uid="{00000000-0005-0000-0000-000004830000}"/>
    <cellStyle name="SAPBEXstdDataEmph 4 2 9 6" xfId="22404" xr:uid="{00000000-0005-0000-0000-000005830000}"/>
    <cellStyle name="SAPBEXstdDataEmph 4 2 9 7" xfId="10193" xr:uid="{00000000-0005-0000-0000-000006830000}"/>
    <cellStyle name="SAPBEXstdDataEmph 4 3" xfId="4559" xr:uid="{00000000-0005-0000-0000-000007830000}"/>
    <cellStyle name="SAPBEXstdDataEmph 4 3 10" xfId="13344" xr:uid="{00000000-0005-0000-0000-000008830000}"/>
    <cellStyle name="SAPBEXstdDataEmph 4 3 10 2" xfId="24912" xr:uid="{00000000-0005-0000-0000-000009830000}"/>
    <cellStyle name="SAPBEXstdDataEmph 4 3 10 3" xfId="36185" xr:uid="{00000000-0005-0000-0000-00000A830000}"/>
    <cellStyle name="SAPBEXstdDataEmph 4 3 11" xfId="14523" xr:uid="{00000000-0005-0000-0000-00000B830000}"/>
    <cellStyle name="SAPBEXstdDataEmph 4 3 11 2" xfId="26087" xr:uid="{00000000-0005-0000-0000-00000C830000}"/>
    <cellStyle name="SAPBEXstdDataEmph 4 3 11 3" xfId="37230" xr:uid="{00000000-0005-0000-0000-00000D830000}"/>
    <cellStyle name="SAPBEXstdDataEmph 4 3 12" xfId="8980" xr:uid="{00000000-0005-0000-0000-00000E830000}"/>
    <cellStyle name="SAPBEXstdDataEmph 4 3 13" xfId="8624" xr:uid="{00000000-0005-0000-0000-00000F830000}"/>
    <cellStyle name="SAPBEXstdDataEmph 4 3 2" xfId="4560" xr:uid="{00000000-0005-0000-0000-000010830000}"/>
    <cellStyle name="SAPBEXstdDataEmph 4 3 3" xfId="5745" xr:uid="{00000000-0005-0000-0000-000011830000}"/>
    <cellStyle name="SAPBEXstdDataEmph 4 3 3 2" xfId="15443" xr:uid="{00000000-0005-0000-0000-000012830000}"/>
    <cellStyle name="SAPBEXstdDataEmph 4 3 3 2 2" xfId="26997" xr:uid="{00000000-0005-0000-0000-000013830000}"/>
    <cellStyle name="SAPBEXstdDataEmph 4 3 3 2 3" xfId="38019" xr:uid="{00000000-0005-0000-0000-000014830000}"/>
    <cellStyle name="SAPBEXstdDataEmph 4 3 3 3" xfId="17389" xr:uid="{00000000-0005-0000-0000-000015830000}"/>
    <cellStyle name="SAPBEXstdDataEmph 4 3 3 3 2" xfId="28877" xr:uid="{00000000-0005-0000-0000-000016830000}"/>
    <cellStyle name="SAPBEXstdDataEmph 4 3 3 3 3" xfId="39681" xr:uid="{00000000-0005-0000-0000-000017830000}"/>
    <cellStyle name="SAPBEXstdDataEmph 4 3 3 4" xfId="18976" xr:uid="{00000000-0005-0000-0000-000018830000}"/>
    <cellStyle name="SAPBEXstdDataEmph 4 3 3 4 2" xfId="30464" xr:uid="{00000000-0005-0000-0000-000019830000}"/>
    <cellStyle name="SAPBEXstdDataEmph 4 3 3 4 3" xfId="41253" xr:uid="{00000000-0005-0000-0000-00001A830000}"/>
    <cellStyle name="SAPBEXstdDataEmph 4 3 3 5" xfId="20715" xr:uid="{00000000-0005-0000-0000-00001B830000}"/>
    <cellStyle name="SAPBEXstdDataEmph 4 3 3 5 2" xfId="32198" xr:uid="{00000000-0005-0000-0000-00001C830000}"/>
    <cellStyle name="SAPBEXstdDataEmph 4 3 3 5 3" xfId="42799" xr:uid="{00000000-0005-0000-0000-00001D830000}"/>
    <cellStyle name="SAPBEXstdDataEmph 4 3 3 6" xfId="10820" xr:uid="{00000000-0005-0000-0000-00001E830000}"/>
    <cellStyle name="SAPBEXstdDataEmph 4 3 3 7" xfId="22537" xr:uid="{00000000-0005-0000-0000-00001F830000}"/>
    <cellStyle name="SAPBEXstdDataEmph 4 3 3 8" xfId="33883" xr:uid="{00000000-0005-0000-0000-000020830000}"/>
    <cellStyle name="SAPBEXstdDataEmph 4 3 4" xfId="7116" xr:uid="{00000000-0005-0000-0000-000021830000}"/>
    <cellStyle name="SAPBEXstdDataEmph 4 3 4 2" xfId="16397" xr:uid="{00000000-0005-0000-0000-000022830000}"/>
    <cellStyle name="SAPBEXstdDataEmph 4 3 4 2 2" xfId="27951" xr:uid="{00000000-0005-0000-0000-000023830000}"/>
    <cellStyle name="SAPBEXstdDataEmph 4 3 4 2 3" xfId="38862" xr:uid="{00000000-0005-0000-0000-000024830000}"/>
    <cellStyle name="SAPBEXstdDataEmph 4 3 4 3" xfId="18253" xr:uid="{00000000-0005-0000-0000-000025830000}"/>
    <cellStyle name="SAPBEXstdDataEmph 4 3 4 3 2" xfId="29741" xr:uid="{00000000-0005-0000-0000-000026830000}"/>
    <cellStyle name="SAPBEXstdDataEmph 4 3 4 3 3" xfId="40542" xr:uid="{00000000-0005-0000-0000-000027830000}"/>
    <cellStyle name="SAPBEXstdDataEmph 4 3 4 4" xfId="19916" xr:uid="{00000000-0005-0000-0000-000028830000}"/>
    <cellStyle name="SAPBEXstdDataEmph 4 3 4 4 2" xfId="31404" xr:uid="{00000000-0005-0000-0000-000029830000}"/>
    <cellStyle name="SAPBEXstdDataEmph 4 3 4 4 3" xfId="42086" xr:uid="{00000000-0005-0000-0000-00002A830000}"/>
    <cellStyle name="SAPBEXstdDataEmph 4 3 4 5" xfId="21650" xr:uid="{00000000-0005-0000-0000-00002B830000}"/>
    <cellStyle name="SAPBEXstdDataEmph 4 3 4 5 2" xfId="33131" xr:uid="{00000000-0005-0000-0000-00002C830000}"/>
    <cellStyle name="SAPBEXstdDataEmph 4 3 4 5 3" xfId="43625" xr:uid="{00000000-0005-0000-0000-00002D830000}"/>
    <cellStyle name="SAPBEXstdDataEmph 4 3 4 6" xfId="11819" xr:uid="{00000000-0005-0000-0000-00002E830000}"/>
    <cellStyle name="SAPBEXstdDataEmph 4 3 4 7" xfId="23474" xr:uid="{00000000-0005-0000-0000-00002F830000}"/>
    <cellStyle name="SAPBEXstdDataEmph 4 3 4 8" xfId="34811" xr:uid="{00000000-0005-0000-0000-000030830000}"/>
    <cellStyle name="SAPBEXstdDataEmph 4 3 5" xfId="6869" xr:uid="{00000000-0005-0000-0000-000031830000}"/>
    <cellStyle name="SAPBEXstdDataEmph 4 3 5 2" xfId="16150" xr:uid="{00000000-0005-0000-0000-000032830000}"/>
    <cellStyle name="SAPBEXstdDataEmph 4 3 5 2 2" xfId="27704" xr:uid="{00000000-0005-0000-0000-000033830000}"/>
    <cellStyle name="SAPBEXstdDataEmph 4 3 5 2 3" xfId="38642" xr:uid="{00000000-0005-0000-0000-000034830000}"/>
    <cellStyle name="SAPBEXstdDataEmph 4 3 5 3" xfId="18029" xr:uid="{00000000-0005-0000-0000-000035830000}"/>
    <cellStyle name="SAPBEXstdDataEmph 4 3 5 3 2" xfId="29517" xr:uid="{00000000-0005-0000-0000-000036830000}"/>
    <cellStyle name="SAPBEXstdDataEmph 4 3 5 3 3" xfId="40319" xr:uid="{00000000-0005-0000-0000-000037830000}"/>
    <cellStyle name="SAPBEXstdDataEmph 4 3 5 4" xfId="19669" xr:uid="{00000000-0005-0000-0000-000038830000}"/>
    <cellStyle name="SAPBEXstdDataEmph 4 3 5 4 2" xfId="31157" xr:uid="{00000000-0005-0000-0000-000039830000}"/>
    <cellStyle name="SAPBEXstdDataEmph 4 3 5 4 3" xfId="41866" xr:uid="{00000000-0005-0000-0000-00003A830000}"/>
    <cellStyle name="SAPBEXstdDataEmph 4 3 5 5" xfId="21403" xr:uid="{00000000-0005-0000-0000-00003B830000}"/>
    <cellStyle name="SAPBEXstdDataEmph 4 3 5 5 2" xfId="32884" xr:uid="{00000000-0005-0000-0000-00003C830000}"/>
    <cellStyle name="SAPBEXstdDataEmph 4 3 5 5 3" xfId="43405" xr:uid="{00000000-0005-0000-0000-00003D830000}"/>
    <cellStyle name="SAPBEXstdDataEmph 4 3 5 6" xfId="11572" xr:uid="{00000000-0005-0000-0000-00003E830000}"/>
    <cellStyle name="SAPBEXstdDataEmph 4 3 5 7" xfId="23227" xr:uid="{00000000-0005-0000-0000-00003F830000}"/>
    <cellStyle name="SAPBEXstdDataEmph 4 3 5 8" xfId="34564" xr:uid="{00000000-0005-0000-0000-000040830000}"/>
    <cellStyle name="SAPBEXstdDataEmph 4 3 6" xfId="6730" xr:uid="{00000000-0005-0000-0000-000041830000}"/>
    <cellStyle name="SAPBEXstdDataEmph 4 3 6 2" xfId="16011" xr:uid="{00000000-0005-0000-0000-000042830000}"/>
    <cellStyle name="SAPBEXstdDataEmph 4 3 6 2 2" xfId="27565" xr:uid="{00000000-0005-0000-0000-000043830000}"/>
    <cellStyle name="SAPBEXstdDataEmph 4 3 6 2 3" xfId="38523" xr:uid="{00000000-0005-0000-0000-000044830000}"/>
    <cellStyle name="SAPBEXstdDataEmph 4 3 6 3" xfId="17910" xr:uid="{00000000-0005-0000-0000-000045830000}"/>
    <cellStyle name="SAPBEXstdDataEmph 4 3 6 3 2" xfId="29398" xr:uid="{00000000-0005-0000-0000-000046830000}"/>
    <cellStyle name="SAPBEXstdDataEmph 4 3 6 3 3" xfId="40200" xr:uid="{00000000-0005-0000-0000-000047830000}"/>
    <cellStyle name="SAPBEXstdDataEmph 4 3 6 4" xfId="19530" xr:uid="{00000000-0005-0000-0000-000048830000}"/>
    <cellStyle name="SAPBEXstdDataEmph 4 3 6 4 2" xfId="31018" xr:uid="{00000000-0005-0000-0000-000049830000}"/>
    <cellStyle name="SAPBEXstdDataEmph 4 3 6 4 3" xfId="41747" xr:uid="{00000000-0005-0000-0000-00004A830000}"/>
    <cellStyle name="SAPBEXstdDataEmph 4 3 6 5" xfId="21264" xr:uid="{00000000-0005-0000-0000-00004B830000}"/>
    <cellStyle name="SAPBEXstdDataEmph 4 3 6 5 2" xfId="32745" xr:uid="{00000000-0005-0000-0000-00004C830000}"/>
    <cellStyle name="SAPBEXstdDataEmph 4 3 6 5 3" xfId="43286" xr:uid="{00000000-0005-0000-0000-00004D830000}"/>
    <cellStyle name="SAPBEXstdDataEmph 4 3 6 6" xfId="11433" xr:uid="{00000000-0005-0000-0000-00004E830000}"/>
    <cellStyle name="SAPBEXstdDataEmph 4 3 6 7" xfId="23088" xr:uid="{00000000-0005-0000-0000-00004F830000}"/>
    <cellStyle name="SAPBEXstdDataEmph 4 3 6 8" xfId="34425" xr:uid="{00000000-0005-0000-0000-000050830000}"/>
    <cellStyle name="SAPBEXstdDataEmph 4 3 7" xfId="10320" xr:uid="{00000000-0005-0000-0000-000051830000}"/>
    <cellStyle name="SAPBEXstdDataEmph 4 3 8" xfId="13942" xr:uid="{00000000-0005-0000-0000-000052830000}"/>
    <cellStyle name="SAPBEXstdDataEmph 4 3 8 2" xfId="25506" xr:uid="{00000000-0005-0000-0000-000053830000}"/>
    <cellStyle name="SAPBEXstdDataEmph 4 3 8 3" xfId="36711" xr:uid="{00000000-0005-0000-0000-000054830000}"/>
    <cellStyle name="SAPBEXstdDataEmph 4 3 9" xfId="13828" xr:uid="{00000000-0005-0000-0000-000055830000}"/>
    <cellStyle name="SAPBEXstdDataEmph 4 3 9 2" xfId="25392" xr:uid="{00000000-0005-0000-0000-000056830000}"/>
    <cellStyle name="SAPBEXstdDataEmph 4 3 9 3" xfId="36605" xr:uid="{00000000-0005-0000-0000-000057830000}"/>
    <cellStyle name="SAPBEXstdDataEmph 4 4" xfId="4561" xr:uid="{00000000-0005-0000-0000-000058830000}"/>
    <cellStyle name="SAPBEXstdDataEmph 4 4 10" xfId="9191" xr:uid="{00000000-0005-0000-0000-000059830000}"/>
    <cellStyle name="SAPBEXstdDataEmph 4 4 11" xfId="8765" xr:uid="{00000000-0005-0000-0000-00005A830000}"/>
    <cellStyle name="SAPBEXstdDataEmph 4 4 12" xfId="8194" xr:uid="{00000000-0005-0000-0000-00005B830000}"/>
    <cellStyle name="SAPBEXstdDataEmph 4 4 2" xfId="7407" xr:uid="{00000000-0005-0000-0000-00005C830000}"/>
    <cellStyle name="SAPBEXstdDataEmph 4 4 2 2" xfId="16637" xr:uid="{00000000-0005-0000-0000-00005D830000}"/>
    <cellStyle name="SAPBEXstdDataEmph 4 4 2 2 2" xfId="28191" xr:uid="{00000000-0005-0000-0000-00005E830000}"/>
    <cellStyle name="SAPBEXstdDataEmph 4 4 2 2 3" xfId="39074" xr:uid="{00000000-0005-0000-0000-00005F830000}"/>
    <cellStyle name="SAPBEXstdDataEmph 4 4 2 3" xfId="18470" xr:uid="{00000000-0005-0000-0000-000060830000}"/>
    <cellStyle name="SAPBEXstdDataEmph 4 4 2 3 2" xfId="29958" xr:uid="{00000000-0005-0000-0000-000061830000}"/>
    <cellStyle name="SAPBEXstdDataEmph 4 4 2 3 3" xfId="40758" xr:uid="{00000000-0005-0000-0000-000062830000}"/>
    <cellStyle name="SAPBEXstdDataEmph 4 4 2 4" xfId="20156" xr:uid="{00000000-0005-0000-0000-000063830000}"/>
    <cellStyle name="SAPBEXstdDataEmph 4 4 2 4 2" xfId="31644" xr:uid="{00000000-0005-0000-0000-000064830000}"/>
    <cellStyle name="SAPBEXstdDataEmph 4 4 2 4 3" xfId="42298" xr:uid="{00000000-0005-0000-0000-000065830000}"/>
    <cellStyle name="SAPBEXstdDataEmph 4 4 2 5" xfId="21890" xr:uid="{00000000-0005-0000-0000-000066830000}"/>
    <cellStyle name="SAPBEXstdDataEmph 4 4 2 5 2" xfId="33371" xr:uid="{00000000-0005-0000-0000-000067830000}"/>
    <cellStyle name="SAPBEXstdDataEmph 4 4 2 5 3" xfId="43837" xr:uid="{00000000-0005-0000-0000-000068830000}"/>
    <cellStyle name="SAPBEXstdDataEmph 4 4 2 6" xfId="12057" xr:uid="{00000000-0005-0000-0000-000069830000}"/>
    <cellStyle name="SAPBEXstdDataEmph 4 4 2 7" xfId="23714" xr:uid="{00000000-0005-0000-0000-00006A830000}"/>
    <cellStyle name="SAPBEXstdDataEmph 4 4 2 8" xfId="35049" xr:uid="{00000000-0005-0000-0000-00006B830000}"/>
    <cellStyle name="SAPBEXstdDataEmph 4 4 3" xfId="7901" xr:uid="{00000000-0005-0000-0000-00006C830000}"/>
    <cellStyle name="SAPBEXstdDataEmph 4 4 3 2" xfId="16886" xr:uid="{00000000-0005-0000-0000-00006D830000}"/>
    <cellStyle name="SAPBEXstdDataEmph 4 4 3 2 2" xfId="28440" xr:uid="{00000000-0005-0000-0000-00006E830000}"/>
    <cellStyle name="SAPBEXstdDataEmph 4 4 3 2 3" xfId="39282" xr:uid="{00000000-0005-0000-0000-00006F830000}"/>
    <cellStyle name="SAPBEXstdDataEmph 4 4 3 3" xfId="18665" xr:uid="{00000000-0005-0000-0000-000070830000}"/>
    <cellStyle name="SAPBEXstdDataEmph 4 4 3 3 2" xfId="30153" xr:uid="{00000000-0005-0000-0000-000071830000}"/>
    <cellStyle name="SAPBEXstdDataEmph 4 4 3 3 3" xfId="40950" xr:uid="{00000000-0005-0000-0000-000072830000}"/>
    <cellStyle name="SAPBEXstdDataEmph 4 4 3 4" xfId="20373" xr:uid="{00000000-0005-0000-0000-000073830000}"/>
    <cellStyle name="SAPBEXstdDataEmph 4 4 3 4 2" xfId="31861" xr:uid="{00000000-0005-0000-0000-000074830000}"/>
    <cellStyle name="SAPBEXstdDataEmph 4 4 3 4 3" xfId="42478" xr:uid="{00000000-0005-0000-0000-000075830000}"/>
    <cellStyle name="SAPBEXstdDataEmph 4 4 3 5" xfId="22107" xr:uid="{00000000-0005-0000-0000-000076830000}"/>
    <cellStyle name="SAPBEXstdDataEmph 4 4 3 5 2" xfId="33588" xr:uid="{00000000-0005-0000-0000-000077830000}"/>
    <cellStyle name="SAPBEXstdDataEmph 4 4 3 5 3" xfId="44017" xr:uid="{00000000-0005-0000-0000-000078830000}"/>
    <cellStyle name="SAPBEXstdDataEmph 4 4 3 6" xfId="12352" xr:uid="{00000000-0005-0000-0000-000079830000}"/>
    <cellStyle name="SAPBEXstdDataEmph 4 4 3 7" xfId="23931" xr:uid="{00000000-0005-0000-0000-00007A830000}"/>
    <cellStyle name="SAPBEXstdDataEmph 4 4 3 8" xfId="35266" xr:uid="{00000000-0005-0000-0000-00007B830000}"/>
    <cellStyle name="SAPBEXstdDataEmph 4 4 4" xfId="8003" xr:uid="{00000000-0005-0000-0000-00007C830000}"/>
    <cellStyle name="SAPBEXstdDataEmph 4 4 4 2" xfId="16988" xr:uid="{00000000-0005-0000-0000-00007D830000}"/>
    <cellStyle name="SAPBEXstdDataEmph 4 4 4 2 2" xfId="28542" xr:uid="{00000000-0005-0000-0000-00007E830000}"/>
    <cellStyle name="SAPBEXstdDataEmph 4 4 4 2 3" xfId="39380" xr:uid="{00000000-0005-0000-0000-00007F830000}"/>
    <cellStyle name="SAPBEXstdDataEmph 4 4 4 3" xfId="18765" xr:uid="{00000000-0005-0000-0000-000080830000}"/>
    <cellStyle name="SAPBEXstdDataEmph 4 4 4 3 2" xfId="30253" xr:uid="{00000000-0005-0000-0000-000081830000}"/>
    <cellStyle name="SAPBEXstdDataEmph 4 4 4 3 3" xfId="41049" xr:uid="{00000000-0005-0000-0000-000082830000}"/>
    <cellStyle name="SAPBEXstdDataEmph 4 4 4 4" xfId="20475" xr:uid="{00000000-0005-0000-0000-000083830000}"/>
    <cellStyle name="SAPBEXstdDataEmph 4 4 4 4 2" xfId="31963" xr:uid="{00000000-0005-0000-0000-000084830000}"/>
    <cellStyle name="SAPBEXstdDataEmph 4 4 4 4 3" xfId="42576" xr:uid="{00000000-0005-0000-0000-000085830000}"/>
    <cellStyle name="SAPBEXstdDataEmph 4 4 4 5" xfId="22209" xr:uid="{00000000-0005-0000-0000-000086830000}"/>
    <cellStyle name="SAPBEXstdDataEmph 4 4 4 5 2" xfId="33690" xr:uid="{00000000-0005-0000-0000-000087830000}"/>
    <cellStyle name="SAPBEXstdDataEmph 4 4 4 5 3" xfId="44115" xr:uid="{00000000-0005-0000-0000-000088830000}"/>
    <cellStyle name="SAPBEXstdDataEmph 4 4 4 6" xfId="12454" xr:uid="{00000000-0005-0000-0000-000089830000}"/>
    <cellStyle name="SAPBEXstdDataEmph 4 4 4 7" xfId="24033" xr:uid="{00000000-0005-0000-0000-00008A830000}"/>
    <cellStyle name="SAPBEXstdDataEmph 4 4 4 8" xfId="35368" xr:uid="{00000000-0005-0000-0000-00008B830000}"/>
    <cellStyle name="SAPBEXstdDataEmph 4 4 5" xfId="10321" xr:uid="{00000000-0005-0000-0000-00008C830000}"/>
    <cellStyle name="SAPBEXstdDataEmph 4 4 6" xfId="14278" xr:uid="{00000000-0005-0000-0000-00008D830000}"/>
    <cellStyle name="SAPBEXstdDataEmph 4 4 6 2" xfId="25842" xr:uid="{00000000-0005-0000-0000-00008E830000}"/>
    <cellStyle name="SAPBEXstdDataEmph 4 4 6 3" xfId="37005" xr:uid="{00000000-0005-0000-0000-00008F830000}"/>
    <cellStyle name="SAPBEXstdDataEmph 4 4 7" xfId="12564" xr:uid="{00000000-0005-0000-0000-000090830000}"/>
    <cellStyle name="SAPBEXstdDataEmph 4 4 7 2" xfId="24134" xr:uid="{00000000-0005-0000-0000-000091830000}"/>
    <cellStyle name="SAPBEXstdDataEmph 4 4 7 3" xfId="35465" xr:uid="{00000000-0005-0000-0000-000092830000}"/>
    <cellStyle name="SAPBEXstdDataEmph 4 4 8" xfId="15101" xr:uid="{00000000-0005-0000-0000-000093830000}"/>
    <cellStyle name="SAPBEXstdDataEmph 4 4 8 2" xfId="26659" xr:uid="{00000000-0005-0000-0000-000094830000}"/>
    <cellStyle name="SAPBEXstdDataEmph 4 4 8 3" xfId="37703" xr:uid="{00000000-0005-0000-0000-000095830000}"/>
    <cellStyle name="SAPBEXstdDataEmph 4 4 9" xfId="15017" xr:uid="{00000000-0005-0000-0000-000096830000}"/>
    <cellStyle name="SAPBEXstdDataEmph 4 4 9 2" xfId="26575" xr:uid="{00000000-0005-0000-0000-000097830000}"/>
    <cellStyle name="SAPBEXstdDataEmph 4 4 9 3" xfId="37626" xr:uid="{00000000-0005-0000-0000-000098830000}"/>
    <cellStyle name="SAPBEXstdDataEmph 4 5" xfId="4562" xr:uid="{00000000-0005-0000-0000-000099830000}"/>
    <cellStyle name="SAPBEXstdDataEmph 4 6" xfId="6585" xr:uid="{00000000-0005-0000-0000-00009A830000}"/>
    <cellStyle name="SAPBEXstdDataEmph 4 6 2" xfId="15866" xr:uid="{00000000-0005-0000-0000-00009B830000}"/>
    <cellStyle name="SAPBEXstdDataEmph 4 6 2 2" xfId="27420" xr:uid="{00000000-0005-0000-0000-00009C830000}"/>
    <cellStyle name="SAPBEXstdDataEmph 4 6 2 3" xfId="38390" xr:uid="{00000000-0005-0000-0000-00009D830000}"/>
    <cellStyle name="SAPBEXstdDataEmph 4 6 3" xfId="17775" xr:uid="{00000000-0005-0000-0000-00009E830000}"/>
    <cellStyle name="SAPBEXstdDataEmph 4 6 3 2" xfId="29263" xr:uid="{00000000-0005-0000-0000-00009F830000}"/>
    <cellStyle name="SAPBEXstdDataEmph 4 6 3 3" xfId="40066" xr:uid="{00000000-0005-0000-0000-0000A0830000}"/>
    <cellStyle name="SAPBEXstdDataEmph 4 6 4" xfId="19385" xr:uid="{00000000-0005-0000-0000-0000A1830000}"/>
    <cellStyle name="SAPBEXstdDataEmph 4 6 4 2" xfId="30873" xr:uid="{00000000-0005-0000-0000-0000A2830000}"/>
    <cellStyle name="SAPBEXstdDataEmph 4 6 4 3" xfId="41614" xr:uid="{00000000-0005-0000-0000-0000A3830000}"/>
    <cellStyle name="SAPBEXstdDataEmph 4 6 5" xfId="21119" xr:uid="{00000000-0005-0000-0000-0000A4830000}"/>
    <cellStyle name="SAPBEXstdDataEmph 4 6 5 2" xfId="32600" xr:uid="{00000000-0005-0000-0000-0000A5830000}"/>
    <cellStyle name="SAPBEXstdDataEmph 4 6 5 3" xfId="43153" xr:uid="{00000000-0005-0000-0000-0000A6830000}"/>
    <cellStyle name="SAPBEXstdDataEmph 4 6 6" xfId="11288" xr:uid="{00000000-0005-0000-0000-0000A7830000}"/>
    <cellStyle name="SAPBEXstdDataEmph 4 6 7" xfId="22943" xr:uid="{00000000-0005-0000-0000-0000A8830000}"/>
    <cellStyle name="SAPBEXstdDataEmph 4 6 8" xfId="34280" xr:uid="{00000000-0005-0000-0000-0000A9830000}"/>
    <cellStyle name="SAPBEXstdDataEmph 4 7" xfId="6874" xr:uid="{00000000-0005-0000-0000-0000AA830000}"/>
    <cellStyle name="SAPBEXstdDataEmph 4 7 2" xfId="16155" xr:uid="{00000000-0005-0000-0000-0000AB830000}"/>
    <cellStyle name="SAPBEXstdDataEmph 4 7 2 2" xfId="27709" xr:uid="{00000000-0005-0000-0000-0000AC830000}"/>
    <cellStyle name="SAPBEXstdDataEmph 4 7 2 3" xfId="38647" xr:uid="{00000000-0005-0000-0000-0000AD830000}"/>
    <cellStyle name="SAPBEXstdDataEmph 4 7 3" xfId="18034" xr:uid="{00000000-0005-0000-0000-0000AE830000}"/>
    <cellStyle name="SAPBEXstdDataEmph 4 7 3 2" xfId="29522" xr:uid="{00000000-0005-0000-0000-0000AF830000}"/>
    <cellStyle name="SAPBEXstdDataEmph 4 7 3 3" xfId="40324" xr:uid="{00000000-0005-0000-0000-0000B0830000}"/>
    <cellStyle name="SAPBEXstdDataEmph 4 7 4" xfId="19674" xr:uid="{00000000-0005-0000-0000-0000B1830000}"/>
    <cellStyle name="SAPBEXstdDataEmph 4 7 4 2" xfId="31162" xr:uid="{00000000-0005-0000-0000-0000B2830000}"/>
    <cellStyle name="SAPBEXstdDataEmph 4 7 4 3" xfId="41871" xr:uid="{00000000-0005-0000-0000-0000B3830000}"/>
    <cellStyle name="SAPBEXstdDataEmph 4 7 5" xfId="21408" xr:uid="{00000000-0005-0000-0000-0000B4830000}"/>
    <cellStyle name="SAPBEXstdDataEmph 4 7 5 2" xfId="32889" xr:uid="{00000000-0005-0000-0000-0000B5830000}"/>
    <cellStyle name="SAPBEXstdDataEmph 4 7 5 3" xfId="43410" xr:uid="{00000000-0005-0000-0000-0000B6830000}"/>
    <cellStyle name="SAPBEXstdDataEmph 4 7 6" xfId="11577" xr:uid="{00000000-0005-0000-0000-0000B7830000}"/>
    <cellStyle name="SAPBEXstdDataEmph 4 7 7" xfId="23232" xr:uid="{00000000-0005-0000-0000-0000B8830000}"/>
    <cellStyle name="SAPBEXstdDataEmph 4 7 8" xfId="34569" xr:uid="{00000000-0005-0000-0000-0000B9830000}"/>
    <cellStyle name="SAPBEXstdDataEmph 4 8" xfId="6833" xr:uid="{00000000-0005-0000-0000-0000BA830000}"/>
    <cellStyle name="SAPBEXstdDataEmph 4 8 2" xfId="16114" xr:uid="{00000000-0005-0000-0000-0000BB830000}"/>
    <cellStyle name="SAPBEXstdDataEmph 4 8 2 2" xfId="27668" xr:uid="{00000000-0005-0000-0000-0000BC830000}"/>
    <cellStyle name="SAPBEXstdDataEmph 4 8 2 3" xfId="38609" xr:uid="{00000000-0005-0000-0000-0000BD830000}"/>
    <cellStyle name="SAPBEXstdDataEmph 4 8 3" xfId="17996" xr:uid="{00000000-0005-0000-0000-0000BE830000}"/>
    <cellStyle name="SAPBEXstdDataEmph 4 8 3 2" xfId="29484" xr:uid="{00000000-0005-0000-0000-0000BF830000}"/>
    <cellStyle name="SAPBEXstdDataEmph 4 8 3 3" xfId="40286" xr:uid="{00000000-0005-0000-0000-0000C0830000}"/>
    <cellStyle name="SAPBEXstdDataEmph 4 8 4" xfId="19633" xr:uid="{00000000-0005-0000-0000-0000C1830000}"/>
    <cellStyle name="SAPBEXstdDataEmph 4 8 4 2" xfId="31121" xr:uid="{00000000-0005-0000-0000-0000C2830000}"/>
    <cellStyle name="SAPBEXstdDataEmph 4 8 4 3" xfId="41833" xr:uid="{00000000-0005-0000-0000-0000C3830000}"/>
    <cellStyle name="SAPBEXstdDataEmph 4 8 5" xfId="21367" xr:uid="{00000000-0005-0000-0000-0000C4830000}"/>
    <cellStyle name="SAPBEXstdDataEmph 4 8 5 2" xfId="32848" xr:uid="{00000000-0005-0000-0000-0000C5830000}"/>
    <cellStyle name="SAPBEXstdDataEmph 4 8 5 3" xfId="43372" xr:uid="{00000000-0005-0000-0000-0000C6830000}"/>
    <cellStyle name="SAPBEXstdDataEmph 4 8 6" xfId="11536" xr:uid="{00000000-0005-0000-0000-0000C7830000}"/>
    <cellStyle name="SAPBEXstdDataEmph 4 8 7" xfId="23191" xr:uid="{00000000-0005-0000-0000-0000C8830000}"/>
    <cellStyle name="SAPBEXstdDataEmph 4 8 8" xfId="34528" xr:uid="{00000000-0005-0000-0000-0000C9830000}"/>
    <cellStyle name="SAPBEXstdDataEmph 4 9" xfId="10316" xr:uid="{00000000-0005-0000-0000-0000CA830000}"/>
    <cellStyle name="SAPBEXstdDataEmph 4 9 2" xfId="15029" xr:uid="{00000000-0005-0000-0000-0000CB830000}"/>
    <cellStyle name="SAPBEXstdDataEmph 4 9 2 2" xfId="26587" xr:uid="{00000000-0005-0000-0000-0000CC830000}"/>
    <cellStyle name="SAPBEXstdDataEmph 4 9 2 3" xfId="37637" xr:uid="{00000000-0005-0000-0000-0000CD830000}"/>
    <cellStyle name="SAPBEXstdDataEmph 4 9 3" xfId="13243" xr:uid="{00000000-0005-0000-0000-0000CE830000}"/>
    <cellStyle name="SAPBEXstdDataEmph 4 9 3 2" xfId="24811" xr:uid="{00000000-0005-0000-0000-0000CF830000}"/>
    <cellStyle name="SAPBEXstdDataEmph 4 9 3 3" xfId="36091" xr:uid="{00000000-0005-0000-0000-0000D0830000}"/>
    <cellStyle name="SAPBEXstdDataEmph 4 9 4" xfId="15174" xr:uid="{00000000-0005-0000-0000-0000D1830000}"/>
    <cellStyle name="SAPBEXstdDataEmph 4 9 4 2" xfId="26732" xr:uid="{00000000-0005-0000-0000-0000D2830000}"/>
    <cellStyle name="SAPBEXstdDataEmph 4 9 4 3" xfId="37771" xr:uid="{00000000-0005-0000-0000-0000D3830000}"/>
    <cellStyle name="SAPBEXstdDataEmph 4 9 5" xfId="13525" xr:uid="{00000000-0005-0000-0000-0000D4830000}"/>
    <cellStyle name="SAPBEXstdDataEmph 4 9 5 2" xfId="25089" xr:uid="{00000000-0005-0000-0000-0000D5830000}"/>
    <cellStyle name="SAPBEXstdDataEmph 4 9 5 3" xfId="36346" xr:uid="{00000000-0005-0000-0000-0000D6830000}"/>
    <cellStyle name="SAPBEXstdDataEmph 4 9 6" xfId="22403" xr:uid="{00000000-0005-0000-0000-0000D7830000}"/>
    <cellStyle name="SAPBEXstdDataEmph 4 9 7" xfId="8752" xr:uid="{00000000-0005-0000-0000-0000D8830000}"/>
    <cellStyle name="SAPBEXstdDataEmph 5" xfId="4563" xr:uid="{00000000-0005-0000-0000-0000D9830000}"/>
    <cellStyle name="SAPBEXstdDataEmph 5 10" xfId="17264" xr:uid="{00000000-0005-0000-0000-0000DA830000}"/>
    <cellStyle name="SAPBEXstdDataEmph 5 10 2" xfId="28752" xr:uid="{00000000-0005-0000-0000-0000DB830000}"/>
    <cellStyle name="SAPBEXstdDataEmph 5 10 3" xfId="39560" xr:uid="{00000000-0005-0000-0000-0000DC830000}"/>
    <cellStyle name="SAPBEXstdDataEmph 5 11" xfId="14646" xr:uid="{00000000-0005-0000-0000-0000DD830000}"/>
    <cellStyle name="SAPBEXstdDataEmph 5 11 2" xfId="26207" xr:uid="{00000000-0005-0000-0000-0000DE830000}"/>
    <cellStyle name="SAPBEXstdDataEmph 5 11 3" xfId="37310" xr:uid="{00000000-0005-0000-0000-0000DF830000}"/>
    <cellStyle name="SAPBEXstdDataEmph 5 12" xfId="8856" xr:uid="{00000000-0005-0000-0000-0000E0830000}"/>
    <cellStyle name="SAPBEXstdDataEmph 5 13" xfId="8130" xr:uid="{00000000-0005-0000-0000-0000E1830000}"/>
    <cellStyle name="SAPBEXstdDataEmph 5 2" xfId="4564" xr:uid="{00000000-0005-0000-0000-0000E2830000}"/>
    <cellStyle name="SAPBEXstdDataEmph 5 3" xfId="5228" xr:uid="{00000000-0005-0000-0000-0000E3830000}"/>
    <cellStyle name="SAPBEXstdDataEmph 5 3 2" xfId="15215" xr:uid="{00000000-0005-0000-0000-0000E4830000}"/>
    <cellStyle name="SAPBEXstdDataEmph 5 3 2 2" xfId="26772" xr:uid="{00000000-0005-0000-0000-0000E5830000}"/>
    <cellStyle name="SAPBEXstdDataEmph 5 3 2 3" xfId="37806" xr:uid="{00000000-0005-0000-0000-0000E6830000}"/>
    <cellStyle name="SAPBEXstdDataEmph 5 3 3" xfId="17216" xr:uid="{00000000-0005-0000-0000-0000E7830000}"/>
    <cellStyle name="SAPBEXstdDataEmph 5 3 3 2" xfId="28704" xr:uid="{00000000-0005-0000-0000-0000E8830000}"/>
    <cellStyle name="SAPBEXstdDataEmph 5 3 3 3" xfId="39523" xr:uid="{00000000-0005-0000-0000-0000E9830000}"/>
    <cellStyle name="SAPBEXstdDataEmph 5 3 4" xfId="13579" xr:uid="{00000000-0005-0000-0000-0000EA830000}"/>
    <cellStyle name="SAPBEXstdDataEmph 5 3 4 2" xfId="25143" xr:uid="{00000000-0005-0000-0000-0000EB830000}"/>
    <cellStyle name="SAPBEXstdDataEmph 5 3 4 3" xfId="36390" xr:uid="{00000000-0005-0000-0000-0000EC830000}"/>
    <cellStyle name="SAPBEXstdDataEmph 5 3 5" xfId="20608" xr:uid="{00000000-0005-0000-0000-0000ED830000}"/>
    <cellStyle name="SAPBEXstdDataEmph 5 3 5 2" xfId="32092" xr:uid="{00000000-0005-0000-0000-0000EE830000}"/>
    <cellStyle name="SAPBEXstdDataEmph 5 3 5 3" xfId="42698" xr:uid="{00000000-0005-0000-0000-0000EF830000}"/>
    <cellStyle name="SAPBEXstdDataEmph 5 3 6" xfId="10650" xr:uid="{00000000-0005-0000-0000-0000F0830000}"/>
    <cellStyle name="SAPBEXstdDataEmph 5 3 7" xfId="22422" xr:uid="{00000000-0005-0000-0000-0000F1830000}"/>
    <cellStyle name="SAPBEXstdDataEmph 5 3 8" xfId="33787" xr:uid="{00000000-0005-0000-0000-0000F2830000}"/>
    <cellStyle name="SAPBEXstdDataEmph 5 4" xfId="6612" xr:uid="{00000000-0005-0000-0000-0000F3830000}"/>
    <cellStyle name="SAPBEXstdDataEmph 5 4 2" xfId="15893" xr:uid="{00000000-0005-0000-0000-0000F4830000}"/>
    <cellStyle name="SAPBEXstdDataEmph 5 4 2 2" xfId="27447" xr:uid="{00000000-0005-0000-0000-0000F5830000}"/>
    <cellStyle name="SAPBEXstdDataEmph 5 4 2 3" xfId="38416" xr:uid="{00000000-0005-0000-0000-0000F6830000}"/>
    <cellStyle name="SAPBEXstdDataEmph 5 4 3" xfId="17801" xr:uid="{00000000-0005-0000-0000-0000F7830000}"/>
    <cellStyle name="SAPBEXstdDataEmph 5 4 3 2" xfId="29289" xr:uid="{00000000-0005-0000-0000-0000F8830000}"/>
    <cellStyle name="SAPBEXstdDataEmph 5 4 3 3" xfId="40092" xr:uid="{00000000-0005-0000-0000-0000F9830000}"/>
    <cellStyle name="SAPBEXstdDataEmph 5 4 4" xfId="19412" xr:uid="{00000000-0005-0000-0000-0000FA830000}"/>
    <cellStyle name="SAPBEXstdDataEmph 5 4 4 2" xfId="30900" xr:uid="{00000000-0005-0000-0000-0000FB830000}"/>
    <cellStyle name="SAPBEXstdDataEmph 5 4 4 3" xfId="41640" xr:uid="{00000000-0005-0000-0000-0000FC830000}"/>
    <cellStyle name="SAPBEXstdDataEmph 5 4 5" xfId="21146" xr:uid="{00000000-0005-0000-0000-0000FD830000}"/>
    <cellStyle name="SAPBEXstdDataEmph 5 4 5 2" xfId="32627" xr:uid="{00000000-0005-0000-0000-0000FE830000}"/>
    <cellStyle name="SAPBEXstdDataEmph 5 4 5 3" xfId="43179" xr:uid="{00000000-0005-0000-0000-0000FF830000}"/>
    <cellStyle name="SAPBEXstdDataEmph 5 4 6" xfId="11315" xr:uid="{00000000-0005-0000-0000-000000840000}"/>
    <cellStyle name="SAPBEXstdDataEmph 5 4 7" xfId="22970" xr:uid="{00000000-0005-0000-0000-000001840000}"/>
    <cellStyle name="SAPBEXstdDataEmph 5 4 8" xfId="34307" xr:uid="{00000000-0005-0000-0000-000002840000}"/>
    <cellStyle name="SAPBEXstdDataEmph 5 5" xfId="6648" xr:uid="{00000000-0005-0000-0000-000003840000}"/>
    <cellStyle name="SAPBEXstdDataEmph 5 5 2" xfId="15929" xr:uid="{00000000-0005-0000-0000-000004840000}"/>
    <cellStyle name="SAPBEXstdDataEmph 5 5 2 2" xfId="27483" xr:uid="{00000000-0005-0000-0000-000005840000}"/>
    <cellStyle name="SAPBEXstdDataEmph 5 5 2 3" xfId="38448" xr:uid="{00000000-0005-0000-0000-000006840000}"/>
    <cellStyle name="SAPBEXstdDataEmph 5 5 3" xfId="17834" xr:uid="{00000000-0005-0000-0000-000007840000}"/>
    <cellStyle name="SAPBEXstdDataEmph 5 5 3 2" xfId="29322" xr:uid="{00000000-0005-0000-0000-000008840000}"/>
    <cellStyle name="SAPBEXstdDataEmph 5 5 3 3" xfId="40125" xr:uid="{00000000-0005-0000-0000-000009840000}"/>
    <cellStyle name="SAPBEXstdDataEmph 5 5 4" xfId="19448" xr:uid="{00000000-0005-0000-0000-00000A840000}"/>
    <cellStyle name="SAPBEXstdDataEmph 5 5 4 2" xfId="30936" xr:uid="{00000000-0005-0000-0000-00000B840000}"/>
    <cellStyle name="SAPBEXstdDataEmph 5 5 4 3" xfId="41672" xr:uid="{00000000-0005-0000-0000-00000C840000}"/>
    <cellStyle name="SAPBEXstdDataEmph 5 5 5" xfId="21182" xr:uid="{00000000-0005-0000-0000-00000D840000}"/>
    <cellStyle name="SAPBEXstdDataEmph 5 5 5 2" xfId="32663" xr:uid="{00000000-0005-0000-0000-00000E840000}"/>
    <cellStyle name="SAPBEXstdDataEmph 5 5 5 3" xfId="43211" xr:uid="{00000000-0005-0000-0000-00000F840000}"/>
    <cellStyle name="SAPBEXstdDataEmph 5 5 6" xfId="11351" xr:uid="{00000000-0005-0000-0000-000010840000}"/>
    <cellStyle name="SAPBEXstdDataEmph 5 5 7" xfId="23006" xr:uid="{00000000-0005-0000-0000-000011840000}"/>
    <cellStyle name="SAPBEXstdDataEmph 5 5 8" xfId="34343" xr:uid="{00000000-0005-0000-0000-000012840000}"/>
    <cellStyle name="SAPBEXstdDataEmph 5 6" xfId="8061" xr:uid="{00000000-0005-0000-0000-000013840000}"/>
    <cellStyle name="SAPBEXstdDataEmph 5 6 2" xfId="17046" xr:uid="{00000000-0005-0000-0000-000014840000}"/>
    <cellStyle name="SAPBEXstdDataEmph 5 6 2 2" xfId="28600" xr:uid="{00000000-0005-0000-0000-000015840000}"/>
    <cellStyle name="SAPBEXstdDataEmph 5 6 2 3" xfId="39437" xr:uid="{00000000-0005-0000-0000-000016840000}"/>
    <cellStyle name="SAPBEXstdDataEmph 5 6 3" xfId="18823" xr:uid="{00000000-0005-0000-0000-000017840000}"/>
    <cellStyle name="SAPBEXstdDataEmph 5 6 3 2" xfId="30311" xr:uid="{00000000-0005-0000-0000-000018840000}"/>
    <cellStyle name="SAPBEXstdDataEmph 5 6 3 3" xfId="41106" xr:uid="{00000000-0005-0000-0000-000019840000}"/>
    <cellStyle name="SAPBEXstdDataEmph 5 6 4" xfId="20533" xr:uid="{00000000-0005-0000-0000-00001A840000}"/>
    <cellStyle name="SAPBEXstdDataEmph 5 6 4 2" xfId="32021" xr:uid="{00000000-0005-0000-0000-00001B840000}"/>
    <cellStyle name="SAPBEXstdDataEmph 5 6 4 3" xfId="42633" xr:uid="{00000000-0005-0000-0000-00001C840000}"/>
    <cellStyle name="SAPBEXstdDataEmph 5 6 5" xfId="22267" xr:uid="{00000000-0005-0000-0000-00001D840000}"/>
    <cellStyle name="SAPBEXstdDataEmph 5 6 5 2" xfId="33748" xr:uid="{00000000-0005-0000-0000-00001E840000}"/>
    <cellStyle name="SAPBEXstdDataEmph 5 6 5 3" xfId="44172" xr:uid="{00000000-0005-0000-0000-00001F840000}"/>
    <cellStyle name="SAPBEXstdDataEmph 5 6 6" xfId="12512" xr:uid="{00000000-0005-0000-0000-000020840000}"/>
    <cellStyle name="SAPBEXstdDataEmph 5 6 7" xfId="24091" xr:uid="{00000000-0005-0000-0000-000021840000}"/>
    <cellStyle name="SAPBEXstdDataEmph 5 6 8" xfId="35426" xr:uid="{00000000-0005-0000-0000-000022840000}"/>
    <cellStyle name="SAPBEXstdDataEmph 5 7" xfId="10323" xr:uid="{00000000-0005-0000-0000-000023840000}"/>
    <cellStyle name="SAPBEXstdDataEmph 5 8" xfId="13102" xr:uid="{00000000-0005-0000-0000-000024840000}"/>
    <cellStyle name="SAPBEXstdDataEmph 5 8 2" xfId="24671" xr:uid="{00000000-0005-0000-0000-000025840000}"/>
    <cellStyle name="SAPBEXstdDataEmph 5 8 3" xfId="35959" xr:uid="{00000000-0005-0000-0000-000026840000}"/>
    <cellStyle name="SAPBEXstdDataEmph 5 9" xfId="14355" xr:uid="{00000000-0005-0000-0000-000027840000}"/>
    <cellStyle name="SAPBEXstdDataEmph 5 9 2" xfId="25919" xr:uid="{00000000-0005-0000-0000-000028840000}"/>
    <cellStyle name="SAPBEXstdDataEmph 5 9 3" xfId="37074" xr:uid="{00000000-0005-0000-0000-000029840000}"/>
    <cellStyle name="SAPBEXstdDataEmph 6" xfId="4565" xr:uid="{00000000-0005-0000-0000-00002A840000}"/>
    <cellStyle name="SAPBEXstdDataEmph 6 10" xfId="17166" xr:uid="{00000000-0005-0000-0000-00002B840000}"/>
    <cellStyle name="SAPBEXstdDataEmph 6 10 2" xfId="28654" xr:uid="{00000000-0005-0000-0000-00002C840000}"/>
    <cellStyle name="SAPBEXstdDataEmph 6 10 3" xfId="39475" xr:uid="{00000000-0005-0000-0000-00002D840000}"/>
    <cellStyle name="SAPBEXstdDataEmph 6 11" xfId="8599" xr:uid="{00000000-0005-0000-0000-00002E840000}"/>
    <cellStyle name="SAPBEXstdDataEmph 6 12" xfId="8687" xr:uid="{00000000-0005-0000-0000-00002F840000}"/>
    <cellStyle name="SAPBEXstdDataEmph 6 2" xfId="5791" xr:uid="{00000000-0005-0000-0000-000030840000}"/>
    <cellStyle name="SAPBEXstdDataEmph 6 2 2" xfId="15463" xr:uid="{00000000-0005-0000-0000-000031840000}"/>
    <cellStyle name="SAPBEXstdDataEmph 6 2 2 2" xfId="27017" xr:uid="{00000000-0005-0000-0000-000032840000}"/>
    <cellStyle name="SAPBEXstdDataEmph 6 2 2 3" xfId="38039" xr:uid="{00000000-0005-0000-0000-000033840000}"/>
    <cellStyle name="SAPBEXstdDataEmph 6 2 3" xfId="17417" xr:uid="{00000000-0005-0000-0000-000034840000}"/>
    <cellStyle name="SAPBEXstdDataEmph 6 2 3 2" xfId="28905" xr:uid="{00000000-0005-0000-0000-000035840000}"/>
    <cellStyle name="SAPBEXstdDataEmph 6 2 3 3" xfId="39709" xr:uid="{00000000-0005-0000-0000-000036840000}"/>
    <cellStyle name="SAPBEXstdDataEmph 6 2 4" xfId="18995" xr:uid="{00000000-0005-0000-0000-000037840000}"/>
    <cellStyle name="SAPBEXstdDataEmph 6 2 4 2" xfId="30483" xr:uid="{00000000-0005-0000-0000-000038840000}"/>
    <cellStyle name="SAPBEXstdDataEmph 6 2 4 3" xfId="41272" xr:uid="{00000000-0005-0000-0000-000039840000}"/>
    <cellStyle name="SAPBEXstdDataEmph 6 2 5" xfId="20734" xr:uid="{00000000-0005-0000-0000-00003A840000}"/>
    <cellStyle name="SAPBEXstdDataEmph 6 2 5 2" xfId="32217" xr:uid="{00000000-0005-0000-0000-00003B840000}"/>
    <cellStyle name="SAPBEXstdDataEmph 6 2 5 3" xfId="42818" xr:uid="{00000000-0005-0000-0000-00003C840000}"/>
    <cellStyle name="SAPBEXstdDataEmph 6 2 6" xfId="10851" xr:uid="{00000000-0005-0000-0000-00003D840000}"/>
    <cellStyle name="SAPBEXstdDataEmph 6 2 7" xfId="22558" xr:uid="{00000000-0005-0000-0000-00003E840000}"/>
    <cellStyle name="SAPBEXstdDataEmph 6 2 8" xfId="33902" xr:uid="{00000000-0005-0000-0000-00003F840000}"/>
    <cellStyle name="SAPBEXstdDataEmph 6 3" xfId="7140" xr:uid="{00000000-0005-0000-0000-000040840000}"/>
    <cellStyle name="SAPBEXstdDataEmph 6 3 2" xfId="16421" xr:uid="{00000000-0005-0000-0000-000041840000}"/>
    <cellStyle name="SAPBEXstdDataEmph 6 3 2 2" xfId="27975" xr:uid="{00000000-0005-0000-0000-000042840000}"/>
    <cellStyle name="SAPBEXstdDataEmph 6 3 2 3" xfId="38885" xr:uid="{00000000-0005-0000-0000-000043840000}"/>
    <cellStyle name="SAPBEXstdDataEmph 6 3 3" xfId="18276" xr:uid="{00000000-0005-0000-0000-000044840000}"/>
    <cellStyle name="SAPBEXstdDataEmph 6 3 3 2" xfId="29764" xr:uid="{00000000-0005-0000-0000-000045840000}"/>
    <cellStyle name="SAPBEXstdDataEmph 6 3 3 3" xfId="40565" xr:uid="{00000000-0005-0000-0000-000046840000}"/>
    <cellStyle name="SAPBEXstdDataEmph 6 3 4" xfId="19940" xr:uid="{00000000-0005-0000-0000-000047840000}"/>
    <cellStyle name="SAPBEXstdDataEmph 6 3 4 2" xfId="31428" xr:uid="{00000000-0005-0000-0000-000048840000}"/>
    <cellStyle name="SAPBEXstdDataEmph 6 3 4 3" xfId="42109" xr:uid="{00000000-0005-0000-0000-000049840000}"/>
    <cellStyle name="SAPBEXstdDataEmph 6 3 5" xfId="21674" xr:uid="{00000000-0005-0000-0000-00004A840000}"/>
    <cellStyle name="SAPBEXstdDataEmph 6 3 5 2" xfId="33155" xr:uid="{00000000-0005-0000-0000-00004B840000}"/>
    <cellStyle name="SAPBEXstdDataEmph 6 3 5 3" xfId="43648" xr:uid="{00000000-0005-0000-0000-00004C840000}"/>
    <cellStyle name="SAPBEXstdDataEmph 6 3 6" xfId="11843" xr:uid="{00000000-0005-0000-0000-00004D840000}"/>
    <cellStyle name="SAPBEXstdDataEmph 6 3 7" xfId="23498" xr:uid="{00000000-0005-0000-0000-00004E840000}"/>
    <cellStyle name="SAPBEXstdDataEmph 6 3 8" xfId="34835" xr:uid="{00000000-0005-0000-0000-00004F840000}"/>
    <cellStyle name="SAPBEXstdDataEmph 6 4" xfId="6308" xr:uid="{00000000-0005-0000-0000-000050840000}"/>
    <cellStyle name="SAPBEXstdDataEmph 6 4 2" xfId="15589" xr:uid="{00000000-0005-0000-0000-000051840000}"/>
    <cellStyle name="SAPBEXstdDataEmph 6 4 2 2" xfId="27143" xr:uid="{00000000-0005-0000-0000-000052840000}"/>
    <cellStyle name="SAPBEXstdDataEmph 6 4 2 3" xfId="38151" xr:uid="{00000000-0005-0000-0000-000053840000}"/>
    <cellStyle name="SAPBEXstdDataEmph 6 4 3" xfId="17530" xr:uid="{00000000-0005-0000-0000-000054840000}"/>
    <cellStyle name="SAPBEXstdDataEmph 6 4 3 2" xfId="29018" xr:uid="{00000000-0005-0000-0000-000055840000}"/>
    <cellStyle name="SAPBEXstdDataEmph 6 4 3 3" xfId="39821" xr:uid="{00000000-0005-0000-0000-000056840000}"/>
    <cellStyle name="SAPBEXstdDataEmph 6 4 4" xfId="19108" xr:uid="{00000000-0005-0000-0000-000057840000}"/>
    <cellStyle name="SAPBEXstdDataEmph 6 4 4 2" xfId="30596" xr:uid="{00000000-0005-0000-0000-000058840000}"/>
    <cellStyle name="SAPBEXstdDataEmph 6 4 4 3" xfId="41375" xr:uid="{00000000-0005-0000-0000-000059840000}"/>
    <cellStyle name="SAPBEXstdDataEmph 6 4 5" xfId="20842" xr:uid="{00000000-0005-0000-0000-00005A840000}"/>
    <cellStyle name="SAPBEXstdDataEmph 6 4 5 2" xfId="32324" xr:uid="{00000000-0005-0000-0000-00005B840000}"/>
    <cellStyle name="SAPBEXstdDataEmph 6 4 5 3" xfId="42915" xr:uid="{00000000-0005-0000-0000-00005C840000}"/>
    <cellStyle name="SAPBEXstdDataEmph 6 4 6" xfId="11013" xr:uid="{00000000-0005-0000-0000-00005D840000}"/>
    <cellStyle name="SAPBEXstdDataEmph 6 4 7" xfId="22667" xr:uid="{00000000-0005-0000-0000-00005E840000}"/>
    <cellStyle name="SAPBEXstdDataEmph 6 4 8" xfId="34006" xr:uid="{00000000-0005-0000-0000-00005F840000}"/>
    <cellStyle name="SAPBEXstdDataEmph 6 5" xfId="7042" xr:uid="{00000000-0005-0000-0000-000060840000}"/>
    <cellStyle name="SAPBEXstdDataEmph 6 5 2" xfId="16323" xr:uid="{00000000-0005-0000-0000-000061840000}"/>
    <cellStyle name="SAPBEXstdDataEmph 6 5 2 2" xfId="27877" xr:uid="{00000000-0005-0000-0000-000062840000}"/>
    <cellStyle name="SAPBEXstdDataEmph 6 5 2 3" xfId="38793" xr:uid="{00000000-0005-0000-0000-000063840000}"/>
    <cellStyle name="SAPBEXstdDataEmph 6 5 3" xfId="18183" xr:uid="{00000000-0005-0000-0000-000064840000}"/>
    <cellStyle name="SAPBEXstdDataEmph 6 5 3 2" xfId="29671" xr:uid="{00000000-0005-0000-0000-000065840000}"/>
    <cellStyle name="SAPBEXstdDataEmph 6 5 3 3" xfId="40472" xr:uid="{00000000-0005-0000-0000-000066840000}"/>
    <cellStyle name="SAPBEXstdDataEmph 6 5 4" xfId="19842" xr:uid="{00000000-0005-0000-0000-000067840000}"/>
    <cellStyle name="SAPBEXstdDataEmph 6 5 4 2" xfId="31330" xr:uid="{00000000-0005-0000-0000-000068840000}"/>
    <cellStyle name="SAPBEXstdDataEmph 6 5 4 3" xfId="42017" xr:uid="{00000000-0005-0000-0000-000069840000}"/>
    <cellStyle name="SAPBEXstdDataEmph 6 5 5" xfId="21576" xr:uid="{00000000-0005-0000-0000-00006A840000}"/>
    <cellStyle name="SAPBEXstdDataEmph 6 5 5 2" xfId="33057" xr:uid="{00000000-0005-0000-0000-00006B840000}"/>
    <cellStyle name="SAPBEXstdDataEmph 6 5 5 3" xfId="43556" xr:uid="{00000000-0005-0000-0000-00006C840000}"/>
    <cellStyle name="SAPBEXstdDataEmph 6 5 6" xfId="11745" xr:uid="{00000000-0005-0000-0000-00006D840000}"/>
    <cellStyle name="SAPBEXstdDataEmph 6 5 7" xfId="23400" xr:uid="{00000000-0005-0000-0000-00006E840000}"/>
    <cellStyle name="SAPBEXstdDataEmph 6 5 8" xfId="34737" xr:uid="{00000000-0005-0000-0000-00006F840000}"/>
    <cellStyle name="SAPBEXstdDataEmph 6 6" xfId="10324" xr:uid="{00000000-0005-0000-0000-000070840000}"/>
    <cellStyle name="SAPBEXstdDataEmph 6 7" xfId="13967" xr:uid="{00000000-0005-0000-0000-000071840000}"/>
    <cellStyle name="SAPBEXstdDataEmph 6 7 2" xfId="25531" xr:uid="{00000000-0005-0000-0000-000072840000}"/>
    <cellStyle name="SAPBEXstdDataEmph 6 7 3" xfId="36735" xr:uid="{00000000-0005-0000-0000-000073840000}"/>
    <cellStyle name="SAPBEXstdDataEmph 6 8" xfId="13819" xr:uid="{00000000-0005-0000-0000-000074840000}"/>
    <cellStyle name="SAPBEXstdDataEmph 6 8 2" xfId="25383" xr:uid="{00000000-0005-0000-0000-000075840000}"/>
    <cellStyle name="SAPBEXstdDataEmph 6 8 3" xfId="36596" xr:uid="{00000000-0005-0000-0000-000076840000}"/>
    <cellStyle name="SAPBEXstdDataEmph 6 9" xfId="14048" xr:uid="{00000000-0005-0000-0000-000077840000}"/>
    <cellStyle name="SAPBEXstdDataEmph 6 9 2" xfId="25612" xr:uid="{00000000-0005-0000-0000-000078840000}"/>
    <cellStyle name="SAPBEXstdDataEmph 6 9 3" xfId="36808" xr:uid="{00000000-0005-0000-0000-000079840000}"/>
    <cellStyle name="SAPBEXstdDataEmph 7" xfId="7402" xr:uid="{00000000-0005-0000-0000-00007A840000}"/>
    <cellStyle name="SAPBEXstdDataEmph 7 10" xfId="8277" xr:uid="{00000000-0005-0000-0000-00007B840000}"/>
    <cellStyle name="SAPBEXstdDataEmph 7 2" xfId="7896" xr:uid="{00000000-0005-0000-0000-00007C840000}"/>
    <cellStyle name="SAPBEXstdDataEmph 7 2 2" xfId="16881" xr:uid="{00000000-0005-0000-0000-00007D840000}"/>
    <cellStyle name="SAPBEXstdDataEmph 7 2 2 2" xfId="28435" xr:uid="{00000000-0005-0000-0000-00007E840000}"/>
    <cellStyle name="SAPBEXstdDataEmph 7 2 2 3" xfId="39277" xr:uid="{00000000-0005-0000-0000-00007F840000}"/>
    <cellStyle name="SAPBEXstdDataEmph 7 2 3" xfId="18660" xr:uid="{00000000-0005-0000-0000-000080840000}"/>
    <cellStyle name="SAPBEXstdDataEmph 7 2 3 2" xfId="30148" xr:uid="{00000000-0005-0000-0000-000081840000}"/>
    <cellStyle name="SAPBEXstdDataEmph 7 2 3 3" xfId="40945" xr:uid="{00000000-0005-0000-0000-000082840000}"/>
    <cellStyle name="SAPBEXstdDataEmph 7 2 4" xfId="20368" xr:uid="{00000000-0005-0000-0000-000083840000}"/>
    <cellStyle name="SAPBEXstdDataEmph 7 2 4 2" xfId="31856" xr:uid="{00000000-0005-0000-0000-000084840000}"/>
    <cellStyle name="SAPBEXstdDataEmph 7 2 4 3" xfId="42473" xr:uid="{00000000-0005-0000-0000-000085840000}"/>
    <cellStyle name="SAPBEXstdDataEmph 7 2 5" xfId="22102" xr:uid="{00000000-0005-0000-0000-000086840000}"/>
    <cellStyle name="SAPBEXstdDataEmph 7 2 5 2" xfId="33583" xr:uid="{00000000-0005-0000-0000-000087840000}"/>
    <cellStyle name="SAPBEXstdDataEmph 7 2 5 3" xfId="44012" xr:uid="{00000000-0005-0000-0000-000088840000}"/>
    <cellStyle name="SAPBEXstdDataEmph 7 2 6" xfId="12347" xr:uid="{00000000-0005-0000-0000-000089840000}"/>
    <cellStyle name="SAPBEXstdDataEmph 7 2 7" xfId="23926" xr:uid="{00000000-0005-0000-0000-00008A840000}"/>
    <cellStyle name="SAPBEXstdDataEmph 7 2 8" xfId="35261" xr:uid="{00000000-0005-0000-0000-00008B840000}"/>
    <cellStyle name="SAPBEXstdDataEmph 7 3" xfId="7998" xr:uid="{00000000-0005-0000-0000-00008C840000}"/>
    <cellStyle name="SAPBEXstdDataEmph 7 3 2" xfId="16983" xr:uid="{00000000-0005-0000-0000-00008D840000}"/>
    <cellStyle name="SAPBEXstdDataEmph 7 3 2 2" xfId="28537" xr:uid="{00000000-0005-0000-0000-00008E840000}"/>
    <cellStyle name="SAPBEXstdDataEmph 7 3 2 3" xfId="39375" xr:uid="{00000000-0005-0000-0000-00008F840000}"/>
    <cellStyle name="SAPBEXstdDataEmph 7 3 3" xfId="18760" xr:uid="{00000000-0005-0000-0000-000090840000}"/>
    <cellStyle name="SAPBEXstdDataEmph 7 3 3 2" xfId="30248" xr:uid="{00000000-0005-0000-0000-000091840000}"/>
    <cellStyle name="SAPBEXstdDataEmph 7 3 3 3" xfId="41044" xr:uid="{00000000-0005-0000-0000-000092840000}"/>
    <cellStyle name="SAPBEXstdDataEmph 7 3 4" xfId="20470" xr:uid="{00000000-0005-0000-0000-000093840000}"/>
    <cellStyle name="SAPBEXstdDataEmph 7 3 4 2" xfId="31958" xr:uid="{00000000-0005-0000-0000-000094840000}"/>
    <cellStyle name="SAPBEXstdDataEmph 7 3 4 3" xfId="42571" xr:uid="{00000000-0005-0000-0000-000095840000}"/>
    <cellStyle name="SAPBEXstdDataEmph 7 3 5" xfId="22204" xr:uid="{00000000-0005-0000-0000-000096840000}"/>
    <cellStyle name="SAPBEXstdDataEmph 7 3 5 2" xfId="33685" xr:uid="{00000000-0005-0000-0000-000097840000}"/>
    <cellStyle name="SAPBEXstdDataEmph 7 3 5 3" xfId="44110" xr:uid="{00000000-0005-0000-0000-000098840000}"/>
    <cellStyle name="SAPBEXstdDataEmph 7 3 6" xfId="12449" xr:uid="{00000000-0005-0000-0000-000099840000}"/>
    <cellStyle name="SAPBEXstdDataEmph 7 3 7" xfId="24028" xr:uid="{00000000-0005-0000-0000-00009A840000}"/>
    <cellStyle name="SAPBEXstdDataEmph 7 3 8" xfId="35363" xr:uid="{00000000-0005-0000-0000-00009B840000}"/>
    <cellStyle name="SAPBEXstdDataEmph 7 4" xfId="14273" xr:uid="{00000000-0005-0000-0000-00009C840000}"/>
    <cellStyle name="SAPBEXstdDataEmph 7 4 2" xfId="25837" xr:uid="{00000000-0005-0000-0000-00009D840000}"/>
    <cellStyle name="SAPBEXstdDataEmph 7 4 3" xfId="37000" xr:uid="{00000000-0005-0000-0000-00009E840000}"/>
    <cellStyle name="SAPBEXstdDataEmph 7 5" xfId="12893" xr:uid="{00000000-0005-0000-0000-00009F840000}"/>
    <cellStyle name="SAPBEXstdDataEmph 7 5 2" xfId="24463" xr:uid="{00000000-0005-0000-0000-0000A0840000}"/>
    <cellStyle name="SAPBEXstdDataEmph 7 5 3" xfId="35778" xr:uid="{00000000-0005-0000-0000-0000A1840000}"/>
    <cellStyle name="SAPBEXstdDataEmph 7 6" xfId="15372" xr:uid="{00000000-0005-0000-0000-0000A2840000}"/>
    <cellStyle name="SAPBEXstdDataEmph 7 6 2" xfId="26926" xr:uid="{00000000-0005-0000-0000-0000A3840000}"/>
    <cellStyle name="SAPBEXstdDataEmph 7 6 3" xfId="37948" xr:uid="{00000000-0005-0000-0000-0000A4840000}"/>
    <cellStyle name="SAPBEXstdDataEmph 7 7" xfId="13550" xr:uid="{00000000-0005-0000-0000-0000A5840000}"/>
    <cellStyle name="SAPBEXstdDataEmph 7 7 2" xfId="25114" xr:uid="{00000000-0005-0000-0000-0000A6840000}"/>
    <cellStyle name="SAPBEXstdDataEmph 7 7 3" xfId="36363" xr:uid="{00000000-0005-0000-0000-0000A7840000}"/>
    <cellStyle name="SAPBEXstdDataEmph 7 8" xfId="9186" xr:uid="{00000000-0005-0000-0000-0000A8840000}"/>
    <cellStyle name="SAPBEXstdDataEmph 7 9" xfId="10668" xr:uid="{00000000-0005-0000-0000-0000A9840000}"/>
    <cellStyle name="SAPBEXstdDataEmph 8" xfId="12540" xr:uid="{00000000-0005-0000-0000-0000AA840000}"/>
    <cellStyle name="SAPBEXstdDataEmph 8 2" xfId="17072" xr:uid="{00000000-0005-0000-0000-0000AB840000}"/>
    <cellStyle name="SAPBEXstdDataEmph 8 2 2" xfId="28625" xr:uid="{00000000-0005-0000-0000-0000AC840000}"/>
    <cellStyle name="SAPBEXstdDataEmph 8 2 3" xfId="39461" xr:uid="{00000000-0005-0000-0000-0000AD840000}"/>
    <cellStyle name="SAPBEXstdDataEmph 8 3" xfId="18847" xr:uid="{00000000-0005-0000-0000-0000AE840000}"/>
    <cellStyle name="SAPBEXstdDataEmph 8 3 2" xfId="30335" xr:uid="{00000000-0005-0000-0000-0000AF840000}"/>
    <cellStyle name="SAPBEXstdDataEmph 8 3 3" xfId="41130" xr:uid="{00000000-0005-0000-0000-0000B0840000}"/>
    <cellStyle name="SAPBEXstdDataEmph 8 4" xfId="20557" xr:uid="{00000000-0005-0000-0000-0000B1840000}"/>
    <cellStyle name="SAPBEXstdDataEmph 8 4 2" xfId="32045" xr:uid="{00000000-0005-0000-0000-0000B2840000}"/>
    <cellStyle name="SAPBEXstdDataEmph 8 4 3" xfId="42656" xr:uid="{00000000-0005-0000-0000-0000B3840000}"/>
    <cellStyle name="SAPBEXstdDataEmph 8 5" xfId="22290" xr:uid="{00000000-0005-0000-0000-0000B4840000}"/>
    <cellStyle name="SAPBEXstdDataEmph 8 5 2" xfId="33771" xr:uid="{00000000-0005-0000-0000-0000B5840000}"/>
    <cellStyle name="SAPBEXstdDataEmph 8 5 3" xfId="44194" xr:uid="{00000000-0005-0000-0000-0000B6840000}"/>
    <cellStyle name="SAPBEXstdDataEmph 8 6" xfId="24114" xr:uid="{00000000-0005-0000-0000-0000B7840000}"/>
    <cellStyle name="SAPBEXstdDataEmph 8 7" xfId="35446" xr:uid="{00000000-0005-0000-0000-0000B8840000}"/>
    <cellStyle name="SAPBEXstdDataEmph 9" xfId="12615" xr:uid="{00000000-0005-0000-0000-0000B9840000}"/>
    <cellStyle name="SAPBEXstdDataEmph 9 2" xfId="24185" xr:uid="{00000000-0005-0000-0000-0000BA840000}"/>
    <cellStyle name="SAPBEXstdDataEmph 9 3" xfId="35516" xr:uid="{00000000-0005-0000-0000-0000BB840000}"/>
    <cellStyle name="SAPBEXstdItem" xfId="4566" xr:uid="{00000000-0005-0000-0000-0000BC840000}"/>
    <cellStyle name="SAPBEXstdItem 10" xfId="15393" xr:uid="{00000000-0005-0000-0000-0000BD840000}"/>
    <cellStyle name="SAPBEXstdItem 10 2" xfId="26947" xr:uid="{00000000-0005-0000-0000-0000BE840000}"/>
    <cellStyle name="SAPBEXstdItem 10 3" xfId="37969" xr:uid="{00000000-0005-0000-0000-0000BF840000}"/>
    <cellStyle name="SAPBEXstdItem 11" xfId="17340" xr:uid="{00000000-0005-0000-0000-0000C0840000}"/>
    <cellStyle name="SAPBEXstdItem 11 2" xfId="28828" xr:uid="{00000000-0005-0000-0000-0000C1840000}"/>
    <cellStyle name="SAPBEXstdItem 11 3" xfId="39632" xr:uid="{00000000-0005-0000-0000-0000C2840000}"/>
    <cellStyle name="SAPBEXstdItem 12" xfId="18931" xr:uid="{00000000-0005-0000-0000-0000C3840000}"/>
    <cellStyle name="SAPBEXstdItem 12 2" xfId="30419" xr:uid="{00000000-0005-0000-0000-0000C4840000}"/>
    <cellStyle name="SAPBEXstdItem 12 3" xfId="41208" xr:uid="{00000000-0005-0000-0000-0000C5840000}"/>
    <cellStyle name="SAPBEXstdItem 13" xfId="10582" xr:uid="{00000000-0005-0000-0000-0000C6840000}"/>
    <cellStyle name="SAPBEXstdItem 2" xfId="4567" xr:uid="{00000000-0005-0000-0000-0000C7840000}"/>
    <cellStyle name="SAPBEXstdItem 2 10" xfId="13124" xr:uid="{00000000-0005-0000-0000-0000C8840000}"/>
    <cellStyle name="SAPBEXstdItem 2 10 2" xfId="24693" xr:uid="{00000000-0005-0000-0000-0000C9840000}"/>
    <cellStyle name="SAPBEXstdItem 2 10 3" xfId="35981" xr:uid="{00000000-0005-0000-0000-0000CA840000}"/>
    <cellStyle name="SAPBEXstdItem 2 11" xfId="8722" xr:uid="{00000000-0005-0000-0000-0000CB840000}"/>
    <cellStyle name="SAPBEXstdItem 2 2" xfId="4568" xr:uid="{00000000-0005-0000-0000-0000CC840000}"/>
    <cellStyle name="SAPBEXstdItem 2 2 10" xfId="8287" xr:uid="{00000000-0005-0000-0000-0000CD840000}"/>
    <cellStyle name="SAPBEXstdItem 2 2 11" xfId="8436" xr:uid="{00000000-0005-0000-0000-0000CE840000}"/>
    <cellStyle name="SAPBEXstdItem 2 2 2" xfId="4569" xr:uid="{00000000-0005-0000-0000-0000CF840000}"/>
    <cellStyle name="SAPBEXstdItem 2 2 2 10" xfId="13329" xr:uid="{00000000-0005-0000-0000-0000D0840000}"/>
    <cellStyle name="SAPBEXstdItem 2 2 2 10 2" xfId="24897" xr:uid="{00000000-0005-0000-0000-0000D1840000}"/>
    <cellStyle name="SAPBEXstdItem 2 2 2 10 3" xfId="36170" xr:uid="{00000000-0005-0000-0000-0000D2840000}"/>
    <cellStyle name="SAPBEXstdItem 2 2 2 11" xfId="9486" xr:uid="{00000000-0005-0000-0000-0000D3840000}"/>
    <cellStyle name="SAPBEXstdItem 2 2 2 2" xfId="6215" xr:uid="{00000000-0005-0000-0000-0000D4840000}"/>
    <cellStyle name="SAPBEXstdItem 2 2 2 2 2" xfId="15506" xr:uid="{00000000-0005-0000-0000-0000D5840000}"/>
    <cellStyle name="SAPBEXstdItem 2 2 2 2 2 2" xfId="27060" xr:uid="{00000000-0005-0000-0000-0000D6840000}"/>
    <cellStyle name="SAPBEXstdItem 2 2 2 2 2 3" xfId="38074" xr:uid="{00000000-0005-0000-0000-0000D7840000}"/>
    <cellStyle name="SAPBEXstdItem 2 2 2 2 3" xfId="17453" xr:uid="{00000000-0005-0000-0000-0000D8840000}"/>
    <cellStyle name="SAPBEXstdItem 2 2 2 2 3 2" xfId="28941" xr:uid="{00000000-0005-0000-0000-0000D9840000}"/>
    <cellStyle name="SAPBEXstdItem 2 2 2 2 3 3" xfId="39744" xr:uid="{00000000-0005-0000-0000-0000DA840000}"/>
    <cellStyle name="SAPBEXstdItem 2 2 2 2 4" xfId="19026" xr:uid="{00000000-0005-0000-0000-0000DB840000}"/>
    <cellStyle name="SAPBEXstdItem 2 2 2 2 4 2" xfId="30514" xr:uid="{00000000-0005-0000-0000-0000DC840000}"/>
    <cellStyle name="SAPBEXstdItem 2 2 2 2 4 3" xfId="41299" xr:uid="{00000000-0005-0000-0000-0000DD840000}"/>
    <cellStyle name="SAPBEXstdItem 2 2 2 2 5" xfId="20760" xr:uid="{00000000-0005-0000-0000-0000DE840000}"/>
    <cellStyle name="SAPBEXstdItem 2 2 2 2 5 2" xfId="32242" xr:uid="{00000000-0005-0000-0000-0000DF840000}"/>
    <cellStyle name="SAPBEXstdItem 2 2 2 2 5 3" xfId="42839" xr:uid="{00000000-0005-0000-0000-0000E0840000}"/>
    <cellStyle name="SAPBEXstdItem 2 2 2 2 6" xfId="10928" xr:uid="{00000000-0005-0000-0000-0000E1840000}"/>
    <cellStyle name="SAPBEXstdItem 2 2 2 2 7" xfId="22585" xr:uid="{00000000-0005-0000-0000-0000E2840000}"/>
    <cellStyle name="SAPBEXstdItem 2 2 2 2 8" xfId="33927" xr:uid="{00000000-0005-0000-0000-0000E3840000}"/>
    <cellStyle name="SAPBEXstdItem 2 2 2 3" xfId="7795" xr:uid="{00000000-0005-0000-0000-0000E4840000}"/>
    <cellStyle name="SAPBEXstdItem 2 2 2 3 2" xfId="16780" xr:uid="{00000000-0005-0000-0000-0000E5840000}"/>
    <cellStyle name="SAPBEXstdItem 2 2 2 3 2 2" xfId="28334" xr:uid="{00000000-0005-0000-0000-0000E6840000}"/>
    <cellStyle name="SAPBEXstdItem 2 2 2 3 2 3" xfId="39201" xr:uid="{00000000-0005-0000-0000-0000E7840000}"/>
    <cellStyle name="SAPBEXstdItem 2 2 2 3 3" xfId="18576" xr:uid="{00000000-0005-0000-0000-0000E8840000}"/>
    <cellStyle name="SAPBEXstdItem 2 2 2 3 3 2" xfId="30064" xr:uid="{00000000-0005-0000-0000-0000E9840000}"/>
    <cellStyle name="SAPBEXstdItem 2 2 2 3 3 3" xfId="40862" xr:uid="{00000000-0005-0000-0000-0000EA840000}"/>
    <cellStyle name="SAPBEXstdItem 2 2 2 3 4" xfId="20267" xr:uid="{00000000-0005-0000-0000-0000EB840000}"/>
    <cellStyle name="SAPBEXstdItem 2 2 2 3 4 2" xfId="31755" xr:uid="{00000000-0005-0000-0000-0000EC840000}"/>
    <cellStyle name="SAPBEXstdItem 2 2 2 3 4 3" xfId="42397" xr:uid="{00000000-0005-0000-0000-0000ED840000}"/>
    <cellStyle name="SAPBEXstdItem 2 2 2 3 5" xfId="22001" xr:uid="{00000000-0005-0000-0000-0000EE840000}"/>
    <cellStyle name="SAPBEXstdItem 2 2 2 3 5 2" xfId="33482" xr:uid="{00000000-0005-0000-0000-0000EF840000}"/>
    <cellStyle name="SAPBEXstdItem 2 2 2 3 5 3" xfId="43936" xr:uid="{00000000-0005-0000-0000-0000F0840000}"/>
    <cellStyle name="SAPBEXstdItem 2 2 2 3 6" xfId="12246" xr:uid="{00000000-0005-0000-0000-0000F1840000}"/>
    <cellStyle name="SAPBEXstdItem 2 2 2 3 7" xfId="23825" xr:uid="{00000000-0005-0000-0000-0000F2840000}"/>
    <cellStyle name="SAPBEXstdItem 2 2 2 3 8" xfId="35160" xr:uid="{00000000-0005-0000-0000-0000F3840000}"/>
    <cellStyle name="SAPBEXstdItem 2 2 2 4" xfId="6592" xr:uid="{00000000-0005-0000-0000-0000F4840000}"/>
    <cellStyle name="SAPBEXstdItem 2 2 2 4 2" xfId="15873" xr:uid="{00000000-0005-0000-0000-0000F5840000}"/>
    <cellStyle name="SAPBEXstdItem 2 2 2 4 2 2" xfId="27427" xr:uid="{00000000-0005-0000-0000-0000F6840000}"/>
    <cellStyle name="SAPBEXstdItem 2 2 2 4 2 3" xfId="38396" xr:uid="{00000000-0005-0000-0000-0000F7840000}"/>
    <cellStyle name="SAPBEXstdItem 2 2 2 4 3" xfId="17781" xr:uid="{00000000-0005-0000-0000-0000F8840000}"/>
    <cellStyle name="SAPBEXstdItem 2 2 2 4 3 2" xfId="29269" xr:uid="{00000000-0005-0000-0000-0000F9840000}"/>
    <cellStyle name="SAPBEXstdItem 2 2 2 4 3 3" xfId="40072" xr:uid="{00000000-0005-0000-0000-0000FA840000}"/>
    <cellStyle name="SAPBEXstdItem 2 2 2 4 4" xfId="19392" xr:uid="{00000000-0005-0000-0000-0000FB840000}"/>
    <cellStyle name="SAPBEXstdItem 2 2 2 4 4 2" xfId="30880" xr:uid="{00000000-0005-0000-0000-0000FC840000}"/>
    <cellStyle name="SAPBEXstdItem 2 2 2 4 4 3" xfId="41620" xr:uid="{00000000-0005-0000-0000-0000FD840000}"/>
    <cellStyle name="SAPBEXstdItem 2 2 2 4 5" xfId="21126" xr:uid="{00000000-0005-0000-0000-0000FE840000}"/>
    <cellStyle name="SAPBEXstdItem 2 2 2 4 5 2" xfId="32607" xr:uid="{00000000-0005-0000-0000-0000FF840000}"/>
    <cellStyle name="SAPBEXstdItem 2 2 2 4 5 3" xfId="43159" xr:uid="{00000000-0005-0000-0000-000000850000}"/>
    <cellStyle name="SAPBEXstdItem 2 2 2 4 6" xfId="11295" xr:uid="{00000000-0005-0000-0000-000001850000}"/>
    <cellStyle name="SAPBEXstdItem 2 2 2 4 7" xfId="22950" xr:uid="{00000000-0005-0000-0000-000002850000}"/>
    <cellStyle name="SAPBEXstdItem 2 2 2 4 8" xfId="34287" xr:uid="{00000000-0005-0000-0000-000003850000}"/>
    <cellStyle name="SAPBEXstdItem 2 2 2 5" xfId="7806" xr:uid="{00000000-0005-0000-0000-000004850000}"/>
    <cellStyle name="SAPBEXstdItem 2 2 2 5 2" xfId="16791" xr:uid="{00000000-0005-0000-0000-000005850000}"/>
    <cellStyle name="SAPBEXstdItem 2 2 2 5 2 2" xfId="28345" xr:uid="{00000000-0005-0000-0000-000006850000}"/>
    <cellStyle name="SAPBEXstdItem 2 2 2 5 2 3" xfId="39211" xr:uid="{00000000-0005-0000-0000-000007850000}"/>
    <cellStyle name="SAPBEXstdItem 2 2 2 5 3" xfId="18586" xr:uid="{00000000-0005-0000-0000-000008850000}"/>
    <cellStyle name="SAPBEXstdItem 2 2 2 5 3 2" xfId="30074" xr:uid="{00000000-0005-0000-0000-000009850000}"/>
    <cellStyle name="SAPBEXstdItem 2 2 2 5 3 3" xfId="40872" xr:uid="{00000000-0005-0000-0000-00000A850000}"/>
    <cellStyle name="SAPBEXstdItem 2 2 2 5 4" xfId="20278" xr:uid="{00000000-0005-0000-0000-00000B850000}"/>
    <cellStyle name="SAPBEXstdItem 2 2 2 5 4 2" xfId="31766" xr:uid="{00000000-0005-0000-0000-00000C850000}"/>
    <cellStyle name="SAPBEXstdItem 2 2 2 5 4 3" xfId="42407" xr:uid="{00000000-0005-0000-0000-00000D850000}"/>
    <cellStyle name="SAPBEXstdItem 2 2 2 5 5" xfId="22012" xr:uid="{00000000-0005-0000-0000-00000E850000}"/>
    <cellStyle name="SAPBEXstdItem 2 2 2 5 5 2" xfId="33493" xr:uid="{00000000-0005-0000-0000-00000F850000}"/>
    <cellStyle name="SAPBEXstdItem 2 2 2 5 5 3" xfId="43946" xr:uid="{00000000-0005-0000-0000-000010850000}"/>
    <cellStyle name="SAPBEXstdItem 2 2 2 5 6" xfId="12257" xr:uid="{00000000-0005-0000-0000-000011850000}"/>
    <cellStyle name="SAPBEXstdItem 2 2 2 5 7" xfId="23836" xr:uid="{00000000-0005-0000-0000-000012850000}"/>
    <cellStyle name="SAPBEXstdItem 2 2 2 5 8" xfId="35171" xr:uid="{00000000-0005-0000-0000-000013850000}"/>
    <cellStyle name="SAPBEXstdItem 2 2 2 6" xfId="10326" xr:uid="{00000000-0005-0000-0000-000014850000}"/>
    <cellStyle name="SAPBEXstdItem 2 2 2 7" xfId="14078" xr:uid="{00000000-0005-0000-0000-000015850000}"/>
    <cellStyle name="SAPBEXstdItem 2 2 2 7 2" xfId="25642" xr:uid="{00000000-0005-0000-0000-000016850000}"/>
    <cellStyle name="SAPBEXstdItem 2 2 2 7 3" xfId="36832" xr:uid="{00000000-0005-0000-0000-000017850000}"/>
    <cellStyle name="SAPBEXstdItem 2 2 2 8" xfId="12916" xr:uid="{00000000-0005-0000-0000-000018850000}"/>
    <cellStyle name="SAPBEXstdItem 2 2 2 8 2" xfId="24486" xr:uid="{00000000-0005-0000-0000-000019850000}"/>
    <cellStyle name="SAPBEXstdItem 2 2 2 8 3" xfId="35795" xr:uid="{00000000-0005-0000-0000-00001A850000}"/>
    <cellStyle name="SAPBEXstdItem 2 2 2 9" xfId="13673" xr:uid="{00000000-0005-0000-0000-00001B850000}"/>
    <cellStyle name="SAPBEXstdItem 2 2 2 9 2" xfId="25237" xr:uid="{00000000-0005-0000-0000-00001C850000}"/>
    <cellStyle name="SAPBEXstdItem 2 2 2 9 3" xfId="36476" xr:uid="{00000000-0005-0000-0000-00001D850000}"/>
    <cellStyle name="SAPBEXstdItem 2 2 3" xfId="5518" xr:uid="{00000000-0005-0000-0000-00001E850000}"/>
    <cellStyle name="SAPBEXstdItem 2 2 3 10" xfId="8766" xr:uid="{00000000-0005-0000-0000-00001F850000}"/>
    <cellStyle name="SAPBEXstdItem 2 2 3 11" xfId="9666" xr:uid="{00000000-0005-0000-0000-000020850000}"/>
    <cellStyle name="SAPBEXstdItem 2 2 3 2" xfId="7410" xr:uid="{00000000-0005-0000-0000-000021850000}"/>
    <cellStyle name="SAPBEXstdItem 2 2 3 2 2" xfId="16639" xr:uid="{00000000-0005-0000-0000-000022850000}"/>
    <cellStyle name="SAPBEXstdItem 2 2 3 2 2 2" xfId="28193" xr:uid="{00000000-0005-0000-0000-000023850000}"/>
    <cellStyle name="SAPBEXstdItem 2 2 3 2 2 3" xfId="39076" xr:uid="{00000000-0005-0000-0000-000024850000}"/>
    <cellStyle name="SAPBEXstdItem 2 2 3 2 3" xfId="18472" xr:uid="{00000000-0005-0000-0000-000025850000}"/>
    <cellStyle name="SAPBEXstdItem 2 2 3 2 3 2" xfId="29960" xr:uid="{00000000-0005-0000-0000-000026850000}"/>
    <cellStyle name="SAPBEXstdItem 2 2 3 2 3 3" xfId="40760" xr:uid="{00000000-0005-0000-0000-000027850000}"/>
    <cellStyle name="SAPBEXstdItem 2 2 3 2 4" xfId="20158" xr:uid="{00000000-0005-0000-0000-000028850000}"/>
    <cellStyle name="SAPBEXstdItem 2 2 3 2 4 2" xfId="31646" xr:uid="{00000000-0005-0000-0000-000029850000}"/>
    <cellStyle name="SAPBEXstdItem 2 2 3 2 4 3" xfId="42300" xr:uid="{00000000-0005-0000-0000-00002A850000}"/>
    <cellStyle name="SAPBEXstdItem 2 2 3 2 5" xfId="21892" xr:uid="{00000000-0005-0000-0000-00002B850000}"/>
    <cellStyle name="SAPBEXstdItem 2 2 3 2 5 2" xfId="33373" xr:uid="{00000000-0005-0000-0000-00002C850000}"/>
    <cellStyle name="SAPBEXstdItem 2 2 3 2 5 3" xfId="43839" xr:uid="{00000000-0005-0000-0000-00002D850000}"/>
    <cellStyle name="SAPBEXstdItem 2 2 3 2 6" xfId="12059" xr:uid="{00000000-0005-0000-0000-00002E850000}"/>
    <cellStyle name="SAPBEXstdItem 2 2 3 2 7" xfId="23716" xr:uid="{00000000-0005-0000-0000-00002F850000}"/>
    <cellStyle name="SAPBEXstdItem 2 2 3 2 8" xfId="35051" xr:uid="{00000000-0005-0000-0000-000030850000}"/>
    <cellStyle name="SAPBEXstdItem 2 2 3 3" xfId="7904" xr:uid="{00000000-0005-0000-0000-000031850000}"/>
    <cellStyle name="SAPBEXstdItem 2 2 3 3 2" xfId="16889" xr:uid="{00000000-0005-0000-0000-000032850000}"/>
    <cellStyle name="SAPBEXstdItem 2 2 3 3 2 2" xfId="28443" xr:uid="{00000000-0005-0000-0000-000033850000}"/>
    <cellStyle name="SAPBEXstdItem 2 2 3 3 2 3" xfId="39285" xr:uid="{00000000-0005-0000-0000-000034850000}"/>
    <cellStyle name="SAPBEXstdItem 2 2 3 3 3" xfId="18668" xr:uid="{00000000-0005-0000-0000-000035850000}"/>
    <cellStyle name="SAPBEXstdItem 2 2 3 3 3 2" xfId="30156" xr:uid="{00000000-0005-0000-0000-000036850000}"/>
    <cellStyle name="SAPBEXstdItem 2 2 3 3 3 3" xfId="40953" xr:uid="{00000000-0005-0000-0000-000037850000}"/>
    <cellStyle name="SAPBEXstdItem 2 2 3 3 4" xfId="20376" xr:uid="{00000000-0005-0000-0000-000038850000}"/>
    <cellStyle name="SAPBEXstdItem 2 2 3 3 4 2" xfId="31864" xr:uid="{00000000-0005-0000-0000-000039850000}"/>
    <cellStyle name="SAPBEXstdItem 2 2 3 3 4 3" xfId="42481" xr:uid="{00000000-0005-0000-0000-00003A850000}"/>
    <cellStyle name="SAPBEXstdItem 2 2 3 3 5" xfId="22110" xr:uid="{00000000-0005-0000-0000-00003B850000}"/>
    <cellStyle name="SAPBEXstdItem 2 2 3 3 5 2" xfId="33591" xr:uid="{00000000-0005-0000-0000-00003C850000}"/>
    <cellStyle name="SAPBEXstdItem 2 2 3 3 5 3" xfId="44020" xr:uid="{00000000-0005-0000-0000-00003D850000}"/>
    <cellStyle name="SAPBEXstdItem 2 2 3 3 6" xfId="12355" xr:uid="{00000000-0005-0000-0000-00003E850000}"/>
    <cellStyle name="SAPBEXstdItem 2 2 3 3 7" xfId="23934" xr:uid="{00000000-0005-0000-0000-00003F850000}"/>
    <cellStyle name="SAPBEXstdItem 2 2 3 3 8" xfId="35269" xr:uid="{00000000-0005-0000-0000-000040850000}"/>
    <cellStyle name="SAPBEXstdItem 2 2 3 4" xfId="8006" xr:uid="{00000000-0005-0000-0000-000041850000}"/>
    <cellStyle name="SAPBEXstdItem 2 2 3 4 2" xfId="16991" xr:uid="{00000000-0005-0000-0000-000042850000}"/>
    <cellStyle name="SAPBEXstdItem 2 2 3 4 2 2" xfId="28545" xr:uid="{00000000-0005-0000-0000-000043850000}"/>
    <cellStyle name="SAPBEXstdItem 2 2 3 4 2 3" xfId="39383" xr:uid="{00000000-0005-0000-0000-000044850000}"/>
    <cellStyle name="SAPBEXstdItem 2 2 3 4 3" xfId="18768" xr:uid="{00000000-0005-0000-0000-000045850000}"/>
    <cellStyle name="SAPBEXstdItem 2 2 3 4 3 2" xfId="30256" xr:uid="{00000000-0005-0000-0000-000046850000}"/>
    <cellStyle name="SAPBEXstdItem 2 2 3 4 3 3" xfId="41052" xr:uid="{00000000-0005-0000-0000-000047850000}"/>
    <cellStyle name="SAPBEXstdItem 2 2 3 4 4" xfId="20478" xr:uid="{00000000-0005-0000-0000-000048850000}"/>
    <cellStyle name="SAPBEXstdItem 2 2 3 4 4 2" xfId="31966" xr:uid="{00000000-0005-0000-0000-000049850000}"/>
    <cellStyle name="SAPBEXstdItem 2 2 3 4 4 3" xfId="42579" xr:uid="{00000000-0005-0000-0000-00004A850000}"/>
    <cellStyle name="SAPBEXstdItem 2 2 3 4 5" xfId="22212" xr:uid="{00000000-0005-0000-0000-00004B850000}"/>
    <cellStyle name="SAPBEXstdItem 2 2 3 4 5 2" xfId="33693" xr:uid="{00000000-0005-0000-0000-00004C850000}"/>
    <cellStyle name="SAPBEXstdItem 2 2 3 4 5 3" xfId="44118" xr:uid="{00000000-0005-0000-0000-00004D850000}"/>
    <cellStyle name="SAPBEXstdItem 2 2 3 4 6" xfId="12457" xr:uid="{00000000-0005-0000-0000-00004E850000}"/>
    <cellStyle name="SAPBEXstdItem 2 2 3 4 7" xfId="24036" xr:uid="{00000000-0005-0000-0000-00004F850000}"/>
    <cellStyle name="SAPBEXstdItem 2 2 3 4 8" xfId="35371" xr:uid="{00000000-0005-0000-0000-000050850000}"/>
    <cellStyle name="SAPBEXstdItem 2 2 3 5" xfId="14281" xr:uid="{00000000-0005-0000-0000-000051850000}"/>
    <cellStyle name="SAPBEXstdItem 2 2 3 5 2" xfId="25845" xr:uid="{00000000-0005-0000-0000-000052850000}"/>
    <cellStyle name="SAPBEXstdItem 2 2 3 5 3" xfId="37008" xr:uid="{00000000-0005-0000-0000-000053850000}"/>
    <cellStyle name="SAPBEXstdItem 2 2 3 6" xfId="12563" xr:uid="{00000000-0005-0000-0000-000054850000}"/>
    <cellStyle name="SAPBEXstdItem 2 2 3 6 2" xfId="24133" xr:uid="{00000000-0005-0000-0000-000055850000}"/>
    <cellStyle name="SAPBEXstdItem 2 2 3 6 3" xfId="35464" xr:uid="{00000000-0005-0000-0000-000056850000}"/>
    <cellStyle name="SAPBEXstdItem 2 2 3 7" xfId="15102" xr:uid="{00000000-0005-0000-0000-000057850000}"/>
    <cellStyle name="SAPBEXstdItem 2 2 3 7 2" xfId="26660" xr:uid="{00000000-0005-0000-0000-000058850000}"/>
    <cellStyle name="SAPBEXstdItem 2 2 3 7 3" xfId="37704" xr:uid="{00000000-0005-0000-0000-000059850000}"/>
    <cellStyle name="SAPBEXstdItem 2 2 3 8" xfId="15107" xr:uid="{00000000-0005-0000-0000-00005A850000}"/>
    <cellStyle name="SAPBEXstdItem 2 2 3 8 2" xfId="26665" xr:uid="{00000000-0005-0000-0000-00005B850000}"/>
    <cellStyle name="SAPBEXstdItem 2 2 3 8 3" xfId="37709" xr:uid="{00000000-0005-0000-0000-00005C850000}"/>
    <cellStyle name="SAPBEXstdItem 2 2 3 9" xfId="9194" xr:uid="{00000000-0005-0000-0000-00005D850000}"/>
    <cellStyle name="SAPBEXstdItem 2 2 4" xfId="6944" xr:uid="{00000000-0005-0000-0000-00005E850000}"/>
    <cellStyle name="SAPBEXstdItem 2 2 4 2" xfId="16225" xr:uid="{00000000-0005-0000-0000-00005F850000}"/>
    <cellStyle name="SAPBEXstdItem 2 2 4 2 2" xfId="27779" xr:uid="{00000000-0005-0000-0000-000060850000}"/>
    <cellStyle name="SAPBEXstdItem 2 2 4 2 3" xfId="38711" xr:uid="{00000000-0005-0000-0000-000061850000}"/>
    <cellStyle name="SAPBEXstdItem 2 2 4 3" xfId="18099" xr:uid="{00000000-0005-0000-0000-000062850000}"/>
    <cellStyle name="SAPBEXstdItem 2 2 4 3 2" xfId="29587" xr:uid="{00000000-0005-0000-0000-000063850000}"/>
    <cellStyle name="SAPBEXstdItem 2 2 4 3 3" xfId="40389" xr:uid="{00000000-0005-0000-0000-000064850000}"/>
    <cellStyle name="SAPBEXstdItem 2 2 4 4" xfId="19744" xr:uid="{00000000-0005-0000-0000-000065850000}"/>
    <cellStyle name="SAPBEXstdItem 2 2 4 4 2" xfId="31232" xr:uid="{00000000-0005-0000-0000-000066850000}"/>
    <cellStyle name="SAPBEXstdItem 2 2 4 4 3" xfId="41935" xr:uid="{00000000-0005-0000-0000-000067850000}"/>
    <cellStyle name="SAPBEXstdItem 2 2 4 5" xfId="21478" xr:uid="{00000000-0005-0000-0000-000068850000}"/>
    <cellStyle name="SAPBEXstdItem 2 2 4 5 2" xfId="32959" xr:uid="{00000000-0005-0000-0000-000069850000}"/>
    <cellStyle name="SAPBEXstdItem 2 2 4 5 3" xfId="43474" xr:uid="{00000000-0005-0000-0000-00006A850000}"/>
    <cellStyle name="SAPBEXstdItem 2 2 4 6" xfId="11647" xr:uid="{00000000-0005-0000-0000-00006B850000}"/>
    <cellStyle name="SAPBEXstdItem 2 2 4 7" xfId="23302" xr:uid="{00000000-0005-0000-0000-00006C850000}"/>
    <cellStyle name="SAPBEXstdItem 2 2 4 8" xfId="34639" xr:uid="{00000000-0005-0000-0000-00006D850000}"/>
    <cellStyle name="SAPBEXstdItem 2 2 5" xfId="10325" xr:uid="{00000000-0005-0000-0000-00006E850000}"/>
    <cellStyle name="SAPBEXstdItem 2 2 6" xfId="13663" xr:uid="{00000000-0005-0000-0000-00006F850000}"/>
    <cellStyle name="SAPBEXstdItem 2 2 6 2" xfId="25227" xr:uid="{00000000-0005-0000-0000-000070850000}"/>
    <cellStyle name="SAPBEXstdItem 2 2 6 3" xfId="36466" xr:uid="{00000000-0005-0000-0000-000071850000}"/>
    <cellStyle name="SAPBEXstdItem 2 2 7" xfId="13129" xr:uid="{00000000-0005-0000-0000-000072850000}"/>
    <cellStyle name="SAPBEXstdItem 2 2 7 2" xfId="24698" xr:uid="{00000000-0005-0000-0000-000073850000}"/>
    <cellStyle name="SAPBEXstdItem 2 2 7 3" xfId="35986" xr:uid="{00000000-0005-0000-0000-000074850000}"/>
    <cellStyle name="SAPBEXstdItem 2 2 8" xfId="17425" xr:uid="{00000000-0005-0000-0000-000075850000}"/>
    <cellStyle name="SAPBEXstdItem 2 2 8 2" xfId="28913" xr:uid="{00000000-0005-0000-0000-000076850000}"/>
    <cellStyle name="SAPBEXstdItem 2 2 8 3" xfId="39717" xr:uid="{00000000-0005-0000-0000-000077850000}"/>
    <cellStyle name="SAPBEXstdItem 2 2 9" xfId="14401" xr:uid="{00000000-0005-0000-0000-000078850000}"/>
    <cellStyle name="SAPBEXstdItem 2 2 9 2" xfId="25965" xr:uid="{00000000-0005-0000-0000-000079850000}"/>
    <cellStyle name="SAPBEXstdItem 2 2 9 3" xfId="37110" xr:uid="{00000000-0005-0000-0000-00007A850000}"/>
    <cellStyle name="SAPBEXstdItem 2 3" xfId="4570" xr:uid="{00000000-0005-0000-0000-00007B850000}"/>
    <cellStyle name="SAPBEXstdItem 2 3 2" xfId="5519" xr:uid="{00000000-0005-0000-0000-00007C850000}"/>
    <cellStyle name="SAPBEXstdItem 2 3 2 10" xfId="8268" xr:uid="{00000000-0005-0000-0000-00007D850000}"/>
    <cellStyle name="SAPBEXstdItem 2 3 2 11" xfId="8504" xr:uid="{00000000-0005-0000-0000-00007E850000}"/>
    <cellStyle name="SAPBEXstdItem 2 3 2 2" xfId="7411" xr:uid="{00000000-0005-0000-0000-00007F850000}"/>
    <cellStyle name="SAPBEXstdItem 2 3 2 2 2" xfId="16640" xr:uid="{00000000-0005-0000-0000-000080850000}"/>
    <cellStyle name="SAPBEXstdItem 2 3 2 2 2 2" xfId="28194" xr:uid="{00000000-0005-0000-0000-000081850000}"/>
    <cellStyle name="SAPBEXstdItem 2 3 2 2 2 3" xfId="39077" xr:uid="{00000000-0005-0000-0000-000082850000}"/>
    <cellStyle name="SAPBEXstdItem 2 3 2 2 3" xfId="18473" xr:uid="{00000000-0005-0000-0000-000083850000}"/>
    <cellStyle name="SAPBEXstdItem 2 3 2 2 3 2" xfId="29961" xr:uid="{00000000-0005-0000-0000-000084850000}"/>
    <cellStyle name="SAPBEXstdItem 2 3 2 2 3 3" xfId="40761" xr:uid="{00000000-0005-0000-0000-000085850000}"/>
    <cellStyle name="SAPBEXstdItem 2 3 2 2 4" xfId="20159" xr:uid="{00000000-0005-0000-0000-000086850000}"/>
    <cellStyle name="SAPBEXstdItem 2 3 2 2 4 2" xfId="31647" xr:uid="{00000000-0005-0000-0000-000087850000}"/>
    <cellStyle name="SAPBEXstdItem 2 3 2 2 4 3" xfId="42301" xr:uid="{00000000-0005-0000-0000-000088850000}"/>
    <cellStyle name="SAPBEXstdItem 2 3 2 2 5" xfId="21893" xr:uid="{00000000-0005-0000-0000-000089850000}"/>
    <cellStyle name="SAPBEXstdItem 2 3 2 2 5 2" xfId="33374" xr:uid="{00000000-0005-0000-0000-00008A850000}"/>
    <cellStyle name="SAPBEXstdItem 2 3 2 2 5 3" xfId="43840" xr:uid="{00000000-0005-0000-0000-00008B850000}"/>
    <cellStyle name="SAPBEXstdItem 2 3 2 2 6" xfId="12060" xr:uid="{00000000-0005-0000-0000-00008C850000}"/>
    <cellStyle name="SAPBEXstdItem 2 3 2 2 7" xfId="23717" xr:uid="{00000000-0005-0000-0000-00008D850000}"/>
    <cellStyle name="SAPBEXstdItem 2 3 2 2 8" xfId="35052" xr:uid="{00000000-0005-0000-0000-00008E850000}"/>
    <cellStyle name="SAPBEXstdItem 2 3 2 3" xfId="7905" xr:uid="{00000000-0005-0000-0000-00008F850000}"/>
    <cellStyle name="SAPBEXstdItem 2 3 2 3 2" xfId="16890" xr:uid="{00000000-0005-0000-0000-000090850000}"/>
    <cellStyle name="SAPBEXstdItem 2 3 2 3 2 2" xfId="28444" xr:uid="{00000000-0005-0000-0000-000091850000}"/>
    <cellStyle name="SAPBEXstdItem 2 3 2 3 2 3" xfId="39286" xr:uid="{00000000-0005-0000-0000-000092850000}"/>
    <cellStyle name="SAPBEXstdItem 2 3 2 3 3" xfId="18669" xr:uid="{00000000-0005-0000-0000-000093850000}"/>
    <cellStyle name="SAPBEXstdItem 2 3 2 3 3 2" xfId="30157" xr:uid="{00000000-0005-0000-0000-000094850000}"/>
    <cellStyle name="SAPBEXstdItem 2 3 2 3 3 3" xfId="40954" xr:uid="{00000000-0005-0000-0000-000095850000}"/>
    <cellStyle name="SAPBEXstdItem 2 3 2 3 4" xfId="20377" xr:uid="{00000000-0005-0000-0000-000096850000}"/>
    <cellStyle name="SAPBEXstdItem 2 3 2 3 4 2" xfId="31865" xr:uid="{00000000-0005-0000-0000-000097850000}"/>
    <cellStyle name="SAPBEXstdItem 2 3 2 3 4 3" xfId="42482" xr:uid="{00000000-0005-0000-0000-000098850000}"/>
    <cellStyle name="SAPBEXstdItem 2 3 2 3 5" xfId="22111" xr:uid="{00000000-0005-0000-0000-000099850000}"/>
    <cellStyle name="SAPBEXstdItem 2 3 2 3 5 2" xfId="33592" xr:uid="{00000000-0005-0000-0000-00009A850000}"/>
    <cellStyle name="SAPBEXstdItem 2 3 2 3 5 3" xfId="44021" xr:uid="{00000000-0005-0000-0000-00009B850000}"/>
    <cellStyle name="SAPBEXstdItem 2 3 2 3 6" xfId="12356" xr:uid="{00000000-0005-0000-0000-00009C850000}"/>
    <cellStyle name="SAPBEXstdItem 2 3 2 3 7" xfId="23935" xr:uid="{00000000-0005-0000-0000-00009D850000}"/>
    <cellStyle name="SAPBEXstdItem 2 3 2 3 8" xfId="35270" xr:uid="{00000000-0005-0000-0000-00009E850000}"/>
    <cellStyle name="SAPBEXstdItem 2 3 2 4" xfId="8007" xr:uid="{00000000-0005-0000-0000-00009F850000}"/>
    <cellStyle name="SAPBEXstdItem 2 3 2 4 2" xfId="16992" xr:uid="{00000000-0005-0000-0000-0000A0850000}"/>
    <cellStyle name="SAPBEXstdItem 2 3 2 4 2 2" xfId="28546" xr:uid="{00000000-0005-0000-0000-0000A1850000}"/>
    <cellStyle name="SAPBEXstdItem 2 3 2 4 2 3" xfId="39384" xr:uid="{00000000-0005-0000-0000-0000A2850000}"/>
    <cellStyle name="SAPBEXstdItem 2 3 2 4 3" xfId="18769" xr:uid="{00000000-0005-0000-0000-0000A3850000}"/>
    <cellStyle name="SAPBEXstdItem 2 3 2 4 3 2" xfId="30257" xr:uid="{00000000-0005-0000-0000-0000A4850000}"/>
    <cellStyle name="SAPBEXstdItem 2 3 2 4 3 3" xfId="41053" xr:uid="{00000000-0005-0000-0000-0000A5850000}"/>
    <cellStyle name="SAPBEXstdItem 2 3 2 4 4" xfId="20479" xr:uid="{00000000-0005-0000-0000-0000A6850000}"/>
    <cellStyle name="SAPBEXstdItem 2 3 2 4 4 2" xfId="31967" xr:uid="{00000000-0005-0000-0000-0000A7850000}"/>
    <cellStyle name="SAPBEXstdItem 2 3 2 4 4 3" xfId="42580" xr:uid="{00000000-0005-0000-0000-0000A8850000}"/>
    <cellStyle name="SAPBEXstdItem 2 3 2 4 5" xfId="22213" xr:uid="{00000000-0005-0000-0000-0000A9850000}"/>
    <cellStyle name="SAPBEXstdItem 2 3 2 4 5 2" xfId="33694" xr:uid="{00000000-0005-0000-0000-0000AA850000}"/>
    <cellStyle name="SAPBEXstdItem 2 3 2 4 5 3" xfId="44119" xr:uid="{00000000-0005-0000-0000-0000AB850000}"/>
    <cellStyle name="SAPBEXstdItem 2 3 2 4 6" xfId="12458" xr:uid="{00000000-0005-0000-0000-0000AC850000}"/>
    <cellStyle name="SAPBEXstdItem 2 3 2 4 7" xfId="24037" xr:uid="{00000000-0005-0000-0000-0000AD850000}"/>
    <cellStyle name="SAPBEXstdItem 2 3 2 4 8" xfId="35372" xr:uid="{00000000-0005-0000-0000-0000AE850000}"/>
    <cellStyle name="SAPBEXstdItem 2 3 2 5" xfId="14282" xr:uid="{00000000-0005-0000-0000-0000AF850000}"/>
    <cellStyle name="SAPBEXstdItem 2 3 2 5 2" xfId="25846" xr:uid="{00000000-0005-0000-0000-0000B0850000}"/>
    <cellStyle name="SAPBEXstdItem 2 3 2 5 3" xfId="37009" xr:uid="{00000000-0005-0000-0000-0000B1850000}"/>
    <cellStyle name="SAPBEXstdItem 2 3 2 6" xfId="13409" xr:uid="{00000000-0005-0000-0000-0000B2850000}"/>
    <cellStyle name="SAPBEXstdItem 2 3 2 6 2" xfId="24975" xr:uid="{00000000-0005-0000-0000-0000B3850000}"/>
    <cellStyle name="SAPBEXstdItem 2 3 2 6 3" xfId="36243" xr:uid="{00000000-0005-0000-0000-0000B4850000}"/>
    <cellStyle name="SAPBEXstdItem 2 3 2 7" xfId="15139" xr:uid="{00000000-0005-0000-0000-0000B5850000}"/>
    <cellStyle name="SAPBEXstdItem 2 3 2 7 2" xfId="26697" xr:uid="{00000000-0005-0000-0000-0000B6850000}"/>
    <cellStyle name="SAPBEXstdItem 2 3 2 7 3" xfId="37738" xr:uid="{00000000-0005-0000-0000-0000B7850000}"/>
    <cellStyle name="SAPBEXstdItem 2 3 2 8" xfId="17206" xr:uid="{00000000-0005-0000-0000-0000B8850000}"/>
    <cellStyle name="SAPBEXstdItem 2 3 2 8 2" xfId="28694" xr:uid="{00000000-0005-0000-0000-0000B9850000}"/>
    <cellStyle name="SAPBEXstdItem 2 3 2 8 3" xfId="39513" xr:uid="{00000000-0005-0000-0000-0000BA850000}"/>
    <cellStyle name="SAPBEXstdItem 2 3 2 9" xfId="9195" xr:uid="{00000000-0005-0000-0000-0000BB850000}"/>
    <cellStyle name="SAPBEXstdItem 2 3 3" xfId="10327" xr:uid="{00000000-0005-0000-0000-0000BC850000}"/>
    <cellStyle name="SAPBEXstdItem 2 3 4" xfId="13664" xr:uid="{00000000-0005-0000-0000-0000BD850000}"/>
    <cellStyle name="SAPBEXstdItem 2 3 4 2" xfId="25228" xr:uid="{00000000-0005-0000-0000-0000BE850000}"/>
    <cellStyle name="SAPBEXstdItem 2 3 4 3" xfId="36467" xr:uid="{00000000-0005-0000-0000-0000BF850000}"/>
    <cellStyle name="SAPBEXstdItem 2 3 5" xfId="14748" xr:uid="{00000000-0005-0000-0000-0000C0850000}"/>
    <cellStyle name="SAPBEXstdItem 2 3 5 2" xfId="26307" xr:uid="{00000000-0005-0000-0000-0000C1850000}"/>
    <cellStyle name="SAPBEXstdItem 2 3 5 3" xfId="37401" xr:uid="{00000000-0005-0000-0000-0000C2850000}"/>
    <cellStyle name="SAPBEXstdItem 2 3 6" xfId="13496" xr:uid="{00000000-0005-0000-0000-0000C3850000}"/>
    <cellStyle name="SAPBEXstdItem 2 3 6 2" xfId="25060" xr:uid="{00000000-0005-0000-0000-0000C4850000}"/>
    <cellStyle name="SAPBEXstdItem 2 3 6 3" xfId="36319" xr:uid="{00000000-0005-0000-0000-0000C5850000}"/>
    <cellStyle name="SAPBEXstdItem 2 3 7" xfId="13379" xr:uid="{00000000-0005-0000-0000-0000C6850000}"/>
    <cellStyle name="SAPBEXstdItem 2 3 7 2" xfId="24946" xr:uid="{00000000-0005-0000-0000-0000C7850000}"/>
    <cellStyle name="SAPBEXstdItem 2 3 7 3" xfId="36215" xr:uid="{00000000-0005-0000-0000-0000C8850000}"/>
    <cellStyle name="SAPBEXstdItem 2 3 8" xfId="9748" xr:uid="{00000000-0005-0000-0000-0000C9850000}"/>
    <cellStyle name="SAPBEXstdItem 2 4" xfId="4571" xr:uid="{00000000-0005-0000-0000-0000CA850000}"/>
    <cellStyle name="SAPBEXstdItem 2 4 10" xfId="12780" xr:uid="{00000000-0005-0000-0000-0000CB850000}"/>
    <cellStyle name="SAPBEXstdItem 2 4 10 2" xfId="24350" xr:uid="{00000000-0005-0000-0000-0000CC850000}"/>
    <cellStyle name="SAPBEXstdItem 2 4 10 3" xfId="35672" xr:uid="{00000000-0005-0000-0000-0000CD850000}"/>
    <cellStyle name="SAPBEXstdItem 2 4 11" xfId="17162" xr:uid="{00000000-0005-0000-0000-0000CE850000}"/>
    <cellStyle name="SAPBEXstdItem 2 4 11 2" xfId="28650" xr:uid="{00000000-0005-0000-0000-0000CF850000}"/>
    <cellStyle name="SAPBEXstdItem 2 4 11 3" xfId="39471" xr:uid="{00000000-0005-0000-0000-0000D0850000}"/>
    <cellStyle name="SAPBEXstdItem 2 4 12" xfId="8797" xr:uid="{00000000-0005-0000-0000-0000D1850000}"/>
    <cellStyle name="SAPBEXstdItem 2 4 13" xfId="8673" xr:uid="{00000000-0005-0000-0000-0000D2850000}"/>
    <cellStyle name="SAPBEXstdItem 2 4 2" xfId="4572" xr:uid="{00000000-0005-0000-0000-0000D3850000}"/>
    <cellStyle name="SAPBEXstdItem 2 4 3" xfId="5517" xr:uid="{00000000-0005-0000-0000-0000D4850000}"/>
    <cellStyle name="SAPBEXstdItem 2 4 3 2" xfId="15327" xr:uid="{00000000-0005-0000-0000-0000D5850000}"/>
    <cellStyle name="SAPBEXstdItem 2 4 3 2 2" xfId="26882" xr:uid="{00000000-0005-0000-0000-0000D6850000}"/>
    <cellStyle name="SAPBEXstdItem 2 4 3 2 3" xfId="37912" xr:uid="{00000000-0005-0000-0000-0000D7850000}"/>
    <cellStyle name="SAPBEXstdItem 2 4 3 3" xfId="17304" xr:uid="{00000000-0005-0000-0000-0000D8850000}"/>
    <cellStyle name="SAPBEXstdItem 2 4 3 3 2" xfId="28792" xr:uid="{00000000-0005-0000-0000-0000D9850000}"/>
    <cellStyle name="SAPBEXstdItem 2 4 3 3 3" xfId="39600" xr:uid="{00000000-0005-0000-0000-0000DA850000}"/>
    <cellStyle name="SAPBEXstdItem 2 4 3 4" xfId="18911" xr:uid="{00000000-0005-0000-0000-0000DB850000}"/>
    <cellStyle name="SAPBEXstdItem 2 4 3 4 2" xfId="30399" xr:uid="{00000000-0005-0000-0000-0000DC850000}"/>
    <cellStyle name="SAPBEXstdItem 2 4 3 4 3" xfId="41193" xr:uid="{00000000-0005-0000-0000-0000DD850000}"/>
    <cellStyle name="SAPBEXstdItem 2 4 3 5" xfId="20651" xr:uid="{00000000-0005-0000-0000-0000DE850000}"/>
    <cellStyle name="SAPBEXstdItem 2 4 3 5 2" xfId="32135" xr:uid="{00000000-0005-0000-0000-0000DF850000}"/>
    <cellStyle name="SAPBEXstdItem 2 4 3 5 3" xfId="42741" xr:uid="{00000000-0005-0000-0000-0000E0850000}"/>
    <cellStyle name="SAPBEXstdItem 2 4 3 6" xfId="10744" xr:uid="{00000000-0005-0000-0000-0000E1850000}"/>
    <cellStyle name="SAPBEXstdItem 2 4 3 7" xfId="22483" xr:uid="{00000000-0005-0000-0000-0000E2850000}"/>
    <cellStyle name="SAPBEXstdItem 2 4 3 8" xfId="33830" xr:uid="{00000000-0005-0000-0000-0000E3850000}"/>
    <cellStyle name="SAPBEXstdItem 2 4 4" xfId="6943" xr:uid="{00000000-0005-0000-0000-0000E4850000}"/>
    <cellStyle name="SAPBEXstdItem 2 4 4 2" xfId="16224" xr:uid="{00000000-0005-0000-0000-0000E5850000}"/>
    <cellStyle name="SAPBEXstdItem 2 4 4 2 2" xfId="27778" xr:uid="{00000000-0005-0000-0000-0000E6850000}"/>
    <cellStyle name="SAPBEXstdItem 2 4 4 2 3" xfId="38710" xr:uid="{00000000-0005-0000-0000-0000E7850000}"/>
    <cellStyle name="SAPBEXstdItem 2 4 4 3" xfId="18098" xr:uid="{00000000-0005-0000-0000-0000E8850000}"/>
    <cellStyle name="SAPBEXstdItem 2 4 4 3 2" xfId="29586" xr:uid="{00000000-0005-0000-0000-0000E9850000}"/>
    <cellStyle name="SAPBEXstdItem 2 4 4 3 3" xfId="40388" xr:uid="{00000000-0005-0000-0000-0000EA850000}"/>
    <cellStyle name="SAPBEXstdItem 2 4 4 4" xfId="19743" xr:uid="{00000000-0005-0000-0000-0000EB850000}"/>
    <cellStyle name="SAPBEXstdItem 2 4 4 4 2" xfId="31231" xr:uid="{00000000-0005-0000-0000-0000EC850000}"/>
    <cellStyle name="SAPBEXstdItem 2 4 4 4 3" xfId="41934" xr:uid="{00000000-0005-0000-0000-0000ED850000}"/>
    <cellStyle name="SAPBEXstdItem 2 4 4 5" xfId="21477" xr:uid="{00000000-0005-0000-0000-0000EE850000}"/>
    <cellStyle name="SAPBEXstdItem 2 4 4 5 2" xfId="32958" xr:uid="{00000000-0005-0000-0000-0000EF850000}"/>
    <cellStyle name="SAPBEXstdItem 2 4 4 5 3" xfId="43473" xr:uid="{00000000-0005-0000-0000-0000F0850000}"/>
    <cellStyle name="SAPBEXstdItem 2 4 4 6" xfId="11646" xr:uid="{00000000-0005-0000-0000-0000F1850000}"/>
    <cellStyle name="SAPBEXstdItem 2 4 4 7" xfId="23301" xr:uid="{00000000-0005-0000-0000-0000F2850000}"/>
    <cellStyle name="SAPBEXstdItem 2 4 4 8" xfId="34638" xr:uid="{00000000-0005-0000-0000-0000F3850000}"/>
    <cellStyle name="SAPBEXstdItem 2 4 5" xfId="6775" xr:uid="{00000000-0005-0000-0000-0000F4850000}"/>
    <cellStyle name="SAPBEXstdItem 2 4 5 2" xfId="16056" xr:uid="{00000000-0005-0000-0000-0000F5850000}"/>
    <cellStyle name="SAPBEXstdItem 2 4 5 2 2" xfId="27610" xr:uid="{00000000-0005-0000-0000-0000F6850000}"/>
    <cellStyle name="SAPBEXstdItem 2 4 5 2 3" xfId="38564" xr:uid="{00000000-0005-0000-0000-0000F7850000}"/>
    <cellStyle name="SAPBEXstdItem 2 4 5 3" xfId="17951" xr:uid="{00000000-0005-0000-0000-0000F8850000}"/>
    <cellStyle name="SAPBEXstdItem 2 4 5 3 2" xfId="29439" xr:uid="{00000000-0005-0000-0000-0000F9850000}"/>
    <cellStyle name="SAPBEXstdItem 2 4 5 3 3" xfId="40241" xr:uid="{00000000-0005-0000-0000-0000FA850000}"/>
    <cellStyle name="SAPBEXstdItem 2 4 5 4" xfId="19575" xr:uid="{00000000-0005-0000-0000-0000FB850000}"/>
    <cellStyle name="SAPBEXstdItem 2 4 5 4 2" xfId="31063" xr:uid="{00000000-0005-0000-0000-0000FC850000}"/>
    <cellStyle name="SAPBEXstdItem 2 4 5 4 3" xfId="41788" xr:uid="{00000000-0005-0000-0000-0000FD850000}"/>
    <cellStyle name="SAPBEXstdItem 2 4 5 5" xfId="21309" xr:uid="{00000000-0005-0000-0000-0000FE850000}"/>
    <cellStyle name="SAPBEXstdItem 2 4 5 5 2" xfId="32790" xr:uid="{00000000-0005-0000-0000-0000FF850000}"/>
    <cellStyle name="SAPBEXstdItem 2 4 5 5 3" xfId="43327" xr:uid="{00000000-0005-0000-0000-000000860000}"/>
    <cellStyle name="SAPBEXstdItem 2 4 5 6" xfId="11478" xr:uid="{00000000-0005-0000-0000-000001860000}"/>
    <cellStyle name="SAPBEXstdItem 2 4 5 7" xfId="23133" xr:uid="{00000000-0005-0000-0000-000002860000}"/>
    <cellStyle name="SAPBEXstdItem 2 4 5 8" xfId="34470" xr:uid="{00000000-0005-0000-0000-000003860000}"/>
    <cellStyle name="SAPBEXstdItem 2 4 6" xfId="8066" xr:uid="{00000000-0005-0000-0000-000004860000}"/>
    <cellStyle name="SAPBEXstdItem 2 4 6 2" xfId="17051" xr:uid="{00000000-0005-0000-0000-000005860000}"/>
    <cellStyle name="SAPBEXstdItem 2 4 6 2 2" xfId="28605" xr:uid="{00000000-0005-0000-0000-000006860000}"/>
    <cellStyle name="SAPBEXstdItem 2 4 6 2 3" xfId="39442" xr:uid="{00000000-0005-0000-0000-000007860000}"/>
    <cellStyle name="SAPBEXstdItem 2 4 6 3" xfId="18828" xr:uid="{00000000-0005-0000-0000-000008860000}"/>
    <cellStyle name="SAPBEXstdItem 2 4 6 3 2" xfId="30316" xr:uid="{00000000-0005-0000-0000-000009860000}"/>
    <cellStyle name="SAPBEXstdItem 2 4 6 3 3" xfId="41111" xr:uid="{00000000-0005-0000-0000-00000A860000}"/>
    <cellStyle name="SAPBEXstdItem 2 4 6 4" xfId="20538" xr:uid="{00000000-0005-0000-0000-00000B860000}"/>
    <cellStyle name="SAPBEXstdItem 2 4 6 4 2" xfId="32026" xr:uid="{00000000-0005-0000-0000-00000C860000}"/>
    <cellStyle name="SAPBEXstdItem 2 4 6 4 3" xfId="42638" xr:uid="{00000000-0005-0000-0000-00000D860000}"/>
    <cellStyle name="SAPBEXstdItem 2 4 6 5" xfId="22272" xr:uid="{00000000-0005-0000-0000-00000E860000}"/>
    <cellStyle name="SAPBEXstdItem 2 4 6 5 2" xfId="33753" xr:uid="{00000000-0005-0000-0000-00000F860000}"/>
    <cellStyle name="SAPBEXstdItem 2 4 6 5 3" xfId="44177" xr:uid="{00000000-0005-0000-0000-000010860000}"/>
    <cellStyle name="SAPBEXstdItem 2 4 6 6" xfId="12517" xr:uid="{00000000-0005-0000-0000-000011860000}"/>
    <cellStyle name="SAPBEXstdItem 2 4 6 7" xfId="24096" xr:uid="{00000000-0005-0000-0000-000012860000}"/>
    <cellStyle name="SAPBEXstdItem 2 4 6 8" xfId="35431" xr:uid="{00000000-0005-0000-0000-000013860000}"/>
    <cellStyle name="SAPBEXstdItem 2 4 7" xfId="10328" xr:uid="{00000000-0005-0000-0000-000014860000}"/>
    <cellStyle name="SAPBEXstdItem 2 4 8" xfId="13662" xr:uid="{00000000-0005-0000-0000-000015860000}"/>
    <cellStyle name="SAPBEXstdItem 2 4 8 2" xfId="25226" xr:uid="{00000000-0005-0000-0000-000016860000}"/>
    <cellStyle name="SAPBEXstdItem 2 4 8 3" xfId="36465" xr:uid="{00000000-0005-0000-0000-000017860000}"/>
    <cellStyle name="SAPBEXstdItem 2 4 9" xfId="14749" xr:uid="{00000000-0005-0000-0000-000018860000}"/>
    <cellStyle name="SAPBEXstdItem 2 4 9 2" xfId="26308" xr:uid="{00000000-0005-0000-0000-000019860000}"/>
    <cellStyle name="SAPBEXstdItem 2 4 9 3" xfId="37402" xr:uid="{00000000-0005-0000-0000-00001A860000}"/>
    <cellStyle name="SAPBEXstdItem 2 5" xfId="4573" xr:uid="{00000000-0005-0000-0000-00001B860000}"/>
    <cellStyle name="SAPBEXstdItem 2 5 10" xfId="9193" xr:uid="{00000000-0005-0000-0000-00001C860000}"/>
    <cellStyle name="SAPBEXstdItem 2 5 11" xfId="9468" xr:uid="{00000000-0005-0000-0000-00001D860000}"/>
    <cellStyle name="SAPBEXstdItem 2 5 12" xfId="10709" xr:uid="{00000000-0005-0000-0000-00001E860000}"/>
    <cellStyle name="SAPBEXstdItem 2 5 2" xfId="7409" xr:uid="{00000000-0005-0000-0000-00001F860000}"/>
    <cellStyle name="SAPBEXstdItem 2 5 2 2" xfId="16638" xr:uid="{00000000-0005-0000-0000-000020860000}"/>
    <cellStyle name="SAPBEXstdItem 2 5 2 2 2" xfId="28192" xr:uid="{00000000-0005-0000-0000-000021860000}"/>
    <cellStyle name="SAPBEXstdItem 2 5 2 2 3" xfId="39075" xr:uid="{00000000-0005-0000-0000-000022860000}"/>
    <cellStyle name="SAPBEXstdItem 2 5 2 3" xfId="18471" xr:uid="{00000000-0005-0000-0000-000023860000}"/>
    <cellStyle name="SAPBEXstdItem 2 5 2 3 2" xfId="29959" xr:uid="{00000000-0005-0000-0000-000024860000}"/>
    <cellStyle name="SAPBEXstdItem 2 5 2 3 3" xfId="40759" xr:uid="{00000000-0005-0000-0000-000025860000}"/>
    <cellStyle name="SAPBEXstdItem 2 5 2 4" xfId="20157" xr:uid="{00000000-0005-0000-0000-000026860000}"/>
    <cellStyle name="SAPBEXstdItem 2 5 2 4 2" xfId="31645" xr:uid="{00000000-0005-0000-0000-000027860000}"/>
    <cellStyle name="SAPBEXstdItem 2 5 2 4 3" xfId="42299" xr:uid="{00000000-0005-0000-0000-000028860000}"/>
    <cellStyle name="SAPBEXstdItem 2 5 2 5" xfId="21891" xr:uid="{00000000-0005-0000-0000-000029860000}"/>
    <cellStyle name="SAPBEXstdItem 2 5 2 5 2" xfId="33372" xr:uid="{00000000-0005-0000-0000-00002A860000}"/>
    <cellStyle name="SAPBEXstdItem 2 5 2 5 3" xfId="43838" xr:uid="{00000000-0005-0000-0000-00002B860000}"/>
    <cellStyle name="SAPBEXstdItem 2 5 2 6" xfId="12058" xr:uid="{00000000-0005-0000-0000-00002C860000}"/>
    <cellStyle name="SAPBEXstdItem 2 5 2 7" xfId="23715" xr:uid="{00000000-0005-0000-0000-00002D860000}"/>
    <cellStyle name="SAPBEXstdItem 2 5 2 8" xfId="35050" xr:uid="{00000000-0005-0000-0000-00002E860000}"/>
    <cellStyle name="SAPBEXstdItem 2 5 3" xfId="7903" xr:uid="{00000000-0005-0000-0000-00002F860000}"/>
    <cellStyle name="SAPBEXstdItem 2 5 3 2" xfId="16888" xr:uid="{00000000-0005-0000-0000-000030860000}"/>
    <cellStyle name="SAPBEXstdItem 2 5 3 2 2" xfId="28442" xr:uid="{00000000-0005-0000-0000-000031860000}"/>
    <cellStyle name="SAPBEXstdItem 2 5 3 2 3" xfId="39284" xr:uid="{00000000-0005-0000-0000-000032860000}"/>
    <cellStyle name="SAPBEXstdItem 2 5 3 3" xfId="18667" xr:uid="{00000000-0005-0000-0000-000033860000}"/>
    <cellStyle name="SAPBEXstdItem 2 5 3 3 2" xfId="30155" xr:uid="{00000000-0005-0000-0000-000034860000}"/>
    <cellStyle name="SAPBEXstdItem 2 5 3 3 3" xfId="40952" xr:uid="{00000000-0005-0000-0000-000035860000}"/>
    <cellStyle name="SAPBEXstdItem 2 5 3 4" xfId="20375" xr:uid="{00000000-0005-0000-0000-000036860000}"/>
    <cellStyle name="SAPBEXstdItem 2 5 3 4 2" xfId="31863" xr:uid="{00000000-0005-0000-0000-000037860000}"/>
    <cellStyle name="SAPBEXstdItem 2 5 3 4 3" xfId="42480" xr:uid="{00000000-0005-0000-0000-000038860000}"/>
    <cellStyle name="SAPBEXstdItem 2 5 3 5" xfId="22109" xr:uid="{00000000-0005-0000-0000-000039860000}"/>
    <cellStyle name="SAPBEXstdItem 2 5 3 5 2" xfId="33590" xr:uid="{00000000-0005-0000-0000-00003A860000}"/>
    <cellStyle name="SAPBEXstdItem 2 5 3 5 3" xfId="44019" xr:uid="{00000000-0005-0000-0000-00003B860000}"/>
    <cellStyle name="SAPBEXstdItem 2 5 3 6" xfId="12354" xr:uid="{00000000-0005-0000-0000-00003C860000}"/>
    <cellStyle name="SAPBEXstdItem 2 5 3 7" xfId="23933" xr:uid="{00000000-0005-0000-0000-00003D860000}"/>
    <cellStyle name="SAPBEXstdItem 2 5 3 8" xfId="35268" xr:uid="{00000000-0005-0000-0000-00003E860000}"/>
    <cellStyle name="SAPBEXstdItem 2 5 4" xfId="8005" xr:uid="{00000000-0005-0000-0000-00003F860000}"/>
    <cellStyle name="SAPBEXstdItem 2 5 4 2" xfId="16990" xr:uid="{00000000-0005-0000-0000-000040860000}"/>
    <cellStyle name="SAPBEXstdItem 2 5 4 2 2" xfId="28544" xr:uid="{00000000-0005-0000-0000-000041860000}"/>
    <cellStyle name="SAPBEXstdItem 2 5 4 2 3" xfId="39382" xr:uid="{00000000-0005-0000-0000-000042860000}"/>
    <cellStyle name="SAPBEXstdItem 2 5 4 3" xfId="18767" xr:uid="{00000000-0005-0000-0000-000043860000}"/>
    <cellStyle name="SAPBEXstdItem 2 5 4 3 2" xfId="30255" xr:uid="{00000000-0005-0000-0000-000044860000}"/>
    <cellStyle name="SAPBEXstdItem 2 5 4 3 3" xfId="41051" xr:uid="{00000000-0005-0000-0000-000045860000}"/>
    <cellStyle name="SAPBEXstdItem 2 5 4 4" xfId="20477" xr:uid="{00000000-0005-0000-0000-000046860000}"/>
    <cellStyle name="SAPBEXstdItem 2 5 4 4 2" xfId="31965" xr:uid="{00000000-0005-0000-0000-000047860000}"/>
    <cellStyle name="SAPBEXstdItem 2 5 4 4 3" xfId="42578" xr:uid="{00000000-0005-0000-0000-000048860000}"/>
    <cellStyle name="SAPBEXstdItem 2 5 4 5" xfId="22211" xr:uid="{00000000-0005-0000-0000-000049860000}"/>
    <cellStyle name="SAPBEXstdItem 2 5 4 5 2" xfId="33692" xr:uid="{00000000-0005-0000-0000-00004A860000}"/>
    <cellStyle name="SAPBEXstdItem 2 5 4 5 3" xfId="44117" xr:uid="{00000000-0005-0000-0000-00004B860000}"/>
    <cellStyle name="SAPBEXstdItem 2 5 4 6" xfId="12456" xr:uid="{00000000-0005-0000-0000-00004C860000}"/>
    <cellStyle name="SAPBEXstdItem 2 5 4 7" xfId="24035" xr:uid="{00000000-0005-0000-0000-00004D860000}"/>
    <cellStyle name="SAPBEXstdItem 2 5 4 8" xfId="35370" xr:uid="{00000000-0005-0000-0000-00004E860000}"/>
    <cellStyle name="SAPBEXstdItem 2 5 5" xfId="10329" xr:uid="{00000000-0005-0000-0000-00004F860000}"/>
    <cellStyle name="SAPBEXstdItem 2 5 6" xfId="14280" xr:uid="{00000000-0005-0000-0000-000050860000}"/>
    <cellStyle name="SAPBEXstdItem 2 5 6 2" xfId="25844" xr:uid="{00000000-0005-0000-0000-000051860000}"/>
    <cellStyle name="SAPBEXstdItem 2 5 6 3" xfId="37007" xr:uid="{00000000-0005-0000-0000-000052860000}"/>
    <cellStyle name="SAPBEXstdItem 2 5 7" xfId="13410" xr:uid="{00000000-0005-0000-0000-000053860000}"/>
    <cellStyle name="SAPBEXstdItem 2 5 7 2" xfId="24976" xr:uid="{00000000-0005-0000-0000-000054860000}"/>
    <cellStyle name="SAPBEXstdItem 2 5 7 3" xfId="36244" xr:uid="{00000000-0005-0000-0000-000055860000}"/>
    <cellStyle name="SAPBEXstdItem 2 5 8" xfId="14840" xr:uid="{00000000-0005-0000-0000-000056860000}"/>
    <cellStyle name="SAPBEXstdItem 2 5 8 2" xfId="26399" xr:uid="{00000000-0005-0000-0000-000057860000}"/>
    <cellStyle name="SAPBEXstdItem 2 5 8 3" xfId="37484" xr:uid="{00000000-0005-0000-0000-000058860000}"/>
    <cellStyle name="SAPBEXstdItem 2 5 9" xfId="13225" xr:uid="{00000000-0005-0000-0000-000059860000}"/>
    <cellStyle name="SAPBEXstdItem 2 5 9 2" xfId="24793" xr:uid="{00000000-0005-0000-0000-00005A860000}"/>
    <cellStyle name="SAPBEXstdItem 2 5 9 3" xfId="36074" xr:uid="{00000000-0005-0000-0000-00005B860000}"/>
    <cellStyle name="SAPBEXstdItem 2 6" xfId="7723" xr:uid="{00000000-0005-0000-0000-00005C860000}"/>
    <cellStyle name="SAPBEXstdItem 2 6 10" xfId="10661" xr:uid="{00000000-0005-0000-0000-00005D860000}"/>
    <cellStyle name="SAPBEXstdItem 2 6 2" xfId="7940" xr:uid="{00000000-0005-0000-0000-00005E860000}"/>
    <cellStyle name="SAPBEXstdItem 2 6 2 2" xfId="16925" xr:uid="{00000000-0005-0000-0000-00005F860000}"/>
    <cellStyle name="SAPBEXstdItem 2 6 2 2 2" xfId="28479" xr:uid="{00000000-0005-0000-0000-000060860000}"/>
    <cellStyle name="SAPBEXstdItem 2 6 2 2 3" xfId="39319" xr:uid="{00000000-0005-0000-0000-000061860000}"/>
    <cellStyle name="SAPBEXstdItem 2 6 2 3" xfId="18703" xr:uid="{00000000-0005-0000-0000-000062860000}"/>
    <cellStyle name="SAPBEXstdItem 2 6 2 3 2" xfId="30191" xr:uid="{00000000-0005-0000-0000-000063860000}"/>
    <cellStyle name="SAPBEXstdItem 2 6 2 3 3" xfId="40987" xr:uid="{00000000-0005-0000-0000-000064860000}"/>
    <cellStyle name="SAPBEXstdItem 2 6 2 4" xfId="20412" xr:uid="{00000000-0005-0000-0000-000065860000}"/>
    <cellStyle name="SAPBEXstdItem 2 6 2 4 2" xfId="31900" xr:uid="{00000000-0005-0000-0000-000066860000}"/>
    <cellStyle name="SAPBEXstdItem 2 6 2 4 3" xfId="42515" xr:uid="{00000000-0005-0000-0000-000067860000}"/>
    <cellStyle name="SAPBEXstdItem 2 6 2 5" xfId="22146" xr:uid="{00000000-0005-0000-0000-000068860000}"/>
    <cellStyle name="SAPBEXstdItem 2 6 2 5 2" xfId="33627" xr:uid="{00000000-0005-0000-0000-000069860000}"/>
    <cellStyle name="SAPBEXstdItem 2 6 2 5 3" xfId="44054" xr:uid="{00000000-0005-0000-0000-00006A860000}"/>
    <cellStyle name="SAPBEXstdItem 2 6 2 6" xfId="12391" xr:uid="{00000000-0005-0000-0000-00006B860000}"/>
    <cellStyle name="SAPBEXstdItem 2 6 2 7" xfId="23970" xr:uid="{00000000-0005-0000-0000-00006C860000}"/>
    <cellStyle name="SAPBEXstdItem 2 6 2 8" xfId="35305" xr:uid="{00000000-0005-0000-0000-00006D860000}"/>
    <cellStyle name="SAPBEXstdItem 2 6 3" xfId="8069" xr:uid="{00000000-0005-0000-0000-00006E860000}"/>
    <cellStyle name="SAPBEXstdItem 2 6 3 2" xfId="17054" xr:uid="{00000000-0005-0000-0000-00006F860000}"/>
    <cellStyle name="SAPBEXstdItem 2 6 3 2 2" xfId="28608" xr:uid="{00000000-0005-0000-0000-000070860000}"/>
    <cellStyle name="SAPBEXstdItem 2 6 3 2 3" xfId="39445" xr:uid="{00000000-0005-0000-0000-000071860000}"/>
    <cellStyle name="SAPBEXstdItem 2 6 3 3" xfId="18831" xr:uid="{00000000-0005-0000-0000-000072860000}"/>
    <cellStyle name="SAPBEXstdItem 2 6 3 3 2" xfId="30319" xr:uid="{00000000-0005-0000-0000-000073860000}"/>
    <cellStyle name="SAPBEXstdItem 2 6 3 3 3" xfId="41114" xr:uid="{00000000-0005-0000-0000-000074860000}"/>
    <cellStyle name="SAPBEXstdItem 2 6 3 4" xfId="20541" xr:uid="{00000000-0005-0000-0000-000075860000}"/>
    <cellStyle name="SAPBEXstdItem 2 6 3 4 2" xfId="32029" xr:uid="{00000000-0005-0000-0000-000076860000}"/>
    <cellStyle name="SAPBEXstdItem 2 6 3 4 3" xfId="42641" xr:uid="{00000000-0005-0000-0000-000077860000}"/>
    <cellStyle name="SAPBEXstdItem 2 6 3 5" xfId="22275" xr:uid="{00000000-0005-0000-0000-000078860000}"/>
    <cellStyle name="SAPBEXstdItem 2 6 3 5 2" xfId="33756" xr:uid="{00000000-0005-0000-0000-000079860000}"/>
    <cellStyle name="SAPBEXstdItem 2 6 3 5 3" xfId="44180" xr:uid="{00000000-0005-0000-0000-00007A860000}"/>
    <cellStyle name="SAPBEXstdItem 2 6 3 6" xfId="12520" xr:uid="{00000000-0005-0000-0000-00007B860000}"/>
    <cellStyle name="SAPBEXstdItem 2 6 3 7" xfId="24099" xr:uid="{00000000-0005-0000-0000-00007C860000}"/>
    <cellStyle name="SAPBEXstdItem 2 6 3 8" xfId="35434" xr:uid="{00000000-0005-0000-0000-00007D860000}"/>
    <cellStyle name="SAPBEXstdItem 2 6 4" xfId="14441" xr:uid="{00000000-0005-0000-0000-00007E860000}"/>
    <cellStyle name="SAPBEXstdItem 2 6 4 2" xfId="26005" xr:uid="{00000000-0005-0000-0000-00007F860000}"/>
    <cellStyle name="SAPBEXstdItem 2 6 4 3" xfId="37149" xr:uid="{00000000-0005-0000-0000-000080860000}"/>
    <cellStyle name="SAPBEXstdItem 2 6 5" xfId="13374" xr:uid="{00000000-0005-0000-0000-000081860000}"/>
    <cellStyle name="SAPBEXstdItem 2 6 5 2" xfId="24942" xr:uid="{00000000-0005-0000-0000-000082860000}"/>
    <cellStyle name="SAPBEXstdItem 2 6 5 3" xfId="36211" xr:uid="{00000000-0005-0000-0000-000083860000}"/>
    <cellStyle name="SAPBEXstdItem 2 6 6" xfId="14597" xr:uid="{00000000-0005-0000-0000-000084860000}"/>
    <cellStyle name="SAPBEXstdItem 2 6 6 2" xfId="26158" xr:uid="{00000000-0005-0000-0000-000085860000}"/>
    <cellStyle name="SAPBEXstdItem 2 6 6 3" xfId="37279" xr:uid="{00000000-0005-0000-0000-000086860000}"/>
    <cellStyle name="SAPBEXstdItem 2 6 7" xfId="15001" xr:uid="{00000000-0005-0000-0000-000087860000}"/>
    <cellStyle name="SAPBEXstdItem 2 6 7 2" xfId="26559" xr:uid="{00000000-0005-0000-0000-000088860000}"/>
    <cellStyle name="SAPBEXstdItem 2 6 7 3" xfId="37613" xr:uid="{00000000-0005-0000-0000-000089860000}"/>
    <cellStyle name="SAPBEXstdItem 2 6 8" xfId="9342" xr:uid="{00000000-0005-0000-0000-00008A860000}"/>
    <cellStyle name="SAPBEXstdItem 2 6 9" xfId="8309" xr:uid="{00000000-0005-0000-0000-00008B860000}"/>
    <cellStyle name="SAPBEXstdItem 2 7" xfId="12631" xr:uid="{00000000-0005-0000-0000-00008C860000}"/>
    <cellStyle name="SAPBEXstdItem 2 7 2" xfId="24201" xr:uid="{00000000-0005-0000-0000-00008D860000}"/>
    <cellStyle name="SAPBEXstdItem 2 7 3" xfId="35532" xr:uid="{00000000-0005-0000-0000-00008E860000}"/>
    <cellStyle name="SAPBEXstdItem 2 8" xfId="15179" xr:uid="{00000000-0005-0000-0000-00008F860000}"/>
    <cellStyle name="SAPBEXstdItem 2 8 2" xfId="26737" xr:uid="{00000000-0005-0000-0000-000090860000}"/>
    <cellStyle name="SAPBEXstdItem 2 8 3" xfId="37776" xr:uid="{00000000-0005-0000-0000-000091860000}"/>
    <cellStyle name="SAPBEXstdItem 2 9" xfId="17180" xr:uid="{00000000-0005-0000-0000-000092860000}"/>
    <cellStyle name="SAPBEXstdItem 2 9 2" xfId="28668" xr:uid="{00000000-0005-0000-0000-000093860000}"/>
    <cellStyle name="SAPBEXstdItem 2 9 3" xfId="39487" xr:uid="{00000000-0005-0000-0000-000094860000}"/>
    <cellStyle name="SAPBEXstdItem 3" xfId="4574" xr:uid="{00000000-0005-0000-0000-000095860000}"/>
    <cellStyle name="SAPBEXstdItem 3 10" xfId="12953" xr:uid="{00000000-0005-0000-0000-000096860000}"/>
    <cellStyle name="SAPBEXstdItem 3 10 2" xfId="24523" xr:uid="{00000000-0005-0000-0000-000097860000}"/>
    <cellStyle name="SAPBEXstdItem 3 10 3" xfId="35825" xr:uid="{00000000-0005-0000-0000-000098860000}"/>
    <cellStyle name="SAPBEXstdItem 3 11" xfId="14925" xr:uid="{00000000-0005-0000-0000-000099860000}"/>
    <cellStyle name="SAPBEXstdItem 3 11 2" xfId="26483" xr:uid="{00000000-0005-0000-0000-00009A860000}"/>
    <cellStyle name="SAPBEXstdItem 3 11 3" xfId="37551" xr:uid="{00000000-0005-0000-0000-00009B860000}"/>
    <cellStyle name="SAPBEXstdItem 3 12" xfId="13288" xr:uid="{00000000-0005-0000-0000-00009C860000}"/>
    <cellStyle name="SAPBEXstdItem 3 12 2" xfId="24856" xr:uid="{00000000-0005-0000-0000-00009D860000}"/>
    <cellStyle name="SAPBEXstdItem 3 12 3" xfId="36133" xr:uid="{00000000-0005-0000-0000-00009E860000}"/>
    <cellStyle name="SAPBEXstdItem 3 13" xfId="12580" xr:uid="{00000000-0005-0000-0000-00009F860000}"/>
    <cellStyle name="SAPBEXstdItem 3 13 2" xfId="24150" xr:uid="{00000000-0005-0000-0000-0000A0860000}"/>
    <cellStyle name="SAPBEXstdItem 3 13 3" xfId="35481" xr:uid="{00000000-0005-0000-0000-0000A1860000}"/>
    <cellStyle name="SAPBEXstdItem 3 14" xfId="10789" xr:uid="{00000000-0005-0000-0000-0000A2860000}"/>
    <cellStyle name="SAPBEXstdItem 3 15" xfId="22351" xr:uid="{00000000-0005-0000-0000-0000A3860000}"/>
    <cellStyle name="SAPBEXstdItem 3 2" xfId="4575" xr:uid="{00000000-0005-0000-0000-0000A4860000}"/>
    <cellStyle name="SAPBEXstdItem 3 2 10" xfId="13665" xr:uid="{00000000-0005-0000-0000-0000A5860000}"/>
    <cellStyle name="SAPBEXstdItem 3 2 10 2" xfId="25229" xr:uid="{00000000-0005-0000-0000-0000A6860000}"/>
    <cellStyle name="SAPBEXstdItem 3 2 10 3" xfId="36468" xr:uid="{00000000-0005-0000-0000-0000A7860000}"/>
    <cellStyle name="SAPBEXstdItem 3 2 11" xfId="13128" xr:uid="{00000000-0005-0000-0000-0000A8860000}"/>
    <cellStyle name="SAPBEXstdItem 3 2 11 2" xfId="24697" xr:uid="{00000000-0005-0000-0000-0000A9860000}"/>
    <cellStyle name="SAPBEXstdItem 3 2 11 3" xfId="35985" xr:uid="{00000000-0005-0000-0000-0000AA860000}"/>
    <cellStyle name="SAPBEXstdItem 3 2 12" xfId="17403" xr:uid="{00000000-0005-0000-0000-0000AB860000}"/>
    <cellStyle name="SAPBEXstdItem 3 2 12 2" xfId="28891" xr:uid="{00000000-0005-0000-0000-0000AC860000}"/>
    <cellStyle name="SAPBEXstdItem 3 2 12 3" xfId="39695" xr:uid="{00000000-0005-0000-0000-0000AD860000}"/>
    <cellStyle name="SAPBEXstdItem 3 2 13" xfId="13984" xr:uid="{00000000-0005-0000-0000-0000AE860000}"/>
    <cellStyle name="SAPBEXstdItem 3 2 13 2" xfId="25548" xr:uid="{00000000-0005-0000-0000-0000AF860000}"/>
    <cellStyle name="SAPBEXstdItem 3 2 13 3" xfId="36751" xr:uid="{00000000-0005-0000-0000-0000B0860000}"/>
    <cellStyle name="SAPBEXstdItem 3 2 14" xfId="8794" xr:uid="{00000000-0005-0000-0000-0000B1860000}"/>
    <cellStyle name="SAPBEXstdItem 3 2 2" xfId="4576" xr:uid="{00000000-0005-0000-0000-0000B2860000}"/>
    <cellStyle name="SAPBEXstdItem 3 2 2 10" xfId="14877" xr:uid="{00000000-0005-0000-0000-0000B3860000}"/>
    <cellStyle name="SAPBEXstdItem 3 2 2 10 2" xfId="26436" xr:uid="{00000000-0005-0000-0000-0000B4860000}"/>
    <cellStyle name="SAPBEXstdItem 3 2 2 10 3" xfId="37509" xr:uid="{00000000-0005-0000-0000-0000B5860000}"/>
    <cellStyle name="SAPBEXstdItem 3 2 2 11" xfId="12992" xr:uid="{00000000-0005-0000-0000-0000B6860000}"/>
    <cellStyle name="SAPBEXstdItem 3 2 2 11 2" xfId="24562" xr:uid="{00000000-0005-0000-0000-0000B7860000}"/>
    <cellStyle name="SAPBEXstdItem 3 2 2 11 3" xfId="35856" xr:uid="{00000000-0005-0000-0000-0000B8860000}"/>
    <cellStyle name="SAPBEXstdItem 3 2 2 12" xfId="8981" xr:uid="{00000000-0005-0000-0000-0000B9860000}"/>
    <cellStyle name="SAPBEXstdItem 3 2 2 13" xfId="8459" xr:uid="{00000000-0005-0000-0000-0000BA860000}"/>
    <cellStyle name="SAPBEXstdItem 3 2 2 2" xfId="4577" xr:uid="{00000000-0005-0000-0000-0000BB860000}"/>
    <cellStyle name="SAPBEXstdItem 3 2 2 3" xfId="5748" xr:uid="{00000000-0005-0000-0000-0000BC860000}"/>
    <cellStyle name="SAPBEXstdItem 3 2 2 3 2" xfId="15446" xr:uid="{00000000-0005-0000-0000-0000BD860000}"/>
    <cellStyle name="SAPBEXstdItem 3 2 2 3 2 2" xfId="27000" xr:uid="{00000000-0005-0000-0000-0000BE860000}"/>
    <cellStyle name="SAPBEXstdItem 3 2 2 3 2 3" xfId="38022" xr:uid="{00000000-0005-0000-0000-0000BF860000}"/>
    <cellStyle name="SAPBEXstdItem 3 2 2 3 3" xfId="17392" xr:uid="{00000000-0005-0000-0000-0000C0860000}"/>
    <cellStyle name="SAPBEXstdItem 3 2 2 3 3 2" xfId="28880" xr:uid="{00000000-0005-0000-0000-0000C1860000}"/>
    <cellStyle name="SAPBEXstdItem 3 2 2 3 3 3" xfId="39684" xr:uid="{00000000-0005-0000-0000-0000C2860000}"/>
    <cellStyle name="SAPBEXstdItem 3 2 2 3 4" xfId="18979" xr:uid="{00000000-0005-0000-0000-0000C3860000}"/>
    <cellStyle name="SAPBEXstdItem 3 2 2 3 4 2" xfId="30467" xr:uid="{00000000-0005-0000-0000-0000C4860000}"/>
    <cellStyle name="SAPBEXstdItem 3 2 2 3 4 3" xfId="41256" xr:uid="{00000000-0005-0000-0000-0000C5860000}"/>
    <cellStyle name="SAPBEXstdItem 3 2 2 3 5" xfId="20718" xr:uid="{00000000-0005-0000-0000-0000C6860000}"/>
    <cellStyle name="SAPBEXstdItem 3 2 2 3 5 2" xfId="32201" xr:uid="{00000000-0005-0000-0000-0000C7860000}"/>
    <cellStyle name="SAPBEXstdItem 3 2 2 3 5 3" xfId="42802" xr:uid="{00000000-0005-0000-0000-0000C8860000}"/>
    <cellStyle name="SAPBEXstdItem 3 2 2 3 6" xfId="10823" xr:uid="{00000000-0005-0000-0000-0000C9860000}"/>
    <cellStyle name="SAPBEXstdItem 3 2 2 3 7" xfId="22540" xr:uid="{00000000-0005-0000-0000-0000CA860000}"/>
    <cellStyle name="SAPBEXstdItem 3 2 2 3 8" xfId="33886" xr:uid="{00000000-0005-0000-0000-0000CB860000}"/>
    <cellStyle name="SAPBEXstdItem 3 2 2 4" xfId="7119" xr:uid="{00000000-0005-0000-0000-0000CC860000}"/>
    <cellStyle name="SAPBEXstdItem 3 2 2 4 2" xfId="16400" xr:uid="{00000000-0005-0000-0000-0000CD860000}"/>
    <cellStyle name="SAPBEXstdItem 3 2 2 4 2 2" xfId="27954" xr:uid="{00000000-0005-0000-0000-0000CE860000}"/>
    <cellStyle name="SAPBEXstdItem 3 2 2 4 2 3" xfId="38865" xr:uid="{00000000-0005-0000-0000-0000CF860000}"/>
    <cellStyle name="SAPBEXstdItem 3 2 2 4 3" xfId="18256" xr:uid="{00000000-0005-0000-0000-0000D0860000}"/>
    <cellStyle name="SAPBEXstdItem 3 2 2 4 3 2" xfId="29744" xr:uid="{00000000-0005-0000-0000-0000D1860000}"/>
    <cellStyle name="SAPBEXstdItem 3 2 2 4 3 3" xfId="40545" xr:uid="{00000000-0005-0000-0000-0000D2860000}"/>
    <cellStyle name="SAPBEXstdItem 3 2 2 4 4" xfId="19919" xr:uid="{00000000-0005-0000-0000-0000D3860000}"/>
    <cellStyle name="SAPBEXstdItem 3 2 2 4 4 2" xfId="31407" xr:uid="{00000000-0005-0000-0000-0000D4860000}"/>
    <cellStyle name="SAPBEXstdItem 3 2 2 4 4 3" xfId="42089" xr:uid="{00000000-0005-0000-0000-0000D5860000}"/>
    <cellStyle name="SAPBEXstdItem 3 2 2 4 5" xfId="21653" xr:uid="{00000000-0005-0000-0000-0000D6860000}"/>
    <cellStyle name="SAPBEXstdItem 3 2 2 4 5 2" xfId="33134" xr:uid="{00000000-0005-0000-0000-0000D7860000}"/>
    <cellStyle name="SAPBEXstdItem 3 2 2 4 5 3" xfId="43628" xr:uid="{00000000-0005-0000-0000-0000D8860000}"/>
    <cellStyle name="SAPBEXstdItem 3 2 2 4 6" xfId="11822" xr:uid="{00000000-0005-0000-0000-0000D9860000}"/>
    <cellStyle name="SAPBEXstdItem 3 2 2 4 7" xfId="23477" xr:uid="{00000000-0005-0000-0000-0000DA860000}"/>
    <cellStyle name="SAPBEXstdItem 3 2 2 4 8" xfId="34814" xr:uid="{00000000-0005-0000-0000-0000DB860000}"/>
    <cellStyle name="SAPBEXstdItem 3 2 2 5" xfId="6378" xr:uid="{00000000-0005-0000-0000-0000DC860000}"/>
    <cellStyle name="SAPBEXstdItem 3 2 2 5 2" xfId="15659" xr:uid="{00000000-0005-0000-0000-0000DD860000}"/>
    <cellStyle name="SAPBEXstdItem 3 2 2 5 2 2" xfId="27213" xr:uid="{00000000-0005-0000-0000-0000DE860000}"/>
    <cellStyle name="SAPBEXstdItem 3 2 2 5 2 3" xfId="38210" xr:uid="{00000000-0005-0000-0000-0000DF860000}"/>
    <cellStyle name="SAPBEXstdItem 3 2 2 5 3" xfId="17590" xr:uid="{00000000-0005-0000-0000-0000E0860000}"/>
    <cellStyle name="SAPBEXstdItem 3 2 2 5 3 2" xfId="29078" xr:uid="{00000000-0005-0000-0000-0000E1860000}"/>
    <cellStyle name="SAPBEXstdItem 3 2 2 5 3 3" xfId="39881" xr:uid="{00000000-0005-0000-0000-0000E2860000}"/>
    <cellStyle name="SAPBEXstdItem 3 2 2 5 4" xfId="19178" xr:uid="{00000000-0005-0000-0000-0000E3860000}"/>
    <cellStyle name="SAPBEXstdItem 3 2 2 5 4 2" xfId="30666" xr:uid="{00000000-0005-0000-0000-0000E4860000}"/>
    <cellStyle name="SAPBEXstdItem 3 2 2 5 4 3" xfId="41434" xr:uid="{00000000-0005-0000-0000-0000E5860000}"/>
    <cellStyle name="SAPBEXstdItem 3 2 2 5 5" xfId="20912" xr:uid="{00000000-0005-0000-0000-0000E6860000}"/>
    <cellStyle name="SAPBEXstdItem 3 2 2 5 5 2" xfId="32393" xr:uid="{00000000-0005-0000-0000-0000E7860000}"/>
    <cellStyle name="SAPBEXstdItem 3 2 2 5 5 3" xfId="42973" xr:uid="{00000000-0005-0000-0000-0000E8860000}"/>
    <cellStyle name="SAPBEXstdItem 3 2 2 5 6" xfId="11081" xr:uid="{00000000-0005-0000-0000-0000E9860000}"/>
    <cellStyle name="SAPBEXstdItem 3 2 2 5 7" xfId="22736" xr:uid="{00000000-0005-0000-0000-0000EA860000}"/>
    <cellStyle name="SAPBEXstdItem 3 2 2 5 8" xfId="34073" xr:uid="{00000000-0005-0000-0000-0000EB860000}"/>
    <cellStyle name="SAPBEXstdItem 3 2 2 6" xfId="6331" xr:uid="{00000000-0005-0000-0000-0000EC860000}"/>
    <cellStyle name="SAPBEXstdItem 3 2 2 6 2" xfId="15612" xr:uid="{00000000-0005-0000-0000-0000ED860000}"/>
    <cellStyle name="SAPBEXstdItem 3 2 2 6 2 2" xfId="27166" xr:uid="{00000000-0005-0000-0000-0000EE860000}"/>
    <cellStyle name="SAPBEXstdItem 3 2 2 6 2 3" xfId="38172" xr:uid="{00000000-0005-0000-0000-0000EF860000}"/>
    <cellStyle name="SAPBEXstdItem 3 2 2 6 3" xfId="17550" xr:uid="{00000000-0005-0000-0000-0000F0860000}"/>
    <cellStyle name="SAPBEXstdItem 3 2 2 6 3 2" xfId="29038" xr:uid="{00000000-0005-0000-0000-0000F1860000}"/>
    <cellStyle name="SAPBEXstdItem 3 2 2 6 3 3" xfId="39841" xr:uid="{00000000-0005-0000-0000-0000F2860000}"/>
    <cellStyle name="SAPBEXstdItem 3 2 2 6 4" xfId="19131" xr:uid="{00000000-0005-0000-0000-0000F3860000}"/>
    <cellStyle name="SAPBEXstdItem 3 2 2 6 4 2" xfId="30619" xr:uid="{00000000-0005-0000-0000-0000F4860000}"/>
    <cellStyle name="SAPBEXstdItem 3 2 2 6 4 3" xfId="41396" xr:uid="{00000000-0005-0000-0000-0000F5860000}"/>
    <cellStyle name="SAPBEXstdItem 3 2 2 6 5" xfId="20865" xr:uid="{00000000-0005-0000-0000-0000F6860000}"/>
    <cellStyle name="SAPBEXstdItem 3 2 2 6 5 2" xfId="32346" xr:uid="{00000000-0005-0000-0000-0000F7860000}"/>
    <cellStyle name="SAPBEXstdItem 3 2 2 6 5 3" xfId="42935" xr:uid="{00000000-0005-0000-0000-0000F8860000}"/>
    <cellStyle name="SAPBEXstdItem 3 2 2 6 6" xfId="11034" xr:uid="{00000000-0005-0000-0000-0000F9860000}"/>
    <cellStyle name="SAPBEXstdItem 3 2 2 6 7" xfId="22689" xr:uid="{00000000-0005-0000-0000-0000FA860000}"/>
    <cellStyle name="SAPBEXstdItem 3 2 2 6 8" xfId="34026" xr:uid="{00000000-0005-0000-0000-0000FB860000}"/>
    <cellStyle name="SAPBEXstdItem 3 2 2 7" xfId="10332" xr:uid="{00000000-0005-0000-0000-0000FC860000}"/>
    <cellStyle name="SAPBEXstdItem 3 2 2 8" xfId="13945" xr:uid="{00000000-0005-0000-0000-0000FD860000}"/>
    <cellStyle name="SAPBEXstdItem 3 2 2 8 2" xfId="25509" xr:uid="{00000000-0005-0000-0000-0000FE860000}"/>
    <cellStyle name="SAPBEXstdItem 3 2 2 8 3" xfId="36714" xr:uid="{00000000-0005-0000-0000-0000FF860000}"/>
    <cellStyle name="SAPBEXstdItem 3 2 2 9" xfId="14666" xr:uid="{00000000-0005-0000-0000-000000870000}"/>
    <cellStyle name="SAPBEXstdItem 3 2 2 9 2" xfId="26227" xr:uid="{00000000-0005-0000-0000-000001870000}"/>
    <cellStyle name="SAPBEXstdItem 3 2 2 9 3" xfId="37329" xr:uid="{00000000-0005-0000-0000-000002870000}"/>
    <cellStyle name="SAPBEXstdItem 3 2 3" xfId="4578" xr:uid="{00000000-0005-0000-0000-000003870000}"/>
    <cellStyle name="SAPBEXstdItem 3 2 4" xfId="4579" xr:uid="{00000000-0005-0000-0000-000004870000}"/>
    <cellStyle name="SAPBEXstdItem 3 2 5" xfId="5520" xr:uid="{00000000-0005-0000-0000-000005870000}"/>
    <cellStyle name="SAPBEXstdItem 3 2 5 2" xfId="15328" xr:uid="{00000000-0005-0000-0000-000006870000}"/>
    <cellStyle name="SAPBEXstdItem 3 2 5 2 2" xfId="26883" xr:uid="{00000000-0005-0000-0000-000007870000}"/>
    <cellStyle name="SAPBEXstdItem 3 2 5 2 3" xfId="37913" xr:uid="{00000000-0005-0000-0000-000008870000}"/>
    <cellStyle name="SAPBEXstdItem 3 2 5 3" xfId="17305" xr:uid="{00000000-0005-0000-0000-000009870000}"/>
    <cellStyle name="SAPBEXstdItem 3 2 5 3 2" xfId="28793" xr:uid="{00000000-0005-0000-0000-00000A870000}"/>
    <cellStyle name="SAPBEXstdItem 3 2 5 3 3" xfId="39601" xr:uid="{00000000-0005-0000-0000-00000B870000}"/>
    <cellStyle name="SAPBEXstdItem 3 2 5 4" xfId="18912" xr:uid="{00000000-0005-0000-0000-00000C870000}"/>
    <cellStyle name="SAPBEXstdItem 3 2 5 4 2" xfId="30400" xr:uid="{00000000-0005-0000-0000-00000D870000}"/>
    <cellStyle name="SAPBEXstdItem 3 2 5 4 3" xfId="41194" xr:uid="{00000000-0005-0000-0000-00000E870000}"/>
    <cellStyle name="SAPBEXstdItem 3 2 5 5" xfId="20652" xr:uid="{00000000-0005-0000-0000-00000F870000}"/>
    <cellStyle name="SAPBEXstdItem 3 2 5 5 2" xfId="32136" xr:uid="{00000000-0005-0000-0000-000010870000}"/>
    <cellStyle name="SAPBEXstdItem 3 2 5 5 3" xfId="42742" xr:uid="{00000000-0005-0000-0000-000011870000}"/>
    <cellStyle name="SAPBEXstdItem 3 2 5 6" xfId="10745" xr:uid="{00000000-0005-0000-0000-000012870000}"/>
    <cellStyle name="SAPBEXstdItem 3 2 5 7" xfId="22484" xr:uid="{00000000-0005-0000-0000-000013870000}"/>
    <cellStyle name="SAPBEXstdItem 3 2 5 8" xfId="33831" xr:uid="{00000000-0005-0000-0000-000014870000}"/>
    <cellStyle name="SAPBEXstdItem 3 2 6" xfId="6324" xr:uid="{00000000-0005-0000-0000-000015870000}"/>
    <cellStyle name="SAPBEXstdItem 3 2 6 2" xfId="15605" xr:uid="{00000000-0005-0000-0000-000016870000}"/>
    <cellStyle name="SAPBEXstdItem 3 2 6 2 2" xfId="27159" xr:uid="{00000000-0005-0000-0000-000017870000}"/>
    <cellStyle name="SAPBEXstdItem 3 2 6 2 3" xfId="38165" xr:uid="{00000000-0005-0000-0000-000018870000}"/>
    <cellStyle name="SAPBEXstdItem 3 2 6 3" xfId="17543" xr:uid="{00000000-0005-0000-0000-000019870000}"/>
    <cellStyle name="SAPBEXstdItem 3 2 6 3 2" xfId="29031" xr:uid="{00000000-0005-0000-0000-00001A870000}"/>
    <cellStyle name="SAPBEXstdItem 3 2 6 3 3" xfId="39834" xr:uid="{00000000-0005-0000-0000-00001B870000}"/>
    <cellStyle name="SAPBEXstdItem 3 2 6 4" xfId="19124" xr:uid="{00000000-0005-0000-0000-00001C870000}"/>
    <cellStyle name="SAPBEXstdItem 3 2 6 4 2" xfId="30612" xr:uid="{00000000-0005-0000-0000-00001D870000}"/>
    <cellStyle name="SAPBEXstdItem 3 2 6 4 3" xfId="41389" xr:uid="{00000000-0005-0000-0000-00001E870000}"/>
    <cellStyle name="SAPBEXstdItem 3 2 6 5" xfId="20858" xr:uid="{00000000-0005-0000-0000-00001F870000}"/>
    <cellStyle name="SAPBEXstdItem 3 2 6 5 2" xfId="32339" xr:uid="{00000000-0005-0000-0000-000020870000}"/>
    <cellStyle name="SAPBEXstdItem 3 2 6 5 3" xfId="42928" xr:uid="{00000000-0005-0000-0000-000021870000}"/>
    <cellStyle name="SAPBEXstdItem 3 2 6 6" xfId="11027" xr:uid="{00000000-0005-0000-0000-000022870000}"/>
    <cellStyle name="SAPBEXstdItem 3 2 6 7" xfId="22682" xr:uid="{00000000-0005-0000-0000-000023870000}"/>
    <cellStyle name="SAPBEXstdItem 3 2 6 8" xfId="34019" xr:uid="{00000000-0005-0000-0000-000024870000}"/>
    <cellStyle name="SAPBEXstdItem 3 2 7" xfId="6776" xr:uid="{00000000-0005-0000-0000-000025870000}"/>
    <cellStyle name="SAPBEXstdItem 3 2 7 2" xfId="16057" xr:uid="{00000000-0005-0000-0000-000026870000}"/>
    <cellStyle name="SAPBEXstdItem 3 2 7 2 2" xfId="27611" xr:uid="{00000000-0005-0000-0000-000027870000}"/>
    <cellStyle name="SAPBEXstdItem 3 2 7 2 3" xfId="38565" xr:uid="{00000000-0005-0000-0000-000028870000}"/>
    <cellStyle name="SAPBEXstdItem 3 2 7 3" xfId="17952" xr:uid="{00000000-0005-0000-0000-000029870000}"/>
    <cellStyle name="SAPBEXstdItem 3 2 7 3 2" xfId="29440" xr:uid="{00000000-0005-0000-0000-00002A870000}"/>
    <cellStyle name="SAPBEXstdItem 3 2 7 3 3" xfId="40242" xr:uid="{00000000-0005-0000-0000-00002B870000}"/>
    <cellStyle name="SAPBEXstdItem 3 2 7 4" xfId="19576" xr:uid="{00000000-0005-0000-0000-00002C870000}"/>
    <cellStyle name="SAPBEXstdItem 3 2 7 4 2" xfId="31064" xr:uid="{00000000-0005-0000-0000-00002D870000}"/>
    <cellStyle name="SAPBEXstdItem 3 2 7 4 3" xfId="41789" xr:uid="{00000000-0005-0000-0000-00002E870000}"/>
    <cellStyle name="SAPBEXstdItem 3 2 7 5" xfId="21310" xr:uid="{00000000-0005-0000-0000-00002F870000}"/>
    <cellStyle name="SAPBEXstdItem 3 2 7 5 2" xfId="32791" xr:uid="{00000000-0005-0000-0000-000030870000}"/>
    <cellStyle name="SAPBEXstdItem 3 2 7 5 3" xfId="43328" xr:uid="{00000000-0005-0000-0000-000031870000}"/>
    <cellStyle name="SAPBEXstdItem 3 2 7 6" xfId="11479" xr:uid="{00000000-0005-0000-0000-000032870000}"/>
    <cellStyle name="SAPBEXstdItem 3 2 7 7" xfId="23134" xr:uid="{00000000-0005-0000-0000-000033870000}"/>
    <cellStyle name="SAPBEXstdItem 3 2 7 8" xfId="34471" xr:uid="{00000000-0005-0000-0000-000034870000}"/>
    <cellStyle name="SAPBEXstdItem 3 2 8" xfId="6511" xr:uid="{00000000-0005-0000-0000-000035870000}"/>
    <cellStyle name="SAPBEXstdItem 3 2 8 2" xfId="15792" xr:uid="{00000000-0005-0000-0000-000036870000}"/>
    <cellStyle name="SAPBEXstdItem 3 2 8 2 2" xfId="27346" xr:uid="{00000000-0005-0000-0000-000037870000}"/>
    <cellStyle name="SAPBEXstdItem 3 2 8 2 3" xfId="38324" xr:uid="{00000000-0005-0000-0000-000038870000}"/>
    <cellStyle name="SAPBEXstdItem 3 2 8 3" xfId="17709" xr:uid="{00000000-0005-0000-0000-000039870000}"/>
    <cellStyle name="SAPBEXstdItem 3 2 8 3 2" xfId="29197" xr:uid="{00000000-0005-0000-0000-00003A870000}"/>
    <cellStyle name="SAPBEXstdItem 3 2 8 3 3" xfId="40000" xr:uid="{00000000-0005-0000-0000-00003B870000}"/>
    <cellStyle name="SAPBEXstdItem 3 2 8 4" xfId="19311" xr:uid="{00000000-0005-0000-0000-00003C870000}"/>
    <cellStyle name="SAPBEXstdItem 3 2 8 4 2" xfId="30799" xr:uid="{00000000-0005-0000-0000-00003D870000}"/>
    <cellStyle name="SAPBEXstdItem 3 2 8 4 3" xfId="41548" xr:uid="{00000000-0005-0000-0000-00003E870000}"/>
    <cellStyle name="SAPBEXstdItem 3 2 8 5" xfId="21045" xr:uid="{00000000-0005-0000-0000-00003F870000}"/>
    <cellStyle name="SAPBEXstdItem 3 2 8 5 2" xfId="32526" xr:uid="{00000000-0005-0000-0000-000040870000}"/>
    <cellStyle name="SAPBEXstdItem 3 2 8 5 3" xfId="43087" xr:uid="{00000000-0005-0000-0000-000041870000}"/>
    <cellStyle name="SAPBEXstdItem 3 2 8 6" xfId="11214" xr:uid="{00000000-0005-0000-0000-000042870000}"/>
    <cellStyle name="SAPBEXstdItem 3 2 8 7" xfId="22869" xr:uid="{00000000-0005-0000-0000-000043870000}"/>
    <cellStyle name="SAPBEXstdItem 3 2 8 8" xfId="34206" xr:uid="{00000000-0005-0000-0000-000044870000}"/>
    <cellStyle name="SAPBEXstdItem 3 2 9" xfId="10331" xr:uid="{00000000-0005-0000-0000-000045870000}"/>
    <cellStyle name="SAPBEXstdItem 3 2 9 2" xfId="15034" xr:uid="{00000000-0005-0000-0000-000046870000}"/>
    <cellStyle name="SAPBEXstdItem 3 2 9 2 2" xfId="26592" xr:uid="{00000000-0005-0000-0000-000047870000}"/>
    <cellStyle name="SAPBEXstdItem 3 2 9 2 3" xfId="37642" xr:uid="{00000000-0005-0000-0000-000048870000}"/>
    <cellStyle name="SAPBEXstdItem 3 2 9 3" xfId="13240" xr:uid="{00000000-0005-0000-0000-000049870000}"/>
    <cellStyle name="SAPBEXstdItem 3 2 9 3 2" xfId="24808" xr:uid="{00000000-0005-0000-0000-00004A870000}"/>
    <cellStyle name="SAPBEXstdItem 3 2 9 3 3" xfId="36088" xr:uid="{00000000-0005-0000-0000-00004B870000}"/>
    <cellStyle name="SAPBEXstdItem 3 2 9 4" xfId="13709" xr:uid="{00000000-0005-0000-0000-00004C870000}"/>
    <cellStyle name="SAPBEXstdItem 3 2 9 4 2" xfId="25273" xr:uid="{00000000-0005-0000-0000-00004D870000}"/>
    <cellStyle name="SAPBEXstdItem 3 2 9 4 3" xfId="36503" xr:uid="{00000000-0005-0000-0000-00004E870000}"/>
    <cellStyle name="SAPBEXstdItem 3 2 9 5" xfId="15038" xr:uid="{00000000-0005-0000-0000-00004F870000}"/>
    <cellStyle name="SAPBEXstdItem 3 2 9 5 2" xfId="26596" xr:uid="{00000000-0005-0000-0000-000050870000}"/>
    <cellStyle name="SAPBEXstdItem 3 2 9 5 3" xfId="37646" xr:uid="{00000000-0005-0000-0000-000051870000}"/>
    <cellStyle name="SAPBEXstdItem 3 2 9 6" xfId="22406" xr:uid="{00000000-0005-0000-0000-000052870000}"/>
    <cellStyle name="SAPBEXstdItem 3 2 9 7" xfId="8220" xr:uid="{00000000-0005-0000-0000-000053870000}"/>
    <cellStyle name="SAPBEXstdItem 3 3" xfId="4580" xr:uid="{00000000-0005-0000-0000-000054870000}"/>
    <cellStyle name="SAPBEXstdItem 3 3 10" xfId="13859" xr:uid="{00000000-0005-0000-0000-000055870000}"/>
    <cellStyle name="SAPBEXstdItem 3 3 10 2" xfId="25423" xr:uid="{00000000-0005-0000-0000-000056870000}"/>
    <cellStyle name="SAPBEXstdItem 3 3 10 3" xfId="36636" xr:uid="{00000000-0005-0000-0000-000057870000}"/>
    <cellStyle name="SAPBEXstdItem 3 3 11" xfId="15289" xr:uid="{00000000-0005-0000-0000-000058870000}"/>
    <cellStyle name="SAPBEXstdItem 3 3 11 2" xfId="26844" xr:uid="{00000000-0005-0000-0000-000059870000}"/>
    <cellStyle name="SAPBEXstdItem 3 3 11 3" xfId="37875" xr:uid="{00000000-0005-0000-0000-00005A870000}"/>
    <cellStyle name="SAPBEXstdItem 3 3 12" xfId="8604" xr:uid="{00000000-0005-0000-0000-00005B870000}"/>
    <cellStyle name="SAPBEXstdItem 3 3 13" xfId="8460" xr:uid="{00000000-0005-0000-0000-00005C870000}"/>
    <cellStyle name="SAPBEXstdItem 3 3 2" xfId="4581" xr:uid="{00000000-0005-0000-0000-00005D870000}"/>
    <cellStyle name="SAPBEXstdItem 3 3 3" xfId="5747" xr:uid="{00000000-0005-0000-0000-00005E870000}"/>
    <cellStyle name="SAPBEXstdItem 3 3 3 2" xfId="15445" xr:uid="{00000000-0005-0000-0000-00005F870000}"/>
    <cellStyle name="SAPBEXstdItem 3 3 3 2 2" xfId="26999" xr:uid="{00000000-0005-0000-0000-000060870000}"/>
    <cellStyle name="SAPBEXstdItem 3 3 3 2 3" xfId="38021" xr:uid="{00000000-0005-0000-0000-000061870000}"/>
    <cellStyle name="SAPBEXstdItem 3 3 3 3" xfId="17391" xr:uid="{00000000-0005-0000-0000-000062870000}"/>
    <cellStyle name="SAPBEXstdItem 3 3 3 3 2" xfId="28879" xr:uid="{00000000-0005-0000-0000-000063870000}"/>
    <cellStyle name="SAPBEXstdItem 3 3 3 3 3" xfId="39683" xr:uid="{00000000-0005-0000-0000-000064870000}"/>
    <cellStyle name="SAPBEXstdItem 3 3 3 4" xfId="18978" xr:uid="{00000000-0005-0000-0000-000065870000}"/>
    <cellStyle name="SAPBEXstdItem 3 3 3 4 2" xfId="30466" xr:uid="{00000000-0005-0000-0000-000066870000}"/>
    <cellStyle name="SAPBEXstdItem 3 3 3 4 3" xfId="41255" xr:uid="{00000000-0005-0000-0000-000067870000}"/>
    <cellStyle name="SAPBEXstdItem 3 3 3 5" xfId="20717" xr:uid="{00000000-0005-0000-0000-000068870000}"/>
    <cellStyle name="SAPBEXstdItem 3 3 3 5 2" xfId="32200" xr:uid="{00000000-0005-0000-0000-000069870000}"/>
    <cellStyle name="SAPBEXstdItem 3 3 3 5 3" xfId="42801" xr:uid="{00000000-0005-0000-0000-00006A870000}"/>
    <cellStyle name="SAPBEXstdItem 3 3 3 6" xfId="10822" xr:uid="{00000000-0005-0000-0000-00006B870000}"/>
    <cellStyle name="SAPBEXstdItem 3 3 3 7" xfId="22539" xr:uid="{00000000-0005-0000-0000-00006C870000}"/>
    <cellStyle name="SAPBEXstdItem 3 3 3 8" xfId="33885" xr:uid="{00000000-0005-0000-0000-00006D870000}"/>
    <cellStyle name="SAPBEXstdItem 3 3 4" xfId="7118" xr:uid="{00000000-0005-0000-0000-00006E870000}"/>
    <cellStyle name="SAPBEXstdItem 3 3 4 2" xfId="16399" xr:uid="{00000000-0005-0000-0000-00006F870000}"/>
    <cellStyle name="SAPBEXstdItem 3 3 4 2 2" xfId="27953" xr:uid="{00000000-0005-0000-0000-000070870000}"/>
    <cellStyle name="SAPBEXstdItem 3 3 4 2 3" xfId="38864" xr:uid="{00000000-0005-0000-0000-000071870000}"/>
    <cellStyle name="SAPBEXstdItem 3 3 4 3" xfId="18255" xr:uid="{00000000-0005-0000-0000-000072870000}"/>
    <cellStyle name="SAPBEXstdItem 3 3 4 3 2" xfId="29743" xr:uid="{00000000-0005-0000-0000-000073870000}"/>
    <cellStyle name="SAPBEXstdItem 3 3 4 3 3" xfId="40544" xr:uid="{00000000-0005-0000-0000-000074870000}"/>
    <cellStyle name="SAPBEXstdItem 3 3 4 4" xfId="19918" xr:uid="{00000000-0005-0000-0000-000075870000}"/>
    <cellStyle name="SAPBEXstdItem 3 3 4 4 2" xfId="31406" xr:uid="{00000000-0005-0000-0000-000076870000}"/>
    <cellStyle name="SAPBEXstdItem 3 3 4 4 3" xfId="42088" xr:uid="{00000000-0005-0000-0000-000077870000}"/>
    <cellStyle name="SAPBEXstdItem 3 3 4 5" xfId="21652" xr:uid="{00000000-0005-0000-0000-000078870000}"/>
    <cellStyle name="SAPBEXstdItem 3 3 4 5 2" xfId="33133" xr:uid="{00000000-0005-0000-0000-000079870000}"/>
    <cellStyle name="SAPBEXstdItem 3 3 4 5 3" xfId="43627" xr:uid="{00000000-0005-0000-0000-00007A870000}"/>
    <cellStyle name="SAPBEXstdItem 3 3 4 6" xfId="11821" xr:uid="{00000000-0005-0000-0000-00007B870000}"/>
    <cellStyle name="SAPBEXstdItem 3 3 4 7" xfId="23476" xr:uid="{00000000-0005-0000-0000-00007C870000}"/>
    <cellStyle name="SAPBEXstdItem 3 3 4 8" xfId="34813" xr:uid="{00000000-0005-0000-0000-00007D870000}"/>
    <cellStyle name="SAPBEXstdItem 3 3 5" xfId="6475" xr:uid="{00000000-0005-0000-0000-00007E870000}"/>
    <cellStyle name="SAPBEXstdItem 3 3 5 2" xfId="15756" xr:uid="{00000000-0005-0000-0000-00007F870000}"/>
    <cellStyle name="SAPBEXstdItem 3 3 5 2 2" xfId="27310" xr:uid="{00000000-0005-0000-0000-000080870000}"/>
    <cellStyle name="SAPBEXstdItem 3 3 5 2 3" xfId="38295" xr:uid="{00000000-0005-0000-0000-000081870000}"/>
    <cellStyle name="SAPBEXstdItem 3 3 5 3" xfId="17679" xr:uid="{00000000-0005-0000-0000-000082870000}"/>
    <cellStyle name="SAPBEXstdItem 3 3 5 3 2" xfId="29167" xr:uid="{00000000-0005-0000-0000-000083870000}"/>
    <cellStyle name="SAPBEXstdItem 3 3 5 3 3" xfId="39970" xr:uid="{00000000-0005-0000-0000-000084870000}"/>
    <cellStyle name="SAPBEXstdItem 3 3 5 4" xfId="19275" xr:uid="{00000000-0005-0000-0000-000085870000}"/>
    <cellStyle name="SAPBEXstdItem 3 3 5 4 2" xfId="30763" xr:uid="{00000000-0005-0000-0000-000086870000}"/>
    <cellStyle name="SAPBEXstdItem 3 3 5 4 3" xfId="41519" xr:uid="{00000000-0005-0000-0000-000087870000}"/>
    <cellStyle name="SAPBEXstdItem 3 3 5 5" xfId="21009" xr:uid="{00000000-0005-0000-0000-000088870000}"/>
    <cellStyle name="SAPBEXstdItem 3 3 5 5 2" xfId="32490" xr:uid="{00000000-0005-0000-0000-000089870000}"/>
    <cellStyle name="SAPBEXstdItem 3 3 5 5 3" xfId="43058" xr:uid="{00000000-0005-0000-0000-00008A870000}"/>
    <cellStyle name="SAPBEXstdItem 3 3 5 6" xfId="11178" xr:uid="{00000000-0005-0000-0000-00008B870000}"/>
    <cellStyle name="SAPBEXstdItem 3 3 5 7" xfId="22833" xr:uid="{00000000-0005-0000-0000-00008C870000}"/>
    <cellStyle name="SAPBEXstdItem 3 3 5 8" xfId="34170" xr:uid="{00000000-0005-0000-0000-00008D870000}"/>
    <cellStyle name="SAPBEXstdItem 3 3 6" xfId="6286" xr:uid="{00000000-0005-0000-0000-00008E870000}"/>
    <cellStyle name="SAPBEXstdItem 3 3 6 2" xfId="15567" xr:uid="{00000000-0005-0000-0000-00008F870000}"/>
    <cellStyle name="SAPBEXstdItem 3 3 6 2 2" xfId="27121" xr:uid="{00000000-0005-0000-0000-000090870000}"/>
    <cellStyle name="SAPBEXstdItem 3 3 6 2 3" xfId="38132" xr:uid="{00000000-0005-0000-0000-000091870000}"/>
    <cellStyle name="SAPBEXstdItem 3 3 6 3" xfId="17510" xr:uid="{00000000-0005-0000-0000-000092870000}"/>
    <cellStyle name="SAPBEXstdItem 3 3 6 3 2" xfId="28998" xr:uid="{00000000-0005-0000-0000-000093870000}"/>
    <cellStyle name="SAPBEXstdItem 3 3 6 3 3" xfId="39801" xr:uid="{00000000-0005-0000-0000-000094870000}"/>
    <cellStyle name="SAPBEXstdItem 3 3 6 4" xfId="19086" xr:uid="{00000000-0005-0000-0000-000095870000}"/>
    <cellStyle name="SAPBEXstdItem 3 3 6 4 2" xfId="30574" xr:uid="{00000000-0005-0000-0000-000096870000}"/>
    <cellStyle name="SAPBEXstdItem 3 3 6 4 3" xfId="41356" xr:uid="{00000000-0005-0000-0000-000097870000}"/>
    <cellStyle name="SAPBEXstdItem 3 3 6 5" xfId="20820" xr:uid="{00000000-0005-0000-0000-000098870000}"/>
    <cellStyle name="SAPBEXstdItem 3 3 6 5 2" xfId="32302" xr:uid="{00000000-0005-0000-0000-000099870000}"/>
    <cellStyle name="SAPBEXstdItem 3 3 6 5 3" xfId="42896" xr:uid="{00000000-0005-0000-0000-00009A870000}"/>
    <cellStyle name="SAPBEXstdItem 3 3 6 6" xfId="10992" xr:uid="{00000000-0005-0000-0000-00009B870000}"/>
    <cellStyle name="SAPBEXstdItem 3 3 6 7" xfId="22645" xr:uid="{00000000-0005-0000-0000-00009C870000}"/>
    <cellStyle name="SAPBEXstdItem 3 3 6 8" xfId="33987" xr:uid="{00000000-0005-0000-0000-00009D870000}"/>
    <cellStyle name="SAPBEXstdItem 3 3 7" xfId="10334" xr:uid="{00000000-0005-0000-0000-00009E870000}"/>
    <cellStyle name="SAPBEXstdItem 3 3 8" xfId="13944" xr:uid="{00000000-0005-0000-0000-00009F870000}"/>
    <cellStyle name="SAPBEXstdItem 3 3 8 2" xfId="25508" xr:uid="{00000000-0005-0000-0000-0000A0870000}"/>
    <cellStyle name="SAPBEXstdItem 3 3 8 3" xfId="36713" xr:uid="{00000000-0005-0000-0000-0000A1870000}"/>
    <cellStyle name="SAPBEXstdItem 3 3 9" xfId="12968" xr:uid="{00000000-0005-0000-0000-0000A2870000}"/>
    <cellStyle name="SAPBEXstdItem 3 3 9 2" xfId="24538" xr:uid="{00000000-0005-0000-0000-0000A3870000}"/>
    <cellStyle name="SAPBEXstdItem 3 3 9 3" xfId="35837" xr:uid="{00000000-0005-0000-0000-0000A4870000}"/>
    <cellStyle name="SAPBEXstdItem 3 4" xfId="4582" xr:uid="{00000000-0005-0000-0000-0000A5870000}"/>
    <cellStyle name="SAPBEXstdItem 3 4 10" xfId="18590" xr:uid="{00000000-0005-0000-0000-0000A6870000}"/>
    <cellStyle name="SAPBEXstdItem 3 4 10 2" xfId="30078" xr:uid="{00000000-0005-0000-0000-0000A7870000}"/>
    <cellStyle name="SAPBEXstdItem 3 4 10 3" xfId="40876" xr:uid="{00000000-0005-0000-0000-0000A8870000}"/>
    <cellStyle name="SAPBEXstdItem 3 4 11" xfId="10674" xr:uid="{00000000-0005-0000-0000-0000A9870000}"/>
    <cellStyle name="SAPBEXstdItem 3 4 2" xfId="6216" xr:uid="{00000000-0005-0000-0000-0000AA870000}"/>
    <cellStyle name="SAPBEXstdItem 3 4 2 2" xfId="15507" xr:uid="{00000000-0005-0000-0000-0000AB870000}"/>
    <cellStyle name="SAPBEXstdItem 3 4 2 2 2" xfId="27061" xr:uid="{00000000-0005-0000-0000-0000AC870000}"/>
    <cellStyle name="SAPBEXstdItem 3 4 2 2 3" xfId="38075" xr:uid="{00000000-0005-0000-0000-0000AD870000}"/>
    <cellStyle name="SAPBEXstdItem 3 4 2 3" xfId="17454" xr:uid="{00000000-0005-0000-0000-0000AE870000}"/>
    <cellStyle name="SAPBEXstdItem 3 4 2 3 2" xfId="28942" xr:uid="{00000000-0005-0000-0000-0000AF870000}"/>
    <cellStyle name="SAPBEXstdItem 3 4 2 3 3" xfId="39745" xr:uid="{00000000-0005-0000-0000-0000B0870000}"/>
    <cellStyle name="SAPBEXstdItem 3 4 2 4" xfId="19027" xr:uid="{00000000-0005-0000-0000-0000B1870000}"/>
    <cellStyle name="SAPBEXstdItem 3 4 2 4 2" xfId="30515" xr:uid="{00000000-0005-0000-0000-0000B2870000}"/>
    <cellStyle name="SAPBEXstdItem 3 4 2 4 3" xfId="41300" xr:uid="{00000000-0005-0000-0000-0000B3870000}"/>
    <cellStyle name="SAPBEXstdItem 3 4 2 5" xfId="20761" xr:uid="{00000000-0005-0000-0000-0000B4870000}"/>
    <cellStyle name="SAPBEXstdItem 3 4 2 5 2" xfId="32243" xr:uid="{00000000-0005-0000-0000-0000B5870000}"/>
    <cellStyle name="SAPBEXstdItem 3 4 2 5 3" xfId="42840" xr:uid="{00000000-0005-0000-0000-0000B6870000}"/>
    <cellStyle name="SAPBEXstdItem 3 4 2 6" xfId="10929" xr:uid="{00000000-0005-0000-0000-0000B7870000}"/>
    <cellStyle name="SAPBEXstdItem 3 4 2 7" xfId="22586" xr:uid="{00000000-0005-0000-0000-0000B8870000}"/>
    <cellStyle name="SAPBEXstdItem 3 4 2 8" xfId="33928" xr:uid="{00000000-0005-0000-0000-0000B9870000}"/>
    <cellStyle name="SAPBEXstdItem 3 4 3" xfId="7796" xr:uid="{00000000-0005-0000-0000-0000BA870000}"/>
    <cellStyle name="SAPBEXstdItem 3 4 3 2" xfId="16781" xr:uid="{00000000-0005-0000-0000-0000BB870000}"/>
    <cellStyle name="SAPBEXstdItem 3 4 3 2 2" xfId="28335" xr:uid="{00000000-0005-0000-0000-0000BC870000}"/>
    <cellStyle name="SAPBEXstdItem 3 4 3 2 3" xfId="39202" xr:uid="{00000000-0005-0000-0000-0000BD870000}"/>
    <cellStyle name="SAPBEXstdItem 3 4 3 3" xfId="18577" xr:uid="{00000000-0005-0000-0000-0000BE870000}"/>
    <cellStyle name="SAPBEXstdItem 3 4 3 3 2" xfId="30065" xr:uid="{00000000-0005-0000-0000-0000BF870000}"/>
    <cellStyle name="SAPBEXstdItem 3 4 3 3 3" xfId="40863" xr:uid="{00000000-0005-0000-0000-0000C0870000}"/>
    <cellStyle name="SAPBEXstdItem 3 4 3 4" xfId="20268" xr:uid="{00000000-0005-0000-0000-0000C1870000}"/>
    <cellStyle name="SAPBEXstdItem 3 4 3 4 2" xfId="31756" xr:uid="{00000000-0005-0000-0000-0000C2870000}"/>
    <cellStyle name="SAPBEXstdItem 3 4 3 4 3" xfId="42398" xr:uid="{00000000-0005-0000-0000-0000C3870000}"/>
    <cellStyle name="SAPBEXstdItem 3 4 3 5" xfId="22002" xr:uid="{00000000-0005-0000-0000-0000C4870000}"/>
    <cellStyle name="SAPBEXstdItem 3 4 3 5 2" xfId="33483" xr:uid="{00000000-0005-0000-0000-0000C5870000}"/>
    <cellStyle name="SAPBEXstdItem 3 4 3 5 3" xfId="43937" xr:uid="{00000000-0005-0000-0000-0000C6870000}"/>
    <cellStyle name="SAPBEXstdItem 3 4 3 6" xfId="12247" xr:uid="{00000000-0005-0000-0000-0000C7870000}"/>
    <cellStyle name="SAPBEXstdItem 3 4 3 7" xfId="23826" xr:uid="{00000000-0005-0000-0000-0000C8870000}"/>
    <cellStyle name="SAPBEXstdItem 3 4 3 8" xfId="35161" xr:uid="{00000000-0005-0000-0000-0000C9870000}"/>
    <cellStyle name="SAPBEXstdItem 3 4 4" xfId="6999" xr:uid="{00000000-0005-0000-0000-0000CA870000}"/>
    <cellStyle name="SAPBEXstdItem 3 4 4 2" xfId="16280" xr:uid="{00000000-0005-0000-0000-0000CB870000}"/>
    <cellStyle name="SAPBEXstdItem 3 4 4 2 2" xfId="27834" xr:uid="{00000000-0005-0000-0000-0000CC870000}"/>
    <cellStyle name="SAPBEXstdItem 3 4 4 2 3" xfId="38751" xr:uid="{00000000-0005-0000-0000-0000CD870000}"/>
    <cellStyle name="SAPBEXstdItem 3 4 4 3" xfId="18141" xr:uid="{00000000-0005-0000-0000-0000CE870000}"/>
    <cellStyle name="SAPBEXstdItem 3 4 4 3 2" xfId="29629" xr:uid="{00000000-0005-0000-0000-0000CF870000}"/>
    <cellStyle name="SAPBEXstdItem 3 4 4 3 3" xfId="40430" xr:uid="{00000000-0005-0000-0000-0000D0870000}"/>
    <cellStyle name="SAPBEXstdItem 3 4 4 4" xfId="19799" xr:uid="{00000000-0005-0000-0000-0000D1870000}"/>
    <cellStyle name="SAPBEXstdItem 3 4 4 4 2" xfId="31287" xr:uid="{00000000-0005-0000-0000-0000D2870000}"/>
    <cellStyle name="SAPBEXstdItem 3 4 4 4 3" xfId="41975" xr:uid="{00000000-0005-0000-0000-0000D3870000}"/>
    <cellStyle name="SAPBEXstdItem 3 4 4 5" xfId="21533" xr:uid="{00000000-0005-0000-0000-0000D4870000}"/>
    <cellStyle name="SAPBEXstdItem 3 4 4 5 2" xfId="33014" xr:uid="{00000000-0005-0000-0000-0000D5870000}"/>
    <cellStyle name="SAPBEXstdItem 3 4 4 5 3" xfId="43514" xr:uid="{00000000-0005-0000-0000-0000D6870000}"/>
    <cellStyle name="SAPBEXstdItem 3 4 4 6" xfId="11702" xr:uid="{00000000-0005-0000-0000-0000D7870000}"/>
    <cellStyle name="SAPBEXstdItem 3 4 4 7" xfId="23357" xr:uid="{00000000-0005-0000-0000-0000D8870000}"/>
    <cellStyle name="SAPBEXstdItem 3 4 4 8" xfId="34694" xr:uid="{00000000-0005-0000-0000-0000D9870000}"/>
    <cellStyle name="SAPBEXstdItem 3 4 5" xfId="6800" xr:uid="{00000000-0005-0000-0000-0000DA870000}"/>
    <cellStyle name="SAPBEXstdItem 3 4 5 2" xfId="16081" xr:uid="{00000000-0005-0000-0000-0000DB870000}"/>
    <cellStyle name="SAPBEXstdItem 3 4 5 2 2" xfId="27635" xr:uid="{00000000-0005-0000-0000-0000DC870000}"/>
    <cellStyle name="SAPBEXstdItem 3 4 5 2 3" xfId="38580" xr:uid="{00000000-0005-0000-0000-0000DD870000}"/>
    <cellStyle name="SAPBEXstdItem 3 4 5 3" xfId="17967" xr:uid="{00000000-0005-0000-0000-0000DE870000}"/>
    <cellStyle name="SAPBEXstdItem 3 4 5 3 2" xfId="29455" xr:uid="{00000000-0005-0000-0000-0000DF870000}"/>
    <cellStyle name="SAPBEXstdItem 3 4 5 3 3" xfId="40257" xr:uid="{00000000-0005-0000-0000-0000E0870000}"/>
    <cellStyle name="SAPBEXstdItem 3 4 5 4" xfId="19600" xr:uid="{00000000-0005-0000-0000-0000E1870000}"/>
    <cellStyle name="SAPBEXstdItem 3 4 5 4 2" xfId="31088" xr:uid="{00000000-0005-0000-0000-0000E2870000}"/>
    <cellStyle name="SAPBEXstdItem 3 4 5 4 3" xfId="41804" xr:uid="{00000000-0005-0000-0000-0000E3870000}"/>
    <cellStyle name="SAPBEXstdItem 3 4 5 5" xfId="21334" xr:uid="{00000000-0005-0000-0000-0000E4870000}"/>
    <cellStyle name="SAPBEXstdItem 3 4 5 5 2" xfId="32815" xr:uid="{00000000-0005-0000-0000-0000E5870000}"/>
    <cellStyle name="SAPBEXstdItem 3 4 5 5 3" xfId="43343" xr:uid="{00000000-0005-0000-0000-0000E6870000}"/>
    <cellStyle name="SAPBEXstdItem 3 4 5 6" xfId="11503" xr:uid="{00000000-0005-0000-0000-0000E7870000}"/>
    <cellStyle name="SAPBEXstdItem 3 4 5 7" xfId="23158" xr:uid="{00000000-0005-0000-0000-0000E8870000}"/>
    <cellStyle name="SAPBEXstdItem 3 4 5 8" xfId="34495" xr:uid="{00000000-0005-0000-0000-0000E9870000}"/>
    <cellStyle name="SAPBEXstdItem 3 4 6" xfId="10335" xr:uid="{00000000-0005-0000-0000-0000EA870000}"/>
    <cellStyle name="SAPBEXstdItem 3 4 7" xfId="14079" xr:uid="{00000000-0005-0000-0000-0000EB870000}"/>
    <cellStyle name="SAPBEXstdItem 3 4 7 2" xfId="25643" xr:uid="{00000000-0005-0000-0000-0000EC870000}"/>
    <cellStyle name="SAPBEXstdItem 3 4 7 3" xfId="36833" xr:uid="{00000000-0005-0000-0000-0000ED870000}"/>
    <cellStyle name="SAPBEXstdItem 3 4 8" xfId="12783" xr:uid="{00000000-0005-0000-0000-0000EE870000}"/>
    <cellStyle name="SAPBEXstdItem 3 4 8 2" xfId="24353" xr:uid="{00000000-0005-0000-0000-0000EF870000}"/>
    <cellStyle name="SAPBEXstdItem 3 4 8 3" xfId="35674" xr:uid="{00000000-0005-0000-0000-0000F0870000}"/>
    <cellStyle name="SAPBEXstdItem 3 4 9" xfId="12713" xr:uid="{00000000-0005-0000-0000-0000F1870000}"/>
    <cellStyle name="SAPBEXstdItem 3 4 9 2" xfId="24283" xr:uid="{00000000-0005-0000-0000-0000F2870000}"/>
    <cellStyle name="SAPBEXstdItem 3 4 9 3" xfId="35613" xr:uid="{00000000-0005-0000-0000-0000F3870000}"/>
    <cellStyle name="SAPBEXstdItem 3 5" xfId="4583" xr:uid="{00000000-0005-0000-0000-0000F4870000}"/>
    <cellStyle name="SAPBEXstdItem 3 5 10" xfId="9196" xr:uid="{00000000-0005-0000-0000-0000F5870000}"/>
    <cellStyle name="SAPBEXstdItem 3 5 11" xfId="8258" xr:uid="{00000000-0005-0000-0000-0000F6870000}"/>
    <cellStyle name="SAPBEXstdItem 3 5 12" xfId="8780" xr:uid="{00000000-0005-0000-0000-0000F7870000}"/>
    <cellStyle name="SAPBEXstdItem 3 5 2" xfId="7412" xr:uid="{00000000-0005-0000-0000-0000F8870000}"/>
    <cellStyle name="SAPBEXstdItem 3 5 2 2" xfId="16641" xr:uid="{00000000-0005-0000-0000-0000F9870000}"/>
    <cellStyle name="SAPBEXstdItem 3 5 2 2 2" xfId="28195" xr:uid="{00000000-0005-0000-0000-0000FA870000}"/>
    <cellStyle name="SAPBEXstdItem 3 5 2 2 3" xfId="39078" xr:uid="{00000000-0005-0000-0000-0000FB870000}"/>
    <cellStyle name="SAPBEXstdItem 3 5 2 3" xfId="18474" xr:uid="{00000000-0005-0000-0000-0000FC870000}"/>
    <cellStyle name="SAPBEXstdItem 3 5 2 3 2" xfId="29962" xr:uid="{00000000-0005-0000-0000-0000FD870000}"/>
    <cellStyle name="SAPBEXstdItem 3 5 2 3 3" xfId="40762" xr:uid="{00000000-0005-0000-0000-0000FE870000}"/>
    <cellStyle name="SAPBEXstdItem 3 5 2 4" xfId="20160" xr:uid="{00000000-0005-0000-0000-0000FF870000}"/>
    <cellStyle name="SAPBEXstdItem 3 5 2 4 2" xfId="31648" xr:uid="{00000000-0005-0000-0000-000000880000}"/>
    <cellStyle name="SAPBEXstdItem 3 5 2 4 3" xfId="42302" xr:uid="{00000000-0005-0000-0000-000001880000}"/>
    <cellStyle name="SAPBEXstdItem 3 5 2 5" xfId="21894" xr:uid="{00000000-0005-0000-0000-000002880000}"/>
    <cellStyle name="SAPBEXstdItem 3 5 2 5 2" xfId="33375" xr:uid="{00000000-0005-0000-0000-000003880000}"/>
    <cellStyle name="SAPBEXstdItem 3 5 2 5 3" xfId="43841" xr:uid="{00000000-0005-0000-0000-000004880000}"/>
    <cellStyle name="SAPBEXstdItem 3 5 2 6" xfId="12061" xr:uid="{00000000-0005-0000-0000-000005880000}"/>
    <cellStyle name="SAPBEXstdItem 3 5 2 7" xfId="23718" xr:uid="{00000000-0005-0000-0000-000006880000}"/>
    <cellStyle name="SAPBEXstdItem 3 5 2 8" xfId="35053" xr:uid="{00000000-0005-0000-0000-000007880000}"/>
    <cellStyle name="SAPBEXstdItem 3 5 3" xfId="7906" xr:uid="{00000000-0005-0000-0000-000008880000}"/>
    <cellStyle name="SAPBEXstdItem 3 5 3 2" xfId="16891" xr:uid="{00000000-0005-0000-0000-000009880000}"/>
    <cellStyle name="SAPBEXstdItem 3 5 3 2 2" xfId="28445" xr:uid="{00000000-0005-0000-0000-00000A880000}"/>
    <cellStyle name="SAPBEXstdItem 3 5 3 2 3" xfId="39287" xr:uid="{00000000-0005-0000-0000-00000B880000}"/>
    <cellStyle name="SAPBEXstdItem 3 5 3 3" xfId="18670" xr:uid="{00000000-0005-0000-0000-00000C880000}"/>
    <cellStyle name="SAPBEXstdItem 3 5 3 3 2" xfId="30158" xr:uid="{00000000-0005-0000-0000-00000D880000}"/>
    <cellStyle name="SAPBEXstdItem 3 5 3 3 3" xfId="40955" xr:uid="{00000000-0005-0000-0000-00000E880000}"/>
    <cellStyle name="SAPBEXstdItem 3 5 3 4" xfId="20378" xr:uid="{00000000-0005-0000-0000-00000F880000}"/>
    <cellStyle name="SAPBEXstdItem 3 5 3 4 2" xfId="31866" xr:uid="{00000000-0005-0000-0000-000010880000}"/>
    <cellStyle name="SAPBEXstdItem 3 5 3 4 3" xfId="42483" xr:uid="{00000000-0005-0000-0000-000011880000}"/>
    <cellStyle name="SAPBEXstdItem 3 5 3 5" xfId="22112" xr:uid="{00000000-0005-0000-0000-000012880000}"/>
    <cellStyle name="SAPBEXstdItem 3 5 3 5 2" xfId="33593" xr:uid="{00000000-0005-0000-0000-000013880000}"/>
    <cellStyle name="SAPBEXstdItem 3 5 3 5 3" xfId="44022" xr:uid="{00000000-0005-0000-0000-000014880000}"/>
    <cellStyle name="SAPBEXstdItem 3 5 3 6" xfId="12357" xr:uid="{00000000-0005-0000-0000-000015880000}"/>
    <cellStyle name="SAPBEXstdItem 3 5 3 7" xfId="23936" xr:uid="{00000000-0005-0000-0000-000016880000}"/>
    <cellStyle name="SAPBEXstdItem 3 5 3 8" xfId="35271" xr:uid="{00000000-0005-0000-0000-000017880000}"/>
    <cellStyle name="SAPBEXstdItem 3 5 4" xfId="8008" xr:uid="{00000000-0005-0000-0000-000018880000}"/>
    <cellStyle name="SAPBEXstdItem 3 5 4 2" xfId="16993" xr:uid="{00000000-0005-0000-0000-000019880000}"/>
    <cellStyle name="SAPBEXstdItem 3 5 4 2 2" xfId="28547" xr:uid="{00000000-0005-0000-0000-00001A880000}"/>
    <cellStyle name="SAPBEXstdItem 3 5 4 2 3" xfId="39385" xr:uid="{00000000-0005-0000-0000-00001B880000}"/>
    <cellStyle name="SAPBEXstdItem 3 5 4 3" xfId="18770" xr:uid="{00000000-0005-0000-0000-00001C880000}"/>
    <cellStyle name="SAPBEXstdItem 3 5 4 3 2" xfId="30258" xr:uid="{00000000-0005-0000-0000-00001D880000}"/>
    <cellStyle name="SAPBEXstdItem 3 5 4 3 3" xfId="41054" xr:uid="{00000000-0005-0000-0000-00001E880000}"/>
    <cellStyle name="SAPBEXstdItem 3 5 4 4" xfId="20480" xr:uid="{00000000-0005-0000-0000-00001F880000}"/>
    <cellStyle name="SAPBEXstdItem 3 5 4 4 2" xfId="31968" xr:uid="{00000000-0005-0000-0000-000020880000}"/>
    <cellStyle name="SAPBEXstdItem 3 5 4 4 3" xfId="42581" xr:uid="{00000000-0005-0000-0000-000021880000}"/>
    <cellStyle name="SAPBEXstdItem 3 5 4 5" xfId="22214" xr:uid="{00000000-0005-0000-0000-000022880000}"/>
    <cellStyle name="SAPBEXstdItem 3 5 4 5 2" xfId="33695" xr:uid="{00000000-0005-0000-0000-000023880000}"/>
    <cellStyle name="SAPBEXstdItem 3 5 4 5 3" xfId="44120" xr:uid="{00000000-0005-0000-0000-000024880000}"/>
    <cellStyle name="SAPBEXstdItem 3 5 4 6" xfId="12459" xr:uid="{00000000-0005-0000-0000-000025880000}"/>
    <cellStyle name="SAPBEXstdItem 3 5 4 7" xfId="24038" xr:uid="{00000000-0005-0000-0000-000026880000}"/>
    <cellStyle name="SAPBEXstdItem 3 5 4 8" xfId="35373" xr:uid="{00000000-0005-0000-0000-000027880000}"/>
    <cellStyle name="SAPBEXstdItem 3 5 5" xfId="10336" xr:uid="{00000000-0005-0000-0000-000028880000}"/>
    <cellStyle name="SAPBEXstdItem 3 5 6" xfId="14283" xr:uid="{00000000-0005-0000-0000-000029880000}"/>
    <cellStyle name="SAPBEXstdItem 3 5 6 2" xfId="25847" xr:uid="{00000000-0005-0000-0000-00002A880000}"/>
    <cellStyle name="SAPBEXstdItem 3 5 6 3" xfId="37010" xr:uid="{00000000-0005-0000-0000-00002B880000}"/>
    <cellStyle name="SAPBEXstdItem 3 5 7" xfId="13408" xr:uid="{00000000-0005-0000-0000-00002C880000}"/>
    <cellStyle name="SAPBEXstdItem 3 5 7 2" xfId="24974" xr:uid="{00000000-0005-0000-0000-00002D880000}"/>
    <cellStyle name="SAPBEXstdItem 3 5 7 3" xfId="36242" xr:uid="{00000000-0005-0000-0000-00002E880000}"/>
    <cellStyle name="SAPBEXstdItem 3 5 8" xfId="12582" xr:uid="{00000000-0005-0000-0000-00002F880000}"/>
    <cellStyle name="SAPBEXstdItem 3 5 8 2" xfId="24152" xr:uid="{00000000-0005-0000-0000-000030880000}"/>
    <cellStyle name="SAPBEXstdItem 3 5 8 3" xfId="35483" xr:uid="{00000000-0005-0000-0000-000031880000}"/>
    <cellStyle name="SAPBEXstdItem 3 5 9" xfId="13226" xr:uid="{00000000-0005-0000-0000-000032880000}"/>
    <cellStyle name="SAPBEXstdItem 3 5 9 2" xfId="24794" xr:uid="{00000000-0005-0000-0000-000033880000}"/>
    <cellStyle name="SAPBEXstdItem 3 5 9 3" xfId="36075" xr:uid="{00000000-0005-0000-0000-000034880000}"/>
    <cellStyle name="SAPBEXstdItem 3 6" xfId="6504" xr:uid="{00000000-0005-0000-0000-000035880000}"/>
    <cellStyle name="SAPBEXstdItem 3 6 2" xfId="15785" xr:uid="{00000000-0005-0000-0000-000036880000}"/>
    <cellStyle name="SAPBEXstdItem 3 6 2 2" xfId="27339" xr:uid="{00000000-0005-0000-0000-000037880000}"/>
    <cellStyle name="SAPBEXstdItem 3 6 2 3" xfId="38319" xr:uid="{00000000-0005-0000-0000-000038880000}"/>
    <cellStyle name="SAPBEXstdItem 3 6 3" xfId="17703" xr:uid="{00000000-0005-0000-0000-000039880000}"/>
    <cellStyle name="SAPBEXstdItem 3 6 3 2" xfId="29191" xr:uid="{00000000-0005-0000-0000-00003A880000}"/>
    <cellStyle name="SAPBEXstdItem 3 6 3 3" xfId="39994" xr:uid="{00000000-0005-0000-0000-00003B880000}"/>
    <cellStyle name="SAPBEXstdItem 3 6 4" xfId="19304" xr:uid="{00000000-0005-0000-0000-00003C880000}"/>
    <cellStyle name="SAPBEXstdItem 3 6 4 2" xfId="30792" xr:uid="{00000000-0005-0000-0000-00003D880000}"/>
    <cellStyle name="SAPBEXstdItem 3 6 4 3" xfId="41543" xr:uid="{00000000-0005-0000-0000-00003E880000}"/>
    <cellStyle name="SAPBEXstdItem 3 6 5" xfId="21038" xr:uid="{00000000-0005-0000-0000-00003F880000}"/>
    <cellStyle name="SAPBEXstdItem 3 6 5 2" xfId="32519" xr:uid="{00000000-0005-0000-0000-000040880000}"/>
    <cellStyle name="SAPBEXstdItem 3 6 5 3" xfId="43082" xr:uid="{00000000-0005-0000-0000-000041880000}"/>
    <cellStyle name="SAPBEXstdItem 3 6 6" xfId="11207" xr:uid="{00000000-0005-0000-0000-000042880000}"/>
    <cellStyle name="SAPBEXstdItem 3 6 7" xfId="22862" xr:uid="{00000000-0005-0000-0000-000043880000}"/>
    <cellStyle name="SAPBEXstdItem 3 6 8" xfId="34199" xr:uid="{00000000-0005-0000-0000-000044880000}"/>
    <cellStyle name="SAPBEXstdItem 3 7" xfId="6843" xr:uid="{00000000-0005-0000-0000-000045880000}"/>
    <cellStyle name="SAPBEXstdItem 3 7 2" xfId="16124" xr:uid="{00000000-0005-0000-0000-000046880000}"/>
    <cellStyle name="SAPBEXstdItem 3 7 2 2" xfId="27678" xr:uid="{00000000-0005-0000-0000-000047880000}"/>
    <cellStyle name="SAPBEXstdItem 3 7 2 3" xfId="38618" xr:uid="{00000000-0005-0000-0000-000048880000}"/>
    <cellStyle name="SAPBEXstdItem 3 7 3" xfId="18005" xr:uid="{00000000-0005-0000-0000-000049880000}"/>
    <cellStyle name="SAPBEXstdItem 3 7 3 2" xfId="29493" xr:uid="{00000000-0005-0000-0000-00004A880000}"/>
    <cellStyle name="SAPBEXstdItem 3 7 3 3" xfId="40295" xr:uid="{00000000-0005-0000-0000-00004B880000}"/>
    <cellStyle name="SAPBEXstdItem 3 7 4" xfId="19643" xr:uid="{00000000-0005-0000-0000-00004C880000}"/>
    <cellStyle name="SAPBEXstdItem 3 7 4 2" xfId="31131" xr:uid="{00000000-0005-0000-0000-00004D880000}"/>
    <cellStyle name="SAPBEXstdItem 3 7 4 3" xfId="41842" xr:uid="{00000000-0005-0000-0000-00004E880000}"/>
    <cellStyle name="SAPBEXstdItem 3 7 5" xfId="21377" xr:uid="{00000000-0005-0000-0000-00004F880000}"/>
    <cellStyle name="SAPBEXstdItem 3 7 5 2" xfId="32858" xr:uid="{00000000-0005-0000-0000-000050880000}"/>
    <cellStyle name="SAPBEXstdItem 3 7 5 3" xfId="43381" xr:uid="{00000000-0005-0000-0000-000051880000}"/>
    <cellStyle name="SAPBEXstdItem 3 7 6" xfId="11546" xr:uid="{00000000-0005-0000-0000-000052880000}"/>
    <cellStyle name="SAPBEXstdItem 3 7 7" xfId="23201" xr:uid="{00000000-0005-0000-0000-000053880000}"/>
    <cellStyle name="SAPBEXstdItem 3 7 8" xfId="34538" xr:uid="{00000000-0005-0000-0000-000054880000}"/>
    <cellStyle name="SAPBEXstdItem 3 8" xfId="6963" xr:uid="{00000000-0005-0000-0000-000055880000}"/>
    <cellStyle name="SAPBEXstdItem 3 8 2" xfId="16244" xr:uid="{00000000-0005-0000-0000-000056880000}"/>
    <cellStyle name="SAPBEXstdItem 3 8 2 2" xfId="27798" xr:uid="{00000000-0005-0000-0000-000057880000}"/>
    <cellStyle name="SAPBEXstdItem 3 8 2 3" xfId="38725" xr:uid="{00000000-0005-0000-0000-000058880000}"/>
    <cellStyle name="SAPBEXstdItem 3 8 3" xfId="18114" xr:uid="{00000000-0005-0000-0000-000059880000}"/>
    <cellStyle name="SAPBEXstdItem 3 8 3 2" xfId="29602" xr:uid="{00000000-0005-0000-0000-00005A880000}"/>
    <cellStyle name="SAPBEXstdItem 3 8 3 3" xfId="40403" xr:uid="{00000000-0005-0000-0000-00005B880000}"/>
    <cellStyle name="SAPBEXstdItem 3 8 4" xfId="19763" xr:uid="{00000000-0005-0000-0000-00005C880000}"/>
    <cellStyle name="SAPBEXstdItem 3 8 4 2" xfId="31251" xr:uid="{00000000-0005-0000-0000-00005D880000}"/>
    <cellStyle name="SAPBEXstdItem 3 8 4 3" xfId="41949" xr:uid="{00000000-0005-0000-0000-00005E880000}"/>
    <cellStyle name="SAPBEXstdItem 3 8 5" xfId="21497" xr:uid="{00000000-0005-0000-0000-00005F880000}"/>
    <cellStyle name="SAPBEXstdItem 3 8 5 2" xfId="32978" xr:uid="{00000000-0005-0000-0000-000060880000}"/>
    <cellStyle name="SAPBEXstdItem 3 8 5 3" xfId="43488" xr:uid="{00000000-0005-0000-0000-000061880000}"/>
    <cellStyle name="SAPBEXstdItem 3 8 6" xfId="11666" xr:uid="{00000000-0005-0000-0000-000062880000}"/>
    <cellStyle name="SAPBEXstdItem 3 8 7" xfId="23321" xr:uid="{00000000-0005-0000-0000-000063880000}"/>
    <cellStyle name="SAPBEXstdItem 3 8 8" xfId="34658" xr:uid="{00000000-0005-0000-0000-000064880000}"/>
    <cellStyle name="SAPBEXstdItem 3 9" xfId="10330" xr:uid="{00000000-0005-0000-0000-000065880000}"/>
    <cellStyle name="SAPBEXstdItem 3 9 2" xfId="15033" xr:uid="{00000000-0005-0000-0000-000066880000}"/>
    <cellStyle name="SAPBEXstdItem 3 9 2 2" xfId="26591" xr:uid="{00000000-0005-0000-0000-000067880000}"/>
    <cellStyle name="SAPBEXstdItem 3 9 2 3" xfId="37641" xr:uid="{00000000-0005-0000-0000-000068880000}"/>
    <cellStyle name="SAPBEXstdItem 3 9 3" xfId="13241" xr:uid="{00000000-0005-0000-0000-000069880000}"/>
    <cellStyle name="SAPBEXstdItem 3 9 3 2" xfId="24809" xr:uid="{00000000-0005-0000-0000-00006A880000}"/>
    <cellStyle name="SAPBEXstdItem 3 9 3 3" xfId="36089" xr:uid="{00000000-0005-0000-0000-00006B880000}"/>
    <cellStyle name="SAPBEXstdItem 3 9 4" xfId="12858" xr:uid="{00000000-0005-0000-0000-00006C880000}"/>
    <cellStyle name="SAPBEXstdItem 3 9 4 2" xfId="24428" xr:uid="{00000000-0005-0000-0000-00006D880000}"/>
    <cellStyle name="SAPBEXstdItem 3 9 4 3" xfId="35744" xr:uid="{00000000-0005-0000-0000-00006E880000}"/>
    <cellStyle name="SAPBEXstdItem 3 9 5" xfId="15386" xr:uid="{00000000-0005-0000-0000-00006F880000}"/>
    <cellStyle name="SAPBEXstdItem 3 9 5 2" xfId="26940" xr:uid="{00000000-0005-0000-0000-000070880000}"/>
    <cellStyle name="SAPBEXstdItem 3 9 5 3" xfId="37962" xr:uid="{00000000-0005-0000-0000-000071880000}"/>
    <cellStyle name="SAPBEXstdItem 3 9 6" xfId="22405" xr:uid="{00000000-0005-0000-0000-000072880000}"/>
    <cellStyle name="SAPBEXstdItem 3 9 7" xfId="9538" xr:uid="{00000000-0005-0000-0000-000073880000}"/>
    <cellStyle name="SAPBEXstdItem 4" xfId="4584" xr:uid="{00000000-0005-0000-0000-000074880000}"/>
    <cellStyle name="SAPBEXstdItem 4 10" xfId="13077" xr:uid="{00000000-0005-0000-0000-000075880000}"/>
    <cellStyle name="SAPBEXstdItem 4 10 2" xfId="24646" xr:uid="{00000000-0005-0000-0000-000076880000}"/>
    <cellStyle name="SAPBEXstdItem 4 10 3" xfId="35934" xr:uid="{00000000-0005-0000-0000-000077880000}"/>
    <cellStyle name="SAPBEXstdItem 4 11" xfId="14414" xr:uid="{00000000-0005-0000-0000-000078880000}"/>
    <cellStyle name="SAPBEXstdItem 4 11 2" xfId="25978" xr:uid="{00000000-0005-0000-0000-000079880000}"/>
    <cellStyle name="SAPBEXstdItem 4 11 3" xfId="37122" xr:uid="{00000000-0005-0000-0000-00007A880000}"/>
    <cellStyle name="SAPBEXstdItem 4 12" xfId="14777" xr:uid="{00000000-0005-0000-0000-00007B880000}"/>
    <cellStyle name="SAPBEXstdItem 4 12 2" xfId="26336" xr:uid="{00000000-0005-0000-0000-00007C880000}"/>
    <cellStyle name="SAPBEXstdItem 4 12 3" xfId="37428" xr:uid="{00000000-0005-0000-0000-00007D880000}"/>
    <cellStyle name="SAPBEXstdItem 4 13" xfId="20562" xr:uid="{00000000-0005-0000-0000-00007E880000}"/>
    <cellStyle name="SAPBEXstdItem 4 13 2" xfId="32050" xr:uid="{00000000-0005-0000-0000-00007F880000}"/>
    <cellStyle name="SAPBEXstdItem 4 13 3" xfId="42661" xr:uid="{00000000-0005-0000-0000-000080880000}"/>
    <cellStyle name="SAPBEXstdItem 4 14" xfId="8902" xr:uid="{00000000-0005-0000-0000-000081880000}"/>
    <cellStyle name="SAPBEXstdItem 4 15" xfId="22445" xr:uid="{00000000-0005-0000-0000-000082880000}"/>
    <cellStyle name="SAPBEXstdItem 4 2" xfId="4585" xr:uid="{00000000-0005-0000-0000-000083880000}"/>
    <cellStyle name="SAPBEXstdItem 4 2 10" xfId="13666" xr:uid="{00000000-0005-0000-0000-000084880000}"/>
    <cellStyle name="SAPBEXstdItem 4 2 10 2" xfId="25230" xr:uid="{00000000-0005-0000-0000-000085880000}"/>
    <cellStyle name="SAPBEXstdItem 4 2 10 3" xfId="36469" xr:uid="{00000000-0005-0000-0000-000086880000}"/>
    <cellStyle name="SAPBEXstdItem 4 2 11" xfId="14747" xr:uid="{00000000-0005-0000-0000-000087880000}"/>
    <cellStyle name="SAPBEXstdItem 4 2 11 2" xfId="26306" xr:uid="{00000000-0005-0000-0000-000088880000}"/>
    <cellStyle name="SAPBEXstdItem 4 2 11 3" xfId="37400" xr:uid="{00000000-0005-0000-0000-000089880000}"/>
    <cellStyle name="SAPBEXstdItem 4 2 12" xfId="13092" xr:uid="{00000000-0005-0000-0000-00008A880000}"/>
    <cellStyle name="SAPBEXstdItem 4 2 12 2" xfId="24661" xr:uid="{00000000-0005-0000-0000-00008B880000}"/>
    <cellStyle name="SAPBEXstdItem 4 2 12 3" xfId="35949" xr:uid="{00000000-0005-0000-0000-00008C880000}"/>
    <cellStyle name="SAPBEXstdItem 4 2 13" xfId="14778" xr:uid="{00000000-0005-0000-0000-00008D880000}"/>
    <cellStyle name="SAPBEXstdItem 4 2 13 2" xfId="26337" xr:uid="{00000000-0005-0000-0000-00008E880000}"/>
    <cellStyle name="SAPBEXstdItem 4 2 13 3" xfId="37429" xr:uid="{00000000-0005-0000-0000-00008F880000}"/>
    <cellStyle name="SAPBEXstdItem 4 2 14" xfId="8795" xr:uid="{00000000-0005-0000-0000-000090880000}"/>
    <cellStyle name="SAPBEXstdItem 4 2 2" xfId="4586" xr:uid="{00000000-0005-0000-0000-000091880000}"/>
    <cellStyle name="SAPBEXstdItem 4 2 2 10" xfId="15226" xr:uid="{00000000-0005-0000-0000-000092880000}"/>
    <cellStyle name="SAPBEXstdItem 4 2 2 10 2" xfId="26783" xr:uid="{00000000-0005-0000-0000-000093880000}"/>
    <cellStyle name="SAPBEXstdItem 4 2 2 10 3" xfId="37817" xr:uid="{00000000-0005-0000-0000-000094880000}"/>
    <cellStyle name="SAPBEXstdItem 4 2 2 11" xfId="13381" xr:uid="{00000000-0005-0000-0000-000095880000}"/>
    <cellStyle name="SAPBEXstdItem 4 2 2 11 2" xfId="24948" xr:uid="{00000000-0005-0000-0000-000096880000}"/>
    <cellStyle name="SAPBEXstdItem 4 2 2 11 3" xfId="36217" xr:uid="{00000000-0005-0000-0000-000097880000}"/>
    <cellStyle name="SAPBEXstdItem 4 2 2 12" xfId="8085" xr:uid="{00000000-0005-0000-0000-000098880000}"/>
    <cellStyle name="SAPBEXstdItem 4 2 2 13" xfId="8625" xr:uid="{00000000-0005-0000-0000-000099880000}"/>
    <cellStyle name="SAPBEXstdItem 4 2 2 2" xfId="4587" xr:uid="{00000000-0005-0000-0000-00009A880000}"/>
    <cellStyle name="SAPBEXstdItem 4 2 2 3" xfId="5750" xr:uid="{00000000-0005-0000-0000-00009B880000}"/>
    <cellStyle name="SAPBEXstdItem 4 2 2 3 2" xfId="15448" xr:uid="{00000000-0005-0000-0000-00009C880000}"/>
    <cellStyle name="SAPBEXstdItem 4 2 2 3 2 2" xfId="27002" xr:uid="{00000000-0005-0000-0000-00009D880000}"/>
    <cellStyle name="SAPBEXstdItem 4 2 2 3 2 3" xfId="38024" xr:uid="{00000000-0005-0000-0000-00009E880000}"/>
    <cellStyle name="SAPBEXstdItem 4 2 2 3 3" xfId="17394" xr:uid="{00000000-0005-0000-0000-00009F880000}"/>
    <cellStyle name="SAPBEXstdItem 4 2 2 3 3 2" xfId="28882" xr:uid="{00000000-0005-0000-0000-0000A0880000}"/>
    <cellStyle name="SAPBEXstdItem 4 2 2 3 3 3" xfId="39686" xr:uid="{00000000-0005-0000-0000-0000A1880000}"/>
    <cellStyle name="SAPBEXstdItem 4 2 2 3 4" xfId="18981" xr:uid="{00000000-0005-0000-0000-0000A2880000}"/>
    <cellStyle name="SAPBEXstdItem 4 2 2 3 4 2" xfId="30469" xr:uid="{00000000-0005-0000-0000-0000A3880000}"/>
    <cellStyle name="SAPBEXstdItem 4 2 2 3 4 3" xfId="41258" xr:uid="{00000000-0005-0000-0000-0000A4880000}"/>
    <cellStyle name="SAPBEXstdItem 4 2 2 3 5" xfId="20720" xr:uid="{00000000-0005-0000-0000-0000A5880000}"/>
    <cellStyle name="SAPBEXstdItem 4 2 2 3 5 2" xfId="32203" xr:uid="{00000000-0005-0000-0000-0000A6880000}"/>
    <cellStyle name="SAPBEXstdItem 4 2 2 3 5 3" xfId="42804" xr:uid="{00000000-0005-0000-0000-0000A7880000}"/>
    <cellStyle name="SAPBEXstdItem 4 2 2 3 6" xfId="10825" xr:uid="{00000000-0005-0000-0000-0000A8880000}"/>
    <cellStyle name="SAPBEXstdItem 4 2 2 3 7" xfId="22542" xr:uid="{00000000-0005-0000-0000-0000A9880000}"/>
    <cellStyle name="SAPBEXstdItem 4 2 2 3 8" xfId="33888" xr:uid="{00000000-0005-0000-0000-0000AA880000}"/>
    <cellStyle name="SAPBEXstdItem 4 2 2 4" xfId="7121" xr:uid="{00000000-0005-0000-0000-0000AB880000}"/>
    <cellStyle name="SAPBEXstdItem 4 2 2 4 2" xfId="16402" xr:uid="{00000000-0005-0000-0000-0000AC880000}"/>
    <cellStyle name="SAPBEXstdItem 4 2 2 4 2 2" xfId="27956" xr:uid="{00000000-0005-0000-0000-0000AD880000}"/>
    <cellStyle name="SAPBEXstdItem 4 2 2 4 2 3" xfId="38867" xr:uid="{00000000-0005-0000-0000-0000AE880000}"/>
    <cellStyle name="SAPBEXstdItem 4 2 2 4 3" xfId="18258" xr:uid="{00000000-0005-0000-0000-0000AF880000}"/>
    <cellStyle name="SAPBEXstdItem 4 2 2 4 3 2" xfId="29746" xr:uid="{00000000-0005-0000-0000-0000B0880000}"/>
    <cellStyle name="SAPBEXstdItem 4 2 2 4 3 3" xfId="40547" xr:uid="{00000000-0005-0000-0000-0000B1880000}"/>
    <cellStyle name="SAPBEXstdItem 4 2 2 4 4" xfId="19921" xr:uid="{00000000-0005-0000-0000-0000B2880000}"/>
    <cellStyle name="SAPBEXstdItem 4 2 2 4 4 2" xfId="31409" xr:uid="{00000000-0005-0000-0000-0000B3880000}"/>
    <cellStyle name="SAPBEXstdItem 4 2 2 4 4 3" xfId="42091" xr:uid="{00000000-0005-0000-0000-0000B4880000}"/>
    <cellStyle name="SAPBEXstdItem 4 2 2 4 5" xfId="21655" xr:uid="{00000000-0005-0000-0000-0000B5880000}"/>
    <cellStyle name="SAPBEXstdItem 4 2 2 4 5 2" xfId="33136" xr:uid="{00000000-0005-0000-0000-0000B6880000}"/>
    <cellStyle name="SAPBEXstdItem 4 2 2 4 5 3" xfId="43630" xr:uid="{00000000-0005-0000-0000-0000B7880000}"/>
    <cellStyle name="SAPBEXstdItem 4 2 2 4 6" xfId="11824" xr:uid="{00000000-0005-0000-0000-0000B8880000}"/>
    <cellStyle name="SAPBEXstdItem 4 2 2 4 7" xfId="23479" xr:uid="{00000000-0005-0000-0000-0000B9880000}"/>
    <cellStyle name="SAPBEXstdItem 4 2 2 4 8" xfId="34816" xr:uid="{00000000-0005-0000-0000-0000BA880000}"/>
    <cellStyle name="SAPBEXstdItem 4 2 2 5" xfId="6547" xr:uid="{00000000-0005-0000-0000-0000BB880000}"/>
    <cellStyle name="SAPBEXstdItem 4 2 2 5 2" xfId="15828" xr:uid="{00000000-0005-0000-0000-0000BC880000}"/>
    <cellStyle name="SAPBEXstdItem 4 2 2 5 2 2" xfId="27382" xr:uid="{00000000-0005-0000-0000-0000BD880000}"/>
    <cellStyle name="SAPBEXstdItem 4 2 2 5 2 3" xfId="38353" xr:uid="{00000000-0005-0000-0000-0000BE880000}"/>
    <cellStyle name="SAPBEXstdItem 4 2 2 5 3" xfId="17738" xr:uid="{00000000-0005-0000-0000-0000BF880000}"/>
    <cellStyle name="SAPBEXstdItem 4 2 2 5 3 2" xfId="29226" xr:uid="{00000000-0005-0000-0000-0000C0880000}"/>
    <cellStyle name="SAPBEXstdItem 4 2 2 5 3 3" xfId="40029" xr:uid="{00000000-0005-0000-0000-0000C1880000}"/>
    <cellStyle name="SAPBEXstdItem 4 2 2 5 4" xfId="19347" xr:uid="{00000000-0005-0000-0000-0000C2880000}"/>
    <cellStyle name="SAPBEXstdItem 4 2 2 5 4 2" xfId="30835" xr:uid="{00000000-0005-0000-0000-0000C3880000}"/>
    <cellStyle name="SAPBEXstdItem 4 2 2 5 4 3" xfId="41577" xr:uid="{00000000-0005-0000-0000-0000C4880000}"/>
    <cellStyle name="SAPBEXstdItem 4 2 2 5 5" xfId="21081" xr:uid="{00000000-0005-0000-0000-0000C5880000}"/>
    <cellStyle name="SAPBEXstdItem 4 2 2 5 5 2" xfId="32562" xr:uid="{00000000-0005-0000-0000-0000C6880000}"/>
    <cellStyle name="SAPBEXstdItem 4 2 2 5 5 3" xfId="43116" xr:uid="{00000000-0005-0000-0000-0000C7880000}"/>
    <cellStyle name="SAPBEXstdItem 4 2 2 5 6" xfId="11250" xr:uid="{00000000-0005-0000-0000-0000C8880000}"/>
    <cellStyle name="SAPBEXstdItem 4 2 2 5 7" xfId="22905" xr:uid="{00000000-0005-0000-0000-0000C9880000}"/>
    <cellStyle name="SAPBEXstdItem 4 2 2 5 8" xfId="34242" xr:uid="{00000000-0005-0000-0000-0000CA880000}"/>
    <cellStyle name="SAPBEXstdItem 4 2 2 6" xfId="6320" xr:uid="{00000000-0005-0000-0000-0000CB880000}"/>
    <cellStyle name="SAPBEXstdItem 4 2 2 6 2" xfId="15601" xr:uid="{00000000-0005-0000-0000-0000CC880000}"/>
    <cellStyle name="SAPBEXstdItem 4 2 2 6 2 2" xfId="27155" xr:uid="{00000000-0005-0000-0000-0000CD880000}"/>
    <cellStyle name="SAPBEXstdItem 4 2 2 6 2 3" xfId="38162" xr:uid="{00000000-0005-0000-0000-0000CE880000}"/>
    <cellStyle name="SAPBEXstdItem 4 2 2 6 3" xfId="17540" xr:uid="{00000000-0005-0000-0000-0000CF880000}"/>
    <cellStyle name="SAPBEXstdItem 4 2 2 6 3 2" xfId="29028" xr:uid="{00000000-0005-0000-0000-0000D0880000}"/>
    <cellStyle name="SAPBEXstdItem 4 2 2 6 3 3" xfId="39831" xr:uid="{00000000-0005-0000-0000-0000D1880000}"/>
    <cellStyle name="SAPBEXstdItem 4 2 2 6 4" xfId="19120" xr:uid="{00000000-0005-0000-0000-0000D2880000}"/>
    <cellStyle name="SAPBEXstdItem 4 2 2 6 4 2" xfId="30608" xr:uid="{00000000-0005-0000-0000-0000D3880000}"/>
    <cellStyle name="SAPBEXstdItem 4 2 2 6 4 3" xfId="41386" xr:uid="{00000000-0005-0000-0000-0000D4880000}"/>
    <cellStyle name="SAPBEXstdItem 4 2 2 6 5" xfId="20854" xr:uid="{00000000-0005-0000-0000-0000D5880000}"/>
    <cellStyle name="SAPBEXstdItem 4 2 2 6 5 2" xfId="32335" xr:uid="{00000000-0005-0000-0000-0000D6880000}"/>
    <cellStyle name="SAPBEXstdItem 4 2 2 6 5 3" xfId="42925" xr:uid="{00000000-0005-0000-0000-0000D7880000}"/>
    <cellStyle name="SAPBEXstdItem 4 2 2 6 6" xfId="11023" xr:uid="{00000000-0005-0000-0000-0000D8880000}"/>
    <cellStyle name="SAPBEXstdItem 4 2 2 6 7" xfId="22678" xr:uid="{00000000-0005-0000-0000-0000D9880000}"/>
    <cellStyle name="SAPBEXstdItem 4 2 2 6 8" xfId="34015" xr:uid="{00000000-0005-0000-0000-0000DA880000}"/>
    <cellStyle name="SAPBEXstdItem 4 2 2 7" xfId="10339" xr:uid="{00000000-0005-0000-0000-0000DB880000}"/>
    <cellStyle name="SAPBEXstdItem 4 2 2 8" xfId="13947" xr:uid="{00000000-0005-0000-0000-0000DC880000}"/>
    <cellStyle name="SAPBEXstdItem 4 2 2 8 2" xfId="25511" xr:uid="{00000000-0005-0000-0000-0000DD880000}"/>
    <cellStyle name="SAPBEXstdItem 4 2 2 8 3" xfId="36716" xr:uid="{00000000-0005-0000-0000-0000DE880000}"/>
    <cellStyle name="SAPBEXstdItem 4 2 2 9" xfId="13825" xr:uid="{00000000-0005-0000-0000-0000DF880000}"/>
    <cellStyle name="SAPBEXstdItem 4 2 2 9 2" xfId="25389" xr:uid="{00000000-0005-0000-0000-0000E0880000}"/>
    <cellStyle name="SAPBEXstdItem 4 2 2 9 3" xfId="36602" xr:uid="{00000000-0005-0000-0000-0000E1880000}"/>
    <cellStyle name="SAPBEXstdItem 4 2 3" xfId="4588" xr:uid="{00000000-0005-0000-0000-0000E2880000}"/>
    <cellStyle name="SAPBEXstdItem 4 2 4" xfId="4589" xr:uid="{00000000-0005-0000-0000-0000E3880000}"/>
    <cellStyle name="SAPBEXstdItem 4 2 5" xfId="5521" xr:uid="{00000000-0005-0000-0000-0000E4880000}"/>
    <cellStyle name="SAPBEXstdItem 4 2 5 2" xfId="15329" xr:uid="{00000000-0005-0000-0000-0000E5880000}"/>
    <cellStyle name="SAPBEXstdItem 4 2 5 2 2" xfId="26884" xr:uid="{00000000-0005-0000-0000-0000E6880000}"/>
    <cellStyle name="SAPBEXstdItem 4 2 5 2 3" xfId="37914" xr:uid="{00000000-0005-0000-0000-0000E7880000}"/>
    <cellStyle name="SAPBEXstdItem 4 2 5 3" xfId="17306" xr:uid="{00000000-0005-0000-0000-0000E8880000}"/>
    <cellStyle name="SAPBEXstdItem 4 2 5 3 2" xfId="28794" xr:uid="{00000000-0005-0000-0000-0000E9880000}"/>
    <cellStyle name="SAPBEXstdItem 4 2 5 3 3" xfId="39602" xr:uid="{00000000-0005-0000-0000-0000EA880000}"/>
    <cellStyle name="SAPBEXstdItem 4 2 5 4" xfId="18913" xr:uid="{00000000-0005-0000-0000-0000EB880000}"/>
    <cellStyle name="SAPBEXstdItem 4 2 5 4 2" xfId="30401" xr:uid="{00000000-0005-0000-0000-0000EC880000}"/>
    <cellStyle name="SAPBEXstdItem 4 2 5 4 3" xfId="41195" xr:uid="{00000000-0005-0000-0000-0000ED880000}"/>
    <cellStyle name="SAPBEXstdItem 4 2 5 5" xfId="20653" xr:uid="{00000000-0005-0000-0000-0000EE880000}"/>
    <cellStyle name="SAPBEXstdItem 4 2 5 5 2" xfId="32137" xr:uid="{00000000-0005-0000-0000-0000EF880000}"/>
    <cellStyle name="SAPBEXstdItem 4 2 5 5 3" xfId="42743" xr:uid="{00000000-0005-0000-0000-0000F0880000}"/>
    <cellStyle name="SAPBEXstdItem 4 2 5 6" xfId="10746" xr:uid="{00000000-0005-0000-0000-0000F1880000}"/>
    <cellStyle name="SAPBEXstdItem 4 2 5 7" xfId="22485" xr:uid="{00000000-0005-0000-0000-0000F2880000}"/>
    <cellStyle name="SAPBEXstdItem 4 2 5 8" xfId="33832" xr:uid="{00000000-0005-0000-0000-0000F3880000}"/>
    <cellStyle name="SAPBEXstdItem 4 2 6" xfId="6469" xr:uid="{00000000-0005-0000-0000-0000F4880000}"/>
    <cellStyle name="SAPBEXstdItem 4 2 6 2" xfId="15750" xr:uid="{00000000-0005-0000-0000-0000F5880000}"/>
    <cellStyle name="SAPBEXstdItem 4 2 6 2 2" xfId="27304" xr:uid="{00000000-0005-0000-0000-0000F6880000}"/>
    <cellStyle name="SAPBEXstdItem 4 2 6 2 3" xfId="38289" xr:uid="{00000000-0005-0000-0000-0000F7880000}"/>
    <cellStyle name="SAPBEXstdItem 4 2 6 3" xfId="17673" xr:uid="{00000000-0005-0000-0000-0000F8880000}"/>
    <cellStyle name="SAPBEXstdItem 4 2 6 3 2" xfId="29161" xr:uid="{00000000-0005-0000-0000-0000F9880000}"/>
    <cellStyle name="SAPBEXstdItem 4 2 6 3 3" xfId="39964" xr:uid="{00000000-0005-0000-0000-0000FA880000}"/>
    <cellStyle name="SAPBEXstdItem 4 2 6 4" xfId="19269" xr:uid="{00000000-0005-0000-0000-0000FB880000}"/>
    <cellStyle name="SAPBEXstdItem 4 2 6 4 2" xfId="30757" xr:uid="{00000000-0005-0000-0000-0000FC880000}"/>
    <cellStyle name="SAPBEXstdItem 4 2 6 4 3" xfId="41513" xr:uid="{00000000-0005-0000-0000-0000FD880000}"/>
    <cellStyle name="SAPBEXstdItem 4 2 6 5" xfId="21003" xr:uid="{00000000-0005-0000-0000-0000FE880000}"/>
    <cellStyle name="SAPBEXstdItem 4 2 6 5 2" xfId="32484" xr:uid="{00000000-0005-0000-0000-0000FF880000}"/>
    <cellStyle name="SAPBEXstdItem 4 2 6 5 3" xfId="43052" xr:uid="{00000000-0005-0000-0000-000000890000}"/>
    <cellStyle name="SAPBEXstdItem 4 2 6 6" xfId="11172" xr:uid="{00000000-0005-0000-0000-000001890000}"/>
    <cellStyle name="SAPBEXstdItem 4 2 6 7" xfId="22827" xr:uid="{00000000-0005-0000-0000-000002890000}"/>
    <cellStyle name="SAPBEXstdItem 4 2 6 8" xfId="34164" xr:uid="{00000000-0005-0000-0000-000003890000}"/>
    <cellStyle name="SAPBEXstdItem 4 2 7" xfId="6882" xr:uid="{00000000-0005-0000-0000-000004890000}"/>
    <cellStyle name="SAPBEXstdItem 4 2 7 2" xfId="16163" xr:uid="{00000000-0005-0000-0000-000005890000}"/>
    <cellStyle name="SAPBEXstdItem 4 2 7 2 2" xfId="27717" xr:uid="{00000000-0005-0000-0000-000006890000}"/>
    <cellStyle name="SAPBEXstdItem 4 2 7 2 3" xfId="38653" xr:uid="{00000000-0005-0000-0000-000007890000}"/>
    <cellStyle name="SAPBEXstdItem 4 2 7 3" xfId="18041" xr:uid="{00000000-0005-0000-0000-000008890000}"/>
    <cellStyle name="SAPBEXstdItem 4 2 7 3 2" xfId="29529" xr:uid="{00000000-0005-0000-0000-000009890000}"/>
    <cellStyle name="SAPBEXstdItem 4 2 7 3 3" xfId="40331" xr:uid="{00000000-0005-0000-0000-00000A890000}"/>
    <cellStyle name="SAPBEXstdItem 4 2 7 4" xfId="19682" xr:uid="{00000000-0005-0000-0000-00000B890000}"/>
    <cellStyle name="SAPBEXstdItem 4 2 7 4 2" xfId="31170" xr:uid="{00000000-0005-0000-0000-00000C890000}"/>
    <cellStyle name="SAPBEXstdItem 4 2 7 4 3" xfId="41877" xr:uid="{00000000-0005-0000-0000-00000D890000}"/>
    <cellStyle name="SAPBEXstdItem 4 2 7 5" xfId="21416" xr:uid="{00000000-0005-0000-0000-00000E890000}"/>
    <cellStyle name="SAPBEXstdItem 4 2 7 5 2" xfId="32897" xr:uid="{00000000-0005-0000-0000-00000F890000}"/>
    <cellStyle name="SAPBEXstdItem 4 2 7 5 3" xfId="43416" xr:uid="{00000000-0005-0000-0000-000010890000}"/>
    <cellStyle name="SAPBEXstdItem 4 2 7 6" xfId="11585" xr:uid="{00000000-0005-0000-0000-000011890000}"/>
    <cellStyle name="SAPBEXstdItem 4 2 7 7" xfId="23240" xr:uid="{00000000-0005-0000-0000-000012890000}"/>
    <cellStyle name="SAPBEXstdItem 4 2 7 8" xfId="34577" xr:uid="{00000000-0005-0000-0000-000013890000}"/>
    <cellStyle name="SAPBEXstdItem 4 2 8" xfId="8065" xr:uid="{00000000-0005-0000-0000-000014890000}"/>
    <cellStyle name="SAPBEXstdItem 4 2 8 2" xfId="17050" xr:uid="{00000000-0005-0000-0000-000015890000}"/>
    <cellStyle name="SAPBEXstdItem 4 2 8 2 2" xfId="28604" xr:uid="{00000000-0005-0000-0000-000016890000}"/>
    <cellStyle name="SAPBEXstdItem 4 2 8 2 3" xfId="39441" xr:uid="{00000000-0005-0000-0000-000017890000}"/>
    <cellStyle name="SAPBEXstdItem 4 2 8 3" xfId="18827" xr:uid="{00000000-0005-0000-0000-000018890000}"/>
    <cellStyle name="SAPBEXstdItem 4 2 8 3 2" xfId="30315" xr:uid="{00000000-0005-0000-0000-000019890000}"/>
    <cellStyle name="SAPBEXstdItem 4 2 8 3 3" xfId="41110" xr:uid="{00000000-0005-0000-0000-00001A890000}"/>
    <cellStyle name="SAPBEXstdItem 4 2 8 4" xfId="20537" xr:uid="{00000000-0005-0000-0000-00001B890000}"/>
    <cellStyle name="SAPBEXstdItem 4 2 8 4 2" xfId="32025" xr:uid="{00000000-0005-0000-0000-00001C890000}"/>
    <cellStyle name="SAPBEXstdItem 4 2 8 4 3" xfId="42637" xr:uid="{00000000-0005-0000-0000-00001D890000}"/>
    <cellStyle name="SAPBEXstdItem 4 2 8 5" xfId="22271" xr:uid="{00000000-0005-0000-0000-00001E890000}"/>
    <cellStyle name="SAPBEXstdItem 4 2 8 5 2" xfId="33752" xr:uid="{00000000-0005-0000-0000-00001F890000}"/>
    <cellStyle name="SAPBEXstdItem 4 2 8 5 3" xfId="44176" xr:uid="{00000000-0005-0000-0000-000020890000}"/>
    <cellStyle name="SAPBEXstdItem 4 2 8 6" xfId="12516" xr:uid="{00000000-0005-0000-0000-000021890000}"/>
    <cellStyle name="SAPBEXstdItem 4 2 8 7" xfId="24095" xr:uid="{00000000-0005-0000-0000-000022890000}"/>
    <cellStyle name="SAPBEXstdItem 4 2 8 8" xfId="35430" xr:uid="{00000000-0005-0000-0000-000023890000}"/>
    <cellStyle name="SAPBEXstdItem 4 2 9" xfId="10338" xr:uid="{00000000-0005-0000-0000-000024890000}"/>
    <cellStyle name="SAPBEXstdItem 4 2 9 2" xfId="15037" xr:uid="{00000000-0005-0000-0000-000025890000}"/>
    <cellStyle name="SAPBEXstdItem 4 2 9 2 2" xfId="26595" xr:uid="{00000000-0005-0000-0000-000026890000}"/>
    <cellStyle name="SAPBEXstdItem 4 2 9 2 3" xfId="37645" xr:uid="{00000000-0005-0000-0000-000027890000}"/>
    <cellStyle name="SAPBEXstdItem 4 2 9 3" xfId="13236" xr:uid="{00000000-0005-0000-0000-000028890000}"/>
    <cellStyle name="SAPBEXstdItem 4 2 9 3 2" xfId="24804" xr:uid="{00000000-0005-0000-0000-000029890000}"/>
    <cellStyle name="SAPBEXstdItem 4 2 9 3 3" xfId="36085" xr:uid="{00000000-0005-0000-0000-00002A890000}"/>
    <cellStyle name="SAPBEXstdItem 4 2 9 4" xfId="12860" xr:uid="{00000000-0005-0000-0000-00002B890000}"/>
    <cellStyle name="SAPBEXstdItem 4 2 9 4 2" xfId="24430" xr:uid="{00000000-0005-0000-0000-00002C890000}"/>
    <cellStyle name="SAPBEXstdItem 4 2 9 4 3" xfId="35746" xr:uid="{00000000-0005-0000-0000-00002D890000}"/>
    <cellStyle name="SAPBEXstdItem 4 2 9 5" xfId="14802" xr:uid="{00000000-0005-0000-0000-00002E890000}"/>
    <cellStyle name="SAPBEXstdItem 4 2 9 5 2" xfId="26361" xr:uid="{00000000-0005-0000-0000-00002F890000}"/>
    <cellStyle name="SAPBEXstdItem 4 2 9 5 3" xfId="37449" xr:uid="{00000000-0005-0000-0000-000030890000}"/>
    <cellStyle name="SAPBEXstdItem 4 2 9 6" xfId="22408" xr:uid="{00000000-0005-0000-0000-000031890000}"/>
    <cellStyle name="SAPBEXstdItem 4 2 9 7" xfId="10629" xr:uid="{00000000-0005-0000-0000-000032890000}"/>
    <cellStyle name="SAPBEXstdItem 4 3" xfId="4590" xr:uid="{00000000-0005-0000-0000-000033890000}"/>
    <cellStyle name="SAPBEXstdItem 4 3 10" xfId="14473" xr:uid="{00000000-0005-0000-0000-000034890000}"/>
    <cellStyle name="SAPBEXstdItem 4 3 10 2" xfId="26037" xr:uid="{00000000-0005-0000-0000-000035890000}"/>
    <cellStyle name="SAPBEXstdItem 4 3 10 3" xfId="37181" xr:uid="{00000000-0005-0000-0000-000036890000}"/>
    <cellStyle name="SAPBEXstdItem 4 3 11" xfId="12895" xr:uid="{00000000-0005-0000-0000-000037890000}"/>
    <cellStyle name="SAPBEXstdItem 4 3 11 2" xfId="24465" xr:uid="{00000000-0005-0000-0000-000038890000}"/>
    <cellStyle name="SAPBEXstdItem 4 3 11 3" xfId="35779" xr:uid="{00000000-0005-0000-0000-000039890000}"/>
    <cellStyle name="SAPBEXstdItem 4 3 12" xfId="8603" xr:uid="{00000000-0005-0000-0000-00003A890000}"/>
    <cellStyle name="SAPBEXstdItem 4 3 13" xfId="8626" xr:uid="{00000000-0005-0000-0000-00003B890000}"/>
    <cellStyle name="SAPBEXstdItem 4 3 2" xfId="4591" xr:uid="{00000000-0005-0000-0000-00003C890000}"/>
    <cellStyle name="SAPBEXstdItem 4 3 3" xfId="5749" xr:uid="{00000000-0005-0000-0000-00003D890000}"/>
    <cellStyle name="SAPBEXstdItem 4 3 3 2" xfId="15447" xr:uid="{00000000-0005-0000-0000-00003E890000}"/>
    <cellStyle name="SAPBEXstdItem 4 3 3 2 2" xfId="27001" xr:uid="{00000000-0005-0000-0000-00003F890000}"/>
    <cellStyle name="SAPBEXstdItem 4 3 3 2 3" xfId="38023" xr:uid="{00000000-0005-0000-0000-000040890000}"/>
    <cellStyle name="SAPBEXstdItem 4 3 3 3" xfId="17393" xr:uid="{00000000-0005-0000-0000-000041890000}"/>
    <cellStyle name="SAPBEXstdItem 4 3 3 3 2" xfId="28881" xr:uid="{00000000-0005-0000-0000-000042890000}"/>
    <cellStyle name="SAPBEXstdItem 4 3 3 3 3" xfId="39685" xr:uid="{00000000-0005-0000-0000-000043890000}"/>
    <cellStyle name="SAPBEXstdItem 4 3 3 4" xfId="18980" xr:uid="{00000000-0005-0000-0000-000044890000}"/>
    <cellStyle name="SAPBEXstdItem 4 3 3 4 2" xfId="30468" xr:uid="{00000000-0005-0000-0000-000045890000}"/>
    <cellStyle name="SAPBEXstdItem 4 3 3 4 3" xfId="41257" xr:uid="{00000000-0005-0000-0000-000046890000}"/>
    <cellStyle name="SAPBEXstdItem 4 3 3 5" xfId="20719" xr:uid="{00000000-0005-0000-0000-000047890000}"/>
    <cellStyle name="SAPBEXstdItem 4 3 3 5 2" xfId="32202" xr:uid="{00000000-0005-0000-0000-000048890000}"/>
    <cellStyle name="SAPBEXstdItem 4 3 3 5 3" xfId="42803" xr:uid="{00000000-0005-0000-0000-000049890000}"/>
    <cellStyle name="SAPBEXstdItem 4 3 3 6" xfId="10824" xr:uid="{00000000-0005-0000-0000-00004A890000}"/>
    <cellStyle name="SAPBEXstdItem 4 3 3 7" xfId="22541" xr:uid="{00000000-0005-0000-0000-00004B890000}"/>
    <cellStyle name="SAPBEXstdItem 4 3 3 8" xfId="33887" xr:uid="{00000000-0005-0000-0000-00004C890000}"/>
    <cellStyle name="SAPBEXstdItem 4 3 4" xfId="7120" xr:uid="{00000000-0005-0000-0000-00004D890000}"/>
    <cellStyle name="SAPBEXstdItem 4 3 4 2" xfId="16401" xr:uid="{00000000-0005-0000-0000-00004E890000}"/>
    <cellStyle name="SAPBEXstdItem 4 3 4 2 2" xfId="27955" xr:uid="{00000000-0005-0000-0000-00004F890000}"/>
    <cellStyle name="SAPBEXstdItem 4 3 4 2 3" xfId="38866" xr:uid="{00000000-0005-0000-0000-000050890000}"/>
    <cellStyle name="SAPBEXstdItem 4 3 4 3" xfId="18257" xr:uid="{00000000-0005-0000-0000-000051890000}"/>
    <cellStyle name="SAPBEXstdItem 4 3 4 3 2" xfId="29745" xr:uid="{00000000-0005-0000-0000-000052890000}"/>
    <cellStyle name="SAPBEXstdItem 4 3 4 3 3" xfId="40546" xr:uid="{00000000-0005-0000-0000-000053890000}"/>
    <cellStyle name="SAPBEXstdItem 4 3 4 4" xfId="19920" xr:uid="{00000000-0005-0000-0000-000054890000}"/>
    <cellStyle name="SAPBEXstdItem 4 3 4 4 2" xfId="31408" xr:uid="{00000000-0005-0000-0000-000055890000}"/>
    <cellStyle name="SAPBEXstdItem 4 3 4 4 3" xfId="42090" xr:uid="{00000000-0005-0000-0000-000056890000}"/>
    <cellStyle name="SAPBEXstdItem 4 3 4 5" xfId="21654" xr:uid="{00000000-0005-0000-0000-000057890000}"/>
    <cellStyle name="SAPBEXstdItem 4 3 4 5 2" xfId="33135" xr:uid="{00000000-0005-0000-0000-000058890000}"/>
    <cellStyle name="SAPBEXstdItem 4 3 4 5 3" xfId="43629" xr:uid="{00000000-0005-0000-0000-000059890000}"/>
    <cellStyle name="SAPBEXstdItem 4 3 4 6" xfId="11823" xr:uid="{00000000-0005-0000-0000-00005A890000}"/>
    <cellStyle name="SAPBEXstdItem 4 3 4 7" xfId="23478" xr:uid="{00000000-0005-0000-0000-00005B890000}"/>
    <cellStyle name="SAPBEXstdItem 4 3 4 8" xfId="34815" xr:uid="{00000000-0005-0000-0000-00005C890000}"/>
    <cellStyle name="SAPBEXstdItem 4 3 5" xfId="6418" xr:uid="{00000000-0005-0000-0000-00005D890000}"/>
    <cellStyle name="SAPBEXstdItem 4 3 5 2" xfId="15699" xr:uid="{00000000-0005-0000-0000-00005E890000}"/>
    <cellStyle name="SAPBEXstdItem 4 3 5 2 2" xfId="27253" xr:uid="{00000000-0005-0000-0000-00005F890000}"/>
    <cellStyle name="SAPBEXstdItem 4 3 5 2 3" xfId="38243" xr:uid="{00000000-0005-0000-0000-000060890000}"/>
    <cellStyle name="SAPBEXstdItem 4 3 5 3" xfId="17625" xr:uid="{00000000-0005-0000-0000-000061890000}"/>
    <cellStyle name="SAPBEXstdItem 4 3 5 3 2" xfId="29113" xr:uid="{00000000-0005-0000-0000-000062890000}"/>
    <cellStyle name="SAPBEXstdItem 4 3 5 3 3" xfId="39916" xr:uid="{00000000-0005-0000-0000-000063890000}"/>
    <cellStyle name="SAPBEXstdItem 4 3 5 4" xfId="19218" xr:uid="{00000000-0005-0000-0000-000064890000}"/>
    <cellStyle name="SAPBEXstdItem 4 3 5 4 2" xfId="30706" xr:uid="{00000000-0005-0000-0000-000065890000}"/>
    <cellStyle name="SAPBEXstdItem 4 3 5 4 3" xfId="41467" xr:uid="{00000000-0005-0000-0000-000066890000}"/>
    <cellStyle name="SAPBEXstdItem 4 3 5 5" xfId="20952" xr:uid="{00000000-0005-0000-0000-000067890000}"/>
    <cellStyle name="SAPBEXstdItem 4 3 5 5 2" xfId="32433" xr:uid="{00000000-0005-0000-0000-000068890000}"/>
    <cellStyle name="SAPBEXstdItem 4 3 5 5 3" xfId="43006" xr:uid="{00000000-0005-0000-0000-000069890000}"/>
    <cellStyle name="SAPBEXstdItem 4 3 5 6" xfId="11121" xr:uid="{00000000-0005-0000-0000-00006A890000}"/>
    <cellStyle name="SAPBEXstdItem 4 3 5 7" xfId="22776" xr:uid="{00000000-0005-0000-0000-00006B890000}"/>
    <cellStyle name="SAPBEXstdItem 4 3 5 8" xfId="34113" xr:uid="{00000000-0005-0000-0000-00006C890000}"/>
    <cellStyle name="SAPBEXstdItem 4 3 6" xfId="6808" xr:uid="{00000000-0005-0000-0000-00006D890000}"/>
    <cellStyle name="SAPBEXstdItem 4 3 6 2" xfId="16089" xr:uid="{00000000-0005-0000-0000-00006E890000}"/>
    <cellStyle name="SAPBEXstdItem 4 3 6 2 2" xfId="27643" xr:uid="{00000000-0005-0000-0000-00006F890000}"/>
    <cellStyle name="SAPBEXstdItem 4 3 6 2 3" xfId="38588" xr:uid="{00000000-0005-0000-0000-000070890000}"/>
    <cellStyle name="SAPBEXstdItem 4 3 6 3" xfId="17975" xr:uid="{00000000-0005-0000-0000-000071890000}"/>
    <cellStyle name="SAPBEXstdItem 4 3 6 3 2" xfId="29463" xr:uid="{00000000-0005-0000-0000-000072890000}"/>
    <cellStyle name="SAPBEXstdItem 4 3 6 3 3" xfId="40265" xr:uid="{00000000-0005-0000-0000-000073890000}"/>
    <cellStyle name="SAPBEXstdItem 4 3 6 4" xfId="19608" xr:uid="{00000000-0005-0000-0000-000074890000}"/>
    <cellStyle name="SAPBEXstdItem 4 3 6 4 2" xfId="31096" xr:uid="{00000000-0005-0000-0000-000075890000}"/>
    <cellStyle name="SAPBEXstdItem 4 3 6 4 3" xfId="41812" xr:uid="{00000000-0005-0000-0000-000076890000}"/>
    <cellStyle name="SAPBEXstdItem 4 3 6 5" xfId="21342" xr:uid="{00000000-0005-0000-0000-000077890000}"/>
    <cellStyle name="SAPBEXstdItem 4 3 6 5 2" xfId="32823" xr:uid="{00000000-0005-0000-0000-000078890000}"/>
    <cellStyle name="SAPBEXstdItem 4 3 6 5 3" xfId="43351" xr:uid="{00000000-0005-0000-0000-000079890000}"/>
    <cellStyle name="SAPBEXstdItem 4 3 6 6" xfId="11511" xr:uid="{00000000-0005-0000-0000-00007A890000}"/>
    <cellStyle name="SAPBEXstdItem 4 3 6 7" xfId="23166" xr:uid="{00000000-0005-0000-0000-00007B890000}"/>
    <cellStyle name="SAPBEXstdItem 4 3 6 8" xfId="34503" xr:uid="{00000000-0005-0000-0000-00007C890000}"/>
    <cellStyle name="SAPBEXstdItem 4 3 7" xfId="10342" xr:uid="{00000000-0005-0000-0000-00007D890000}"/>
    <cellStyle name="SAPBEXstdItem 4 3 8" xfId="13946" xr:uid="{00000000-0005-0000-0000-00007E890000}"/>
    <cellStyle name="SAPBEXstdItem 4 3 8 2" xfId="25510" xr:uid="{00000000-0005-0000-0000-00007F890000}"/>
    <cellStyle name="SAPBEXstdItem 4 3 8 3" xfId="36715" xr:uid="{00000000-0005-0000-0000-000080890000}"/>
    <cellStyle name="SAPBEXstdItem 4 3 9" xfId="14667" xr:uid="{00000000-0005-0000-0000-000081890000}"/>
    <cellStyle name="SAPBEXstdItem 4 3 9 2" xfId="26228" xr:uid="{00000000-0005-0000-0000-000082890000}"/>
    <cellStyle name="SAPBEXstdItem 4 3 9 3" xfId="37330" xr:uid="{00000000-0005-0000-0000-000083890000}"/>
    <cellStyle name="SAPBEXstdItem 4 4" xfId="4592" xr:uid="{00000000-0005-0000-0000-000084890000}"/>
    <cellStyle name="SAPBEXstdItem 4 4 10" xfId="9197" xr:uid="{00000000-0005-0000-0000-000085890000}"/>
    <cellStyle name="SAPBEXstdItem 4 4 11" xfId="8539" xr:uid="{00000000-0005-0000-0000-000086890000}"/>
    <cellStyle name="SAPBEXstdItem 4 4 12" xfId="8638" xr:uid="{00000000-0005-0000-0000-000087890000}"/>
    <cellStyle name="SAPBEXstdItem 4 4 2" xfId="7413" xr:uid="{00000000-0005-0000-0000-000088890000}"/>
    <cellStyle name="SAPBEXstdItem 4 4 2 2" xfId="16642" xr:uid="{00000000-0005-0000-0000-000089890000}"/>
    <cellStyle name="SAPBEXstdItem 4 4 2 2 2" xfId="28196" xr:uid="{00000000-0005-0000-0000-00008A890000}"/>
    <cellStyle name="SAPBEXstdItem 4 4 2 2 3" xfId="39079" xr:uid="{00000000-0005-0000-0000-00008B890000}"/>
    <cellStyle name="SAPBEXstdItem 4 4 2 3" xfId="18475" xr:uid="{00000000-0005-0000-0000-00008C890000}"/>
    <cellStyle name="SAPBEXstdItem 4 4 2 3 2" xfId="29963" xr:uid="{00000000-0005-0000-0000-00008D890000}"/>
    <cellStyle name="SAPBEXstdItem 4 4 2 3 3" xfId="40763" xr:uid="{00000000-0005-0000-0000-00008E890000}"/>
    <cellStyle name="SAPBEXstdItem 4 4 2 4" xfId="20161" xr:uid="{00000000-0005-0000-0000-00008F890000}"/>
    <cellStyle name="SAPBEXstdItem 4 4 2 4 2" xfId="31649" xr:uid="{00000000-0005-0000-0000-000090890000}"/>
    <cellStyle name="SAPBEXstdItem 4 4 2 4 3" xfId="42303" xr:uid="{00000000-0005-0000-0000-000091890000}"/>
    <cellStyle name="SAPBEXstdItem 4 4 2 5" xfId="21895" xr:uid="{00000000-0005-0000-0000-000092890000}"/>
    <cellStyle name="SAPBEXstdItem 4 4 2 5 2" xfId="33376" xr:uid="{00000000-0005-0000-0000-000093890000}"/>
    <cellStyle name="SAPBEXstdItem 4 4 2 5 3" xfId="43842" xr:uid="{00000000-0005-0000-0000-000094890000}"/>
    <cellStyle name="SAPBEXstdItem 4 4 2 6" xfId="12062" xr:uid="{00000000-0005-0000-0000-000095890000}"/>
    <cellStyle name="SAPBEXstdItem 4 4 2 7" xfId="23719" xr:uid="{00000000-0005-0000-0000-000096890000}"/>
    <cellStyle name="SAPBEXstdItem 4 4 2 8" xfId="35054" xr:uid="{00000000-0005-0000-0000-000097890000}"/>
    <cellStyle name="SAPBEXstdItem 4 4 3" xfId="7907" xr:uid="{00000000-0005-0000-0000-000098890000}"/>
    <cellStyle name="SAPBEXstdItem 4 4 3 2" xfId="16892" xr:uid="{00000000-0005-0000-0000-000099890000}"/>
    <cellStyle name="SAPBEXstdItem 4 4 3 2 2" xfId="28446" xr:uid="{00000000-0005-0000-0000-00009A890000}"/>
    <cellStyle name="SAPBEXstdItem 4 4 3 2 3" xfId="39288" xr:uid="{00000000-0005-0000-0000-00009B890000}"/>
    <cellStyle name="SAPBEXstdItem 4 4 3 3" xfId="18671" xr:uid="{00000000-0005-0000-0000-00009C890000}"/>
    <cellStyle name="SAPBEXstdItem 4 4 3 3 2" xfId="30159" xr:uid="{00000000-0005-0000-0000-00009D890000}"/>
    <cellStyle name="SAPBEXstdItem 4 4 3 3 3" xfId="40956" xr:uid="{00000000-0005-0000-0000-00009E890000}"/>
    <cellStyle name="SAPBEXstdItem 4 4 3 4" xfId="20379" xr:uid="{00000000-0005-0000-0000-00009F890000}"/>
    <cellStyle name="SAPBEXstdItem 4 4 3 4 2" xfId="31867" xr:uid="{00000000-0005-0000-0000-0000A0890000}"/>
    <cellStyle name="SAPBEXstdItem 4 4 3 4 3" xfId="42484" xr:uid="{00000000-0005-0000-0000-0000A1890000}"/>
    <cellStyle name="SAPBEXstdItem 4 4 3 5" xfId="22113" xr:uid="{00000000-0005-0000-0000-0000A2890000}"/>
    <cellStyle name="SAPBEXstdItem 4 4 3 5 2" xfId="33594" xr:uid="{00000000-0005-0000-0000-0000A3890000}"/>
    <cellStyle name="SAPBEXstdItem 4 4 3 5 3" xfId="44023" xr:uid="{00000000-0005-0000-0000-0000A4890000}"/>
    <cellStyle name="SAPBEXstdItem 4 4 3 6" xfId="12358" xr:uid="{00000000-0005-0000-0000-0000A5890000}"/>
    <cellStyle name="SAPBEXstdItem 4 4 3 7" xfId="23937" xr:uid="{00000000-0005-0000-0000-0000A6890000}"/>
    <cellStyle name="SAPBEXstdItem 4 4 3 8" xfId="35272" xr:uid="{00000000-0005-0000-0000-0000A7890000}"/>
    <cellStyle name="SAPBEXstdItem 4 4 4" xfId="8009" xr:uid="{00000000-0005-0000-0000-0000A8890000}"/>
    <cellStyle name="SAPBEXstdItem 4 4 4 2" xfId="16994" xr:uid="{00000000-0005-0000-0000-0000A9890000}"/>
    <cellStyle name="SAPBEXstdItem 4 4 4 2 2" xfId="28548" xr:uid="{00000000-0005-0000-0000-0000AA890000}"/>
    <cellStyle name="SAPBEXstdItem 4 4 4 2 3" xfId="39386" xr:uid="{00000000-0005-0000-0000-0000AB890000}"/>
    <cellStyle name="SAPBEXstdItem 4 4 4 3" xfId="18771" xr:uid="{00000000-0005-0000-0000-0000AC890000}"/>
    <cellStyle name="SAPBEXstdItem 4 4 4 3 2" xfId="30259" xr:uid="{00000000-0005-0000-0000-0000AD890000}"/>
    <cellStyle name="SAPBEXstdItem 4 4 4 3 3" xfId="41055" xr:uid="{00000000-0005-0000-0000-0000AE890000}"/>
    <cellStyle name="SAPBEXstdItem 4 4 4 4" xfId="20481" xr:uid="{00000000-0005-0000-0000-0000AF890000}"/>
    <cellStyle name="SAPBEXstdItem 4 4 4 4 2" xfId="31969" xr:uid="{00000000-0005-0000-0000-0000B0890000}"/>
    <cellStyle name="SAPBEXstdItem 4 4 4 4 3" xfId="42582" xr:uid="{00000000-0005-0000-0000-0000B1890000}"/>
    <cellStyle name="SAPBEXstdItem 4 4 4 5" xfId="22215" xr:uid="{00000000-0005-0000-0000-0000B2890000}"/>
    <cellStyle name="SAPBEXstdItem 4 4 4 5 2" xfId="33696" xr:uid="{00000000-0005-0000-0000-0000B3890000}"/>
    <cellStyle name="SAPBEXstdItem 4 4 4 5 3" xfId="44121" xr:uid="{00000000-0005-0000-0000-0000B4890000}"/>
    <cellStyle name="SAPBEXstdItem 4 4 4 6" xfId="12460" xr:uid="{00000000-0005-0000-0000-0000B5890000}"/>
    <cellStyle name="SAPBEXstdItem 4 4 4 7" xfId="24039" xr:uid="{00000000-0005-0000-0000-0000B6890000}"/>
    <cellStyle name="SAPBEXstdItem 4 4 4 8" xfId="35374" xr:uid="{00000000-0005-0000-0000-0000B7890000}"/>
    <cellStyle name="SAPBEXstdItem 4 4 5" xfId="10343" xr:uid="{00000000-0005-0000-0000-0000B8890000}"/>
    <cellStyle name="SAPBEXstdItem 4 4 6" xfId="14284" xr:uid="{00000000-0005-0000-0000-0000B9890000}"/>
    <cellStyle name="SAPBEXstdItem 4 4 6 2" xfId="25848" xr:uid="{00000000-0005-0000-0000-0000BA890000}"/>
    <cellStyle name="SAPBEXstdItem 4 4 6 3" xfId="37011" xr:uid="{00000000-0005-0000-0000-0000BB890000}"/>
    <cellStyle name="SAPBEXstdItem 4 4 7" xfId="13407" xr:uid="{00000000-0005-0000-0000-0000BC890000}"/>
    <cellStyle name="SAPBEXstdItem 4 4 7 2" xfId="24973" xr:uid="{00000000-0005-0000-0000-0000BD890000}"/>
    <cellStyle name="SAPBEXstdItem 4 4 7 3" xfId="36241" xr:uid="{00000000-0005-0000-0000-0000BE890000}"/>
    <cellStyle name="SAPBEXstdItem 4 4 8" xfId="15352" xr:uid="{00000000-0005-0000-0000-0000BF890000}"/>
    <cellStyle name="SAPBEXstdItem 4 4 8 2" xfId="26907" xr:uid="{00000000-0005-0000-0000-0000C0890000}"/>
    <cellStyle name="SAPBEXstdItem 4 4 8 3" xfId="37931" xr:uid="{00000000-0005-0000-0000-0000C1890000}"/>
    <cellStyle name="SAPBEXstdItem 4 4 9" xfId="14001" xr:uid="{00000000-0005-0000-0000-0000C2890000}"/>
    <cellStyle name="SAPBEXstdItem 4 4 9 2" xfId="25565" xr:uid="{00000000-0005-0000-0000-0000C3890000}"/>
    <cellStyle name="SAPBEXstdItem 4 4 9 3" xfId="36766" xr:uid="{00000000-0005-0000-0000-0000C4890000}"/>
    <cellStyle name="SAPBEXstdItem 4 5" xfId="4593" xr:uid="{00000000-0005-0000-0000-0000C5890000}"/>
    <cellStyle name="SAPBEXstdItem 4 6" xfId="6586" xr:uid="{00000000-0005-0000-0000-0000C6890000}"/>
    <cellStyle name="SAPBEXstdItem 4 6 2" xfId="15867" xr:uid="{00000000-0005-0000-0000-0000C7890000}"/>
    <cellStyle name="SAPBEXstdItem 4 6 2 2" xfId="27421" xr:uid="{00000000-0005-0000-0000-0000C8890000}"/>
    <cellStyle name="SAPBEXstdItem 4 6 2 3" xfId="38391" xr:uid="{00000000-0005-0000-0000-0000C9890000}"/>
    <cellStyle name="SAPBEXstdItem 4 6 3" xfId="17776" xr:uid="{00000000-0005-0000-0000-0000CA890000}"/>
    <cellStyle name="SAPBEXstdItem 4 6 3 2" xfId="29264" xr:uid="{00000000-0005-0000-0000-0000CB890000}"/>
    <cellStyle name="SAPBEXstdItem 4 6 3 3" xfId="40067" xr:uid="{00000000-0005-0000-0000-0000CC890000}"/>
    <cellStyle name="SAPBEXstdItem 4 6 4" xfId="19386" xr:uid="{00000000-0005-0000-0000-0000CD890000}"/>
    <cellStyle name="SAPBEXstdItem 4 6 4 2" xfId="30874" xr:uid="{00000000-0005-0000-0000-0000CE890000}"/>
    <cellStyle name="SAPBEXstdItem 4 6 4 3" xfId="41615" xr:uid="{00000000-0005-0000-0000-0000CF890000}"/>
    <cellStyle name="SAPBEXstdItem 4 6 5" xfId="21120" xr:uid="{00000000-0005-0000-0000-0000D0890000}"/>
    <cellStyle name="SAPBEXstdItem 4 6 5 2" xfId="32601" xr:uid="{00000000-0005-0000-0000-0000D1890000}"/>
    <cellStyle name="SAPBEXstdItem 4 6 5 3" xfId="43154" xr:uid="{00000000-0005-0000-0000-0000D2890000}"/>
    <cellStyle name="SAPBEXstdItem 4 6 6" xfId="11289" xr:uid="{00000000-0005-0000-0000-0000D3890000}"/>
    <cellStyle name="SAPBEXstdItem 4 6 7" xfId="22944" xr:uid="{00000000-0005-0000-0000-0000D4890000}"/>
    <cellStyle name="SAPBEXstdItem 4 6 8" xfId="34281" xr:uid="{00000000-0005-0000-0000-0000D5890000}"/>
    <cellStyle name="SAPBEXstdItem 4 7" xfId="6886" xr:uid="{00000000-0005-0000-0000-0000D6890000}"/>
    <cellStyle name="SAPBEXstdItem 4 7 2" xfId="16167" xr:uid="{00000000-0005-0000-0000-0000D7890000}"/>
    <cellStyle name="SAPBEXstdItem 4 7 2 2" xfId="27721" xr:uid="{00000000-0005-0000-0000-0000D8890000}"/>
    <cellStyle name="SAPBEXstdItem 4 7 2 3" xfId="38657" xr:uid="{00000000-0005-0000-0000-0000D9890000}"/>
    <cellStyle name="SAPBEXstdItem 4 7 3" xfId="18045" xr:uid="{00000000-0005-0000-0000-0000DA890000}"/>
    <cellStyle name="SAPBEXstdItem 4 7 3 2" xfId="29533" xr:uid="{00000000-0005-0000-0000-0000DB890000}"/>
    <cellStyle name="SAPBEXstdItem 4 7 3 3" xfId="40335" xr:uid="{00000000-0005-0000-0000-0000DC890000}"/>
    <cellStyle name="SAPBEXstdItem 4 7 4" xfId="19686" xr:uid="{00000000-0005-0000-0000-0000DD890000}"/>
    <cellStyle name="SAPBEXstdItem 4 7 4 2" xfId="31174" xr:uid="{00000000-0005-0000-0000-0000DE890000}"/>
    <cellStyle name="SAPBEXstdItem 4 7 4 3" xfId="41881" xr:uid="{00000000-0005-0000-0000-0000DF890000}"/>
    <cellStyle name="SAPBEXstdItem 4 7 5" xfId="21420" xr:uid="{00000000-0005-0000-0000-0000E0890000}"/>
    <cellStyle name="SAPBEXstdItem 4 7 5 2" xfId="32901" xr:uid="{00000000-0005-0000-0000-0000E1890000}"/>
    <cellStyle name="SAPBEXstdItem 4 7 5 3" xfId="43420" xr:uid="{00000000-0005-0000-0000-0000E2890000}"/>
    <cellStyle name="SAPBEXstdItem 4 7 6" xfId="11589" xr:uid="{00000000-0005-0000-0000-0000E3890000}"/>
    <cellStyle name="SAPBEXstdItem 4 7 7" xfId="23244" xr:uid="{00000000-0005-0000-0000-0000E4890000}"/>
    <cellStyle name="SAPBEXstdItem 4 7 8" xfId="34581" xr:uid="{00000000-0005-0000-0000-0000E5890000}"/>
    <cellStyle name="SAPBEXstdItem 4 8" xfId="6694" xr:uid="{00000000-0005-0000-0000-0000E6890000}"/>
    <cellStyle name="SAPBEXstdItem 4 8 2" xfId="15975" xr:uid="{00000000-0005-0000-0000-0000E7890000}"/>
    <cellStyle name="SAPBEXstdItem 4 8 2 2" xfId="27529" xr:uid="{00000000-0005-0000-0000-0000E8890000}"/>
    <cellStyle name="SAPBEXstdItem 4 8 2 3" xfId="38493" xr:uid="{00000000-0005-0000-0000-0000E9890000}"/>
    <cellStyle name="SAPBEXstdItem 4 8 3" xfId="17879" xr:uid="{00000000-0005-0000-0000-0000EA890000}"/>
    <cellStyle name="SAPBEXstdItem 4 8 3 2" xfId="29367" xr:uid="{00000000-0005-0000-0000-0000EB890000}"/>
    <cellStyle name="SAPBEXstdItem 4 8 3 3" xfId="40170" xr:uid="{00000000-0005-0000-0000-0000EC890000}"/>
    <cellStyle name="SAPBEXstdItem 4 8 4" xfId="19494" xr:uid="{00000000-0005-0000-0000-0000ED890000}"/>
    <cellStyle name="SAPBEXstdItem 4 8 4 2" xfId="30982" xr:uid="{00000000-0005-0000-0000-0000EE890000}"/>
    <cellStyle name="SAPBEXstdItem 4 8 4 3" xfId="41717" xr:uid="{00000000-0005-0000-0000-0000EF890000}"/>
    <cellStyle name="SAPBEXstdItem 4 8 5" xfId="21228" xr:uid="{00000000-0005-0000-0000-0000F0890000}"/>
    <cellStyle name="SAPBEXstdItem 4 8 5 2" xfId="32709" xr:uid="{00000000-0005-0000-0000-0000F1890000}"/>
    <cellStyle name="SAPBEXstdItem 4 8 5 3" xfId="43256" xr:uid="{00000000-0005-0000-0000-0000F2890000}"/>
    <cellStyle name="SAPBEXstdItem 4 8 6" xfId="11397" xr:uid="{00000000-0005-0000-0000-0000F3890000}"/>
    <cellStyle name="SAPBEXstdItem 4 8 7" xfId="23052" xr:uid="{00000000-0005-0000-0000-0000F4890000}"/>
    <cellStyle name="SAPBEXstdItem 4 8 8" xfId="34389" xr:uid="{00000000-0005-0000-0000-0000F5890000}"/>
    <cellStyle name="SAPBEXstdItem 4 9" xfId="10337" xr:uid="{00000000-0005-0000-0000-0000F6890000}"/>
    <cellStyle name="SAPBEXstdItem 4 9 2" xfId="15036" xr:uid="{00000000-0005-0000-0000-0000F7890000}"/>
    <cellStyle name="SAPBEXstdItem 4 9 2 2" xfId="26594" xr:uid="{00000000-0005-0000-0000-0000F8890000}"/>
    <cellStyle name="SAPBEXstdItem 4 9 2 3" xfId="37644" xr:uid="{00000000-0005-0000-0000-0000F9890000}"/>
    <cellStyle name="SAPBEXstdItem 4 9 3" xfId="13237" xr:uid="{00000000-0005-0000-0000-0000FA890000}"/>
    <cellStyle name="SAPBEXstdItem 4 9 3 2" xfId="24805" xr:uid="{00000000-0005-0000-0000-0000FB890000}"/>
    <cellStyle name="SAPBEXstdItem 4 9 3 3" xfId="36086" xr:uid="{00000000-0005-0000-0000-0000FC890000}"/>
    <cellStyle name="SAPBEXstdItem 4 9 4" xfId="12871" xr:uid="{00000000-0005-0000-0000-0000FD890000}"/>
    <cellStyle name="SAPBEXstdItem 4 9 4 2" xfId="24441" xr:uid="{00000000-0005-0000-0000-0000FE890000}"/>
    <cellStyle name="SAPBEXstdItem 4 9 4 3" xfId="35756" xr:uid="{00000000-0005-0000-0000-0000FF890000}"/>
    <cellStyle name="SAPBEXstdItem 4 9 5" xfId="14805" xr:uid="{00000000-0005-0000-0000-0000008A0000}"/>
    <cellStyle name="SAPBEXstdItem 4 9 5 2" xfId="26364" xr:uid="{00000000-0005-0000-0000-0000018A0000}"/>
    <cellStyle name="SAPBEXstdItem 4 9 5 3" xfId="37452" xr:uid="{00000000-0005-0000-0000-0000028A0000}"/>
    <cellStyle name="SAPBEXstdItem 4 9 6" xfId="22407" xr:uid="{00000000-0005-0000-0000-0000038A0000}"/>
    <cellStyle name="SAPBEXstdItem 4 9 7" xfId="8189" xr:uid="{00000000-0005-0000-0000-0000048A0000}"/>
    <cellStyle name="SAPBEXstdItem 5" xfId="4594" xr:uid="{00000000-0005-0000-0000-0000058A0000}"/>
    <cellStyle name="SAPBEXstdItem 5 10" xfId="12862" xr:uid="{00000000-0005-0000-0000-0000068A0000}"/>
    <cellStyle name="SAPBEXstdItem 5 10 2" xfId="24432" xr:uid="{00000000-0005-0000-0000-0000078A0000}"/>
    <cellStyle name="SAPBEXstdItem 5 10 3" xfId="35748" xr:uid="{00000000-0005-0000-0000-0000088A0000}"/>
    <cellStyle name="SAPBEXstdItem 5 11" xfId="18595" xr:uid="{00000000-0005-0000-0000-0000098A0000}"/>
    <cellStyle name="SAPBEXstdItem 5 11 2" xfId="30083" xr:uid="{00000000-0005-0000-0000-00000A8A0000}"/>
    <cellStyle name="SAPBEXstdItem 5 11 3" xfId="40881" xr:uid="{00000000-0005-0000-0000-00000B8A0000}"/>
    <cellStyle name="SAPBEXstdItem 5 12" xfId="8842" xr:uid="{00000000-0005-0000-0000-00000C8A0000}"/>
    <cellStyle name="SAPBEXstdItem 5 13" xfId="9491" xr:uid="{00000000-0005-0000-0000-00000D8A0000}"/>
    <cellStyle name="SAPBEXstdItem 5 2" xfId="4595" xr:uid="{00000000-0005-0000-0000-00000E8A0000}"/>
    <cellStyle name="SAPBEXstdItem 5 3" xfId="5227" xr:uid="{00000000-0005-0000-0000-00000F8A0000}"/>
    <cellStyle name="SAPBEXstdItem 5 3 2" xfId="15214" xr:uid="{00000000-0005-0000-0000-0000108A0000}"/>
    <cellStyle name="SAPBEXstdItem 5 3 2 2" xfId="26771" xr:uid="{00000000-0005-0000-0000-0000118A0000}"/>
    <cellStyle name="SAPBEXstdItem 5 3 2 3" xfId="37805" xr:uid="{00000000-0005-0000-0000-0000128A0000}"/>
    <cellStyle name="SAPBEXstdItem 5 3 3" xfId="17215" xr:uid="{00000000-0005-0000-0000-0000138A0000}"/>
    <cellStyle name="SAPBEXstdItem 5 3 3 2" xfId="28703" xr:uid="{00000000-0005-0000-0000-0000148A0000}"/>
    <cellStyle name="SAPBEXstdItem 5 3 3 3" xfId="39522" xr:uid="{00000000-0005-0000-0000-0000158A0000}"/>
    <cellStyle name="SAPBEXstdItem 5 3 4" xfId="13578" xr:uid="{00000000-0005-0000-0000-0000168A0000}"/>
    <cellStyle name="SAPBEXstdItem 5 3 4 2" xfId="25142" xr:uid="{00000000-0005-0000-0000-0000178A0000}"/>
    <cellStyle name="SAPBEXstdItem 5 3 4 3" xfId="36389" xr:uid="{00000000-0005-0000-0000-0000188A0000}"/>
    <cellStyle name="SAPBEXstdItem 5 3 5" xfId="20607" xr:uid="{00000000-0005-0000-0000-0000198A0000}"/>
    <cellStyle name="SAPBEXstdItem 5 3 5 2" xfId="32091" xr:uid="{00000000-0005-0000-0000-00001A8A0000}"/>
    <cellStyle name="SAPBEXstdItem 5 3 5 3" xfId="42697" xr:uid="{00000000-0005-0000-0000-00001B8A0000}"/>
    <cellStyle name="SAPBEXstdItem 5 3 6" xfId="10649" xr:uid="{00000000-0005-0000-0000-00001C8A0000}"/>
    <cellStyle name="SAPBEXstdItem 5 3 7" xfId="22421" xr:uid="{00000000-0005-0000-0000-00001D8A0000}"/>
    <cellStyle name="SAPBEXstdItem 5 3 8" xfId="33786" xr:uid="{00000000-0005-0000-0000-00001E8A0000}"/>
    <cellStyle name="SAPBEXstdItem 5 4" xfId="6611" xr:uid="{00000000-0005-0000-0000-00001F8A0000}"/>
    <cellStyle name="SAPBEXstdItem 5 4 2" xfId="15892" xr:uid="{00000000-0005-0000-0000-0000208A0000}"/>
    <cellStyle name="SAPBEXstdItem 5 4 2 2" xfId="27446" xr:uid="{00000000-0005-0000-0000-0000218A0000}"/>
    <cellStyle name="SAPBEXstdItem 5 4 2 3" xfId="38415" xr:uid="{00000000-0005-0000-0000-0000228A0000}"/>
    <cellStyle name="SAPBEXstdItem 5 4 3" xfId="17800" xr:uid="{00000000-0005-0000-0000-0000238A0000}"/>
    <cellStyle name="SAPBEXstdItem 5 4 3 2" xfId="29288" xr:uid="{00000000-0005-0000-0000-0000248A0000}"/>
    <cellStyle name="SAPBEXstdItem 5 4 3 3" xfId="40091" xr:uid="{00000000-0005-0000-0000-0000258A0000}"/>
    <cellStyle name="SAPBEXstdItem 5 4 4" xfId="19411" xr:uid="{00000000-0005-0000-0000-0000268A0000}"/>
    <cellStyle name="SAPBEXstdItem 5 4 4 2" xfId="30899" xr:uid="{00000000-0005-0000-0000-0000278A0000}"/>
    <cellStyle name="SAPBEXstdItem 5 4 4 3" xfId="41639" xr:uid="{00000000-0005-0000-0000-0000288A0000}"/>
    <cellStyle name="SAPBEXstdItem 5 4 5" xfId="21145" xr:uid="{00000000-0005-0000-0000-0000298A0000}"/>
    <cellStyle name="SAPBEXstdItem 5 4 5 2" xfId="32626" xr:uid="{00000000-0005-0000-0000-00002A8A0000}"/>
    <cellStyle name="SAPBEXstdItem 5 4 5 3" xfId="43178" xr:uid="{00000000-0005-0000-0000-00002B8A0000}"/>
    <cellStyle name="SAPBEXstdItem 5 4 6" xfId="11314" xr:uid="{00000000-0005-0000-0000-00002C8A0000}"/>
    <cellStyle name="SAPBEXstdItem 5 4 7" xfId="22969" xr:uid="{00000000-0005-0000-0000-00002D8A0000}"/>
    <cellStyle name="SAPBEXstdItem 5 4 8" xfId="34306" xr:uid="{00000000-0005-0000-0000-00002E8A0000}"/>
    <cellStyle name="SAPBEXstdItem 5 5" xfId="7784" xr:uid="{00000000-0005-0000-0000-00002F8A0000}"/>
    <cellStyle name="SAPBEXstdItem 5 5 2" xfId="16769" xr:uid="{00000000-0005-0000-0000-0000308A0000}"/>
    <cellStyle name="SAPBEXstdItem 5 5 2 2" xfId="28323" xr:uid="{00000000-0005-0000-0000-0000318A0000}"/>
    <cellStyle name="SAPBEXstdItem 5 5 2 3" xfId="39191" xr:uid="{00000000-0005-0000-0000-0000328A0000}"/>
    <cellStyle name="SAPBEXstdItem 5 5 3" xfId="18566" xr:uid="{00000000-0005-0000-0000-0000338A0000}"/>
    <cellStyle name="SAPBEXstdItem 5 5 3 2" xfId="30054" xr:uid="{00000000-0005-0000-0000-0000348A0000}"/>
    <cellStyle name="SAPBEXstdItem 5 5 3 3" xfId="40852" xr:uid="{00000000-0005-0000-0000-0000358A0000}"/>
    <cellStyle name="SAPBEXstdItem 5 5 4" xfId="20256" xr:uid="{00000000-0005-0000-0000-0000368A0000}"/>
    <cellStyle name="SAPBEXstdItem 5 5 4 2" xfId="31744" xr:uid="{00000000-0005-0000-0000-0000378A0000}"/>
    <cellStyle name="SAPBEXstdItem 5 5 4 3" xfId="42387" xr:uid="{00000000-0005-0000-0000-0000388A0000}"/>
    <cellStyle name="SAPBEXstdItem 5 5 5" xfId="21990" xr:uid="{00000000-0005-0000-0000-0000398A0000}"/>
    <cellStyle name="SAPBEXstdItem 5 5 5 2" xfId="33471" xr:uid="{00000000-0005-0000-0000-00003A8A0000}"/>
    <cellStyle name="SAPBEXstdItem 5 5 5 3" xfId="43926" xr:uid="{00000000-0005-0000-0000-00003B8A0000}"/>
    <cellStyle name="SAPBEXstdItem 5 5 6" xfId="12235" xr:uid="{00000000-0005-0000-0000-00003C8A0000}"/>
    <cellStyle name="SAPBEXstdItem 5 5 7" xfId="23814" xr:uid="{00000000-0005-0000-0000-00003D8A0000}"/>
    <cellStyle name="SAPBEXstdItem 5 5 8" xfId="35149" xr:uid="{00000000-0005-0000-0000-00003E8A0000}"/>
    <cellStyle name="SAPBEXstdItem 5 6" xfId="8063" xr:uid="{00000000-0005-0000-0000-00003F8A0000}"/>
    <cellStyle name="SAPBEXstdItem 5 6 2" xfId="17048" xr:uid="{00000000-0005-0000-0000-0000408A0000}"/>
    <cellStyle name="SAPBEXstdItem 5 6 2 2" xfId="28602" xr:uid="{00000000-0005-0000-0000-0000418A0000}"/>
    <cellStyle name="SAPBEXstdItem 5 6 2 3" xfId="39439" xr:uid="{00000000-0005-0000-0000-0000428A0000}"/>
    <cellStyle name="SAPBEXstdItem 5 6 3" xfId="18825" xr:uid="{00000000-0005-0000-0000-0000438A0000}"/>
    <cellStyle name="SAPBEXstdItem 5 6 3 2" xfId="30313" xr:uid="{00000000-0005-0000-0000-0000448A0000}"/>
    <cellStyle name="SAPBEXstdItem 5 6 3 3" xfId="41108" xr:uid="{00000000-0005-0000-0000-0000458A0000}"/>
    <cellStyle name="SAPBEXstdItem 5 6 4" xfId="20535" xr:uid="{00000000-0005-0000-0000-0000468A0000}"/>
    <cellStyle name="SAPBEXstdItem 5 6 4 2" xfId="32023" xr:uid="{00000000-0005-0000-0000-0000478A0000}"/>
    <cellStyle name="SAPBEXstdItem 5 6 4 3" xfId="42635" xr:uid="{00000000-0005-0000-0000-0000488A0000}"/>
    <cellStyle name="SAPBEXstdItem 5 6 5" xfId="22269" xr:uid="{00000000-0005-0000-0000-0000498A0000}"/>
    <cellStyle name="SAPBEXstdItem 5 6 5 2" xfId="33750" xr:uid="{00000000-0005-0000-0000-00004A8A0000}"/>
    <cellStyle name="SAPBEXstdItem 5 6 5 3" xfId="44174" xr:uid="{00000000-0005-0000-0000-00004B8A0000}"/>
    <cellStyle name="SAPBEXstdItem 5 6 6" xfId="12514" xr:uid="{00000000-0005-0000-0000-00004C8A0000}"/>
    <cellStyle name="SAPBEXstdItem 5 6 7" xfId="24093" xr:uid="{00000000-0005-0000-0000-00004D8A0000}"/>
    <cellStyle name="SAPBEXstdItem 5 6 8" xfId="35428" xr:uid="{00000000-0005-0000-0000-00004E8A0000}"/>
    <cellStyle name="SAPBEXstdItem 5 7" xfId="10344" xr:uid="{00000000-0005-0000-0000-00004F8A0000}"/>
    <cellStyle name="SAPBEXstdItem 5 8" xfId="13101" xr:uid="{00000000-0005-0000-0000-0000508A0000}"/>
    <cellStyle name="SAPBEXstdItem 5 8 2" xfId="24670" xr:uid="{00000000-0005-0000-0000-0000518A0000}"/>
    <cellStyle name="SAPBEXstdItem 5 8 3" xfId="35958" xr:uid="{00000000-0005-0000-0000-0000528A0000}"/>
    <cellStyle name="SAPBEXstdItem 5 9" xfId="14353" xr:uid="{00000000-0005-0000-0000-0000538A0000}"/>
    <cellStyle name="SAPBEXstdItem 5 9 2" xfId="25917" xr:uid="{00000000-0005-0000-0000-0000548A0000}"/>
    <cellStyle name="SAPBEXstdItem 5 9 3" xfId="37072" xr:uid="{00000000-0005-0000-0000-0000558A0000}"/>
    <cellStyle name="SAPBEXstdItem 6" xfId="4596" xr:uid="{00000000-0005-0000-0000-0000568A0000}"/>
    <cellStyle name="SAPBEXstdItem 6 10" xfId="14741" xr:uid="{00000000-0005-0000-0000-0000578A0000}"/>
    <cellStyle name="SAPBEXstdItem 6 10 2" xfId="26300" xr:uid="{00000000-0005-0000-0000-0000588A0000}"/>
    <cellStyle name="SAPBEXstdItem 6 10 3" xfId="37395" xr:uid="{00000000-0005-0000-0000-0000598A0000}"/>
    <cellStyle name="SAPBEXstdItem 6 11" xfId="8598" xr:uid="{00000000-0005-0000-0000-00005A8A0000}"/>
    <cellStyle name="SAPBEXstdItem 6 12" xfId="8464" xr:uid="{00000000-0005-0000-0000-00005B8A0000}"/>
    <cellStyle name="SAPBEXstdItem 6 2" xfId="5792" xr:uid="{00000000-0005-0000-0000-00005C8A0000}"/>
    <cellStyle name="SAPBEXstdItem 6 2 2" xfId="15464" xr:uid="{00000000-0005-0000-0000-00005D8A0000}"/>
    <cellStyle name="SAPBEXstdItem 6 2 2 2" xfId="27018" xr:uid="{00000000-0005-0000-0000-00005E8A0000}"/>
    <cellStyle name="SAPBEXstdItem 6 2 2 3" xfId="38040" xr:uid="{00000000-0005-0000-0000-00005F8A0000}"/>
    <cellStyle name="SAPBEXstdItem 6 2 3" xfId="17418" xr:uid="{00000000-0005-0000-0000-0000608A0000}"/>
    <cellStyle name="SAPBEXstdItem 6 2 3 2" xfId="28906" xr:uid="{00000000-0005-0000-0000-0000618A0000}"/>
    <cellStyle name="SAPBEXstdItem 6 2 3 3" xfId="39710" xr:uid="{00000000-0005-0000-0000-0000628A0000}"/>
    <cellStyle name="SAPBEXstdItem 6 2 4" xfId="18996" xr:uid="{00000000-0005-0000-0000-0000638A0000}"/>
    <cellStyle name="SAPBEXstdItem 6 2 4 2" xfId="30484" xr:uid="{00000000-0005-0000-0000-0000648A0000}"/>
    <cellStyle name="SAPBEXstdItem 6 2 4 3" xfId="41273" xr:uid="{00000000-0005-0000-0000-0000658A0000}"/>
    <cellStyle name="SAPBEXstdItem 6 2 5" xfId="20735" xr:uid="{00000000-0005-0000-0000-0000668A0000}"/>
    <cellStyle name="SAPBEXstdItem 6 2 5 2" xfId="32218" xr:uid="{00000000-0005-0000-0000-0000678A0000}"/>
    <cellStyle name="SAPBEXstdItem 6 2 5 3" xfId="42819" xr:uid="{00000000-0005-0000-0000-0000688A0000}"/>
    <cellStyle name="SAPBEXstdItem 6 2 6" xfId="10852" xr:uid="{00000000-0005-0000-0000-0000698A0000}"/>
    <cellStyle name="SAPBEXstdItem 6 2 7" xfId="22559" xr:uid="{00000000-0005-0000-0000-00006A8A0000}"/>
    <cellStyle name="SAPBEXstdItem 6 2 8" xfId="33903" xr:uid="{00000000-0005-0000-0000-00006B8A0000}"/>
    <cellStyle name="SAPBEXstdItem 6 3" xfId="7141" xr:uid="{00000000-0005-0000-0000-00006C8A0000}"/>
    <cellStyle name="SAPBEXstdItem 6 3 2" xfId="16422" xr:uid="{00000000-0005-0000-0000-00006D8A0000}"/>
    <cellStyle name="SAPBEXstdItem 6 3 2 2" xfId="27976" xr:uid="{00000000-0005-0000-0000-00006E8A0000}"/>
    <cellStyle name="SAPBEXstdItem 6 3 2 3" xfId="38886" xr:uid="{00000000-0005-0000-0000-00006F8A0000}"/>
    <cellStyle name="SAPBEXstdItem 6 3 3" xfId="18277" xr:uid="{00000000-0005-0000-0000-0000708A0000}"/>
    <cellStyle name="SAPBEXstdItem 6 3 3 2" xfId="29765" xr:uid="{00000000-0005-0000-0000-0000718A0000}"/>
    <cellStyle name="SAPBEXstdItem 6 3 3 3" xfId="40566" xr:uid="{00000000-0005-0000-0000-0000728A0000}"/>
    <cellStyle name="SAPBEXstdItem 6 3 4" xfId="19941" xr:uid="{00000000-0005-0000-0000-0000738A0000}"/>
    <cellStyle name="SAPBEXstdItem 6 3 4 2" xfId="31429" xr:uid="{00000000-0005-0000-0000-0000748A0000}"/>
    <cellStyle name="SAPBEXstdItem 6 3 4 3" xfId="42110" xr:uid="{00000000-0005-0000-0000-0000758A0000}"/>
    <cellStyle name="SAPBEXstdItem 6 3 5" xfId="21675" xr:uid="{00000000-0005-0000-0000-0000768A0000}"/>
    <cellStyle name="SAPBEXstdItem 6 3 5 2" xfId="33156" xr:uid="{00000000-0005-0000-0000-0000778A0000}"/>
    <cellStyle name="SAPBEXstdItem 6 3 5 3" xfId="43649" xr:uid="{00000000-0005-0000-0000-0000788A0000}"/>
    <cellStyle name="SAPBEXstdItem 6 3 6" xfId="11844" xr:uid="{00000000-0005-0000-0000-0000798A0000}"/>
    <cellStyle name="SAPBEXstdItem 6 3 7" xfId="23499" xr:uid="{00000000-0005-0000-0000-00007A8A0000}"/>
    <cellStyle name="SAPBEXstdItem 6 3 8" xfId="34836" xr:uid="{00000000-0005-0000-0000-00007B8A0000}"/>
    <cellStyle name="SAPBEXstdItem 6 4" xfId="6522" xr:uid="{00000000-0005-0000-0000-00007C8A0000}"/>
    <cellStyle name="SAPBEXstdItem 6 4 2" xfId="15803" xr:uid="{00000000-0005-0000-0000-00007D8A0000}"/>
    <cellStyle name="SAPBEXstdItem 6 4 2 2" xfId="27357" xr:uid="{00000000-0005-0000-0000-00007E8A0000}"/>
    <cellStyle name="SAPBEXstdItem 6 4 2 3" xfId="38332" xr:uid="{00000000-0005-0000-0000-00007F8A0000}"/>
    <cellStyle name="SAPBEXstdItem 6 4 3" xfId="17717" xr:uid="{00000000-0005-0000-0000-0000808A0000}"/>
    <cellStyle name="SAPBEXstdItem 6 4 3 2" xfId="29205" xr:uid="{00000000-0005-0000-0000-0000818A0000}"/>
    <cellStyle name="SAPBEXstdItem 6 4 3 3" xfId="40008" xr:uid="{00000000-0005-0000-0000-0000828A0000}"/>
    <cellStyle name="SAPBEXstdItem 6 4 4" xfId="19322" xr:uid="{00000000-0005-0000-0000-0000838A0000}"/>
    <cellStyle name="SAPBEXstdItem 6 4 4 2" xfId="30810" xr:uid="{00000000-0005-0000-0000-0000848A0000}"/>
    <cellStyle name="SAPBEXstdItem 6 4 4 3" xfId="41556" xr:uid="{00000000-0005-0000-0000-0000858A0000}"/>
    <cellStyle name="SAPBEXstdItem 6 4 5" xfId="21056" xr:uid="{00000000-0005-0000-0000-0000868A0000}"/>
    <cellStyle name="SAPBEXstdItem 6 4 5 2" xfId="32537" xr:uid="{00000000-0005-0000-0000-0000878A0000}"/>
    <cellStyle name="SAPBEXstdItem 6 4 5 3" xfId="43095" xr:uid="{00000000-0005-0000-0000-0000888A0000}"/>
    <cellStyle name="SAPBEXstdItem 6 4 6" xfId="11225" xr:uid="{00000000-0005-0000-0000-0000898A0000}"/>
    <cellStyle name="SAPBEXstdItem 6 4 7" xfId="22880" xr:uid="{00000000-0005-0000-0000-00008A8A0000}"/>
    <cellStyle name="SAPBEXstdItem 6 4 8" xfId="34217" xr:uid="{00000000-0005-0000-0000-00008B8A0000}"/>
    <cellStyle name="SAPBEXstdItem 6 5" xfId="7832" xr:uid="{00000000-0005-0000-0000-00008C8A0000}"/>
    <cellStyle name="SAPBEXstdItem 6 5 2" xfId="16817" xr:uid="{00000000-0005-0000-0000-00008D8A0000}"/>
    <cellStyle name="SAPBEXstdItem 6 5 2 2" xfId="28371" xr:uid="{00000000-0005-0000-0000-00008E8A0000}"/>
    <cellStyle name="SAPBEXstdItem 6 5 2 3" xfId="39216" xr:uid="{00000000-0005-0000-0000-00008F8A0000}"/>
    <cellStyle name="SAPBEXstdItem 6 5 3" xfId="18598" xr:uid="{00000000-0005-0000-0000-0000908A0000}"/>
    <cellStyle name="SAPBEXstdItem 6 5 3 2" xfId="30086" xr:uid="{00000000-0005-0000-0000-0000918A0000}"/>
    <cellStyle name="SAPBEXstdItem 6 5 3 3" xfId="40883" xr:uid="{00000000-0005-0000-0000-0000928A0000}"/>
    <cellStyle name="SAPBEXstdItem 6 5 4" xfId="20304" xr:uid="{00000000-0005-0000-0000-0000938A0000}"/>
    <cellStyle name="SAPBEXstdItem 6 5 4 2" xfId="31792" xr:uid="{00000000-0005-0000-0000-0000948A0000}"/>
    <cellStyle name="SAPBEXstdItem 6 5 4 3" xfId="42412" xr:uid="{00000000-0005-0000-0000-0000958A0000}"/>
    <cellStyle name="SAPBEXstdItem 6 5 5" xfId="22038" xr:uid="{00000000-0005-0000-0000-0000968A0000}"/>
    <cellStyle name="SAPBEXstdItem 6 5 5 2" xfId="33519" xr:uid="{00000000-0005-0000-0000-0000978A0000}"/>
    <cellStyle name="SAPBEXstdItem 6 5 5 3" xfId="43951" xr:uid="{00000000-0005-0000-0000-0000988A0000}"/>
    <cellStyle name="SAPBEXstdItem 6 5 6" xfId="12283" xr:uid="{00000000-0005-0000-0000-0000998A0000}"/>
    <cellStyle name="SAPBEXstdItem 6 5 7" xfId="23862" xr:uid="{00000000-0005-0000-0000-00009A8A0000}"/>
    <cellStyle name="SAPBEXstdItem 6 5 8" xfId="35197" xr:uid="{00000000-0005-0000-0000-00009B8A0000}"/>
    <cellStyle name="SAPBEXstdItem 6 6" xfId="10345" xr:uid="{00000000-0005-0000-0000-00009C8A0000}"/>
    <cellStyle name="SAPBEXstdItem 6 7" xfId="13968" xr:uid="{00000000-0005-0000-0000-00009D8A0000}"/>
    <cellStyle name="SAPBEXstdItem 6 7 2" xfId="25532" xr:uid="{00000000-0005-0000-0000-00009E8A0000}"/>
    <cellStyle name="SAPBEXstdItem 6 7 3" xfId="36736" xr:uid="{00000000-0005-0000-0000-00009F8A0000}"/>
    <cellStyle name="SAPBEXstdItem 6 8" xfId="13820" xr:uid="{00000000-0005-0000-0000-0000A08A0000}"/>
    <cellStyle name="SAPBEXstdItem 6 8 2" xfId="25384" xr:uid="{00000000-0005-0000-0000-0000A18A0000}"/>
    <cellStyle name="SAPBEXstdItem 6 8 3" xfId="36597" xr:uid="{00000000-0005-0000-0000-0000A28A0000}"/>
    <cellStyle name="SAPBEXstdItem 6 9" xfId="14888" xr:uid="{00000000-0005-0000-0000-0000A38A0000}"/>
    <cellStyle name="SAPBEXstdItem 6 9 2" xfId="26447" xr:uid="{00000000-0005-0000-0000-0000A48A0000}"/>
    <cellStyle name="SAPBEXstdItem 6 9 3" xfId="37520" xr:uid="{00000000-0005-0000-0000-0000A58A0000}"/>
    <cellStyle name="SAPBEXstdItem 7" xfId="7408" xr:uid="{00000000-0005-0000-0000-0000A68A0000}"/>
    <cellStyle name="SAPBEXstdItem 7 10" xfId="8273" xr:uid="{00000000-0005-0000-0000-0000A78A0000}"/>
    <cellStyle name="SAPBEXstdItem 7 2" xfId="7902" xr:uid="{00000000-0005-0000-0000-0000A88A0000}"/>
    <cellStyle name="SAPBEXstdItem 7 2 2" xfId="16887" xr:uid="{00000000-0005-0000-0000-0000A98A0000}"/>
    <cellStyle name="SAPBEXstdItem 7 2 2 2" xfId="28441" xr:uid="{00000000-0005-0000-0000-0000AA8A0000}"/>
    <cellStyle name="SAPBEXstdItem 7 2 2 3" xfId="39283" xr:uid="{00000000-0005-0000-0000-0000AB8A0000}"/>
    <cellStyle name="SAPBEXstdItem 7 2 3" xfId="18666" xr:uid="{00000000-0005-0000-0000-0000AC8A0000}"/>
    <cellStyle name="SAPBEXstdItem 7 2 3 2" xfId="30154" xr:uid="{00000000-0005-0000-0000-0000AD8A0000}"/>
    <cellStyle name="SAPBEXstdItem 7 2 3 3" xfId="40951" xr:uid="{00000000-0005-0000-0000-0000AE8A0000}"/>
    <cellStyle name="SAPBEXstdItem 7 2 4" xfId="20374" xr:uid="{00000000-0005-0000-0000-0000AF8A0000}"/>
    <cellStyle name="SAPBEXstdItem 7 2 4 2" xfId="31862" xr:uid="{00000000-0005-0000-0000-0000B08A0000}"/>
    <cellStyle name="SAPBEXstdItem 7 2 4 3" xfId="42479" xr:uid="{00000000-0005-0000-0000-0000B18A0000}"/>
    <cellStyle name="SAPBEXstdItem 7 2 5" xfId="22108" xr:uid="{00000000-0005-0000-0000-0000B28A0000}"/>
    <cellStyle name="SAPBEXstdItem 7 2 5 2" xfId="33589" xr:uid="{00000000-0005-0000-0000-0000B38A0000}"/>
    <cellStyle name="SAPBEXstdItem 7 2 5 3" xfId="44018" xr:uid="{00000000-0005-0000-0000-0000B48A0000}"/>
    <cellStyle name="SAPBEXstdItem 7 2 6" xfId="12353" xr:uid="{00000000-0005-0000-0000-0000B58A0000}"/>
    <cellStyle name="SAPBEXstdItem 7 2 7" xfId="23932" xr:uid="{00000000-0005-0000-0000-0000B68A0000}"/>
    <cellStyle name="SAPBEXstdItem 7 2 8" xfId="35267" xr:uid="{00000000-0005-0000-0000-0000B78A0000}"/>
    <cellStyle name="SAPBEXstdItem 7 3" xfId="8004" xr:uid="{00000000-0005-0000-0000-0000B88A0000}"/>
    <cellStyle name="SAPBEXstdItem 7 3 2" xfId="16989" xr:uid="{00000000-0005-0000-0000-0000B98A0000}"/>
    <cellStyle name="SAPBEXstdItem 7 3 2 2" xfId="28543" xr:uid="{00000000-0005-0000-0000-0000BA8A0000}"/>
    <cellStyle name="SAPBEXstdItem 7 3 2 3" xfId="39381" xr:uid="{00000000-0005-0000-0000-0000BB8A0000}"/>
    <cellStyle name="SAPBEXstdItem 7 3 3" xfId="18766" xr:uid="{00000000-0005-0000-0000-0000BC8A0000}"/>
    <cellStyle name="SAPBEXstdItem 7 3 3 2" xfId="30254" xr:uid="{00000000-0005-0000-0000-0000BD8A0000}"/>
    <cellStyle name="SAPBEXstdItem 7 3 3 3" xfId="41050" xr:uid="{00000000-0005-0000-0000-0000BE8A0000}"/>
    <cellStyle name="SAPBEXstdItem 7 3 4" xfId="20476" xr:uid="{00000000-0005-0000-0000-0000BF8A0000}"/>
    <cellStyle name="SAPBEXstdItem 7 3 4 2" xfId="31964" xr:uid="{00000000-0005-0000-0000-0000C08A0000}"/>
    <cellStyle name="SAPBEXstdItem 7 3 4 3" xfId="42577" xr:uid="{00000000-0005-0000-0000-0000C18A0000}"/>
    <cellStyle name="SAPBEXstdItem 7 3 5" xfId="22210" xr:uid="{00000000-0005-0000-0000-0000C28A0000}"/>
    <cellStyle name="SAPBEXstdItem 7 3 5 2" xfId="33691" xr:uid="{00000000-0005-0000-0000-0000C38A0000}"/>
    <cellStyle name="SAPBEXstdItem 7 3 5 3" xfId="44116" xr:uid="{00000000-0005-0000-0000-0000C48A0000}"/>
    <cellStyle name="SAPBEXstdItem 7 3 6" xfId="12455" xr:uid="{00000000-0005-0000-0000-0000C58A0000}"/>
    <cellStyle name="SAPBEXstdItem 7 3 7" xfId="24034" xr:uid="{00000000-0005-0000-0000-0000C68A0000}"/>
    <cellStyle name="SAPBEXstdItem 7 3 8" xfId="35369" xr:uid="{00000000-0005-0000-0000-0000C78A0000}"/>
    <cellStyle name="SAPBEXstdItem 7 4" xfId="14279" xr:uid="{00000000-0005-0000-0000-0000C88A0000}"/>
    <cellStyle name="SAPBEXstdItem 7 4 2" xfId="25843" xr:uid="{00000000-0005-0000-0000-0000C98A0000}"/>
    <cellStyle name="SAPBEXstdItem 7 4 3" xfId="37006" xr:uid="{00000000-0005-0000-0000-0000CA8A0000}"/>
    <cellStyle name="SAPBEXstdItem 7 5" xfId="13411" xr:uid="{00000000-0005-0000-0000-0000CB8A0000}"/>
    <cellStyle name="SAPBEXstdItem 7 5 2" xfId="24977" xr:uid="{00000000-0005-0000-0000-0000CC8A0000}"/>
    <cellStyle name="SAPBEXstdItem 7 5 3" xfId="36245" xr:uid="{00000000-0005-0000-0000-0000CD8A0000}"/>
    <cellStyle name="SAPBEXstdItem 7 6" xfId="13722" xr:uid="{00000000-0005-0000-0000-0000CE8A0000}"/>
    <cellStyle name="SAPBEXstdItem 7 6 2" xfId="25286" xr:uid="{00000000-0005-0000-0000-0000CF8A0000}"/>
    <cellStyle name="SAPBEXstdItem 7 6 3" xfId="36516" xr:uid="{00000000-0005-0000-0000-0000D08A0000}"/>
    <cellStyle name="SAPBEXstdItem 7 7" xfId="17205" xr:uid="{00000000-0005-0000-0000-0000D18A0000}"/>
    <cellStyle name="SAPBEXstdItem 7 7 2" xfId="28693" xr:uid="{00000000-0005-0000-0000-0000D28A0000}"/>
    <cellStyle name="SAPBEXstdItem 7 7 3" xfId="39512" xr:uid="{00000000-0005-0000-0000-0000D38A0000}"/>
    <cellStyle name="SAPBEXstdItem 7 8" xfId="9192" xr:uid="{00000000-0005-0000-0000-0000D48A0000}"/>
    <cellStyle name="SAPBEXstdItem 7 9" xfId="9469" xr:uid="{00000000-0005-0000-0000-0000D58A0000}"/>
    <cellStyle name="SAPBEXstdItem 8" xfId="12541" xr:uid="{00000000-0005-0000-0000-0000D68A0000}"/>
    <cellStyle name="SAPBEXstdItem 8 2" xfId="17073" xr:uid="{00000000-0005-0000-0000-0000D78A0000}"/>
    <cellStyle name="SAPBEXstdItem 8 2 2" xfId="28626" xr:uid="{00000000-0005-0000-0000-0000D88A0000}"/>
    <cellStyle name="SAPBEXstdItem 8 2 3" xfId="39462" xr:uid="{00000000-0005-0000-0000-0000D98A0000}"/>
    <cellStyle name="SAPBEXstdItem 8 3" xfId="18848" xr:uid="{00000000-0005-0000-0000-0000DA8A0000}"/>
    <cellStyle name="SAPBEXstdItem 8 3 2" xfId="30336" xr:uid="{00000000-0005-0000-0000-0000DB8A0000}"/>
    <cellStyle name="SAPBEXstdItem 8 3 3" xfId="41131" xr:uid="{00000000-0005-0000-0000-0000DC8A0000}"/>
    <cellStyle name="SAPBEXstdItem 8 4" xfId="20558" xr:uid="{00000000-0005-0000-0000-0000DD8A0000}"/>
    <cellStyle name="SAPBEXstdItem 8 4 2" xfId="32046" xr:uid="{00000000-0005-0000-0000-0000DE8A0000}"/>
    <cellStyle name="SAPBEXstdItem 8 4 3" xfId="42657" xr:uid="{00000000-0005-0000-0000-0000DF8A0000}"/>
    <cellStyle name="SAPBEXstdItem 8 5" xfId="22291" xr:uid="{00000000-0005-0000-0000-0000E08A0000}"/>
    <cellStyle name="SAPBEXstdItem 8 5 2" xfId="33772" xr:uid="{00000000-0005-0000-0000-0000E18A0000}"/>
    <cellStyle name="SAPBEXstdItem 8 5 3" xfId="44195" xr:uid="{00000000-0005-0000-0000-0000E28A0000}"/>
    <cellStyle name="SAPBEXstdItem 8 6" xfId="24115" xr:uid="{00000000-0005-0000-0000-0000E38A0000}"/>
    <cellStyle name="SAPBEXstdItem 8 7" xfId="35447" xr:uid="{00000000-0005-0000-0000-0000E48A0000}"/>
    <cellStyle name="SAPBEXstdItem 9" xfId="12616" xr:uid="{00000000-0005-0000-0000-0000E58A0000}"/>
    <cellStyle name="SAPBEXstdItem 9 2" xfId="24186" xr:uid="{00000000-0005-0000-0000-0000E68A0000}"/>
    <cellStyle name="SAPBEXstdItem 9 3" xfId="35517" xr:uid="{00000000-0005-0000-0000-0000E78A0000}"/>
    <cellStyle name="SAPBEXstdItemX" xfId="4597" xr:uid="{00000000-0005-0000-0000-0000E88A0000}"/>
    <cellStyle name="SAPBEXstdItemX 10" xfId="15183" xr:uid="{00000000-0005-0000-0000-0000E98A0000}"/>
    <cellStyle name="SAPBEXstdItemX 10 2" xfId="26741" xr:uid="{00000000-0005-0000-0000-0000EA8A0000}"/>
    <cellStyle name="SAPBEXstdItemX 10 3" xfId="37780" xr:uid="{00000000-0005-0000-0000-0000EB8A0000}"/>
    <cellStyle name="SAPBEXstdItemX 11" xfId="17184" xr:uid="{00000000-0005-0000-0000-0000EC8A0000}"/>
    <cellStyle name="SAPBEXstdItemX 11 2" xfId="28672" xr:uid="{00000000-0005-0000-0000-0000ED8A0000}"/>
    <cellStyle name="SAPBEXstdItemX 11 3" xfId="39491" xr:uid="{00000000-0005-0000-0000-0000EE8A0000}"/>
    <cellStyle name="SAPBEXstdItemX 12" xfId="13138" xr:uid="{00000000-0005-0000-0000-0000EF8A0000}"/>
    <cellStyle name="SAPBEXstdItemX 12 2" xfId="24707" xr:uid="{00000000-0005-0000-0000-0000F08A0000}"/>
    <cellStyle name="SAPBEXstdItemX 12 3" xfId="35995" xr:uid="{00000000-0005-0000-0000-0000F18A0000}"/>
    <cellStyle name="SAPBEXstdItemX 13" xfId="8724" xr:uid="{00000000-0005-0000-0000-0000F28A0000}"/>
    <cellStyle name="SAPBEXstdItemX 2" xfId="4598" xr:uid="{00000000-0005-0000-0000-0000F38A0000}"/>
    <cellStyle name="SAPBEXstdItemX 2 10" xfId="18930" xr:uid="{00000000-0005-0000-0000-0000F48A0000}"/>
    <cellStyle name="SAPBEXstdItemX 2 10 2" xfId="30418" xr:uid="{00000000-0005-0000-0000-0000F58A0000}"/>
    <cellStyle name="SAPBEXstdItemX 2 10 3" xfId="41207" xr:uid="{00000000-0005-0000-0000-0000F68A0000}"/>
    <cellStyle name="SAPBEXstdItemX 2 11" xfId="10569" xr:uid="{00000000-0005-0000-0000-0000F78A0000}"/>
    <cellStyle name="SAPBEXstdItemX 2 2" xfId="4599" xr:uid="{00000000-0005-0000-0000-0000F88A0000}"/>
    <cellStyle name="SAPBEXstdItemX 2 2 10" xfId="9746" xr:uid="{00000000-0005-0000-0000-0000F98A0000}"/>
    <cellStyle name="SAPBEXstdItemX 2 2 11" xfId="9958" xr:uid="{00000000-0005-0000-0000-0000FA8A0000}"/>
    <cellStyle name="SAPBEXstdItemX 2 2 2" xfId="4600" xr:uid="{00000000-0005-0000-0000-0000FB8A0000}"/>
    <cellStyle name="SAPBEXstdItemX 2 2 2 10" xfId="13178" xr:uid="{00000000-0005-0000-0000-0000FC8A0000}"/>
    <cellStyle name="SAPBEXstdItemX 2 2 2 10 2" xfId="24746" xr:uid="{00000000-0005-0000-0000-0000FD8A0000}"/>
    <cellStyle name="SAPBEXstdItemX 2 2 2 10 3" xfId="36032" xr:uid="{00000000-0005-0000-0000-0000FE8A0000}"/>
    <cellStyle name="SAPBEXstdItemX 2 2 2 11" xfId="8569" xr:uid="{00000000-0005-0000-0000-0000FF8A0000}"/>
    <cellStyle name="SAPBEXstdItemX 2 2 2 2" xfId="6218" xr:uid="{00000000-0005-0000-0000-0000008B0000}"/>
    <cellStyle name="SAPBEXstdItemX 2 2 2 2 2" xfId="15509" xr:uid="{00000000-0005-0000-0000-0000018B0000}"/>
    <cellStyle name="SAPBEXstdItemX 2 2 2 2 2 2" xfId="27063" xr:uid="{00000000-0005-0000-0000-0000028B0000}"/>
    <cellStyle name="SAPBEXstdItemX 2 2 2 2 2 3" xfId="38077" xr:uid="{00000000-0005-0000-0000-0000038B0000}"/>
    <cellStyle name="SAPBEXstdItemX 2 2 2 2 3" xfId="17456" xr:uid="{00000000-0005-0000-0000-0000048B0000}"/>
    <cellStyle name="SAPBEXstdItemX 2 2 2 2 3 2" xfId="28944" xr:uid="{00000000-0005-0000-0000-0000058B0000}"/>
    <cellStyle name="SAPBEXstdItemX 2 2 2 2 3 3" xfId="39747" xr:uid="{00000000-0005-0000-0000-0000068B0000}"/>
    <cellStyle name="SAPBEXstdItemX 2 2 2 2 4" xfId="19029" xr:uid="{00000000-0005-0000-0000-0000078B0000}"/>
    <cellStyle name="SAPBEXstdItemX 2 2 2 2 4 2" xfId="30517" xr:uid="{00000000-0005-0000-0000-0000088B0000}"/>
    <cellStyle name="SAPBEXstdItemX 2 2 2 2 4 3" xfId="41302" xr:uid="{00000000-0005-0000-0000-0000098B0000}"/>
    <cellStyle name="SAPBEXstdItemX 2 2 2 2 5" xfId="20763" xr:uid="{00000000-0005-0000-0000-00000A8B0000}"/>
    <cellStyle name="SAPBEXstdItemX 2 2 2 2 5 2" xfId="32245" xr:uid="{00000000-0005-0000-0000-00000B8B0000}"/>
    <cellStyle name="SAPBEXstdItemX 2 2 2 2 5 3" xfId="42842" xr:uid="{00000000-0005-0000-0000-00000C8B0000}"/>
    <cellStyle name="SAPBEXstdItemX 2 2 2 2 6" xfId="10931" xr:uid="{00000000-0005-0000-0000-00000D8B0000}"/>
    <cellStyle name="SAPBEXstdItemX 2 2 2 2 7" xfId="22588" xr:uid="{00000000-0005-0000-0000-00000E8B0000}"/>
    <cellStyle name="SAPBEXstdItemX 2 2 2 2 8" xfId="33930" xr:uid="{00000000-0005-0000-0000-00000F8B0000}"/>
    <cellStyle name="SAPBEXstdItemX 2 2 2 3" xfId="7798" xr:uid="{00000000-0005-0000-0000-0000108B0000}"/>
    <cellStyle name="SAPBEXstdItemX 2 2 2 3 2" xfId="16783" xr:uid="{00000000-0005-0000-0000-0000118B0000}"/>
    <cellStyle name="SAPBEXstdItemX 2 2 2 3 2 2" xfId="28337" xr:uid="{00000000-0005-0000-0000-0000128B0000}"/>
    <cellStyle name="SAPBEXstdItemX 2 2 2 3 2 3" xfId="39204" xr:uid="{00000000-0005-0000-0000-0000138B0000}"/>
    <cellStyle name="SAPBEXstdItemX 2 2 2 3 3" xfId="18579" xr:uid="{00000000-0005-0000-0000-0000148B0000}"/>
    <cellStyle name="SAPBEXstdItemX 2 2 2 3 3 2" xfId="30067" xr:uid="{00000000-0005-0000-0000-0000158B0000}"/>
    <cellStyle name="SAPBEXstdItemX 2 2 2 3 3 3" xfId="40865" xr:uid="{00000000-0005-0000-0000-0000168B0000}"/>
    <cellStyle name="SAPBEXstdItemX 2 2 2 3 4" xfId="20270" xr:uid="{00000000-0005-0000-0000-0000178B0000}"/>
    <cellStyle name="SAPBEXstdItemX 2 2 2 3 4 2" xfId="31758" xr:uid="{00000000-0005-0000-0000-0000188B0000}"/>
    <cellStyle name="SAPBEXstdItemX 2 2 2 3 4 3" xfId="42400" xr:uid="{00000000-0005-0000-0000-0000198B0000}"/>
    <cellStyle name="SAPBEXstdItemX 2 2 2 3 5" xfId="22004" xr:uid="{00000000-0005-0000-0000-00001A8B0000}"/>
    <cellStyle name="SAPBEXstdItemX 2 2 2 3 5 2" xfId="33485" xr:uid="{00000000-0005-0000-0000-00001B8B0000}"/>
    <cellStyle name="SAPBEXstdItemX 2 2 2 3 5 3" xfId="43939" xr:uid="{00000000-0005-0000-0000-00001C8B0000}"/>
    <cellStyle name="SAPBEXstdItemX 2 2 2 3 6" xfId="12249" xr:uid="{00000000-0005-0000-0000-00001D8B0000}"/>
    <cellStyle name="SAPBEXstdItemX 2 2 2 3 7" xfId="23828" xr:uid="{00000000-0005-0000-0000-00001E8B0000}"/>
    <cellStyle name="SAPBEXstdItemX 2 2 2 3 8" xfId="35163" xr:uid="{00000000-0005-0000-0000-00001F8B0000}"/>
    <cellStyle name="SAPBEXstdItemX 2 2 2 4" xfId="6463" xr:uid="{00000000-0005-0000-0000-0000208B0000}"/>
    <cellStyle name="SAPBEXstdItemX 2 2 2 4 2" xfId="15744" xr:uid="{00000000-0005-0000-0000-0000218B0000}"/>
    <cellStyle name="SAPBEXstdItemX 2 2 2 4 2 2" xfId="27298" xr:uid="{00000000-0005-0000-0000-0000228B0000}"/>
    <cellStyle name="SAPBEXstdItemX 2 2 2 4 2 3" xfId="38283" xr:uid="{00000000-0005-0000-0000-0000238B0000}"/>
    <cellStyle name="SAPBEXstdItemX 2 2 2 4 3" xfId="17667" xr:uid="{00000000-0005-0000-0000-0000248B0000}"/>
    <cellStyle name="SAPBEXstdItemX 2 2 2 4 3 2" xfId="29155" xr:uid="{00000000-0005-0000-0000-0000258B0000}"/>
    <cellStyle name="SAPBEXstdItemX 2 2 2 4 3 3" xfId="39958" xr:uid="{00000000-0005-0000-0000-0000268B0000}"/>
    <cellStyle name="SAPBEXstdItemX 2 2 2 4 4" xfId="19263" xr:uid="{00000000-0005-0000-0000-0000278B0000}"/>
    <cellStyle name="SAPBEXstdItemX 2 2 2 4 4 2" xfId="30751" xr:uid="{00000000-0005-0000-0000-0000288B0000}"/>
    <cellStyle name="SAPBEXstdItemX 2 2 2 4 4 3" xfId="41507" xr:uid="{00000000-0005-0000-0000-0000298B0000}"/>
    <cellStyle name="SAPBEXstdItemX 2 2 2 4 5" xfId="20997" xr:uid="{00000000-0005-0000-0000-00002A8B0000}"/>
    <cellStyle name="SAPBEXstdItemX 2 2 2 4 5 2" xfId="32478" xr:uid="{00000000-0005-0000-0000-00002B8B0000}"/>
    <cellStyle name="SAPBEXstdItemX 2 2 2 4 5 3" xfId="43046" xr:uid="{00000000-0005-0000-0000-00002C8B0000}"/>
    <cellStyle name="SAPBEXstdItemX 2 2 2 4 6" xfId="11166" xr:uid="{00000000-0005-0000-0000-00002D8B0000}"/>
    <cellStyle name="SAPBEXstdItemX 2 2 2 4 7" xfId="22821" xr:uid="{00000000-0005-0000-0000-00002E8B0000}"/>
    <cellStyle name="SAPBEXstdItemX 2 2 2 4 8" xfId="34158" xr:uid="{00000000-0005-0000-0000-00002F8B0000}"/>
    <cellStyle name="SAPBEXstdItemX 2 2 2 5" xfId="7835" xr:uid="{00000000-0005-0000-0000-0000308B0000}"/>
    <cellStyle name="SAPBEXstdItemX 2 2 2 5 2" xfId="16820" xr:uid="{00000000-0005-0000-0000-0000318B0000}"/>
    <cellStyle name="SAPBEXstdItemX 2 2 2 5 2 2" xfId="28374" xr:uid="{00000000-0005-0000-0000-0000328B0000}"/>
    <cellStyle name="SAPBEXstdItemX 2 2 2 5 2 3" xfId="39218" xr:uid="{00000000-0005-0000-0000-0000338B0000}"/>
    <cellStyle name="SAPBEXstdItemX 2 2 2 5 3" xfId="18600" xr:uid="{00000000-0005-0000-0000-0000348B0000}"/>
    <cellStyle name="SAPBEXstdItemX 2 2 2 5 3 2" xfId="30088" xr:uid="{00000000-0005-0000-0000-0000358B0000}"/>
    <cellStyle name="SAPBEXstdItemX 2 2 2 5 3 3" xfId="40885" xr:uid="{00000000-0005-0000-0000-0000368B0000}"/>
    <cellStyle name="SAPBEXstdItemX 2 2 2 5 4" xfId="20307" xr:uid="{00000000-0005-0000-0000-0000378B0000}"/>
    <cellStyle name="SAPBEXstdItemX 2 2 2 5 4 2" xfId="31795" xr:uid="{00000000-0005-0000-0000-0000388B0000}"/>
    <cellStyle name="SAPBEXstdItemX 2 2 2 5 4 3" xfId="42414" xr:uid="{00000000-0005-0000-0000-0000398B0000}"/>
    <cellStyle name="SAPBEXstdItemX 2 2 2 5 5" xfId="22041" xr:uid="{00000000-0005-0000-0000-00003A8B0000}"/>
    <cellStyle name="SAPBEXstdItemX 2 2 2 5 5 2" xfId="33522" xr:uid="{00000000-0005-0000-0000-00003B8B0000}"/>
    <cellStyle name="SAPBEXstdItemX 2 2 2 5 5 3" xfId="43953" xr:uid="{00000000-0005-0000-0000-00003C8B0000}"/>
    <cellStyle name="SAPBEXstdItemX 2 2 2 5 6" xfId="12286" xr:uid="{00000000-0005-0000-0000-00003D8B0000}"/>
    <cellStyle name="SAPBEXstdItemX 2 2 2 5 7" xfId="23865" xr:uid="{00000000-0005-0000-0000-00003E8B0000}"/>
    <cellStyle name="SAPBEXstdItemX 2 2 2 5 8" xfId="35200" xr:uid="{00000000-0005-0000-0000-00003F8B0000}"/>
    <cellStyle name="SAPBEXstdItemX 2 2 2 6" xfId="10347" xr:uid="{00000000-0005-0000-0000-0000408B0000}"/>
    <cellStyle name="SAPBEXstdItemX 2 2 2 7" xfId="14081" xr:uid="{00000000-0005-0000-0000-0000418B0000}"/>
    <cellStyle name="SAPBEXstdItemX 2 2 2 7 2" xfId="25645" xr:uid="{00000000-0005-0000-0000-0000428B0000}"/>
    <cellStyle name="SAPBEXstdItemX 2 2 2 7 3" xfId="36835" xr:uid="{00000000-0005-0000-0000-0000438B0000}"/>
    <cellStyle name="SAPBEXstdItemX 2 2 2 8" xfId="12668" xr:uid="{00000000-0005-0000-0000-0000448B0000}"/>
    <cellStyle name="SAPBEXstdItemX 2 2 2 8 2" xfId="24238" xr:uid="{00000000-0005-0000-0000-0000458B0000}"/>
    <cellStyle name="SAPBEXstdItemX 2 2 2 8 3" xfId="35569" xr:uid="{00000000-0005-0000-0000-0000468B0000}"/>
    <cellStyle name="SAPBEXstdItemX 2 2 2 9" xfId="14388" xr:uid="{00000000-0005-0000-0000-0000478B0000}"/>
    <cellStyle name="SAPBEXstdItemX 2 2 2 9 2" xfId="25952" xr:uid="{00000000-0005-0000-0000-0000488B0000}"/>
    <cellStyle name="SAPBEXstdItemX 2 2 2 9 3" xfId="37099" xr:uid="{00000000-0005-0000-0000-0000498B0000}"/>
    <cellStyle name="SAPBEXstdItemX 2 2 3" xfId="5523" xr:uid="{00000000-0005-0000-0000-00004A8B0000}"/>
    <cellStyle name="SAPBEXstdItemX 2 2 3 10" xfId="10666" xr:uid="{00000000-0005-0000-0000-00004B8B0000}"/>
    <cellStyle name="SAPBEXstdItemX 2 2 3 11" xfId="8753" xr:uid="{00000000-0005-0000-0000-00004C8B0000}"/>
    <cellStyle name="SAPBEXstdItemX 2 2 3 2" xfId="7416" xr:uid="{00000000-0005-0000-0000-00004D8B0000}"/>
    <cellStyle name="SAPBEXstdItemX 2 2 3 2 2" xfId="16643" xr:uid="{00000000-0005-0000-0000-00004E8B0000}"/>
    <cellStyle name="SAPBEXstdItemX 2 2 3 2 2 2" xfId="28197" xr:uid="{00000000-0005-0000-0000-00004F8B0000}"/>
    <cellStyle name="SAPBEXstdItemX 2 2 3 2 2 3" xfId="39080" xr:uid="{00000000-0005-0000-0000-0000508B0000}"/>
    <cellStyle name="SAPBEXstdItemX 2 2 3 2 3" xfId="18476" xr:uid="{00000000-0005-0000-0000-0000518B0000}"/>
    <cellStyle name="SAPBEXstdItemX 2 2 3 2 3 2" xfId="29964" xr:uid="{00000000-0005-0000-0000-0000528B0000}"/>
    <cellStyle name="SAPBEXstdItemX 2 2 3 2 3 3" xfId="40764" xr:uid="{00000000-0005-0000-0000-0000538B0000}"/>
    <cellStyle name="SAPBEXstdItemX 2 2 3 2 4" xfId="20162" xr:uid="{00000000-0005-0000-0000-0000548B0000}"/>
    <cellStyle name="SAPBEXstdItemX 2 2 3 2 4 2" xfId="31650" xr:uid="{00000000-0005-0000-0000-0000558B0000}"/>
    <cellStyle name="SAPBEXstdItemX 2 2 3 2 4 3" xfId="42304" xr:uid="{00000000-0005-0000-0000-0000568B0000}"/>
    <cellStyle name="SAPBEXstdItemX 2 2 3 2 5" xfId="21896" xr:uid="{00000000-0005-0000-0000-0000578B0000}"/>
    <cellStyle name="SAPBEXstdItemX 2 2 3 2 5 2" xfId="33377" xr:uid="{00000000-0005-0000-0000-0000588B0000}"/>
    <cellStyle name="SAPBEXstdItemX 2 2 3 2 5 3" xfId="43843" xr:uid="{00000000-0005-0000-0000-0000598B0000}"/>
    <cellStyle name="SAPBEXstdItemX 2 2 3 2 6" xfId="12063" xr:uid="{00000000-0005-0000-0000-00005A8B0000}"/>
    <cellStyle name="SAPBEXstdItemX 2 2 3 2 7" xfId="23720" xr:uid="{00000000-0005-0000-0000-00005B8B0000}"/>
    <cellStyle name="SAPBEXstdItemX 2 2 3 2 8" xfId="35055" xr:uid="{00000000-0005-0000-0000-00005C8B0000}"/>
    <cellStyle name="SAPBEXstdItemX 2 2 3 3" xfId="7910" xr:uid="{00000000-0005-0000-0000-00005D8B0000}"/>
    <cellStyle name="SAPBEXstdItemX 2 2 3 3 2" xfId="16895" xr:uid="{00000000-0005-0000-0000-00005E8B0000}"/>
    <cellStyle name="SAPBEXstdItemX 2 2 3 3 2 2" xfId="28449" xr:uid="{00000000-0005-0000-0000-00005F8B0000}"/>
    <cellStyle name="SAPBEXstdItemX 2 2 3 3 2 3" xfId="39291" xr:uid="{00000000-0005-0000-0000-0000608B0000}"/>
    <cellStyle name="SAPBEXstdItemX 2 2 3 3 3" xfId="18674" xr:uid="{00000000-0005-0000-0000-0000618B0000}"/>
    <cellStyle name="SAPBEXstdItemX 2 2 3 3 3 2" xfId="30162" xr:uid="{00000000-0005-0000-0000-0000628B0000}"/>
    <cellStyle name="SAPBEXstdItemX 2 2 3 3 3 3" xfId="40959" xr:uid="{00000000-0005-0000-0000-0000638B0000}"/>
    <cellStyle name="SAPBEXstdItemX 2 2 3 3 4" xfId="20382" xr:uid="{00000000-0005-0000-0000-0000648B0000}"/>
    <cellStyle name="SAPBEXstdItemX 2 2 3 3 4 2" xfId="31870" xr:uid="{00000000-0005-0000-0000-0000658B0000}"/>
    <cellStyle name="SAPBEXstdItemX 2 2 3 3 4 3" xfId="42487" xr:uid="{00000000-0005-0000-0000-0000668B0000}"/>
    <cellStyle name="SAPBEXstdItemX 2 2 3 3 5" xfId="22116" xr:uid="{00000000-0005-0000-0000-0000678B0000}"/>
    <cellStyle name="SAPBEXstdItemX 2 2 3 3 5 2" xfId="33597" xr:uid="{00000000-0005-0000-0000-0000688B0000}"/>
    <cellStyle name="SAPBEXstdItemX 2 2 3 3 5 3" xfId="44026" xr:uid="{00000000-0005-0000-0000-0000698B0000}"/>
    <cellStyle name="SAPBEXstdItemX 2 2 3 3 6" xfId="12361" xr:uid="{00000000-0005-0000-0000-00006A8B0000}"/>
    <cellStyle name="SAPBEXstdItemX 2 2 3 3 7" xfId="23940" xr:uid="{00000000-0005-0000-0000-00006B8B0000}"/>
    <cellStyle name="SAPBEXstdItemX 2 2 3 3 8" xfId="35275" xr:uid="{00000000-0005-0000-0000-00006C8B0000}"/>
    <cellStyle name="SAPBEXstdItemX 2 2 3 4" xfId="8012" xr:uid="{00000000-0005-0000-0000-00006D8B0000}"/>
    <cellStyle name="SAPBEXstdItemX 2 2 3 4 2" xfId="16997" xr:uid="{00000000-0005-0000-0000-00006E8B0000}"/>
    <cellStyle name="SAPBEXstdItemX 2 2 3 4 2 2" xfId="28551" xr:uid="{00000000-0005-0000-0000-00006F8B0000}"/>
    <cellStyle name="SAPBEXstdItemX 2 2 3 4 2 3" xfId="39389" xr:uid="{00000000-0005-0000-0000-0000708B0000}"/>
    <cellStyle name="SAPBEXstdItemX 2 2 3 4 3" xfId="18774" xr:uid="{00000000-0005-0000-0000-0000718B0000}"/>
    <cellStyle name="SAPBEXstdItemX 2 2 3 4 3 2" xfId="30262" xr:uid="{00000000-0005-0000-0000-0000728B0000}"/>
    <cellStyle name="SAPBEXstdItemX 2 2 3 4 3 3" xfId="41058" xr:uid="{00000000-0005-0000-0000-0000738B0000}"/>
    <cellStyle name="SAPBEXstdItemX 2 2 3 4 4" xfId="20484" xr:uid="{00000000-0005-0000-0000-0000748B0000}"/>
    <cellStyle name="SAPBEXstdItemX 2 2 3 4 4 2" xfId="31972" xr:uid="{00000000-0005-0000-0000-0000758B0000}"/>
    <cellStyle name="SAPBEXstdItemX 2 2 3 4 4 3" xfId="42585" xr:uid="{00000000-0005-0000-0000-0000768B0000}"/>
    <cellStyle name="SAPBEXstdItemX 2 2 3 4 5" xfId="22218" xr:uid="{00000000-0005-0000-0000-0000778B0000}"/>
    <cellStyle name="SAPBEXstdItemX 2 2 3 4 5 2" xfId="33699" xr:uid="{00000000-0005-0000-0000-0000788B0000}"/>
    <cellStyle name="SAPBEXstdItemX 2 2 3 4 5 3" xfId="44124" xr:uid="{00000000-0005-0000-0000-0000798B0000}"/>
    <cellStyle name="SAPBEXstdItemX 2 2 3 4 6" xfId="12463" xr:uid="{00000000-0005-0000-0000-00007A8B0000}"/>
    <cellStyle name="SAPBEXstdItemX 2 2 3 4 7" xfId="24042" xr:uid="{00000000-0005-0000-0000-00007B8B0000}"/>
    <cellStyle name="SAPBEXstdItemX 2 2 3 4 8" xfId="35377" xr:uid="{00000000-0005-0000-0000-00007C8B0000}"/>
    <cellStyle name="SAPBEXstdItemX 2 2 3 5" xfId="14287" xr:uid="{00000000-0005-0000-0000-00007D8B0000}"/>
    <cellStyle name="SAPBEXstdItemX 2 2 3 5 2" xfId="25851" xr:uid="{00000000-0005-0000-0000-00007E8B0000}"/>
    <cellStyle name="SAPBEXstdItemX 2 2 3 5 3" xfId="37014" xr:uid="{00000000-0005-0000-0000-00007F8B0000}"/>
    <cellStyle name="SAPBEXstdItemX 2 2 3 6" xfId="12699" xr:uid="{00000000-0005-0000-0000-0000808B0000}"/>
    <cellStyle name="SAPBEXstdItemX 2 2 3 6 2" xfId="24269" xr:uid="{00000000-0005-0000-0000-0000818B0000}"/>
    <cellStyle name="SAPBEXstdItemX 2 2 3 6 3" xfId="35600" xr:uid="{00000000-0005-0000-0000-0000828B0000}"/>
    <cellStyle name="SAPBEXstdItemX 2 2 3 7" xfId="14061" xr:uid="{00000000-0005-0000-0000-0000838B0000}"/>
    <cellStyle name="SAPBEXstdItemX 2 2 3 7 2" xfId="25625" xr:uid="{00000000-0005-0000-0000-0000848B0000}"/>
    <cellStyle name="SAPBEXstdItemX 2 2 3 7 3" xfId="36820" xr:uid="{00000000-0005-0000-0000-0000858B0000}"/>
    <cellStyle name="SAPBEXstdItemX 2 2 3 8" xfId="19111" xr:uid="{00000000-0005-0000-0000-0000868B0000}"/>
    <cellStyle name="SAPBEXstdItemX 2 2 3 8 2" xfId="30599" xr:uid="{00000000-0005-0000-0000-0000878B0000}"/>
    <cellStyle name="SAPBEXstdItemX 2 2 3 8 3" xfId="41378" xr:uid="{00000000-0005-0000-0000-0000888B0000}"/>
    <cellStyle name="SAPBEXstdItemX 2 2 3 9" xfId="9200" xr:uid="{00000000-0005-0000-0000-0000898B0000}"/>
    <cellStyle name="SAPBEXstdItemX 2 2 4" xfId="6947" xr:uid="{00000000-0005-0000-0000-00008A8B0000}"/>
    <cellStyle name="SAPBEXstdItemX 2 2 4 2" xfId="16228" xr:uid="{00000000-0005-0000-0000-00008B8B0000}"/>
    <cellStyle name="SAPBEXstdItemX 2 2 4 2 2" xfId="27782" xr:uid="{00000000-0005-0000-0000-00008C8B0000}"/>
    <cellStyle name="SAPBEXstdItemX 2 2 4 2 3" xfId="38714" xr:uid="{00000000-0005-0000-0000-00008D8B0000}"/>
    <cellStyle name="SAPBEXstdItemX 2 2 4 3" xfId="18102" xr:uid="{00000000-0005-0000-0000-00008E8B0000}"/>
    <cellStyle name="SAPBEXstdItemX 2 2 4 3 2" xfId="29590" xr:uid="{00000000-0005-0000-0000-00008F8B0000}"/>
    <cellStyle name="SAPBEXstdItemX 2 2 4 3 3" xfId="40392" xr:uid="{00000000-0005-0000-0000-0000908B0000}"/>
    <cellStyle name="SAPBEXstdItemX 2 2 4 4" xfId="19747" xr:uid="{00000000-0005-0000-0000-0000918B0000}"/>
    <cellStyle name="SAPBEXstdItemX 2 2 4 4 2" xfId="31235" xr:uid="{00000000-0005-0000-0000-0000928B0000}"/>
    <cellStyle name="SAPBEXstdItemX 2 2 4 4 3" xfId="41938" xr:uid="{00000000-0005-0000-0000-0000938B0000}"/>
    <cellStyle name="SAPBEXstdItemX 2 2 4 5" xfId="21481" xr:uid="{00000000-0005-0000-0000-0000948B0000}"/>
    <cellStyle name="SAPBEXstdItemX 2 2 4 5 2" xfId="32962" xr:uid="{00000000-0005-0000-0000-0000958B0000}"/>
    <cellStyle name="SAPBEXstdItemX 2 2 4 5 3" xfId="43477" xr:uid="{00000000-0005-0000-0000-0000968B0000}"/>
    <cellStyle name="SAPBEXstdItemX 2 2 4 6" xfId="11650" xr:uid="{00000000-0005-0000-0000-0000978B0000}"/>
    <cellStyle name="SAPBEXstdItemX 2 2 4 7" xfId="23305" xr:uid="{00000000-0005-0000-0000-0000988B0000}"/>
    <cellStyle name="SAPBEXstdItemX 2 2 4 8" xfId="34642" xr:uid="{00000000-0005-0000-0000-0000998B0000}"/>
    <cellStyle name="SAPBEXstdItemX 2 2 5" xfId="10346" xr:uid="{00000000-0005-0000-0000-00009A8B0000}"/>
    <cellStyle name="SAPBEXstdItemX 2 2 6" xfId="13668" xr:uid="{00000000-0005-0000-0000-00009B8B0000}"/>
    <cellStyle name="SAPBEXstdItemX 2 2 6 2" xfId="25232" xr:uid="{00000000-0005-0000-0000-00009C8B0000}"/>
    <cellStyle name="SAPBEXstdItemX 2 2 6 3" xfId="36471" xr:uid="{00000000-0005-0000-0000-00009D8B0000}"/>
    <cellStyle name="SAPBEXstdItemX 2 2 7" xfId="14746" xr:uid="{00000000-0005-0000-0000-00009E8B0000}"/>
    <cellStyle name="SAPBEXstdItemX 2 2 7 2" xfId="26305" xr:uid="{00000000-0005-0000-0000-00009F8B0000}"/>
    <cellStyle name="SAPBEXstdItemX 2 2 7 3" xfId="37399" xr:uid="{00000000-0005-0000-0000-0000A08B0000}"/>
    <cellStyle name="SAPBEXstdItemX 2 2 8" xfId="12955" xr:uid="{00000000-0005-0000-0000-0000A18B0000}"/>
    <cellStyle name="SAPBEXstdItemX 2 2 8 2" xfId="24525" xr:uid="{00000000-0005-0000-0000-0000A28B0000}"/>
    <cellStyle name="SAPBEXstdItemX 2 2 8 3" xfId="35827" xr:uid="{00000000-0005-0000-0000-0000A38B0000}"/>
    <cellStyle name="SAPBEXstdItemX 2 2 9" xfId="13383" xr:uid="{00000000-0005-0000-0000-0000A48B0000}"/>
    <cellStyle name="SAPBEXstdItemX 2 2 9 2" xfId="24950" xr:uid="{00000000-0005-0000-0000-0000A58B0000}"/>
    <cellStyle name="SAPBEXstdItemX 2 2 9 3" xfId="36219" xr:uid="{00000000-0005-0000-0000-0000A68B0000}"/>
    <cellStyle name="SAPBEXstdItemX 2 3" xfId="4601" xr:uid="{00000000-0005-0000-0000-0000A78B0000}"/>
    <cellStyle name="SAPBEXstdItemX 2 3 2" xfId="5524" xr:uid="{00000000-0005-0000-0000-0000A88B0000}"/>
    <cellStyle name="SAPBEXstdItemX 2 3 2 10" xfId="9467" xr:uid="{00000000-0005-0000-0000-0000A98B0000}"/>
    <cellStyle name="SAPBEXstdItemX 2 3 2 11" xfId="8989" xr:uid="{00000000-0005-0000-0000-0000AA8B0000}"/>
    <cellStyle name="SAPBEXstdItemX 2 3 2 2" xfId="7417" xr:uid="{00000000-0005-0000-0000-0000AB8B0000}"/>
    <cellStyle name="SAPBEXstdItemX 2 3 2 2 2" xfId="16644" xr:uid="{00000000-0005-0000-0000-0000AC8B0000}"/>
    <cellStyle name="SAPBEXstdItemX 2 3 2 2 2 2" xfId="28198" xr:uid="{00000000-0005-0000-0000-0000AD8B0000}"/>
    <cellStyle name="SAPBEXstdItemX 2 3 2 2 2 3" xfId="39081" xr:uid="{00000000-0005-0000-0000-0000AE8B0000}"/>
    <cellStyle name="SAPBEXstdItemX 2 3 2 2 3" xfId="18477" xr:uid="{00000000-0005-0000-0000-0000AF8B0000}"/>
    <cellStyle name="SAPBEXstdItemX 2 3 2 2 3 2" xfId="29965" xr:uid="{00000000-0005-0000-0000-0000B08B0000}"/>
    <cellStyle name="SAPBEXstdItemX 2 3 2 2 3 3" xfId="40765" xr:uid="{00000000-0005-0000-0000-0000B18B0000}"/>
    <cellStyle name="SAPBEXstdItemX 2 3 2 2 4" xfId="20163" xr:uid="{00000000-0005-0000-0000-0000B28B0000}"/>
    <cellStyle name="SAPBEXstdItemX 2 3 2 2 4 2" xfId="31651" xr:uid="{00000000-0005-0000-0000-0000B38B0000}"/>
    <cellStyle name="SAPBEXstdItemX 2 3 2 2 4 3" xfId="42305" xr:uid="{00000000-0005-0000-0000-0000B48B0000}"/>
    <cellStyle name="SAPBEXstdItemX 2 3 2 2 5" xfId="21897" xr:uid="{00000000-0005-0000-0000-0000B58B0000}"/>
    <cellStyle name="SAPBEXstdItemX 2 3 2 2 5 2" xfId="33378" xr:uid="{00000000-0005-0000-0000-0000B68B0000}"/>
    <cellStyle name="SAPBEXstdItemX 2 3 2 2 5 3" xfId="43844" xr:uid="{00000000-0005-0000-0000-0000B78B0000}"/>
    <cellStyle name="SAPBEXstdItemX 2 3 2 2 6" xfId="12064" xr:uid="{00000000-0005-0000-0000-0000B88B0000}"/>
    <cellStyle name="SAPBEXstdItemX 2 3 2 2 7" xfId="23721" xr:uid="{00000000-0005-0000-0000-0000B98B0000}"/>
    <cellStyle name="SAPBEXstdItemX 2 3 2 2 8" xfId="35056" xr:uid="{00000000-0005-0000-0000-0000BA8B0000}"/>
    <cellStyle name="SAPBEXstdItemX 2 3 2 3" xfId="7911" xr:uid="{00000000-0005-0000-0000-0000BB8B0000}"/>
    <cellStyle name="SAPBEXstdItemX 2 3 2 3 2" xfId="16896" xr:uid="{00000000-0005-0000-0000-0000BC8B0000}"/>
    <cellStyle name="SAPBEXstdItemX 2 3 2 3 2 2" xfId="28450" xr:uid="{00000000-0005-0000-0000-0000BD8B0000}"/>
    <cellStyle name="SAPBEXstdItemX 2 3 2 3 2 3" xfId="39292" xr:uid="{00000000-0005-0000-0000-0000BE8B0000}"/>
    <cellStyle name="SAPBEXstdItemX 2 3 2 3 3" xfId="18675" xr:uid="{00000000-0005-0000-0000-0000BF8B0000}"/>
    <cellStyle name="SAPBEXstdItemX 2 3 2 3 3 2" xfId="30163" xr:uid="{00000000-0005-0000-0000-0000C08B0000}"/>
    <cellStyle name="SAPBEXstdItemX 2 3 2 3 3 3" xfId="40960" xr:uid="{00000000-0005-0000-0000-0000C18B0000}"/>
    <cellStyle name="SAPBEXstdItemX 2 3 2 3 4" xfId="20383" xr:uid="{00000000-0005-0000-0000-0000C28B0000}"/>
    <cellStyle name="SAPBEXstdItemX 2 3 2 3 4 2" xfId="31871" xr:uid="{00000000-0005-0000-0000-0000C38B0000}"/>
    <cellStyle name="SAPBEXstdItemX 2 3 2 3 4 3" xfId="42488" xr:uid="{00000000-0005-0000-0000-0000C48B0000}"/>
    <cellStyle name="SAPBEXstdItemX 2 3 2 3 5" xfId="22117" xr:uid="{00000000-0005-0000-0000-0000C58B0000}"/>
    <cellStyle name="SAPBEXstdItemX 2 3 2 3 5 2" xfId="33598" xr:uid="{00000000-0005-0000-0000-0000C68B0000}"/>
    <cellStyle name="SAPBEXstdItemX 2 3 2 3 5 3" xfId="44027" xr:uid="{00000000-0005-0000-0000-0000C78B0000}"/>
    <cellStyle name="SAPBEXstdItemX 2 3 2 3 6" xfId="12362" xr:uid="{00000000-0005-0000-0000-0000C88B0000}"/>
    <cellStyle name="SAPBEXstdItemX 2 3 2 3 7" xfId="23941" xr:uid="{00000000-0005-0000-0000-0000C98B0000}"/>
    <cellStyle name="SAPBEXstdItemX 2 3 2 3 8" xfId="35276" xr:uid="{00000000-0005-0000-0000-0000CA8B0000}"/>
    <cellStyle name="SAPBEXstdItemX 2 3 2 4" xfId="8013" xr:uid="{00000000-0005-0000-0000-0000CB8B0000}"/>
    <cellStyle name="SAPBEXstdItemX 2 3 2 4 2" xfId="16998" xr:uid="{00000000-0005-0000-0000-0000CC8B0000}"/>
    <cellStyle name="SAPBEXstdItemX 2 3 2 4 2 2" xfId="28552" xr:uid="{00000000-0005-0000-0000-0000CD8B0000}"/>
    <cellStyle name="SAPBEXstdItemX 2 3 2 4 2 3" xfId="39390" xr:uid="{00000000-0005-0000-0000-0000CE8B0000}"/>
    <cellStyle name="SAPBEXstdItemX 2 3 2 4 3" xfId="18775" xr:uid="{00000000-0005-0000-0000-0000CF8B0000}"/>
    <cellStyle name="SAPBEXstdItemX 2 3 2 4 3 2" xfId="30263" xr:uid="{00000000-0005-0000-0000-0000D08B0000}"/>
    <cellStyle name="SAPBEXstdItemX 2 3 2 4 3 3" xfId="41059" xr:uid="{00000000-0005-0000-0000-0000D18B0000}"/>
    <cellStyle name="SAPBEXstdItemX 2 3 2 4 4" xfId="20485" xr:uid="{00000000-0005-0000-0000-0000D28B0000}"/>
    <cellStyle name="SAPBEXstdItemX 2 3 2 4 4 2" xfId="31973" xr:uid="{00000000-0005-0000-0000-0000D38B0000}"/>
    <cellStyle name="SAPBEXstdItemX 2 3 2 4 4 3" xfId="42586" xr:uid="{00000000-0005-0000-0000-0000D48B0000}"/>
    <cellStyle name="SAPBEXstdItemX 2 3 2 4 5" xfId="22219" xr:uid="{00000000-0005-0000-0000-0000D58B0000}"/>
    <cellStyle name="SAPBEXstdItemX 2 3 2 4 5 2" xfId="33700" xr:uid="{00000000-0005-0000-0000-0000D68B0000}"/>
    <cellStyle name="SAPBEXstdItemX 2 3 2 4 5 3" xfId="44125" xr:uid="{00000000-0005-0000-0000-0000D78B0000}"/>
    <cellStyle name="SAPBEXstdItemX 2 3 2 4 6" xfId="12464" xr:uid="{00000000-0005-0000-0000-0000D88B0000}"/>
    <cellStyle name="SAPBEXstdItemX 2 3 2 4 7" xfId="24043" xr:uid="{00000000-0005-0000-0000-0000D98B0000}"/>
    <cellStyle name="SAPBEXstdItemX 2 3 2 4 8" xfId="35378" xr:uid="{00000000-0005-0000-0000-0000DA8B0000}"/>
    <cellStyle name="SAPBEXstdItemX 2 3 2 5" xfId="14288" xr:uid="{00000000-0005-0000-0000-0000DB8B0000}"/>
    <cellStyle name="SAPBEXstdItemX 2 3 2 5 2" xfId="25852" xr:uid="{00000000-0005-0000-0000-0000DC8B0000}"/>
    <cellStyle name="SAPBEXstdItemX 2 3 2 5 3" xfId="37015" xr:uid="{00000000-0005-0000-0000-0000DD8B0000}"/>
    <cellStyle name="SAPBEXstdItemX 2 3 2 6" xfId="13403" xr:uid="{00000000-0005-0000-0000-0000DE8B0000}"/>
    <cellStyle name="SAPBEXstdItemX 2 3 2 6 2" xfId="24970" xr:uid="{00000000-0005-0000-0000-0000DF8B0000}"/>
    <cellStyle name="SAPBEXstdItemX 2 3 2 6 3" xfId="36238" xr:uid="{00000000-0005-0000-0000-0000E08B0000}"/>
    <cellStyle name="SAPBEXstdItemX 2 3 2 7" xfId="14312" xr:uid="{00000000-0005-0000-0000-0000E18B0000}"/>
    <cellStyle name="SAPBEXstdItemX 2 3 2 7 2" xfId="25876" xr:uid="{00000000-0005-0000-0000-0000E28B0000}"/>
    <cellStyle name="SAPBEXstdItemX 2 3 2 7 3" xfId="37037" xr:uid="{00000000-0005-0000-0000-0000E38B0000}"/>
    <cellStyle name="SAPBEXstdItemX 2 3 2 8" xfId="13387" xr:uid="{00000000-0005-0000-0000-0000E48B0000}"/>
    <cellStyle name="SAPBEXstdItemX 2 3 2 8 2" xfId="24954" xr:uid="{00000000-0005-0000-0000-0000E58B0000}"/>
    <cellStyle name="SAPBEXstdItemX 2 3 2 8 3" xfId="36223" xr:uid="{00000000-0005-0000-0000-0000E68B0000}"/>
    <cellStyle name="SAPBEXstdItemX 2 3 2 9" xfId="9201" xr:uid="{00000000-0005-0000-0000-0000E78B0000}"/>
    <cellStyle name="SAPBEXstdItemX 2 3 3" xfId="10348" xr:uid="{00000000-0005-0000-0000-0000E88B0000}"/>
    <cellStyle name="SAPBEXstdItemX 2 3 4" xfId="13669" xr:uid="{00000000-0005-0000-0000-0000E98B0000}"/>
    <cellStyle name="SAPBEXstdItemX 2 3 4 2" xfId="25233" xr:uid="{00000000-0005-0000-0000-0000EA8B0000}"/>
    <cellStyle name="SAPBEXstdItemX 2 3 4 3" xfId="36472" xr:uid="{00000000-0005-0000-0000-0000EB8B0000}"/>
    <cellStyle name="SAPBEXstdItemX 2 3 5" xfId="13126" xr:uid="{00000000-0005-0000-0000-0000EC8B0000}"/>
    <cellStyle name="SAPBEXstdItemX 2 3 5 2" xfId="24695" xr:uid="{00000000-0005-0000-0000-0000ED8B0000}"/>
    <cellStyle name="SAPBEXstdItemX 2 3 5 3" xfId="35983" xr:uid="{00000000-0005-0000-0000-0000EE8B0000}"/>
    <cellStyle name="SAPBEXstdItemX 2 3 6" xfId="17401" xr:uid="{00000000-0005-0000-0000-0000EF8B0000}"/>
    <cellStyle name="SAPBEXstdItemX 2 3 6 2" xfId="28889" xr:uid="{00000000-0005-0000-0000-0000F08B0000}"/>
    <cellStyle name="SAPBEXstdItemX 2 3 6 3" xfId="39693" xr:uid="{00000000-0005-0000-0000-0000F18B0000}"/>
    <cellStyle name="SAPBEXstdItemX 2 3 7" xfId="13957" xr:uid="{00000000-0005-0000-0000-0000F28B0000}"/>
    <cellStyle name="SAPBEXstdItemX 2 3 7 2" xfId="25521" xr:uid="{00000000-0005-0000-0000-0000F38B0000}"/>
    <cellStyle name="SAPBEXstdItemX 2 3 7 3" xfId="36725" xr:uid="{00000000-0005-0000-0000-0000F48B0000}"/>
    <cellStyle name="SAPBEXstdItemX 2 3 8" xfId="8792" xr:uid="{00000000-0005-0000-0000-0000F58B0000}"/>
    <cellStyle name="SAPBEXstdItemX 2 4" xfId="4602" xr:uid="{00000000-0005-0000-0000-0000F68B0000}"/>
    <cellStyle name="SAPBEXstdItemX 2 4 10" xfId="17406" xr:uid="{00000000-0005-0000-0000-0000F78B0000}"/>
    <cellStyle name="SAPBEXstdItemX 2 4 10 2" xfId="28894" xr:uid="{00000000-0005-0000-0000-0000F88B0000}"/>
    <cellStyle name="SAPBEXstdItemX 2 4 10 3" xfId="39698" xr:uid="{00000000-0005-0000-0000-0000F98B0000}"/>
    <cellStyle name="SAPBEXstdItemX 2 4 11" xfId="14384" xr:uid="{00000000-0005-0000-0000-0000FA8B0000}"/>
    <cellStyle name="SAPBEXstdItemX 2 4 11 2" xfId="25948" xr:uid="{00000000-0005-0000-0000-0000FB8B0000}"/>
    <cellStyle name="SAPBEXstdItemX 2 4 11 3" xfId="37095" xr:uid="{00000000-0005-0000-0000-0000FC8B0000}"/>
    <cellStyle name="SAPBEXstdItemX 2 4 12" xfId="8288" xr:uid="{00000000-0005-0000-0000-0000FD8B0000}"/>
    <cellStyle name="SAPBEXstdItemX 2 4 13" xfId="8437" xr:uid="{00000000-0005-0000-0000-0000FE8B0000}"/>
    <cellStyle name="SAPBEXstdItemX 2 4 2" xfId="4603" xr:uid="{00000000-0005-0000-0000-0000FF8B0000}"/>
    <cellStyle name="SAPBEXstdItemX 2 4 3" xfId="5522" xr:uid="{00000000-0005-0000-0000-0000008C0000}"/>
    <cellStyle name="SAPBEXstdItemX 2 4 3 2" xfId="15330" xr:uid="{00000000-0005-0000-0000-0000018C0000}"/>
    <cellStyle name="SAPBEXstdItemX 2 4 3 2 2" xfId="26885" xr:uid="{00000000-0005-0000-0000-0000028C0000}"/>
    <cellStyle name="SAPBEXstdItemX 2 4 3 2 3" xfId="37915" xr:uid="{00000000-0005-0000-0000-0000038C0000}"/>
    <cellStyle name="SAPBEXstdItemX 2 4 3 3" xfId="17307" xr:uid="{00000000-0005-0000-0000-0000048C0000}"/>
    <cellStyle name="SAPBEXstdItemX 2 4 3 3 2" xfId="28795" xr:uid="{00000000-0005-0000-0000-0000058C0000}"/>
    <cellStyle name="SAPBEXstdItemX 2 4 3 3 3" xfId="39603" xr:uid="{00000000-0005-0000-0000-0000068C0000}"/>
    <cellStyle name="SAPBEXstdItemX 2 4 3 4" xfId="18914" xr:uid="{00000000-0005-0000-0000-0000078C0000}"/>
    <cellStyle name="SAPBEXstdItemX 2 4 3 4 2" xfId="30402" xr:uid="{00000000-0005-0000-0000-0000088C0000}"/>
    <cellStyle name="SAPBEXstdItemX 2 4 3 4 3" xfId="41196" xr:uid="{00000000-0005-0000-0000-0000098C0000}"/>
    <cellStyle name="SAPBEXstdItemX 2 4 3 5" xfId="20654" xr:uid="{00000000-0005-0000-0000-00000A8C0000}"/>
    <cellStyle name="SAPBEXstdItemX 2 4 3 5 2" xfId="32138" xr:uid="{00000000-0005-0000-0000-00000B8C0000}"/>
    <cellStyle name="SAPBEXstdItemX 2 4 3 5 3" xfId="42744" xr:uid="{00000000-0005-0000-0000-00000C8C0000}"/>
    <cellStyle name="SAPBEXstdItemX 2 4 3 6" xfId="10747" xr:uid="{00000000-0005-0000-0000-00000D8C0000}"/>
    <cellStyle name="SAPBEXstdItemX 2 4 3 7" xfId="22486" xr:uid="{00000000-0005-0000-0000-00000E8C0000}"/>
    <cellStyle name="SAPBEXstdItemX 2 4 3 8" xfId="33833" xr:uid="{00000000-0005-0000-0000-00000F8C0000}"/>
    <cellStyle name="SAPBEXstdItemX 2 4 4" xfId="6946" xr:uid="{00000000-0005-0000-0000-0000108C0000}"/>
    <cellStyle name="SAPBEXstdItemX 2 4 4 2" xfId="16227" xr:uid="{00000000-0005-0000-0000-0000118C0000}"/>
    <cellStyle name="SAPBEXstdItemX 2 4 4 2 2" xfId="27781" xr:uid="{00000000-0005-0000-0000-0000128C0000}"/>
    <cellStyle name="SAPBEXstdItemX 2 4 4 2 3" xfId="38713" xr:uid="{00000000-0005-0000-0000-0000138C0000}"/>
    <cellStyle name="SAPBEXstdItemX 2 4 4 3" xfId="18101" xr:uid="{00000000-0005-0000-0000-0000148C0000}"/>
    <cellStyle name="SAPBEXstdItemX 2 4 4 3 2" xfId="29589" xr:uid="{00000000-0005-0000-0000-0000158C0000}"/>
    <cellStyle name="SAPBEXstdItemX 2 4 4 3 3" xfId="40391" xr:uid="{00000000-0005-0000-0000-0000168C0000}"/>
    <cellStyle name="SAPBEXstdItemX 2 4 4 4" xfId="19746" xr:uid="{00000000-0005-0000-0000-0000178C0000}"/>
    <cellStyle name="SAPBEXstdItemX 2 4 4 4 2" xfId="31234" xr:uid="{00000000-0005-0000-0000-0000188C0000}"/>
    <cellStyle name="SAPBEXstdItemX 2 4 4 4 3" xfId="41937" xr:uid="{00000000-0005-0000-0000-0000198C0000}"/>
    <cellStyle name="SAPBEXstdItemX 2 4 4 5" xfId="21480" xr:uid="{00000000-0005-0000-0000-00001A8C0000}"/>
    <cellStyle name="SAPBEXstdItemX 2 4 4 5 2" xfId="32961" xr:uid="{00000000-0005-0000-0000-00001B8C0000}"/>
    <cellStyle name="SAPBEXstdItemX 2 4 4 5 3" xfId="43476" xr:uid="{00000000-0005-0000-0000-00001C8C0000}"/>
    <cellStyle name="SAPBEXstdItemX 2 4 4 6" xfId="11649" xr:uid="{00000000-0005-0000-0000-00001D8C0000}"/>
    <cellStyle name="SAPBEXstdItemX 2 4 4 7" xfId="23304" xr:uid="{00000000-0005-0000-0000-00001E8C0000}"/>
    <cellStyle name="SAPBEXstdItemX 2 4 4 8" xfId="34641" xr:uid="{00000000-0005-0000-0000-00001F8C0000}"/>
    <cellStyle name="SAPBEXstdItemX 2 4 5" xfId="6778" xr:uid="{00000000-0005-0000-0000-0000208C0000}"/>
    <cellStyle name="SAPBEXstdItemX 2 4 5 2" xfId="16059" xr:uid="{00000000-0005-0000-0000-0000218C0000}"/>
    <cellStyle name="SAPBEXstdItemX 2 4 5 2 2" xfId="27613" xr:uid="{00000000-0005-0000-0000-0000228C0000}"/>
    <cellStyle name="SAPBEXstdItemX 2 4 5 2 3" xfId="38567" xr:uid="{00000000-0005-0000-0000-0000238C0000}"/>
    <cellStyle name="SAPBEXstdItemX 2 4 5 3" xfId="17954" xr:uid="{00000000-0005-0000-0000-0000248C0000}"/>
    <cellStyle name="SAPBEXstdItemX 2 4 5 3 2" xfId="29442" xr:uid="{00000000-0005-0000-0000-0000258C0000}"/>
    <cellStyle name="SAPBEXstdItemX 2 4 5 3 3" xfId="40244" xr:uid="{00000000-0005-0000-0000-0000268C0000}"/>
    <cellStyle name="SAPBEXstdItemX 2 4 5 4" xfId="19578" xr:uid="{00000000-0005-0000-0000-0000278C0000}"/>
    <cellStyle name="SAPBEXstdItemX 2 4 5 4 2" xfId="31066" xr:uid="{00000000-0005-0000-0000-0000288C0000}"/>
    <cellStyle name="SAPBEXstdItemX 2 4 5 4 3" xfId="41791" xr:uid="{00000000-0005-0000-0000-0000298C0000}"/>
    <cellStyle name="SAPBEXstdItemX 2 4 5 5" xfId="21312" xr:uid="{00000000-0005-0000-0000-00002A8C0000}"/>
    <cellStyle name="SAPBEXstdItemX 2 4 5 5 2" xfId="32793" xr:uid="{00000000-0005-0000-0000-00002B8C0000}"/>
    <cellStyle name="SAPBEXstdItemX 2 4 5 5 3" xfId="43330" xr:uid="{00000000-0005-0000-0000-00002C8C0000}"/>
    <cellStyle name="SAPBEXstdItemX 2 4 5 6" xfId="11481" xr:uid="{00000000-0005-0000-0000-00002D8C0000}"/>
    <cellStyle name="SAPBEXstdItemX 2 4 5 7" xfId="23136" xr:uid="{00000000-0005-0000-0000-00002E8C0000}"/>
    <cellStyle name="SAPBEXstdItemX 2 4 5 8" xfId="34473" xr:uid="{00000000-0005-0000-0000-00002F8C0000}"/>
    <cellStyle name="SAPBEXstdItemX 2 4 6" xfId="8059" xr:uid="{00000000-0005-0000-0000-0000308C0000}"/>
    <cellStyle name="SAPBEXstdItemX 2 4 6 2" xfId="17044" xr:uid="{00000000-0005-0000-0000-0000318C0000}"/>
    <cellStyle name="SAPBEXstdItemX 2 4 6 2 2" xfId="28598" xr:uid="{00000000-0005-0000-0000-0000328C0000}"/>
    <cellStyle name="SAPBEXstdItemX 2 4 6 2 3" xfId="39435" xr:uid="{00000000-0005-0000-0000-0000338C0000}"/>
    <cellStyle name="SAPBEXstdItemX 2 4 6 3" xfId="18821" xr:uid="{00000000-0005-0000-0000-0000348C0000}"/>
    <cellStyle name="SAPBEXstdItemX 2 4 6 3 2" xfId="30309" xr:uid="{00000000-0005-0000-0000-0000358C0000}"/>
    <cellStyle name="SAPBEXstdItemX 2 4 6 3 3" xfId="41104" xr:uid="{00000000-0005-0000-0000-0000368C0000}"/>
    <cellStyle name="SAPBEXstdItemX 2 4 6 4" xfId="20531" xr:uid="{00000000-0005-0000-0000-0000378C0000}"/>
    <cellStyle name="SAPBEXstdItemX 2 4 6 4 2" xfId="32019" xr:uid="{00000000-0005-0000-0000-0000388C0000}"/>
    <cellStyle name="SAPBEXstdItemX 2 4 6 4 3" xfId="42631" xr:uid="{00000000-0005-0000-0000-0000398C0000}"/>
    <cellStyle name="SAPBEXstdItemX 2 4 6 5" xfId="22265" xr:uid="{00000000-0005-0000-0000-00003A8C0000}"/>
    <cellStyle name="SAPBEXstdItemX 2 4 6 5 2" xfId="33746" xr:uid="{00000000-0005-0000-0000-00003B8C0000}"/>
    <cellStyle name="SAPBEXstdItemX 2 4 6 5 3" xfId="44170" xr:uid="{00000000-0005-0000-0000-00003C8C0000}"/>
    <cellStyle name="SAPBEXstdItemX 2 4 6 6" xfId="12510" xr:uid="{00000000-0005-0000-0000-00003D8C0000}"/>
    <cellStyle name="SAPBEXstdItemX 2 4 6 7" xfId="24089" xr:uid="{00000000-0005-0000-0000-00003E8C0000}"/>
    <cellStyle name="SAPBEXstdItemX 2 4 6 8" xfId="35424" xr:uid="{00000000-0005-0000-0000-00003F8C0000}"/>
    <cellStyle name="SAPBEXstdItemX 2 4 7" xfId="10349" xr:uid="{00000000-0005-0000-0000-0000408C0000}"/>
    <cellStyle name="SAPBEXstdItemX 2 4 8" xfId="13667" xr:uid="{00000000-0005-0000-0000-0000418C0000}"/>
    <cellStyle name="SAPBEXstdItemX 2 4 8 2" xfId="25231" xr:uid="{00000000-0005-0000-0000-0000428C0000}"/>
    <cellStyle name="SAPBEXstdItemX 2 4 8 3" xfId="36470" xr:uid="{00000000-0005-0000-0000-0000438C0000}"/>
    <cellStyle name="SAPBEXstdItemX 2 4 9" xfId="13127" xr:uid="{00000000-0005-0000-0000-0000448C0000}"/>
    <cellStyle name="SAPBEXstdItemX 2 4 9 2" xfId="24696" xr:uid="{00000000-0005-0000-0000-0000458C0000}"/>
    <cellStyle name="SAPBEXstdItemX 2 4 9 3" xfId="35984" xr:uid="{00000000-0005-0000-0000-0000468C0000}"/>
    <cellStyle name="SAPBEXstdItemX 2 5" xfId="4604" xr:uid="{00000000-0005-0000-0000-0000478C0000}"/>
    <cellStyle name="SAPBEXstdItemX 2 5 10" xfId="13880" xr:uid="{00000000-0005-0000-0000-0000488C0000}"/>
    <cellStyle name="SAPBEXstdItemX 2 5 10 2" xfId="25444" xr:uid="{00000000-0005-0000-0000-0000498C0000}"/>
    <cellStyle name="SAPBEXstdItemX 2 5 10 3" xfId="36653" xr:uid="{00000000-0005-0000-0000-00004A8C0000}"/>
    <cellStyle name="SAPBEXstdItemX 2 5 11" xfId="9485" xr:uid="{00000000-0005-0000-0000-00004B8C0000}"/>
    <cellStyle name="SAPBEXstdItemX 2 5 2" xfId="6217" xr:uid="{00000000-0005-0000-0000-00004C8C0000}"/>
    <cellStyle name="SAPBEXstdItemX 2 5 2 2" xfId="15508" xr:uid="{00000000-0005-0000-0000-00004D8C0000}"/>
    <cellStyle name="SAPBEXstdItemX 2 5 2 2 2" xfId="27062" xr:uid="{00000000-0005-0000-0000-00004E8C0000}"/>
    <cellStyle name="SAPBEXstdItemX 2 5 2 2 3" xfId="38076" xr:uid="{00000000-0005-0000-0000-00004F8C0000}"/>
    <cellStyle name="SAPBEXstdItemX 2 5 2 3" xfId="17455" xr:uid="{00000000-0005-0000-0000-0000508C0000}"/>
    <cellStyle name="SAPBEXstdItemX 2 5 2 3 2" xfId="28943" xr:uid="{00000000-0005-0000-0000-0000518C0000}"/>
    <cellStyle name="SAPBEXstdItemX 2 5 2 3 3" xfId="39746" xr:uid="{00000000-0005-0000-0000-0000528C0000}"/>
    <cellStyle name="SAPBEXstdItemX 2 5 2 4" xfId="19028" xr:uid="{00000000-0005-0000-0000-0000538C0000}"/>
    <cellStyle name="SAPBEXstdItemX 2 5 2 4 2" xfId="30516" xr:uid="{00000000-0005-0000-0000-0000548C0000}"/>
    <cellStyle name="SAPBEXstdItemX 2 5 2 4 3" xfId="41301" xr:uid="{00000000-0005-0000-0000-0000558C0000}"/>
    <cellStyle name="SAPBEXstdItemX 2 5 2 5" xfId="20762" xr:uid="{00000000-0005-0000-0000-0000568C0000}"/>
    <cellStyle name="SAPBEXstdItemX 2 5 2 5 2" xfId="32244" xr:uid="{00000000-0005-0000-0000-0000578C0000}"/>
    <cellStyle name="SAPBEXstdItemX 2 5 2 5 3" xfId="42841" xr:uid="{00000000-0005-0000-0000-0000588C0000}"/>
    <cellStyle name="SAPBEXstdItemX 2 5 2 6" xfId="10930" xr:uid="{00000000-0005-0000-0000-0000598C0000}"/>
    <cellStyle name="SAPBEXstdItemX 2 5 2 7" xfId="22587" xr:uid="{00000000-0005-0000-0000-00005A8C0000}"/>
    <cellStyle name="SAPBEXstdItemX 2 5 2 8" xfId="33929" xr:uid="{00000000-0005-0000-0000-00005B8C0000}"/>
    <cellStyle name="SAPBEXstdItemX 2 5 3" xfId="7797" xr:uid="{00000000-0005-0000-0000-00005C8C0000}"/>
    <cellStyle name="SAPBEXstdItemX 2 5 3 2" xfId="16782" xr:uid="{00000000-0005-0000-0000-00005D8C0000}"/>
    <cellStyle name="SAPBEXstdItemX 2 5 3 2 2" xfId="28336" xr:uid="{00000000-0005-0000-0000-00005E8C0000}"/>
    <cellStyle name="SAPBEXstdItemX 2 5 3 2 3" xfId="39203" xr:uid="{00000000-0005-0000-0000-00005F8C0000}"/>
    <cellStyle name="SAPBEXstdItemX 2 5 3 3" xfId="18578" xr:uid="{00000000-0005-0000-0000-0000608C0000}"/>
    <cellStyle name="SAPBEXstdItemX 2 5 3 3 2" xfId="30066" xr:uid="{00000000-0005-0000-0000-0000618C0000}"/>
    <cellStyle name="SAPBEXstdItemX 2 5 3 3 3" xfId="40864" xr:uid="{00000000-0005-0000-0000-0000628C0000}"/>
    <cellStyle name="SAPBEXstdItemX 2 5 3 4" xfId="20269" xr:uid="{00000000-0005-0000-0000-0000638C0000}"/>
    <cellStyle name="SAPBEXstdItemX 2 5 3 4 2" xfId="31757" xr:uid="{00000000-0005-0000-0000-0000648C0000}"/>
    <cellStyle name="SAPBEXstdItemX 2 5 3 4 3" xfId="42399" xr:uid="{00000000-0005-0000-0000-0000658C0000}"/>
    <cellStyle name="SAPBEXstdItemX 2 5 3 5" xfId="22003" xr:uid="{00000000-0005-0000-0000-0000668C0000}"/>
    <cellStyle name="SAPBEXstdItemX 2 5 3 5 2" xfId="33484" xr:uid="{00000000-0005-0000-0000-0000678C0000}"/>
    <cellStyle name="SAPBEXstdItemX 2 5 3 5 3" xfId="43938" xr:uid="{00000000-0005-0000-0000-0000688C0000}"/>
    <cellStyle name="SAPBEXstdItemX 2 5 3 6" xfId="12248" xr:uid="{00000000-0005-0000-0000-0000698C0000}"/>
    <cellStyle name="SAPBEXstdItemX 2 5 3 7" xfId="23827" xr:uid="{00000000-0005-0000-0000-00006A8C0000}"/>
    <cellStyle name="SAPBEXstdItemX 2 5 3 8" xfId="35162" xr:uid="{00000000-0005-0000-0000-00006B8C0000}"/>
    <cellStyle name="SAPBEXstdItemX 2 5 4" xfId="6998" xr:uid="{00000000-0005-0000-0000-00006C8C0000}"/>
    <cellStyle name="SAPBEXstdItemX 2 5 4 2" xfId="16279" xr:uid="{00000000-0005-0000-0000-00006D8C0000}"/>
    <cellStyle name="SAPBEXstdItemX 2 5 4 2 2" xfId="27833" xr:uid="{00000000-0005-0000-0000-00006E8C0000}"/>
    <cellStyle name="SAPBEXstdItemX 2 5 4 2 3" xfId="38750" xr:uid="{00000000-0005-0000-0000-00006F8C0000}"/>
    <cellStyle name="SAPBEXstdItemX 2 5 4 3" xfId="18140" xr:uid="{00000000-0005-0000-0000-0000708C0000}"/>
    <cellStyle name="SAPBEXstdItemX 2 5 4 3 2" xfId="29628" xr:uid="{00000000-0005-0000-0000-0000718C0000}"/>
    <cellStyle name="SAPBEXstdItemX 2 5 4 3 3" xfId="40429" xr:uid="{00000000-0005-0000-0000-0000728C0000}"/>
    <cellStyle name="SAPBEXstdItemX 2 5 4 4" xfId="19798" xr:uid="{00000000-0005-0000-0000-0000738C0000}"/>
    <cellStyle name="SAPBEXstdItemX 2 5 4 4 2" xfId="31286" xr:uid="{00000000-0005-0000-0000-0000748C0000}"/>
    <cellStyle name="SAPBEXstdItemX 2 5 4 4 3" xfId="41974" xr:uid="{00000000-0005-0000-0000-0000758C0000}"/>
    <cellStyle name="SAPBEXstdItemX 2 5 4 5" xfId="21532" xr:uid="{00000000-0005-0000-0000-0000768C0000}"/>
    <cellStyle name="SAPBEXstdItemX 2 5 4 5 2" xfId="33013" xr:uid="{00000000-0005-0000-0000-0000778C0000}"/>
    <cellStyle name="SAPBEXstdItemX 2 5 4 5 3" xfId="43513" xr:uid="{00000000-0005-0000-0000-0000788C0000}"/>
    <cellStyle name="SAPBEXstdItemX 2 5 4 6" xfId="11701" xr:uid="{00000000-0005-0000-0000-0000798C0000}"/>
    <cellStyle name="SAPBEXstdItemX 2 5 4 7" xfId="23356" xr:uid="{00000000-0005-0000-0000-00007A8C0000}"/>
    <cellStyle name="SAPBEXstdItemX 2 5 4 8" xfId="34693" xr:uid="{00000000-0005-0000-0000-00007B8C0000}"/>
    <cellStyle name="SAPBEXstdItemX 2 5 5" xfId="6799" xr:uid="{00000000-0005-0000-0000-00007C8C0000}"/>
    <cellStyle name="SAPBEXstdItemX 2 5 5 2" xfId="16080" xr:uid="{00000000-0005-0000-0000-00007D8C0000}"/>
    <cellStyle name="SAPBEXstdItemX 2 5 5 2 2" xfId="27634" xr:uid="{00000000-0005-0000-0000-00007E8C0000}"/>
    <cellStyle name="SAPBEXstdItemX 2 5 5 2 3" xfId="38579" xr:uid="{00000000-0005-0000-0000-00007F8C0000}"/>
    <cellStyle name="SAPBEXstdItemX 2 5 5 3" xfId="17966" xr:uid="{00000000-0005-0000-0000-0000808C0000}"/>
    <cellStyle name="SAPBEXstdItemX 2 5 5 3 2" xfId="29454" xr:uid="{00000000-0005-0000-0000-0000818C0000}"/>
    <cellStyle name="SAPBEXstdItemX 2 5 5 3 3" xfId="40256" xr:uid="{00000000-0005-0000-0000-0000828C0000}"/>
    <cellStyle name="SAPBEXstdItemX 2 5 5 4" xfId="19599" xr:uid="{00000000-0005-0000-0000-0000838C0000}"/>
    <cellStyle name="SAPBEXstdItemX 2 5 5 4 2" xfId="31087" xr:uid="{00000000-0005-0000-0000-0000848C0000}"/>
    <cellStyle name="SAPBEXstdItemX 2 5 5 4 3" xfId="41803" xr:uid="{00000000-0005-0000-0000-0000858C0000}"/>
    <cellStyle name="SAPBEXstdItemX 2 5 5 5" xfId="21333" xr:uid="{00000000-0005-0000-0000-0000868C0000}"/>
    <cellStyle name="SAPBEXstdItemX 2 5 5 5 2" xfId="32814" xr:uid="{00000000-0005-0000-0000-0000878C0000}"/>
    <cellStyle name="SAPBEXstdItemX 2 5 5 5 3" xfId="43342" xr:uid="{00000000-0005-0000-0000-0000888C0000}"/>
    <cellStyle name="SAPBEXstdItemX 2 5 5 6" xfId="11502" xr:uid="{00000000-0005-0000-0000-0000898C0000}"/>
    <cellStyle name="SAPBEXstdItemX 2 5 5 7" xfId="23157" xr:uid="{00000000-0005-0000-0000-00008A8C0000}"/>
    <cellStyle name="SAPBEXstdItemX 2 5 5 8" xfId="34494" xr:uid="{00000000-0005-0000-0000-00008B8C0000}"/>
    <cellStyle name="SAPBEXstdItemX 2 5 6" xfId="10350" xr:uid="{00000000-0005-0000-0000-00008C8C0000}"/>
    <cellStyle name="SAPBEXstdItemX 2 5 7" xfId="14080" xr:uid="{00000000-0005-0000-0000-00008D8C0000}"/>
    <cellStyle name="SAPBEXstdItemX 2 5 7 2" xfId="25644" xr:uid="{00000000-0005-0000-0000-00008E8C0000}"/>
    <cellStyle name="SAPBEXstdItemX 2 5 7 3" xfId="36834" xr:uid="{00000000-0005-0000-0000-00008F8C0000}"/>
    <cellStyle name="SAPBEXstdItemX 2 5 8" xfId="13483" xr:uid="{00000000-0005-0000-0000-0000908C0000}"/>
    <cellStyle name="SAPBEXstdItemX 2 5 8 2" xfId="25049" xr:uid="{00000000-0005-0000-0000-0000918C0000}"/>
    <cellStyle name="SAPBEXstdItemX 2 5 8 3" xfId="36308" xr:uid="{00000000-0005-0000-0000-0000928C0000}"/>
    <cellStyle name="SAPBEXstdItemX 2 5 9" xfId="13671" xr:uid="{00000000-0005-0000-0000-0000938C0000}"/>
    <cellStyle name="SAPBEXstdItemX 2 5 9 2" xfId="25235" xr:uid="{00000000-0005-0000-0000-0000948C0000}"/>
    <cellStyle name="SAPBEXstdItemX 2 5 9 3" xfId="36474" xr:uid="{00000000-0005-0000-0000-0000958C0000}"/>
    <cellStyle name="SAPBEXstdItemX 2 6" xfId="7415" xr:uid="{00000000-0005-0000-0000-0000968C0000}"/>
    <cellStyle name="SAPBEXstdItemX 2 6 10" xfId="8697" xr:uid="{00000000-0005-0000-0000-0000978C0000}"/>
    <cellStyle name="SAPBEXstdItemX 2 6 2" xfId="7909" xr:uid="{00000000-0005-0000-0000-0000988C0000}"/>
    <cellStyle name="SAPBEXstdItemX 2 6 2 2" xfId="16894" xr:uid="{00000000-0005-0000-0000-0000998C0000}"/>
    <cellStyle name="SAPBEXstdItemX 2 6 2 2 2" xfId="28448" xr:uid="{00000000-0005-0000-0000-00009A8C0000}"/>
    <cellStyle name="SAPBEXstdItemX 2 6 2 2 3" xfId="39290" xr:uid="{00000000-0005-0000-0000-00009B8C0000}"/>
    <cellStyle name="SAPBEXstdItemX 2 6 2 3" xfId="18673" xr:uid="{00000000-0005-0000-0000-00009C8C0000}"/>
    <cellStyle name="SAPBEXstdItemX 2 6 2 3 2" xfId="30161" xr:uid="{00000000-0005-0000-0000-00009D8C0000}"/>
    <cellStyle name="SAPBEXstdItemX 2 6 2 3 3" xfId="40958" xr:uid="{00000000-0005-0000-0000-00009E8C0000}"/>
    <cellStyle name="SAPBEXstdItemX 2 6 2 4" xfId="20381" xr:uid="{00000000-0005-0000-0000-00009F8C0000}"/>
    <cellStyle name="SAPBEXstdItemX 2 6 2 4 2" xfId="31869" xr:uid="{00000000-0005-0000-0000-0000A08C0000}"/>
    <cellStyle name="SAPBEXstdItemX 2 6 2 4 3" xfId="42486" xr:uid="{00000000-0005-0000-0000-0000A18C0000}"/>
    <cellStyle name="SAPBEXstdItemX 2 6 2 5" xfId="22115" xr:uid="{00000000-0005-0000-0000-0000A28C0000}"/>
    <cellStyle name="SAPBEXstdItemX 2 6 2 5 2" xfId="33596" xr:uid="{00000000-0005-0000-0000-0000A38C0000}"/>
    <cellStyle name="SAPBEXstdItemX 2 6 2 5 3" xfId="44025" xr:uid="{00000000-0005-0000-0000-0000A48C0000}"/>
    <cellStyle name="SAPBEXstdItemX 2 6 2 6" xfId="12360" xr:uid="{00000000-0005-0000-0000-0000A58C0000}"/>
    <cellStyle name="SAPBEXstdItemX 2 6 2 7" xfId="23939" xr:uid="{00000000-0005-0000-0000-0000A68C0000}"/>
    <cellStyle name="SAPBEXstdItemX 2 6 2 8" xfId="35274" xr:uid="{00000000-0005-0000-0000-0000A78C0000}"/>
    <cellStyle name="SAPBEXstdItemX 2 6 3" xfId="8011" xr:uid="{00000000-0005-0000-0000-0000A88C0000}"/>
    <cellStyle name="SAPBEXstdItemX 2 6 3 2" xfId="16996" xr:uid="{00000000-0005-0000-0000-0000A98C0000}"/>
    <cellStyle name="SAPBEXstdItemX 2 6 3 2 2" xfId="28550" xr:uid="{00000000-0005-0000-0000-0000AA8C0000}"/>
    <cellStyle name="SAPBEXstdItemX 2 6 3 2 3" xfId="39388" xr:uid="{00000000-0005-0000-0000-0000AB8C0000}"/>
    <cellStyle name="SAPBEXstdItemX 2 6 3 3" xfId="18773" xr:uid="{00000000-0005-0000-0000-0000AC8C0000}"/>
    <cellStyle name="SAPBEXstdItemX 2 6 3 3 2" xfId="30261" xr:uid="{00000000-0005-0000-0000-0000AD8C0000}"/>
    <cellStyle name="SAPBEXstdItemX 2 6 3 3 3" xfId="41057" xr:uid="{00000000-0005-0000-0000-0000AE8C0000}"/>
    <cellStyle name="SAPBEXstdItemX 2 6 3 4" xfId="20483" xr:uid="{00000000-0005-0000-0000-0000AF8C0000}"/>
    <cellStyle name="SAPBEXstdItemX 2 6 3 4 2" xfId="31971" xr:uid="{00000000-0005-0000-0000-0000B08C0000}"/>
    <cellStyle name="SAPBEXstdItemX 2 6 3 4 3" xfId="42584" xr:uid="{00000000-0005-0000-0000-0000B18C0000}"/>
    <cellStyle name="SAPBEXstdItemX 2 6 3 5" xfId="22217" xr:uid="{00000000-0005-0000-0000-0000B28C0000}"/>
    <cellStyle name="SAPBEXstdItemX 2 6 3 5 2" xfId="33698" xr:uid="{00000000-0005-0000-0000-0000B38C0000}"/>
    <cellStyle name="SAPBEXstdItemX 2 6 3 5 3" xfId="44123" xr:uid="{00000000-0005-0000-0000-0000B48C0000}"/>
    <cellStyle name="SAPBEXstdItemX 2 6 3 6" xfId="12462" xr:uid="{00000000-0005-0000-0000-0000B58C0000}"/>
    <cellStyle name="SAPBEXstdItemX 2 6 3 7" xfId="24041" xr:uid="{00000000-0005-0000-0000-0000B68C0000}"/>
    <cellStyle name="SAPBEXstdItemX 2 6 3 8" xfId="35376" xr:uid="{00000000-0005-0000-0000-0000B78C0000}"/>
    <cellStyle name="SAPBEXstdItemX 2 6 4" xfId="14286" xr:uid="{00000000-0005-0000-0000-0000B88C0000}"/>
    <cellStyle name="SAPBEXstdItemX 2 6 4 2" xfId="25850" xr:uid="{00000000-0005-0000-0000-0000B98C0000}"/>
    <cellStyle name="SAPBEXstdItemX 2 6 4 3" xfId="37013" xr:uid="{00000000-0005-0000-0000-0000BA8C0000}"/>
    <cellStyle name="SAPBEXstdItemX 2 6 5" xfId="13405" xr:uid="{00000000-0005-0000-0000-0000BB8C0000}"/>
    <cellStyle name="SAPBEXstdItemX 2 6 5 2" xfId="24971" xr:uid="{00000000-0005-0000-0000-0000BC8C0000}"/>
    <cellStyle name="SAPBEXstdItemX 2 6 5 3" xfId="36239" xr:uid="{00000000-0005-0000-0000-0000BD8C0000}"/>
    <cellStyle name="SAPBEXstdItemX 2 6 6" xfId="15002" xr:uid="{00000000-0005-0000-0000-0000BE8C0000}"/>
    <cellStyle name="SAPBEXstdItemX 2 6 6 2" xfId="26560" xr:uid="{00000000-0005-0000-0000-0000BF8C0000}"/>
    <cellStyle name="SAPBEXstdItemX 2 6 6 3" xfId="37614" xr:uid="{00000000-0005-0000-0000-0000C08C0000}"/>
    <cellStyle name="SAPBEXstdItemX 2 6 7" xfId="13224" xr:uid="{00000000-0005-0000-0000-0000C18C0000}"/>
    <cellStyle name="SAPBEXstdItemX 2 6 7 2" xfId="24792" xr:uid="{00000000-0005-0000-0000-0000C28C0000}"/>
    <cellStyle name="SAPBEXstdItemX 2 6 7 3" xfId="36073" xr:uid="{00000000-0005-0000-0000-0000C38C0000}"/>
    <cellStyle name="SAPBEXstdItemX 2 6 8" xfId="9199" xr:uid="{00000000-0005-0000-0000-0000C48C0000}"/>
    <cellStyle name="SAPBEXstdItemX 2 6 9" xfId="8535" xr:uid="{00000000-0005-0000-0000-0000C58C0000}"/>
    <cellStyle name="SAPBEXstdItemX 2 7" xfId="12630" xr:uid="{00000000-0005-0000-0000-0000C68C0000}"/>
    <cellStyle name="SAPBEXstdItemX 2 7 2" xfId="24200" xr:uid="{00000000-0005-0000-0000-0000C78C0000}"/>
    <cellStyle name="SAPBEXstdItemX 2 7 3" xfId="35531" xr:uid="{00000000-0005-0000-0000-0000C88C0000}"/>
    <cellStyle name="SAPBEXstdItemX 2 8" xfId="15391" xr:uid="{00000000-0005-0000-0000-0000C98C0000}"/>
    <cellStyle name="SAPBEXstdItemX 2 8 2" xfId="26945" xr:uid="{00000000-0005-0000-0000-0000CA8C0000}"/>
    <cellStyle name="SAPBEXstdItemX 2 8 3" xfId="37967" xr:uid="{00000000-0005-0000-0000-0000CB8C0000}"/>
    <cellStyle name="SAPBEXstdItemX 2 9" xfId="17339" xr:uid="{00000000-0005-0000-0000-0000CC8C0000}"/>
    <cellStyle name="SAPBEXstdItemX 2 9 2" xfId="28827" xr:uid="{00000000-0005-0000-0000-0000CD8C0000}"/>
    <cellStyle name="SAPBEXstdItemX 2 9 3" xfId="39631" xr:uid="{00000000-0005-0000-0000-0000CE8C0000}"/>
    <cellStyle name="SAPBEXstdItemX 3" xfId="4605" xr:uid="{00000000-0005-0000-0000-0000CF8C0000}"/>
    <cellStyle name="SAPBEXstdItemX 3 10" xfId="12954" xr:uid="{00000000-0005-0000-0000-0000D08C0000}"/>
    <cellStyle name="SAPBEXstdItemX 3 10 2" xfId="24524" xr:uid="{00000000-0005-0000-0000-0000D18C0000}"/>
    <cellStyle name="SAPBEXstdItemX 3 10 3" xfId="35826" xr:uid="{00000000-0005-0000-0000-0000D28C0000}"/>
    <cellStyle name="SAPBEXstdItemX 3 11" xfId="14924" xr:uid="{00000000-0005-0000-0000-0000D38C0000}"/>
    <cellStyle name="SAPBEXstdItemX 3 11 2" xfId="26482" xr:uid="{00000000-0005-0000-0000-0000D48C0000}"/>
    <cellStyle name="SAPBEXstdItemX 3 11 3" xfId="37550" xr:uid="{00000000-0005-0000-0000-0000D58C0000}"/>
    <cellStyle name="SAPBEXstdItemX 3 12" xfId="13837" xr:uid="{00000000-0005-0000-0000-0000D68C0000}"/>
    <cellStyle name="SAPBEXstdItemX 3 12 2" xfId="25401" xr:uid="{00000000-0005-0000-0000-0000D78C0000}"/>
    <cellStyle name="SAPBEXstdItemX 3 12 3" xfId="36614" xr:uid="{00000000-0005-0000-0000-0000D88C0000}"/>
    <cellStyle name="SAPBEXstdItemX 3 13" xfId="12891" xr:uid="{00000000-0005-0000-0000-0000D98C0000}"/>
    <cellStyle name="SAPBEXstdItemX 3 13 2" xfId="24461" xr:uid="{00000000-0005-0000-0000-0000DA8C0000}"/>
    <cellStyle name="SAPBEXstdItemX 3 13 3" xfId="35776" xr:uid="{00000000-0005-0000-0000-0000DB8C0000}"/>
    <cellStyle name="SAPBEXstdItemX 3 14" xfId="8997" xr:uid="{00000000-0005-0000-0000-0000DC8C0000}"/>
    <cellStyle name="SAPBEXstdItemX 3 15" xfId="22350" xr:uid="{00000000-0005-0000-0000-0000DD8C0000}"/>
    <cellStyle name="SAPBEXstdItemX 3 2" xfId="4606" xr:uid="{00000000-0005-0000-0000-0000DE8C0000}"/>
    <cellStyle name="SAPBEXstdItemX 3 2 10" xfId="13670" xr:uid="{00000000-0005-0000-0000-0000DF8C0000}"/>
    <cellStyle name="SAPBEXstdItemX 3 2 10 2" xfId="25234" xr:uid="{00000000-0005-0000-0000-0000E08C0000}"/>
    <cellStyle name="SAPBEXstdItemX 3 2 10 3" xfId="36473" xr:uid="{00000000-0005-0000-0000-0000E18C0000}"/>
    <cellStyle name="SAPBEXstdItemX 3 2 11" xfId="14745" xr:uid="{00000000-0005-0000-0000-0000E28C0000}"/>
    <cellStyle name="SAPBEXstdItemX 3 2 11 2" xfId="26304" xr:uid="{00000000-0005-0000-0000-0000E38C0000}"/>
    <cellStyle name="SAPBEXstdItemX 3 2 11 3" xfId="37398" xr:uid="{00000000-0005-0000-0000-0000E48C0000}"/>
    <cellStyle name="SAPBEXstdItemX 3 2 12" xfId="13093" xr:uid="{00000000-0005-0000-0000-0000E58C0000}"/>
    <cellStyle name="SAPBEXstdItemX 3 2 12 2" xfId="24662" xr:uid="{00000000-0005-0000-0000-0000E68C0000}"/>
    <cellStyle name="SAPBEXstdItemX 3 2 12 3" xfId="35950" xr:uid="{00000000-0005-0000-0000-0000E78C0000}"/>
    <cellStyle name="SAPBEXstdItemX 3 2 13" xfId="14528" xr:uid="{00000000-0005-0000-0000-0000E88C0000}"/>
    <cellStyle name="SAPBEXstdItemX 3 2 13 2" xfId="26092" xr:uid="{00000000-0005-0000-0000-0000E98C0000}"/>
    <cellStyle name="SAPBEXstdItemX 3 2 13 3" xfId="37235" xr:uid="{00000000-0005-0000-0000-0000EA8C0000}"/>
    <cellStyle name="SAPBEXstdItemX 3 2 14" xfId="8793" xr:uid="{00000000-0005-0000-0000-0000EB8C0000}"/>
    <cellStyle name="SAPBEXstdItemX 3 2 2" xfId="4607" xr:uid="{00000000-0005-0000-0000-0000EC8C0000}"/>
    <cellStyle name="SAPBEXstdItemX 3 2 2 10" xfId="14715" xr:uid="{00000000-0005-0000-0000-0000ED8C0000}"/>
    <cellStyle name="SAPBEXstdItemX 3 2 2 10 2" xfId="26276" xr:uid="{00000000-0005-0000-0000-0000EE8C0000}"/>
    <cellStyle name="SAPBEXstdItemX 3 2 2 10 3" xfId="37376" xr:uid="{00000000-0005-0000-0000-0000EF8C0000}"/>
    <cellStyle name="SAPBEXstdItemX 3 2 2 11" xfId="13851" xr:uid="{00000000-0005-0000-0000-0000F08C0000}"/>
    <cellStyle name="SAPBEXstdItemX 3 2 2 11 2" xfId="25415" xr:uid="{00000000-0005-0000-0000-0000F18C0000}"/>
    <cellStyle name="SAPBEXstdItemX 3 2 2 11 3" xfId="36628" xr:uid="{00000000-0005-0000-0000-0000F28C0000}"/>
    <cellStyle name="SAPBEXstdItemX 3 2 2 12" xfId="8768" xr:uid="{00000000-0005-0000-0000-0000F38C0000}"/>
    <cellStyle name="SAPBEXstdItemX 3 2 2 13" xfId="8977" xr:uid="{00000000-0005-0000-0000-0000F48C0000}"/>
    <cellStyle name="SAPBEXstdItemX 3 2 2 2" xfId="4608" xr:uid="{00000000-0005-0000-0000-0000F58C0000}"/>
    <cellStyle name="SAPBEXstdItemX 3 2 2 3" xfId="5752" xr:uid="{00000000-0005-0000-0000-0000F68C0000}"/>
    <cellStyle name="SAPBEXstdItemX 3 2 2 3 2" xfId="15450" xr:uid="{00000000-0005-0000-0000-0000F78C0000}"/>
    <cellStyle name="SAPBEXstdItemX 3 2 2 3 2 2" xfId="27004" xr:uid="{00000000-0005-0000-0000-0000F88C0000}"/>
    <cellStyle name="SAPBEXstdItemX 3 2 2 3 2 3" xfId="38026" xr:uid="{00000000-0005-0000-0000-0000F98C0000}"/>
    <cellStyle name="SAPBEXstdItemX 3 2 2 3 3" xfId="17396" xr:uid="{00000000-0005-0000-0000-0000FA8C0000}"/>
    <cellStyle name="SAPBEXstdItemX 3 2 2 3 3 2" xfId="28884" xr:uid="{00000000-0005-0000-0000-0000FB8C0000}"/>
    <cellStyle name="SAPBEXstdItemX 3 2 2 3 3 3" xfId="39688" xr:uid="{00000000-0005-0000-0000-0000FC8C0000}"/>
    <cellStyle name="SAPBEXstdItemX 3 2 2 3 4" xfId="18983" xr:uid="{00000000-0005-0000-0000-0000FD8C0000}"/>
    <cellStyle name="SAPBEXstdItemX 3 2 2 3 4 2" xfId="30471" xr:uid="{00000000-0005-0000-0000-0000FE8C0000}"/>
    <cellStyle name="SAPBEXstdItemX 3 2 2 3 4 3" xfId="41260" xr:uid="{00000000-0005-0000-0000-0000FF8C0000}"/>
    <cellStyle name="SAPBEXstdItemX 3 2 2 3 5" xfId="20722" xr:uid="{00000000-0005-0000-0000-0000008D0000}"/>
    <cellStyle name="SAPBEXstdItemX 3 2 2 3 5 2" xfId="32205" xr:uid="{00000000-0005-0000-0000-0000018D0000}"/>
    <cellStyle name="SAPBEXstdItemX 3 2 2 3 5 3" xfId="42806" xr:uid="{00000000-0005-0000-0000-0000028D0000}"/>
    <cellStyle name="SAPBEXstdItemX 3 2 2 3 6" xfId="10827" xr:uid="{00000000-0005-0000-0000-0000038D0000}"/>
    <cellStyle name="SAPBEXstdItemX 3 2 2 3 7" xfId="22544" xr:uid="{00000000-0005-0000-0000-0000048D0000}"/>
    <cellStyle name="SAPBEXstdItemX 3 2 2 3 8" xfId="33890" xr:uid="{00000000-0005-0000-0000-0000058D0000}"/>
    <cellStyle name="SAPBEXstdItemX 3 2 2 4" xfId="7123" xr:uid="{00000000-0005-0000-0000-0000068D0000}"/>
    <cellStyle name="SAPBEXstdItemX 3 2 2 4 2" xfId="16404" xr:uid="{00000000-0005-0000-0000-0000078D0000}"/>
    <cellStyle name="SAPBEXstdItemX 3 2 2 4 2 2" xfId="27958" xr:uid="{00000000-0005-0000-0000-0000088D0000}"/>
    <cellStyle name="SAPBEXstdItemX 3 2 2 4 2 3" xfId="38869" xr:uid="{00000000-0005-0000-0000-0000098D0000}"/>
    <cellStyle name="SAPBEXstdItemX 3 2 2 4 3" xfId="18260" xr:uid="{00000000-0005-0000-0000-00000A8D0000}"/>
    <cellStyle name="SAPBEXstdItemX 3 2 2 4 3 2" xfId="29748" xr:uid="{00000000-0005-0000-0000-00000B8D0000}"/>
    <cellStyle name="SAPBEXstdItemX 3 2 2 4 3 3" xfId="40549" xr:uid="{00000000-0005-0000-0000-00000C8D0000}"/>
    <cellStyle name="SAPBEXstdItemX 3 2 2 4 4" xfId="19923" xr:uid="{00000000-0005-0000-0000-00000D8D0000}"/>
    <cellStyle name="SAPBEXstdItemX 3 2 2 4 4 2" xfId="31411" xr:uid="{00000000-0005-0000-0000-00000E8D0000}"/>
    <cellStyle name="SAPBEXstdItemX 3 2 2 4 4 3" xfId="42093" xr:uid="{00000000-0005-0000-0000-00000F8D0000}"/>
    <cellStyle name="SAPBEXstdItemX 3 2 2 4 5" xfId="21657" xr:uid="{00000000-0005-0000-0000-0000108D0000}"/>
    <cellStyle name="SAPBEXstdItemX 3 2 2 4 5 2" xfId="33138" xr:uid="{00000000-0005-0000-0000-0000118D0000}"/>
    <cellStyle name="SAPBEXstdItemX 3 2 2 4 5 3" xfId="43632" xr:uid="{00000000-0005-0000-0000-0000128D0000}"/>
    <cellStyle name="SAPBEXstdItemX 3 2 2 4 6" xfId="11826" xr:uid="{00000000-0005-0000-0000-0000138D0000}"/>
    <cellStyle name="SAPBEXstdItemX 3 2 2 4 7" xfId="23481" xr:uid="{00000000-0005-0000-0000-0000148D0000}"/>
    <cellStyle name="SAPBEXstdItemX 3 2 2 4 8" xfId="34818" xr:uid="{00000000-0005-0000-0000-0000158D0000}"/>
    <cellStyle name="SAPBEXstdItemX 3 2 2 5" xfId="6419" xr:uid="{00000000-0005-0000-0000-0000168D0000}"/>
    <cellStyle name="SAPBEXstdItemX 3 2 2 5 2" xfId="15700" xr:uid="{00000000-0005-0000-0000-0000178D0000}"/>
    <cellStyle name="SAPBEXstdItemX 3 2 2 5 2 2" xfId="27254" xr:uid="{00000000-0005-0000-0000-0000188D0000}"/>
    <cellStyle name="SAPBEXstdItemX 3 2 2 5 2 3" xfId="38244" xr:uid="{00000000-0005-0000-0000-0000198D0000}"/>
    <cellStyle name="SAPBEXstdItemX 3 2 2 5 3" xfId="17626" xr:uid="{00000000-0005-0000-0000-00001A8D0000}"/>
    <cellStyle name="SAPBEXstdItemX 3 2 2 5 3 2" xfId="29114" xr:uid="{00000000-0005-0000-0000-00001B8D0000}"/>
    <cellStyle name="SAPBEXstdItemX 3 2 2 5 3 3" xfId="39917" xr:uid="{00000000-0005-0000-0000-00001C8D0000}"/>
    <cellStyle name="SAPBEXstdItemX 3 2 2 5 4" xfId="19219" xr:uid="{00000000-0005-0000-0000-00001D8D0000}"/>
    <cellStyle name="SAPBEXstdItemX 3 2 2 5 4 2" xfId="30707" xr:uid="{00000000-0005-0000-0000-00001E8D0000}"/>
    <cellStyle name="SAPBEXstdItemX 3 2 2 5 4 3" xfId="41468" xr:uid="{00000000-0005-0000-0000-00001F8D0000}"/>
    <cellStyle name="SAPBEXstdItemX 3 2 2 5 5" xfId="20953" xr:uid="{00000000-0005-0000-0000-0000208D0000}"/>
    <cellStyle name="SAPBEXstdItemX 3 2 2 5 5 2" xfId="32434" xr:uid="{00000000-0005-0000-0000-0000218D0000}"/>
    <cellStyle name="SAPBEXstdItemX 3 2 2 5 5 3" xfId="43007" xr:uid="{00000000-0005-0000-0000-0000228D0000}"/>
    <cellStyle name="SAPBEXstdItemX 3 2 2 5 6" xfId="11122" xr:uid="{00000000-0005-0000-0000-0000238D0000}"/>
    <cellStyle name="SAPBEXstdItemX 3 2 2 5 7" xfId="22777" xr:uid="{00000000-0005-0000-0000-0000248D0000}"/>
    <cellStyle name="SAPBEXstdItemX 3 2 2 5 8" xfId="34114" xr:uid="{00000000-0005-0000-0000-0000258D0000}"/>
    <cellStyle name="SAPBEXstdItemX 3 2 2 6" xfId="7936" xr:uid="{00000000-0005-0000-0000-0000268D0000}"/>
    <cellStyle name="SAPBEXstdItemX 3 2 2 6 2" xfId="16921" xr:uid="{00000000-0005-0000-0000-0000278D0000}"/>
    <cellStyle name="SAPBEXstdItemX 3 2 2 6 2 2" xfId="28475" xr:uid="{00000000-0005-0000-0000-0000288D0000}"/>
    <cellStyle name="SAPBEXstdItemX 3 2 2 6 2 3" xfId="39315" xr:uid="{00000000-0005-0000-0000-0000298D0000}"/>
    <cellStyle name="SAPBEXstdItemX 3 2 2 6 3" xfId="18699" xr:uid="{00000000-0005-0000-0000-00002A8D0000}"/>
    <cellStyle name="SAPBEXstdItemX 3 2 2 6 3 2" xfId="30187" xr:uid="{00000000-0005-0000-0000-00002B8D0000}"/>
    <cellStyle name="SAPBEXstdItemX 3 2 2 6 3 3" xfId="40983" xr:uid="{00000000-0005-0000-0000-00002C8D0000}"/>
    <cellStyle name="SAPBEXstdItemX 3 2 2 6 4" xfId="20408" xr:uid="{00000000-0005-0000-0000-00002D8D0000}"/>
    <cellStyle name="SAPBEXstdItemX 3 2 2 6 4 2" xfId="31896" xr:uid="{00000000-0005-0000-0000-00002E8D0000}"/>
    <cellStyle name="SAPBEXstdItemX 3 2 2 6 4 3" xfId="42511" xr:uid="{00000000-0005-0000-0000-00002F8D0000}"/>
    <cellStyle name="SAPBEXstdItemX 3 2 2 6 5" xfId="22142" xr:uid="{00000000-0005-0000-0000-0000308D0000}"/>
    <cellStyle name="SAPBEXstdItemX 3 2 2 6 5 2" xfId="33623" xr:uid="{00000000-0005-0000-0000-0000318D0000}"/>
    <cellStyle name="SAPBEXstdItemX 3 2 2 6 5 3" xfId="44050" xr:uid="{00000000-0005-0000-0000-0000328D0000}"/>
    <cellStyle name="SAPBEXstdItemX 3 2 2 6 6" xfId="12387" xr:uid="{00000000-0005-0000-0000-0000338D0000}"/>
    <cellStyle name="SAPBEXstdItemX 3 2 2 6 7" xfId="23966" xr:uid="{00000000-0005-0000-0000-0000348D0000}"/>
    <cellStyle name="SAPBEXstdItemX 3 2 2 6 8" xfId="35301" xr:uid="{00000000-0005-0000-0000-0000358D0000}"/>
    <cellStyle name="SAPBEXstdItemX 3 2 2 7" xfId="10353" xr:uid="{00000000-0005-0000-0000-0000368D0000}"/>
    <cellStyle name="SAPBEXstdItemX 3 2 2 8" xfId="13949" xr:uid="{00000000-0005-0000-0000-0000378D0000}"/>
    <cellStyle name="SAPBEXstdItemX 3 2 2 8 2" xfId="25513" xr:uid="{00000000-0005-0000-0000-0000388D0000}"/>
    <cellStyle name="SAPBEXstdItemX 3 2 2 8 3" xfId="36718" xr:uid="{00000000-0005-0000-0000-0000398D0000}"/>
    <cellStyle name="SAPBEXstdItemX 3 2 2 9" xfId="13094" xr:uid="{00000000-0005-0000-0000-00003A8D0000}"/>
    <cellStyle name="SAPBEXstdItemX 3 2 2 9 2" xfId="24663" xr:uid="{00000000-0005-0000-0000-00003B8D0000}"/>
    <cellStyle name="SAPBEXstdItemX 3 2 2 9 3" xfId="35951" xr:uid="{00000000-0005-0000-0000-00003C8D0000}"/>
    <cellStyle name="SAPBEXstdItemX 3 2 3" xfId="4609" xr:uid="{00000000-0005-0000-0000-00003D8D0000}"/>
    <cellStyle name="SAPBEXstdItemX 3 2 4" xfId="4610" xr:uid="{00000000-0005-0000-0000-00003E8D0000}"/>
    <cellStyle name="SAPBEXstdItemX 3 2 5" xfId="5525" xr:uid="{00000000-0005-0000-0000-00003F8D0000}"/>
    <cellStyle name="SAPBEXstdItemX 3 2 5 2" xfId="15331" xr:uid="{00000000-0005-0000-0000-0000408D0000}"/>
    <cellStyle name="SAPBEXstdItemX 3 2 5 2 2" xfId="26886" xr:uid="{00000000-0005-0000-0000-0000418D0000}"/>
    <cellStyle name="SAPBEXstdItemX 3 2 5 2 3" xfId="37916" xr:uid="{00000000-0005-0000-0000-0000428D0000}"/>
    <cellStyle name="SAPBEXstdItemX 3 2 5 3" xfId="17308" xr:uid="{00000000-0005-0000-0000-0000438D0000}"/>
    <cellStyle name="SAPBEXstdItemX 3 2 5 3 2" xfId="28796" xr:uid="{00000000-0005-0000-0000-0000448D0000}"/>
    <cellStyle name="SAPBEXstdItemX 3 2 5 3 3" xfId="39604" xr:uid="{00000000-0005-0000-0000-0000458D0000}"/>
    <cellStyle name="SAPBEXstdItemX 3 2 5 4" xfId="18915" xr:uid="{00000000-0005-0000-0000-0000468D0000}"/>
    <cellStyle name="SAPBEXstdItemX 3 2 5 4 2" xfId="30403" xr:uid="{00000000-0005-0000-0000-0000478D0000}"/>
    <cellStyle name="SAPBEXstdItemX 3 2 5 4 3" xfId="41197" xr:uid="{00000000-0005-0000-0000-0000488D0000}"/>
    <cellStyle name="SAPBEXstdItemX 3 2 5 5" xfId="20655" xr:uid="{00000000-0005-0000-0000-0000498D0000}"/>
    <cellStyle name="SAPBEXstdItemX 3 2 5 5 2" xfId="32139" xr:uid="{00000000-0005-0000-0000-00004A8D0000}"/>
    <cellStyle name="SAPBEXstdItemX 3 2 5 5 3" xfId="42745" xr:uid="{00000000-0005-0000-0000-00004B8D0000}"/>
    <cellStyle name="SAPBEXstdItemX 3 2 5 6" xfId="10748" xr:uid="{00000000-0005-0000-0000-00004C8D0000}"/>
    <cellStyle name="SAPBEXstdItemX 3 2 5 7" xfId="22487" xr:uid="{00000000-0005-0000-0000-00004D8D0000}"/>
    <cellStyle name="SAPBEXstdItemX 3 2 5 8" xfId="33834" xr:uid="{00000000-0005-0000-0000-00004E8D0000}"/>
    <cellStyle name="SAPBEXstdItemX 3 2 6" xfId="6979" xr:uid="{00000000-0005-0000-0000-00004F8D0000}"/>
    <cellStyle name="SAPBEXstdItemX 3 2 6 2" xfId="16260" xr:uid="{00000000-0005-0000-0000-0000508D0000}"/>
    <cellStyle name="SAPBEXstdItemX 3 2 6 2 2" xfId="27814" xr:uid="{00000000-0005-0000-0000-0000518D0000}"/>
    <cellStyle name="SAPBEXstdItemX 3 2 6 2 3" xfId="38740" xr:uid="{00000000-0005-0000-0000-0000528D0000}"/>
    <cellStyle name="SAPBEXstdItemX 3 2 6 3" xfId="18129" xr:uid="{00000000-0005-0000-0000-0000538D0000}"/>
    <cellStyle name="SAPBEXstdItemX 3 2 6 3 2" xfId="29617" xr:uid="{00000000-0005-0000-0000-0000548D0000}"/>
    <cellStyle name="SAPBEXstdItemX 3 2 6 3 3" xfId="40418" xr:uid="{00000000-0005-0000-0000-0000558D0000}"/>
    <cellStyle name="SAPBEXstdItemX 3 2 6 4" xfId="19779" xr:uid="{00000000-0005-0000-0000-0000568D0000}"/>
    <cellStyle name="SAPBEXstdItemX 3 2 6 4 2" xfId="31267" xr:uid="{00000000-0005-0000-0000-0000578D0000}"/>
    <cellStyle name="SAPBEXstdItemX 3 2 6 4 3" xfId="41964" xr:uid="{00000000-0005-0000-0000-0000588D0000}"/>
    <cellStyle name="SAPBEXstdItemX 3 2 6 5" xfId="21513" xr:uid="{00000000-0005-0000-0000-0000598D0000}"/>
    <cellStyle name="SAPBEXstdItemX 3 2 6 5 2" xfId="32994" xr:uid="{00000000-0005-0000-0000-00005A8D0000}"/>
    <cellStyle name="SAPBEXstdItemX 3 2 6 5 3" xfId="43503" xr:uid="{00000000-0005-0000-0000-00005B8D0000}"/>
    <cellStyle name="SAPBEXstdItemX 3 2 6 6" xfId="11682" xr:uid="{00000000-0005-0000-0000-00005C8D0000}"/>
    <cellStyle name="SAPBEXstdItemX 3 2 6 7" xfId="23337" xr:uid="{00000000-0005-0000-0000-00005D8D0000}"/>
    <cellStyle name="SAPBEXstdItemX 3 2 6 8" xfId="34674" xr:uid="{00000000-0005-0000-0000-00005E8D0000}"/>
    <cellStyle name="SAPBEXstdItemX 3 2 7" xfId="6883" xr:uid="{00000000-0005-0000-0000-00005F8D0000}"/>
    <cellStyle name="SAPBEXstdItemX 3 2 7 2" xfId="16164" xr:uid="{00000000-0005-0000-0000-0000608D0000}"/>
    <cellStyle name="SAPBEXstdItemX 3 2 7 2 2" xfId="27718" xr:uid="{00000000-0005-0000-0000-0000618D0000}"/>
    <cellStyle name="SAPBEXstdItemX 3 2 7 2 3" xfId="38654" xr:uid="{00000000-0005-0000-0000-0000628D0000}"/>
    <cellStyle name="SAPBEXstdItemX 3 2 7 3" xfId="18042" xr:uid="{00000000-0005-0000-0000-0000638D0000}"/>
    <cellStyle name="SAPBEXstdItemX 3 2 7 3 2" xfId="29530" xr:uid="{00000000-0005-0000-0000-0000648D0000}"/>
    <cellStyle name="SAPBEXstdItemX 3 2 7 3 3" xfId="40332" xr:uid="{00000000-0005-0000-0000-0000658D0000}"/>
    <cellStyle name="SAPBEXstdItemX 3 2 7 4" xfId="19683" xr:uid="{00000000-0005-0000-0000-0000668D0000}"/>
    <cellStyle name="SAPBEXstdItemX 3 2 7 4 2" xfId="31171" xr:uid="{00000000-0005-0000-0000-0000678D0000}"/>
    <cellStyle name="SAPBEXstdItemX 3 2 7 4 3" xfId="41878" xr:uid="{00000000-0005-0000-0000-0000688D0000}"/>
    <cellStyle name="SAPBEXstdItemX 3 2 7 5" xfId="21417" xr:uid="{00000000-0005-0000-0000-0000698D0000}"/>
    <cellStyle name="SAPBEXstdItemX 3 2 7 5 2" xfId="32898" xr:uid="{00000000-0005-0000-0000-00006A8D0000}"/>
    <cellStyle name="SAPBEXstdItemX 3 2 7 5 3" xfId="43417" xr:uid="{00000000-0005-0000-0000-00006B8D0000}"/>
    <cellStyle name="SAPBEXstdItemX 3 2 7 6" xfId="11586" xr:uid="{00000000-0005-0000-0000-00006C8D0000}"/>
    <cellStyle name="SAPBEXstdItemX 3 2 7 7" xfId="23241" xr:uid="{00000000-0005-0000-0000-00006D8D0000}"/>
    <cellStyle name="SAPBEXstdItemX 3 2 7 8" xfId="34578" xr:uid="{00000000-0005-0000-0000-00006E8D0000}"/>
    <cellStyle name="SAPBEXstdItemX 3 2 8" xfId="8058" xr:uid="{00000000-0005-0000-0000-00006F8D0000}"/>
    <cellStyle name="SAPBEXstdItemX 3 2 8 2" xfId="17043" xr:uid="{00000000-0005-0000-0000-0000708D0000}"/>
    <cellStyle name="SAPBEXstdItemX 3 2 8 2 2" xfId="28597" xr:uid="{00000000-0005-0000-0000-0000718D0000}"/>
    <cellStyle name="SAPBEXstdItemX 3 2 8 2 3" xfId="39434" xr:uid="{00000000-0005-0000-0000-0000728D0000}"/>
    <cellStyle name="SAPBEXstdItemX 3 2 8 3" xfId="18820" xr:uid="{00000000-0005-0000-0000-0000738D0000}"/>
    <cellStyle name="SAPBEXstdItemX 3 2 8 3 2" xfId="30308" xr:uid="{00000000-0005-0000-0000-0000748D0000}"/>
    <cellStyle name="SAPBEXstdItemX 3 2 8 3 3" xfId="41103" xr:uid="{00000000-0005-0000-0000-0000758D0000}"/>
    <cellStyle name="SAPBEXstdItemX 3 2 8 4" xfId="20530" xr:uid="{00000000-0005-0000-0000-0000768D0000}"/>
    <cellStyle name="SAPBEXstdItemX 3 2 8 4 2" xfId="32018" xr:uid="{00000000-0005-0000-0000-0000778D0000}"/>
    <cellStyle name="SAPBEXstdItemX 3 2 8 4 3" xfId="42630" xr:uid="{00000000-0005-0000-0000-0000788D0000}"/>
    <cellStyle name="SAPBEXstdItemX 3 2 8 5" xfId="22264" xr:uid="{00000000-0005-0000-0000-0000798D0000}"/>
    <cellStyle name="SAPBEXstdItemX 3 2 8 5 2" xfId="33745" xr:uid="{00000000-0005-0000-0000-00007A8D0000}"/>
    <cellStyle name="SAPBEXstdItemX 3 2 8 5 3" xfId="44169" xr:uid="{00000000-0005-0000-0000-00007B8D0000}"/>
    <cellStyle name="SAPBEXstdItemX 3 2 8 6" xfId="12509" xr:uid="{00000000-0005-0000-0000-00007C8D0000}"/>
    <cellStyle name="SAPBEXstdItemX 3 2 8 7" xfId="24088" xr:uid="{00000000-0005-0000-0000-00007D8D0000}"/>
    <cellStyle name="SAPBEXstdItemX 3 2 8 8" xfId="35423" xr:uid="{00000000-0005-0000-0000-00007E8D0000}"/>
    <cellStyle name="SAPBEXstdItemX 3 2 9" xfId="10352" xr:uid="{00000000-0005-0000-0000-00007F8D0000}"/>
    <cellStyle name="SAPBEXstdItemX 3 2 9 2" xfId="15040" xr:uid="{00000000-0005-0000-0000-0000808D0000}"/>
    <cellStyle name="SAPBEXstdItemX 3 2 9 2 2" xfId="26598" xr:uid="{00000000-0005-0000-0000-0000818D0000}"/>
    <cellStyle name="SAPBEXstdItemX 3 2 9 2 3" xfId="37648" xr:uid="{00000000-0005-0000-0000-0000828D0000}"/>
    <cellStyle name="SAPBEXstdItemX 3 2 9 3" xfId="13233" xr:uid="{00000000-0005-0000-0000-0000838D0000}"/>
    <cellStyle name="SAPBEXstdItemX 3 2 9 3 2" xfId="24801" xr:uid="{00000000-0005-0000-0000-0000848D0000}"/>
    <cellStyle name="SAPBEXstdItemX 3 2 9 3 3" xfId="36082" xr:uid="{00000000-0005-0000-0000-0000858D0000}"/>
    <cellStyle name="SAPBEXstdItemX 3 2 9 4" xfId="15028" xr:uid="{00000000-0005-0000-0000-0000868D0000}"/>
    <cellStyle name="SAPBEXstdItemX 3 2 9 4 2" xfId="26586" xr:uid="{00000000-0005-0000-0000-0000878D0000}"/>
    <cellStyle name="SAPBEXstdItemX 3 2 9 4 3" xfId="37636" xr:uid="{00000000-0005-0000-0000-0000888D0000}"/>
    <cellStyle name="SAPBEXstdItemX 3 2 9 5" xfId="13989" xr:uid="{00000000-0005-0000-0000-0000898D0000}"/>
    <cellStyle name="SAPBEXstdItemX 3 2 9 5 2" xfId="25553" xr:uid="{00000000-0005-0000-0000-00008A8D0000}"/>
    <cellStyle name="SAPBEXstdItemX 3 2 9 5 3" xfId="36756" xr:uid="{00000000-0005-0000-0000-00008B8D0000}"/>
    <cellStyle name="SAPBEXstdItemX 3 2 9 6" xfId="22410" xr:uid="{00000000-0005-0000-0000-00008C8D0000}"/>
    <cellStyle name="SAPBEXstdItemX 3 2 9 7" xfId="8267" xr:uid="{00000000-0005-0000-0000-00008D8D0000}"/>
    <cellStyle name="SAPBEXstdItemX 3 3" xfId="4611" xr:uid="{00000000-0005-0000-0000-00008E8D0000}"/>
    <cellStyle name="SAPBEXstdItemX 3 3 10" xfId="14714" xr:uid="{00000000-0005-0000-0000-00008F8D0000}"/>
    <cellStyle name="SAPBEXstdItemX 3 3 10 2" xfId="26275" xr:uid="{00000000-0005-0000-0000-0000908D0000}"/>
    <cellStyle name="SAPBEXstdItemX 3 3 10 3" xfId="37375" xr:uid="{00000000-0005-0000-0000-0000918D0000}"/>
    <cellStyle name="SAPBEXstdItemX 3 3 11" xfId="14522" xr:uid="{00000000-0005-0000-0000-0000928D0000}"/>
    <cellStyle name="SAPBEXstdItemX 3 3 11 2" xfId="26086" xr:uid="{00000000-0005-0000-0000-0000938D0000}"/>
    <cellStyle name="SAPBEXstdItemX 3 3 11 3" xfId="37229" xr:uid="{00000000-0005-0000-0000-0000948D0000}"/>
    <cellStyle name="SAPBEXstdItemX 3 3 12" xfId="8769" xr:uid="{00000000-0005-0000-0000-0000958D0000}"/>
    <cellStyle name="SAPBEXstdItemX 3 3 13" xfId="8685" xr:uid="{00000000-0005-0000-0000-0000968D0000}"/>
    <cellStyle name="SAPBEXstdItemX 3 3 2" xfId="4612" xr:uid="{00000000-0005-0000-0000-0000978D0000}"/>
    <cellStyle name="SAPBEXstdItemX 3 3 3" xfId="5751" xr:uid="{00000000-0005-0000-0000-0000988D0000}"/>
    <cellStyle name="SAPBEXstdItemX 3 3 3 2" xfId="15449" xr:uid="{00000000-0005-0000-0000-0000998D0000}"/>
    <cellStyle name="SAPBEXstdItemX 3 3 3 2 2" xfId="27003" xr:uid="{00000000-0005-0000-0000-00009A8D0000}"/>
    <cellStyle name="SAPBEXstdItemX 3 3 3 2 3" xfId="38025" xr:uid="{00000000-0005-0000-0000-00009B8D0000}"/>
    <cellStyle name="SAPBEXstdItemX 3 3 3 3" xfId="17395" xr:uid="{00000000-0005-0000-0000-00009C8D0000}"/>
    <cellStyle name="SAPBEXstdItemX 3 3 3 3 2" xfId="28883" xr:uid="{00000000-0005-0000-0000-00009D8D0000}"/>
    <cellStyle name="SAPBEXstdItemX 3 3 3 3 3" xfId="39687" xr:uid="{00000000-0005-0000-0000-00009E8D0000}"/>
    <cellStyle name="SAPBEXstdItemX 3 3 3 4" xfId="18982" xr:uid="{00000000-0005-0000-0000-00009F8D0000}"/>
    <cellStyle name="SAPBEXstdItemX 3 3 3 4 2" xfId="30470" xr:uid="{00000000-0005-0000-0000-0000A08D0000}"/>
    <cellStyle name="SAPBEXstdItemX 3 3 3 4 3" xfId="41259" xr:uid="{00000000-0005-0000-0000-0000A18D0000}"/>
    <cellStyle name="SAPBEXstdItemX 3 3 3 5" xfId="20721" xr:uid="{00000000-0005-0000-0000-0000A28D0000}"/>
    <cellStyle name="SAPBEXstdItemX 3 3 3 5 2" xfId="32204" xr:uid="{00000000-0005-0000-0000-0000A38D0000}"/>
    <cellStyle name="SAPBEXstdItemX 3 3 3 5 3" xfId="42805" xr:uid="{00000000-0005-0000-0000-0000A48D0000}"/>
    <cellStyle name="SAPBEXstdItemX 3 3 3 6" xfId="10826" xr:uid="{00000000-0005-0000-0000-0000A58D0000}"/>
    <cellStyle name="SAPBEXstdItemX 3 3 3 7" xfId="22543" xr:uid="{00000000-0005-0000-0000-0000A68D0000}"/>
    <cellStyle name="SAPBEXstdItemX 3 3 3 8" xfId="33889" xr:uid="{00000000-0005-0000-0000-0000A78D0000}"/>
    <cellStyle name="SAPBEXstdItemX 3 3 4" xfId="7122" xr:uid="{00000000-0005-0000-0000-0000A88D0000}"/>
    <cellStyle name="SAPBEXstdItemX 3 3 4 2" xfId="16403" xr:uid="{00000000-0005-0000-0000-0000A98D0000}"/>
    <cellStyle name="SAPBEXstdItemX 3 3 4 2 2" xfId="27957" xr:uid="{00000000-0005-0000-0000-0000AA8D0000}"/>
    <cellStyle name="SAPBEXstdItemX 3 3 4 2 3" xfId="38868" xr:uid="{00000000-0005-0000-0000-0000AB8D0000}"/>
    <cellStyle name="SAPBEXstdItemX 3 3 4 3" xfId="18259" xr:uid="{00000000-0005-0000-0000-0000AC8D0000}"/>
    <cellStyle name="SAPBEXstdItemX 3 3 4 3 2" xfId="29747" xr:uid="{00000000-0005-0000-0000-0000AD8D0000}"/>
    <cellStyle name="SAPBEXstdItemX 3 3 4 3 3" xfId="40548" xr:uid="{00000000-0005-0000-0000-0000AE8D0000}"/>
    <cellStyle name="SAPBEXstdItemX 3 3 4 4" xfId="19922" xr:uid="{00000000-0005-0000-0000-0000AF8D0000}"/>
    <cellStyle name="SAPBEXstdItemX 3 3 4 4 2" xfId="31410" xr:uid="{00000000-0005-0000-0000-0000B08D0000}"/>
    <cellStyle name="SAPBEXstdItemX 3 3 4 4 3" xfId="42092" xr:uid="{00000000-0005-0000-0000-0000B18D0000}"/>
    <cellStyle name="SAPBEXstdItemX 3 3 4 5" xfId="21656" xr:uid="{00000000-0005-0000-0000-0000B28D0000}"/>
    <cellStyle name="SAPBEXstdItemX 3 3 4 5 2" xfId="33137" xr:uid="{00000000-0005-0000-0000-0000B38D0000}"/>
    <cellStyle name="SAPBEXstdItemX 3 3 4 5 3" xfId="43631" xr:uid="{00000000-0005-0000-0000-0000B48D0000}"/>
    <cellStyle name="SAPBEXstdItemX 3 3 4 6" xfId="11825" xr:uid="{00000000-0005-0000-0000-0000B58D0000}"/>
    <cellStyle name="SAPBEXstdItemX 3 3 4 7" xfId="23480" xr:uid="{00000000-0005-0000-0000-0000B68D0000}"/>
    <cellStyle name="SAPBEXstdItemX 3 3 4 8" xfId="34817" xr:uid="{00000000-0005-0000-0000-0000B78D0000}"/>
    <cellStyle name="SAPBEXstdItemX 3 3 5" xfId="6377" xr:uid="{00000000-0005-0000-0000-0000B88D0000}"/>
    <cellStyle name="SAPBEXstdItemX 3 3 5 2" xfId="15658" xr:uid="{00000000-0005-0000-0000-0000B98D0000}"/>
    <cellStyle name="SAPBEXstdItemX 3 3 5 2 2" xfId="27212" xr:uid="{00000000-0005-0000-0000-0000BA8D0000}"/>
    <cellStyle name="SAPBEXstdItemX 3 3 5 2 3" xfId="38209" xr:uid="{00000000-0005-0000-0000-0000BB8D0000}"/>
    <cellStyle name="SAPBEXstdItemX 3 3 5 3" xfId="17589" xr:uid="{00000000-0005-0000-0000-0000BC8D0000}"/>
    <cellStyle name="SAPBEXstdItemX 3 3 5 3 2" xfId="29077" xr:uid="{00000000-0005-0000-0000-0000BD8D0000}"/>
    <cellStyle name="SAPBEXstdItemX 3 3 5 3 3" xfId="39880" xr:uid="{00000000-0005-0000-0000-0000BE8D0000}"/>
    <cellStyle name="SAPBEXstdItemX 3 3 5 4" xfId="19177" xr:uid="{00000000-0005-0000-0000-0000BF8D0000}"/>
    <cellStyle name="SAPBEXstdItemX 3 3 5 4 2" xfId="30665" xr:uid="{00000000-0005-0000-0000-0000C08D0000}"/>
    <cellStyle name="SAPBEXstdItemX 3 3 5 4 3" xfId="41433" xr:uid="{00000000-0005-0000-0000-0000C18D0000}"/>
    <cellStyle name="SAPBEXstdItemX 3 3 5 5" xfId="20911" xr:uid="{00000000-0005-0000-0000-0000C28D0000}"/>
    <cellStyle name="SAPBEXstdItemX 3 3 5 5 2" xfId="32392" xr:uid="{00000000-0005-0000-0000-0000C38D0000}"/>
    <cellStyle name="SAPBEXstdItemX 3 3 5 5 3" xfId="42972" xr:uid="{00000000-0005-0000-0000-0000C48D0000}"/>
    <cellStyle name="SAPBEXstdItemX 3 3 5 6" xfId="11080" xr:uid="{00000000-0005-0000-0000-0000C58D0000}"/>
    <cellStyle name="SAPBEXstdItemX 3 3 5 7" xfId="22735" xr:uid="{00000000-0005-0000-0000-0000C68D0000}"/>
    <cellStyle name="SAPBEXstdItemX 3 3 5 8" xfId="34072" xr:uid="{00000000-0005-0000-0000-0000C78D0000}"/>
    <cellStyle name="SAPBEXstdItemX 3 3 6" xfId="6540" xr:uid="{00000000-0005-0000-0000-0000C88D0000}"/>
    <cellStyle name="SAPBEXstdItemX 3 3 6 2" xfId="15821" xr:uid="{00000000-0005-0000-0000-0000C98D0000}"/>
    <cellStyle name="SAPBEXstdItemX 3 3 6 2 2" xfId="27375" xr:uid="{00000000-0005-0000-0000-0000CA8D0000}"/>
    <cellStyle name="SAPBEXstdItemX 3 3 6 2 3" xfId="38346" xr:uid="{00000000-0005-0000-0000-0000CB8D0000}"/>
    <cellStyle name="SAPBEXstdItemX 3 3 6 3" xfId="17731" xr:uid="{00000000-0005-0000-0000-0000CC8D0000}"/>
    <cellStyle name="SAPBEXstdItemX 3 3 6 3 2" xfId="29219" xr:uid="{00000000-0005-0000-0000-0000CD8D0000}"/>
    <cellStyle name="SAPBEXstdItemX 3 3 6 3 3" xfId="40022" xr:uid="{00000000-0005-0000-0000-0000CE8D0000}"/>
    <cellStyle name="SAPBEXstdItemX 3 3 6 4" xfId="19340" xr:uid="{00000000-0005-0000-0000-0000CF8D0000}"/>
    <cellStyle name="SAPBEXstdItemX 3 3 6 4 2" xfId="30828" xr:uid="{00000000-0005-0000-0000-0000D08D0000}"/>
    <cellStyle name="SAPBEXstdItemX 3 3 6 4 3" xfId="41570" xr:uid="{00000000-0005-0000-0000-0000D18D0000}"/>
    <cellStyle name="SAPBEXstdItemX 3 3 6 5" xfId="21074" xr:uid="{00000000-0005-0000-0000-0000D28D0000}"/>
    <cellStyle name="SAPBEXstdItemX 3 3 6 5 2" xfId="32555" xr:uid="{00000000-0005-0000-0000-0000D38D0000}"/>
    <cellStyle name="SAPBEXstdItemX 3 3 6 5 3" xfId="43109" xr:uid="{00000000-0005-0000-0000-0000D48D0000}"/>
    <cellStyle name="SAPBEXstdItemX 3 3 6 6" xfId="11243" xr:uid="{00000000-0005-0000-0000-0000D58D0000}"/>
    <cellStyle name="SAPBEXstdItemX 3 3 6 7" xfId="22898" xr:uid="{00000000-0005-0000-0000-0000D68D0000}"/>
    <cellStyle name="SAPBEXstdItemX 3 3 6 8" xfId="34235" xr:uid="{00000000-0005-0000-0000-0000D78D0000}"/>
    <cellStyle name="SAPBEXstdItemX 3 3 7" xfId="10354" xr:uid="{00000000-0005-0000-0000-0000D88D0000}"/>
    <cellStyle name="SAPBEXstdItemX 3 3 8" xfId="13948" xr:uid="{00000000-0005-0000-0000-0000D98D0000}"/>
    <cellStyle name="SAPBEXstdItemX 3 3 8 2" xfId="25512" xr:uid="{00000000-0005-0000-0000-0000DA8D0000}"/>
    <cellStyle name="SAPBEXstdItemX 3 3 8 3" xfId="36717" xr:uid="{00000000-0005-0000-0000-0000DB8D0000}"/>
    <cellStyle name="SAPBEXstdItemX 3 3 9" xfId="13826" xr:uid="{00000000-0005-0000-0000-0000DC8D0000}"/>
    <cellStyle name="SAPBEXstdItemX 3 3 9 2" xfId="25390" xr:uid="{00000000-0005-0000-0000-0000DD8D0000}"/>
    <cellStyle name="SAPBEXstdItemX 3 3 9 3" xfId="36603" xr:uid="{00000000-0005-0000-0000-0000DE8D0000}"/>
    <cellStyle name="SAPBEXstdItemX 3 4" xfId="4613" xr:uid="{00000000-0005-0000-0000-0000DF8D0000}"/>
    <cellStyle name="SAPBEXstdItemX 3 4 10" xfId="9202" xr:uid="{00000000-0005-0000-0000-0000E08D0000}"/>
    <cellStyle name="SAPBEXstdItemX 3 4 11" xfId="10667" xr:uid="{00000000-0005-0000-0000-0000E18D0000}"/>
    <cellStyle name="SAPBEXstdItemX 3 4 12" xfId="8840" xr:uid="{00000000-0005-0000-0000-0000E28D0000}"/>
    <cellStyle name="SAPBEXstdItemX 3 4 2" xfId="7418" xr:uid="{00000000-0005-0000-0000-0000E38D0000}"/>
    <cellStyle name="SAPBEXstdItemX 3 4 2 2" xfId="16645" xr:uid="{00000000-0005-0000-0000-0000E48D0000}"/>
    <cellStyle name="SAPBEXstdItemX 3 4 2 2 2" xfId="28199" xr:uid="{00000000-0005-0000-0000-0000E58D0000}"/>
    <cellStyle name="SAPBEXstdItemX 3 4 2 2 3" xfId="39082" xr:uid="{00000000-0005-0000-0000-0000E68D0000}"/>
    <cellStyle name="SAPBEXstdItemX 3 4 2 3" xfId="18478" xr:uid="{00000000-0005-0000-0000-0000E78D0000}"/>
    <cellStyle name="SAPBEXstdItemX 3 4 2 3 2" xfId="29966" xr:uid="{00000000-0005-0000-0000-0000E88D0000}"/>
    <cellStyle name="SAPBEXstdItemX 3 4 2 3 3" xfId="40766" xr:uid="{00000000-0005-0000-0000-0000E98D0000}"/>
    <cellStyle name="SAPBEXstdItemX 3 4 2 4" xfId="20164" xr:uid="{00000000-0005-0000-0000-0000EA8D0000}"/>
    <cellStyle name="SAPBEXstdItemX 3 4 2 4 2" xfId="31652" xr:uid="{00000000-0005-0000-0000-0000EB8D0000}"/>
    <cellStyle name="SAPBEXstdItemX 3 4 2 4 3" xfId="42306" xr:uid="{00000000-0005-0000-0000-0000EC8D0000}"/>
    <cellStyle name="SAPBEXstdItemX 3 4 2 5" xfId="21898" xr:uid="{00000000-0005-0000-0000-0000ED8D0000}"/>
    <cellStyle name="SAPBEXstdItemX 3 4 2 5 2" xfId="33379" xr:uid="{00000000-0005-0000-0000-0000EE8D0000}"/>
    <cellStyle name="SAPBEXstdItemX 3 4 2 5 3" xfId="43845" xr:uid="{00000000-0005-0000-0000-0000EF8D0000}"/>
    <cellStyle name="SAPBEXstdItemX 3 4 2 6" xfId="12065" xr:uid="{00000000-0005-0000-0000-0000F08D0000}"/>
    <cellStyle name="SAPBEXstdItemX 3 4 2 7" xfId="23722" xr:uid="{00000000-0005-0000-0000-0000F18D0000}"/>
    <cellStyle name="SAPBEXstdItemX 3 4 2 8" xfId="35057" xr:uid="{00000000-0005-0000-0000-0000F28D0000}"/>
    <cellStyle name="SAPBEXstdItemX 3 4 3" xfId="7912" xr:uid="{00000000-0005-0000-0000-0000F38D0000}"/>
    <cellStyle name="SAPBEXstdItemX 3 4 3 2" xfId="16897" xr:uid="{00000000-0005-0000-0000-0000F48D0000}"/>
    <cellStyle name="SAPBEXstdItemX 3 4 3 2 2" xfId="28451" xr:uid="{00000000-0005-0000-0000-0000F58D0000}"/>
    <cellStyle name="SAPBEXstdItemX 3 4 3 2 3" xfId="39293" xr:uid="{00000000-0005-0000-0000-0000F68D0000}"/>
    <cellStyle name="SAPBEXstdItemX 3 4 3 3" xfId="18676" xr:uid="{00000000-0005-0000-0000-0000F78D0000}"/>
    <cellStyle name="SAPBEXstdItemX 3 4 3 3 2" xfId="30164" xr:uid="{00000000-0005-0000-0000-0000F88D0000}"/>
    <cellStyle name="SAPBEXstdItemX 3 4 3 3 3" xfId="40961" xr:uid="{00000000-0005-0000-0000-0000F98D0000}"/>
    <cellStyle name="SAPBEXstdItemX 3 4 3 4" xfId="20384" xr:uid="{00000000-0005-0000-0000-0000FA8D0000}"/>
    <cellStyle name="SAPBEXstdItemX 3 4 3 4 2" xfId="31872" xr:uid="{00000000-0005-0000-0000-0000FB8D0000}"/>
    <cellStyle name="SAPBEXstdItemX 3 4 3 4 3" xfId="42489" xr:uid="{00000000-0005-0000-0000-0000FC8D0000}"/>
    <cellStyle name="SAPBEXstdItemX 3 4 3 5" xfId="22118" xr:uid="{00000000-0005-0000-0000-0000FD8D0000}"/>
    <cellStyle name="SAPBEXstdItemX 3 4 3 5 2" xfId="33599" xr:uid="{00000000-0005-0000-0000-0000FE8D0000}"/>
    <cellStyle name="SAPBEXstdItemX 3 4 3 5 3" xfId="44028" xr:uid="{00000000-0005-0000-0000-0000FF8D0000}"/>
    <cellStyle name="SAPBEXstdItemX 3 4 3 6" xfId="12363" xr:uid="{00000000-0005-0000-0000-0000008E0000}"/>
    <cellStyle name="SAPBEXstdItemX 3 4 3 7" xfId="23942" xr:uid="{00000000-0005-0000-0000-0000018E0000}"/>
    <cellStyle name="SAPBEXstdItemX 3 4 3 8" xfId="35277" xr:uid="{00000000-0005-0000-0000-0000028E0000}"/>
    <cellStyle name="SAPBEXstdItemX 3 4 4" xfId="8014" xr:uid="{00000000-0005-0000-0000-0000038E0000}"/>
    <cellStyle name="SAPBEXstdItemX 3 4 4 2" xfId="16999" xr:uid="{00000000-0005-0000-0000-0000048E0000}"/>
    <cellStyle name="SAPBEXstdItemX 3 4 4 2 2" xfId="28553" xr:uid="{00000000-0005-0000-0000-0000058E0000}"/>
    <cellStyle name="SAPBEXstdItemX 3 4 4 2 3" xfId="39391" xr:uid="{00000000-0005-0000-0000-0000068E0000}"/>
    <cellStyle name="SAPBEXstdItemX 3 4 4 3" xfId="18776" xr:uid="{00000000-0005-0000-0000-0000078E0000}"/>
    <cellStyle name="SAPBEXstdItemX 3 4 4 3 2" xfId="30264" xr:uid="{00000000-0005-0000-0000-0000088E0000}"/>
    <cellStyle name="SAPBEXstdItemX 3 4 4 3 3" xfId="41060" xr:uid="{00000000-0005-0000-0000-0000098E0000}"/>
    <cellStyle name="SAPBEXstdItemX 3 4 4 4" xfId="20486" xr:uid="{00000000-0005-0000-0000-00000A8E0000}"/>
    <cellStyle name="SAPBEXstdItemX 3 4 4 4 2" xfId="31974" xr:uid="{00000000-0005-0000-0000-00000B8E0000}"/>
    <cellStyle name="SAPBEXstdItemX 3 4 4 4 3" xfId="42587" xr:uid="{00000000-0005-0000-0000-00000C8E0000}"/>
    <cellStyle name="SAPBEXstdItemX 3 4 4 5" xfId="22220" xr:uid="{00000000-0005-0000-0000-00000D8E0000}"/>
    <cellStyle name="SAPBEXstdItemX 3 4 4 5 2" xfId="33701" xr:uid="{00000000-0005-0000-0000-00000E8E0000}"/>
    <cellStyle name="SAPBEXstdItemX 3 4 4 5 3" xfId="44126" xr:uid="{00000000-0005-0000-0000-00000F8E0000}"/>
    <cellStyle name="SAPBEXstdItemX 3 4 4 6" xfId="12465" xr:uid="{00000000-0005-0000-0000-0000108E0000}"/>
    <cellStyle name="SAPBEXstdItemX 3 4 4 7" xfId="24044" xr:uid="{00000000-0005-0000-0000-0000118E0000}"/>
    <cellStyle name="SAPBEXstdItemX 3 4 4 8" xfId="35379" xr:uid="{00000000-0005-0000-0000-0000128E0000}"/>
    <cellStyle name="SAPBEXstdItemX 3 4 5" xfId="10355" xr:uid="{00000000-0005-0000-0000-0000138E0000}"/>
    <cellStyle name="SAPBEXstdItemX 3 4 6" xfId="14289" xr:uid="{00000000-0005-0000-0000-0000148E0000}"/>
    <cellStyle name="SAPBEXstdItemX 3 4 6 2" xfId="25853" xr:uid="{00000000-0005-0000-0000-0000158E0000}"/>
    <cellStyle name="SAPBEXstdItemX 3 4 6 3" xfId="37016" xr:uid="{00000000-0005-0000-0000-0000168E0000}"/>
    <cellStyle name="SAPBEXstdItemX 3 4 7" xfId="13402" xr:uid="{00000000-0005-0000-0000-0000178E0000}"/>
    <cellStyle name="SAPBEXstdItemX 3 4 7 2" xfId="24969" xr:uid="{00000000-0005-0000-0000-0000188E0000}"/>
    <cellStyle name="SAPBEXstdItemX 3 4 7 3" xfId="36237" xr:uid="{00000000-0005-0000-0000-0000198E0000}"/>
    <cellStyle name="SAPBEXstdItemX 3 4 8" xfId="13729" xr:uid="{00000000-0005-0000-0000-00001A8E0000}"/>
    <cellStyle name="SAPBEXstdItemX 3 4 8 2" xfId="25293" xr:uid="{00000000-0005-0000-0000-00001B8E0000}"/>
    <cellStyle name="SAPBEXstdItemX 3 4 8 3" xfId="36523" xr:uid="{00000000-0005-0000-0000-00001C8E0000}"/>
    <cellStyle name="SAPBEXstdItemX 3 4 9" xfId="14351" xr:uid="{00000000-0005-0000-0000-00001D8E0000}"/>
    <cellStyle name="SAPBEXstdItemX 3 4 9 2" xfId="25915" xr:uid="{00000000-0005-0000-0000-00001E8E0000}"/>
    <cellStyle name="SAPBEXstdItemX 3 4 9 3" xfId="37070" xr:uid="{00000000-0005-0000-0000-00001F8E0000}"/>
    <cellStyle name="SAPBEXstdItemX 3 5" xfId="4614" xr:uid="{00000000-0005-0000-0000-0000208E0000}"/>
    <cellStyle name="SAPBEXstdItemX 3 6" xfId="6505" xr:uid="{00000000-0005-0000-0000-0000218E0000}"/>
    <cellStyle name="SAPBEXstdItemX 3 6 2" xfId="15786" xr:uid="{00000000-0005-0000-0000-0000228E0000}"/>
    <cellStyle name="SAPBEXstdItemX 3 6 2 2" xfId="27340" xr:uid="{00000000-0005-0000-0000-0000238E0000}"/>
    <cellStyle name="SAPBEXstdItemX 3 6 2 3" xfId="38320" xr:uid="{00000000-0005-0000-0000-0000248E0000}"/>
    <cellStyle name="SAPBEXstdItemX 3 6 3" xfId="17704" xr:uid="{00000000-0005-0000-0000-0000258E0000}"/>
    <cellStyle name="SAPBEXstdItemX 3 6 3 2" xfId="29192" xr:uid="{00000000-0005-0000-0000-0000268E0000}"/>
    <cellStyle name="SAPBEXstdItemX 3 6 3 3" xfId="39995" xr:uid="{00000000-0005-0000-0000-0000278E0000}"/>
    <cellStyle name="SAPBEXstdItemX 3 6 4" xfId="19305" xr:uid="{00000000-0005-0000-0000-0000288E0000}"/>
    <cellStyle name="SAPBEXstdItemX 3 6 4 2" xfId="30793" xr:uid="{00000000-0005-0000-0000-0000298E0000}"/>
    <cellStyle name="SAPBEXstdItemX 3 6 4 3" xfId="41544" xr:uid="{00000000-0005-0000-0000-00002A8E0000}"/>
    <cellStyle name="SAPBEXstdItemX 3 6 5" xfId="21039" xr:uid="{00000000-0005-0000-0000-00002B8E0000}"/>
    <cellStyle name="SAPBEXstdItemX 3 6 5 2" xfId="32520" xr:uid="{00000000-0005-0000-0000-00002C8E0000}"/>
    <cellStyle name="SAPBEXstdItemX 3 6 5 3" xfId="43083" xr:uid="{00000000-0005-0000-0000-00002D8E0000}"/>
    <cellStyle name="SAPBEXstdItemX 3 6 6" xfId="11208" xr:uid="{00000000-0005-0000-0000-00002E8E0000}"/>
    <cellStyle name="SAPBEXstdItemX 3 6 7" xfId="22863" xr:uid="{00000000-0005-0000-0000-00002F8E0000}"/>
    <cellStyle name="SAPBEXstdItemX 3 6 8" xfId="34200" xr:uid="{00000000-0005-0000-0000-0000308E0000}"/>
    <cellStyle name="SAPBEXstdItemX 3 7" xfId="6845" xr:uid="{00000000-0005-0000-0000-0000318E0000}"/>
    <cellStyle name="SAPBEXstdItemX 3 7 2" xfId="16126" xr:uid="{00000000-0005-0000-0000-0000328E0000}"/>
    <cellStyle name="SAPBEXstdItemX 3 7 2 2" xfId="27680" xr:uid="{00000000-0005-0000-0000-0000338E0000}"/>
    <cellStyle name="SAPBEXstdItemX 3 7 2 3" xfId="38620" xr:uid="{00000000-0005-0000-0000-0000348E0000}"/>
    <cellStyle name="SAPBEXstdItemX 3 7 3" xfId="18007" xr:uid="{00000000-0005-0000-0000-0000358E0000}"/>
    <cellStyle name="SAPBEXstdItemX 3 7 3 2" xfId="29495" xr:uid="{00000000-0005-0000-0000-0000368E0000}"/>
    <cellStyle name="SAPBEXstdItemX 3 7 3 3" xfId="40297" xr:uid="{00000000-0005-0000-0000-0000378E0000}"/>
    <cellStyle name="SAPBEXstdItemX 3 7 4" xfId="19645" xr:uid="{00000000-0005-0000-0000-0000388E0000}"/>
    <cellStyle name="SAPBEXstdItemX 3 7 4 2" xfId="31133" xr:uid="{00000000-0005-0000-0000-0000398E0000}"/>
    <cellStyle name="SAPBEXstdItemX 3 7 4 3" xfId="41844" xr:uid="{00000000-0005-0000-0000-00003A8E0000}"/>
    <cellStyle name="SAPBEXstdItemX 3 7 5" xfId="21379" xr:uid="{00000000-0005-0000-0000-00003B8E0000}"/>
    <cellStyle name="SAPBEXstdItemX 3 7 5 2" xfId="32860" xr:uid="{00000000-0005-0000-0000-00003C8E0000}"/>
    <cellStyle name="SAPBEXstdItemX 3 7 5 3" xfId="43383" xr:uid="{00000000-0005-0000-0000-00003D8E0000}"/>
    <cellStyle name="SAPBEXstdItemX 3 7 6" xfId="11548" xr:uid="{00000000-0005-0000-0000-00003E8E0000}"/>
    <cellStyle name="SAPBEXstdItemX 3 7 7" xfId="23203" xr:uid="{00000000-0005-0000-0000-00003F8E0000}"/>
    <cellStyle name="SAPBEXstdItemX 3 7 8" xfId="34540" xr:uid="{00000000-0005-0000-0000-0000408E0000}"/>
    <cellStyle name="SAPBEXstdItemX 3 8" xfId="6590" xr:uid="{00000000-0005-0000-0000-0000418E0000}"/>
    <cellStyle name="SAPBEXstdItemX 3 8 2" xfId="15871" xr:uid="{00000000-0005-0000-0000-0000428E0000}"/>
    <cellStyle name="SAPBEXstdItemX 3 8 2 2" xfId="27425" xr:uid="{00000000-0005-0000-0000-0000438E0000}"/>
    <cellStyle name="SAPBEXstdItemX 3 8 2 3" xfId="38394" xr:uid="{00000000-0005-0000-0000-0000448E0000}"/>
    <cellStyle name="SAPBEXstdItemX 3 8 3" xfId="17779" xr:uid="{00000000-0005-0000-0000-0000458E0000}"/>
    <cellStyle name="SAPBEXstdItemX 3 8 3 2" xfId="29267" xr:uid="{00000000-0005-0000-0000-0000468E0000}"/>
    <cellStyle name="SAPBEXstdItemX 3 8 3 3" xfId="40070" xr:uid="{00000000-0005-0000-0000-0000478E0000}"/>
    <cellStyle name="SAPBEXstdItemX 3 8 4" xfId="19390" xr:uid="{00000000-0005-0000-0000-0000488E0000}"/>
    <cellStyle name="SAPBEXstdItemX 3 8 4 2" xfId="30878" xr:uid="{00000000-0005-0000-0000-0000498E0000}"/>
    <cellStyle name="SAPBEXstdItemX 3 8 4 3" xfId="41618" xr:uid="{00000000-0005-0000-0000-00004A8E0000}"/>
    <cellStyle name="SAPBEXstdItemX 3 8 5" xfId="21124" xr:uid="{00000000-0005-0000-0000-00004B8E0000}"/>
    <cellStyle name="SAPBEXstdItemX 3 8 5 2" xfId="32605" xr:uid="{00000000-0005-0000-0000-00004C8E0000}"/>
    <cellStyle name="SAPBEXstdItemX 3 8 5 3" xfId="43157" xr:uid="{00000000-0005-0000-0000-00004D8E0000}"/>
    <cellStyle name="SAPBEXstdItemX 3 8 6" xfId="11293" xr:uid="{00000000-0005-0000-0000-00004E8E0000}"/>
    <cellStyle name="SAPBEXstdItemX 3 8 7" xfId="22948" xr:uid="{00000000-0005-0000-0000-00004F8E0000}"/>
    <cellStyle name="SAPBEXstdItemX 3 8 8" xfId="34285" xr:uid="{00000000-0005-0000-0000-0000508E0000}"/>
    <cellStyle name="SAPBEXstdItemX 3 9" xfId="10351" xr:uid="{00000000-0005-0000-0000-0000518E0000}"/>
    <cellStyle name="SAPBEXstdItemX 3 9 2" xfId="15039" xr:uid="{00000000-0005-0000-0000-0000528E0000}"/>
    <cellStyle name="SAPBEXstdItemX 3 9 2 2" xfId="26597" xr:uid="{00000000-0005-0000-0000-0000538E0000}"/>
    <cellStyle name="SAPBEXstdItemX 3 9 2 3" xfId="37647" xr:uid="{00000000-0005-0000-0000-0000548E0000}"/>
    <cellStyle name="SAPBEXstdItemX 3 9 3" xfId="13234" xr:uid="{00000000-0005-0000-0000-0000558E0000}"/>
    <cellStyle name="SAPBEXstdItemX 3 9 3 2" xfId="24802" xr:uid="{00000000-0005-0000-0000-0000568E0000}"/>
    <cellStyle name="SAPBEXstdItemX 3 9 3 3" xfId="36083" xr:uid="{00000000-0005-0000-0000-0000578E0000}"/>
    <cellStyle name="SAPBEXstdItemX 3 9 4" xfId="15206" xr:uid="{00000000-0005-0000-0000-0000588E0000}"/>
    <cellStyle name="SAPBEXstdItemX 3 9 4 2" xfId="26764" xr:uid="{00000000-0005-0000-0000-0000598E0000}"/>
    <cellStyle name="SAPBEXstdItemX 3 9 4 3" xfId="37803" xr:uid="{00000000-0005-0000-0000-00005A8E0000}"/>
    <cellStyle name="SAPBEXstdItemX 3 9 5" xfId="13993" xr:uid="{00000000-0005-0000-0000-00005B8E0000}"/>
    <cellStyle name="SAPBEXstdItemX 3 9 5 2" xfId="25557" xr:uid="{00000000-0005-0000-0000-00005C8E0000}"/>
    <cellStyle name="SAPBEXstdItemX 3 9 5 3" xfId="36760" xr:uid="{00000000-0005-0000-0000-00005D8E0000}"/>
    <cellStyle name="SAPBEXstdItemX 3 9 6" xfId="22409" xr:uid="{00000000-0005-0000-0000-00005E8E0000}"/>
    <cellStyle name="SAPBEXstdItemX 3 9 7" xfId="8669" xr:uid="{00000000-0005-0000-0000-00005F8E0000}"/>
    <cellStyle name="SAPBEXstdItemX 4" xfId="4615" xr:uid="{00000000-0005-0000-0000-0000608E0000}"/>
    <cellStyle name="SAPBEXstdItemX 4 10" xfId="13078" xr:uid="{00000000-0005-0000-0000-0000618E0000}"/>
    <cellStyle name="SAPBEXstdItemX 4 10 2" xfId="24647" xr:uid="{00000000-0005-0000-0000-0000628E0000}"/>
    <cellStyle name="SAPBEXstdItemX 4 10 3" xfId="35935" xr:uid="{00000000-0005-0000-0000-0000638E0000}"/>
    <cellStyle name="SAPBEXstdItemX 4 11" xfId="14815" xr:uid="{00000000-0005-0000-0000-0000648E0000}"/>
    <cellStyle name="SAPBEXstdItemX 4 11 2" xfId="26374" xr:uid="{00000000-0005-0000-0000-0000658E0000}"/>
    <cellStyle name="SAPBEXstdItemX 4 11 3" xfId="37462" xr:uid="{00000000-0005-0000-0000-0000668E0000}"/>
    <cellStyle name="SAPBEXstdItemX 4 12" xfId="12853" xr:uid="{00000000-0005-0000-0000-0000678E0000}"/>
    <cellStyle name="SAPBEXstdItemX 4 12 2" xfId="24423" xr:uid="{00000000-0005-0000-0000-0000688E0000}"/>
    <cellStyle name="SAPBEXstdItemX 4 12 3" xfId="35741" xr:uid="{00000000-0005-0000-0000-0000698E0000}"/>
    <cellStyle name="SAPBEXstdItemX 4 13" xfId="20561" xr:uid="{00000000-0005-0000-0000-00006A8E0000}"/>
    <cellStyle name="SAPBEXstdItemX 4 13 2" xfId="32049" xr:uid="{00000000-0005-0000-0000-00006B8E0000}"/>
    <cellStyle name="SAPBEXstdItemX 4 13 3" xfId="42660" xr:uid="{00000000-0005-0000-0000-00006C8E0000}"/>
    <cellStyle name="SAPBEXstdItemX 4 14" xfId="8898" xr:uid="{00000000-0005-0000-0000-00006D8E0000}"/>
    <cellStyle name="SAPBEXstdItemX 4 15" xfId="8402" xr:uid="{00000000-0005-0000-0000-00006E8E0000}"/>
    <cellStyle name="SAPBEXstdItemX 4 2" xfId="4616" xr:uid="{00000000-0005-0000-0000-00006F8E0000}"/>
    <cellStyle name="SAPBEXstdItemX 4 2 10" xfId="13014" xr:uid="{00000000-0005-0000-0000-0000708E0000}"/>
    <cellStyle name="SAPBEXstdItemX 4 2 10 2" xfId="24583" xr:uid="{00000000-0005-0000-0000-0000718E0000}"/>
    <cellStyle name="SAPBEXstdItemX 4 2 10 3" xfId="35872" xr:uid="{00000000-0005-0000-0000-0000728E0000}"/>
    <cellStyle name="SAPBEXstdItemX 4 2 11" xfId="14034" xr:uid="{00000000-0005-0000-0000-0000738E0000}"/>
    <cellStyle name="SAPBEXstdItemX 4 2 11 2" xfId="25598" xr:uid="{00000000-0005-0000-0000-0000748E0000}"/>
    <cellStyle name="SAPBEXstdItemX 4 2 11 3" xfId="36798" xr:uid="{00000000-0005-0000-0000-0000758E0000}"/>
    <cellStyle name="SAPBEXstdItemX 4 2 12" xfId="8767" xr:uid="{00000000-0005-0000-0000-0000768E0000}"/>
    <cellStyle name="SAPBEXstdItemX 4 2 13" xfId="8239" xr:uid="{00000000-0005-0000-0000-0000778E0000}"/>
    <cellStyle name="SAPBEXstdItemX 4 2 2" xfId="4617" xr:uid="{00000000-0005-0000-0000-0000788E0000}"/>
    <cellStyle name="SAPBEXstdItemX 4 2 3" xfId="4618" xr:uid="{00000000-0005-0000-0000-0000798E0000}"/>
    <cellStyle name="SAPBEXstdItemX 4 2 4" xfId="7125" xr:uid="{00000000-0005-0000-0000-00007A8E0000}"/>
    <cellStyle name="SAPBEXstdItemX 4 2 4 2" xfId="16406" xr:uid="{00000000-0005-0000-0000-00007B8E0000}"/>
    <cellStyle name="SAPBEXstdItemX 4 2 4 2 2" xfId="27960" xr:uid="{00000000-0005-0000-0000-00007C8E0000}"/>
    <cellStyle name="SAPBEXstdItemX 4 2 4 2 3" xfId="38871" xr:uid="{00000000-0005-0000-0000-00007D8E0000}"/>
    <cellStyle name="SAPBEXstdItemX 4 2 4 3" xfId="18262" xr:uid="{00000000-0005-0000-0000-00007E8E0000}"/>
    <cellStyle name="SAPBEXstdItemX 4 2 4 3 2" xfId="29750" xr:uid="{00000000-0005-0000-0000-00007F8E0000}"/>
    <cellStyle name="SAPBEXstdItemX 4 2 4 3 3" xfId="40551" xr:uid="{00000000-0005-0000-0000-0000808E0000}"/>
    <cellStyle name="SAPBEXstdItemX 4 2 4 4" xfId="19925" xr:uid="{00000000-0005-0000-0000-0000818E0000}"/>
    <cellStyle name="SAPBEXstdItemX 4 2 4 4 2" xfId="31413" xr:uid="{00000000-0005-0000-0000-0000828E0000}"/>
    <cellStyle name="SAPBEXstdItemX 4 2 4 4 3" xfId="42095" xr:uid="{00000000-0005-0000-0000-0000838E0000}"/>
    <cellStyle name="SAPBEXstdItemX 4 2 4 5" xfId="21659" xr:uid="{00000000-0005-0000-0000-0000848E0000}"/>
    <cellStyle name="SAPBEXstdItemX 4 2 4 5 2" xfId="33140" xr:uid="{00000000-0005-0000-0000-0000858E0000}"/>
    <cellStyle name="SAPBEXstdItemX 4 2 4 5 3" xfId="43634" xr:uid="{00000000-0005-0000-0000-0000868E0000}"/>
    <cellStyle name="SAPBEXstdItemX 4 2 4 6" xfId="11828" xr:uid="{00000000-0005-0000-0000-0000878E0000}"/>
    <cellStyle name="SAPBEXstdItemX 4 2 4 7" xfId="23483" xr:uid="{00000000-0005-0000-0000-0000888E0000}"/>
    <cellStyle name="SAPBEXstdItemX 4 2 4 8" xfId="34820" xr:uid="{00000000-0005-0000-0000-0000898E0000}"/>
    <cellStyle name="SAPBEXstdItemX 4 2 5" xfId="6306" xr:uid="{00000000-0005-0000-0000-00008A8E0000}"/>
    <cellStyle name="SAPBEXstdItemX 4 2 5 2" xfId="15587" xr:uid="{00000000-0005-0000-0000-00008B8E0000}"/>
    <cellStyle name="SAPBEXstdItemX 4 2 5 2 2" xfId="27141" xr:uid="{00000000-0005-0000-0000-00008C8E0000}"/>
    <cellStyle name="SAPBEXstdItemX 4 2 5 2 3" xfId="38149" xr:uid="{00000000-0005-0000-0000-00008D8E0000}"/>
    <cellStyle name="SAPBEXstdItemX 4 2 5 3" xfId="17528" xr:uid="{00000000-0005-0000-0000-00008E8E0000}"/>
    <cellStyle name="SAPBEXstdItemX 4 2 5 3 2" xfId="29016" xr:uid="{00000000-0005-0000-0000-00008F8E0000}"/>
    <cellStyle name="SAPBEXstdItemX 4 2 5 3 3" xfId="39819" xr:uid="{00000000-0005-0000-0000-0000908E0000}"/>
    <cellStyle name="SAPBEXstdItemX 4 2 5 4" xfId="19106" xr:uid="{00000000-0005-0000-0000-0000918E0000}"/>
    <cellStyle name="SAPBEXstdItemX 4 2 5 4 2" xfId="30594" xr:uid="{00000000-0005-0000-0000-0000928E0000}"/>
    <cellStyle name="SAPBEXstdItemX 4 2 5 4 3" xfId="41373" xr:uid="{00000000-0005-0000-0000-0000938E0000}"/>
    <cellStyle name="SAPBEXstdItemX 4 2 5 5" xfId="20840" xr:uid="{00000000-0005-0000-0000-0000948E0000}"/>
    <cellStyle name="SAPBEXstdItemX 4 2 5 5 2" xfId="32322" xr:uid="{00000000-0005-0000-0000-0000958E0000}"/>
    <cellStyle name="SAPBEXstdItemX 4 2 5 5 3" xfId="42913" xr:uid="{00000000-0005-0000-0000-0000968E0000}"/>
    <cellStyle name="SAPBEXstdItemX 4 2 5 6" xfId="11011" xr:uid="{00000000-0005-0000-0000-0000978E0000}"/>
    <cellStyle name="SAPBEXstdItemX 4 2 5 7" xfId="22665" xr:uid="{00000000-0005-0000-0000-0000988E0000}"/>
    <cellStyle name="SAPBEXstdItemX 4 2 5 8" xfId="34005" xr:uid="{00000000-0005-0000-0000-0000998E0000}"/>
    <cellStyle name="SAPBEXstdItemX 4 2 6" xfId="6422" xr:uid="{00000000-0005-0000-0000-00009A8E0000}"/>
    <cellStyle name="SAPBEXstdItemX 4 2 6 2" xfId="15703" xr:uid="{00000000-0005-0000-0000-00009B8E0000}"/>
    <cellStyle name="SAPBEXstdItemX 4 2 6 2 2" xfId="27257" xr:uid="{00000000-0005-0000-0000-00009C8E0000}"/>
    <cellStyle name="SAPBEXstdItemX 4 2 6 2 3" xfId="38247" xr:uid="{00000000-0005-0000-0000-00009D8E0000}"/>
    <cellStyle name="SAPBEXstdItemX 4 2 6 3" xfId="17629" xr:uid="{00000000-0005-0000-0000-00009E8E0000}"/>
    <cellStyle name="SAPBEXstdItemX 4 2 6 3 2" xfId="29117" xr:uid="{00000000-0005-0000-0000-00009F8E0000}"/>
    <cellStyle name="SAPBEXstdItemX 4 2 6 3 3" xfId="39920" xr:uid="{00000000-0005-0000-0000-0000A08E0000}"/>
    <cellStyle name="SAPBEXstdItemX 4 2 6 4" xfId="19222" xr:uid="{00000000-0005-0000-0000-0000A18E0000}"/>
    <cellStyle name="SAPBEXstdItemX 4 2 6 4 2" xfId="30710" xr:uid="{00000000-0005-0000-0000-0000A28E0000}"/>
    <cellStyle name="SAPBEXstdItemX 4 2 6 4 3" xfId="41471" xr:uid="{00000000-0005-0000-0000-0000A38E0000}"/>
    <cellStyle name="SAPBEXstdItemX 4 2 6 5" xfId="20956" xr:uid="{00000000-0005-0000-0000-0000A48E0000}"/>
    <cellStyle name="SAPBEXstdItemX 4 2 6 5 2" xfId="32437" xr:uid="{00000000-0005-0000-0000-0000A58E0000}"/>
    <cellStyle name="SAPBEXstdItemX 4 2 6 5 3" xfId="43010" xr:uid="{00000000-0005-0000-0000-0000A68E0000}"/>
    <cellStyle name="SAPBEXstdItemX 4 2 6 6" xfId="11125" xr:uid="{00000000-0005-0000-0000-0000A78E0000}"/>
    <cellStyle name="SAPBEXstdItemX 4 2 6 7" xfId="22780" xr:uid="{00000000-0005-0000-0000-0000A88E0000}"/>
    <cellStyle name="SAPBEXstdItemX 4 2 6 8" xfId="34117" xr:uid="{00000000-0005-0000-0000-0000A98E0000}"/>
    <cellStyle name="SAPBEXstdItemX 4 2 7" xfId="10357" xr:uid="{00000000-0005-0000-0000-0000AA8E0000}"/>
    <cellStyle name="SAPBEXstdItemX 4 2 7 2" xfId="15044" xr:uid="{00000000-0005-0000-0000-0000AB8E0000}"/>
    <cellStyle name="SAPBEXstdItemX 4 2 7 2 2" xfId="26602" xr:uid="{00000000-0005-0000-0000-0000AC8E0000}"/>
    <cellStyle name="SAPBEXstdItemX 4 2 7 2 3" xfId="37652" xr:uid="{00000000-0005-0000-0000-0000AD8E0000}"/>
    <cellStyle name="SAPBEXstdItemX 4 2 7 3" xfId="13230" xr:uid="{00000000-0005-0000-0000-0000AE8E0000}"/>
    <cellStyle name="SAPBEXstdItemX 4 2 7 3 2" xfId="24798" xr:uid="{00000000-0005-0000-0000-0000AF8E0000}"/>
    <cellStyle name="SAPBEXstdItemX 4 2 7 3 3" xfId="36079" xr:uid="{00000000-0005-0000-0000-0000B08E0000}"/>
    <cellStyle name="SAPBEXstdItemX 4 2 7 4" xfId="13886" xr:uid="{00000000-0005-0000-0000-0000B18E0000}"/>
    <cellStyle name="SAPBEXstdItemX 4 2 7 4 2" xfId="25450" xr:uid="{00000000-0005-0000-0000-0000B28E0000}"/>
    <cellStyle name="SAPBEXstdItemX 4 2 7 4 3" xfId="36659" xr:uid="{00000000-0005-0000-0000-0000B38E0000}"/>
    <cellStyle name="SAPBEXstdItemX 4 2 7 5" xfId="14385" xr:uid="{00000000-0005-0000-0000-0000B48E0000}"/>
    <cellStyle name="SAPBEXstdItemX 4 2 7 5 2" xfId="25949" xr:uid="{00000000-0005-0000-0000-0000B58E0000}"/>
    <cellStyle name="SAPBEXstdItemX 4 2 7 5 3" xfId="37096" xr:uid="{00000000-0005-0000-0000-0000B68E0000}"/>
    <cellStyle name="SAPBEXstdItemX 4 2 7 6" xfId="22412" xr:uid="{00000000-0005-0000-0000-0000B78E0000}"/>
    <cellStyle name="SAPBEXstdItemX 4 2 7 7" xfId="10692" xr:uid="{00000000-0005-0000-0000-0000B88E0000}"/>
    <cellStyle name="SAPBEXstdItemX 4 2 8" xfId="13951" xr:uid="{00000000-0005-0000-0000-0000B98E0000}"/>
    <cellStyle name="SAPBEXstdItemX 4 2 8 2" xfId="25515" xr:uid="{00000000-0005-0000-0000-0000BA8E0000}"/>
    <cellStyle name="SAPBEXstdItemX 4 2 8 3" xfId="36720" xr:uid="{00000000-0005-0000-0000-0000BB8E0000}"/>
    <cellStyle name="SAPBEXstdItemX 4 2 9" xfId="14664" xr:uid="{00000000-0005-0000-0000-0000BC8E0000}"/>
    <cellStyle name="SAPBEXstdItemX 4 2 9 2" xfId="26225" xr:uid="{00000000-0005-0000-0000-0000BD8E0000}"/>
    <cellStyle name="SAPBEXstdItemX 4 2 9 3" xfId="37327" xr:uid="{00000000-0005-0000-0000-0000BE8E0000}"/>
    <cellStyle name="SAPBEXstdItemX 4 3" xfId="4619" xr:uid="{00000000-0005-0000-0000-0000BF8E0000}"/>
    <cellStyle name="SAPBEXstdItemX 4 3 10" xfId="14880" xr:uid="{00000000-0005-0000-0000-0000C08E0000}"/>
    <cellStyle name="SAPBEXstdItemX 4 3 10 2" xfId="26439" xr:uid="{00000000-0005-0000-0000-0000C18E0000}"/>
    <cellStyle name="SAPBEXstdItemX 4 3 10 3" xfId="37512" xr:uid="{00000000-0005-0000-0000-0000C28E0000}"/>
    <cellStyle name="SAPBEXstdItemX 4 3 11" xfId="12975" xr:uid="{00000000-0005-0000-0000-0000C38E0000}"/>
    <cellStyle name="SAPBEXstdItemX 4 3 11 2" xfId="24545" xr:uid="{00000000-0005-0000-0000-0000C48E0000}"/>
    <cellStyle name="SAPBEXstdItemX 4 3 11 3" xfId="35843" xr:uid="{00000000-0005-0000-0000-0000C58E0000}"/>
    <cellStyle name="SAPBEXstdItemX 4 3 12" xfId="9626" xr:uid="{00000000-0005-0000-0000-0000C68E0000}"/>
    <cellStyle name="SAPBEXstdItemX 4 3 13" xfId="8458" xr:uid="{00000000-0005-0000-0000-0000C78E0000}"/>
    <cellStyle name="SAPBEXstdItemX 4 3 2" xfId="4620" xr:uid="{00000000-0005-0000-0000-0000C88E0000}"/>
    <cellStyle name="SAPBEXstdItemX 4 3 3" xfId="5753" xr:uid="{00000000-0005-0000-0000-0000C98E0000}"/>
    <cellStyle name="SAPBEXstdItemX 4 3 3 2" xfId="15451" xr:uid="{00000000-0005-0000-0000-0000CA8E0000}"/>
    <cellStyle name="SAPBEXstdItemX 4 3 3 2 2" xfId="27005" xr:uid="{00000000-0005-0000-0000-0000CB8E0000}"/>
    <cellStyle name="SAPBEXstdItemX 4 3 3 2 3" xfId="38027" xr:uid="{00000000-0005-0000-0000-0000CC8E0000}"/>
    <cellStyle name="SAPBEXstdItemX 4 3 3 3" xfId="17397" xr:uid="{00000000-0005-0000-0000-0000CD8E0000}"/>
    <cellStyle name="SAPBEXstdItemX 4 3 3 3 2" xfId="28885" xr:uid="{00000000-0005-0000-0000-0000CE8E0000}"/>
    <cellStyle name="SAPBEXstdItemX 4 3 3 3 3" xfId="39689" xr:uid="{00000000-0005-0000-0000-0000CF8E0000}"/>
    <cellStyle name="SAPBEXstdItemX 4 3 3 4" xfId="18984" xr:uid="{00000000-0005-0000-0000-0000D08E0000}"/>
    <cellStyle name="SAPBEXstdItemX 4 3 3 4 2" xfId="30472" xr:uid="{00000000-0005-0000-0000-0000D18E0000}"/>
    <cellStyle name="SAPBEXstdItemX 4 3 3 4 3" xfId="41261" xr:uid="{00000000-0005-0000-0000-0000D28E0000}"/>
    <cellStyle name="SAPBEXstdItemX 4 3 3 5" xfId="20723" xr:uid="{00000000-0005-0000-0000-0000D38E0000}"/>
    <cellStyle name="SAPBEXstdItemX 4 3 3 5 2" xfId="32206" xr:uid="{00000000-0005-0000-0000-0000D48E0000}"/>
    <cellStyle name="SAPBEXstdItemX 4 3 3 5 3" xfId="42807" xr:uid="{00000000-0005-0000-0000-0000D58E0000}"/>
    <cellStyle name="SAPBEXstdItemX 4 3 3 6" xfId="10828" xr:uid="{00000000-0005-0000-0000-0000D68E0000}"/>
    <cellStyle name="SAPBEXstdItemX 4 3 3 7" xfId="22545" xr:uid="{00000000-0005-0000-0000-0000D78E0000}"/>
    <cellStyle name="SAPBEXstdItemX 4 3 3 8" xfId="33891" xr:uid="{00000000-0005-0000-0000-0000D88E0000}"/>
    <cellStyle name="SAPBEXstdItemX 4 3 4" xfId="7124" xr:uid="{00000000-0005-0000-0000-0000D98E0000}"/>
    <cellStyle name="SAPBEXstdItemX 4 3 4 2" xfId="16405" xr:uid="{00000000-0005-0000-0000-0000DA8E0000}"/>
    <cellStyle name="SAPBEXstdItemX 4 3 4 2 2" xfId="27959" xr:uid="{00000000-0005-0000-0000-0000DB8E0000}"/>
    <cellStyle name="SAPBEXstdItemX 4 3 4 2 3" xfId="38870" xr:uid="{00000000-0005-0000-0000-0000DC8E0000}"/>
    <cellStyle name="SAPBEXstdItemX 4 3 4 3" xfId="18261" xr:uid="{00000000-0005-0000-0000-0000DD8E0000}"/>
    <cellStyle name="SAPBEXstdItemX 4 3 4 3 2" xfId="29749" xr:uid="{00000000-0005-0000-0000-0000DE8E0000}"/>
    <cellStyle name="SAPBEXstdItemX 4 3 4 3 3" xfId="40550" xr:uid="{00000000-0005-0000-0000-0000DF8E0000}"/>
    <cellStyle name="SAPBEXstdItemX 4 3 4 4" xfId="19924" xr:uid="{00000000-0005-0000-0000-0000E08E0000}"/>
    <cellStyle name="SAPBEXstdItemX 4 3 4 4 2" xfId="31412" xr:uid="{00000000-0005-0000-0000-0000E18E0000}"/>
    <cellStyle name="SAPBEXstdItemX 4 3 4 4 3" xfId="42094" xr:uid="{00000000-0005-0000-0000-0000E28E0000}"/>
    <cellStyle name="SAPBEXstdItemX 4 3 4 5" xfId="21658" xr:uid="{00000000-0005-0000-0000-0000E38E0000}"/>
    <cellStyle name="SAPBEXstdItemX 4 3 4 5 2" xfId="33139" xr:uid="{00000000-0005-0000-0000-0000E48E0000}"/>
    <cellStyle name="SAPBEXstdItemX 4 3 4 5 3" xfId="43633" xr:uid="{00000000-0005-0000-0000-0000E58E0000}"/>
    <cellStyle name="SAPBEXstdItemX 4 3 4 6" xfId="11827" xr:uid="{00000000-0005-0000-0000-0000E68E0000}"/>
    <cellStyle name="SAPBEXstdItemX 4 3 4 7" xfId="23482" xr:uid="{00000000-0005-0000-0000-0000E78E0000}"/>
    <cellStyle name="SAPBEXstdItemX 4 3 4 8" xfId="34819" xr:uid="{00000000-0005-0000-0000-0000E88E0000}"/>
    <cellStyle name="SAPBEXstdItemX 4 3 5" xfId="6548" xr:uid="{00000000-0005-0000-0000-0000E98E0000}"/>
    <cellStyle name="SAPBEXstdItemX 4 3 5 2" xfId="15829" xr:uid="{00000000-0005-0000-0000-0000EA8E0000}"/>
    <cellStyle name="SAPBEXstdItemX 4 3 5 2 2" xfId="27383" xr:uid="{00000000-0005-0000-0000-0000EB8E0000}"/>
    <cellStyle name="SAPBEXstdItemX 4 3 5 2 3" xfId="38354" xr:uid="{00000000-0005-0000-0000-0000EC8E0000}"/>
    <cellStyle name="SAPBEXstdItemX 4 3 5 3" xfId="17739" xr:uid="{00000000-0005-0000-0000-0000ED8E0000}"/>
    <cellStyle name="SAPBEXstdItemX 4 3 5 3 2" xfId="29227" xr:uid="{00000000-0005-0000-0000-0000EE8E0000}"/>
    <cellStyle name="SAPBEXstdItemX 4 3 5 3 3" xfId="40030" xr:uid="{00000000-0005-0000-0000-0000EF8E0000}"/>
    <cellStyle name="SAPBEXstdItemX 4 3 5 4" xfId="19348" xr:uid="{00000000-0005-0000-0000-0000F08E0000}"/>
    <cellStyle name="SAPBEXstdItemX 4 3 5 4 2" xfId="30836" xr:uid="{00000000-0005-0000-0000-0000F18E0000}"/>
    <cellStyle name="SAPBEXstdItemX 4 3 5 4 3" xfId="41578" xr:uid="{00000000-0005-0000-0000-0000F28E0000}"/>
    <cellStyle name="SAPBEXstdItemX 4 3 5 5" xfId="21082" xr:uid="{00000000-0005-0000-0000-0000F38E0000}"/>
    <cellStyle name="SAPBEXstdItemX 4 3 5 5 2" xfId="32563" xr:uid="{00000000-0005-0000-0000-0000F48E0000}"/>
    <cellStyle name="SAPBEXstdItemX 4 3 5 5 3" xfId="43117" xr:uid="{00000000-0005-0000-0000-0000F58E0000}"/>
    <cellStyle name="SAPBEXstdItemX 4 3 5 6" xfId="11251" xr:uid="{00000000-0005-0000-0000-0000F68E0000}"/>
    <cellStyle name="SAPBEXstdItemX 4 3 5 7" xfId="22906" xr:uid="{00000000-0005-0000-0000-0000F78E0000}"/>
    <cellStyle name="SAPBEXstdItemX 4 3 5 8" xfId="34243" xr:uid="{00000000-0005-0000-0000-0000F88E0000}"/>
    <cellStyle name="SAPBEXstdItemX 4 3 6" xfId="7201" xr:uid="{00000000-0005-0000-0000-0000F98E0000}"/>
    <cellStyle name="SAPBEXstdItemX 4 3 6 2" xfId="16482" xr:uid="{00000000-0005-0000-0000-0000FA8E0000}"/>
    <cellStyle name="SAPBEXstdItemX 4 3 6 2 2" xfId="28036" xr:uid="{00000000-0005-0000-0000-0000FB8E0000}"/>
    <cellStyle name="SAPBEXstdItemX 4 3 6 2 3" xfId="38939" xr:uid="{00000000-0005-0000-0000-0000FC8E0000}"/>
    <cellStyle name="SAPBEXstdItemX 4 3 6 3" xfId="18331" xr:uid="{00000000-0005-0000-0000-0000FD8E0000}"/>
    <cellStyle name="SAPBEXstdItemX 4 3 6 3 2" xfId="29819" xr:uid="{00000000-0005-0000-0000-0000FE8E0000}"/>
    <cellStyle name="SAPBEXstdItemX 4 3 6 3 3" xfId="40620" xr:uid="{00000000-0005-0000-0000-0000FF8E0000}"/>
    <cellStyle name="SAPBEXstdItemX 4 3 6 4" xfId="20001" xr:uid="{00000000-0005-0000-0000-0000008F0000}"/>
    <cellStyle name="SAPBEXstdItemX 4 3 6 4 2" xfId="31489" xr:uid="{00000000-0005-0000-0000-0000018F0000}"/>
    <cellStyle name="SAPBEXstdItemX 4 3 6 4 3" xfId="42163" xr:uid="{00000000-0005-0000-0000-0000028F0000}"/>
    <cellStyle name="SAPBEXstdItemX 4 3 6 5" xfId="21735" xr:uid="{00000000-0005-0000-0000-0000038F0000}"/>
    <cellStyle name="SAPBEXstdItemX 4 3 6 5 2" xfId="33216" xr:uid="{00000000-0005-0000-0000-0000048F0000}"/>
    <cellStyle name="SAPBEXstdItemX 4 3 6 5 3" xfId="43702" xr:uid="{00000000-0005-0000-0000-0000058F0000}"/>
    <cellStyle name="SAPBEXstdItemX 4 3 6 6" xfId="11904" xr:uid="{00000000-0005-0000-0000-0000068F0000}"/>
    <cellStyle name="SAPBEXstdItemX 4 3 6 7" xfId="23559" xr:uid="{00000000-0005-0000-0000-0000078F0000}"/>
    <cellStyle name="SAPBEXstdItemX 4 3 6 8" xfId="34896" xr:uid="{00000000-0005-0000-0000-0000088F0000}"/>
    <cellStyle name="SAPBEXstdItemX 4 3 7" xfId="10358" xr:uid="{00000000-0005-0000-0000-0000098F0000}"/>
    <cellStyle name="SAPBEXstdItemX 4 3 8" xfId="13950" xr:uid="{00000000-0005-0000-0000-00000A8F0000}"/>
    <cellStyle name="SAPBEXstdItemX 4 3 8 2" xfId="25514" xr:uid="{00000000-0005-0000-0000-00000B8F0000}"/>
    <cellStyle name="SAPBEXstdItemX 4 3 8 3" xfId="36719" xr:uid="{00000000-0005-0000-0000-00000C8F0000}"/>
    <cellStyle name="SAPBEXstdItemX 4 3 9" xfId="12962" xr:uid="{00000000-0005-0000-0000-00000D8F0000}"/>
    <cellStyle name="SAPBEXstdItemX 4 3 9 2" xfId="24532" xr:uid="{00000000-0005-0000-0000-00000E8F0000}"/>
    <cellStyle name="SAPBEXstdItemX 4 3 9 3" xfId="35832" xr:uid="{00000000-0005-0000-0000-00000F8F0000}"/>
    <cellStyle name="SAPBEXstdItemX 4 4" xfId="4621" xr:uid="{00000000-0005-0000-0000-0000108F0000}"/>
    <cellStyle name="SAPBEXstdItemX 4 5" xfId="4622" xr:uid="{00000000-0005-0000-0000-0000118F0000}"/>
    <cellStyle name="SAPBEXstdItemX 4 6" xfId="6587" xr:uid="{00000000-0005-0000-0000-0000128F0000}"/>
    <cellStyle name="SAPBEXstdItemX 4 6 2" xfId="15868" xr:uid="{00000000-0005-0000-0000-0000138F0000}"/>
    <cellStyle name="SAPBEXstdItemX 4 6 2 2" xfId="27422" xr:uid="{00000000-0005-0000-0000-0000148F0000}"/>
    <cellStyle name="SAPBEXstdItemX 4 6 2 3" xfId="38392" xr:uid="{00000000-0005-0000-0000-0000158F0000}"/>
    <cellStyle name="SAPBEXstdItemX 4 6 3" xfId="17777" xr:uid="{00000000-0005-0000-0000-0000168F0000}"/>
    <cellStyle name="SAPBEXstdItemX 4 6 3 2" xfId="29265" xr:uid="{00000000-0005-0000-0000-0000178F0000}"/>
    <cellStyle name="SAPBEXstdItemX 4 6 3 3" xfId="40068" xr:uid="{00000000-0005-0000-0000-0000188F0000}"/>
    <cellStyle name="SAPBEXstdItemX 4 6 4" xfId="19387" xr:uid="{00000000-0005-0000-0000-0000198F0000}"/>
    <cellStyle name="SAPBEXstdItemX 4 6 4 2" xfId="30875" xr:uid="{00000000-0005-0000-0000-00001A8F0000}"/>
    <cellStyle name="SAPBEXstdItemX 4 6 4 3" xfId="41616" xr:uid="{00000000-0005-0000-0000-00001B8F0000}"/>
    <cellStyle name="SAPBEXstdItemX 4 6 5" xfId="21121" xr:uid="{00000000-0005-0000-0000-00001C8F0000}"/>
    <cellStyle name="SAPBEXstdItemX 4 6 5 2" xfId="32602" xr:uid="{00000000-0005-0000-0000-00001D8F0000}"/>
    <cellStyle name="SAPBEXstdItemX 4 6 5 3" xfId="43155" xr:uid="{00000000-0005-0000-0000-00001E8F0000}"/>
    <cellStyle name="SAPBEXstdItemX 4 6 6" xfId="11290" xr:uid="{00000000-0005-0000-0000-00001F8F0000}"/>
    <cellStyle name="SAPBEXstdItemX 4 6 7" xfId="22945" xr:uid="{00000000-0005-0000-0000-0000208F0000}"/>
    <cellStyle name="SAPBEXstdItemX 4 6 8" xfId="34282" xr:uid="{00000000-0005-0000-0000-0000218F0000}"/>
    <cellStyle name="SAPBEXstdItemX 4 7" xfId="6634" xr:uid="{00000000-0005-0000-0000-0000228F0000}"/>
    <cellStyle name="SAPBEXstdItemX 4 7 2" xfId="15915" xr:uid="{00000000-0005-0000-0000-0000238F0000}"/>
    <cellStyle name="SAPBEXstdItemX 4 7 2 2" xfId="27469" xr:uid="{00000000-0005-0000-0000-0000248F0000}"/>
    <cellStyle name="SAPBEXstdItemX 4 7 2 3" xfId="38436" xr:uid="{00000000-0005-0000-0000-0000258F0000}"/>
    <cellStyle name="SAPBEXstdItemX 4 7 3" xfId="17821" xr:uid="{00000000-0005-0000-0000-0000268F0000}"/>
    <cellStyle name="SAPBEXstdItemX 4 7 3 2" xfId="29309" xr:uid="{00000000-0005-0000-0000-0000278F0000}"/>
    <cellStyle name="SAPBEXstdItemX 4 7 3 3" xfId="40112" xr:uid="{00000000-0005-0000-0000-0000288F0000}"/>
    <cellStyle name="SAPBEXstdItemX 4 7 4" xfId="19434" xr:uid="{00000000-0005-0000-0000-0000298F0000}"/>
    <cellStyle name="SAPBEXstdItemX 4 7 4 2" xfId="30922" xr:uid="{00000000-0005-0000-0000-00002A8F0000}"/>
    <cellStyle name="SAPBEXstdItemX 4 7 4 3" xfId="41660" xr:uid="{00000000-0005-0000-0000-00002B8F0000}"/>
    <cellStyle name="SAPBEXstdItemX 4 7 5" xfId="21168" xr:uid="{00000000-0005-0000-0000-00002C8F0000}"/>
    <cellStyle name="SAPBEXstdItemX 4 7 5 2" xfId="32649" xr:uid="{00000000-0005-0000-0000-00002D8F0000}"/>
    <cellStyle name="SAPBEXstdItemX 4 7 5 3" xfId="43199" xr:uid="{00000000-0005-0000-0000-00002E8F0000}"/>
    <cellStyle name="SAPBEXstdItemX 4 7 6" xfId="11337" xr:uid="{00000000-0005-0000-0000-00002F8F0000}"/>
    <cellStyle name="SAPBEXstdItemX 4 7 7" xfId="22992" xr:uid="{00000000-0005-0000-0000-0000308F0000}"/>
    <cellStyle name="SAPBEXstdItemX 4 7 8" xfId="34329" xr:uid="{00000000-0005-0000-0000-0000318F0000}"/>
    <cellStyle name="SAPBEXstdItemX 4 8" xfId="6506" xr:uid="{00000000-0005-0000-0000-0000328F0000}"/>
    <cellStyle name="SAPBEXstdItemX 4 8 2" xfId="15787" xr:uid="{00000000-0005-0000-0000-0000338F0000}"/>
    <cellStyle name="SAPBEXstdItemX 4 8 2 2" xfId="27341" xr:uid="{00000000-0005-0000-0000-0000348F0000}"/>
    <cellStyle name="SAPBEXstdItemX 4 8 2 3" xfId="38321" xr:uid="{00000000-0005-0000-0000-0000358F0000}"/>
    <cellStyle name="SAPBEXstdItemX 4 8 3" xfId="17705" xr:uid="{00000000-0005-0000-0000-0000368F0000}"/>
    <cellStyle name="SAPBEXstdItemX 4 8 3 2" xfId="29193" xr:uid="{00000000-0005-0000-0000-0000378F0000}"/>
    <cellStyle name="SAPBEXstdItemX 4 8 3 3" xfId="39996" xr:uid="{00000000-0005-0000-0000-0000388F0000}"/>
    <cellStyle name="SAPBEXstdItemX 4 8 4" xfId="19306" xr:uid="{00000000-0005-0000-0000-0000398F0000}"/>
    <cellStyle name="SAPBEXstdItemX 4 8 4 2" xfId="30794" xr:uid="{00000000-0005-0000-0000-00003A8F0000}"/>
    <cellStyle name="SAPBEXstdItemX 4 8 4 3" xfId="41545" xr:uid="{00000000-0005-0000-0000-00003B8F0000}"/>
    <cellStyle name="SAPBEXstdItemX 4 8 5" xfId="21040" xr:uid="{00000000-0005-0000-0000-00003C8F0000}"/>
    <cellStyle name="SAPBEXstdItemX 4 8 5 2" xfId="32521" xr:uid="{00000000-0005-0000-0000-00003D8F0000}"/>
    <cellStyle name="SAPBEXstdItemX 4 8 5 3" xfId="43084" xr:uid="{00000000-0005-0000-0000-00003E8F0000}"/>
    <cellStyle name="SAPBEXstdItemX 4 8 6" xfId="11209" xr:uid="{00000000-0005-0000-0000-00003F8F0000}"/>
    <cellStyle name="SAPBEXstdItemX 4 8 7" xfId="22864" xr:uid="{00000000-0005-0000-0000-0000408F0000}"/>
    <cellStyle name="SAPBEXstdItemX 4 8 8" xfId="34201" xr:uid="{00000000-0005-0000-0000-0000418F0000}"/>
    <cellStyle name="SAPBEXstdItemX 4 9" xfId="10356" xr:uid="{00000000-0005-0000-0000-0000428F0000}"/>
    <cellStyle name="SAPBEXstdItemX 4 9 2" xfId="15043" xr:uid="{00000000-0005-0000-0000-0000438F0000}"/>
    <cellStyle name="SAPBEXstdItemX 4 9 2 2" xfId="26601" xr:uid="{00000000-0005-0000-0000-0000448F0000}"/>
    <cellStyle name="SAPBEXstdItemX 4 9 2 3" xfId="37651" xr:uid="{00000000-0005-0000-0000-0000458F0000}"/>
    <cellStyle name="SAPBEXstdItemX 4 9 3" xfId="13231" xr:uid="{00000000-0005-0000-0000-0000468F0000}"/>
    <cellStyle name="SAPBEXstdItemX 4 9 3 2" xfId="24799" xr:uid="{00000000-0005-0000-0000-0000478F0000}"/>
    <cellStyle name="SAPBEXstdItemX 4 9 3 3" xfId="36080" xr:uid="{00000000-0005-0000-0000-0000488F0000}"/>
    <cellStyle name="SAPBEXstdItemX 4 9 4" xfId="14643" xr:uid="{00000000-0005-0000-0000-0000498F0000}"/>
    <cellStyle name="SAPBEXstdItemX 4 9 4 2" xfId="26204" xr:uid="{00000000-0005-0000-0000-00004A8F0000}"/>
    <cellStyle name="SAPBEXstdItemX 4 9 4 3" xfId="37307" xr:uid="{00000000-0005-0000-0000-00004B8F0000}"/>
    <cellStyle name="SAPBEXstdItemX 4 9 5" xfId="14464" xr:uid="{00000000-0005-0000-0000-00004C8F0000}"/>
    <cellStyle name="SAPBEXstdItemX 4 9 5 2" xfId="26028" xr:uid="{00000000-0005-0000-0000-00004D8F0000}"/>
    <cellStyle name="SAPBEXstdItemX 4 9 5 3" xfId="37172" xr:uid="{00000000-0005-0000-0000-00004E8F0000}"/>
    <cellStyle name="SAPBEXstdItemX 4 9 6" xfId="22411" xr:uid="{00000000-0005-0000-0000-00004F8F0000}"/>
    <cellStyle name="SAPBEXstdItemX 4 9 7" xfId="8755" xr:uid="{00000000-0005-0000-0000-0000508F0000}"/>
    <cellStyle name="SAPBEXstdItemX 5" xfId="4623" xr:uid="{00000000-0005-0000-0000-0000518F0000}"/>
    <cellStyle name="SAPBEXstdItemX 5 10" xfId="12796" xr:uid="{00000000-0005-0000-0000-0000528F0000}"/>
    <cellStyle name="SAPBEXstdItemX 5 10 2" xfId="24366" xr:uid="{00000000-0005-0000-0000-0000538F0000}"/>
    <cellStyle name="SAPBEXstdItemX 5 10 3" xfId="35687" xr:uid="{00000000-0005-0000-0000-0000548F0000}"/>
    <cellStyle name="SAPBEXstdItemX 5 11" xfId="13789" xr:uid="{00000000-0005-0000-0000-0000558F0000}"/>
    <cellStyle name="SAPBEXstdItemX 5 11 2" xfId="25353" xr:uid="{00000000-0005-0000-0000-0000568F0000}"/>
    <cellStyle name="SAPBEXstdItemX 5 11 3" xfId="36577" xr:uid="{00000000-0005-0000-0000-0000578F0000}"/>
    <cellStyle name="SAPBEXstdItemX 5 12" xfId="8860" xr:uid="{00000000-0005-0000-0000-0000588F0000}"/>
    <cellStyle name="SAPBEXstdItemX 5 13" xfId="8731" xr:uid="{00000000-0005-0000-0000-0000598F0000}"/>
    <cellStyle name="SAPBEXstdItemX 5 2" xfId="4624" xr:uid="{00000000-0005-0000-0000-00005A8F0000}"/>
    <cellStyle name="SAPBEXstdItemX 5 3" xfId="5226" xr:uid="{00000000-0005-0000-0000-00005B8F0000}"/>
    <cellStyle name="SAPBEXstdItemX 5 3 2" xfId="15213" xr:uid="{00000000-0005-0000-0000-00005C8F0000}"/>
    <cellStyle name="SAPBEXstdItemX 5 3 2 2" xfId="26770" xr:uid="{00000000-0005-0000-0000-00005D8F0000}"/>
    <cellStyle name="SAPBEXstdItemX 5 3 2 3" xfId="37804" xr:uid="{00000000-0005-0000-0000-00005E8F0000}"/>
    <cellStyle name="SAPBEXstdItemX 5 3 3" xfId="17214" xr:uid="{00000000-0005-0000-0000-00005F8F0000}"/>
    <cellStyle name="SAPBEXstdItemX 5 3 3 2" xfId="28702" xr:uid="{00000000-0005-0000-0000-0000608F0000}"/>
    <cellStyle name="SAPBEXstdItemX 5 3 3 3" xfId="39521" xr:uid="{00000000-0005-0000-0000-0000618F0000}"/>
    <cellStyle name="SAPBEXstdItemX 5 3 4" xfId="13577" xr:uid="{00000000-0005-0000-0000-0000628F0000}"/>
    <cellStyle name="SAPBEXstdItemX 5 3 4 2" xfId="25141" xr:uid="{00000000-0005-0000-0000-0000638F0000}"/>
    <cellStyle name="SAPBEXstdItemX 5 3 4 3" xfId="36388" xr:uid="{00000000-0005-0000-0000-0000648F0000}"/>
    <cellStyle name="SAPBEXstdItemX 5 3 5" xfId="20606" xr:uid="{00000000-0005-0000-0000-0000658F0000}"/>
    <cellStyle name="SAPBEXstdItemX 5 3 5 2" xfId="32090" xr:uid="{00000000-0005-0000-0000-0000668F0000}"/>
    <cellStyle name="SAPBEXstdItemX 5 3 5 3" xfId="42696" xr:uid="{00000000-0005-0000-0000-0000678F0000}"/>
    <cellStyle name="SAPBEXstdItemX 5 3 6" xfId="10648" xr:uid="{00000000-0005-0000-0000-0000688F0000}"/>
    <cellStyle name="SAPBEXstdItemX 5 3 7" xfId="22420" xr:uid="{00000000-0005-0000-0000-0000698F0000}"/>
    <cellStyle name="SAPBEXstdItemX 5 3 8" xfId="33785" xr:uid="{00000000-0005-0000-0000-00006A8F0000}"/>
    <cellStyle name="SAPBEXstdItemX 5 4" xfId="6610" xr:uid="{00000000-0005-0000-0000-00006B8F0000}"/>
    <cellStyle name="SAPBEXstdItemX 5 4 2" xfId="15891" xr:uid="{00000000-0005-0000-0000-00006C8F0000}"/>
    <cellStyle name="SAPBEXstdItemX 5 4 2 2" xfId="27445" xr:uid="{00000000-0005-0000-0000-00006D8F0000}"/>
    <cellStyle name="SAPBEXstdItemX 5 4 2 3" xfId="38414" xr:uid="{00000000-0005-0000-0000-00006E8F0000}"/>
    <cellStyle name="SAPBEXstdItemX 5 4 3" xfId="17799" xr:uid="{00000000-0005-0000-0000-00006F8F0000}"/>
    <cellStyle name="SAPBEXstdItemX 5 4 3 2" xfId="29287" xr:uid="{00000000-0005-0000-0000-0000708F0000}"/>
    <cellStyle name="SAPBEXstdItemX 5 4 3 3" xfId="40090" xr:uid="{00000000-0005-0000-0000-0000718F0000}"/>
    <cellStyle name="SAPBEXstdItemX 5 4 4" xfId="19410" xr:uid="{00000000-0005-0000-0000-0000728F0000}"/>
    <cellStyle name="SAPBEXstdItemX 5 4 4 2" xfId="30898" xr:uid="{00000000-0005-0000-0000-0000738F0000}"/>
    <cellStyle name="SAPBEXstdItemX 5 4 4 3" xfId="41638" xr:uid="{00000000-0005-0000-0000-0000748F0000}"/>
    <cellStyle name="SAPBEXstdItemX 5 4 5" xfId="21144" xr:uid="{00000000-0005-0000-0000-0000758F0000}"/>
    <cellStyle name="SAPBEXstdItemX 5 4 5 2" xfId="32625" xr:uid="{00000000-0005-0000-0000-0000768F0000}"/>
    <cellStyle name="SAPBEXstdItemX 5 4 5 3" xfId="43177" xr:uid="{00000000-0005-0000-0000-0000778F0000}"/>
    <cellStyle name="SAPBEXstdItemX 5 4 6" xfId="11313" xr:uid="{00000000-0005-0000-0000-0000788F0000}"/>
    <cellStyle name="SAPBEXstdItemX 5 4 7" xfId="22968" xr:uid="{00000000-0005-0000-0000-0000798F0000}"/>
    <cellStyle name="SAPBEXstdItemX 5 4 8" xfId="34305" xr:uid="{00000000-0005-0000-0000-00007A8F0000}"/>
    <cellStyle name="SAPBEXstdItemX 5 5" xfId="6638" xr:uid="{00000000-0005-0000-0000-00007B8F0000}"/>
    <cellStyle name="SAPBEXstdItemX 5 5 2" xfId="15919" xr:uid="{00000000-0005-0000-0000-00007C8F0000}"/>
    <cellStyle name="SAPBEXstdItemX 5 5 2 2" xfId="27473" xr:uid="{00000000-0005-0000-0000-00007D8F0000}"/>
    <cellStyle name="SAPBEXstdItemX 5 5 2 3" xfId="38438" xr:uid="{00000000-0005-0000-0000-00007E8F0000}"/>
    <cellStyle name="SAPBEXstdItemX 5 5 3" xfId="17824" xr:uid="{00000000-0005-0000-0000-00007F8F0000}"/>
    <cellStyle name="SAPBEXstdItemX 5 5 3 2" xfId="29312" xr:uid="{00000000-0005-0000-0000-0000808F0000}"/>
    <cellStyle name="SAPBEXstdItemX 5 5 3 3" xfId="40115" xr:uid="{00000000-0005-0000-0000-0000818F0000}"/>
    <cellStyle name="SAPBEXstdItemX 5 5 4" xfId="19438" xr:uid="{00000000-0005-0000-0000-0000828F0000}"/>
    <cellStyle name="SAPBEXstdItemX 5 5 4 2" xfId="30926" xr:uid="{00000000-0005-0000-0000-0000838F0000}"/>
    <cellStyle name="SAPBEXstdItemX 5 5 4 3" xfId="41662" xr:uid="{00000000-0005-0000-0000-0000848F0000}"/>
    <cellStyle name="SAPBEXstdItemX 5 5 5" xfId="21172" xr:uid="{00000000-0005-0000-0000-0000858F0000}"/>
    <cellStyle name="SAPBEXstdItemX 5 5 5 2" xfId="32653" xr:uid="{00000000-0005-0000-0000-0000868F0000}"/>
    <cellStyle name="SAPBEXstdItemX 5 5 5 3" xfId="43201" xr:uid="{00000000-0005-0000-0000-0000878F0000}"/>
    <cellStyle name="SAPBEXstdItemX 5 5 6" xfId="11341" xr:uid="{00000000-0005-0000-0000-0000888F0000}"/>
    <cellStyle name="SAPBEXstdItemX 5 5 7" xfId="22996" xr:uid="{00000000-0005-0000-0000-0000898F0000}"/>
    <cellStyle name="SAPBEXstdItemX 5 5 8" xfId="34333" xr:uid="{00000000-0005-0000-0000-00008A8F0000}"/>
    <cellStyle name="SAPBEXstdItemX 5 6" xfId="8060" xr:uid="{00000000-0005-0000-0000-00008B8F0000}"/>
    <cellStyle name="SAPBEXstdItemX 5 6 2" xfId="17045" xr:uid="{00000000-0005-0000-0000-00008C8F0000}"/>
    <cellStyle name="SAPBEXstdItemX 5 6 2 2" xfId="28599" xr:uid="{00000000-0005-0000-0000-00008D8F0000}"/>
    <cellStyle name="SAPBEXstdItemX 5 6 2 3" xfId="39436" xr:uid="{00000000-0005-0000-0000-00008E8F0000}"/>
    <cellStyle name="SAPBEXstdItemX 5 6 3" xfId="18822" xr:uid="{00000000-0005-0000-0000-00008F8F0000}"/>
    <cellStyle name="SAPBEXstdItemX 5 6 3 2" xfId="30310" xr:uid="{00000000-0005-0000-0000-0000908F0000}"/>
    <cellStyle name="SAPBEXstdItemX 5 6 3 3" xfId="41105" xr:uid="{00000000-0005-0000-0000-0000918F0000}"/>
    <cellStyle name="SAPBEXstdItemX 5 6 4" xfId="20532" xr:uid="{00000000-0005-0000-0000-0000928F0000}"/>
    <cellStyle name="SAPBEXstdItemX 5 6 4 2" xfId="32020" xr:uid="{00000000-0005-0000-0000-0000938F0000}"/>
    <cellStyle name="SAPBEXstdItemX 5 6 4 3" xfId="42632" xr:uid="{00000000-0005-0000-0000-0000948F0000}"/>
    <cellStyle name="SAPBEXstdItemX 5 6 5" xfId="22266" xr:uid="{00000000-0005-0000-0000-0000958F0000}"/>
    <cellStyle name="SAPBEXstdItemX 5 6 5 2" xfId="33747" xr:uid="{00000000-0005-0000-0000-0000968F0000}"/>
    <cellStyle name="SAPBEXstdItemX 5 6 5 3" xfId="44171" xr:uid="{00000000-0005-0000-0000-0000978F0000}"/>
    <cellStyle name="SAPBEXstdItemX 5 6 6" xfId="12511" xr:uid="{00000000-0005-0000-0000-0000988F0000}"/>
    <cellStyle name="SAPBEXstdItemX 5 6 7" xfId="24090" xr:uid="{00000000-0005-0000-0000-0000998F0000}"/>
    <cellStyle name="SAPBEXstdItemX 5 6 8" xfId="35425" xr:uid="{00000000-0005-0000-0000-00009A8F0000}"/>
    <cellStyle name="SAPBEXstdItemX 5 7" xfId="10359" xr:uid="{00000000-0005-0000-0000-00009B8F0000}"/>
    <cellStyle name="SAPBEXstdItemX 5 8" xfId="13100" xr:uid="{00000000-0005-0000-0000-00009C8F0000}"/>
    <cellStyle name="SAPBEXstdItemX 5 8 2" xfId="24669" xr:uid="{00000000-0005-0000-0000-00009D8F0000}"/>
    <cellStyle name="SAPBEXstdItemX 5 8 3" xfId="35957" xr:uid="{00000000-0005-0000-0000-00009E8F0000}"/>
    <cellStyle name="SAPBEXstdItemX 5 9" xfId="14354" xr:uid="{00000000-0005-0000-0000-00009F8F0000}"/>
    <cellStyle name="SAPBEXstdItemX 5 9 2" xfId="25918" xr:uid="{00000000-0005-0000-0000-0000A08F0000}"/>
    <cellStyle name="SAPBEXstdItemX 5 9 3" xfId="37073" xr:uid="{00000000-0005-0000-0000-0000A18F0000}"/>
    <cellStyle name="SAPBEXstdItemX 6" xfId="4625" xr:uid="{00000000-0005-0000-0000-0000A28F0000}"/>
    <cellStyle name="SAPBEXstdItemX 6 10" xfId="15241" xr:uid="{00000000-0005-0000-0000-0000A38F0000}"/>
    <cellStyle name="SAPBEXstdItemX 6 10 2" xfId="26798" xr:uid="{00000000-0005-0000-0000-0000A48F0000}"/>
    <cellStyle name="SAPBEXstdItemX 6 10 3" xfId="37831" xr:uid="{00000000-0005-0000-0000-0000A58F0000}"/>
    <cellStyle name="SAPBEXstdItemX 6 11" xfId="8597" xr:uid="{00000000-0005-0000-0000-0000A68F0000}"/>
    <cellStyle name="SAPBEXstdItemX 6 12" xfId="8463" xr:uid="{00000000-0005-0000-0000-0000A78F0000}"/>
    <cellStyle name="SAPBEXstdItemX 6 2" xfId="5793" xr:uid="{00000000-0005-0000-0000-0000A88F0000}"/>
    <cellStyle name="SAPBEXstdItemX 6 2 2" xfId="15465" xr:uid="{00000000-0005-0000-0000-0000A98F0000}"/>
    <cellStyle name="SAPBEXstdItemX 6 2 2 2" xfId="27019" xr:uid="{00000000-0005-0000-0000-0000AA8F0000}"/>
    <cellStyle name="SAPBEXstdItemX 6 2 2 3" xfId="38041" xr:uid="{00000000-0005-0000-0000-0000AB8F0000}"/>
    <cellStyle name="SAPBEXstdItemX 6 2 3" xfId="17419" xr:uid="{00000000-0005-0000-0000-0000AC8F0000}"/>
    <cellStyle name="SAPBEXstdItemX 6 2 3 2" xfId="28907" xr:uid="{00000000-0005-0000-0000-0000AD8F0000}"/>
    <cellStyle name="SAPBEXstdItemX 6 2 3 3" xfId="39711" xr:uid="{00000000-0005-0000-0000-0000AE8F0000}"/>
    <cellStyle name="SAPBEXstdItemX 6 2 4" xfId="18997" xr:uid="{00000000-0005-0000-0000-0000AF8F0000}"/>
    <cellStyle name="SAPBEXstdItemX 6 2 4 2" xfId="30485" xr:uid="{00000000-0005-0000-0000-0000B08F0000}"/>
    <cellStyle name="SAPBEXstdItemX 6 2 4 3" xfId="41274" xr:uid="{00000000-0005-0000-0000-0000B18F0000}"/>
    <cellStyle name="SAPBEXstdItemX 6 2 5" xfId="20736" xr:uid="{00000000-0005-0000-0000-0000B28F0000}"/>
    <cellStyle name="SAPBEXstdItemX 6 2 5 2" xfId="32219" xr:uid="{00000000-0005-0000-0000-0000B38F0000}"/>
    <cellStyle name="SAPBEXstdItemX 6 2 5 3" xfId="42820" xr:uid="{00000000-0005-0000-0000-0000B48F0000}"/>
    <cellStyle name="SAPBEXstdItemX 6 2 6" xfId="10853" xr:uid="{00000000-0005-0000-0000-0000B58F0000}"/>
    <cellStyle name="SAPBEXstdItemX 6 2 7" xfId="22560" xr:uid="{00000000-0005-0000-0000-0000B68F0000}"/>
    <cellStyle name="SAPBEXstdItemX 6 2 8" xfId="33904" xr:uid="{00000000-0005-0000-0000-0000B78F0000}"/>
    <cellStyle name="SAPBEXstdItemX 6 3" xfId="7142" xr:uid="{00000000-0005-0000-0000-0000B88F0000}"/>
    <cellStyle name="SAPBEXstdItemX 6 3 2" xfId="16423" xr:uid="{00000000-0005-0000-0000-0000B98F0000}"/>
    <cellStyle name="SAPBEXstdItemX 6 3 2 2" xfId="27977" xr:uid="{00000000-0005-0000-0000-0000BA8F0000}"/>
    <cellStyle name="SAPBEXstdItemX 6 3 2 3" xfId="38887" xr:uid="{00000000-0005-0000-0000-0000BB8F0000}"/>
    <cellStyle name="SAPBEXstdItemX 6 3 3" xfId="18278" xr:uid="{00000000-0005-0000-0000-0000BC8F0000}"/>
    <cellStyle name="SAPBEXstdItemX 6 3 3 2" xfId="29766" xr:uid="{00000000-0005-0000-0000-0000BD8F0000}"/>
    <cellStyle name="SAPBEXstdItemX 6 3 3 3" xfId="40567" xr:uid="{00000000-0005-0000-0000-0000BE8F0000}"/>
    <cellStyle name="SAPBEXstdItemX 6 3 4" xfId="19942" xr:uid="{00000000-0005-0000-0000-0000BF8F0000}"/>
    <cellStyle name="SAPBEXstdItemX 6 3 4 2" xfId="31430" xr:uid="{00000000-0005-0000-0000-0000C08F0000}"/>
    <cellStyle name="SAPBEXstdItemX 6 3 4 3" xfId="42111" xr:uid="{00000000-0005-0000-0000-0000C18F0000}"/>
    <cellStyle name="SAPBEXstdItemX 6 3 5" xfId="21676" xr:uid="{00000000-0005-0000-0000-0000C28F0000}"/>
    <cellStyle name="SAPBEXstdItemX 6 3 5 2" xfId="33157" xr:uid="{00000000-0005-0000-0000-0000C38F0000}"/>
    <cellStyle name="SAPBEXstdItemX 6 3 5 3" xfId="43650" xr:uid="{00000000-0005-0000-0000-0000C48F0000}"/>
    <cellStyle name="SAPBEXstdItemX 6 3 6" xfId="11845" xr:uid="{00000000-0005-0000-0000-0000C58F0000}"/>
    <cellStyle name="SAPBEXstdItemX 6 3 7" xfId="23500" xr:uid="{00000000-0005-0000-0000-0000C68F0000}"/>
    <cellStyle name="SAPBEXstdItemX 6 3 8" xfId="34837" xr:uid="{00000000-0005-0000-0000-0000C78F0000}"/>
    <cellStyle name="SAPBEXstdItemX 6 4" xfId="6295" xr:uid="{00000000-0005-0000-0000-0000C88F0000}"/>
    <cellStyle name="SAPBEXstdItemX 6 4 2" xfId="15576" xr:uid="{00000000-0005-0000-0000-0000C98F0000}"/>
    <cellStyle name="SAPBEXstdItemX 6 4 2 2" xfId="27130" xr:uid="{00000000-0005-0000-0000-0000CA8F0000}"/>
    <cellStyle name="SAPBEXstdItemX 6 4 2 3" xfId="38139" xr:uid="{00000000-0005-0000-0000-0000CB8F0000}"/>
    <cellStyle name="SAPBEXstdItemX 6 4 3" xfId="17518" xr:uid="{00000000-0005-0000-0000-0000CC8F0000}"/>
    <cellStyle name="SAPBEXstdItemX 6 4 3 2" xfId="29006" xr:uid="{00000000-0005-0000-0000-0000CD8F0000}"/>
    <cellStyle name="SAPBEXstdItemX 6 4 3 3" xfId="39809" xr:uid="{00000000-0005-0000-0000-0000CE8F0000}"/>
    <cellStyle name="SAPBEXstdItemX 6 4 4" xfId="19095" xr:uid="{00000000-0005-0000-0000-0000CF8F0000}"/>
    <cellStyle name="SAPBEXstdItemX 6 4 4 2" xfId="30583" xr:uid="{00000000-0005-0000-0000-0000D08F0000}"/>
    <cellStyle name="SAPBEXstdItemX 6 4 4 3" xfId="41363" xr:uid="{00000000-0005-0000-0000-0000D18F0000}"/>
    <cellStyle name="SAPBEXstdItemX 6 4 5" xfId="20829" xr:uid="{00000000-0005-0000-0000-0000D28F0000}"/>
    <cellStyle name="SAPBEXstdItemX 6 4 5 2" xfId="32311" xr:uid="{00000000-0005-0000-0000-0000D38F0000}"/>
    <cellStyle name="SAPBEXstdItemX 6 4 5 3" xfId="42903" xr:uid="{00000000-0005-0000-0000-0000D48F0000}"/>
    <cellStyle name="SAPBEXstdItemX 6 4 6" xfId="11001" xr:uid="{00000000-0005-0000-0000-0000D58F0000}"/>
    <cellStyle name="SAPBEXstdItemX 6 4 7" xfId="22654" xr:uid="{00000000-0005-0000-0000-0000D68F0000}"/>
    <cellStyle name="SAPBEXstdItemX 6 4 8" xfId="33995" xr:uid="{00000000-0005-0000-0000-0000D78F0000}"/>
    <cellStyle name="SAPBEXstdItemX 6 5" xfId="6731" xr:uid="{00000000-0005-0000-0000-0000D88F0000}"/>
    <cellStyle name="SAPBEXstdItemX 6 5 2" xfId="16012" xr:uid="{00000000-0005-0000-0000-0000D98F0000}"/>
    <cellStyle name="SAPBEXstdItemX 6 5 2 2" xfId="27566" xr:uid="{00000000-0005-0000-0000-0000DA8F0000}"/>
    <cellStyle name="SAPBEXstdItemX 6 5 2 3" xfId="38524" xr:uid="{00000000-0005-0000-0000-0000DB8F0000}"/>
    <cellStyle name="SAPBEXstdItemX 6 5 3" xfId="17911" xr:uid="{00000000-0005-0000-0000-0000DC8F0000}"/>
    <cellStyle name="SAPBEXstdItemX 6 5 3 2" xfId="29399" xr:uid="{00000000-0005-0000-0000-0000DD8F0000}"/>
    <cellStyle name="SAPBEXstdItemX 6 5 3 3" xfId="40201" xr:uid="{00000000-0005-0000-0000-0000DE8F0000}"/>
    <cellStyle name="SAPBEXstdItemX 6 5 4" xfId="19531" xr:uid="{00000000-0005-0000-0000-0000DF8F0000}"/>
    <cellStyle name="SAPBEXstdItemX 6 5 4 2" xfId="31019" xr:uid="{00000000-0005-0000-0000-0000E08F0000}"/>
    <cellStyle name="SAPBEXstdItemX 6 5 4 3" xfId="41748" xr:uid="{00000000-0005-0000-0000-0000E18F0000}"/>
    <cellStyle name="SAPBEXstdItemX 6 5 5" xfId="21265" xr:uid="{00000000-0005-0000-0000-0000E28F0000}"/>
    <cellStyle name="SAPBEXstdItemX 6 5 5 2" xfId="32746" xr:uid="{00000000-0005-0000-0000-0000E38F0000}"/>
    <cellStyle name="SAPBEXstdItemX 6 5 5 3" xfId="43287" xr:uid="{00000000-0005-0000-0000-0000E48F0000}"/>
    <cellStyle name="SAPBEXstdItemX 6 5 6" xfId="11434" xr:uid="{00000000-0005-0000-0000-0000E58F0000}"/>
    <cellStyle name="SAPBEXstdItemX 6 5 7" xfId="23089" xr:uid="{00000000-0005-0000-0000-0000E68F0000}"/>
    <cellStyle name="SAPBEXstdItemX 6 5 8" xfId="34426" xr:uid="{00000000-0005-0000-0000-0000E78F0000}"/>
    <cellStyle name="SAPBEXstdItemX 6 6" xfId="10360" xr:uid="{00000000-0005-0000-0000-0000E88F0000}"/>
    <cellStyle name="SAPBEXstdItemX 6 7" xfId="13969" xr:uid="{00000000-0005-0000-0000-0000E98F0000}"/>
    <cellStyle name="SAPBEXstdItemX 6 7 2" xfId="25533" xr:uid="{00000000-0005-0000-0000-0000EA8F0000}"/>
    <cellStyle name="SAPBEXstdItemX 6 7 3" xfId="36737" xr:uid="{00000000-0005-0000-0000-0000EB8F0000}"/>
    <cellStyle name="SAPBEXstdItemX 6 8" xfId="13089" xr:uid="{00000000-0005-0000-0000-0000EC8F0000}"/>
    <cellStyle name="SAPBEXstdItemX 6 8 2" xfId="24658" xr:uid="{00000000-0005-0000-0000-0000ED8F0000}"/>
    <cellStyle name="SAPBEXstdItemX 6 8 3" xfId="35946" xr:uid="{00000000-0005-0000-0000-0000EE8F0000}"/>
    <cellStyle name="SAPBEXstdItemX 6 9" xfId="13018" xr:uid="{00000000-0005-0000-0000-0000EF8F0000}"/>
    <cellStyle name="SAPBEXstdItemX 6 9 2" xfId="24587" xr:uid="{00000000-0005-0000-0000-0000F08F0000}"/>
    <cellStyle name="SAPBEXstdItemX 6 9 3" xfId="35876" xr:uid="{00000000-0005-0000-0000-0000F18F0000}"/>
    <cellStyle name="SAPBEXstdItemX 7" xfId="7414" xr:uid="{00000000-0005-0000-0000-0000F28F0000}"/>
    <cellStyle name="SAPBEXstdItemX 7 10" xfId="8324" xr:uid="{00000000-0005-0000-0000-0000F38F0000}"/>
    <cellStyle name="SAPBEXstdItemX 7 2" xfId="7908" xr:uid="{00000000-0005-0000-0000-0000F48F0000}"/>
    <cellStyle name="SAPBEXstdItemX 7 2 2" xfId="16893" xr:uid="{00000000-0005-0000-0000-0000F58F0000}"/>
    <cellStyle name="SAPBEXstdItemX 7 2 2 2" xfId="28447" xr:uid="{00000000-0005-0000-0000-0000F68F0000}"/>
    <cellStyle name="SAPBEXstdItemX 7 2 2 3" xfId="39289" xr:uid="{00000000-0005-0000-0000-0000F78F0000}"/>
    <cellStyle name="SAPBEXstdItemX 7 2 3" xfId="18672" xr:uid="{00000000-0005-0000-0000-0000F88F0000}"/>
    <cellStyle name="SAPBEXstdItemX 7 2 3 2" xfId="30160" xr:uid="{00000000-0005-0000-0000-0000F98F0000}"/>
    <cellStyle name="SAPBEXstdItemX 7 2 3 3" xfId="40957" xr:uid="{00000000-0005-0000-0000-0000FA8F0000}"/>
    <cellStyle name="SAPBEXstdItemX 7 2 4" xfId="20380" xr:uid="{00000000-0005-0000-0000-0000FB8F0000}"/>
    <cellStyle name="SAPBEXstdItemX 7 2 4 2" xfId="31868" xr:uid="{00000000-0005-0000-0000-0000FC8F0000}"/>
    <cellStyle name="SAPBEXstdItemX 7 2 4 3" xfId="42485" xr:uid="{00000000-0005-0000-0000-0000FD8F0000}"/>
    <cellStyle name="SAPBEXstdItemX 7 2 5" xfId="22114" xr:uid="{00000000-0005-0000-0000-0000FE8F0000}"/>
    <cellStyle name="SAPBEXstdItemX 7 2 5 2" xfId="33595" xr:uid="{00000000-0005-0000-0000-0000FF8F0000}"/>
    <cellStyle name="SAPBEXstdItemX 7 2 5 3" xfId="44024" xr:uid="{00000000-0005-0000-0000-000000900000}"/>
    <cellStyle name="SAPBEXstdItemX 7 2 6" xfId="12359" xr:uid="{00000000-0005-0000-0000-000001900000}"/>
    <cellStyle name="SAPBEXstdItemX 7 2 7" xfId="23938" xr:uid="{00000000-0005-0000-0000-000002900000}"/>
    <cellStyle name="SAPBEXstdItemX 7 2 8" xfId="35273" xr:uid="{00000000-0005-0000-0000-000003900000}"/>
    <cellStyle name="SAPBEXstdItemX 7 3" xfId="8010" xr:uid="{00000000-0005-0000-0000-000004900000}"/>
    <cellStyle name="SAPBEXstdItemX 7 3 2" xfId="16995" xr:uid="{00000000-0005-0000-0000-000005900000}"/>
    <cellStyle name="SAPBEXstdItemX 7 3 2 2" xfId="28549" xr:uid="{00000000-0005-0000-0000-000006900000}"/>
    <cellStyle name="SAPBEXstdItemX 7 3 2 3" xfId="39387" xr:uid="{00000000-0005-0000-0000-000007900000}"/>
    <cellStyle name="SAPBEXstdItemX 7 3 3" xfId="18772" xr:uid="{00000000-0005-0000-0000-000008900000}"/>
    <cellStyle name="SAPBEXstdItemX 7 3 3 2" xfId="30260" xr:uid="{00000000-0005-0000-0000-000009900000}"/>
    <cellStyle name="SAPBEXstdItemX 7 3 3 3" xfId="41056" xr:uid="{00000000-0005-0000-0000-00000A900000}"/>
    <cellStyle name="SAPBEXstdItemX 7 3 4" xfId="20482" xr:uid="{00000000-0005-0000-0000-00000B900000}"/>
    <cellStyle name="SAPBEXstdItemX 7 3 4 2" xfId="31970" xr:uid="{00000000-0005-0000-0000-00000C900000}"/>
    <cellStyle name="SAPBEXstdItemX 7 3 4 3" xfId="42583" xr:uid="{00000000-0005-0000-0000-00000D900000}"/>
    <cellStyle name="SAPBEXstdItemX 7 3 5" xfId="22216" xr:uid="{00000000-0005-0000-0000-00000E900000}"/>
    <cellStyle name="SAPBEXstdItemX 7 3 5 2" xfId="33697" xr:uid="{00000000-0005-0000-0000-00000F900000}"/>
    <cellStyle name="SAPBEXstdItemX 7 3 5 3" xfId="44122" xr:uid="{00000000-0005-0000-0000-000010900000}"/>
    <cellStyle name="SAPBEXstdItemX 7 3 6" xfId="12461" xr:uid="{00000000-0005-0000-0000-000011900000}"/>
    <cellStyle name="SAPBEXstdItemX 7 3 7" xfId="24040" xr:uid="{00000000-0005-0000-0000-000012900000}"/>
    <cellStyle name="SAPBEXstdItemX 7 3 8" xfId="35375" xr:uid="{00000000-0005-0000-0000-000013900000}"/>
    <cellStyle name="SAPBEXstdItemX 7 4" xfId="14285" xr:uid="{00000000-0005-0000-0000-000014900000}"/>
    <cellStyle name="SAPBEXstdItemX 7 4 2" xfId="25849" xr:uid="{00000000-0005-0000-0000-000015900000}"/>
    <cellStyle name="SAPBEXstdItemX 7 4 3" xfId="37012" xr:uid="{00000000-0005-0000-0000-000016900000}"/>
    <cellStyle name="SAPBEXstdItemX 7 5" xfId="13406" xr:uid="{00000000-0005-0000-0000-000017900000}"/>
    <cellStyle name="SAPBEXstdItemX 7 5 2" xfId="24972" xr:uid="{00000000-0005-0000-0000-000018900000}"/>
    <cellStyle name="SAPBEXstdItemX 7 5 3" xfId="36240" xr:uid="{00000000-0005-0000-0000-000019900000}"/>
    <cellStyle name="SAPBEXstdItemX 7 6" xfId="15142" xr:uid="{00000000-0005-0000-0000-00001A900000}"/>
    <cellStyle name="SAPBEXstdItemX 7 6 2" xfId="26700" xr:uid="{00000000-0005-0000-0000-00001B900000}"/>
    <cellStyle name="SAPBEXstdItemX 7 6 3" xfId="37741" xr:uid="{00000000-0005-0000-0000-00001C900000}"/>
    <cellStyle name="SAPBEXstdItemX 7 7" xfId="17207" xr:uid="{00000000-0005-0000-0000-00001D900000}"/>
    <cellStyle name="SAPBEXstdItemX 7 7 2" xfId="28695" xr:uid="{00000000-0005-0000-0000-00001E900000}"/>
    <cellStyle name="SAPBEXstdItemX 7 7 3" xfId="39514" xr:uid="{00000000-0005-0000-0000-00001F900000}"/>
    <cellStyle name="SAPBEXstdItemX 7 8" xfId="9198" xr:uid="{00000000-0005-0000-0000-000020900000}"/>
    <cellStyle name="SAPBEXstdItemX 7 9" xfId="8129" xr:uid="{00000000-0005-0000-0000-000021900000}"/>
    <cellStyle name="SAPBEXstdItemX 8" xfId="12542" xr:uid="{00000000-0005-0000-0000-000022900000}"/>
    <cellStyle name="SAPBEXstdItemX 8 2" xfId="17074" xr:uid="{00000000-0005-0000-0000-000023900000}"/>
    <cellStyle name="SAPBEXstdItemX 8 2 2" xfId="28627" xr:uid="{00000000-0005-0000-0000-000024900000}"/>
    <cellStyle name="SAPBEXstdItemX 8 2 3" xfId="39463" xr:uid="{00000000-0005-0000-0000-000025900000}"/>
    <cellStyle name="SAPBEXstdItemX 8 3" xfId="18849" xr:uid="{00000000-0005-0000-0000-000026900000}"/>
    <cellStyle name="SAPBEXstdItemX 8 3 2" xfId="30337" xr:uid="{00000000-0005-0000-0000-000027900000}"/>
    <cellStyle name="SAPBEXstdItemX 8 3 3" xfId="41132" xr:uid="{00000000-0005-0000-0000-000028900000}"/>
    <cellStyle name="SAPBEXstdItemX 8 4" xfId="20559" xr:uid="{00000000-0005-0000-0000-000029900000}"/>
    <cellStyle name="SAPBEXstdItemX 8 4 2" xfId="32047" xr:uid="{00000000-0005-0000-0000-00002A900000}"/>
    <cellStyle name="SAPBEXstdItemX 8 4 3" xfId="42658" xr:uid="{00000000-0005-0000-0000-00002B900000}"/>
    <cellStyle name="SAPBEXstdItemX 8 5" xfId="22292" xr:uid="{00000000-0005-0000-0000-00002C900000}"/>
    <cellStyle name="SAPBEXstdItemX 8 5 2" xfId="33773" xr:uid="{00000000-0005-0000-0000-00002D900000}"/>
    <cellStyle name="SAPBEXstdItemX 8 5 3" xfId="44196" xr:uid="{00000000-0005-0000-0000-00002E900000}"/>
    <cellStyle name="SAPBEXstdItemX 8 6" xfId="24116" xr:uid="{00000000-0005-0000-0000-00002F900000}"/>
    <cellStyle name="SAPBEXstdItemX 8 7" xfId="35448" xr:uid="{00000000-0005-0000-0000-000030900000}"/>
    <cellStyle name="SAPBEXstdItemX 9" xfId="12617" xr:uid="{00000000-0005-0000-0000-000031900000}"/>
    <cellStyle name="SAPBEXstdItemX 9 2" xfId="24187" xr:uid="{00000000-0005-0000-0000-000032900000}"/>
    <cellStyle name="SAPBEXstdItemX 9 3" xfId="35518" xr:uid="{00000000-0005-0000-0000-000033900000}"/>
    <cellStyle name="SAPBEXtitle" xfId="4626" xr:uid="{00000000-0005-0000-0000-000034900000}"/>
    <cellStyle name="SAPBEXtitle 2" xfId="4627" xr:uid="{00000000-0005-0000-0000-000035900000}"/>
    <cellStyle name="SAPBEXtitle 2 2" xfId="4628" xr:uid="{00000000-0005-0000-0000-000036900000}"/>
    <cellStyle name="SAPBEXtitle 2 2 2" xfId="5527" xr:uid="{00000000-0005-0000-0000-000037900000}"/>
    <cellStyle name="SAPBEXtitle 2 2 3" xfId="10361" xr:uid="{00000000-0005-0000-0000-000038900000}"/>
    <cellStyle name="SAPBEXtitle 2 3" xfId="4629" xr:uid="{00000000-0005-0000-0000-000039900000}"/>
    <cellStyle name="SAPBEXtitle 2 3 2" xfId="5528" xr:uid="{00000000-0005-0000-0000-00003A900000}"/>
    <cellStyle name="SAPBEXtitle 2 3 3" xfId="10362" xr:uid="{00000000-0005-0000-0000-00003B900000}"/>
    <cellStyle name="SAPBEXtitle 2 4" xfId="4630" xr:uid="{00000000-0005-0000-0000-00003C900000}"/>
    <cellStyle name="SAPBEXtitle 2 4 2" xfId="5526" xr:uid="{00000000-0005-0000-0000-00003D900000}"/>
    <cellStyle name="SAPBEXtitle 2 4 3" xfId="10363" xr:uid="{00000000-0005-0000-0000-00003E900000}"/>
    <cellStyle name="SAPBEXtitle 2 5" xfId="4631" xr:uid="{00000000-0005-0000-0000-00003F900000}"/>
    <cellStyle name="SAPBEXtitle 3" xfId="4632" xr:uid="{00000000-0005-0000-0000-000040900000}"/>
    <cellStyle name="SAPBEXundefined" xfId="4633" xr:uid="{00000000-0005-0000-0000-000041900000}"/>
    <cellStyle name="SAPBEXundefined 10" xfId="10580" xr:uid="{00000000-0005-0000-0000-000042900000}"/>
    <cellStyle name="SAPBEXundefined 2" xfId="4634" xr:uid="{00000000-0005-0000-0000-000043900000}"/>
    <cellStyle name="SAPBEXundefined 2 10" xfId="12704" xr:uid="{00000000-0005-0000-0000-000044900000}"/>
    <cellStyle name="SAPBEXundefined 2 10 2" xfId="24274" xr:uid="{00000000-0005-0000-0000-000045900000}"/>
    <cellStyle name="SAPBEXundefined 2 10 3" xfId="35605" xr:uid="{00000000-0005-0000-0000-000046900000}"/>
    <cellStyle name="SAPBEXundefined 2 11" xfId="10570" xr:uid="{00000000-0005-0000-0000-000047900000}"/>
    <cellStyle name="SAPBEXundefined 2 2" xfId="4635" xr:uid="{00000000-0005-0000-0000-000048900000}"/>
    <cellStyle name="SAPBEXundefined 2 2 10" xfId="8290" xr:uid="{00000000-0005-0000-0000-000049900000}"/>
    <cellStyle name="SAPBEXundefined 2 2 11" xfId="8711" xr:uid="{00000000-0005-0000-0000-00004A900000}"/>
    <cellStyle name="SAPBEXundefined 2 2 2" xfId="4636" xr:uid="{00000000-0005-0000-0000-00004B900000}"/>
    <cellStyle name="SAPBEXundefined 2 2 2 10" xfId="13193" xr:uid="{00000000-0005-0000-0000-00004C900000}"/>
    <cellStyle name="SAPBEXundefined 2 2 2 10 2" xfId="24761" xr:uid="{00000000-0005-0000-0000-00004D900000}"/>
    <cellStyle name="SAPBEXundefined 2 2 2 10 3" xfId="36045" xr:uid="{00000000-0005-0000-0000-00004E900000}"/>
    <cellStyle name="SAPBEXundefined 2 2 2 11" xfId="8568" xr:uid="{00000000-0005-0000-0000-00004F900000}"/>
    <cellStyle name="SAPBEXundefined 2 2 2 2" xfId="6219" xr:uid="{00000000-0005-0000-0000-000050900000}"/>
    <cellStyle name="SAPBEXundefined 2 2 2 2 2" xfId="15510" xr:uid="{00000000-0005-0000-0000-000051900000}"/>
    <cellStyle name="SAPBEXundefined 2 2 2 2 2 2" xfId="27064" xr:uid="{00000000-0005-0000-0000-000052900000}"/>
    <cellStyle name="SAPBEXundefined 2 2 2 2 2 3" xfId="38078" xr:uid="{00000000-0005-0000-0000-000053900000}"/>
    <cellStyle name="SAPBEXundefined 2 2 2 2 3" xfId="17457" xr:uid="{00000000-0005-0000-0000-000054900000}"/>
    <cellStyle name="SAPBEXundefined 2 2 2 2 3 2" xfId="28945" xr:uid="{00000000-0005-0000-0000-000055900000}"/>
    <cellStyle name="SAPBEXundefined 2 2 2 2 3 3" xfId="39748" xr:uid="{00000000-0005-0000-0000-000056900000}"/>
    <cellStyle name="SAPBEXundefined 2 2 2 2 4" xfId="19030" xr:uid="{00000000-0005-0000-0000-000057900000}"/>
    <cellStyle name="SAPBEXundefined 2 2 2 2 4 2" xfId="30518" xr:uid="{00000000-0005-0000-0000-000058900000}"/>
    <cellStyle name="SAPBEXundefined 2 2 2 2 4 3" xfId="41303" xr:uid="{00000000-0005-0000-0000-000059900000}"/>
    <cellStyle name="SAPBEXundefined 2 2 2 2 5" xfId="20764" xr:uid="{00000000-0005-0000-0000-00005A900000}"/>
    <cellStyle name="SAPBEXundefined 2 2 2 2 5 2" xfId="32246" xr:uid="{00000000-0005-0000-0000-00005B900000}"/>
    <cellStyle name="SAPBEXundefined 2 2 2 2 5 3" xfId="42843" xr:uid="{00000000-0005-0000-0000-00005C900000}"/>
    <cellStyle name="SAPBEXundefined 2 2 2 2 6" xfId="10932" xr:uid="{00000000-0005-0000-0000-00005D900000}"/>
    <cellStyle name="SAPBEXundefined 2 2 2 2 7" xfId="22589" xr:uid="{00000000-0005-0000-0000-00005E900000}"/>
    <cellStyle name="SAPBEXundefined 2 2 2 2 8" xfId="33931" xr:uid="{00000000-0005-0000-0000-00005F900000}"/>
    <cellStyle name="SAPBEXundefined 2 2 2 3" xfId="7799" xr:uid="{00000000-0005-0000-0000-000060900000}"/>
    <cellStyle name="SAPBEXundefined 2 2 2 3 2" xfId="16784" xr:uid="{00000000-0005-0000-0000-000061900000}"/>
    <cellStyle name="SAPBEXundefined 2 2 2 3 2 2" xfId="28338" xr:uid="{00000000-0005-0000-0000-000062900000}"/>
    <cellStyle name="SAPBEXundefined 2 2 2 3 2 3" xfId="39205" xr:uid="{00000000-0005-0000-0000-000063900000}"/>
    <cellStyle name="SAPBEXundefined 2 2 2 3 3" xfId="18580" xr:uid="{00000000-0005-0000-0000-000064900000}"/>
    <cellStyle name="SAPBEXundefined 2 2 2 3 3 2" xfId="30068" xr:uid="{00000000-0005-0000-0000-000065900000}"/>
    <cellStyle name="SAPBEXundefined 2 2 2 3 3 3" xfId="40866" xr:uid="{00000000-0005-0000-0000-000066900000}"/>
    <cellStyle name="SAPBEXundefined 2 2 2 3 4" xfId="20271" xr:uid="{00000000-0005-0000-0000-000067900000}"/>
    <cellStyle name="SAPBEXundefined 2 2 2 3 4 2" xfId="31759" xr:uid="{00000000-0005-0000-0000-000068900000}"/>
    <cellStyle name="SAPBEXundefined 2 2 2 3 4 3" xfId="42401" xr:uid="{00000000-0005-0000-0000-000069900000}"/>
    <cellStyle name="SAPBEXundefined 2 2 2 3 5" xfId="22005" xr:uid="{00000000-0005-0000-0000-00006A900000}"/>
    <cellStyle name="SAPBEXundefined 2 2 2 3 5 2" xfId="33486" xr:uid="{00000000-0005-0000-0000-00006B900000}"/>
    <cellStyle name="SAPBEXundefined 2 2 2 3 5 3" xfId="43940" xr:uid="{00000000-0005-0000-0000-00006C900000}"/>
    <cellStyle name="SAPBEXundefined 2 2 2 3 6" xfId="12250" xr:uid="{00000000-0005-0000-0000-00006D900000}"/>
    <cellStyle name="SAPBEXundefined 2 2 2 3 7" xfId="23829" xr:uid="{00000000-0005-0000-0000-00006E900000}"/>
    <cellStyle name="SAPBEXundefined 2 2 2 3 8" xfId="35164" xr:uid="{00000000-0005-0000-0000-00006F900000}"/>
    <cellStyle name="SAPBEXundefined 2 2 2 4" xfId="6595" xr:uid="{00000000-0005-0000-0000-000070900000}"/>
    <cellStyle name="SAPBEXundefined 2 2 2 4 2" xfId="15876" xr:uid="{00000000-0005-0000-0000-000071900000}"/>
    <cellStyle name="SAPBEXundefined 2 2 2 4 2 2" xfId="27430" xr:uid="{00000000-0005-0000-0000-000072900000}"/>
    <cellStyle name="SAPBEXundefined 2 2 2 4 2 3" xfId="38399" xr:uid="{00000000-0005-0000-0000-000073900000}"/>
    <cellStyle name="SAPBEXundefined 2 2 2 4 3" xfId="17784" xr:uid="{00000000-0005-0000-0000-000074900000}"/>
    <cellStyle name="SAPBEXundefined 2 2 2 4 3 2" xfId="29272" xr:uid="{00000000-0005-0000-0000-000075900000}"/>
    <cellStyle name="SAPBEXundefined 2 2 2 4 3 3" xfId="40075" xr:uid="{00000000-0005-0000-0000-000076900000}"/>
    <cellStyle name="SAPBEXundefined 2 2 2 4 4" xfId="19395" xr:uid="{00000000-0005-0000-0000-000077900000}"/>
    <cellStyle name="SAPBEXundefined 2 2 2 4 4 2" xfId="30883" xr:uid="{00000000-0005-0000-0000-000078900000}"/>
    <cellStyle name="SAPBEXundefined 2 2 2 4 4 3" xfId="41623" xr:uid="{00000000-0005-0000-0000-000079900000}"/>
    <cellStyle name="SAPBEXundefined 2 2 2 4 5" xfId="21129" xr:uid="{00000000-0005-0000-0000-00007A900000}"/>
    <cellStyle name="SAPBEXundefined 2 2 2 4 5 2" xfId="32610" xr:uid="{00000000-0005-0000-0000-00007B900000}"/>
    <cellStyle name="SAPBEXundefined 2 2 2 4 5 3" xfId="43162" xr:uid="{00000000-0005-0000-0000-00007C900000}"/>
    <cellStyle name="SAPBEXundefined 2 2 2 4 6" xfId="11298" xr:uid="{00000000-0005-0000-0000-00007D900000}"/>
    <cellStyle name="SAPBEXundefined 2 2 2 4 7" xfId="22953" xr:uid="{00000000-0005-0000-0000-00007E900000}"/>
    <cellStyle name="SAPBEXundefined 2 2 2 4 8" xfId="34290" xr:uid="{00000000-0005-0000-0000-00007F900000}"/>
    <cellStyle name="SAPBEXundefined 2 2 2 5" xfId="6297" xr:uid="{00000000-0005-0000-0000-000080900000}"/>
    <cellStyle name="SAPBEXundefined 2 2 2 5 2" xfId="15578" xr:uid="{00000000-0005-0000-0000-000081900000}"/>
    <cellStyle name="SAPBEXundefined 2 2 2 5 2 2" xfId="27132" xr:uid="{00000000-0005-0000-0000-000082900000}"/>
    <cellStyle name="SAPBEXundefined 2 2 2 5 2 3" xfId="38141" xr:uid="{00000000-0005-0000-0000-000083900000}"/>
    <cellStyle name="SAPBEXundefined 2 2 2 5 3" xfId="17520" xr:uid="{00000000-0005-0000-0000-000084900000}"/>
    <cellStyle name="SAPBEXundefined 2 2 2 5 3 2" xfId="29008" xr:uid="{00000000-0005-0000-0000-000085900000}"/>
    <cellStyle name="SAPBEXundefined 2 2 2 5 3 3" xfId="39811" xr:uid="{00000000-0005-0000-0000-000086900000}"/>
    <cellStyle name="SAPBEXundefined 2 2 2 5 4" xfId="19097" xr:uid="{00000000-0005-0000-0000-000087900000}"/>
    <cellStyle name="SAPBEXundefined 2 2 2 5 4 2" xfId="30585" xr:uid="{00000000-0005-0000-0000-000088900000}"/>
    <cellStyle name="SAPBEXundefined 2 2 2 5 4 3" xfId="41365" xr:uid="{00000000-0005-0000-0000-000089900000}"/>
    <cellStyle name="SAPBEXundefined 2 2 2 5 5" xfId="20831" xr:uid="{00000000-0005-0000-0000-00008A900000}"/>
    <cellStyle name="SAPBEXundefined 2 2 2 5 5 2" xfId="32313" xr:uid="{00000000-0005-0000-0000-00008B900000}"/>
    <cellStyle name="SAPBEXundefined 2 2 2 5 5 3" xfId="42905" xr:uid="{00000000-0005-0000-0000-00008C900000}"/>
    <cellStyle name="SAPBEXundefined 2 2 2 5 6" xfId="11003" xr:uid="{00000000-0005-0000-0000-00008D900000}"/>
    <cellStyle name="SAPBEXundefined 2 2 2 5 7" xfId="22656" xr:uid="{00000000-0005-0000-0000-00008E900000}"/>
    <cellStyle name="SAPBEXundefined 2 2 2 5 8" xfId="33997" xr:uid="{00000000-0005-0000-0000-00008F900000}"/>
    <cellStyle name="SAPBEXundefined 2 2 2 6" xfId="10365" xr:uid="{00000000-0005-0000-0000-000090900000}"/>
    <cellStyle name="SAPBEXundefined 2 2 2 7" xfId="14082" xr:uid="{00000000-0005-0000-0000-000091900000}"/>
    <cellStyle name="SAPBEXundefined 2 2 2 7 2" xfId="25646" xr:uid="{00000000-0005-0000-0000-000092900000}"/>
    <cellStyle name="SAPBEXundefined 2 2 2 7 3" xfId="36836" xr:uid="{00000000-0005-0000-0000-000093900000}"/>
    <cellStyle name="SAPBEXundefined 2 2 2 8" xfId="12656" xr:uid="{00000000-0005-0000-0000-000094900000}"/>
    <cellStyle name="SAPBEXundefined 2 2 2 8 2" xfId="24226" xr:uid="{00000000-0005-0000-0000-000095900000}"/>
    <cellStyle name="SAPBEXundefined 2 2 2 8 3" xfId="35557" xr:uid="{00000000-0005-0000-0000-000096900000}"/>
    <cellStyle name="SAPBEXundefined 2 2 2 9" xfId="15051" xr:uid="{00000000-0005-0000-0000-000097900000}"/>
    <cellStyle name="SAPBEXundefined 2 2 2 9 2" xfId="26609" xr:uid="{00000000-0005-0000-0000-000098900000}"/>
    <cellStyle name="SAPBEXundefined 2 2 2 9 3" xfId="37659" xr:uid="{00000000-0005-0000-0000-000099900000}"/>
    <cellStyle name="SAPBEXundefined 2 2 3" xfId="5530" xr:uid="{00000000-0005-0000-0000-00009A900000}"/>
    <cellStyle name="SAPBEXundefined 2 2 3 10" xfId="8537" xr:uid="{00000000-0005-0000-0000-00009B900000}"/>
    <cellStyle name="SAPBEXundefined 2 2 3 11" xfId="8507" xr:uid="{00000000-0005-0000-0000-00009C900000}"/>
    <cellStyle name="SAPBEXundefined 2 2 3 2" xfId="7421" xr:uid="{00000000-0005-0000-0000-00009D900000}"/>
    <cellStyle name="SAPBEXundefined 2 2 3 2 2" xfId="16648" xr:uid="{00000000-0005-0000-0000-00009E900000}"/>
    <cellStyle name="SAPBEXundefined 2 2 3 2 2 2" xfId="28202" xr:uid="{00000000-0005-0000-0000-00009F900000}"/>
    <cellStyle name="SAPBEXundefined 2 2 3 2 2 3" xfId="39085" xr:uid="{00000000-0005-0000-0000-0000A0900000}"/>
    <cellStyle name="SAPBEXundefined 2 2 3 2 3" xfId="18481" xr:uid="{00000000-0005-0000-0000-0000A1900000}"/>
    <cellStyle name="SAPBEXundefined 2 2 3 2 3 2" xfId="29969" xr:uid="{00000000-0005-0000-0000-0000A2900000}"/>
    <cellStyle name="SAPBEXundefined 2 2 3 2 3 3" xfId="40769" xr:uid="{00000000-0005-0000-0000-0000A3900000}"/>
    <cellStyle name="SAPBEXundefined 2 2 3 2 4" xfId="20167" xr:uid="{00000000-0005-0000-0000-0000A4900000}"/>
    <cellStyle name="SAPBEXundefined 2 2 3 2 4 2" xfId="31655" xr:uid="{00000000-0005-0000-0000-0000A5900000}"/>
    <cellStyle name="SAPBEXundefined 2 2 3 2 4 3" xfId="42309" xr:uid="{00000000-0005-0000-0000-0000A6900000}"/>
    <cellStyle name="SAPBEXundefined 2 2 3 2 5" xfId="21901" xr:uid="{00000000-0005-0000-0000-0000A7900000}"/>
    <cellStyle name="SAPBEXundefined 2 2 3 2 5 2" xfId="33382" xr:uid="{00000000-0005-0000-0000-0000A8900000}"/>
    <cellStyle name="SAPBEXundefined 2 2 3 2 5 3" xfId="43848" xr:uid="{00000000-0005-0000-0000-0000A9900000}"/>
    <cellStyle name="SAPBEXundefined 2 2 3 2 6" xfId="12068" xr:uid="{00000000-0005-0000-0000-0000AA900000}"/>
    <cellStyle name="SAPBEXundefined 2 2 3 2 7" xfId="23725" xr:uid="{00000000-0005-0000-0000-0000AB900000}"/>
    <cellStyle name="SAPBEXundefined 2 2 3 2 8" xfId="35060" xr:uid="{00000000-0005-0000-0000-0000AC900000}"/>
    <cellStyle name="SAPBEXundefined 2 2 3 3" xfId="7915" xr:uid="{00000000-0005-0000-0000-0000AD900000}"/>
    <cellStyle name="SAPBEXundefined 2 2 3 3 2" xfId="16900" xr:uid="{00000000-0005-0000-0000-0000AE900000}"/>
    <cellStyle name="SAPBEXundefined 2 2 3 3 2 2" xfId="28454" xr:uid="{00000000-0005-0000-0000-0000AF900000}"/>
    <cellStyle name="SAPBEXundefined 2 2 3 3 2 3" xfId="39296" xr:uid="{00000000-0005-0000-0000-0000B0900000}"/>
    <cellStyle name="SAPBEXundefined 2 2 3 3 3" xfId="18679" xr:uid="{00000000-0005-0000-0000-0000B1900000}"/>
    <cellStyle name="SAPBEXundefined 2 2 3 3 3 2" xfId="30167" xr:uid="{00000000-0005-0000-0000-0000B2900000}"/>
    <cellStyle name="SAPBEXundefined 2 2 3 3 3 3" xfId="40964" xr:uid="{00000000-0005-0000-0000-0000B3900000}"/>
    <cellStyle name="SAPBEXundefined 2 2 3 3 4" xfId="20387" xr:uid="{00000000-0005-0000-0000-0000B4900000}"/>
    <cellStyle name="SAPBEXundefined 2 2 3 3 4 2" xfId="31875" xr:uid="{00000000-0005-0000-0000-0000B5900000}"/>
    <cellStyle name="SAPBEXundefined 2 2 3 3 4 3" xfId="42492" xr:uid="{00000000-0005-0000-0000-0000B6900000}"/>
    <cellStyle name="SAPBEXundefined 2 2 3 3 5" xfId="22121" xr:uid="{00000000-0005-0000-0000-0000B7900000}"/>
    <cellStyle name="SAPBEXundefined 2 2 3 3 5 2" xfId="33602" xr:uid="{00000000-0005-0000-0000-0000B8900000}"/>
    <cellStyle name="SAPBEXundefined 2 2 3 3 5 3" xfId="44031" xr:uid="{00000000-0005-0000-0000-0000B9900000}"/>
    <cellStyle name="SAPBEXundefined 2 2 3 3 6" xfId="12366" xr:uid="{00000000-0005-0000-0000-0000BA900000}"/>
    <cellStyle name="SAPBEXundefined 2 2 3 3 7" xfId="23945" xr:uid="{00000000-0005-0000-0000-0000BB900000}"/>
    <cellStyle name="SAPBEXundefined 2 2 3 3 8" xfId="35280" xr:uid="{00000000-0005-0000-0000-0000BC900000}"/>
    <cellStyle name="SAPBEXundefined 2 2 3 4" xfId="8017" xr:uid="{00000000-0005-0000-0000-0000BD900000}"/>
    <cellStyle name="SAPBEXundefined 2 2 3 4 2" xfId="17002" xr:uid="{00000000-0005-0000-0000-0000BE900000}"/>
    <cellStyle name="SAPBEXundefined 2 2 3 4 2 2" xfId="28556" xr:uid="{00000000-0005-0000-0000-0000BF900000}"/>
    <cellStyle name="SAPBEXundefined 2 2 3 4 2 3" xfId="39394" xr:uid="{00000000-0005-0000-0000-0000C0900000}"/>
    <cellStyle name="SAPBEXundefined 2 2 3 4 3" xfId="18779" xr:uid="{00000000-0005-0000-0000-0000C1900000}"/>
    <cellStyle name="SAPBEXundefined 2 2 3 4 3 2" xfId="30267" xr:uid="{00000000-0005-0000-0000-0000C2900000}"/>
    <cellStyle name="SAPBEXundefined 2 2 3 4 3 3" xfId="41063" xr:uid="{00000000-0005-0000-0000-0000C3900000}"/>
    <cellStyle name="SAPBEXundefined 2 2 3 4 4" xfId="20489" xr:uid="{00000000-0005-0000-0000-0000C4900000}"/>
    <cellStyle name="SAPBEXundefined 2 2 3 4 4 2" xfId="31977" xr:uid="{00000000-0005-0000-0000-0000C5900000}"/>
    <cellStyle name="SAPBEXundefined 2 2 3 4 4 3" xfId="42590" xr:uid="{00000000-0005-0000-0000-0000C6900000}"/>
    <cellStyle name="SAPBEXundefined 2 2 3 4 5" xfId="22223" xr:uid="{00000000-0005-0000-0000-0000C7900000}"/>
    <cellStyle name="SAPBEXundefined 2 2 3 4 5 2" xfId="33704" xr:uid="{00000000-0005-0000-0000-0000C8900000}"/>
    <cellStyle name="SAPBEXundefined 2 2 3 4 5 3" xfId="44129" xr:uid="{00000000-0005-0000-0000-0000C9900000}"/>
    <cellStyle name="SAPBEXundefined 2 2 3 4 6" xfId="12468" xr:uid="{00000000-0005-0000-0000-0000CA900000}"/>
    <cellStyle name="SAPBEXundefined 2 2 3 4 7" xfId="24047" xr:uid="{00000000-0005-0000-0000-0000CB900000}"/>
    <cellStyle name="SAPBEXundefined 2 2 3 4 8" xfId="35382" xr:uid="{00000000-0005-0000-0000-0000CC900000}"/>
    <cellStyle name="SAPBEXundefined 2 2 3 5" xfId="14292" xr:uid="{00000000-0005-0000-0000-0000CD900000}"/>
    <cellStyle name="SAPBEXundefined 2 2 3 5 2" xfId="25856" xr:uid="{00000000-0005-0000-0000-0000CE900000}"/>
    <cellStyle name="SAPBEXundefined 2 2 3 5 3" xfId="37019" xr:uid="{00000000-0005-0000-0000-0000CF900000}"/>
    <cellStyle name="SAPBEXundefined 2 2 3 6" xfId="12642" xr:uid="{00000000-0005-0000-0000-0000D0900000}"/>
    <cellStyle name="SAPBEXundefined 2 2 3 6 2" xfId="24212" xr:uid="{00000000-0005-0000-0000-0000D1900000}"/>
    <cellStyle name="SAPBEXundefined 2 2 3 6 3" xfId="35543" xr:uid="{00000000-0005-0000-0000-0000D2900000}"/>
    <cellStyle name="SAPBEXundefined 2 2 3 7" xfId="15103" xr:uid="{00000000-0005-0000-0000-0000D3900000}"/>
    <cellStyle name="SAPBEXundefined 2 2 3 7 2" xfId="26661" xr:uid="{00000000-0005-0000-0000-0000D4900000}"/>
    <cellStyle name="SAPBEXundefined 2 2 3 7 3" xfId="37705" xr:uid="{00000000-0005-0000-0000-0000D5900000}"/>
    <cellStyle name="SAPBEXundefined 2 2 3 8" xfId="17247" xr:uid="{00000000-0005-0000-0000-0000D6900000}"/>
    <cellStyle name="SAPBEXundefined 2 2 3 8 2" xfId="28735" xr:uid="{00000000-0005-0000-0000-0000D7900000}"/>
    <cellStyle name="SAPBEXundefined 2 2 3 8 3" xfId="39547" xr:uid="{00000000-0005-0000-0000-0000D8900000}"/>
    <cellStyle name="SAPBEXundefined 2 2 3 9" xfId="9205" xr:uid="{00000000-0005-0000-0000-0000D9900000}"/>
    <cellStyle name="SAPBEXundefined 2 2 4" xfId="6949" xr:uid="{00000000-0005-0000-0000-0000DA900000}"/>
    <cellStyle name="SAPBEXundefined 2 2 4 2" xfId="16230" xr:uid="{00000000-0005-0000-0000-0000DB900000}"/>
    <cellStyle name="SAPBEXundefined 2 2 4 2 2" xfId="27784" xr:uid="{00000000-0005-0000-0000-0000DC900000}"/>
    <cellStyle name="SAPBEXundefined 2 2 4 2 3" xfId="38716" xr:uid="{00000000-0005-0000-0000-0000DD900000}"/>
    <cellStyle name="SAPBEXundefined 2 2 4 3" xfId="18104" xr:uid="{00000000-0005-0000-0000-0000DE900000}"/>
    <cellStyle name="SAPBEXundefined 2 2 4 3 2" xfId="29592" xr:uid="{00000000-0005-0000-0000-0000DF900000}"/>
    <cellStyle name="SAPBEXundefined 2 2 4 3 3" xfId="40394" xr:uid="{00000000-0005-0000-0000-0000E0900000}"/>
    <cellStyle name="SAPBEXundefined 2 2 4 4" xfId="19749" xr:uid="{00000000-0005-0000-0000-0000E1900000}"/>
    <cellStyle name="SAPBEXundefined 2 2 4 4 2" xfId="31237" xr:uid="{00000000-0005-0000-0000-0000E2900000}"/>
    <cellStyle name="SAPBEXundefined 2 2 4 4 3" xfId="41940" xr:uid="{00000000-0005-0000-0000-0000E3900000}"/>
    <cellStyle name="SAPBEXundefined 2 2 4 5" xfId="21483" xr:uid="{00000000-0005-0000-0000-0000E4900000}"/>
    <cellStyle name="SAPBEXundefined 2 2 4 5 2" xfId="32964" xr:uid="{00000000-0005-0000-0000-0000E5900000}"/>
    <cellStyle name="SAPBEXundefined 2 2 4 5 3" xfId="43479" xr:uid="{00000000-0005-0000-0000-0000E6900000}"/>
    <cellStyle name="SAPBEXundefined 2 2 4 6" xfId="11652" xr:uid="{00000000-0005-0000-0000-0000E7900000}"/>
    <cellStyle name="SAPBEXundefined 2 2 4 7" xfId="23307" xr:uid="{00000000-0005-0000-0000-0000E8900000}"/>
    <cellStyle name="SAPBEXundefined 2 2 4 8" xfId="34644" xr:uid="{00000000-0005-0000-0000-0000E9900000}"/>
    <cellStyle name="SAPBEXundefined 2 2 5" xfId="10364" xr:uid="{00000000-0005-0000-0000-0000EA900000}"/>
    <cellStyle name="SAPBEXundefined 2 2 6" xfId="13675" xr:uid="{00000000-0005-0000-0000-0000EB900000}"/>
    <cellStyle name="SAPBEXundefined 2 2 6 2" xfId="25239" xr:uid="{00000000-0005-0000-0000-0000EC900000}"/>
    <cellStyle name="SAPBEXundefined 2 2 6 3" xfId="36478" xr:uid="{00000000-0005-0000-0000-0000ED900000}"/>
    <cellStyle name="SAPBEXundefined 2 2 7" xfId="13522" xr:uid="{00000000-0005-0000-0000-0000EE900000}"/>
    <cellStyle name="SAPBEXundefined 2 2 7 2" xfId="25086" xr:uid="{00000000-0005-0000-0000-0000EF900000}"/>
    <cellStyle name="SAPBEXundefined 2 2 7 3" xfId="36343" xr:uid="{00000000-0005-0000-0000-0000F0900000}"/>
    <cellStyle name="SAPBEXundefined 2 2 8" xfId="15157" xr:uid="{00000000-0005-0000-0000-0000F1900000}"/>
    <cellStyle name="SAPBEXundefined 2 2 8 2" xfId="26715" xr:uid="{00000000-0005-0000-0000-0000F2900000}"/>
    <cellStyle name="SAPBEXundefined 2 2 8 3" xfId="37756" xr:uid="{00000000-0005-0000-0000-0000F3900000}"/>
    <cellStyle name="SAPBEXundefined 2 2 9" xfId="14374" xr:uid="{00000000-0005-0000-0000-0000F4900000}"/>
    <cellStyle name="SAPBEXundefined 2 2 9 2" xfId="25938" xr:uid="{00000000-0005-0000-0000-0000F5900000}"/>
    <cellStyle name="SAPBEXundefined 2 2 9 3" xfId="37088" xr:uid="{00000000-0005-0000-0000-0000F6900000}"/>
    <cellStyle name="SAPBEXundefined 2 3" xfId="4637" xr:uid="{00000000-0005-0000-0000-0000F7900000}"/>
    <cellStyle name="SAPBEXundefined 2 3 2" xfId="5531" xr:uid="{00000000-0005-0000-0000-0000F8900000}"/>
    <cellStyle name="SAPBEXundefined 2 3 2 10" xfId="8536" xr:uid="{00000000-0005-0000-0000-0000F9900000}"/>
    <cellStyle name="SAPBEXundefined 2 3 2 11" xfId="8113" xr:uid="{00000000-0005-0000-0000-0000FA900000}"/>
    <cellStyle name="SAPBEXundefined 2 3 2 2" xfId="7422" xr:uid="{00000000-0005-0000-0000-0000FB900000}"/>
    <cellStyle name="SAPBEXundefined 2 3 2 2 2" xfId="16649" xr:uid="{00000000-0005-0000-0000-0000FC900000}"/>
    <cellStyle name="SAPBEXundefined 2 3 2 2 2 2" xfId="28203" xr:uid="{00000000-0005-0000-0000-0000FD900000}"/>
    <cellStyle name="SAPBEXundefined 2 3 2 2 2 3" xfId="39086" xr:uid="{00000000-0005-0000-0000-0000FE900000}"/>
    <cellStyle name="SAPBEXundefined 2 3 2 2 3" xfId="18482" xr:uid="{00000000-0005-0000-0000-0000FF900000}"/>
    <cellStyle name="SAPBEXundefined 2 3 2 2 3 2" xfId="29970" xr:uid="{00000000-0005-0000-0000-000000910000}"/>
    <cellStyle name="SAPBEXundefined 2 3 2 2 3 3" xfId="40770" xr:uid="{00000000-0005-0000-0000-000001910000}"/>
    <cellStyle name="SAPBEXundefined 2 3 2 2 4" xfId="20168" xr:uid="{00000000-0005-0000-0000-000002910000}"/>
    <cellStyle name="SAPBEXundefined 2 3 2 2 4 2" xfId="31656" xr:uid="{00000000-0005-0000-0000-000003910000}"/>
    <cellStyle name="SAPBEXundefined 2 3 2 2 4 3" xfId="42310" xr:uid="{00000000-0005-0000-0000-000004910000}"/>
    <cellStyle name="SAPBEXundefined 2 3 2 2 5" xfId="21902" xr:uid="{00000000-0005-0000-0000-000005910000}"/>
    <cellStyle name="SAPBEXundefined 2 3 2 2 5 2" xfId="33383" xr:uid="{00000000-0005-0000-0000-000006910000}"/>
    <cellStyle name="SAPBEXundefined 2 3 2 2 5 3" xfId="43849" xr:uid="{00000000-0005-0000-0000-000007910000}"/>
    <cellStyle name="SAPBEXundefined 2 3 2 2 6" xfId="12069" xr:uid="{00000000-0005-0000-0000-000008910000}"/>
    <cellStyle name="SAPBEXundefined 2 3 2 2 7" xfId="23726" xr:uid="{00000000-0005-0000-0000-000009910000}"/>
    <cellStyle name="SAPBEXundefined 2 3 2 2 8" xfId="35061" xr:uid="{00000000-0005-0000-0000-00000A910000}"/>
    <cellStyle name="SAPBEXundefined 2 3 2 3" xfId="7916" xr:uid="{00000000-0005-0000-0000-00000B910000}"/>
    <cellStyle name="SAPBEXundefined 2 3 2 3 2" xfId="16901" xr:uid="{00000000-0005-0000-0000-00000C910000}"/>
    <cellStyle name="SAPBEXundefined 2 3 2 3 2 2" xfId="28455" xr:uid="{00000000-0005-0000-0000-00000D910000}"/>
    <cellStyle name="SAPBEXundefined 2 3 2 3 2 3" xfId="39297" xr:uid="{00000000-0005-0000-0000-00000E910000}"/>
    <cellStyle name="SAPBEXundefined 2 3 2 3 3" xfId="18680" xr:uid="{00000000-0005-0000-0000-00000F910000}"/>
    <cellStyle name="SAPBEXundefined 2 3 2 3 3 2" xfId="30168" xr:uid="{00000000-0005-0000-0000-000010910000}"/>
    <cellStyle name="SAPBEXundefined 2 3 2 3 3 3" xfId="40965" xr:uid="{00000000-0005-0000-0000-000011910000}"/>
    <cellStyle name="SAPBEXundefined 2 3 2 3 4" xfId="20388" xr:uid="{00000000-0005-0000-0000-000012910000}"/>
    <cellStyle name="SAPBEXundefined 2 3 2 3 4 2" xfId="31876" xr:uid="{00000000-0005-0000-0000-000013910000}"/>
    <cellStyle name="SAPBEXundefined 2 3 2 3 4 3" xfId="42493" xr:uid="{00000000-0005-0000-0000-000014910000}"/>
    <cellStyle name="SAPBEXundefined 2 3 2 3 5" xfId="22122" xr:uid="{00000000-0005-0000-0000-000015910000}"/>
    <cellStyle name="SAPBEXundefined 2 3 2 3 5 2" xfId="33603" xr:uid="{00000000-0005-0000-0000-000016910000}"/>
    <cellStyle name="SAPBEXundefined 2 3 2 3 5 3" xfId="44032" xr:uid="{00000000-0005-0000-0000-000017910000}"/>
    <cellStyle name="SAPBEXundefined 2 3 2 3 6" xfId="12367" xr:uid="{00000000-0005-0000-0000-000018910000}"/>
    <cellStyle name="SAPBEXundefined 2 3 2 3 7" xfId="23946" xr:uid="{00000000-0005-0000-0000-000019910000}"/>
    <cellStyle name="SAPBEXundefined 2 3 2 3 8" xfId="35281" xr:uid="{00000000-0005-0000-0000-00001A910000}"/>
    <cellStyle name="SAPBEXundefined 2 3 2 4" xfId="8018" xr:uid="{00000000-0005-0000-0000-00001B910000}"/>
    <cellStyle name="SAPBEXundefined 2 3 2 4 2" xfId="17003" xr:uid="{00000000-0005-0000-0000-00001C910000}"/>
    <cellStyle name="SAPBEXundefined 2 3 2 4 2 2" xfId="28557" xr:uid="{00000000-0005-0000-0000-00001D910000}"/>
    <cellStyle name="SAPBEXundefined 2 3 2 4 2 3" xfId="39395" xr:uid="{00000000-0005-0000-0000-00001E910000}"/>
    <cellStyle name="SAPBEXundefined 2 3 2 4 3" xfId="18780" xr:uid="{00000000-0005-0000-0000-00001F910000}"/>
    <cellStyle name="SAPBEXundefined 2 3 2 4 3 2" xfId="30268" xr:uid="{00000000-0005-0000-0000-000020910000}"/>
    <cellStyle name="SAPBEXundefined 2 3 2 4 3 3" xfId="41064" xr:uid="{00000000-0005-0000-0000-000021910000}"/>
    <cellStyle name="SAPBEXundefined 2 3 2 4 4" xfId="20490" xr:uid="{00000000-0005-0000-0000-000022910000}"/>
    <cellStyle name="SAPBEXundefined 2 3 2 4 4 2" xfId="31978" xr:uid="{00000000-0005-0000-0000-000023910000}"/>
    <cellStyle name="SAPBEXundefined 2 3 2 4 4 3" xfId="42591" xr:uid="{00000000-0005-0000-0000-000024910000}"/>
    <cellStyle name="SAPBEXundefined 2 3 2 4 5" xfId="22224" xr:uid="{00000000-0005-0000-0000-000025910000}"/>
    <cellStyle name="SAPBEXundefined 2 3 2 4 5 2" xfId="33705" xr:uid="{00000000-0005-0000-0000-000026910000}"/>
    <cellStyle name="SAPBEXundefined 2 3 2 4 5 3" xfId="44130" xr:uid="{00000000-0005-0000-0000-000027910000}"/>
    <cellStyle name="SAPBEXundefined 2 3 2 4 6" xfId="12469" xr:uid="{00000000-0005-0000-0000-000028910000}"/>
    <cellStyle name="SAPBEXundefined 2 3 2 4 7" xfId="24048" xr:uid="{00000000-0005-0000-0000-000029910000}"/>
    <cellStyle name="SAPBEXundefined 2 3 2 4 8" xfId="35383" xr:uid="{00000000-0005-0000-0000-00002A910000}"/>
    <cellStyle name="SAPBEXundefined 2 3 2 5" xfId="14293" xr:uid="{00000000-0005-0000-0000-00002B910000}"/>
    <cellStyle name="SAPBEXundefined 2 3 2 5 2" xfId="25857" xr:uid="{00000000-0005-0000-0000-00002C910000}"/>
    <cellStyle name="SAPBEXundefined 2 3 2 5 3" xfId="37020" xr:uid="{00000000-0005-0000-0000-00002D910000}"/>
    <cellStyle name="SAPBEXundefined 2 3 2 6" xfId="12643" xr:uid="{00000000-0005-0000-0000-00002E910000}"/>
    <cellStyle name="SAPBEXundefined 2 3 2 6 2" xfId="24213" xr:uid="{00000000-0005-0000-0000-00002F910000}"/>
    <cellStyle name="SAPBEXundefined 2 3 2 6 3" xfId="35544" xr:uid="{00000000-0005-0000-0000-000030910000}"/>
    <cellStyle name="SAPBEXundefined 2 3 2 7" xfId="15141" xr:uid="{00000000-0005-0000-0000-000031910000}"/>
    <cellStyle name="SAPBEXundefined 2 3 2 7 2" xfId="26699" xr:uid="{00000000-0005-0000-0000-000032910000}"/>
    <cellStyle name="SAPBEXundefined 2 3 2 7 3" xfId="37740" xr:uid="{00000000-0005-0000-0000-000033910000}"/>
    <cellStyle name="SAPBEXundefined 2 3 2 8" xfId="18838" xr:uid="{00000000-0005-0000-0000-000034910000}"/>
    <cellStyle name="SAPBEXundefined 2 3 2 8 2" xfId="30326" xr:uid="{00000000-0005-0000-0000-000035910000}"/>
    <cellStyle name="SAPBEXundefined 2 3 2 8 3" xfId="41121" xr:uid="{00000000-0005-0000-0000-000036910000}"/>
    <cellStyle name="SAPBEXundefined 2 3 2 9" xfId="9206" xr:uid="{00000000-0005-0000-0000-000037910000}"/>
    <cellStyle name="SAPBEXundefined 2 3 3" xfId="10366" xr:uid="{00000000-0005-0000-0000-000038910000}"/>
    <cellStyle name="SAPBEXundefined 2 3 4" xfId="13676" xr:uid="{00000000-0005-0000-0000-000039910000}"/>
    <cellStyle name="SAPBEXundefined 2 3 4 2" xfId="25240" xr:uid="{00000000-0005-0000-0000-00003A910000}"/>
    <cellStyle name="SAPBEXundefined 2 3 4 3" xfId="36479" xr:uid="{00000000-0005-0000-0000-00003B910000}"/>
    <cellStyle name="SAPBEXundefined 2 3 5" xfId="13523" xr:uid="{00000000-0005-0000-0000-00003C910000}"/>
    <cellStyle name="SAPBEXundefined 2 3 5 2" xfId="25087" xr:uid="{00000000-0005-0000-0000-00003D910000}"/>
    <cellStyle name="SAPBEXundefined 2 3 5 3" xfId="36344" xr:uid="{00000000-0005-0000-0000-00003E910000}"/>
    <cellStyle name="SAPBEXundefined 2 3 6" xfId="17408" xr:uid="{00000000-0005-0000-0000-00003F910000}"/>
    <cellStyle name="SAPBEXundefined 2 3 6 2" xfId="28896" xr:uid="{00000000-0005-0000-0000-000040910000}"/>
    <cellStyle name="SAPBEXundefined 2 3 6 3" xfId="39700" xr:uid="{00000000-0005-0000-0000-000041910000}"/>
    <cellStyle name="SAPBEXundefined 2 3 7" xfId="13380" xr:uid="{00000000-0005-0000-0000-000042910000}"/>
    <cellStyle name="SAPBEXundefined 2 3 7 2" xfId="24947" xr:uid="{00000000-0005-0000-0000-000043910000}"/>
    <cellStyle name="SAPBEXundefined 2 3 7 3" xfId="36216" xr:uid="{00000000-0005-0000-0000-000044910000}"/>
    <cellStyle name="SAPBEXundefined 2 3 8" xfId="9743" xr:uid="{00000000-0005-0000-0000-000045910000}"/>
    <cellStyle name="SAPBEXundefined 2 4" xfId="4638" xr:uid="{00000000-0005-0000-0000-000046910000}"/>
    <cellStyle name="SAPBEXundefined 2 4 10" xfId="13712" xr:uid="{00000000-0005-0000-0000-000047910000}"/>
    <cellStyle name="SAPBEXundefined 2 4 10 2" xfId="25276" xr:uid="{00000000-0005-0000-0000-000048910000}"/>
    <cellStyle name="SAPBEXundefined 2 4 10 3" xfId="36506" xr:uid="{00000000-0005-0000-0000-000049910000}"/>
    <cellStyle name="SAPBEXundefined 2 4 11" xfId="13382" xr:uid="{00000000-0005-0000-0000-00004A910000}"/>
    <cellStyle name="SAPBEXundefined 2 4 11 2" xfId="24949" xr:uid="{00000000-0005-0000-0000-00004B910000}"/>
    <cellStyle name="SAPBEXundefined 2 4 11 3" xfId="36218" xr:uid="{00000000-0005-0000-0000-00004C910000}"/>
    <cellStyle name="SAPBEXundefined 2 4 12" xfId="8791" xr:uid="{00000000-0005-0000-0000-00004D910000}"/>
    <cellStyle name="SAPBEXundefined 2 4 13" xfId="10143" xr:uid="{00000000-0005-0000-0000-00004E910000}"/>
    <cellStyle name="SAPBEXundefined 2 4 2" xfId="4639" xr:uid="{00000000-0005-0000-0000-00004F910000}"/>
    <cellStyle name="SAPBEXundefined 2 4 3" xfId="5529" xr:uid="{00000000-0005-0000-0000-000050910000}"/>
    <cellStyle name="SAPBEXundefined 2 4 3 2" xfId="15332" xr:uid="{00000000-0005-0000-0000-000051910000}"/>
    <cellStyle name="SAPBEXundefined 2 4 3 2 2" xfId="26887" xr:uid="{00000000-0005-0000-0000-000052910000}"/>
    <cellStyle name="SAPBEXundefined 2 4 3 2 3" xfId="37917" xr:uid="{00000000-0005-0000-0000-000053910000}"/>
    <cellStyle name="SAPBEXundefined 2 4 3 3" xfId="17310" xr:uid="{00000000-0005-0000-0000-000054910000}"/>
    <cellStyle name="SAPBEXundefined 2 4 3 3 2" xfId="28798" xr:uid="{00000000-0005-0000-0000-000055910000}"/>
    <cellStyle name="SAPBEXundefined 2 4 3 3 3" xfId="39605" xr:uid="{00000000-0005-0000-0000-000056910000}"/>
    <cellStyle name="SAPBEXundefined 2 4 3 4" xfId="18916" xr:uid="{00000000-0005-0000-0000-000057910000}"/>
    <cellStyle name="SAPBEXundefined 2 4 3 4 2" xfId="30404" xr:uid="{00000000-0005-0000-0000-000058910000}"/>
    <cellStyle name="SAPBEXundefined 2 4 3 4 3" xfId="41198" xr:uid="{00000000-0005-0000-0000-000059910000}"/>
    <cellStyle name="SAPBEXundefined 2 4 3 5" xfId="20656" xr:uid="{00000000-0005-0000-0000-00005A910000}"/>
    <cellStyle name="SAPBEXundefined 2 4 3 5 2" xfId="32140" xr:uid="{00000000-0005-0000-0000-00005B910000}"/>
    <cellStyle name="SAPBEXundefined 2 4 3 5 3" xfId="42746" xr:uid="{00000000-0005-0000-0000-00005C910000}"/>
    <cellStyle name="SAPBEXundefined 2 4 3 6" xfId="10750" xr:uid="{00000000-0005-0000-0000-00005D910000}"/>
    <cellStyle name="SAPBEXundefined 2 4 3 7" xfId="22488" xr:uid="{00000000-0005-0000-0000-00005E910000}"/>
    <cellStyle name="SAPBEXundefined 2 4 3 8" xfId="33835" xr:uid="{00000000-0005-0000-0000-00005F910000}"/>
    <cellStyle name="SAPBEXundefined 2 4 4" xfId="6948" xr:uid="{00000000-0005-0000-0000-000060910000}"/>
    <cellStyle name="SAPBEXundefined 2 4 4 2" xfId="16229" xr:uid="{00000000-0005-0000-0000-000061910000}"/>
    <cellStyle name="SAPBEXundefined 2 4 4 2 2" xfId="27783" xr:uid="{00000000-0005-0000-0000-000062910000}"/>
    <cellStyle name="SAPBEXundefined 2 4 4 2 3" xfId="38715" xr:uid="{00000000-0005-0000-0000-000063910000}"/>
    <cellStyle name="SAPBEXundefined 2 4 4 3" xfId="18103" xr:uid="{00000000-0005-0000-0000-000064910000}"/>
    <cellStyle name="SAPBEXundefined 2 4 4 3 2" xfId="29591" xr:uid="{00000000-0005-0000-0000-000065910000}"/>
    <cellStyle name="SAPBEXundefined 2 4 4 3 3" xfId="40393" xr:uid="{00000000-0005-0000-0000-000066910000}"/>
    <cellStyle name="SAPBEXundefined 2 4 4 4" xfId="19748" xr:uid="{00000000-0005-0000-0000-000067910000}"/>
    <cellStyle name="SAPBEXundefined 2 4 4 4 2" xfId="31236" xr:uid="{00000000-0005-0000-0000-000068910000}"/>
    <cellStyle name="SAPBEXundefined 2 4 4 4 3" xfId="41939" xr:uid="{00000000-0005-0000-0000-000069910000}"/>
    <cellStyle name="SAPBEXundefined 2 4 4 5" xfId="21482" xr:uid="{00000000-0005-0000-0000-00006A910000}"/>
    <cellStyle name="SAPBEXundefined 2 4 4 5 2" xfId="32963" xr:uid="{00000000-0005-0000-0000-00006B910000}"/>
    <cellStyle name="SAPBEXundefined 2 4 4 5 3" xfId="43478" xr:uid="{00000000-0005-0000-0000-00006C910000}"/>
    <cellStyle name="SAPBEXundefined 2 4 4 6" xfId="11651" xr:uid="{00000000-0005-0000-0000-00006D910000}"/>
    <cellStyle name="SAPBEXundefined 2 4 4 7" xfId="23306" xr:uid="{00000000-0005-0000-0000-00006E910000}"/>
    <cellStyle name="SAPBEXundefined 2 4 4 8" xfId="34643" xr:uid="{00000000-0005-0000-0000-00006F910000}"/>
    <cellStyle name="SAPBEXundefined 2 4 5" xfId="6887" xr:uid="{00000000-0005-0000-0000-000070910000}"/>
    <cellStyle name="SAPBEXundefined 2 4 5 2" xfId="16168" xr:uid="{00000000-0005-0000-0000-000071910000}"/>
    <cellStyle name="SAPBEXundefined 2 4 5 2 2" xfId="27722" xr:uid="{00000000-0005-0000-0000-000072910000}"/>
    <cellStyle name="SAPBEXundefined 2 4 5 2 3" xfId="38658" xr:uid="{00000000-0005-0000-0000-000073910000}"/>
    <cellStyle name="SAPBEXundefined 2 4 5 3" xfId="18046" xr:uid="{00000000-0005-0000-0000-000074910000}"/>
    <cellStyle name="SAPBEXundefined 2 4 5 3 2" xfId="29534" xr:uid="{00000000-0005-0000-0000-000075910000}"/>
    <cellStyle name="SAPBEXundefined 2 4 5 3 3" xfId="40336" xr:uid="{00000000-0005-0000-0000-000076910000}"/>
    <cellStyle name="SAPBEXundefined 2 4 5 4" xfId="19687" xr:uid="{00000000-0005-0000-0000-000077910000}"/>
    <cellStyle name="SAPBEXundefined 2 4 5 4 2" xfId="31175" xr:uid="{00000000-0005-0000-0000-000078910000}"/>
    <cellStyle name="SAPBEXundefined 2 4 5 4 3" xfId="41882" xr:uid="{00000000-0005-0000-0000-000079910000}"/>
    <cellStyle name="SAPBEXundefined 2 4 5 5" xfId="21421" xr:uid="{00000000-0005-0000-0000-00007A910000}"/>
    <cellStyle name="SAPBEXundefined 2 4 5 5 2" xfId="32902" xr:uid="{00000000-0005-0000-0000-00007B910000}"/>
    <cellStyle name="SAPBEXundefined 2 4 5 5 3" xfId="43421" xr:uid="{00000000-0005-0000-0000-00007C910000}"/>
    <cellStyle name="SAPBEXundefined 2 4 5 6" xfId="11590" xr:uid="{00000000-0005-0000-0000-00007D910000}"/>
    <cellStyle name="SAPBEXundefined 2 4 5 7" xfId="23245" xr:uid="{00000000-0005-0000-0000-00007E910000}"/>
    <cellStyle name="SAPBEXundefined 2 4 5 8" xfId="34582" xr:uid="{00000000-0005-0000-0000-00007F910000}"/>
    <cellStyle name="SAPBEXundefined 2 4 6" xfId="8057" xr:uid="{00000000-0005-0000-0000-000080910000}"/>
    <cellStyle name="SAPBEXundefined 2 4 6 2" xfId="17042" xr:uid="{00000000-0005-0000-0000-000081910000}"/>
    <cellStyle name="SAPBEXundefined 2 4 6 2 2" xfId="28596" xr:uid="{00000000-0005-0000-0000-000082910000}"/>
    <cellStyle name="SAPBEXundefined 2 4 6 2 3" xfId="39433" xr:uid="{00000000-0005-0000-0000-000083910000}"/>
    <cellStyle name="SAPBEXundefined 2 4 6 3" xfId="18819" xr:uid="{00000000-0005-0000-0000-000084910000}"/>
    <cellStyle name="SAPBEXundefined 2 4 6 3 2" xfId="30307" xr:uid="{00000000-0005-0000-0000-000085910000}"/>
    <cellStyle name="SAPBEXundefined 2 4 6 3 3" xfId="41102" xr:uid="{00000000-0005-0000-0000-000086910000}"/>
    <cellStyle name="SAPBEXundefined 2 4 6 4" xfId="20529" xr:uid="{00000000-0005-0000-0000-000087910000}"/>
    <cellStyle name="SAPBEXundefined 2 4 6 4 2" xfId="32017" xr:uid="{00000000-0005-0000-0000-000088910000}"/>
    <cellStyle name="SAPBEXundefined 2 4 6 4 3" xfId="42629" xr:uid="{00000000-0005-0000-0000-000089910000}"/>
    <cellStyle name="SAPBEXundefined 2 4 6 5" xfId="22263" xr:uid="{00000000-0005-0000-0000-00008A910000}"/>
    <cellStyle name="SAPBEXundefined 2 4 6 5 2" xfId="33744" xr:uid="{00000000-0005-0000-0000-00008B910000}"/>
    <cellStyle name="SAPBEXundefined 2 4 6 5 3" xfId="44168" xr:uid="{00000000-0005-0000-0000-00008C910000}"/>
    <cellStyle name="SAPBEXundefined 2 4 6 6" xfId="12508" xr:uid="{00000000-0005-0000-0000-00008D910000}"/>
    <cellStyle name="SAPBEXundefined 2 4 6 7" xfId="24087" xr:uid="{00000000-0005-0000-0000-00008E910000}"/>
    <cellStyle name="SAPBEXundefined 2 4 6 8" xfId="35422" xr:uid="{00000000-0005-0000-0000-00008F910000}"/>
    <cellStyle name="SAPBEXundefined 2 4 7" xfId="10367" xr:uid="{00000000-0005-0000-0000-000090910000}"/>
    <cellStyle name="SAPBEXundefined 2 4 8" xfId="13674" xr:uid="{00000000-0005-0000-0000-000091910000}"/>
    <cellStyle name="SAPBEXundefined 2 4 8 2" xfId="25238" xr:uid="{00000000-0005-0000-0000-000092910000}"/>
    <cellStyle name="SAPBEXundefined 2 4 8 3" xfId="36477" xr:uid="{00000000-0005-0000-0000-000093910000}"/>
    <cellStyle name="SAPBEXundefined 2 4 9" xfId="14051" xr:uid="{00000000-0005-0000-0000-000094910000}"/>
    <cellStyle name="SAPBEXundefined 2 4 9 2" xfId="25615" xr:uid="{00000000-0005-0000-0000-000095910000}"/>
    <cellStyle name="SAPBEXundefined 2 4 9 3" xfId="36811" xr:uid="{00000000-0005-0000-0000-000096910000}"/>
    <cellStyle name="SAPBEXundefined 2 5" xfId="4640" xr:uid="{00000000-0005-0000-0000-000097910000}"/>
    <cellStyle name="SAPBEXundefined 2 5 10" xfId="9204" xr:uid="{00000000-0005-0000-0000-000098910000}"/>
    <cellStyle name="SAPBEXundefined 2 5 11" xfId="8538" xr:uid="{00000000-0005-0000-0000-000099910000}"/>
    <cellStyle name="SAPBEXundefined 2 5 12" xfId="8114" xr:uid="{00000000-0005-0000-0000-00009A910000}"/>
    <cellStyle name="SAPBEXundefined 2 5 2" xfId="7420" xr:uid="{00000000-0005-0000-0000-00009B910000}"/>
    <cellStyle name="SAPBEXundefined 2 5 2 2" xfId="16647" xr:uid="{00000000-0005-0000-0000-00009C910000}"/>
    <cellStyle name="SAPBEXundefined 2 5 2 2 2" xfId="28201" xr:uid="{00000000-0005-0000-0000-00009D910000}"/>
    <cellStyle name="SAPBEXundefined 2 5 2 2 3" xfId="39084" xr:uid="{00000000-0005-0000-0000-00009E910000}"/>
    <cellStyle name="SAPBEXundefined 2 5 2 3" xfId="18480" xr:uid="{00000000-0005-0000-0000-00009F910000}"/>
    <cellStyle name="SAPBEXundefined 2 5 2 3 2" xfId="29968" xr:uid="{00000000-0005-0000-0000-0000A0910000}"/>
    <cellStyle name="SAPBEXundefined 2 5 2 3 3" xfId="40768" xr:uid="{00000000-0005-0000-0000-0000A1910000}"/>
    <cellStyle name="SAPBEXundefined 2 5 2 4" xfId="20166" xr:uid="{00000000-0005-0000-0000-0000A2910000}"/>
    <cellStyle name="SAPBEXundefined 2 5 2 4 2" xfId="31654" xr:uid="{00000000-0005-0000-0000-0000A3910000}"/>
    <cellStyle name="SAPBEXundefined 2 5 2 4 3" xfId="42308" xr:uid="{00000000-0005-0000-0000-0000A4910000}"/>
    <cellStyle name="SAPBEXundefined 2 5 2 5" xfId="21900" xr:uid="{00000000-0005-0000-0000-0000A5910000}"/>
    <cellStyle name="SAPBEXundefined 2 5 2 5 2" xfId="33381" xr:uid="{00000000-0005-0000-0000-0000A6910000}"/>
    <cellStyle name="SAPBEXundefined 2 5 2 5 3" xfId="43847" xr:uid="{00000000-0005-0000-0000-0000A7910000}"/>
    <cellStyle name="SAPBEXundefined 2 5 2 6" xfId="12067" xr:uid="{00000000-0005-0000-0000-0000A8910000}"/>
    <cellStyle name="SAPBEXundefined 2 5 2 7" xfId="23724" xr:uid="{00000000-0005-0000-0000-0000A9910000}"/>
    <cellStyle name="SAPBEXundefined 2 5 2 8" xfId="35059" xr:uid="{00000000-0005-0000-0000-0000AA910000}"/>
    <cellStyle name="SAPBEXundefined 2 5 3" xfId="7914" xr:uid="{00000000-0005-0000-0000-0000AB910000}"/>
    <cellStyle name="SAPBEXundefined 2 5 3 2" xfId="16899" xr:uid="{00000000-0005-0000-0000-0000AC910000}"/>
    <cellStyle name="SAPBEXundefined 2 5 3 2 2" xfId="28453" xr:uid="{00000000-0005-0000-0000-0000AD910000}"/>
    <cellStyle name="SAPBEXundefined 2 5 3 2 3" xfId="39295" xr:uid="{00000000-0005-0000-0000-0000AE910000}"/>
    <cellStyle name="SAPBEXundefined 2 5 3 3" xfId="18678" xr:uid="{00000000-0005-0000-0000-0000AF910000}"/>
    <cellStyle name="SAPBEXundefined 2 5 3 3 2" xfId="30166" xr:uid="{00000000-0005-0000-0000-0000B0910000}"/>
    <cellStyle name="SAPBEXundefined 2 5 3 3 3" xfId="40963" xr:uid="{00000000-0005-0000-0000-0000B1910000}"/>
    <cellStyle name="SAPBEXundefined 2 5 3 4" xfId="20386" xr:uid="{00000000-0005-0000-0000-0000B2910000}"/>
    <cellStyle name="SAPBEXundefined 2 5 3 4 2" xfId="31874" xr:uid="{00000000-0005-0000-0000-0000B3910000}"/>
    <cellStyle name="SAPBEXundefined 2 5 3 4 3" xfId="42491" xr:uid="{00000000-0005-0000-0000-0000B4910000}"/>
    <cellStyle name="SAPBEXundefined 2 5 3 5" xfId="22120" xr:uid="{00000000-0005-0000-0000-0000B5910000}"/>
    <cellStyle name="SAPBEXundefined 2 5 3 5 2" xfId="33601" xr:uid="{00000000-0005-0000-0000-0000B6910000}"/>
    <cellStyle name="SAPBEXundefined 2 5 3 5 3" xfId="44030" xr:uid="{00000000-0005-0000-0000-0000B7910000}"/>
    <cellStyle name="SAPBEXundefined 2 5 3 6" xfId="12365" xr:uid="{00000000-0005-0000-0000-0000B8910000}"/>
    <cellStyle name="SAPBEXundefined 2 5 3 7" xfId="23944" xr:uid="{00000000-0005-0000-0000-0000B9910000}"/>
    <cellStyle name="SAPBEXundefined 2 5 3 8" xfId="35279" xr:uid="{00000000-0005-0000-0000-0000BA910000}"/>
    <cellStyle name="SAPBEXundefined 2 5 4" xfId="8016" xr:uid="{00000000-0005-0000-0000-0000BB910000}"/>
    <cellStyle name="SAPBEXundefined 2 5 4 2" xfId="17001" xr:uid="{00000000-0005-0000-0000-0000BC910000}"/>
    <cellStyle name="SAPBEXundefined 2 5 4 2 2" xfId="28555" xr:uid="{00000000-0005-0000-0000-0000BD910000}"/>
    <cellStyle name="SAPBEXundefined 2 5 4 2 3" xfId="39393" xr:uid="{00000000-0005-0000-0000-0000BE910000}"/>
    <cellStyle name="SAPBEXundefined 2 5 4 3" xfId="18778" xr:uid="{00000000-0005-0000-0000-0000BF910000}"/>
    <cellStyle name="SAPBEXundefined 2 5 4 3 2" xfId="30266" xr:uid="{00000000-0005-0000-0000-0000C0910000}"/>
    <cellStyle name="SAPBEXundefined 2 5 4 3 3" xfId="41062" xr:uid="{00000000-0005-0000-0000-0000C1910000}"/>
    <cellStyle name="SAPBEXundefined 2 5 4 4" xfId="20488" xr:uid="{00000000-0005-0000-0000-0000C2910000}"/>
    <cellStyle name="SAPBEXundefined 2 5 4 4 2" xfId="31976" xr:uid="{00000000-0005-0000-0000-0000C3910000}"/>
    <cellStyle name="SAPBEXundefined 2 5 4 4 3" xfId="42589" xr:uid="{00000000-0005-0000-0000-0000C4910000}"/>
    <cellStyle name="SAPBEXundefined 2 5 4 5" xfId="22222" xr:uid="{00000000-0005-0000-0000-0000C5910000}"/>
    <cellStyle name="SAPBEXundefined 2 5 4 5 2" xfId="33703" xr:uid="{00000000-0005-0000-0000-0000C6910000}"/>
    <cellStyle name="SAPBEXundefined 2 5 4 5 3" xfId="44128" xr:uid="{00000000-0005-0000-0000-0000C7910000}"/>
    <cellStyle name="SAPBEXundefined 2 5 4 6" xfId="12467" xr:uid="{00000000-0005-0000-0000-0000C8910000}"/>
    <cellStyle name="SAPBEXundefined 2 5 4 7" xfId="24046" xr:uid="{00000000-0005-0000-0000-0000C9910000}"/>
    <cellStyle name="SAPBEXundefined 2 5 4 8" xfId="35381" xr:uid="{00000000-0005-0000-0000-0000CA910000}"/>
    <cellStyle name="SAPBEXundefined 2 5 5" xfId="10368" xr:uid="{00000000-0005-0000-0000-0000CB910000}"/>
    <cellStyle name="SAPBEXundefined 2 5 6" xfId="14291" xr:uid="{00000000-0005-0000-0000-0000CC910000}"/>
    <cellStyle name="SAPBEXundefined 2 5 6 2" xfId="25855" xr:uid="{00000000-0005-0000-0000-0000CD910000}"/>
    <cellStyle name="SAPBEXundefined 2 5 6 3" xfId="37018" xr:uid="{00000000-0005-0000-0000-0000CE910000}"/>
    <cellStyle name="SAPBEXundefined 2 5 7" xfId="13401" xr:uid="{00000000-0005-0000-0000-0000CF910000}"/>
    <cellStyle name="SAPBEXundefined 2 5 7 2" xfId="24968" xr:uid="{00000000-0005-0000-0000-0000D0910000}"/>
    <cellStyle name="SAPBEXundefined 2 5 7 3" xfId="36236" xr:uid="{00000000-0005-0000-0000-0000D1910000}"/>
    <cellStyle name="SAPBEXundefined 2 5 8" xfId="14389" xr:uid="{00000000-0005-0000-0000-0000D2910000}"/>
    <cellStyle name="SAPBEXundefined 2 5 8 2" xfId="25953" xr:uid="{00000000-0005-0000-0000-0000D3910000}"/>
    <cellStyle name="SAPBEXundefined 2 5 8 3" xfId="37100" xr:uid="{00000000-0005-0000-0000-0000D4910000}"/>
    <cellStyle name="SAPBEXundefined 2 5 9" xfId="14335" xr:uid="{00000000-0005-0000-0000-0000D5910000}"/>
    <cellStyle name="SAPBEXundefined 2 5 9 2" xfId="25899" xr:uid="{00000000-0005-0000-0000-0000D6910000}"/>
    <cellStyle name="SAPBEXundefined 2 5 9 3" xfId="37059" xr:uid="{00000000-0005-0000-0000-0000D7910000}"/>
    <cellStyle name="SAPBEXundefined 2 6" xfId="7722" xr:uid="{00000000-0005-0000-0000-0000D8910000}"/>
    <cellStyle name="SAPBEXundefined 2 6 10" xfId="22441" xr:uid="{00000000-0005-0000-0000-0000D9910000}"/>
    <cellStyle name="SAPBEXundefined 2 6 2" xfId="7939" xr:uid="{00000000-0005-0000-0000-0000DA910000}"/>
    <cellStyle name="SAPBEXundefined 2 6 2 2" xfId="16924" xr:uid="{00000000-0005-0000-0000-0000DB910000}"/>
    <cellStyle name="SAPBEXundefined 2 6 2 2 2" xfId="28478" xr:uid="{00000000-0005-0000-0000-0000DC910000}"/>
    <cellStyle name="SAPBEXundefined 2 6 2 2 3" xfId="39318" xr:uid="{00000000-0005-0000-0000-0000DD910000}"/>
    <cellStyle name="SAPBEXundefined 2 6 2 3" xfId="18702" xr:uid="{00000000-0005-0000-0000-0000DE910000}"/>
    <cellStyle name="SAPBEXundefined 2 6 2 3 2" xfId="30190" xr:uid="{00000000-0005-0000-0000-0000DF910000}"/>
    <cellStyle name="SAPBEXundefined 2 6 2 3 3" xfId="40986" xr:uid="{00000000-0005-0000-0000-0000E0910000}"/>
    <cellStyle name="SAPBEXundefined 2 6 2 4" xfId="20411" xr:uid="{00000000-0005-0000-0000-0000E1910000}"/>
    <cellStyle name="SAPBEXundefined 2 6 2 4 2" xfId="31899" xr:uid="{00000000-0005-0000-0000-0000E2910000}"/>
    <cellStyle name="SAPBEXundefined 2 6 2 4 3" xfId="42514" xr:uid="{00000000-0005-0000-0000-0000E3910000}"/>
    <cellStyle name="SAPBEXundefined 2 6 2 5" xfId="22145" xr:uid="{00000000-0005-0000-0000-0000E4910000}"/>
    <cellStyle name="SAPBEXundefined 2 6 2 5 2" xfId="33626" xr:uid="{00000000-0005-0000-0000-0000E5910000}"/>
    <cellStyle name="SAPBEXundefined 2 6 2 5 3" xfId="44053" xr:uid="{00000000-0005-0000-0000-0000E6910000}"/>
    <cellStyle name="SAPBEXundefined 2 6 2 6" xfId="12390" xr:uid="{00000000-0005-0000-0000-0000E7910000}"/>
    <cellStyle name="SAPBEXundefined 2 6 2 7" xfId="23969" xr:uid="{00000000-0005-0000-0000-0000E8910000}"/>
    <cellStyle name="SAPBEXundefined 2 6 2 8" xfId="35304" xr:uid="{00000000-0005-0000-0000-0000E9910000}"/>
    <cellStyle name="SAPBEXundefined 2 6 3" xfId="8068" xr:uid="{00000000-0005-0000-0000-0000EA910000}"/>
    <cellStyle name="SAPBEXundefined 2 6 3 2" xfId="17053" xr:uid="{00000000-0005-0000-0000-0000EB910000}"/>
    <cellStyle name="SAPBEXundefined 2 6 3 2 2" xfId="28607" xr:uid="{00000000-0005-0000-0000-0000EC910000}"/>
    <cellStyle name="SAPBEXundefined 2 6 3 2 3" xfId="39444" xr:uid="{00000000-0005-0000-0000-0000ED910000}"/>
    <cellStyle name="SAPBEXundefined 2 6 3 3" xfId="18830" xr:uid="{00000000-0005-0000-0000-0000EE910000}"/>
    <cellStyle name="SAPBEXundefined 2 6 3 3 2" xfId="30318" xr:uid="{00000000-0005-0000-0000-0000EF910000}"/>
    <cellStyle name="SAPBEXundefined 2 6 3 3 3" xfId="41113" xr:uid="{00000000-0005-0000-0000-0000F0910000}"/>
    <cellStyle name="SAPBEXundefined 2 6 3 4" xfId="20540" xr:uid="{00000000-0005-0000-0000-0000F1910000}"/>
    <cellStyle name="SAPBEXundefined 2 6 3 4 2" xfId="32028" xr:uid="{00000000-0005-0000-0000-0000F2910000}"/>
    <cellStyle name="SAPBEXundefined 2 6 3 4 3" xfId="42640" xr:uid="{00000000-0005-0000-0000-0000F3910000}"/>
    <cellStyle name="SAPBEXundefined 2 6 3 5" xfId="22274" xr:uid="{00000000-0005-0000-0000-0000F4910000}"/>
    <cellStyle name="SAPBEXundefined 2 6 3 5 2" xfId="33755" xr:uid="{00000000-0005-0000-0000-0000F5910000}"/>
    <cellStyle name="SAPBEXundefined 2 6 3 5 3" xfId="44179" xr:uid="{00000000-0005-0000-0000-0000F6910000}"/>
    <cellStyle name="SAPBEXundefined 2 6 3 6" xfId="12519" xr:uid="{00000000-0005-0000-0000-0000F7910000}"/>
    <cellStyle name="SAPBEXundefined 2 6 3 7" xfId="24098" xr:uid="{00000000-0005-0000-0000-0000F8910000}"/>
    <cellStyle name="SAPBEXundefined 2 6 3 8" xfId="35433" xr:uid="{00000000-0005-0000-0000-0000F9910000}"/>
    <cellStyle name="SAPBEXundefined 2 6 4" xfId="14440" xr:uid="{00000000-0005-0000-0000-0000FA910000}"/>
    <cellStyle name="SAPBEXundefined 2 6 4 2" xfId="26004" xr:uid="{00000000-0005-0000-0000-0000FB910000}"/>
    <cellStyle name="SAPBEXundefined 2 6 4 3" xfId="37148" xr:uid="{00000000-0005-0000-0000-0000FC910000}"/>
    <cellStyle name="SAPBEXundefined 2 6 5" xfId="14517" xr:uid="{00000000-0005-0000-0000-0000FD910000}"/>
    <cellStyle name="SAPBEXundefined 2 6 5 2" xfId="26081" xr:uid="{00000000-0005-0000-0000-0000FE910000}"/>
    <cellStyle name="SAPBEXundefined 2 6 5 3" xfId="37224" xr:uid="{00000000-0005-0000-0000-0000FF910000}"/>
    <cellStyle name="SAPBEXundefined 2 6 6" xfId="18396" xr:uid="{00000000-0005-0000-0000-000000920000}"/>
    <cellStyle name="SAPBEXundefined 2 6 6 2" xfId="29884" xr:uid="{00000000-0005-0000-0000-000001920000}"/>
    <cellStyle name="SAPBEXundefined 2 6 6 3" xfId="40685" xr:uid="{00000000-0005-0000-0000-000002920000}"/>
    <cellStyle name="SAPBEXundefined 2 6 7" xfId="13353" xr:uid="{00000000-0005-0000-0000-000003920000}"/>
    <cellStyle name="SAPBEXundefined 2 6 7 2" xfId="24921" xr:uid="{00000000-0005-0000-0000-000004920000}"/>
    <cellStyle name="SAPBEXundefined 2 6 7 3" xfId="36194" xr:uid="{00000000-0005-0000-0000-000005920000}"/>
    <cellStyle name="SAPBEXundefined 2 6 8" xfId="9341" xr:uid="{00000000-0005-0000-0000-000006920000}"/>
    <cellStyle name="SAPBEXundefined 2 6 9" xfId="8313" xr:uid="{00000000-0005-0000-0000-000007920000}"/>
    <cellStyle name="SAPBEXundefined 2 7" xfId="12629" xr:uid="{00000000-0005-0000-0000-000008920000}"/>
    <cellStyle name="SAPBEXundefined 2 7 2" xfId="24199" xr:uid="{00000000-0005-0000-0000-000009920000}"/>
    <cellStyle name="SAPBEXundefined 2 7 3" xfId="35530" xr:uid="{00000000-0005-0000-0000-00000A920000}"/>
    <cellStyle name="SAPBEXundefined 2 8" xfId="13761" xr:uid="{00000000-0005-0000-0000-00000B920000}"/>
    <cellStyle name="SAPBEXundefined 2 8 2" xfId="25325" xr:uid="{00000000-0005-0000-0000-00000C920000}"/>
    <cellStyle name="SAPBEXundefined 2 8 3" xfId="36552" xr:uid="{00000000-0005-0000-0000-00000D920000}"/>
    <cellStyle name="SAPBEXundefined 2 9" xfId="12665" xr:uid="{00000000-0005-0000-0000-00000E920000}"/>
    <cellStyle name="SAPBEXundefined 2 9 2" xfId="24235" xr:uid="{00000000-0005-0000-0000-00000F920000}"/>
    <cellStyle name="SAPBEXundefined 2 9 3" xfId="35566" xr:uid="{00000000-0005-0000-0000-000010920000}"/>
    <cellStyle name="SAPBEXundefined 3" xfId="4641" xr:uid="{00000000-0005-0000-0000-000011920000}"/>
    <cellStyle name="SAPBEXundefined 3 10" xfId="10369" xr:uid="{00000000-0005-0000-0000-000012920000}"/>
    <cellStyle name="SAPBEXundefined 3 10 2" xfId="15049" xr:uid="{00000000-0005-0000-0000-000013920000}"/>
    <cellStyle name="SAPBEXundefined 3 10 2 2" xfId="26607" xr:uid="{00000000-0005-0000-0000-000014920000}"/>
    <cellStyle name="SAPBEXundefined 3 10 2 3" xfId="37657" xr:uid="{00000000-0005-0000-0000-000015920000}"/>
    <cellStyle name="SAPBEXundefined 3 10 3" xfId="13223" xr:uid="{00000000-0005-0000-0000-000016920000}"/>
    <cellStyle name="SAPBEXundefined 3 10 3 2" xfId="24791" xr:uid="{00000000-0005-0000-0000-000017920000}"/>
    <cellStyle name="SAPBEXundefined 3 10 3 3" xfId="36072" xr:uid="{00000000-0005-0000-0000-000018920000}"/>
    <cellStyle name="SAPBEXundefined 3 10 4" xfId="14791" xr:uid="{00000000-0005-0000-0000-000019920000}"/>
    <cellStyle name="SAPBEXundefined 3 10 4 2" xfId="26350" xr:uid="{00000000-0005-0000-0000-00001A920000}"/>
    <cellStyle name="SAPBEXundefined 3 10 4 3" xfId="37442" xr:uid="{00000000-0005-0000-0000-00001B920000}"/>
    <cellStyle name="SAPBEXundefined 3 10 5" xfId="13982" xr:uid="{00000000-0005-0000-0000-00001C920000}"/>
    <cellStyle name="SAPBEXundefined 3 10 5 2" xfId="25546" xr:uid="{00000000-0005-0000-0000-00001D920000}"/>
    <cellStyle name="SAPBEXundefined 3 10 5 3" xfId="36749" xr:uid="{00000000-0005-0000-0000-00001E920000}"/>
    <cellStyle name="SAPBEXundefined 3 10 6" xfId="22413" xr:uid="{00000000-0005-0000-0000-00001F920000}"/>
    <cellStyle name="SAPBEXundefined 3 10 7" xfId="8670" xr:uid="{00000000-0005-0000-0000-000020920000}"/>
    <cellStyle name="SAPBEXundefined 3 11" xfId="13079" xr:uid="{00000000-0005-0000-0000-000021920000}"/>
    <cellStyle name="SAPBEXundefined 3 11 2" xfId="24648" xr:uid="{00000000-0005-0000-0000-000022920000}"/>
    <cellStyle name="SAPBEXundefined 3 11 3" xfId="35936" xr:uid="{00000000-0005-0000-0000-000023920000}"/>
    <cellStyle name="SAPBEXundefined 3 12" xfId="15273" xr:uid="{00000000-0005-0000-0000-000024920000}"/>
    <cellStyle name="SAPBEXundefined 3 12 2" xfId="26828" xr:uid="{00000000-0005-0000-0000-000025920000}"/>
    <cellStyle name="SAPBEXundefined 3 12 3" xfId="37859" xr:uid="{00000000-0005-0000-0000-000026920000}"/>
    <cellStyle name="SAPBEXundefined 3 13" xfId="17266" xr:uid="{00000000-0005-0000-0000-000027920000}"/>
    <cellStyle name="SAPBEXundefined 3 13 2" xfId="28754" xr:uid="{00000000-0005-0000-0000-000028920000}"/>
    <cellStyle name="SAPBEXundefined 3 13 3" xfId="39562" xr:uid="{00000000-0005-0000-0000-000029920000}"/>
    <cellStyle name="SAPBEXundefined 3 14" xfId="20547" xr:uid="{00000000-0005-0000-0000-00002A920000}"/>
    <cellStyle name="SAPBEXundefined 3 14 2" xfId="32035" xr:uid="{00000000-0005-0000-0000-00002B920000}"/>
    <cellStyle name="SAPBEXundefined 3 14 3" xfId="42647" xr:uid="{00000000-0005-0000-0000-00002C920000}"/>
    <cellStyle name="SAPBEXundefined 3 15" xfId="8903" xr:uid="{00000000-0005-0000-0000-00002D920000}"/>
    <cellStyle name="SAPBEXundefined 3 16" xfId="9782" xr:uid="{00000000-0005-0000-0000-00002E920000}"/>
    <cellStyle name="SAPBEXundefined 3 2" xfId="4642" xr:uid="{00000000-0005-0000-0000-00002F920000}"/>
    <cellStyle name="SAPBEXundefined 3 2 10" xfId="7035" xr:uid="{00000000-0005-0000-0000-000030920000}"/>
    <cellStyle name="SAPBEXundefined 3 2 10 2" xfId="16316" xr:uid="{00000000-0005-0000-0000-000031920000}"/>
    <cellStyle name="SAPBEXundefined 3 2 10 2 2" xfId="27870" xr:uid="{00000000-0005-0000-0000-000032920000}"/>
    <cellStyle name="SAPBEXundefined 3 2 10 2 3" xfId="38786" xr:uid="{00000000-0005-0000-0000-000033920000}"/>
    <cellStyle name="SAPBEXundefined 3 2 10 3" xfId="18176" xr:uid="{00000000-0005-0000-0000-000034920000}"/>
    <cellStyle name="SAPBEXundefined 3 2 10 3 2" xfId="29664" xr:uid="{00000000-0005-0000-0000-000035920000}"/>
    <cellStyle name="SAPBEXundefined 3 2 10 3 3" xfId="40465" xr:uid="{00000000-0005-0000-0000-000036920000}"/>
    <cellStyle name="SAPBEXundefined 3 2 10 4" xfId="19835" xr:uid="{00000000-0005-0000-0000-000037920000}"/>
    <cellStyle name="SAPBEXundefined 3 2 10 4 2" xfId="31323" xr:uid="{00000000-0005-0000-0000-000038920000}"/>
    <cellStyle name="SAPBEXundefined 3 2 10 4 3" xfId="42010" xr:uid="{00000000-0005-0000-0000-000039920000}"/>
    <cellStyle name="SAPBEXundefined 3 2 10 5" xfId="21569" xr:uid="{00000000-0005-0000-0000-00003A920000}"/>
    <cellStyle name="SAPBEXundefined 3 2 10 5 2" xfId="33050" xr:uid="{00000000-0005-0000-0000-00003B920000}"/>
    <cellStyle name="SAPBEXundefined 3 2 10 5 3" xfId="43549" xr:uid="{00000000-0005-0000-0000-00003C920000}"/>
    <cellStyle name="SAPBEXundefined 3 2 10 6" xfId="11738" xr:uid="{00000000-0005-0000-0000-00003D920000}"/>
    <cellStyle name="SAPBEXundefined 3 2 10 7" xfId="23393" xr:uid="{00000000-0005-0000-0000-00003E920000}"/>
    <cellStyle name="SAPBEXundefined 3 2 10 8" xfId="34730" xr:uid="{00000000-0005-0000-0000-00003F920000}"/>
    <cellStyle name="SAPBEXundefined 3 2 11" xfId="10370" xr:uid="{00000000-0005-0000-0000-000040920000}"/>
    <cellStyle name="SAPBEXundefined 3 2 11 2" xfId="15050" xr:uid="{00000000-0005-0000-0000-000041920000}"/>
    <cellStyle name="SAPBEXundefined 3 2 11 2 2" xfId="26608" xr:uid="{00000000-0005-0000-0000-000042920000}"/>
    <cellStyle name="SAPBEXundefined 3 2 11 2 3" xfId="37658" xr:uid="{00000000-0005-0000-0000-000043920000}"/>
    <cellStyle name="SAPBEXundefined 3 2 11 3" xfId="13222" xr:uid="{00000000-0005-0000-0000-000044920000}"/>
    <cellStyle name="SAPBEXundefined 3 2 11 3 2" xfId="24790" xr:uid="{00000000-0005-0000-0000-000045920000}"/>
    <cellStyle name="SAPBEXundefined 3 2 11 3 3" xfId="36071" xr:uid="{00000000-0005-0000-0000-000046920000}"/>
    <cellStyle name="SAPBEXundefined 3 2 11 4" xfId="14790" xr:uid="{00000000-0005-0000-0000-000047920000}"/>
    <cellStyle name="SAPBEXundefined 3 2 11 4 2" xfId="26349" xr:uid="{00000000-0005-0000-0000-000048920000}"/>
    <cellStyle name="SAPBEXundefined 3 2 11 4 3" xfId="37441" xr:uid="{00000000-0005-0000-0000-000049920000}"/>
    <cellStyle name="SAPBEXundefined 3 2 11 5" xfId="14463" xr:uid="{00000000-0005-0000-0000-00004A920000}"/>
    <cellStyle name="SAPBEXundefined 3 2 11 5 2" xfId="26027" xr:uid="{00000000-0005-0000-0000-00004B920000}"/>
    <cellStyle name="SAPBEXundefined 3 2 11 5 3" xfId="37171" xr:uid="{00000000-0005-0000-0000-00004C920000}"/>
    <cellStyle name="SAPBEXundefined 3 2 11 6" xfId="22414" xr:uid="{00000000-0005-0000-0000-00004D920000}"/>
    <cellStyle name="SAPBEXundefined 3 2 11 7" xfId="8671" xr:uid="{00000000-0005-0000-0000-00004E920000}"/>
    <cellStyle name="SAPBEXundefined 3 2 12" xfId="13677" xr:uid="{00000000-0005-0000-0000-00004F920000}"/>
    <cellStyle name="SAPBEXundefined 3 2 12 2" xfId="25241" xr:uid="{00000000-0005-0000-0000-000050920000}"/>
    <cellStyle name="SAPBEXundefined 3 2 12 3" xfId="36480" xr:uid="{00000000-0005-0000-0000-000051920000}"/>
    <cellStyle name="SAPBEXundefined 3 2 13" xfId="12792" xr:uid="{00000000-0005-0000-0000-000052920000}"/>
    <cellStyle name="SAPBEXundefined 3 2 13 2" xfId="24362" xr:uid="{00000000-0005-0000-0000-000053920000}"/>
    <cellStyle name="SAPBEXundefined 3 2 13 3" xfId="35683" xr:uid="{00000000-0005-0000-0000-000054920000}"/>
    <cellStyle name="SAPBEXundefined 3 2 14" xfId="13823" xr:uid="{00000000-0005-0000-0000-000055920000}"/>
    <cellStyle name="SAPBEXundefined 3 2 14 2" xfId="25387" xr:uid="{00000000-0005-0000-0000-000056920000}"/>
    <cellStyle name="SAPBEXundefined 3 2 14 3" xfId="36600" xr:uid="{00000000-0005-0000-0000-000057920000}"/>
    <cellStyle name="SAPBEXundefined 3 2 15" xfId="12702" xr:uid="{00000000-0005-0000-0000-000058920000}"/>
    <cellStyle name="SAPBEXundefined 3 2 15 2" xfId="24272" xr:uid="{00000000-0005-0000-0000-000059920000}"/>
    <cellStyle name="SAPBEXundefined 3 2 15 3" xfId="35603" xr:uid="{00000000-0005-0000-0000-00005A920000}"/>
    <cellStyle name="SAPBEXundefined 3 2 16" xfId="8789" xr:uid="{00000000-0005-0000-0000-00005B920000}"/>
    <cellStyle name="SAPBEXundefined 3 2 2" xfId="4643" xr:uid="{00000000-0005-0000-0000-00005C920000}"/>
    <cellStyle name="SAPBEXundefined 3 2 2 10" xfId="13824" xr:uid="{00000000-0005-0000-0000-00005D920000}"/>
    <cellStyle name="SAPBEXundefined 3 2 2 10 2" xfId="25388" xr:uid="{00000000-0005-0000-0000-00005E920000}"/>
    <cellStyle name="SAPBEXundefined 3 2 2 10 3" xfId="36601" xr:uid="{00000000-0005-0000-0000-00005F920000}"/>
    <cellStyle name="SAPBEXundefined 3 2 2 11" xfId="13860" xr:uid="{00000000-0005-0000-0000-000060920000}"/>
    <cellStyle name="SAPBEXundefined 3 2 2 11 2" xfId="25424" xr:uid="{00000000-0005-0000-0000-000061920000}"/>
    <cellStyle name="SAPBEXundefined 3 2 2 11 3" xfId="36637" xr:uid="{00000000-0005-0000-0000-000062920000}"/>
    <cellStyle name="SAPBEXundefined 3 2 2 12" xfId="15245" xr:uid="{00000000-0005-0000-0000-000063920000}"/>
    <cellStyle name="SAPBEXundefined 3 2 2 12 2" xfId="26802" xr:uid="{00000000-0005-0000-0000-000064920000}"/>
    <cellStyle name="SAPBEXundefined 3 2 2 12 3" xfId="37835" xr:uid="{00000000-0005-0000-0000-000065920000}"/>
    <cellStyle name="SAPBEXundefined 3 2 2 13" xfId="8286" xr:uid="{00000000-0005-0000-0000-000066920000}"/>
    <cellStyle name="SAPBEXundefined 3 2 2 14" xfId="10068" xr:uid="{00000000-0005-0000-0000-000067920000}"/>
    <cellStyle name="SAPBEXundefined 3 2 2 2" xfId="4644" xr:uid="{00000000-0005-0000-0000-000068920000}"/>
    <cellStyle name="SAPBEXundefined 3 2 2 3" xfId="4645" xr:uid="{00000000-0005-0000-0000-000069920000}"/>
    <cellStyle name="SAPBEXundefined 3 2 2 4" xfId="5755" xr:uid="{00000000-0005-0000-0000-00006A920000}"/>
    <cellStyle name="SAPBEXundefined 3 2 2 4 2" xfId="15453" xr:uid="{00000000-0005-0000-0000-00006B920000}"/>
    <cellStyle name="SAPBEXundefined 3 2 2 4 2 2" xfId="27007" xr:uid="{00000000-0005-0000-0000-00006C920000}"/>
    <cellStyle name="SAPBEXundefined 3 2 2 4 2 3" xfId="38029" xr:uid="{00000000-0005-0000-0000-00006D920000}"/>
    <cellStyle name="SAPBEXundefined 3 2 2 4 3" xfId="17399" xr:uid="{00000000-0005-0000-0000-00006E920000}"/>
    <cellStyle name="SAPBEXundefined 3 2 2 4 3 2" xfId="28887" xr:uid="{00000000-0005-0000-0000-00006F920000}"/>
    <cellStyle name="SAPBEXundefined 3 2 2 4 3 3" xfId="39691" xr:uid="{00000000-0005-0000-0000-000070920000}"/>
    <cellStyle name="SAPBEXundefined 3 2 2 4 4" xfId="18986" xr:uid="{00000000-0005-0000-0000-000071920000}"/>
    <cellStyle name="SAPBEXundefined 3 2 2 4 4 2" xfId="30474" xr:uid="{00000000-0005-0000-0000-000072920000}"/>
    <cellStyle name="SAPBEXundefined 3 2 2 4 4 3" xfId="41263" xr:uid="{00000000-0005-0000-0000-000073920000}"/>
    <cellStyle name="SAPBEXundefined 3 2 2 4 5" xfId="20725" xr:uid="{00000000-0005-0000-0000-000074920000}"/>
    <cellStyle name="SAPBEXundefined 3 2 2 4 5 2" xfId="32208" xr:uid="{00000000-0005-0000-0000-000075920000}"/>
    <cellStyle name="SAPBEXundefined 3 2 2 4 5 3" xfId="42809" xr:uid="{00000000-0005-0000-0000-000076920000}"/>
    <cellStyle name="SAPBEXundefined 3 2 2 4 6" xfId="10830" xr:uid="{00000000-0005-0000-0000-000077920000}"/>
    <cellStyle name="SAPBEXundefined 3 2 2 4 7" xfId="22547" xr:uid="{00000000-0005-0000-0000-000078920000}"/>
    <cellStyle name="SAPBEXundefined 3 2 2 4 8" xfId="33893" xr:uid="{00000000-0005-0000-0000-000079920000}"/>
    <cellStyle name="SAPBEXundefined 3 2 2 5" xfId="7127" xr:uid="{00000000-0005-0000-0000-00007A920000}"/>
    <cellStyle name="SAPBEXundefined 3 2 2 5 2" xfId="16408" xr:uid="{00000000-0005-0000-0000-00007B920000}"/>
    <cellStyle name="SAPBEXundefined 3 2 2 5 2 2" xfId="27962" xr:uid="{00000000-0005-0000-0000-00007C920000}"/>
    <cellStyle name="SAPBEXundefined 3 2 2 5 2 3" xfId="38873" xr:uid="{00000000-0005-0000-0000-00007D920000}"/>
    <cellStyle name="SAPBEXundefined 3 2 2 5 3" xfId="18264" xr:uid="{00000000-0005-0000-0000-00007E920000}"/>
    <cellStyle name="SAPBEXundefined 3 2 2 5 3 2" xfId="29752" xr:uid="{00000000-0005-0000-0000-00007F920000}"/>
    <cellStyle name="SAPBEXundefined 3 2 2 5 3 3" xfId="40553" xr:uid="{00000000-0005-0000-0000-000080920000}"/>
    <cellStyle name="SAPBEXundefined 3 2 2 5 4" xfId="19927" xr:uid="{00000000-0005-0000-0000-000081920000}"/>
    <cellStyle name="SAPBEXundefined 3 2 2 5 4 2" xfId="31415" xr:uid="{00000000-0005-0000-0000-000082920000}"/>
    <cellStyle name="SAPBEXundefined 3 2 2 5 4 3" xfId="42097" xr:uid="{00000000-0005-0000-0000-000083920000}"/>
    <cellStyle name="SAPBEXundefined 3 2 2 5 5" xfId="21661" xr:uid="{00000000-0005-0000-0000-000084920000}"/>
    <cellStyle name="SAPBEXundefined 3 2 2 5 5 2" xfId="33142" xr:uid="{00000000-0005-0000-0000-000085920000}"/>
    <cellStyle name="SAPBEXundefined 3 2 2 5 5 3" xfId="43636" xr:uid="{00000000-0005-0000-0000-000086920000}"/>
    <cellStyle name="SAPBEXundefined 3 2 2 5 6" xfId="11830" xr:uid="{00000000-0005-0000-0000-000087920000}"/>
    <cellStyle name="SAPBEXundefined 3 2 2 5 7" xfId="23485" xr:uid="{00000000-0005-0000-0000-000088920000}"/>
    <cellStyle name="SAPBEXundefined 3 2 2 5 8" xfId="34822" xr:uid="{00000000-0005-0000-0000-000089920000}"/>
    <cellStyle name="SAPBEXundefined 3 2 2 6" xfId="6870" xr:uid="{00000000-0005-0000-0000-00008A920000}"/>
    <cellStyle name="SAPBEXundefined 3 2 2 6 2" xfId="16151" xr:uid="{00000000-0005-0000-0000-00008B920000}"/>
    <cellStyle name="SAPBEXundefined 3 2 2 6 2 2" xfId="27705" xr:uid="{00000000-0005-0000-0000-00008C920000}"/>
    <cellStyle name="SAPBEXundefined 3 2 2 6 2 3" xfId="38643" xr:uid="{00000000-0005-0000-0000-00008D920000}"/>
    <cellStyle name="SAPBEXundefined 3 2 2 6 3" xfId="18030" xr:uid="{00000000-0005-0000-0000-00008E920000}"/>
    <cellStyle name="SAPBEXundefined 3 2 2 6 3 2" xfId="29518" xr:uid="{00000000-0005-0000-0000-00008F920000}"/>
    <cellStyle name="SAPBEXundefined 3 2 2 6 3 3" xfId="40320" xr:uid="{00000000-0005-0000-0000-000090920000}"/>
    <cellStyle name="SAPBEXundefined 3 2 2 6 4" xfId="19670" xr:uid="{00000000-0005-0000-0000-000091920000}"/>
    <cellStyle name="SAPBEXundefined 3 2 2 6 4 2" xfId="31158" xr:uid="{00000000-0005-0000-0000-000092920000}"/>
    <cellStyle name="SAPBEXundefined 3 2 2 6 4 3" xfId="41867" xr:uid="{00000000-0005-0000-0000-000093920000}"/>
    <cellStyle name="SAPBEXundefined 3 2 2 6 5" xfId="21404" xr:uid="{00000000-0005-0000-0000-000094920000}"/>
    <cellStyle name="SAPBEXundefined 3 2 2 6 5 2" xfId="32885" xr:uid="{00000000-0005-0000-0000-000095920000}"/>
    <cellStyle name="SAPBEXundefined 3 2 2 6 5 3" xfId="43406" xr:uid="{00000000-0005-0000-0000-000096920000}"/>
    <cellStyle name="SAPBEXundefined 3 2 2 6 6" xfId="11573" xr:uid="{00000000-0005-0000-0000-000097920000}"/>
    <cellStyle name="SAPBEXundefined 3 2 2 6 7" xfId="23228" xr:uid="{00000000-0005-0000-0000-000098920000}"/>
    <cellStyle name="SAPBEXundefined 3 2 2 6 8" xfId="34565" xr:uid="{00000000-0005-0000-0000-000099920000}"/>
    <cellStyle name="SAPBEXundefined 3 2 2 7" xfId="7143" xr:uid="{00000000-0005-0000-0000-00009A920000}"/>
    <cellStyle name="SAPBEXundefined 3 2 2 7 2" xfId="16424" xr:uid="{00000000-0005-0000-0000-00009B920000}"/>
    <cellStyle name="SAPBEXundefined 3 2 2 7 2 2" xfId="27978" xr:uid="{00000000-0005-0000-0000-00009C920000}"/>
    <cellStyle name="SAPBEXundefined 3 2 2 7 2 3" xfId="38888" xr:uid="{00000000-0005-0000-0000-00009D920000}"/>
    <cellStyle name="SAPBEXundefined 3 2 2 7 3" xfId="18279" xr:uid="{00000000-0005-0000-0000-00009E920000}"/>
    <cellStyle name="SAPBEXundefined 3 2 2 7 3 2" xfId="29767" xr:uid="{00000000-0005-0000-0000-00009F920000}"/>
    <cellStyle name="SAPBEXundefined 3 2 2 7 3 3" xfId="40568" xr:uid="{00000000-0005-0000-0000-0000A0920000}"/>
    <cellStyle name="SAPBEXundefined 3 2 2 7 4" xfId="19943" xr:uid="{00000000-0005-0000-0000-0000A1920000}"/>
    <cellStyle name="SAPBEXundefined 3 2 2 7 4 2" xfId="31431" xr:uid="{00000000-0005-0000-0000-0000A2920000}"/>
    <cellStyle name="SAPBEXundefined 3 2 2 7 4 3" xfId="42112" xr:uid="{00000000-0005-0000-0000-0000A3920000}"/>
    <cellStyle name="SAPBEXundefined 3 2 2 7 5" xfId="21677" xr:uid="{00000000-0005-0000-0000-0000A4920000}"/>
    <cellStyle name="SAPBEXundefined 3 2 2 7 5 2" xfId="33158" xr:uid="{00000000-0005-0000-0000-0000A5920000}"/>
    <cellStyle name="SAPBEXundefined 3 2 2 7 5 3" xfId="43651" xr:uid="{00000000-0005-0000-0000-0000A6920000}"/>
    <cellStyle name="SAPBEXundefined 3 2 2 7 6" xfId="11846" xr:uid="{00000000-0005-0000-0000-0000A7920000}"/>
    <cellStyle name="SAPBEXundefined 3 2 2 7 7" xfId="23501" xr:uid="{00000000-0005-0000-0000-0000A8920000}"/>
    <cellStyle name="SAPBEXundefined 3 2 2 7 8" xfId="34838" xr:uid="{00000000-0005-0000-0000-0000A9920000}"/>
    <cellStyle name="SAPBEXundefined 3 2 2 8" xfId="10371" xr:uid="{00000000-0005-0000-0000-0000AA920000}"/>
    <cellStyle name="SAPBEXundefined 3 2 2 9" xfId="13953" xr:uid="{00000000-0005-0000-0000-0000AB920000}"/>
    <cellStyle name="SAPBEXundefined 3 2 2 9 2" xfId="25517" xr:uid="{00000000-0005-0000-0000-0000AC920000}"/>
    <cellStyle name="SAPBEXundefined 3 2 2 9 3" xfId="36722" xr:uid="{00000000-0005-0000-0000-0000AD920000}"/>
    <cellStyle name="SAPBEXundefined 3 2 3" xfId="4646" xr:uid="{00000000-0005-0000-0000-0000AE920000}"/>
    <cellStyle name="SAPBEXundefined 3 2 4" xfId="4647" xr:uid="{00000000-0005-0000-0000-0000AF920000}"/>
    <cellStyle name="SAPBEXundefined 3 2 5" xfId="4648" xr:uid="{00000000-0005-0000-0000-0000B0920000}"/>
    <cellStyle name="SAPBEXundefined 3 2 6" xfId="4649" xr:uid="{00000000-0005-0000-0000-0000B1920000}"/>
    <cellStyle name="SAPBEXundefined 3 2 7" xfId="5532" xr:uid="{00000000-0005-0000-0000-0000B2920000}"/>
    <cellStyle name="SAPBEXundefined 3 2 7 2" xfId="15333" xr:uid="{00000000-0005-0000-0000-0000B3920000}"/>
    <cellStyle name="SAPBEXundefined 3 2 7 2 2" xfId="26888" xr:uid="{00000000-0005-0000-0000-0000B4920000}"/>
    <cellStyle name="SAPBEXundefined 3 2 7 2 3" xfId="37918" xr:uid="{00000000-0005-0000-0000-0000B5920000}"/>
    <cellStyle name="SAPBEXundefined 3 2 7 3" xfId="17311" xr:uid="{00000000-0005-0000-0000-0000B6920000}"/>
    <cellStyle name="SAPBEXundefined 3 2 7 3 2" xfId="28799" xr:uid="{00000000-0005-0000-0000-0000B7920000}"/>
    <cellStyle name="SAPBEXundefined 3 2 7 3 3" xfId="39606" xr:uid="{00000000-0005-0000-0000-0000B8920000}"/>
    <cellStyle name="SAPBEXundefined 3 2 7 4" xfId="18917" xr:uid="{00000000-0005-0000-0000-0000B9920000}"/>
    <cellStyle name="SAPBEXundefined 3 2 7 4 2" xfId="30405" xr:uid="{00000000-0005-0000-0000-0000BA920000}"/>
    <cellStyle name="SAPBEXundefined 3 2 7 4 3" xfId="41199" xr:uid="{00000000-0005-0000-0000-0000BB920000}"/>
    <cellStyle name="SAPBEXundefined 3 2 7 5" xfId="20657" xr:uid="{00000000-0005-0000-0000-0000BC920000}"/>
    <cellStyle name="SAPBEXundefined 3 2 7 5 2" xfId="32141" xr:uid="{00000000-0005-0000-0000-0000BD920000}"/>
    <cellStyle name="SAPBEXundefined 3 2 7 5 3" xfId="42747" xr:uid="{00000000-0005-0000-0000-0000BE920000}"/>
    <cellStyle name="SAPBEXundefined 3 2 7 6" xfId="10751" xr:uid="{00000000-0005-0000-0000-0000BF920000}"/>
    <cellStyle name="SAPBEXundefined 3 2 7 7" xfId="22489" xr:uid="{00000000-0005-0000-0000-0000C0920000}"/>
    <cellStyle name="SAPBEXundefined 3 2 7 8" xfId="33836" xr:uid="{00000000-0005-0000-0000-0000C1920000}"/>
    <cellStyle name="SAPBEXundefined 3 2 8" xfId="6465" xr:uid="{00000000-0005-0000-0000-0000C2920000}"/>
    <cellStyle name="SAPBEXundefined 3 2 8 2" xfId="15746" xr:uid="{00000000-0005-0000-0000-0000C3920000}"/>
    <cellStyle name="SAPBEXundefined 3 2 8 2 2" xfId="27300" xr:uid="{00000000-0005-0000-0000-0000C4920000}"/>
    <cellStyle name="SAPBEXundefined 3 2 8 2 3" xfId="38285" xr:uid="{00000000-0005-0000-0000-0000C5920000}"/>
    <cellStyle name="SAPBEXundefined 3 2 8 3" xfId="17669" xr:uid="{00000000-0005-0000-0000-0000C6920000}"/>
    <cellStyle name="SAPBEXundefined 3 2 8 3 2" xfId="29157" xr:uid="{00000000-0005-0000-0000-0000C7920000}"/>
    <cellStyle name="SAPBEXundefined 3 2 8 3 3" xfId="39960" xr:uid="{00000000-0005-0000-0000-0000C8920000}"/>
    <cellStyle name="SAPBEXundefined 3 2 8 4" xfId="19265" xr:uid="{00000000-0005-0000-0000-0000C9920000}"/>
    <cellStyle name="SAPBEXundefined 3 2 8 4 2" xfId="30753" xr:uid="{00000000-0005-0000-0000-0000CA920000}"/>
    <cellStyle name="SAPBEXundefined 3 2 8 4 3" xfId="41509" xr:uid="{00000000-0005-0000-0000-0000CB920000}"/>
    <cellStyle name="SAPBEXundefined 3 2 8 5" xfId="20999" xr:uid="{00000000-0005-0000-0000-0000CC920000}"/>
    <cellStyle name="SAPBEXundefined 3 2 8 5 2" xfId="32480" xr:uid="{00000000-0005-0000-0000-0000CD920000}"/>
    <cellStyle name="SAPBEXundefined 3 2 8 5 3" xfId="43048" xr:uid="{00000000-0005-0000-0000-0000CE920000}"/>
    <cellStyle name="SAPBEXundefined 3 2 8 6" xfId="11168" xr:uid="{00000000-0005-0000-0000-0000CF920000}"/>
    <cellStyle name="SAPBEXundefined 3 2 8 7" xfId="22823" xr:uid="{00000000-0005-0000-0000-0000D0920000}"/>
    <cellStyle name="SAPBEXundefined 3 2 8 8" xfId="34160" xr:uid="{00000000-0005-0000-0000-0000D1920000}"/>
    <cellStyle name="SAPBEXundefined 3 2 9" xfId="6288" xr:uid="{00000000-0005-0000-0000-0000D2920000}"/>
    <cellStyle name="SAPBEXundefined 3 2 9 2" xfId="15569" xr:uid="{00000000-0005-0000-0000-0000D3920000}"/>
    <cellStyle name="SAPBEXundefined 3 2 9 2 2" xfId="27123" xr:uid="{00000000-0005-0000-0000-0000D4920000}"/>
    <cellStyle name="SAPBEXundefined 3 2 9 2 3" xfId="38134" xr:uid="{00000000-0005-0000-0000-0000D5920000}"/>
    <cellStyle name="SAPBEXundefined 3 2 9 3" xfId="17512" xr:uid="{00000000-0005-0000-0000-0000D6920000}"/>
    <cellStyle name="SAPBEXundefined 3 2 9 3 2" xfId="29000" xr:uid="{00000000-0005-0000-0000-0000D7920000}"/>
    <cellStyle name="SAPBEXundefined 3 2 9 3 3" xfId="39803" xr:uid="{00000000-0005-0000-0000-0000D8920000}"/>
    <cellStyle name="SAPBEXundefined 3 2 9 4" xfId="19088" xr:uid="{00000000-0005-0000-0000-0000D9920000}"/>
    <cellStyle name="SAPBEXundefined 3 2 9 4 2" xfId="30576" xr:uid="{00000000-0005-0000-0000-0000DA920000}"/>
    <cellStyle name="SAPBEXundefined 3 2 9 4 3" xfId="41358" xr:uid="{00000000-0005-0000-0000-0000DB920000}"/>
    <cellStyle name="SAPBEXundefined 3 2 9 5" xfId="20822" xr:uid="{00000000-0005-0000-0000-0000DC920000}"/>
    <cellStyle name="SAPBEXundefined 3 2 9 5 2" xfId="32304" xr:uid="{00000000-0005-0000-0000-0000DD920000}"/>
    <cellStyle name="SAPBEXundefined 3 2 9 5 3" xfId="42898" xr:uid="{00000000-0005-0000-0000-0000DE920000}"/>
    <cellStyle name="SAPBEXundefined 3 2 9 6" xfId="10994" xr:uid="{00000000-0005-0000-0000-0000DF920000}"/>
    <cellStyle name="SAPBEXundefined 3 2 9 7" xfId="22647" xr:uid="{00000000-0005-0000-0000-0000E0920000}"/>
    <cellStyle name="SAPBEXundefined 3 2 9 8" xfId="33989" xr:uid="{00000000-0005-0000-0000-0000E1920000}"/>
    <cellStyle name="SAPBEXundefined 3 3" xfId="4650" xr:uid="{00000000-0005-0000-0000-0000E2920000}"/>
    <cellStyle name="SAPBEXundefined 3 3 10" xfId="14665" xr:uid="{00000000-0005-0000-0000-0000E3920000}"/>
    <cellStyle name="SAPBEXundefined 3 3 10 2" xfId="26226" xr:uid="{00000000-0005-0000-0000-0000E4920000}"/>
    <cellStyle name="SAPBEXundefined 3 3 10 3" xfId="37328" xr:uid="{00000000-0005-0000-0000-0000E5920000}"/>
    <cellStyle name="SAPBEXundefined 3 3 11" xfId="13007" xr:uid="{00000000-0005-0000-0000-0000E6920000}"/>
    <cellStyle name="SAPBEXundefined 3 3 11 2" xfId="24576" xr:uid="{00000000-0005-0000-0000-0000E7920000}"/>
    <cellStyle name="SAPBEXundefined 3 3 11 3" xfId="35868" xr:uid="{00000000-0005-0000-0000-0000E8920000}"/>
    <cellStyle name="SAPBEXundefined 3 3 12" xfId="15199" xr:uid="{00000000-0005-0000-0000-0000E9920000}"/>
    <cellStyle name="SAPBEXundefined 3 3 12 2" xfId="26757" xr:uid="{00000000-0005-0000-0000-0000EA920000}"/>
    <cellStyle name="SAPBEXundefined 3 3 12 3" xfId="37796" xr:uid="{00000000-0005-0000-0000-0000EB920000}"/>
    <cellStyle name="SAPBEXundefined 3 3 13" xfId="8601" xr:uid="{00000000-0005-0000-0000-0000EC920000}"/>
    <cellStyle name="SAPBEXundefined 3 3 14" xfId="8621" xr:uid="{00000000-0005-0000-0000-0000ED920000}"/>
    <cellStyle name="SAPBEXundefined 3 3 2" xfId="4651" xr:uid="{00000000-0005-0000-0000-0000EE920000}"/>
    <cellStyle name="SAPBEXundefined 3 3 3" xfId="4652" xr:uid="{00000000-0005-0000-0000-0000EF920000}"/>
    <cellStyle name="SAPBEXundefined 3 3 4" xfId="5754" xr:uid="{00000000-0005-0000-0000-0000F0920000}"/>
    <cellStyle name="SAPBEXundefined 3 3 4 2" xfId="15452" xr:uid="{00000000-0005-0000-0000-0000F1920000}"/>
    <cellStyle name="SAPBEXundefined 3 3 4 2 2" xfId="27006" xr:uid="{00000000-0005-0000-0000-0000F2920000}"/>
    <cellStyle name="SAPBEXundefined 3 3 4 2 3" xfId="38028" xr:uid="{00000000-0005-0000-0000-0000F3920000}"/>
    <cellStyle name="SAPBEXundefined 3 3 4 3" xfId="17398" xr:uid="{00000000-0005-0000-0000-0000F4920000}"/>
    <cellStyle name="SAPBEXundefined 3 3 4 3 2" xfId="28886" xr:uid="{00000000-0005-0000-0000-0000F5920000}"/>
    <cellStyle name="SAPBEXundefined 3 3 4 3 3" xfId="39690" xr:uid="{00000000-0005-0000-0000-0000F6920000}"/>
    <cellStyle name="SAPBEXundefined 3 3 4 4" xfId="18985" xr:uid="{00000000-0005-0000-0000-0000F7920000}"/>
    <cellStyle name="SAPBEXundefined 3 3 4 4 2" xfId="30473" xr:uid="{00000000-0005-0000-0000-0000F8920000}"/>
    <cellStyle name="SAPBEXundefined 3 3 4 4 3" xfId="41262" xr:uid="{00000000-0005-0000-0000-0000F9920000}"/>
    <cellStyle name="SAPBEXundefined 3 3 4 5" xfId="20724" xr:uid="{00000000-0005-0000-0000-0000FA920000}"/>
    <cellStyle name="SAPBEXundefined 3 3 4 5 2" xfId="32207" xr:uid="{00000000-0005-0000-0000-0000FB920000}"/>
    <cellStyle name="SAPBEXundefined 3 3 4 5 3" xfId="42808" xr:uid="{00000000-0005-0000-0000-0000FC920000}"/>
    <cellStyle name="SAPBEXundefined 3 3 4 6" xfId="10829" xr:uid="{00000000-0005-0000-0000-0000FD920000}"/>
    <cellStyle name="SAPBEXundefined 3 3 4 7" xfId="22546" xr:uid="{00000000-0005-0000-0000-0000FE920000}"/>
    <cellStyle name="SAPBEXundefined 3 3 4 8" xfId="33892" xr:uid="{00000000-0005-0000-0000-0000FF920000}"/>
    <cellStyle name="SAPBEXundefined 3 3 5" xfId="7126" xr:uid="{00000000-0005-0000-0000-000000930000}"/>
    <cellStyle name="SAPBEXundefined 3 3 5 2" xfId="16407" xr:uid="{00000000-0005-0000-0000-000001930000}"/>
    <cellStyle name="SAPBEXundefined 3 3 5 2 2" xfId="27961" xr:uid="{00000000-0005-0000-0000-000002930000}"/>
    <cellStyle name="SAPBEXundefined 3 3 5 2 3" xfId="38872" xr:uid="{00000000-0005-0000-0000-000003930000}"/>
    <cellStyle name="SAPBEXundefined 3 3 5 3" xfId="18263" xr:uid="{00000000-0005-0000-0000-000004930000}"/>
    <cellStyle name="SAPBEXundefined 3 3 5 3 2" xfId="29751" xr:uid="{00000000-0005-0000-0000-000005930000}"/>
    <cellStyle name="SAPBEXundefined 3 3 5 3 3" xfId="40552" xr:uid="{00000000-0005-0000-0000-000006930000}"/>
    <cellStyle name="SAPBEXundefined 3 3 5 4" xfId="19926" xr:uid="{00000000-0005-0000-0000-000007930000}"/>
    <cellStyle name="SAPBEXundefined 3 3 5 4 2" xfId="31414" xr:uid="{00000000-0005-0000-0000-000008930000}"/>
    <cellStyle name="SAPBEXundefined 3 3 5 4 3" xfId="42096" xr:uid="{00000000-0005-0000-0000-000009930000}"/>
    <cellStyle name="SAPBEXundefined 3 3 5 5" xfId="21660" xr:uid="{00000000-0005-0000-0000-00000A930000}"/>
    <cellStyle name="SAPBEXundefined 3 3 5 5 2" xfId="33141" xr:uid="{00000000-0005-0000-0000-00000B930000}"/>
    <cellStyle name="SAPBEXundefined 3 3 5 5 3" xfId="43635" xr:uid="{00000000-0005-0000-0000-00000C930000}"/>
    <cellStyle name="SAPBEXundefined 3 3 5 6" xfId="11829" xr:uid="{00000000-0005-0000-0000-00000D930000}"/>
    <cellStyle name="SAPBEXundefined 3 3 5 7" xfId="23484" xr:uid="{00000000-0005-0000-0000-00000E930000}"/>
    <cellStyle name="SAPBEXundefined 3 3 5 8" xfId="34821" xr:uid="{00000000-0005-0000-0000-00000F930000}"/>
    <cellStyle name="SAPBEXundefined 3 3 6" xfId="6489" xr:uid="{00000000-0005-0000-0000-000010930000}"/>
    <cellStyle name="SAPBEXundefined 3 3 6 2" xfId="15770" xr:uid="{00000000-0005-0000-0000-000011930000}"/>
    <cellStyle name="SAPBEXundefined 3 3 6 2 2" xfId="27324" xr:uid="{00000000-0005-0000-0000-000012930000}"/>
    <cellStyle name="SAPBEXundefined 3 3 6 2 3" xfId="38305" xr:uid="{00000000-0005-0000-0000-000013930000}"/>
    <cellStyle name="SAPBEXundefined 3 3 6 3" xfId="17689" xr:uid="{00000000-0005-0000-0000-000014930000}"/>
    <cellStyle name="SAPBEXundefined 3 3 6 3 2" xfId="29177" xr:uid="{00000000-0005-0000-0000-000015930000}"/>
    <cellStyle name="SAPBEXundefined 3 3 6 3 3" xfId="39980" xr:uid="{00000000-0005-0000-0000-000016930000}"/>
    <cellStyle name="SAPBEXundefined 3 3 6 4" xfId="19289" xr:uid="{00000000-0005-0000-0000-000017930000}"/>
    <cellStyle name="SAPBEXundefined 3 3 6 4 2" xfId="30777" xr:uid="{00000000-0005-0000-0000-000018930000}"/>
    <cellStyle name="SAPBEXundefined 3 3 6 4 3" xfId="41529" xr:uid="{00000000-0005-0000-0000-000019930000}"/>
    <cellStyle name="SAPBEXundefined 3 3 6 5" xfId="21023" xr:uid="{00000000-0005-0000-0000-00001A930000}"/>
    <cellStyle name="SAPBEXundefined 3 3 6 5 2" xfId="32504" xr:uid="{00000000-0005-0000-0000-00001B930000}"/>
    <cellStyle name="SAPBEXundefined 3 3 6 5 3" xfId="43068" xr:uid="{00000000-0005-0000-0000-00001C930000}"/>
    <cellStyle name="SAPBEXundefined 3 3 6 6" xfId="11192" xr:uid="{00000000-0005-0000-0000-00001D930000}"/>
    <cellStyle name="SAPBEXundefined 3 3 6 7" xfId="22847" xr:uid="{00000000-0005-0000-0000-00001E930000}"/>
    <cellStyle name="SAPBEXundefined 3 3 6 8" xfId="34184" xr:uid="{00000000-0005-0000-0000-00001F930000}"/>
    <cellStyle name="SAPBEXundefined 3 3 7" xfId="6486" xr:uid="{00000000-0005-0000-0000-000020930000}"/>
    <cellStyle name="SAPBEXundefined 3 3 7 2" xfId="15767" xr:uid="{00000000-0005-0000-0000-000021930000}"/>
    <cellStyle name="SAPBEXundefined 3 3 7 2 2" xfId="27321" xr:uid="{00000000-0005-0000-0000-000022930000}"/>
    <cellStyle name="SAPBEXundefined 3 3 7 2 3" xfId="38302" xr:uid="{00000000-0005-0000-0000-000023930000}"/>
    <cellStyle name="SAPBEXundefined 3 3 7 3" xfId="17686" xr:uid="{00000000-0005-0000-0000-000024930000}"/>
    <cellStyle name="SAPBEXundefined 3 3 7 3 2" xfId="29174" xr:uid="{00000000-0005-0000-0000-000025930000}"/>
    <cellStyle name="SAPBEXundefined 3 3 7 3 3" xfId="39977" xr:uid="{00000000-0005-0000-0000-000026930000}"/>
    <cellStyle name="SAPBEXundefined 3 3 7 4" xfId="19286" xr:uid="{00000000-0005-0000-0000-000027930000}"/>
    <cellStyle name="SAPBEXundefined 3 3 7 4 2" xfId="30774" xr:uid="{00000000-0005-0000-0000-000028930000}"/>
    <cellStyle name="SAPBEXundefined 3 3 7 4 3" xfId="41526" xr:uid="{00000000-0005-0000-0000-000029930000}"/>
    <cellStyle name="SAPBEXundefined 3 3 7 5" xfId="21020" xr:uid="{00000000-0005-0000-0000-00002A930000}"/>
    <cellStyle name="SAPBEXundefined 3 3 7 5 2" xfId="32501" xr:uid="{00000000-0005-0000-0000-00002B930000}"/>
    <cellStyle name="SAPBEXundefined 3 3 7 5 3" xfId="43065" xr:uid="{00000000-0005-0000-0000-00002C930000}"/>
    <cellStyle name="SAPBEXundefined 3 3 7 6" xfId="11189" xr:uid="{00000000-0005-0000-0000-00002D930000}"/>
    <cellStyle name="SAPBEXundefined 3 3 7 7" xfId="22844" xr:uid="{00000000-0005-0000-0000-00002E930000}"/>
    <cellStyle name="SAPBEXundefined 3 3 7 8" xfId="34181" xr:uid="{00000000-0005-0000-0000-00002F930000}"/>
    <cellStyle name="SAPBEXundefined 3 3 8" xfId="10372" xr:uid="{00000000-0005-0000-0000-000030930000}"/>
    <cellStyle name="SAPBEXundefined 3 3 9" xfId="13952" xr:uid="{00000000-0005-0000-0000-000031930000}"/>
    <cellStyle name="SAPBEXundefined 3 3 9 2" xfId="25516" xr:uid="{00000000-0005-0000-0000-000032930000}"/>
    <cellStyle name="SAPBEXundefined 3 3 9 3" xfId="36721" xr:uid="{00000000-0005-0000-0000-000033930000}"/>
    <cellStyle name="SAPBEXundefined 3 4" xfId="4653" xr:uid="{00000000-0005-0000-0000-000034930000}"/>
    <cellStyle name="SAPBEXundefined 3 4 10" xfId="15146" xr:uid="{00000000-0005-0000-0000-000035930000}"/>
    <cellStyle name="SAPBEXundefined 3 4 10 2" xfId="26704" xr:uid="{00000000-0005-0000-0000-000036930000}"/>
    <cellStyle name="SAPBEXundefined 3 4 10 3" xfId="37745" xr:uid="{00000000-0005-0000-0000-000037930000}"/>
    <cellStyle name="SAPBEXundefined 3 4 11" xfId="10672" xr:uid="{00000000-0005-0000-0000-000038930000}"/>
    <cellStyle name="SAPBEXundefined 3 4 2" xfId="6220" xr:uid="{00000000-0005-0000-0000-000039930000}"/>
    <cellStyle name="SAPBEXundefined 3 4 2 2" xfId="15511" xr:uid="{00000000-0005-0000-0000-00003A930000}"/>
    <cellStyle name="SAPBEXundefined 3 4 2 2 2" xfId="27065" xr:uid="{00000000-0005-0000-0000-00003B930000}"/>
    <cellStyle name="SAPBEXundefined 3 4 2 2 3" xfId="38079" xr:uid="{00000000-0005-0000-0000-00003C930000}"/>
    <cellStyle name="SAPBEXundefined 3 4 2 3" xfId="17458" xr:uid="{00000000-0005-0000-0000-00003D930000}"/>
    <cellStyle name="SAPBEXundefined 3 4 2 3 2" xfId="28946" xr:uid="{00000000-0005-0000-0000-00003E930000}"/>
    <cellStyle name="SAPBEXundefined 3 4 2 3 3" xfId="39749" xr:uid="{00000000-0005-0000-0000-00003F930000}"/>
    <cellStyle name="SAPBEXundefined 3 4 2 4" xfId="19031" xr:uid="{00000000-0005-0000-0000-000040930000}"/>
    <cellStyle name="SAPBEXundefined 3 4 2 4 2" xfId="30519" xr:uid="{00000000-0005-0000-0000-000041930000}"/>
    <cellStyle name="SAPBEXundefined 3 4 2 4 3" xfId="41304" xr:uid="{00000000-0005-0000-0000-000042930000}"/>
    <cellStyle name="SAPBEXundefined 3 4 2 5" xfId="20765" xr:uid="{00000000-0005-0000-0000-000043930000}"/>
    <cellStyle name="SAPBEXundefined 3 4 2 5 2" xfId="32247" xr:uid="{00000000-0005-0000-0000-000044930000}"/>
    <cellStyle name="SAPBEXundefined 3 4 2 5 3" xfId="42844" xr:uid="{00000000-0005-0000-0000-000045930000}"/>
    <cellStyle name="SAPBEXundefined 3 4 2 6" xfId="10933" xr:uid="{00000000-0005-0000-0000-000046930000}"/>
    <cellStyle name="SAPBEXundefined 3 4 2 7" xfId="22590" xr:uid="{00000000-0005-0000-0000-000047930000}"/>
    <cellStyle name="SAPBEXundefined 3 4 2 8" xfId="33932" xr:uid="{00000000-0005-0000-0000-000048930000}"/>
    <cellStyle name="SAPBEXundefined 3 4 3" xfId="7800" xr:uid="{00000000-0005-0000-0000-000049930000}"/>
    <cellStyle name="SAPBEXundefined 3 4 3 2" xfId="16785" xr:uid="{00000000-0005-0000-0000-00004A930000}"/>
    <cellStyle name="SAPBEXundefined 3 4 3 2 2" xfId="28339" xr:uid="{00000000-0005-0000-0000-00004B930000}"/>
    <cellStyle name="SAPBEXundefined 3 4 3 2 3" xfId="39206" xr:uid="{00000000-0005-0000-0000-00004C930000}"/>
    <cellStyle name="SAPBEXundefined 3 4 3 3" xfId="18581" xr:uid="{00000000-0005-0000-0000-00004D930000}"/>
    <cellStyle name="SAPBEXundefined 3 4 3 3 2" xfId="30069" xr:uid="{00000000-0005-0000-0000-00004E930000}"/>
    <cellStyle name="SAPBEXundefined 3 4 3 3 3" xfId="40867" xr:uid="{00000000-0005-0000-0000-00004F930000}"/>
    <cellStyle name="SAPBEXundefined 3 4 3 4" xfId="20272" xr:uid="{00000000-0005-0000-0000-000050930000}"/>
    <cellStyle name="SAPBEXundefined 3 4 3 4 2" xfId="31760" xr:uid="{00000000-0005-0000-0000-000051930000}"/>
    <cellStyle name="SAPBEXundefined 3 4 3 4 3" xfId="42402" xr:uid="{00000000-0005-0000-0000-000052930000}"/>
    <cellStyle name="SAPBEXundefined 3 4 3 5" xfId="22006" xr:uid="{00000000-0005-0000-0000-000053930000}"/>
    <cellStyle name="SAPBEXundefined 3 4 3 5 2" xfId="33487" xr:uid="{00000000-0005-0000-0000-000054930000}"/>
    <cellStyle name="SAPBEXundefined 3 4 3 5 3" xfId="43941" xr:uid="{00000000-0005-0000-0000-000055930000}"/>
    <cellStyle name="SAPBEXundefined 3 4 3 6" xfId="12251" xr:uid="{00000000-0005-0000-0000-000056930000}"/>
    <cellStyle name="SAPBEXundefined 3 4 3 7" xfId="23830" xr:uid="{00000000-0005-0000-0000-000057930000}"/>
    <cellStyle name="SAPBEXundefined 3 4 3 8" xfId="35165" xr:uid="{00000000-0005-0000-0000-000058930000}"/>
    <cellStyle name="SAPBEXundefined 3 4 4" xfId="7000" xr:uid="{00000000-0005-0000-0000-000059930000}"/>
    <cellStyle name="SAPBEXundefined 3 4 4 2" xfId="16281" xr:uid="{00000000-0005-0000-0000-00005A930000}"/>
    <cellStyle name="SAPBEXundefined 3 4 4 2 2" xfId="27835" xr:uid="{00000000-0005-0000-0000-00005B930000}"/>
    <cellStyle name="SAPBEXundefined 3 4 4 2 3" xfId="38752" xr:uid="{00000000-0005-0000-0000-00005C930000}"/>
    <cellStyle name="SAPBEXundefined 3 4 4 3" xfId="18142" xr:uid="{00000000-0005-0000-0000-00005D930000}"/>
    <cellStyle name="SAPBEXundefined 3 4 4 3 2" xfId="29630" xr:uid="{00000000-0005-0000-0000-00005E930000}"/>
    <cellStyle name="SAPBEXundefined 3 4 4 3 3" xfId="40431" xr:uid="{00000000-0005-0000-0000-00005F930000}"/>
    <cellStyle name="SAPBEXundefined 3 4 4 4" xfId="19800" xr:uid="{00000000-0005-0000-0000-000060930000}"/>
    <cellStyle name="SAPBEXundefined 3 4 4 4 2" xfId="31288" xr:uid="{00000000-0005-0000-0000-000061930000}"/>
    <cellStyle name="SAPBEXundefined 3 4 4 4 3" xfId="41976" xr:uid="{00000000-0005-0000-0000-000062930000}"/>
    <cellStyle name="SAPBEXundefined 3 4 4 5" xfId="21534" xr:uid="{00000000-0005-0000-0000-000063930000}"/>
    <cellStyle name="SAPBEXundefined 3 4 4 5 2" xfId="33015" xr:uid="{00000000-0005-0000-0000-000064930000}"/>
    <cellStyle name="SAPBEXundefined 3 4 4 5 3" xfId="43515" xr:uid="{00000000-0005-0000-0000-000065930000}"/>
    <cellStyle name="SAPBEXundefined 3 4 4 6" xfId="11703" xr:uid="{00000000-0005-0000-0000-000066930000}"/>
    <cellStyle name="SAPBEXundefined 3 4 4 7" xfId="23358" xr:uid="{00000000-0005-0000-0000-000067930000}"/>
    <cellStyle name="SAPBEXundefined 3 4 4 8" xfId="34695" xr:uid="{00000000-0005-0000-0000-000068930000}"/>
    <cellStyle name="SAPBEXundefined 3 4 5" xfId="6801" xr:uid="{00000000-0005-0000-0000-000069930000}"/>
    <cellStyle name="SAPBEXundefined 3 4 5 2" xfId="16082" xr:uid="{00000000-0005-0000-0000-00006A930000}"/>
    <cellStyle name="SAPBEXundefined 3 4 5 2 2" xfId="27636" xr:uid="{00000000-0005-0000-0000-00006B930000}"/>
    <cellStyle name="SAPBEXundefined 3 4 5 2 3" xfId="38581" xr:uid="{00000000-0005-0000-0000-00006C930000}"/>
    <cellStyle name="SAPBEXundefined 3 4 5 3" xfId="17968" xr:uid="{00000000-0005-0000-0000-00006D930000}"/>
    <cellStyle name="SAPBEXundefined 3 4 5 3 2" xfId="29456" xr:uid="{00000000-0005-0000-0000-00006E930000}"/>
    <cellStyle name="SAPBEXundefined 3 4 5 3 3" xfId="40258" xr:uid="{00000000-0005-0000-0000-00006F930000}"/>
    <cellStyle name="SAPBEXundefined 3 4 5 4" xfId="19601" xr:uid="{00000000-0005-0000-0000-000070930000}"/>
    <cellStyle name="SAPBEXundefined 3 4 5 4 2" xfId="31089" xr:uid="{00000000-0005-0000-0000-000071930000}"/>
    <cellStyle name="SAPBEXundefined 3 4 5 4 3" xfId="41805" xr:uid="{00000000-0005-0000-0000-000072930000}"/>
    <cellStyle name="SAPBEXundefined 3 4 5 5" xfId="21335" xr:uid="{00000000-0005-0000-0000-000073930000}"/>
    <cellStyle name="SAPBEXundefined 3 4 5 5 2" xfId="32816" xr:uid="{00000000-0005-0000-0000-000074930000}"/>
    <cellStyle name="SAPBEXundefined 3 4 5 5 3" xfId="43344" xr:uid="{00000000-0005-0000-0000-000075930000}"/>
    <cellStyle name="SAPBEXundefined 3 4 5 6" xfId="11504" xr:uid="{00000000-0005-0000-0000-000076930000}"/>
    <cellStyle name="SAPBEXundefined 3 4 5 7" xfId="23159" xr:uid="{00000000-0005-0000-0000-000077930000}"/>
    <cellStyle name="SAPBEXundefined 3 4 5 8" xfId="34496" xr:uid="{00000000-0005-0000-0000-000078930000}"/>
    <cellStyle name="SAPBEXundefined 3 4 6" xfId="10373" xr:uid="{00000000-0005-0000-0000-000079930000}"/>
    <cellStyle name="SAPBEXundefined 3 4 7" xfId="14083" xr:uid="{00000000-0005-0000-0000-00007A930000}"/>
    <cellStyle name="SAPBEXundefined 3 4 7 2" xfId="25647" xr:uid="{00000000-0005-0000-0000-00007B930000}"/>
    <cellStyle name="SAPBEXundefined 3 4 7 3" xfId="36837" xr:uid="{00000000-0005-0000-0000-00007C930000}"/>
    <cellStyle name="SAPBEXundefined 3 4 8" xfId="13036" xr:uid="{00000000-0005-0000-0000-00007D930000}"/>
    <cellStyle name="SAPBEXundefined 3 4 8 2" xfId="24605" xr:uid="{00000000-0005-0000-0000-00007E930000}"/>
    <cellStyle name="SAPBEXundefined 3 4 8 3" xfId="35894" xr:uid="{00000000-0005-0000-0000-00007F930000}"/>
    <cellStyle name="SAPBEXundefined 3 4 9" xfId="14395" xr:uid="{00000000-0005-0000-0000-000080930000}"/>
    <cellStyle name="SAPBEXundefined 3 4 9 2" xfId="25959" xr:uid="{00000000-0005-0000-0000-000081930000}"/>
    <cellStyle name="SAPBEXundefined 3 4 9 3" xfId="37106" xr:uid="{00000000-0005-0000-0000-000082930000}"/>
    <cellStyle name="SAPBEXundefined 3 5" xfId="4654" xr:uid="{00000000-0005-0000-0000-000083930000}"/>
    <cellStyle name="SAPBEXundefined 3 5 10" xfId="9207" xr:uid="{00000000-0005-0000-0000-000084930000}"/>
    <cellStyle name="SAPBEXundefined 3 5 11" xfId="8136" xr:uid="{00000000-0005-0000-0000-000085930000}"/>
    <cellStyle name="SAPBEXundefined 3 5 12" xfId="8508" xr:uid="{00000000-0005-0000-0000-000086930000}"/>
    <cellStyle name="SAPBEXundefined 3 5 2" xfId="7423" xr:uid="{00000000-0005-0000-0000-000087930000}"/>
    <cellStyle name="SAPBEXundefined 3 5 2 2" xfId="16650" xr:uid="{00000000-0005-0000-0000-000088930000}"/>
    <cellStyle name="SAPBEXundefined 3 5 2 2 2" xfId="28204" xr:uid="{00000000-0005-0000-0000-000089930000}"/>
    <cellStyle name="SAPBEXundefined 3 5 2 2 3" xfId="39087" xr:uid="{00000000-0005-0000-0000-00008A930000}"/>
    <cellStyle name="SAPBEXundefined 3 5 2 3" xfId="18483" xr:uid="{00000000-0005-0000-0000-00008B930000}"/>
    <cellStyle name="SAPBEXundefined 3 5 2 3 2" xfId="29971" xr:uid="{00000000-0005-0000-0000-00008C930000}"/>
    <cellStyle name="SAPBEXundefined 3 5 2 3 3" xfId="40771" xr:uid="{00000000-0005-0000-0000-00008D930000}"/>
    <cellStyle name="SAPBEXundefined 3 5 2 4" xfId="20169" xr:uid="{00000000-0005-0000-0000-00008E930000}"/>
    <cellStyle name="SAPBEXundefined 3 5 2 4 2" xfId="31657" xr:uid="{00000000-0005-0000-0000-00008F930000}"/>
    <cellStyle name="SAPBEXundefined 3 5 2 4 3" xfId="42311" xr:uid="{00000000-0005-0000-0000-000090930000}"/>
    <cellStyle name="SAPBEXundefined 3 5 2 5" xfId="21903" xr:uid="{00000000-0005-0000-0000-000091930000}"/>
    <cellStyle name="SAPBEXundefined 3 5 2 5 2" xfId="33384" xr:uid="{00000000-0005-0000-0000-000092930000}"/>
    <cellStyle name="SAPBEXundefined 3 5 2 5 3" xfId="43850" xr:uid="{00000000-0005-0000-0000-000093930000}"/>
    <cellStyle name="SAPBEXundefined 3 5 2 6" xfId="12070" xr:uid="{00000000-0005-0000-0000-000094930000}"/>
    <cellStyle name="SAPBEXundefined 3 5 2 7" xfId="23727" xr:uid="{00000000-0005-0000-0000-000095930000}"/>
    <cellStyle name="SAPBEXundefined 3 5 2 8" xfId="35062" xr:uid="{00000000-0005-0000-0000-000096930000}"/>
    <cellStyle name="SAPBEXundefined 3 5 3" xfId="7917" xr:uid="{00000000-0005-0000-0000-000097930000}"/>
    <cellStyle name="SAPBEXundefined 3 5 3 2" xfId="16902" xr:uid="{00000000-0005-0000-0000-000098930000}"/>
    <cellStyle name="SAPBEXundefined 3 5 3 2 2" xfId="28456" xr:uid="{00000000-0005-0000-0000-000099930000}"/>
    <cellStyle name="SAPBEXundefined 3 5 3 2 3" xfId="39298" xr:uid="{00000000-0005-0000-0000-00009A930000}"/>
    <cellStyle name="SAPBEXundefined 3 5 3 3" xfId="18681" xr:uid="{00000000-0005-0000-0000-00009B930000}"/>
    <cellStyle name="SAPBEXundefined 3 5 3 3 2" xfId="30169" xr:uid="{00000000-0005-0000-0000-00009C930000}"/>
    <cellStyle name="SAPBEXundefined 3 5 3 3 3" xfId="40966" xr:uid="{00000000-0005-0000-0000-00009D930000}"/>
    <cellStyle name="SAPBEXundefined 3 5 3 4" xfId="20389" xr:uid="{00000000-0005-0000-0000-00009E930000}"/>
    <cellStyle name="SAPBEXundefined 3 5 3 4 2" xfId="31877" xr:uid="{00000000-0005-0000-0000-00009F930000}"/>
    <cellStyle name="SAPBEXundefined 3 5 3 4 3" xfId="42494" xr:uid="{00000000-0005-0000-0000-0000A0930000}"/>
    <cellStyle name="SAPBEXundefined 3 5 3 5" xfId="22123" xr:uid="{00000000-0005-0000-0000-0000A1930000}"/>
    <cellStyle name="SAPBEXundefined 3 5 3 5 2" xfId="33604" xr:uid="{00000000-0005-0000-0000-0000A2930000}"/>
    <cellStyle name="SAPBEXundefined 3 5 3 5 3" xfId="44033" xr:uid="{00000000-0005-0000-0000-0000A3930000}"/>
    <cellStyle name="SAPBEXundefined 3 5 3 6" xfId="12368" xr:uid="{00000000-0005-0000-0000-0000A4930000}"/>
    <cellStyle name="SAPBEXundefined 3 5 3 7" xfId="23947" xr:uid="{00000000-0005-0000-0000-0000A5930000}"/>
    <cellStyle name="SAPBEXundefined 3 5 3 8" xfId="35282" xr:uid="{00000000-0005-0000-0000-0000A6930000}"/>
    <cellStyle name="SAPBEXundefined 3 5 4" xfId="8019" xr:uid="{00000000-0005-0000-0000-0000A7930000}"/>
    <cellStyle name="SAPBEXundefined 3 5 4 2" xfId="17004" xr:uid="{00000000-0005-0000-0000-0000A8930000}"/>
    <cellStyle name="SAPBEXundefined 3 5 4 2 2" xfId="28558" xr:uid="{00000000-0005-0000-0000-0000A9930000}"/>
    <cellStyle name="SAPBEXundefined 3 5 4 2 3" xfId="39396" xr:uid="{00000000-0005-0000-0000-0000AA930000}"/>
    <cellStyle name="SAPBEXundefined 3 5 4 3" xfId="18781" xr:uid="{00000000-0005-0000-0000-0000AB930000}"/>
    <cellStyle name="SAPBEXundefined 3 5 4 3 2" xfId="30269" xr:uid="{00000000-0005-0000-0000-0000AC930000}"/>
    <cellStyle name="SAPBEXundefined 3 5 4 3 3" xfId="41065" xr:uid="{00000000-0005-0000-0000-0000AD930000}"/>
    <cellStyle name="SAPBEXundefined 3 5 4 4" xfId="20491" xr:uid="{00000000-0005-0000-0000-0000AE930000}"/>
    <cellStyle name="SAPBEXundefined 3 5 4 4 2" xfId="31979" xr:uid="{00000000-0005-0000-0000-0000AF930000}"/>
    <cellStyle name="SAPBEXundefined 3 5 4 4 3" xfId="42592" xr:uid="{00000000-0005-0000-0000-0000B0930000}"/>
    <cellStyle name="SAPBEXundefined 3 5 4 5" xfId="22225" xr:uid="{00000000-0005-0000-0000-0000B1930000}"/>
    <cellStyle name="SAPBEXundefined 3 5 4 5 2" xfId="33706" xr:uid="{00000000-0005-0000-0000-0000B2930000}"/>
    <cellStyle name="SAPBEXundefined 3 5 4 5 3" xfId="44131" xr:uid="{00000000-0005-0000-0000-0000B3930000}"/>
    <cellStyle name="SAPBEXundefined 3 5 4 6" xfId="12470" xr:uid="{00000000-0005-0000-0000-0000B4930000}"/>
    <cellStyle name="SAPBEXundefined 3 5 4 7" xfId="24049" xr:uid="{00000000-0005-0000-0000-0000B5930000}"/>
    <cellStyle name="SAPBEXundefined 3 5 4 8" xfId="35384" xr:uid="{00000000-0005-0000-0000-0000B6930000}"/>
    <cellStyle name="SAPBEXundefined 3 5 5" xfId="10374" xr:uid="{00000000-0005-0000-0000-0000B7930000}"/>
    <cellStyle name="SAPBEXundefined 3 5 6" xfId="14294" xr:uid="{00000000-0005-0000-0000-0000B8930000}"/>
    <cellStyle name="SAPBEXundefined 3 5 6 2" xfId="25858" xr:uid="{00000000-0005-0000-0000-0000B9930000}"/>
    <cellStyle name="SAPBEXundefined 3 5 6 3" xfId="37021" xr:uid="{00000000-0005-0000-0000-0000BA930000}"/>
    <cellStyle name="SAPBEXundefined 3 5 7" xfId="12644" xr:uid="{00000000-0005-0000-0000-0000BB930000}"/>
    <cellStyle name="SAPBEXundefined 3 5 7 2" xfId="24214" xr:uid="{00000000-0005-0000-0000-0000BC930000}"/>
    <cellStyle name="SAPBEXundefined 3 5 7 3" xfId="35545" xr:uid="{00000000-0005-0000-0000-0000BD930000}"/>
    <cellStyle name="SAPBEXundefined 3 5 8" xfId="16690" xr:uid="{00000000-0005-0000-0000-0000BE930000}"/>
    <cellStyle name="SAPBEXundefined 3 5 8 2" xfId="28244" xr:uid="{00000000-0005-0000-0000-0000BF930000}"/>
    <cellStyle name="SAPBEXundefined 3 5 8 3" xfId="39124" xr:uid="{00000000-0005-0000-0000-0000C0930000}"/>
    <cellStyle name="SAPBEXundefined 3 5 9" xfId="14332" xr:uid="{00000000-0005-0000-0000-0000C1930000}"/>
    <cellStyle name="SAPBEXundefined 3 5 9 2" xfId="25896" xr:uid="{00000000-0005-0000-0000-0000C2930000}"/>
    <cellStyle name="SAPBEXundefined 3 5 9 3" xfId="37056" xr:uid="{00000000-0005-0000-0000-0000C3930000}"/>
    <cellStyle name="SAPBEXundefined 3 6" xfId="4655" xr:uid="{00000000-0005-0000-0000-0000C4930000}"/>
    <cellStyle name="SAPBEXundefined 3 7" xfId="6588" xr:uid="{00000000-0005-0000-0000-0000C5930000}"/>
    <cellStyle name="SAPBEXundefined 3 7 2" xfId="15869" xr:uid="{00000000-0005-0000-0000-0000C6930000}"/>
    <cellStyle name="SAPBEXundefined 3 7 2 2" xfId="27423" xr:uid="{00000000-0005-0000-0000-0000C7930000}"/>
    <cellStyle name="SAPBEXundefined 3 7 2 3" xfId="38393" xr:uid="{00000000-0005-0000-0000-0000C8930000}"/>
    <cellStyle name="SAPBEXundefined 3 7 3" xfId="17778" xr:uid="{00000000-0005-0000-0000-0000C9930000}"/>
    <cellStyle name="SAPBEXundefined 3 7 3 2" xfId="29266" xr:uid="{00000000-0005-0000-0000-0000CA930000}"/>
    <cellStyle name="SAPBEXundefined 3 7 3 3" xfId="40069" xr:uid="{00000000-0005-0000-0000-0000CB930000}"/>
    <cellStyle name="SAPBEXundefined 3 7 4" xfId="19388" xr:uid="{00000000-0005-0000-0000-0000CC930000}"/>
    <cellStyle name="SAPBEXundefined 3 7 4 2" xfId="30876" xr:uid="{00000000-0005-0000-0000-0000CD930000}"/>
    <cellStyle name="SAPBEXundefined 3 7 4 3" xfId="41617" xr:uid="{00000000-0005-0000-0000-0000CE930000}"/>
    <cellStyle name="SAPBEXundefined 3 7 5" xfId="21122" xr:uid="{00000000-0005-0000-0000-0000CF930000}"/>
    <cellStyle name="SAPBEXundefined 3 7 5 2" xfId="32603" xr:uid="{00000000-0005-0000-0000-0000D0930000}"/>
    <cellStyle name="SAPBEXundefined 3 7 5 3" xfId="43156" xr:uid="{00000000-0005-0000-0000-0000D1930000}"/>
    <cellStyle name="SAPBEXundefined 3 7 6" xfId="11291" xr:uid="{00000000-0005-0000-0000-0000D2930000}"/>
    <cellStyle name="SAPBEXundefined 3 7 7" xfId="22946" xr:uid="{00000000-0005-0000-0000-0000D3930000}"/>
    <cellStyle name="SAPBEXundefined 3 7 8" xfId="34283" xr:uid="{00000000-0005-0000-0000-0000D4930000}"/>
    <cellStyle name="SAPBEXundefined 3 8" xfId="6742" xr:uid="{00000000-0005-0000-0000-0000D5930000}"/>
    <cellStyle name="SAPBEXundefined 3 8 2" xfId="16023" xr:uid="{00000000-0005-0000-0000-0000D6930000}"/>
    <cellStyle name="SAPBEXundefined 3 8 2 2" xfId="27577" xr:uid="{00000000-0005-0000-0000-0000D7930000}"/>
    <cellStyle name="SAPBEXundefined 3 8 2 3" xfId="38534" xr:uid="{00000000-0005-0000-0000-0000D8930000}"/>
    <cellStyle name="SAPBEXundefined 3 8 3" xfId="17921" xr:uid="{00000000-0005-0000-0000-0000D9930000}"/>
    <cellStyle name="SAPBEXundefined 3 8 3 2" xfId="29409" xr:uid="{00000000-0005-0000-0000-0000DA930000}"/>
    <cellStyle name="SAPBEXundefined 3 8 3 3" xfId="40211" xr:uid="{00000000-0005-0000-0000-0000DB930000}"/>
    <cellStyle name="SAPBEXundefined 3 8 4" xfId="19542" xr:uid="{00000000-0005-0000-0000-0000DC930000}"/>
    <cellStyle name="SAPBEXundefined 3 8 4 2" xfId="31030" xr:uid="{00000000-0005-0000-0000-0000DD930000}"/>
    <cellStyle name="SAPBEXundefined 3 8 4 3" xfId="41758" xr:uid="{00000000-0005-0000-0000-0000DE930000}"/>
    <cellStyle name="SAPBEXundefined 3 8 5" xfId="21276" xr:uid="{00000000-0005-0000-0000-0000DF930000}"/>
    <cellStyle name="SAPBEXundefined 3 8 5 2" xfId="32757" xr:uid="{00000000-0005-0000-0000-0000E0930000}"/>
    <cellStyle name="SAPBEXundefined 3 8 5 3" xfId="43297" xr:uid="{00000000-0005-0000-0000-0000E1930000}"/>
    <cellStyle name="SAPBEXundefined 3 8 6" xfId="11445" xr:uid="{00000000-0005-0000-0000-0000E2930000}"/>
    <cellStyle name="SAPBEXundefined 3 8 7" xfId="23100" xr:uid="{00000000-0005-0000-0000-0000E3930000}"/>
    <cellStyle name="SAPBEXundefined 3 8 8" xfId="34437" xr:uid="{00000000-0005-0000-0000-0000E4930000}"/>
    <cellStyle name="SAPBEXundefined 3 9" xfId="6889" xr:uid="{00000000-0005-0000-0000-0000E5930000}"/>
    <cellStyle name="SAPBEXundefined 3 9 2" xfId="16170" xr:uid="{00000000-0005-0000-0000-0000E6930000}"/>
    <cellStyle name="SAPBEXundefined 3 9 2 2" xfId="27724" xr:uid="{00000000-0005-0000-0000-0000E7930000}"/>
    <cellStyle name="SAPBEXundefined 3 9 2 3" xfId="38660" xr:uid="{00000000-0005-0000-0000-0000E8930000}"/>
    <cellStyle name="SAPBEXundefined 3 9 3" xfId="18048" xr:uid="{00000000-0005-0000-0000-0000E9930000}"/>
    <cellStyle name="SAPBEXundefined 3 9 3 2" xfId="29536" xr:uid="{00000000-0005-0000-0000-0000EA930000}"/>
    <cellStyle name="SAPBEXundefined 3 9 3 3" xfId="40338" xr:uid="{00000000-0005-0000-0000-0000EB930000}"/>
    <cellStyle name="SAPBEXundefined 3 9 4" xfId="19689" xr:uid="{00000000-0005-0000-0000-0000EC930000}"/>
    <cellStyle name="SAPBEXundefined 3 9 4 2" xfId="31177" xr:uid="{00000000-0005-0000-0000-0000ED930000}"/>
    <cellStyle name="SAPBEXundefined 3 9 4 3" xfId="41884" xr:uid="{00000000-0005-0000-0000-0000EE930000}"/>
    <cellStyle name="SAPBEXundefined 3 9 5" xfId="21423" xr:uid="{00000000-0005-0000-0000-0000EF930000}"/>
    <cellStyle name="SAPBEXundefined 3 9 5 2" xfId="32904" xr:uid="{00000000-0005-0000-0000-0000F0930000}"/>
    <cellStyle name="SAPBEXundefined 3 9 5 3" xfId="43423" xr:uid="{00000000-0005-0000-0000-0000F1930000}"/>
    <cellStyle name="SAPBEXundefined 3 9 6" xfId="11592" xr:uid="{00000000-0005-0000-0000-0000F2930000}"/>
    <cellStyle name="SAPBEXundefined 3 9 7" xfId="23247" xr:uid="{00000000-0005-0000-0000-0000F3930000}"/>
    <cellStyle name="SAPBEXundefined 3 9 8" xfId="34584" xr:uid="{00000000-0005-0000-0000-0000F4930000}"/>
    <cellStyle name="SAPBEXundefined 4" xfId="4656" xr:uid="{00000000-0005-0000-0000-0000F5930000}"/>
    <cellStyle name="SAPBEXundefined 4 2" xfId="4657" xr:uid="{00000000-0005-0000-0000-0000F6930000}"/>
    <cellStyle name="SAPBEXundefined 4 2 10" xfId="9208" xr:uid="{00000000-0005-0000-0000-0000F7930000}"/>
    <cellStyle name="SAPBEXundefined 4 2 11" xfId="8108" xr:uid="{00000000-0005-0000-0000-0000F8930000}"/>
    <cellStyle name="SAPBEXundefined 4 2 12" xfId="8112" xr:uid="{00000000-0005-0000-0000-0000F9930000}"/>
    <cellStyle name="SAPBEXundefined 4 2 2" xfId="7424" xr:uid="{00000000-0005-0000-0000-0000FA930000}"/>
    <cellStyle name="SAPBEXundefined 4 2 2 2" xfId="16651" xr:uid="{00000000-0005-0000-0000-0000FB930000}"/>
    <cellStyle name="SAPBEXundefined 4 2 2 2 2" xfId="28205" xr:uid="{00000000-0005-0000-0000-0000FC930000}"/>
    <cellStyle name="SAPBEXundefined 4 2 2 2 3" xfId="39088" xr:uid="{00000000-0005-0000-0000-0000FD930000}"/>
    <cellStyle name="SAPBEXundefined 4 2 2 3" xfId="18484" xr:uid="{00000000-0005-0000-0000-0000FE930000}"/>
    <cellStyle name="SAPBEXundefined 4 2 2 3 2" xfId="29972" xr:uid="{00000000-0005-0000-0000-0000FF930000}"/>
    <cellStyle name="SAPBEXundefined 4 2 2 3 3" xfId="40772" xr:uid="{00000000-0005-0000-0000-000000940000}"/>
    <cellStyle name="SAPBEXundefined 4 2 2 4" xfId="20170" xr:uid="{00000000-0005-0000-0000-000001940000}"/>
    <cellStyle name="SAPBEXundefined 4 2 2 4 2" xfId="31658" xr:uid="{00000000-0005-0000-0000-000002940000}"/>
    <cellStyle name="SAPBEXundefined 4 2 2 4 3" xfId="42312" xr:uid="{00000000-0005-0000-0000-000003940000}"/>
    <cellStyle name="SAPBEXundefined 4 2 2 5" xfId="21904" xr:uid="{00000000-0005-0000-0000-000004940000}"/>
    <cellStyle name="SAPBEXundefined 4 2 2 5 2" xfId="33385" xr:uid="{00000000-0005-0000-0000-000005940000}"/>
    <cellStyle name="SAPBEXundefined 4 2 2 5 3" xfId="43851" xr:uid="{00000000-0005-0000-0000-000006940000}"/>
    <cellStyle name="SAPBEXundefined 4 2 2 6" xfId="12071" xr:uid="{00000000-0005-0000-0000-000007940000}"/>
    <cellStyle name="SAPBEXundefined 4 2 2 7" xfId="23728" xr:uid="{00000000-0005-0000-0000-000008940000}"/>
    <cellStyle name="SAPBEXundefined 4 2 2 8" xfId="35063" xr:uid="{00000000-0005-0000-0000-000009940000}"/>
    <cellStyle name="SAPBEXundefined 4 2 3" xfId="7918" xr:uid="{00000000-0005-0000-0000-00000A940000}"/>
    <cellStyle name="SAPBEXundefined 4 2 3 2" xfId="16903" xr:uid="{00000000-0005-0000-0000-00000B940000}"/>
    <cellStyle name="SAPBEXundefined 4 2 3 2 2" xfId="28457" xr:uid="{00000000-0005-0000-0000-00000C940000}"/>
    <cellStyle name="SAPBEXundefined 4 2 3 2 3" xfId="39299" xr:uid="{00000000-0005-0000-0000-00000D940000}"/>
    <cellStyle name="SAPBEXundefined 4 2 3 3" xfId="18682" xr:uid="{00000000-0005-0000-0000-00000E940000}"/>
    <cellStyle name="SAPBEXundefined 4 2 3 3 2" xfId="30170" xr:uid="{00000000-0005-0000-0000-00000F940000}"/>
    <cellStyle name="SAPBEXundefined 4 2 3 3 3" xfId="40967" xr:uid="{00000000-0005-0000-0000-000010940000}"/>
    <cellStyle name="SAPBEXundefined 4 2 3 4" xfId="20390" xr:uid="{00000000-0005-0000-0000-000011940000}"/>
    <cellStyle name="SAPBEXundefined 4 2 3 4 2" xfId="31878" xr:uid="{00000000-0005-0000-0000-000012940000}"/>
    <cellStyle name="SAPBEXundefined 4 2 3 4 3" xfId="42495" xr:uid="{00000000-0005-0000-0000-000013940000}"/>
    <cellStyle name="SAPBEXundefined 4 2 3 5" xfId="22124" xr:uid="{00000000-0005-0000-0000-000014940000}"/>
    <cellStyle name="SAPBEXundefined 4 2 3 5 2" xfId="33605" xr:uid="{00000000-0005-0000-0000-000015940000}"/>
    <cellStyle name="SAPBEXundefined 4 2 3 5 3" xfId="44034" xr:uid="{00000000-0005-0000-0000-000016940000}"/>
    <cellStyle name="SAPBEXundefined 4 2 3 6" xfId="12369" xr:uid="{00000000-0005-0000-0000-000017940000}"/>
    <cellStyle name="SAPBEXundefined 4 2 3 7" xfId="23948" xr:uid="{00000000-0005-0000-0000-000018940000}"/>
    <cellStyle name="SAPBEXundefined 4 2 3 8" xfId="35283" xr:uid="{00000000-0005-0000-0000-000019940000}"/>
    <cellStyle name="SAPBEXundefined 4 2 4" xfId="8020" xr:uid="{00000000-0005-0000-0000-00001A940000}"/>
    <cellStyle name="SAPBEXundefined 4 2 4 2" xfId="17005" xr:uid="{00000000-0005-0000-0000-00001B940000}"/>
    <cellStyle name="SAPBEXundefined 4 2 4 2 2" xfId="28559" xr:uid="{00000000-0005-0000-0000-00001C940000}"/>
    <cellStyle name="SAPBEXundefined 4 2 4 2 3" xfId="39397" xr:uid="{00000000-0005-0000-0000-00001D940000}"/>
    <cellStyle name="SAPBEXundefined 4 2 4 3" xfId="18782" xr:uid="{00000000-0005-0000-0000-00001E940000}"/>
    <cellStyle name="SAPBEXundefined 4 2 4 3 2" xfId="30270" xr:uid="{00000000-0005-0000-0000-00001F940000}"/>
    <cellStyle name="SAPBEXundefined 4 2 4 3 3" xfId="41066" xr:uid="{00000000-0005-0000-0000-000020940000}"/>
    <cellStyle name="SAPBEXundefined 4 2 4 4" xfId="20492" xr:uid="{00000000-0005-0000-0000-000021940000}"/>
    <cellStyle name="SAPBEXundefined 4 2 4 4 2" xfId="31980" xr:uid="{00000000-0005-0000-0000-000022940000}"/>
    <cellStyle name="SAPBEXundefined 4 2 4 4 3" xfId="42593" xr:uid="{00000000-0005-0000-0000-000023940000}"/>
    <cellStyle name="SAPBEXundefined 4 2 4 5" xfId="22226" xr:uid="{00000000-0005-0000-0000-000024940000}"/>
    <cellStyle name="SAPBEXundefined 4 2 4 5 2" xfId="33707" xr:uid="{00000000-0005-0000-0000-000025940000}"/>
    <cellStyle name="SAPBEXundefined 4 2 4 5 3" xfId="44132" xr:uid="{00000000-0005-0000-0000-000026940000}"/>
    <cellStyle name="SAPBEXundefined 4 2 4 6" xfId="12471" xr:uid="{00000000-0005-0000-0000-000027940000}"/>
    <cellStyle name="SAPBEXundefined 4 2 4 7" xfId="24050" xr:uid="{00000000-0005-0000-0000-000028940000}"/>
    <cellStyle name="SAPBEXundefined 4 2 4 8" xfId="35385" xr:uid="{00000000-0005-0000-0000-000029940000}"/>
    <cellStyle name="SAPBEXundefined 4 2 5" xfId="10376" xr:uid="{00000000-0005-0000-0000-00002A940000}"/>
    <cellStyle name="SAPBEXundefined 4 2 6" xfId="14295" xr:uid="{00000000-0005-0000-0000-00002B940000}"/>
    <cellStyle name="SAPBEXundefined 4 2 6 2" xfId="25859" xr:uid="{00000000-0005-0000-0000-00002C940000}"/>
    <cellStyle name="SAPBEXundefined 4 2 6 3" xfId="37022" xr:uid="{00000000-0005-0000-0000-00002D940000}"/>
    <cellStyle name="SAPBEXundefined 4 2 7" xfId="13400" xr:uid="{00000000-0005-0000-0000-00002E940000}"/>
    <cellStyle name="SAPBEXundefined 4 2 7 2" xfId="24967" xr:uid="{00000000-0005-0000-0000-00002F940000}"/>
    <cellStyle name="SAPBEXundefined 4 2 7 3" xfId="36235" xr:uid="{00000000-0005-0000-0000-000030940000}"/>
    <cellStyle name="SAPBEXundefined 4 2 8" xfId="14421" xr:uid="{00000000-0005-0000-0000-000031940000}"/>
    <cellStyle name="SAPBEXundefined 4 2 8 2" xfId="25985" xr:uid="{00000000-0005-0000-0000-000032940000}"/>
    <cellStyle name="SAPBEXundefined 4 2 8 3" xfId="37129" xr:uid="{00000000-0005-0000-0000-000033940000}"/>
    <cellStyle name="SAPBEXundefined 4 2 9" xfId="14527" xr:uid="{00000000-0005-0000-0000-000034940000}"/>
    <cellStyle name="SAPBEXundefined 4 2 9 2" xfId="26091" xr:uid="{00000000-0005-0000-0000-000035940000}"/>
    <cellStyle name="SAPBEXundefined 4 2 9 3" xfId="37234" xr:uid="{00000000-0005-0000-0000-000036940000}"/>
    <cellStyle name="SAPBEXundefined 4 3" xfId="5533" xr:uid="{00000000-0005-0000-0000-000037940000}"/>
    <cellStyle name="SAPBEXundefined 4 3 2" xfId="15334" xr:uid="{00000000-0005-0000-0000-000038940000}"/>
    <cellStyle name="SAPBEXundefined 4 3 2 2" xfId="26889" xr:uid="{00000000-0005-0000-0000-000039940000}"/>
    <cellStyle name="SAPBEXundefined 4 3 2 3" xfId="37919" xr:uid="{00000000-0005-0000-0000-00003A940000}"/>
    <cellStyle name="SAPBEXundefined 4 3 3" xfId="17312" xr:uid="{00000000-0005-0000-0000-00003B940000}"/>
    <cellStyle name="SAPBEXundefined 4 3 3 2" xfId="28800" xr:uid="{00000000-0005-0000-0000-00003C940000}"/>
    <cellStyle name="SAPBEXundefined 4 3 3 3" xfId="39607" xr:uid="{00000000-0005-0000-0000-00003D940000}"/>
    <cellStyle name="SAPBEXundefined 4 3 4" xfId="18918" xr:uid="{00000000-0005-0000-0000-00003E940000}"/>
    <cellStyle name="SAPBEXundefined 4 3 4 2" xfId="30406" xr:uid="{00000000-0005-0000-0000-00003F940000}"/>
    <cellStyle name="SAPBEXundefined 4 3 4 3" xfId="41200" xr:uid="{00000000-0005-0000-0000-000040940000}"/>
    <cellStyle name="SAPBEXundefined 4 3 5" xfId="20658" xr:uid="{00000000-0005-0000-0000-000041940000}"/>
    <cellStyle name="SAPBEXundefined 4 3 5 2" xfId="32142" xr:uid="{00000000-0005-0000-0000-000042940000}"/>
    <cellStyle name="SAPBEXundefined 4 3 5 3" xfId="42748" xr:uid="{00000000-0005-0000-0000-000043940000}"/>
    <cellStyle name="SAPBEXundefined 4 3 6" xfId="10752" xr:uid="{00000000-0005-0000-0000-000044940000}"/>
    <cellStyle name="SAPBEXundefined 4 3 7" xfId="22490" xr:uid="{00000000-0005-0000-0000-000045940000}"/>
    <cellStyle name="SAPBEXundefined 4 3 8" xfId="33837" xr:uid="{00000000-0005-0000-0000-000046940000}"/>
    <cellStyle name="SAPBEXundefined 4 4" xfId="10375" xr:uid="{00000000-0005-0000-0000-000047940000}"/>
    <cellStyle name="SAPBEXundefined 4 5" xfId="13678" xr:uid="{00000000-0005-0000-0000-000048940000}"/>
    <cellStyle name="SAPBEXundefined 4 5 2" xfId="25242" xr:uid="{00000000-0005-0000-0000-000049940000}"/>
    <cellStyle name="SAPBEXundefined 4 5 3" xfId="36481" xr:uid="{00000000-0005-0000-0000-00004A940000}"/>
    <cellStyle name="SAPBEXundefined 4 6" xfId="12677" xr:uid="{00000000-0005-0000-0000-00004B940000}"/>
    <cellStyle name="SAPBEXundefined 4 6 2" xfId="24247" xr:uid="{00000000-0005-0000-0000-00004C940000}"/>
    <cellStyle name="SAPBEXundefined 4 6 3" xfId="35578" xr:uid="{00000000-0005-0000-0000-00004D940000}"/>
    <cellStyle name="SAPBEXundefined 4 7" xfId="17423" xr:uid="{00000000-0005-0000-0000-00004E940000}"/>
    <cellStyle name="SAPBEXundefined 4 7 2" xfId="28911" xr:uid="{00000000-0005-0000-0000-00004F940000}"/>
    <cellStyle name="SAPBEXundefined 4 7 3" xfId="39715" xr:uid="{00000000-0005-0000-0000-000050940000}"/>
    <cellStyle name="SAPBEXundefined 4 8" xfId="13753" xr:uid="{00000000-0005-0000-0000-000051940000}"/>
    <cellStyle name="SAPBEXundefined 4 8 2" xfId="25317" xr:uid="{00000000-0005-0000-0000-000052940000}"/>
    <cellStyle name="SAPBEXundefined 4 8 3" xfId="36545" xr:uid="{00000000-0005-0000-0000-000053940000}"/>
    <cellStyle name="SAPBEXundefined 4 9" xfId="8790" xr:uid="{00000000-0005-0000-0000-000054940000}"/>
    <cellStyle name="SAPBEXundefined 5" xfId="4658" xr:uid="{00000000-0005-0000-0000-000055940000}"/>
    <cellStyle name="SAPBEXundefined 5 10" xfId="9203" xr:uid="{00000000-0005-0000-0000-000056940000}"/>
    <cellStyle name="SAPBEXundefined 5 11" xfId="9466" xr:uid="{00000000-0005-0000-0000-000057940000}"/>
    <cellStyle name="SAPBEXundefined 5 12" xfId="8506" xr:uid="{00000000-0005-0000-0000-000058940000}"/>
    <cellStyle name="SAPBEXundefined 5 2" xfId="7419" xr:uid="{00000000-0005-0000-0000-000059940000}"/>
    <cellStyle name="SAPBEXundefined 5 2 2" xfId="16646" xr:uid="{00000000-0005-0000-0000-00005A940000}"/>
    <cellStyle name="SAPBEXundefined 5 2 2 2" xfId="28200" xr:uid="{00000000-0005-0000-0000-00005B940000}"/>
    <cellStyle name="SAPBEXundefined 5 2 2 3" xfId="39083" xr:uid="{00000000-0005-0000-0000-00005C940000}"/>
    <cellStyle name="SAPBEXundefined 5 2 3" xfId="18479" xr:uid="{00000000-0005-0000-0000-00005D940000}"/>
    <cellStyle name="SAPBEXundefined 5 2 3 2" xfId="29967" xr:uid="{00000000-0005-0000-0000-00005E940000}"/>
    <cellStyle name="SAPBEXundefined 5 2 3 3" xfId="40767" xr:uid="{00000000-0005-0000-0000-00005F940000}"/>
    <cellStyle name="SAPBEXundefined 5 2 4" xfId="20165" xr:uid="{00000000-0005-0000-0000-000060940000}"/>
    <cellStyle name="SAPBEXundefined 5 2 4 2" xfId="31653" xr:uid="{00000000-0005-0000-0000-000061940000}"/>
    <cellStyle name="SAPBEXundefined 5 2 4 3" xfId="42307" xr:uid="{00000000-0005-0000-0000-000062940000}"/>
    <cellStyle name="SAPBEXundefined 5 2 5" xfId="21899" xr:uid="{00000000-0005-0000-0000-000063940000}"/>
    <cellStyle name="SAPBEXundefined 5 2 5 2" xfId="33380" xr:uid="{00000000-0005-0000-0000-000064940000}"/>
    <cellStyle name="SAPBEXundefined 5 2 5 3" xfId="43846" xr:uid="{00000000-0005-0000-0000-000065940000}"/>
    <cellStyle name="SAPBEXundefined 5 2 6" xfId="12066" xr:uid="{00000000-0005-0000-0000-000066940000}"/>
    <cellStyle name="SAPBEXundefined 5 2 7" xfId="23723" xr:uid="{00000000-0005-0000-0000-000067940000}"/>
    <cellStyle name="SAPBEXundefined 5 2 8" xfId="35058" xr:uid="{00000000-0005-0000-0000-000068940000}"/>
    <cellStyle name="SAPBEXundefined 5 3" xfId="7913" xr:uid="{00000000-0005-0000-0000-000069940000}"/>
    <cellStyle name="SAPBEXundefined 5 3 2" xfId="16898" xr:uid="{00000000-0005-0000-0000-00006A940000}"/>
    <cellStyle name="SAPBEXundefined 5 3 2 2" xfId="28452" xr:uid="{00000000-0005-0000-0000-00006B940000}"/>
    <cellStyle name="SAPBEXundefined 5 3 2 3" xfId="39294" xr:uid="{00000000-0005-0000-0000-00006C940000}"/>
    <cellStyle name="SAPBEXundefined 5 3 3" xfId="18677" xr:uid="{00000000-0005-0000-0000-00006D940000}"/>
    <cellStyle name="SAPBEXundefined 5 3 3 2" xfId="30165" xr:uid="{00000000-0005-0000-0000-00006E940000}"/>
    <cellStyle name="SAPBEXundefined 5 3 3 3" xfId="40962" xr:uid="{00000000-0005-0000-0000-00006F940000}"/>
    <cellStyle name="SAPBEXundefined 5 3 4" xfId="20385" xr:uid="{00000000-0005-0000-0000-000070940000}"/>
    <cellStyle name="SAPBEXundefined 5 3 4 2" xfId="31873" xr:uid="{00000000-0005-0000-0000-000071940000}"/>
    <cellStyle name="SAPBEXundefined 5 3 4 3" xfId="42490" xr:uid="{00000000-0005-0000-0000-000072940000}"/>
    <cellStyle name="SAPBEXundefined 5 3 5" xfId="22119" xr:uid="{00000000-0005-0000-0000-000073940000}"/>
    <cellStyle name="SAPBEXundefined 5 3 5 2" xfId="33600" xr:uid="{00000000-0005-0000-0000-000074940000}"/>
    <cellStyle name="SAPBEXundefined 5 3 5 3" xfId="44029" xr:uid="{00000000-0005-0000-0000-000075940000}"/>
    <cellStyle name="SAPBEXundefined 5 3 6" xfId="12364" xr:uid="{00000000-0005-0000-0000-000076940000}"/>
    <cellStyle name="SAPBEXundefined 5 3 7" xfId="23943" xr:uid="{00000000-0005-0000-0000-000077940000}"/>
    <cellStyle name="SAPBEXundefined 5 3 8" xfId="35278" xr:uid="{00000000-0005-0000-0000-000078940000}"/>
    <cellStyle name="SAPBEXundefined 5 4" xfId="8015" xr:uid="{00000000-0005-0000-0000-000079940000}"/>
    <cellStyle name="SAPBEXundefined 5 4 2" xfId="17000" xr:uid="{00000000-0005-0000-0000-00007A940000}"/>
    <cellStyle name="SAPBEXundefined 5 4 2 2" xfId="28554" xr:uid="{00000000-0005-0000-0000-00007B940000}"/>
    <cellStyle name="SAPBEXundefined 5 4 2 3" xfId="39392" xr:uid="{00000000-0005-0000-0000-00007C940000}"/>
    <cellStyle name="SAPBEXundefined 5 4 3" xfId="18777" xr:uid="{00000000-0005-0000-0000-00007D940000}"/>
    <cellStyle name="SAPBEXundefined 5 4 3 2" xfId="30265" xr:uid="{00000000-0005-0000-0000-00007E940000}"/>
    <cellStyle name="SAPBEXundefined 5 4 3 3" xfId="41061" xr:uid="{00000000-0005-0000-0000-00007F940000}"/>
    <cellStyle name="SAPBEXundefined 5 4 4" xfId="20487" xr:uid="{00000000-0005-0000-0000-000080940000}"/>
    <cellStyle name="SAPBEXundefined 5 4 4 2" xfId="31975" xr:uid="{00000000-0005-0000-0000-000081940000}"/>
    <cellStyle name="SAPBEXundefined 5 4 4 3" xfId="42588" xr:uid="{00000000-0005-0000-0000-000082940000}"/>
    <cellStyle name="SAPBEXundefined 5 4 5" xfId="22221" xr:uid="{00000000-0005-0000-0000-000083940000}"/>
    <cellStyle name="SAPBEXundefined 5 4 5 2" xfId="33702" xr:uid="{00000000-0005-0000-0000-000084940000}"/>
    <cellStyle name="SAPBEXundefined 5 4 5 3" xfId="44127" xr:uid="{00000000-0005-0000-0000-000085940000}"/>
    <cellStyle name="SAPBEXundefined 5 4 6" xfId="12466" xr:uid="{00000000-0005-0000-0000-000086940000}"/>
    <cellStyle name="SAPBEXundefined 5 4 7" xfId="24045" xr:uid="{00000000-0005-0000-0000-000087940000}"/>
    <cellStyle name="SAPBEXundefined 5 4 8" xfId="35380" xr:uid="{00000000-0005-0000-0000-000088940000}"/>
    <cellStyle name="SAPBEXundefined 5 5" xfId="10377" xr:uid="{00000000-0005-0000-0000-000089940000}"/>
    <cellStyle name="SAPBEXundefined 5 6" xfId="14290" xr:uid="{00000000-0005-0000-0000-00008A940000}"/>
    <cellStyle name="SAPBEXundefined 5 6 2" xfId="25854" xr:uid="{00000000-0005-0000-0000-00008B940000}"/>
    <cellStyle name="SAPBEXundefined 5 6 3" xfId="37017" xr:uid="{00000000-0005-0000-0000-00008C940000}"/>
    <cellStyle name="SAPBEXundefined 5 7" xfId="14036" xr:uid="{00000000-0005-0000-0000-00008D940000}"/>
    <cellStyle name="SAPBEXundefined 5 7 2" xfId="25600" xr:uid="{00000000-0005-0000-0000-00008E940000}"/>
    <cellStyle name="SAPBEXundefined 5 7 3" xfId="36800" xr:uid="{00000000-0005-0000-0000-00008F940000}"/>
    <cellStyle name="SAPBEXundefined 5 8" xfId="15006" xr:uid="{00000000-0005-0000-0000-000090940000}"/>
    <cellStyle name="SAPBEXundefined 5 8 2" xfId="26564" xr:uid="{00000000-0005-0000-0000-000091940000}"/>
    <cellStyle name="SAPBEXundefined 5 8 3" xfId="37618" xr:uid="{00000000-0005-0000-0000-000092940000}"/>
    <cellStyle name="SAPBEXundefined 5 9" xfId="12738" xr:uid="{00000000-0005-0000-0000-000093940000}"/>
    <cellStyle name="SAPBEXundefined 5 9 2" xfId="24308" xr:uid="{00000000-0005-0000-0000-000094940000}"/>
    <cellStyle name="SAPBEXundefined 5 9 3" xfId="35630" xr:uid="{00000000-0005-0000-0000-000095940000}"/>
    <cellStyle name="SAPBEXundefined 6" xfId="12618" xr:uid="{00000000-0005-0000-0000-000096940000}"/>
    <cellStyle name="SAPBEXundefined 6 2" xfId="24188" xr:uid="{00000000-0005-0000-0000-000097940000}"/>
    <cellStyle name="SAPBEXundefined 6 3" xfId="35519" xr:uid="{00000000-0005-0000-0000-000098940000}"/>
    <cellStyle name="SAPBEXundefined 7" xfId="15181" xr:uid="{00000000-0005-0000-0000-000099940000}"/>
    <cellStyle name="SAPBEXundefined 7 2" xfId="26739" xr:uid="{00000000-0005-0000-0000-00009A940000}"/>
    <cellStyle name="SAPBEXundefined 7 3" xfId="37778" xr:uid="{00000000-0005-0000-0000-00009B940000}"/>
    <cellStyle name="SAPBEXundefined 8" xfId="17182" xr:uid="{00000000-0005-0000-0000-00009C940000}"/>
    <cellStyle name="SAPBEXundefined 8 2" xfId="28670" xr:uid="{00000000-0005-0000-0000-00009D940000}"/>
    <cellStyle name="SAPBEXundefined 8 3" xfId="39489" xr:uid="{00000000-0005-0000-0000-00009E940000}"/>
    <cellStyle name="SAPBEXundefined 9" xfId="12883" xr:uid="{00000000-0005-0000-0000-00009F940000}"/>
    <cellStyle name="SAPBEXundefined 9 2" xfId="24453" xr:uid="{00000000-0005-0000-0000-0000A0940000}"/>
    <cellStyle name="SAPBEXundefined 9 3" xfId="35768" xr:uid="{00000000-0005-0000-0000-0000A1940000}"/>
    <cellStyle name="Scores" xfId="4659" xr:uid="{00000000-0005-0000-0000-0000A2940000}"/>
    <cellStyle name="Scores 10" xfId="14376" xr:uid="{00000000-0005-0000-0000-0000A3940000}"/>
    <cellStyle name="Scores 10 2" xfId="25940" xr:uid="{00000000-0005-0000-0000-0000A4940000}"/>
    <cellStyle name="Scores 11" xfId="8284" xr:uid="{00000000-0005-0000-0000-0000A5940000}"/>
    <cellStyle name="Scores 12" xfId="8438" xr:uid="{00000000-0005-0000-0000-0000A6940000}"/>
    <cellStyle name="Scores 2" xfId="4660" xr:uid="{00000000-0005-0000-0000-0000A7940000}"/>
    <cellStyle name="Scores 2 10" xfId="9209" xr:uid="{00000000-0005-0000-0000-0000A8940000}"/>
    <cellStyle name="Scores 2 11" xfId="8083" xr:uid="{00000000-0005-0000-0000-0000A9940000}"/>
    <cellStyle name="Scores 2 12" xfId="8845" xr:uid="{00000000-0005-0000-0000-0000AA940000}"/>
    <cellStyle name="Scores 2 2" xfId="7425" xr:uid="{00000000-0005-0000-0000-0000AB940000}"/>
    <cellStyle name="Scores 2 2 2" xfId="16652" xr:uid="{00000000-0005-0000-0000-0000AC940000}"/>
    <cellStyle name="Scores 2 2 2 2" xfId="28206" xr:uid="{00000000-0005-0000-0000-0000AD940000}"/>
    <cellStyle name="Scores 2 2 3" xfId="18485" xr:uid="{00000000-0005-0000-0000-0000AE940000}"/>
    <cellStyle name="Scores 2 2 3 2" xfId="29973" xr:uid="{00000000-0005-0000-0000-0000AF940000}"/>
    <cellStyle name="Scores 2 2 4" xfId="20171" xr:uid="{00000000-0005-0000-0000-0000B0940000}"/>
    <cellStyle name="Scores 2 2 4 2" xfId="31659" xr:uid="{00000000-0005-0000-0000-0000B1940000}"/>
    <cellStyle name="Scores 2 2 5" xfId="21905" xr:uid="{00000000-0005-0000-0000-0000B2940000}"/>
    <cellStyle name="Scores 2 2 5 2" xfId="33386" xr:uid="{00000000-0005-0000-0000-0000B3940000}"/>
    <cellStyle name="Scores 2 2 6" xfId="12072" xr:uid="{00000000-0005-0000-0000-0000B4940000}"/>
    <cellStyle name="Scores 2 2 7" xfId="23729" xr:uid="{00000000-0005-0000-0000-0000B5940000}"/>
    <cellStyle name="Scores 2 2 8" xfId="35064" xr:uid="{00000000-0005-0000-0000-0000B6940000}"/>
    <cellStyle name="Scores 2 3" xfId="7919" xr:uid="{00000000-0005-0000-0000-0000B7940000}"/>
    <cellStyle name="Scores 2 3 2" xfId="16904" xr:uid="{00000000-0005-0000-0000-0000B8940000}"/>
    <cellStyle name="Scores 2 3 2 2" xfId="28458" xr:uid="{00000000-0005-0000-0000-0000B9940000}"/>
    <cellStyle name="Scores 2 3 3" xfId="18683" xr:uid="{00000000-0005-0000-0000-0000BA940000}"/>
    <cellStyle name="Scores 2 3 3 2" xfId="30171" xr:uid="{00000000-0005-0000-0000-0000BB940000}"/>
    <cellStyle name="Scores 2 3 4" xfId="20391" xr:uid="{00000000-0005-0000-0000-0000BC940000}"/>
    <cellStyle name="Scores 2 3 4 2" xfId="31879" xr:uid="{00000000-0005-0000-0000-0000BD940000}"/>
    <cellStyle name="Scores 2 3 5" xfId="22125" xr:uid="{00000000-0005-0000-0000-0000BE940000}"/>
    <cellStyle name="Scores 2 3 5 2" xfId="33606" xr:uid="{00000000-0005-0000-0000-0000BF940000}"/>
    <cellStyle name="Scores 2 3 6" xfId="12370" xr:uid="{00000000-0005-0000-0000-0000C0940000}"/>
    <cellStyle name="Scores 2 3 7" xfId="23949" xr:uid="{00000000-0005-0000-0000-0000C1940000}"/>
    <cellStyle name="Scores 2 3 8" xfId="35284" xr:uid="{00000000-0005-0000-0000-0000C2940000}"/>
    <cellStyle name="Scores 2 4" xfId="8021" xr:uid="{00000000-0005-0000-0000-0000C3940000}"/>
    <cellStyle name="Scores 2 4 2" xfId="17006" xr:uid="{00000000-0005-0000-0000-0000C4940000}"/>
    <cellStyle name="Scores 2 4 2 2" xfId="28560" xr:uid="{00000000-0005-0000-0000-0000C5940000}"/>
    <cellStyle name="Scores 2 4 3" xfId="18783" xr:uid="{00000000-0005-0000-0000-0000C6940000}"/>
    <cellStyle name="Scores 2 4 3 2" xfId="30271" xr:uid="{00000000-0005-0000-0000-0000C7940000}"/>
    <cellStyle name="Scores 2 4 4" xfId="20493" xr:uid="{00000000-0005-0000-0000-0000C8940000}"/>
    <cellStyle name="Scores 2 4 4 2" xfId="31981" xr:uid="{00000000-0005-0000-0000-0000C9940000}"/>
    <cellStyle name="Scores 2 4 5" xfId="22227" xr:uid="{00000000-0005-0000-0000-0000CA940000}"/>
    <cellStyle name="Scores 2 4 5 2" xfId="33708" xr:uid="{00000000-0005-0000-0000-0000CB940000}"/>
    <cellStyle name="Scores 2 4 6" xfId="12472" xr:uid="{00000000-0005-0000-0000-0000CC940000}"/>
    <cellStyle name="Scores 2 4 7" xfId="24051" xr:uid="{00000000-0005-0000-0000-0000CD940000}"/>
    <cellStyle name="Scores 2 4 8" xfId="35386" xr:uid="{00000000-0005-0000-0000-0000CE940000}"/>
    <cellStyle name="Scores 2 5" xfId="10379" xr:uid="{00000000-0005-0000-0000-0000CF940000}"/>
    <cellStyle name="Scores 2 6" xfId="14296" xr:uid="{00000000-0005-0000-0000-0000D0940000}"/>
    <cellStyle name="Scores 2 6 2" xfId="25860" xr:uid="{00000000-0005-0000-0000-0000D1940000}"/>
    <cellStyle name="Scores 2 7" xfId="13399" xr:uid="{00000000-0005-0000-0000-0000D2940000}"/>
    <cellStyle name="Scores 2 7 2" xfId="24966" xr:uid="{00000000-0005-0000-0000-0000D3940000}"/>
    <cellStyle name="Scores 2 8" xfId="14404" xr:uid="{00000000-0005-0000-0000-0000D4940000}"/>
    <cellStyle name="Scores 2 8 2" xfId="25968" xr:uid="{00000000-0005-0000-0000-0000D5940000}"/>
    <cellStyle name="Scores 2 9" xfId="13355" xr:uid="{00000000-0005-0000-0000-0000D6940000}"/>
    <cellStyle name="Scores 2 9 2" xfId="24923" xr:uid="{00000000-0005-0000-0000-0000D7940000}"/>
    <cellStyle name="Scores 3" xfId="4661" xr:uid="{00000000-0005-0000-0000-0000D8940000}"/>
    <cellStyle name="Scores 4" xfId="5534" xr:uid="{00000000-0005-0000-0000-0000D9940000}"/>
    <cellStyle name="Scores 4 2" xfId="15335" xr:uid="{00000000-0005-0000-0000-0000DA940000}"/>
    <cellStyle name="Scores 4 2 2" xfId="26890" xr:uid="{00000000-0005-0000-0000-0000DB940000}"/>
    <cellStyle name="Scores 4 3" xfId="17313" xr:uid="{00000000-0005-0000-0000-0000DC940000}"/>
    <cellStyle name="Scores 4 3 2" xfId="28801" xr:uid="{00000000-0005-0000-0000-0000DD940000}"/>
    <cellStyle name="Scores 4 4" xfId="18919" xr:uid="{00000000-0005-0000-0000-0000DE940000}"/>
    <cellStyle name="Scores 4 4 2" xfId="30407" xr:uid="{00000000-0005-0000-0000-0000DF940000}"/>
    <cellStyle name="Scores 4 5" xfId="20659" xr:uid="{00000000-0005-0000-0000-0000E0940000}"/>
    <cellStyle name="Scores 4 5 2" xfId="32143" xr:uid="{00000000-0005-0000-0000-0000E1940000}"/>
    <cellStyle name="Scores 4 6" xfId="10753" xr:uid="{00000000-0005-0000-0000-0000E2940000}"/>
    <cellStyle name="Scores 4 7" xfId="22491" xr:uid="{00000000-0005-0000-0000-0000E3940000}"/>
    <cellStyle name="Scores 4 8" xfId="33838" xr:uid="{00000000-0005-0000-0000-0000E4940000}"/>
    <cellStyle name="Scores 5" xfId="6951" xr:uid="{00000000-0005-0000-0000-0000E5940000}"/>
    <cellStyle name="Scores 5 2" xfId="16232" xr:uid="{00000000-0005-0000-0000-0000E6940000}"/>
    <cellStyle name="Scores 5 2 2" xfId="27786" xr:uid="{00000000-0005-0000-0000-0000E7940000}"/>
    <cellStyle name="Scores 5 3" xfId="18106" xr:uid="{00000000-0005-0000-0000-0000E8940000}"/>
    <cellStyle name="Scores 5 3 2" xfId="29594" xr:uid="{00000000-0005-0000-0000-0000E9940000}"/>
    <cellStyle name="Scores 5 4" xfId="19751" xr:uid="{00000000-0005-0000-0000-0000EA940000}"/>
    <cellStyle name="Scores 5 4 2" xfId="31239" xr:uid="{00000000-0005-0000-0000-0000EB940000}"/>
    <cellStyle name="Scores 5 5" xfId="21485" xr:uid="{00000000-0005-0000-0000-0000EC940000}"/>
    <cellStyle name="Scores 5 5 2" xfId="32966" xr:uid="{00000000-0005-0000-0000-0000ED940000}"/>
    <cellStyle name="Scores 5 6" xfId="11654" xr:uid="{00000000-0005-0000-0000-0000EE940000}"/>
    <cellStyle name="Scores 5 7" xfId="23309" xr:uid="{00000000-0005-0000-0000-0000EF940000}"/>
    <cellStyle name="Scores 5 8" xfId="34646" xr:uid="{00000000-0005-0000-0000-0000F0940000}"/>
    <cellStyle name="Scores 6" xfId="10378" xr:uid="{00000000-0005-0000-0000-0000F1940000}"/>
    <cellStyle name="Scores 7" xfId="13679" xr:uid="{00000000-0005-0000-0000-0000F2940000}"/>
    <cellStyle name="Scores 7 2" xfId="25243" xr:uid="{00000000-0005-0000-0000-0000F3940000}"/>
    <cellStyle name="Scores 8" xfId="14744" xr:uid="{00000000-0005-0000-0000-0000F4940000}"/>
    <cellStyle name="Scores 8 2" xfId="26303" xr:uid="{00000000-0005-0000-0000-0000F5940000}"/>
    <cellStyle name="Scores 9" xfId="12926" xr:uid="{00000000-0005-0000-0000-0000F6940000}"/>
    <cellStyle name="Scores 9 2" xfId="24496" xr:uid="{00000000-0005-0000-0000-0000F7940000}"/>
    <cellStyle name="SDH PROPOSAL" xfId="4662" xr:uid="{00000000-0005-0000-0000-0000F8940000}"/>
    <cellStyle name="SDH PROPOSAL 2" xfId="4663" xr:uid="{00000000-0005-0000-0000-0000F9940000}"/>
    <cellStyle name="SDH PROPOSAL 3" xfId="5535" xr:uid="{00000000-0005-0000-0000-0000FA940000}"/>
    <cellStyle name="SDH PROPOSAL 4" xfId="10380" xr:uid="{00000000-0005-0000-0000-0000FB940000}"/>
    <cellStyle name="SHADEDSTORES" xfId="4664" xr:uid="{00000000-0005-0000-0000-0000FC940000}"/>
    <cellStyle name="SHADEDSTORES 2" xfId="4665" xr:uid="{00000000-0005-0000-0000-0000FD940000}"/>
    <cellStyle name="SHADEDSTORES 2 2" xfId="7426" xr:uid="{00000000-0005-0000-0000-0000FE940000}"/>
    <cellStyle name="SHADEDSTORES 2 2 2" xfId="16653" xr:uid="{00000000-0005-0000-0000-0000FF940000}"/>
    <cellStyle name="SHADEDSTORES 2 2 2 2" xfId="28207" xr:uid="{00000000-0005-0000-0000-000000950000}"/>
    <cellStyle name="SHADEDSTORES 2 2 3" xfId="20172" xr:uid="{00000000-0005-0000-0000-000001950000}"/>
    <cellStyle name="SHADEDSTORES 2 2 3 2" xfId="31660" xr:uid="{00000000-0005-0000-0000-000002950000}"/>
    <cellStyle name="SHADEDSTORES 2 2 4" xfId="21906" xr:uid="{00000000-0005-0000-0000-000003950000}"/>
    <cellStyle name="SHADEDSTORES 2 2 4 2" xfId="33387" xr:uid="{00000000-0005-0000-0000-000004950000}"/>
    <cellStyle name="SHADEDSTORES 2 2 5" xfId="12073" xr:uid="{00000000-0005-0000-0000-000005950000}"/>
    <cellStyle name="SHADEDSTORES 2 2 6" xfId="23730" xr:uid="{00000000-0005-0000-0000-000006950000}"/>
    <cellStyle name="SHADEDSTORES 2 2 7" xfId="35065" xr:uid="{00000000-0005-0000-0000-000007950000}"/>
    <cellStyle name="SHADEDSTORES 2 3" xfId="6390" xr:uid="{00000000-0005-0000-0000-000008950000}"/>
    <cellStyle name="SHADEDSTORES 2 3 2" xfId="15671" xr:uid="{00000000-0005-0000-0000-000009950000}"/>
    <cellStyle name="SHADEDSTORES 2 3 2 2" xfId="27225" xr:uid="{00000000-0005-0000-0000-00000A950000}"/>
    <cellStyle name="SHADEDSTORES 2 3 3" xfId="19190" xr:uid="{00000000-0005-0000-0000-00000B950000}"/>
    <cellStyle name="SHADEDSTORES 2 3 3 2" xfId="30678" xr:uid="{00000000-0005-0000-0000-00000C950000}"/>
    <cellStyle name="SHADEDSTORES 2 3 4" xfId="20924" xr:uid="{00000000-0005-0000-0000-00000D950000}"/>
    <cellStyle name="SHADEDSTORES 2 3 4 2" xfId="32405" xr:uid="{00000000-0005-0000-0000-00000E950000}"/>
    <cellStyle name="SHADEDSTORES 2 3 5" xfId="11093" xr:uid="{00000000-0005-0000-0000-00000F950000}"/>
    <cellStyle name="SHADEDSTORES 2 3 6" xfId="22748" xr:uid="{00000000-0005-0000-0000-000010950000}"/>
    <cellStyle name="SHADEDSTORES 2 3 7" xfId="34085" xr:uid="{00000000-0005-0000-0000-000011950000}"/>
    <cellStyle name="SHADEDSTORES 2 4" xfId="6453" xr:uid="{00000000-0005-0000-0000-000012950000}"/>
    <cellStyle name="SHADEDSTORES 2 4 2" xfId="15734" xr:uid="{00000000-0005-0000-0000-000013950000}"/>
    <cellStyle name="SHADEDSTORES 2 4 2 2" xfId="27288" xr:uid="{00000000-0005-0000-0000-000014950000}"/>
    <cellStyle name="SHADEDSTORES 2 4 3" xfId="19253" xr:uid="{00000000-0005-0000-0000-000015950000}"/>
    <cellStyle name="SHADEDSTORES 2 4 3 2" xfId="30741" xr:uid="{00000000-0005-0000-0000-000016950000}"/>
    <cellStyle name="SHADEDSTORES 2 4 4" xfId="20987" xr:uid="{00000000-0005-0000-0000-000017950000}"/>
    <cellStyle name="SHADEDSTORES 2 4 4 2" xfId="32468" xr:uid="{00000000-0005-0000-0000-000018950000}"/>
    <cellStyle name="SHADEDSTORES 2 4 5" xfId="11156" xr:uid="{00000000-0005-0000-0000-000019950000}"/>
    <cellStyle name="SHADEDSTORES 2 4 6" xfId="22811" xr:uid="{00000000-0005-0000-0000-00001A950000}"/>
    <cellStyle name="SHADEDSTORES 2 4 7" xfId="34148" xr:uid="{00000000-0005-0000-0000-00001B950000}"/>
    <cellStyle name="SHADEDSTORES 2 5" xfId="10382" xr:uid="{00000000-0005-0000-0000-00001C950000}"/>
    <cellStyle name="SHADEDSTORES 2 6" xfId="14297" xr:uid="{00000000-0005-0000-0000-00001D950000}"/>
    <cellStyle name="SHADEDSTORES 2 6 2" xfId="25861" xr:uid="{00000000-0005-0000-0000-00001E950000}"/>
    <cellStyle name="SHADEDSTORES 2 7" xfId="16700" xr:uid="{00000000-0005-0000-0000-00001F950000}"/>
    <cellStyle name="SHADEDSTORES 2 7 2" xfId="28254" xr:uid="{00000000-0005-0000-0000-000020950000}"/>
    <cellStyle name="SHADEDSTORES 2 8" xfId="8843" xr:uid="{00000000-0005-0000-0000-000021950000}"/>
    <cellStyle name="SHADEDSTORES 3" xfId="4666" xr:uid="{00000000-0005-0000-0000-000022950000}"/>
    <cellStyle name="SHADEDSTORES 3 10" xfId="9295" xr:uid="{00000000-0005-0000-0000-000023950000}"/>
    <cellStyle name="SHADEDSTORES 3 11" xfId="10418" xr:uid="{00000000-0005-0000-0000-000024950000}"/>
    <cellStyle name="SHADEDSTORES 3 2" xfId="7259" xr:uid="{00000000-0005-0000-0000-000025950000}"/>
    <cellStyle name="SHADEDSTORES 3 2 2" xfId="16537" xr:uid="{00000000-0005-0000-0000-000026950000}"/>
    <cellStyle name="SHADEDSTORES 3 2 2 2" xfId="28091" xr:uid="{00000000-0005-0000-0000-000027950000}"/>
    <cellStyle name="SHADEDSTORES 3 2 3" xfId="20056" xr:uid="{00000000-0005-0000-0000-000028950000}"/>
    <cellStyle name="SHADEDSTORES 3 2 3 2" xfId="31544" xr:uid="{00000000-0005-0000-0000-000029950000}"/>
    <cellStyle name="SHADEDSTORES 3 2 4" xfId="21790" xr:uid="{00000000-0005-0000-0000-00002A950000}"/>
    <cellStyle name="SHADEDSTORES 3 2 4 2" xfId="33271" xr:uid="{00000000-0005-0000-0000-00002B950000}"/>
    <cellStyle name="SHADEDSTORES 3 2 5" xfId="11957" xr:uid="{00000000-0005-0000-0000-00002C950000}"/>
    <cellStyle name="SHADEDSTORES 3 2 6" xfId="23614" xr:uid="{00000000-0005-0000-0000-00002D950000}"/>
    <cellStyle name="SHADEDSTORES 3 2 7" xfId="34949" xr:uid="{00000000-0005-0000-0000-00002E950000}"/>
    <cellStyle name="SHADEDSTORES 3 3" xfId="7811" xr:uid="{00000000-0005-0000-0000-00002F950000}"/>
    <cellStyle name="SHADEDSTORES 3 3 2" xfId="16796" xr:uid="{00000000-0005-0000-0000-000030950000}"/>
    <cellStyle name="SHADEDSTORES 3 3 2 2" xfId="28350" xr:uid="{00000000-0005-0000-0000-000031950000}"/>
    <cellStyle name="SHADEDSTORES 3 3 3" xfId="20283" xr:uid="{00000000-0005-0000-0000-000032950000}"/>
    <cellStyle name="SHADEDSTORES 3 3 3 2" xfId="31771" xr:uid="{00000000-0005-0000-0000-000033950000}"/>
    <cellStyle name="SHADEDSTORES 3 3 4" xfId="22017" xr:uid="{00000000-0005-0000-0000-000034950000}"/>
    <cellStyle name="SHADEDSTORES 3 3 4 2" xfId="33498" xr:uid="{00000000-0005-0000-0000-000035950000}"/>
    <cellStyle name="SHADEDSTORES 3 3 5" xfId="12262" xr:uid="{00000000-0005-0000-0000-000036950000}"/>
    <cellStyle name="SHADEDSTORES 3 3 6" xfId="23841" xr:uid="{00000000-0005-0000-0000-000037950000}"/>
    <cellStyle name="SHADEDSTORES 3 3 7" xfId="35176" xr:uid="{00000000-0005-0000-0000-000038950000}"/>
    <cellStyle name="SHADEDSTORES 3 4" xfId="6450" xr:uid="{00000000-0005-0000-0000-000039950000}"/>
    <cellStyle name="SHADEDSTORES 3 4 2" xfId="15731" xr:uid="{00000000-0005-0000-0000-00003A950000}"/>
    <cellStyle name="SHADEDSTORES 3 4 2 2" xfId="27285" xr:uid="{00000000-0005-0000-0000-00003B950000}"/>
    <cellStyle name="SHADEDSTORES 3 4 3" xfId="19250" xr:uid="{00000000-0005-0000-0000-00003C950000}"/>
    <cellStyle name="SHADEDSTORES 3 4 3 2" xfId="30738" xr:uid="{00000000-0005-0000-0000-00003D950000}"/>
    <cellStyle name="SHADEDSTORES 3 4 4" xfId="20984" xr:uid="{00000000-0005-0000-0000-00003E950000}"/>
    <cellStyle name="SHADEDSTORES 3 4 4 2" xfId="32465" xr:uid="{00000000-0005-0000-0000-00003F950000}"/>
    <cellStyle name="SHADEDSTORES 3 4 5" xfId="11153" xr:uid="{00000000-0005-0000-0000-000040950000}"/>
    <cellStyle name="SHADEDSTORES 3 4 6" xfId="22808" xr:uid="{00000000-0005-0000-0000-000041950000}"/>
    <cellStyle name="SHADEDSTORES 3 4 7" xfId="34145" xr:uid="{00000000-0005-0000-0000-000042950000}"/>
    <cellStyle name="SHADEDSTORES 3 5" xfId="10383" xr:uid="{00000000-0005-0000-0000-000043950000}"/>
    <cellStyle name="SHADEDSTORES 3 6" xfId="14145" xr:uid="{00000000-0005-0000-0000-000044950000}"/>
    <cellStyle name="SHADEDSTORES 3 6 2" xfId="25709" xr:uid="{00000000-0005-0000-0000-000045950000}"/>
    <cellStyle name="SHADEDSTORES 3 7" xfId="15060" xr:uid="{00000000-0005-0000-0000-000046950000}"/>
    <cellStyle name="SHADEDSTORES 3 7 2" xfId="26618" xr:uid="{00000000-0005-0000-0000-000047950000}"/>
    <cellStyle name="SHADEDSTORES 3 8" xfId="13205" xr:uid="{00000000-0005-0000-0000-000048950000}"/>
    <cellStyle name="SHADEDSTORES 3 8 2" xfId="24773" xr:uid="{00000000-0005-0000-0000-000049950000}"/>
    <cellStyle name="SHADEDSTORES 3 9" xfId="9060" xr:uid="{00000000-0005-0000-0000-00004A950000}"/>
    <cellStyle name="SHADEDSTORES 4" xfId="5536" xr:uid="{00000000-0005-0000-0000-00004B950000}"/>
    <cellStyle name="SHADEDSTORES 4 2" xfId="12523" xr:uid="{00000000-0005-0000-0000-00004C950000}"/>
    <cellStyle name="SHADEDSTORES 4 2 2" xfId="17057" xr:uid="{00000000-0005-0000-0000-00004D950000}"/>
    <cellStyle name="SHADEDSTORES 4 2 2 2" xfId="28611" xr:uid="{00000000-0005-0000-0000-00004E950000}"/>
    <cellStyle name="SHADEDSTORES 4 2 2 3" xfId="39448" xr:uid="{00000000-0005-0000-0000-00004F950000}"/>
    <cellStyle name="SHADEDSTORES 4 2 3" xfId="18834" xr:uid="{00000000-0005-0000-0000-000050950000}"/>
    <cellStyle name="SHADEDSTORES 4 2 3 2" xfId="30322" xr:uid="{00000000-0005-0000-0000-000051950000}"/>
    <cellStyle name="SHADEDSTORES 4 2 3 3" xfId="41117" xr:uid="{00000000-0005-0000-0000-000052950000}"/>
    <cellStyle name="SHADEDSTORES 4 2 4" xfId="20544" xr:uid="{00000000-0005-0000-0000-000053950000}"/>
    <cellStyle name="SHADEDSTORES 4 2 4 2" xfId="32032" xr:uid="{00000000-0005-0000-0000-000054950000}"/>
    <cellStyle name="SHADEDSTORES 4 2 4 3" xfId="42644" xr:uid="{00000000-0005-0000-0000-000055950000}"/>
    <cellStyle name="SHADEDSTORES 4 2 5" xfId="22278" xr:uid="{00000000-0005-0000-0000-000056950000}"/>
    <cellStyle name="SHADEDSTORES 4 2 5 2" xfId="33759" xr:uid="{00000000-0005-0000-0000-000057950000}"/>
    <cellStyle name="SHADEDSTORES 4 2 5 3" xfId="44183" xr:uid="{00000000-0005-0000-0000-000058950000}"/>
    <cellStyle name="SHADEDSTORES 4 2 6" xfId="24102" xr:uid="{00000000-0005-0000-0000-000059950000}"/>
    <cellStyle name="SHADEDSTORES 4 3" xfId="15337" xr:uid="{00000000-0005-0000-0000-00005A950000}"/>
    <cellStyle name="SHADEDSTORES 4 3 2" xfId="26892" xr:uid="{00000000-0005-0000-0000-00005B950000}"/>
    <cellStyle name="SHADEDSTORES 4 4" xfId="18920" xr:uid="{00000000-0005-0000-0000-00005C950000}"/>
    <cellStyle name="SHADEDSTORES 4 4 2" xfId="30408" xr:uid="{00000000-0005-0000-0000-00005D950000}"/>
    <cellStyle name="SHADEDSTORES 4 5" xfId="20660" xr:uid="{00000000-0005-0000-0000-00005E950000}"/>
    <cellStyle name="SHADEDSTORES 4 5 2" xfId="32144" xr:uid="{00000000-0005-0000-0000-00005F950000}"/>
    <cellStyle name="SHADEDSTORES 4 6" xfId="10754" xr:uid="{00000000-0005-0000-0000-000060950000}"/>
    <cellStyle name="SHADEDSTORES 4 7" xfId="22492" xr:uid="{00000000-0005-0000-0000-000061950000}"/>
    <cellStyle name="SHADEDSTORES 4 8" xfId="33839" xr:uid="{00000000-0005-0000-0000-000062950000}"/>
    <cellStyle name="SHADEDSTORES 5" xfId="6952" xr:uid="{00000000-0005-0000-0000-000063950000}"/>
    <cellStyle name="SHADEDSTORES 5 2" xfId="16233" xr:uid="{00000000-0005-0000-0000-000064950000}"/>
    <cellStyle name="SHADEDSTORES 5 2 2" xfId="27787" xr:uid="{00000000-0005-0000-0000-000065950000}"/>
    <cellStyle name="SHADEDSTORES 5 3" xfId="19752" xr:uid="{00000000-0005-0000-0000-000066950000}"/>
    <cellStyle name="SHADEDSTORES 5 3 2" xfId="31240" xr:uid="{00000000-0005-0000-0000-000067950000}"/>
    <cellStyle name="SHADEDSTORES 5 4" xfId="21486" xr:uid="{00000000-0005-0000-0000-000068950000}"/>
    <cellStyle name="SHADEDSTORES 5 4 2" xfId="32967" xr:uid="{00000000-0005-0000-0000-000069950000}"/>
    <cellStyle name="SHADEDSTORES 5 5" xfId="11655" xr:uid="{00000000-0005-0000-0000-00006A950000}"/>
    <cellStyle name="SHADEDSTORES 5 6" xfId="23310" xr:uid="{00000000-0005-0000-0000-00006B950000}"/>
    <cellStyle name="SHADEDSTORES 5 7" xfId="34647" xr:uid="{00000000-0005-0000-0000-00006C950000}"/>
    <cellStyle name="SHADEDSTORES 6" xfId="10381" xr:uid="{00000000-0005-0000-0000-00006D950000}"/>
    <cellStyle name="SHADEDSTORES 7" xfId="13681" xr:uid="{00000000-0005-0000-0000-00006E950000}"/>
    <cellStyle name="SHADEDSTORES 7 2" xfId="25245" xr:uid="{00000000-0005-0000-0000-00006F950000}"/>
    <cellStyle name="SHADEDSTORES 8" xfId="12940" xr:uid="{00000000-0005-0000-0000-000070950000}"/>
    <cellStyle name="SHADEDSTORES 8 2" xfId="24510" xr:uid="{00000000-0005-0000-0000-000071950000}"/>
    <cellStyle name="SHADEDSTORES 9" xfId="8439" xr:uid="{00000000-0005-0000-0000-000072950000}"/>
    <cellStyle name="specstores" xfId="4667" xr:uid="{00000000-0005-0000-0000-000073950000}"/>
    <cellStyle name="specstores 2" xfId="4668" xr:uid="{00000000-0005-0000-0000-000074950000}"/>
    <cellStyle name="specstores 3" xfId="5537" xr:uid="{00000000-0005-0000-0000-000075950000}"/>
    <cellStyle name="specstores 4" xfId="10384" xr:uid="{00000000-0005-0000-0000-000076950000}"/>
    <cellStyle name="Standard_ERLANG" xfId="4669" xr:uid="{00000000-0005-0000-0000-000077950000}"/>
    <cellStyle name="Style 1" xfId="12" xr:uid="{00000000-0005-0000-0000-000078950000}"/>
    <cellStyle name="Style 1 2" xfId="4671" xr:uid="{00000000-0005-0000-0000-000079950000}"/>
    <cellStyle name="Style 1 2 2" xfId="4672" xr:uid="{00000000-0005-0000-0000-00007A950000}"/>
    <cellStyle name="Style 1 2 2 2" xfId="4673" xr:uid="{00000000-0005-0000-0000-00007B950000}"/>
    <cellStyle name="Style 1 2 2 3" xfId="5539" xr:uid="{00000000-0005-0000-0000-00007C950000}"/>
    <cellStyle name="Style 1 2 2 4" xfId="10386" xr:uid="{00000000-0005-0000-0000-00007D950000}"/>
    <cellStyle name="Style 1 2 3" xfId="4674" xr:uid="{00000000-0005-0000-0000-00007E950000}"/>
    <cellStyle name="Style 1 2 3 2" xfId="4675" xr:uid="{00000000-0005-0000-0000-00007F950000}"/>
    <cellStyle name="Style 1 2 3 3" xfId="5540" xr:uid="{00000000-0005-0000-0000-000080950000}"/>
    <cellStyle name="Style 1 2 3 4" xfId="10387" xr:uid="{00000000-0005-0000-0000-000081950000}"/>
    <cellStyle name="Style 1 2 4" xfId="4676" xr:uid="{00000000-0005-0000-0000-000082950000}"/>
    <cellStyle name="Style 1 2 4 2" xfId="6221" xr:uid="{00000000-0005-0000-0000-000083950000}"/>
    <cellStyle name="Style 1 2 4 3" xfId="10389" xr:uid="{00000000-0005-0000-0000-000084950000}"/>
    <cellStyle name="Style 1 2 5" xfId="5538" xr:uid="{00000000-0005-0000-0000-000085950000}"/>
    <cellStyle name="Style 1 2 6" xfId="10385" xr:uid="{00000000-0005-0000-0000-000086950000}"/>
    <cellStyle name="Style 1 3" xfId="11" xr:uid="{00000000-0005-0000-0000-000087950000}"/>
    <cellStyle name="Style 1 3 2" xfId="4678" xr:uid="{00000000-0005-0000-0000-000088950000}"/>
    <cellStyle name="Style 1 3 2 2" xfId="6222" xr:uid="{00000000-0005-0000-0000-000089950000}"/>
    <cellStyle name="Style 1 3 2 3" xfId="10391" xr:uid="{00000000-0005-0000-0000-00008A950000}"/>
    <cellStyle name="Style 1 3 3" xfId="5541" xr:uid="{00000000-0005-0000-0000-00008B950000}"/>
    <cellStyle name="Style 1 3 4" xfId="10390" xr:uid="{00000000-0005-0000-0000-00008C950000}"/>
    <cellStyle name="Style 1 3 5" xfId="4677" xr:uid="{00000000-0005-0000-0000-00008D950000}"/>
    <cellStyle name="Style 1 4" xfId="4679" xr:uid="{00000000-0005-0000-0000-00008E950000}"/>
    <cellStyle name="Style 1 4 2" xfId="4680" xr:uid="{00000000-0005-0000-0000-00008F950000}"/>
    <cellStyle name="Style 1 4 3" xfId="5542" xr:uid="{00000000-0005-0000-0000-000090950000}"/>
    <cellStyle name="Style 1 4 4" xfId="10392" xr:uid="{00000000-0005-0000-0000-000091950000}"/>
    <cellStyle name="Style 1 5" xfId="4681" xr:uid="{00000000-0005-0000-0000-000092950000}"/>
    <cellStyle name="Style 1 5 2" xfId="4682" xr:uid="{00000000-0005-0000-0000-000093950000}"/>
    <cellStyle name="Style 1 5 3" xfId="5543" xr:uid="{00000000-0005-0000-0000-000094950000}"/>
    <cellStyle name="Style 1 5 4" xfId="10393" xr:uid="{00000000-0005-0000-0000-000095950000}"/>
    <cellStyle name="Style 1 6" xfId="4683" xr:uid="{00000000-0005-0000-0000-000096950000}"/>
    <cellStyle name="Style 1 7" xfId="4684" xr:uid="{00000000-0005-0000-0000-000097950000}"/>
    <cellStyle name="Style 1 8" xfId="4670" xr:uid="{00000000-0005-0000-0000-000098950000}"/>
    <cellStyle name="Subtotal" xfId="4685" xr:uid="{00000000-0005-0000-0000-000099950000}"/>
    <cellStyle name="Subtotal 2" xfId="4686" xr:uid="{00000000-0005-0000-0000-00009A950000}"/>
    <cellStyle name="Subtotal 3" xfId="5544" xr:uid="{00000000-0005-0000-0000-00009B950000}"/>
    <cellStyle name="Subtotal 4" xfId="10396" xr:uid="{00000000-0005-0000-0000-00009C950000}"/>
    <cellStyle name="SymbolBlue" xfId="4687" xr:uid="{00000000-0005-0000-0000-00009D950000}"/>
    <cellStyle name="SymbolBlue 10" xfId="17181" xr:uid="{00000000-0005-0000-0000-00009E950000}"/>
    <cellStyle name="SymbolBlue 10 2" xfId="28669" xr:uid="{00000000-0005-0000-0000-00009F950000}"/>
    <cellStyle name="SymbolBlue 10 3" xfId="39488" xr:uid="{00000000-0005-0000-0000-0000A0950000}"/>
    <cellStyle name="SymbolBlue 11" xfId="13114" xr:uid="{00000000-0005-0000-0000-0000A1950000}"/>
    <cellStyle name="SymbolBlue 11 2" xfId="24683" xr:uid="{00000000-0005-0000-0000-0000A2950000}"/>
    <cellStyle name="SymbolBlue 11 3" xfId="35971" xr:uid="{00000000-0005-0000-0000-0000A3950000}"/>
    <cellStyle name="SymbolBlue 12" xfId="13087" xr:uid="{00000000-0005-0000-0000-0000A4950000}"/>
    <cellStyle name="SymbolBlue 12 2" xfId="24656" xr:uid="{00000000-0005-0000-0000-0000A5950000}"/>
    <cellStyle name="SymbolBlue 12 3" xfId="35944" xr:uid="{00000000-0005-0000-0000-0000A6950000}"/>
    <cellStyle name="SymbolBlue 13" xfId="20585" xr:uid="{00000000-0005-0000-0000-0000A7950000}"/>
    <cellStyle name="SymbolBlue 13 2" xfId="32072" xr:uid="{00000000-0005-0000-0000-0000A8950000}"/>
    <cellStyle name="SymbolBlue 13 3" xfId="42683" xr:uid="{00000000-0005-0000-0000-0000A9950000}"/>
    <cellStyle name="SymbolBlue 14" xfId="8723" xr:uid="{00000000-0005-0000-0000-0000AA950000}"/>
    <cellStyle name="SymbolBlue 2" xfId="4688" xr:uid="{00000000-0005-0000-0000-0000AB950000}"/>
    <cellStyle name="SymbolBlue 2 10" xfId="14743" xr:uid="{00000000-0005-0000-0000-0000AC950000}"/>
    <cellStyle name="SymbolBlue 2 10 2" xfId="26302" xr:uid="{00000000-0005-0000-0000-0000AD950000}"/>
    <cellStyle name="SymbolBlue 2 10 3" xfId="37397" xr:uid="{00000000-0005-0000-0000-0000AE950000}"/>
    <cellStyle name="SymbolBlue 2 11" xfId="13870" xr:uid="{00000000-0005-0000-0000-0000AF950000}"/>
    <cellStyle name="SymbolBlue 2 11 2" xfId="25434" xr:uid="{00000000-0005-0000-0000-0000B0950000}"/>
    <cellStyle name="SymbolBlue 2 11 3" xfId="36644" xr:uid="{00000000-0005-0000-0000-0000B1950000}"/>
    <cellStyle name="SymbolBlue 2 12" xfId="15042" xr:uid="{00000000-0005-0000-0000-0000B2950000}"/>
    <cellStyle name="SymbolBlue 2 12 2" xfId="26600" xr:uid="{00000000-0005-0000-0000-0000B3950000}"/>
    <cellStyle name="SymbolBlue 2 12 3" xfId="37650" xr:uid="{00000000-0005-0000-0000-0000B4950000}"/>
    <cellStyle name="SymbolBlue 2 13" xfId="13343" xr:uid="{00000000-0005-0000-0000-0000B5950000}"/>
    <cellStyle name="SymbolBlue 2 13 2" xfId="24911" xr:uid="{00000000-0005-0000-0000-0000B6950000}"/>
    <cellStyle name="SymbolBlue 2 13 3" xfId="36184" xr:uid="{00000000-0005-0000-0000-0000B7950000}"/>
    <cellStyle name="SymbolBlue 2 14" xfId="8283" xr:uid="{00000000-0005-0000-0000-0000B8950000}"/>
    <cellStyle name="SymbolBlue 2 2" xfId="4689" xr:uid="{00000000-0005-0000-0000-0000B9950000}"/>
    <cellStyle name="SymbolBlue 2 2 10" xfId="8567" xr:uid="{00000000-0005-0000-0000-0000BA950000}"/>
    <cellStyle name="SymbolBlue 2 2 2" xfId="6264" xr:uid="{00000000-0005-0000-0000-0000BB950000}"/>
    <cellStyle name="SymbolBlue 2 2 2 10" xfId="9033" xr:uid="{00000000-0005-0000-0000-0000BC950000}"/>
    <cellStyle name="SymbolBlue 2 2 2 11" xfId="9321" xr:uid="{00000000-0005-0000-0000-0000BD950000}"/>
    <cellStyle name="SymbolBlue 2 2 2 12" xfId="8701" xr:uid="{00000000-0005-0000-0000-0000BE950000}"/>
    <cellStyle name="SymbolBlue 2 2 2 2" xfId="7230" xr:uid="{00000000-0005-0000-0000-0000BF950000}"/>
    <cellStyle name="SymbolBlue 2 2 2 2 2" xfId="16511" xr:uid="{00000000-0005-0000-0000-0000C0950000}"/>
    <cellStyle name="SymbolBlue 2 2 2 2 2 2" xfId="28065" xr:uid="{00000000-0005-0000-0000-0000C1950000}"/>
    <cellStyle name="SymbolBlue 2 2 2 2 2 3" xfId="38968" xr:uid="{00000000-0005-0000-0000-0000C2950000}"/>
    <cellStyle name="SymbolBlue 2 2 2 2 3" xfId="18360" xr:uid="{00000000-0005-0000-0000-0000C3950000}"/>
    <cellStyle name="SymbolBlue 2 2 2 2 3 2" xfId="29848" xr:uid="{00000000-0005-0000-0000-0000C4950000}"/>
    <cellStyle name="SymbolBlue 2 2 2 2 3 3" xfId="40649" xr:uid="{00000000-0005-0000-0000-0000C5950000}"/>
    <cellStyle name="SymbolBlue 2 2 2 2 4" xfId="20030" xr:uid="{00000000-0005-0000-0000-0000C6950000}"/>
    <cellStyle name="SymbolBlue 2 2 2 2 4 2" xfId="31518" xr:uid="{00000000-0005-0000-0000-0000C7950000}"/>
    <cellStyle name="SymbolBlue 2 2 2 2 4 3" xfId="42192" xr:uid="{00000000-0005-0000-0000-0000C8950000}"/>
    <cellStyle name="SymbolBlue 2 2 2 2 5" xfId="21764" xr:uid="{00000000-0005-0000-0000-0000C9950000}"/>
    <cellStyle name="SymbolBlue 2 2 2 2 5 2" xfId="33245" xr:uid="{00000000-0005-0000-0000-0000CA950000}"/>
    <cellStyle name="SymbolBlue 2 2 2 2 5 3" xfId="43731" xr:uid="{00000000-0005-0000-0000-0000CB950000}"/>
    <cellStyle name="SymbolBlue 2 2 2 2 6" xfId="11931" xr:uid="{00000000-0005-0000-0000-0000CC950000}"/>
    <cellStyle name="SymbolBlue 2 2 2 2 7" xfId="23588" xr:uid="{00000000-0005-0000-0000-0000CD950000}"/>
    <cellStyle name="SymbolBlue 2 2 2 2 8" xfId="34923" xr:uid="{00000000-0005-0000-0000-0000CE950000}"/>
    <cellStyle name="SymbolBlue 2 2 2 3" xfId="6472" xr:uid="{00000000-0005-0000-0000-0000CF950000}"/>
    <cellStyle name="SymbolBlue 2 2 2 3 2" xfId="15753" xr:uid="{00000000-0005-0000-0000-0000D0950000}"/>
    <cellStyle name="SymbolBlue 2 2 2 3 2 2" xfId="27307" xr:uid="{00000000-0005-0000-0000-0000D1950000}"/>
    <cellStyle name="SymbolBlue 2 2 2 3 2 3" xfId="38292" xr:uid="{00000000-0005-0000-0000-0000D2950000}"/>
    <cellStyle name="SymbolBlue 2 2 2 3 3" xfId="17676" xr:uid="{00000000-0005-0000-0000-0000D3950000}"/>
    <cellStyle name="SymbolBlue 2 2 2 3 3 2" xfId="29164" xr:uid="{00000000-0005-0000-0000-0000D4950000}"/>
    <cellStyle name="SymbolBlue 2 2 2 3 3 3" xfId="39967" xr:uid="{00000000-0005-0000-0000-0000D5950000}"/>
    <cellStyle name="SymbolBlue 2 2 2 3 4" xfId="19272" xr:uid="{00000000-0005-0000-0000-0000D6950000}"/>
    <cellStyle name="SymbolBlue 2 2 2 3 4 2" xfId="30760" xr:uid="{00000000-0005-0000-0000-0000D7950000}"/>
    <cellStyle name="SymbolBlue 2 2 2 3 4 3" xfId="41516" xr:uid="{00000000-0005-0000-0000-0000D8950000}"/>
    <cellStyle name="SymbolBlue 2 2 2 3 5" xfId="21006" xr:uid="{00000000-0005-0000-0000-0000D9950000}"/>
    <cellStyle name="SymbolBlue 2 2 2 3 5 2" xfId="32487" xr:uid="{00000000-0005-0000-0000-0000DA950000}"/>
    <cellStyle name="SymbolBlue 2 2 2 3 5 3" xfId="43055" xr:uid="{00000000-0005-0000-0000-0000DB950000}"/>
    <cellStyle name="SymbolBlue 2 2 2 3 6" xfId="11175" xr:uid="{00000000-0005-0000-0000-0000DC950000}"/>
    <cellStyle name="SymbolBlue 2 2 2 3 7" xfId="22830" xr:uid="{00000000-0005-0000-0000-0000DD950000}"/>
    <cellStyle name="SymbolBlue 2 2 2 3 8" xfId="34167" xr:uid="{00000000-0005-0000-0000-0000DE950000}"/>
    <cellStyle name="SymbolBlue 2 2 2 4" xfId="6673" xr:uid="{00000000-0005-0000-0000-0000DF950000}"/>
    <cellStyle name="SymbolBlue 2 2 2 4 2" xfId="15954" xr:uid="{00000000-0005-0000-0000-0000E0950000}"/>
    <cellStyle name="SymbolBlue 2 2 2 4 2 2" xfId="27508" xr:uid="{00000000-0005-0000-0000-0000E1950000}"/>
    <cellStyle name="SymbolBlue 2 2 2 4 2 3" xfId="38473" xr:uid="{00000000-0005-0000-0000-0000E2950000}"/>
    <cellStyle name="SymbolBlue 2 2 2 4 3" xfId="17859" xr:uid="{00000000-0005-0000-0000-0000E3950000}"/>
    <cellStyle name="SymbolBlue 2 2 2 4 3 2" xfId="29347" xr:uid="{00000000-0005-0000-0000-0000E4950000}"/>
    <cellStyle name="SymbolBlue 2 2 2 4 3 3" xfId="40150" xr:uid="{00000000-0005-0000-0000-0000E5950000}"/>
    <cellStyle name="SymbolBlue 2 2 2 4 4" xfId="19473" xr:uid="{00000000-0005-0000-0000-0000E6950000}"/>
    <cellStyle name="SymbolBlue 2 2 2 4 4 2" xfId="30961" xr:uid="{00000000-0005-0000-0000-0000E7950000}"/>
    <cellStyle name="SymbolBlue 2 2 2 4 4 3" xfId="41697" xr:uid="{00000000-0005-0000-0000-0000E8950000}"/>
    <cellStyle name="SymbolBlue 2 2 2 4 5" xfId="21207" xr:uid="{00000000-0005-0000-0000-0000E9950000}"/>
    <cellStyle name="SymbolBlue 2 2 2 4 5 2" xfId="32688" xr:uid="{00000000-0005-0000-0000-0000EA950000}"/>
    <cellStyle name="SymbolBlue 2 2 2 4 5 3" xfId="43236" xr:uid="{00000000-0005-0000-0000-0000EB950000}"/>
    <cellStyle name="SymbolBlue 2 2 2 4 6" xfId="11376" xr:uid="{00000000-0005-0000-0000-0000EC950000}"/>
    <cellStyle name="SymbolBlue 2 2 2 4 7" xfId="23031" xr:uid="{00000000-0005-0000-0000-0000ED950000}"/>
    <cellStyle name="SymbolBlue 2 2 2 4 8" xfId="34368" xr:uid="{00000000-0005-0000-0000-0000EE950000}"/>
    <cellStyle name="SymbolBlue 2 2 2 5" xfId="10970" xr:uid="{00000000-0005-0000-0000-0000EF950000}"/>
    <cellStyle name="SymbolBlue 2 2 2 5 2" xfId="15545" xr:uid="{00000000-0005-0000-0000-0000F0950000}"/>
    <cellStyle name="SymbolBlue 2 2 2 5 2 2" xfId="27099" xr:uid="{00000000-0005-0000-0000-0000F1950000}"/>
    <cellStyle name="SymbolBlue 2 2 2 5 2 3" xfId="38111" xr:uid="{00000000-0005-0000-0000-0000F2950000}"/>
    <cellStyle name="SymbolBlue 2 2 2 5 3" xfId="17489" xr:uid="{00000000-0005-0000-0000-0000F3950000}"/>
    <cellStyle name="SymbolBlue 2 2 2 5 3 2" xfId="28977" xr:uid="{00000000-0005-0000-0000-0000F4950000}"/>
    <cellStyle name="SymbolBlue 2 2 2 5 3 3" xfId="39780" xr:uid="{00000000-0005-0000-0000-0000F5950000}"/>
    <cellStyle name="SymbolBlue 2 2 2 5 4" xfId="19064" xr:uid="{00000000-0005-0000-0000-0000F6950000}"/>
    <cellStyle name="SymbolBlue 2 2 2 5 4 2" xfId="30552" xr:uid="{00000000-0005-0000-0000-0000F7950000}"/>
    <cellStyle name="SymbolBlue 2 2 2 5 4 3" xfId="41335" xr:uid="{00000000-0005-0000-0000-0000F8950000}"/>
    <cellStyle name="SymbolBlue 2 2 2 5 5" xfId="20798" xr:uid="{00000000-0005-0000-0000-0000F9950000}"/>
    <cellStyle name="SymbolBlue 2 2 2 5 5 2" xfId="32280" xr:uid="{00000000-0005-0000-0000-0000FA950000}"/>
    <cellStyle name="SymbolBlue 2 2 2 5 5 3" xfId="42875" xr:uid="{00000000-0005-0000-0000-0000FB950000}"/>
    <cellStyle name="SymbolBlue 2 2 2 5 6" xfId="22623" xr:uid="{00000000-0005-0000-0000-0000FC950000}"/>
    <cellStyle name="SymbolBlue 2 2 2 5 7" xfId="33965" xr:uid="{00000000-0005-0000-0000-0000FD950000}"/>
    <cellStyle name="SymbolBlue 2 2 2 6" xfId="14118" xr:uid="{00000000-0005-0000-0000-0000FE950000}"/>
    <cellStyle name="SymbolBlue 2 2 2 6 2" xfId="25682" xr:uid="{00000000-0005-0000-0000-0000FF950000}"/>
    <cellStyle name="SymbolBlue 2 2 2 6 3" xfId="36872" xr:uid="{00000000-0005-0000-0000-000000960000}"/>
    <cellStyle name="SymbolBlue 2 2 2 7" xfId="13026" xr:uid="{00000000-0005-0000-0000-000001960000}"/>
    <cellStyle name="SymbolBlue 2 2 2 7 2" xfId="24595" xr:uid="{00000000-0005-0000-0000-000002960000}"/>
    <cellStyle name="SymbolBlue 2 2 2 7 3" xfId="35884" xr:uid="{00000000-0005-0000-0000-000003960000}"/>
    <cellStyle name="SymbolBlue 2 2 2 8" xfId="12628" xr:uid="{00000000-0005-0000-0000-000004960000}"/>
    <cellStyle name="SymbolBlue 2 2 2 8 2" xfId="24198" xr:uid="{00000000-0005-0000-0000-000005960000}"/>
    <cellStyle name="SymbolBlue 2 2 2 8 3" xfId="35529" xr:uid="{00000000-0005-0000-0000-000006960000}"/>
    <cellStyle name="SymbolBlue 2 2 2 9" xfId="15097" xr:uid="{00000000-0005-0000-0000-000007960000}"/>
    <cellStyle name="SymbolBlue 2 2 2 9 2" xfId="26655" xr:uid="{00000000-0005-0000-0000-000008960000}"/>
    <cellStyle name="SymbolBlue 2 2 2 9 3" xfId="37699" xr:uid="{00000000-0005-0000-0000-000009960000}"/>
    <cellStyle name="SymbolBlue 2 2 3" xfId="6224" xr:uid="{00000000-0005-0000-0000-00000A960000}"/>
    <cellStyle name="SymbolBlue 2 2 3 2" xfId="15513" xr:uid="{00000000-0005-0000-0000-00000B960000}"/>
    <cellStyle name="SymbolBlue 2 2 3 2 2" xfId="27067" xr:uid="{00000000-0005-0000-0000-00000C960000}"/>
    <cellStyle name="SymbolBlue 2 2 3 2 3" xfId="38081" xr:uid="{00000000-0005-0000-0000-00000D960000}"/>
    <cellStyle name="SymbolBlue 2 2 3 3" xfId="17460" xr:uid="{00000000-0005-0000-0000-00000E960000}"/>
    <cellStyle name="SymbolBlue 2 2 3 3 2" xfId="28948" xr:uid="{00000000-0005-0000-0000-00000F960000}"/>
    <cellStyle name="SymbolBlue 2 2 3 3 3" xfId="39751" xr:uid="{00000000-0005-0000-0000-000010960000}"/>
    <cellStyle name="SymbolBlue 2 2 3 4" xfId="19033" xr:uid="{00000000-0005-0000-0000-000011960000}"/>
    <cellStyle name="SymbolBlue 2 2 3 4 2" xfId="30521" xr:uid="{00000000-0005-0000-0000-000012960000}"/>
    <cellStyle name="SymbolBlue 2 2 3 4 3" xfId="41306" xr:uid="{00000000-0005-0000-0000-000013960000}"/>
    <cellStyle name="SymbolBlue 2 2 3 5" xfId="20767" xr:uid="{00000000-0005-0000-0000-000014960000}"/>
    <cellStyle name="SymbolBlue 2 2 3 5 2" xfId="32249" xr:uid="{00000000-0005-0000-0000-000015960000}"/>
    <cellStyle name="SymbolBlue 2 2 3 5 3" xfId="42846" xr:uid="{00000000-0005-0000-0000-000016960000}"/>
    <cellStyle name="SymbolBlue 2 2 3 6" xfId="10936" xr:uid="{00000000-0005-0000-0000-000017960000}"/>
    <cellStyle name="SymbolBlue 2 2 3 7" xfId="22592" xr:uid="{00000000-0005-0000-0000-000018960000}"/>
    <cellStyle name="SymbolBlue 2 2 3 8" xfId="33934" xr:uid="{00000000-0005-0000-0000-000019960000}"/>
    <cellStyle name="SymbolBlue 2 2 4" xfId="10399" xr:uid="{00000000-0005-0000-0000-00001A960000}"/>
    <cellStyle name="SymbolBlue 2 2 5" xfId="14086" xr:uid="{00000000-0005-0000-0000-00001B960000}"/>
    <cellStyle name="SymbolBlue 2 2 5 2" xfId="25650" xr:uid="{00000000-0005-0000-0000-00001C960000}"/>
    <cellStyle name="SymbolBlue 2 2 5 3" xfId="36840" xr:uid="{00000000-0005-0000-0000-00001D960000}"/>
    <cellStyle name="SymbolBlue 2 2 6" xfId="12841" xr:uid="{00000000-0005-0000-0000-00001E960000}"/>
    <cellStyle name="SymbolBlue 2 2 6 2" xfId="24411" xr:uid="{00000000-0005-0000-0000-00001F960000}"/>
    <cellStyle name="SymbolBlue 2 2 6 3" xfId="35729" xr:uid="{00000000-0005-0000-0000-000020960000}"/>
    <cellStyle name="SymbolBlue 2 2 7" xfId="13887" xr:uid="{00000000-0005-0000-0000-000021960000}"/>
    <cellStyle name="SymbolBlue 2 2 7 2" xfId="25451" xr:uid="{00000000-0005-0000-0000-000022960000}"/>
    <cellStyle name="SymbolBlue 2 2 7 3" xfId="36660" xr:uid="{00000000-0005-0000-0000-000023960000}"/>
    <cellStyle name="SymbolBlue 2 2 8" xfId="15140" xr:uid="{00000000-0005-0000-0000-000024960000}"/>
    <cellStyle name="SymbolBlue 2 2 8 2" xfId="26698" xr:uid="{00000000-0005-0000-0000-000025960000}"/>
    <cellStyle name="SymbolBlue 2 2 8 3" xfId="37739" xr:uid="{00000000-0005-0000-0000-000026960000}"/>
    <cellStyle name="SymbolBlue 2 2 9" xfId="13358" xr:uid="{00000000-0005-0000-0000-000027960000}"/>
    <cellStyle name="SymbolBlue 2 2 9 2" xfId="24926" xr:uid="{00000000-0005-0000-0000-000028960000}"/>
    <cellStyle name="SymbolBlue 2 2 9 3" xfId="36196" xr:uid="{00000000-0005-0000-0000-000029960000}"/>
    <cellStyle name="SymbolBlue 2 3" xfId="4690" xr:uid="{00000000-0005-0000-0000-00002A960000}"/>
    <cellStyle name="SymbolBlue 2 3 10" xfId="15048" xr:uid="{00000000-0005-0000-0000-00002B960000}"/>
    <cellStyle name="SymbolBlue 2 3 10 2" xfId="26606" xr:uid="{00000000-0005-0000-0000-00002C960000}"/>
    <cellStyle name="SymbolBlue 2 3 10 3" xfId="37656" xr:uid="{00000000-0005-0000-0000-00002D960000}"/>
    <cellStyle name="SymbolBlue 2 3 11" xfId="13189" xr:uid="{00000000-0005-0000-0000-00002E960000}"/>
    <cellStyle name="SymbolBlue 2 3 11 2" xfId="24757" xr:uid="{00000000-0005-0000-0000-00002F960000}"/>
    <cellStyle name="SymbolBlue 2 3 11 3" xfId="36041" xr:uid="{00000000-0005-0000-0000-000030960000}"/>
    <cellStyle name="SymbolBlue 2 3 12" xfId="9482" xr:uid="{00000000-0005-0000-0000-000031960000}"/>
    <cellStyle name="SymbolBlue 2 3 2" xfId="6223" xr:uid="{00000000-0005-0000-0000-000032960000}"/>
    <cellStyle name="SymbolBlue 2 3 2 2" xfId="15512" xr:uid="{00000000-0005-0000-0000-000033960000}"/>
    <cellStyle name="SymbolBlue 2 3 2 2 2" xfId="27066" xr:uid="{00000000-0005-0000-0000-000034960000}"/>
    <cellStyle name="SymbolBlue 2 3 2 2 3" xfId="38080" xr:uid="{00000000-0005-0000-0000-000035960000}"/>
    <cellStyle name="SymbolBlue 2 3 2 3" xfId="17459" xr:uid="{00000000-0005-0000-0000-000036960000}"/>
    <cellStyle name="SymbolBlue 2 3 2 3 2" xfId="28947" xr:uid="{00000000-0005-0000-0000-000037960000}"/>
    <cellStyle name="SymbolBlue 2 3 2 3 3" xfId="39750" xr:uid="{00000000-0005-0000-0000-000038960000}"/>
    <cellStyle name="SymbolBlue 2 3 2 4" xfId="19032" xr:uid="{00000000-0005-0000-0000-000039960000}"/>
    <cellStyle name="SymbolBlue 2 3 2 4 2" xfId="30520" xr:uid="{00000000-0005-0000-0000-00003A960000}"/>
    <cellStyle name="SymbolBlue 2 3 2 4 3" xfId="41305" xr:uid="{00000000-0005-0000-0000-00003B960000}"/>
    <cellStyle name="SymbolBlue 2 3 2 5" xfId="20766" xr:uid="{00000000-0005-0000-0000-00003C960000}"/>
    <cellStyle name="SymbolBlue 2 3 2 5 2" xfId="32248" xr:uid="{00000000-0005-0000-0000-00003D960000}"/>
    <cellStyle name="SymbolBlue 2 3 2 5 3" xfId="42845" xr:uid="{00000000-0005-0000-0000-00003E960000}"/>
    <cellStyle name="SymbolBlue 2 3 2 6" xfId="10935" xr:uid="{00000000-0005-0000-0000-00003F960000}"/>
    <cellStyle name="SymbolBlue 2 3 2 7" xfId="22591" xr:uid="{00000000-0005-0000-0000-000040960000}"/>
    <cellStyle name="SymbolBlue 2 3 2 8" xfId="33933" xr:uid="{00000000-0005-0000-0000-000041960000}"/>
    <cellStyle name="SymbolBlue 2 3 3" xfId="7202" xr:uid="{00000000-0005-0000-0000-000042960000}"/>
    <cellStyle name="SymbolBlue 2 3 3 2" xfId="16483" xr:uid="{00000000-0005-0000-0000-000043960000}"/>
    <cellStyle name="SymbolBlue 2 3 3 2 2" xfId="28037" xr:uid="{00000000-0005-0000-0000-000044960000}"/>
    <cellStyle name="SymbolBlue 2 3 3 2 3" xfId="38940" xr:uid="{00000000-0005-0000-0000-000045960000}"/>
    <cellStyle name="SymbolBlue 2 3 3 3" xfId="18332" xr:uid="{00000000-0005-0000-0000-000046960000}"/>
    <cellStyle name="SymbolBlue 2 3 3 3 2" xfId="29820" xr:uid="{00000000-0005-0000-0000-000047960000}"/>
    <cellStyle name="SymbolBlue 2 3 3 3 3" xfId="40621" xr:uid="{00000000-0005-0000-0000-000048960000}"/>
    <cellStyle name="SymbolBlue 2 3 3 4" xfId="20002" xr:uid="{00000000-0005-0000-0000-000049960000}"/>
    <cellStyle name="SymbolBlue 2 3 3 4 2" xfId="31490" xr:uid="{00000000-0005-0000-0000-00004A960000}"/>
    <cellStyle name="SymbolBlue 2 3 3 4 3" xfId="42164" xr:uid="{00000000-0005-0000-0000-00004B960000}"/>
    <cellStyle name="SymbolBlue 2 3 3 5" xfId="21736" xr:uid="{00000000-0005-0000-0000-00004C960000}"/>
    <cellStyle name="SymbolBlue 2 3 3 5 2" xfId="33217" xr:uid="{00000000-0005-0000-0000-00004D960000}"/>
    <cellStyle name="SymbolBlue 2 3 3 5 3" xfId="43703" xr:uid="{00000000-0005-0000-0000-00004E960000}"/>
    <cellStyle name="SymbolBlue 2 3 3 6" xfId="11905" xr:uid="{00000000-0005-0000-0000-00004F960000}"/>
    <cellStyle name="SymbolBlue 2 3 3 7" xfId="23560" xr:uid="{00000000-0005-0000-0000-000050960000}"/>
    <cellStyle name="SymbolBlue 2 3 3 8" xfId="34897" xr:uid="{00000000-0005-0000-0000-000051960000}"/>
    <cellStyle name="SymbolBlue 2 3 4" xfId="7801" xr:uid="{00000000-0005-0000-0000-000052960000}"/>
    <cellStyle name="SymbolBlue 2 3 4 2" xfId="16786" xr:uid="{00000000-0005-0000-0000-000053960000}"/>
    <cellStyle name="SymbolBlue 2 3 4 2 2" xfId="28340" xr:uid="{00000000-0005-0000-0000-000054960000}"/>
    <cellStyle name="SymbolBlue 2 3 4 2 3" xfId="39207" xr:uid="{00000000-0005-0000-0000-000055960000}"/>
    <cellStyle name="SymbolBlue 2 3 4 3" xfId="18582" xr:uid="{00000000-0005-0000-0000-000056960000}"/>
    <cellStyle name="SymbolBlue 2 3 4 3 2" xfId="30070" xr:uid="{00000000-0005-0000-0000-000057960000}"/>
    <cellStyle name="SymbolBlue 2 3 4 3 3" xfId="40868" xr:uid="{00000000-0005-0000-0000-000058960000}"/>
    <cellStyle name="SymbolBlue 2 3 4 4" xfId="20273" xr:uid="{00000000-0005-0000-0000-000059960000}"/>
    <cellStyle name="SymbolBlue 2 3 4 4 2" xfId="31761" xr:uid="{00000000-0005-0000-0000-00005A960000}"/>
    <cellStyle name="SymbolBlue 2 3 4 4 3" xfId="42403" xr:uid="{00000000-0005-0000-0000-00005B960000}"/>
    <cellStyle name="SymbolBlue 2 3 4 5" xfId="22007" xr:uid="{00000000-0005-0000-0000-00005C960000}"/>
    <cellStyle name="SymbolBlue 2 3 4 5 2" xfId="33488" xr:uid="{00000000-0005-0000-0000-00005D960000}"/>
    <cellStyle name="SymbolBlue 2 3 4 5 3" xfId="43942" xr:uid="{00000000-0005-0000-0000-00005E960000}"/>
    <cellStyle name="SymbolBlue 2 3 4 6" xfId="12252" xr:uid="{00000000-0005-0000-0000-00005F960000}"/>
    <cellStyle name="SymbolBlue 2 3 4 7" xfId="23831" xr:uid="{00000000-0005-0000-0000-000060960000}"/>
    <cellStyle name="SymbolBlue 2 3 4 8" xfId="35166" xr:uid="{00000000-0005-0000-0000-000061960000}"/>
    <cellStyle name="SymbolBlue 2 3 5" xfId="7051" xr:uid="{00000000-0005-0000-0000-000062960000}"/>
    <cellStyle name="SymbolBlue 2 3 5 2" xfId="16332" xr:uid="{00000000-0005-0000-0000-000063960000}"/>
    <cellStyle name="SymbolBlue 2 3 5 2 2" xfId="27886" xr:uid="{00000000-0005-0000-0000-000064960000}"/>
    <cellStyle name="SymbolBlue 2 3 5 2 3" xfId="38802" xr:uid="{00000000-0005-0000-0000-000065960000}"/>
    <cellStyle name="SymbolBlue 2 3 5 3" xfId="18192" xr:uid="{00000000-0005-0000-0000-000066960000}"/>
    <cellStyle name="SymbolBlue 2 3 5 3 2" xfId="29680" xr:uid="{00000000-0005-0000-0000-000067960000}"/>
    <cellStyle name="SymbolBlue 2 3 5 3 3" xfId="40481" xr:uid="{00000000-0005-0000-0000-000068960000}"/>
    <cellStyle name="SymbolBlue 2 3 5 4" xfId="19851" xr:uid="{00000000-0005-0000-0000-000069960000}"/>
    <cellStyle name="SymbolBlue 2 3 5 4 2" xfId="31339" xr:uid="{00000000-0005-0000-0000-00006A960000}"/>
    <cellStyle name="SymbolBlue 2 3 5 4 3" xfId="42026" xr:uid="{00000000-0005-0000-0000-00006B960000}"/>
    <cellStyle name="SymbolBlue 2 3 5 5" xfId="21585" xr:uid="{00000000-0005-0000-0000-00006C960000}"/>
    <cellStyle name="SymbolBlue 2 3 5 5 2" xfId="33066" xr:uid="{00000000-0005-0000-0000-00006D960000}"/>
    <cellStyle name="SymbolBlue 2 3 5 5 3" xfId="43565" xr:uid="{00000000-0005-0000-0000-00006E960000}"/>
    <cellStyle name="SymbolBlue 2 3 5 6" xfId="11754" xr:uid="{00000000-0005-0000-0000-00006F960000}"/>
    <cellStyle name="SymbolBlue 2 3 5 7" xfId="23409" xr:uid="{00000000-0005-0000-0000-000070960000}"/>
    <cellStyle name="SymbolBlue 2 3 5 8" xfId="34746" xr:uid="{00000000-0005-0000-0000-000071960000}"/>
    <cellStyle name="SymbolBlue 2 3 6" xfId="6397" xr:uid="{00000000-0005-0000-0000-000072960000}"/>
    <cellStyle name="SymbolBlue 2 3 6 2" xfId="15678" xr:uid="{00000000-0005-0000-0000-000073960000}"/>
    <cellStyle name="SymbolBlue 2 3 6 2 2" xfId="27232" xr:uid="{00000000-0005-0000-0000-000074960000}"/>
    <cellStyle name="SymbolBlue 2 3 6 2 3" xfId="38224" xr:uid="{00000000-0005-0000-0000-000075960000}"/>
    <cellStyle name="SymbolBlue 2 3 6 3" xfId="17605" xr:uid="{00000000-0005-0000-0000-000076960000}"/>
    <cellStyle name="SymbolBlue 2 3 6 3 2" xfId="29093" xr:uid="{00000000-0005-0000-0000-000077960000}"/>
    <cellStyle name="SymbolBlue 2 3 6 3 3" xfId="39896" xr:uid="{00000000-0005-0000-0000-000078960000}"/>
    <cellStyle name="SymbolBlue 2 3 6 4" xfId="19197" xr:uid="{00000000-0005-0000-0000-000079960000}"/>
    <cellStyle name="SymbolBlue 2 3 6 4 2" xfId="30685" xr:uid="{00000000-0005-0000-0000-00007A960000}"/>
    <cellStyle name="SymbolBlue 2 3 6 4 3" xfId="41448" xr:uid="{00000000-0005-0000-0000-00007B960000}"/>
    <cellStyle name="SymbolBlue 2 3 6 5" xfId="20931" xr:uid="{00000000-0005-0000-0000-00007C960000}"/>
    <cellStyle name="SymbolBlue 2 3 6 5 2" xfId="32412" xr:uid="{00000000-0005-0000-0000-00007D960000}"/>
    <cellStyle name="SymbolBlue 2 3 6 5 3" xfId="42987" xr:uid="{00000000-0005-0000-0000-00007E960000}"/>
    <cellStyle name="SymbolBlue 2 3 6 6" xfId="11100" xr:uid="{00000000-0005-0000-0000-00007F960000}"/>
    <cellStyle name="SymbolBlue 2 3 6 7" xfId="22755" xr:uid="{00000000-0005-0000-0000-000080960000}"/>
    <cellStyle name="SymbolBlue 2 3 6 8" xfId="34092" xr:uid="{00000000-0005-0000-0000-000081960000}"/>
    <cellStyle name="SymbolBlue 2 3 7" xfId="10400" xr:uid="{00000000-0005-0000-0000-000082960000}"/>
    <cellStyle name="SymbolBlue 2 3 8" xfId="14085" xr:uid="{00000000-0005-0000-0000-000083960000}"/>
    <cellStyle name="SymbolBlue 2 3 8 2" xfId="25649" xr:uid="{00000000-0005-0000-0000-000084960000}"/>
    <cellStyle name="SymbolBlue 2 3 8 3" xfId="36839" xr:uid="{00000000-0005-0000-0000-000085960000}"/>
    <cellStyle name="SymbolBlue 2 3 9" xfId="13035" xr:uid="{00000000-0005-0000-0000-000086960000}"/>
    <cellStyle name="SymbolBlue 2 3 9 2" xfId="24604" xr:uid="{00000000-0005-0000-0000-000087960000}"/>
    <cellStyle name="SymbolBlue 2 3 9 3" xfId="35893" xr:uid="{00000000-0005-0000-0000-000088960000}"/>
    <cellStyle name="SymbolBlue 2 4" xfId="6263" xr:uid="{00000000-0005-0000-0000-000089960000}"/>
    <cellStyle name="SymbolBlue 2 4 10" xfId="9032" xr:uid="{00000000-0005-0000-0000-00008A960000}"/>
    <cellStyle name="SymbolBlue 2 4 11" xfId="9324" xr:uid="{00000000-0005-0000-0000-00008B960000}"/>
    <cellStyle name="SymbolBlue 2 4 12" xfId="8167" xr:uid="{00000000-0005-0000-0000-00008C960000}"/>
    <cellStyle name="SymbolBlue 2 4 2" xfId="7229" xr:uid="{00000000-0005-0000-0000-00008D960000}"/>
    <cellStyle name="SymbolBlue 2 4 2 2" xfId="16510" xr:uid="{00000000-0005-0000-0000-00008E960000}"/>
    <cellStyle name="SymbolBlue 2 4 2 2 2" xfId="28064" xr:uid="{00000000-0005-0000-0000-00008F960000}"/>
    <cellStyle name="SymbolBlue 2 4 2 2 3" xfId="38967" xr:uid="{00000000-0005-0000-0000-000090960000}"/>
    <cellStyle name="SymbolBlue 2 4 2 3" xfId="18359" xr:uid="{00000000-0005-0000-0000-000091960000}"/>
    <cellStyle name="SymbolBlue 2 4 2 3 2" xfId="29847" xr:uid="{00000000-0005-0000-0000-000092960000}"/>
    <cellStyle name="SymbolBlue 2 4 2 3 3" xfId="40648" xr:uid="{00000000-0005-0000-0000-000093960000}"/>
    <cellStyle name="SymbolBlue 2 4 2 4" xfId="20029" xr:uid="{00000000-0005-0000-0000-000094960000}"/>
    <cellStyle name="SymbolBlue 2 4 2 4 2" xfId="31517" xr:uid="{00000000-0005-0000-0000-000095960000}"/>
    <cellStyle name="SymbolBlue 2 4 2 4 3" xfId="42191" xr:uid="{00000000-0005-0000-0000-000096960000}"/>
    <cellStyle name="SymbolBlue 2 4 2 5" xfId="21763" xr:uid="{00000000-0005-0000-0000-000097960000}"/>
    <cellStyle name="SymbolBlue 2 4 2 5 2" xfId="33244" xr:uid="{00000000-0005-0000-0000-000098960000}"/>
    <cellStyle name="SymbolBlue 2 4 2 5 3" xfId="43730" xr:uid="{00000000-0005-0000-0000-000099960000}"/>
    <cellStyle name="SymbolBlue 2 4 2 6" xfId="11930" xr:uid="{00000000-0005-0000-0000-00009A960000}"/>
    <cellStyle name="SymbolBlue 2 4 2 7" xfId="23587" xr:uid="{00000000-0005-0000-0000-00009B960000}"/>
    <cellStyle name="SymbolBlue 2 4 2 8" xfId="34922" xr:uid="{00000000-0005-0000-0000-00009C960000}"/>
    <cellStyle name="SymbolBlue 2 4 3" xfId="7767" xr:uid="{00000000-0005-0000-0000-00009D960000}"/>
    <cellStyle name="SymbolBlue 2 4 3 2" xfId="16752" xr:uid="{00000000-0005-0000-0000-00009E960000}"/>
    <cellStyle name="SymbolBlue 2 4 3 2 2" xfId="28306" xr:uid="{00000000-0005-0000-0000-00009F960000}"/>
    <cellStyle name="SymbolBlue 2 4 3 2 3" xfId="39175" xr:uid="{00000000-0005-0000-0000-0000A0960000}"/>
    <cellStyle name="SymbolBlue 2 4 3 3" xfId="18550" xr:uid="{00000000-0005-0000-0000-0000A1960000}"/>
    <cellStyle name="SymbolBlue 2 4 3 3 2" xfId="30038" xr:uid="{00000000-0005-0000-0000-0000A2960000}"/>
    <cellStyle name="SymbolBlue 2 4 3 3 3" xfId="40836" xr:uid="{00000000-0005-0000-0000-0000A3960000}"/>
    <cellStyle name="SymbolBlue 2 4 3 4" xfId="20239" xr:uid="{00000000-0005-0000-0000-0000A4960000}"/>
    <cellStyle name="SymbolBlue 2 4 3 4 2" xfId="31727" xr:uid="{00000000-0005-0000-0000-0000A5960000}"/>
    <cellStyle name="SymbolBlue 2 4 3 4 3" xfId="42371" xr:uid="{00000000-0005-0000-0000-0000A6960000}"/>
    <cellStyle name="SymbolBlue 2 4 3 5" xfId="21973" xr:uid="{00000000-0005-0000-0000-0000A7960000}"/>
    <cellStyle name="SymbolBlue 2 4 3 5 2" xfId="33454" xr:uid="{00000000-0005-0000-0000-0000A8960000}"/>
    <cellStyle name="SymbolBlue 2 4 3 5 3" xfId="43910" xr:uid="{00000000-0005-0000-0000-0000A9960000}"/>
    <cellStyle name="SymbolBlue 2 4 3 6" xfId="12218" xr:uid="{00000000-0005-0000-0000-0000AA960000}"/>
    <cellStyle name="SymbolBlue 2 4 3 7" xfId="23797" xr:uid="{00000000-0005-0000-0000-0000AB960000}"/>
    <cellStyle name="SymbolBlue 2 4 3 8" xfId="35132" xr:uid="{00000000-0005-0000-0000-0000AC960000}"/>
    <cellStyle name="SymbolBlue 2 4 4" xfId="6678" xr:uid="{00000000-0005-0000-0000-0000AD960000}"/>
    <cellStyle name="SymbolBlue 2 4 4 2" xfId="15959" xr:uid="{00000000-0005-0000-0000-0000AE960000}"/>
    <cellStyle name="SymbolBlue 2 4 4 2 2" xfId="27513" xr:uid="{00000000-0005-0000-0000-0000AF960000}"/>
    <cellStyle name="SymbolBlue 2 4 4 2 3" xfId="38477" xr:uid="{00000000-0005-0000-0000-0000B0960000}"/>
    <cellStyle name="SymbolBlue 2 4 4 3" xfId="17863" xr:uid="{00000000-0005-0000-0000-0000B1960000}"/>
    <cellStyle name="SymbolBlue 2 4 4 3 2" xfId="29351" xr:uid="{00000000-0005-0000-0000-0000B2960000}"/>
    <cellStyle name="SymbolBlue 2 4 4 3 3" xfId="40154" xr:uid="{00000000-0005-0000-0000-0000B3960000}"/>
    <cellStyle name="SymbolBlue 2 4 4 4" xfId="19478" xr:uid="{00000000-0005-0000-0000-0000B4960000}"/>
    <cellStyle name="SymbolBlue 2 4 4 4 2" xfId="30966" xr:uid="{00000000-0005-0000-0000-0000B5960000}"/>
    <cellStyle name="SymbolBlue 2 4 4 4 3" xfId="41701" xr:uid="{00000000-0005-0000-0000-0000B6960000}"/>
    <cellStyle name="SymbolBlue 2 4 4 5" xfId="21212" xr:uid="{00000000-0005-0000-0000-0000B7960000}"/>
    <cellStyle name="SymbolBlue 2 4 4 5 2" xfId="32693" xr:uid="{00000000-0005-0000-0000-0000B8960000}"/>
    <cellStyle name="SymbolBlue 2 4 4 5 3" xfId="43240" xr:uid="{00000000-0005-0000-0000-0000B9960000}"/>
    <cellStyle name="SymbolBlue 2 4 4 6" xfId="11381" xr:uid="{00000000-0005-0000-0000-0000BA960000}"/>
    <cellStyle name="SymbolBlue 2 4 4 7" xfId="23036" xr:uid="{00000000-0005-0000-0000-0000BB960000}"/>
    <cellStyle name="SymbolBlue 2 4 4 8" xfId="34373" xr:uid="{00000000-0005-0000-0000-0000BC960000}"/>
    <cellStyle name="SymbolBlue 2 4 5" xfId="10969" xr:uid="{00000000-0005-0000-0000-0000BD960000}"/>
    <cellStyle name="SymbolBlue 2 4 5 2" xfId="15544" xr:uid="{00000000-0005-0000-0000-0000BE960000}"/>
    <cellStyle name="SymbolBlue 2 4 5 2 2" xfId="27098" xr:uid="{00000000-0005-0000-0000-0000BF960000}"/>
    <cellStyle name="SymbolBlue 2 4 5 2 3" xfId="38110" xr:uid="{00000000-0005-0000-0000-0000C0960000}"/>
    <cellStyle name="SymbolBlue 2 4 5 3" xfId="17488" xr:uid="{00000000-0005-0000-0000-0000C1960000}"/>
    <cellStyle name="SymbolBlue 2 4 5 3 2" xfId="28976" xr:uid="{00000000-0005-0000-0000-0000C2960000}"/>
    <cellStyle name="SymbolBlue 2 4 5 3 3" xfId="39779" xr:uid="{00000000-0005-0000-0000-0000C3960000}"/>
    <cellStyle name="SymbolBlue 2 4 5 4" xfId="19063" xr:uid="{00000000-0005-0000-0000-0000C4960000}"/>
    <cellStyle name="SymbolBlue 2 4 5 4 2" xfId="30551" xr:uid="{00000000-0005-0000-0000-0000C5960000}"/>
    <cellStyle name="SymbolBlue 2 4 5 4 3" xfId="41334" xr:uid="{00000000-0005-0000-0000-0000C6960000}"/>
    <cellStyle name="SymbolBlue 2 4 5 5" xfId="20797" xr:uid="{00000000-0005-0000-0000-0000C7960000}"/>
    <cellStyle name="SymbolBlue 2 4 5 5 2" xfId="32279" xr:uid="{00000000-0005-0000-0000-0000C8960000}"/>
    <cellStyle name="SymbolBlue 2 4 5 5 3" xfId="42874" xr:uid="{00000000-0005-0000-0000-0000C9960000}"/>
    <cellStyle name="SymbolBlue 2 4 5 6" xfId="22622" xr:uid="{00000000-0005-0000-0000-0000CA960000}"/>
    <cellStyle name="SymbolBlue 2 4 5 7" xfId="33964" xr:uid="{00000000-0005-0000-0000-0000CB960000}"/>
    <cellStyle name="SymbolBlue 2 4 6" xfId="14117" xr:uid="{00000000-0005-0000-0000-0000CC960000}"/>
    <cellStyle name="SymbolBlue 2 4 6 2" xfId="25681" xr:uid="{00000000-0005-0000-0000-0000CD960000}"/>
    <cellStyle name="SymbolBlue 2 4 6 3" xfId="36871" xr:uid="{00000000-0005-0000-0000-0000CE960000}"/>
    <cellStyle name="SymbolBlue 2 4 7" xfId="12758" xr:uid="{00000000-0005-0000-0000-0000CF960000}"/>
    <cellStyle name="SymbolBlue 2 4 7 2" xfId="24328" xr:uid="{00000000-0005-0000-0000-0000D0960000}"/>
    <cellStyle name="SymbolBlue 2 4 7 3" xfId="35650" xr:uid="{00000000-0005-0000-0000-0000D1960000}"/>
    <cellStyle name="SymbolBlue 2 4 8" xfId="13585" xr:uid="{00000000-0005-0000-0000-0000D2960000}"/>
    <cellStyle name="SymbolBlue 2 4 8 2" xfId="25149" xr:uid="{00000000-0005-0000-0000-0000D3960000}"/>
    <cellStyle name="SymbolBlue 2 4 8 3" xfId="36396" xr:uid="{00000000-0005-0000-0000-0000D4960000}"/>
    <cellStyle name="SymbolBlue 2 4 9" xfId="12790" xr:uid="{00000000-0005-0000-0000-0000D5960000}"/>
    <cellStyle name="SymbolBlue 2 4 9 2" xfId="24360" xr:uid="{00000000-0005-0000-0000-0000D6960000}"/>
    <cellStyle name="SymbolBlue 2 4 9 3" xfId="35681" xr:uid="{00000000-0005-0000-0000-0000D7960000}"/>
    <cellStyle name="SymbolBlue 2 5" xfId="5545" xr:uid="{00000000-0005-0000-0000-0000D8960000}"/>
    <cellStyle name="SymbolBlue 2 5 10" xfId="8875" xr:uid="{00000000-0005-0000-0000-0000D9960000}"/>
    <cellStyle name="SymbolBlue 2 5 11" xfId="8111" xr:uid="{00000000-0005-0000-0000-0000DA960000}"/>
    <cellStyle name="SymbolBlue 2 5 2" xfId="7428" xr:uid="{00000000-0005-0000-0000-0000DB960000}"/>
    <cellStyle name="SymbolBlue 2 5 2 2" xfId="16655" xr:uid="{00000000-0005-0000-0000-0000DC960000}"/>
    <cellStyle name="SymbolBlue 2 5 2 2 2" xfId="28209" xr:uid="{00000000-0005-0000-0000-0000DD960000}"/>
    <cellStyle name="SymbolBlue 2 5 2 2 3" xfId="39090" xr:uid="{00000000-0005-0000-0000-0000DE960000}"/>
    <cellStyle name="SymbolBlue 2 5 2 3" xfId="18487" xr:uid="{00000000-0005-0000-0000-0000DF960000}"/>
    <cellStyle name="SymbolBlue 2 5 2 3 2" xfId="29975" xr:uid="{00000000-0005-0000-0000-0000E0960000}"/>
    <cellStyle name="SymbolBlue 2 5 2 3 3" xfId="40774" xr:uid="{00000000-0005-0000-0000-0000E1960000}"/>
    <cellStyle name="SymbolBlue 2 5 2 4" xfId="20174" xr:uid="{00000000-0005-0000-0000-0000E2960000}"/>
    <cellStyle name="SymbolBlue 2 5 2 4 2" xfId="31662" xr:uid="{00000000-0005-0000-0000-0000E3960000}"/>
    <cellStyle name="SymbolBlue 2 5 2 4 3" xfId="42314" xr:uid="{00000000-0005-0000-0000-0000E4960000}"/>
    <cellStyle name="SymbolBlue 2 5 2 5" xfId="21908" xr:uid="{00000000-0005-0000-0000-0000E5960000}"/>
    <cellStyle name="SymbolBlue 2 5 2 5 2" xfId="33389" xr:uid="{00000000-0005-0000-0000-0000E6960000}"/>
    <cellStyle name="SymbolBlue 2 5 2 5 3" xfId="43853" xr:uid="{00000000-0005-0000-0000-0000E7960000}"/>
    <cellStyle name="SymbolBlue 2 5 2 6" xfId="12075" xr:uid="{00000000-0005-0000-0000-0000E8960000}"/>
    <cellStyle name="SymbolBlue 2 5 2 7" xfId="23732" xr:uid="{00000000-0005-0000-0000-0000E9960000}"/>
    <cellStyle name="SymbolBlue 2 5 2 8" xfId="35067" xr:uid="{00000000-0005-0000-0000-0000EA960000}"/>
    <cellStyle name="SymbolBlue 2 5 3" xfId="6823" xr:uid="{00000000-0005-0000-0000-0000EB960000}"/>
    <cellStyle name="SymbolBlue 2 5 3 2" xfId="16104" xr:uid="{00000000-0005-0000-0000-0000EC960000}"/>
    <cellStyle name="SymbolBlue 2 5 3 2 2" xfId="27658" xr:uid="{00000000-0005-0000-0000-0000ED960000}"/>
    <cellStyle name="SymbolBlue 2 5 3 2 3" xfId="38601" xr:uid="{00000000-0005-0000-0000-0000EE960000}"/>
    <cellStyle name="SymbolBlue 2 5 3 3" xfId="17988" xr:uid="{00000000-0005-0000-0000-0000EF960000}"/>
    <cellStyle name="SymbolBlue 2 5 3 3 2" xfId="29476" xr:uid="{00000000-0005-0000-0000-0000F0960000}"/>
    <cellStyle name="SymbolBlue 2 5 3 3 3" xfId="40278" xr:uid="{00000000-0005-0000-0000-0000F1960000}"/>
    <cellStyle name="SymbolBlue 2 5 3 4" xfId="19623" xr:uid="{00000000-0005-0000-0000-0000F2960000}"/>
    <cellStyle name="SymbolBlue 2 5 3 4 2" xfId="31111" xr:uid="{00000000-0005-0000-0000-0000F3960000}"/>
    <cellStyle name="SymbolBlue 2 5 3 4 3" xfId="41825" xr:uid="{00000000-0005-0000-0000-0000F4960000}"/>
    <cellStyle name="SymbolBlue 2 5 3 5" xfId="21357" xr:uid="{00000000-0005-0000-0000-0000F5960000}"/>
    <cellStyle name="SymbolBlue 2 5 3 5 2" xfId="32838" xr:uid="{00000000-0005-0000-0000-0000F6960000}"/>
    <cellStyle name="SymbolBlue 2 5 3 5 3" xfId="43364" xr:uid="{00000000-0005-0000-0000-0000F7960000}"/>
    <cellStyle name="SymbolBlue 2 5 3 6" xfId="11526" xr:uid="{00000000-0005-0000-0000-0000F8960000}"/>
    <cellStyle name="SymbolBlue 2 5 3 7" xfId="23181" xr:uid="{00000000-0005-0000-0000-0000F9960000}"/>
    <cellStyle name="SymbolBlue 2 5 3 8" xfId="34518" xr:uid="{00000000-0005-0000-0000-0000FA960000}"/>
    <cellStyle name="SymbolBlue 2 5 4" xfId="8023" xr:uid="{00000000-0005-0000-0000-0000FB960000}"/>
    <cellStyle name="SymbolBlue 2 5 4 2" xfId="17008" xr:uid="{00000000-0005-0000-0000-0000FC960000}"/>
    <cellStyle name="SymbolBlue 2 5 4 2 2" xfId="28562" xr:uid="{00000000-0005-0000-0000-0000FD960000}"/>
    <cellStyle name="SymbolBlue 2 5 4 2 3" xfId="39399" xr:uid="{00000000-0005-0000-0000-0000FE960000}"/>
    <cellStyle name="SymbolBlue 2 5 4 3" xfId="18785" xr:uid="{00000000-0005-0000-0000-0000FF960000}"/>
    <cellStyle name="SymbolBlue 2 5 4 3 2" xfId="30273" xr:uid="{00000000-0005-0000-0000-000000970000}"/>
    <cellStyle name="SymbolBlue 2 5 4 3 3" xfId="41068" xr:uid="{00000000-0005-0000-0000-000001970000}"/>
    <cellStyle name="SymbolBlue 2 5 4 4" xfId="20495" xr:uid="{00000000-0005-0000-0000-000002970000}"/>
    <cellStyle name="SymbolBlue 2 5 4 4 2" xfId="31983" xr:uid="{00000000-0005-0000-0000-000003970000}"/>
    <cellStyle name="SymbolBlue 2 5 4 4 3" xfId="42595" xr:uid="{00000000-0005-0000-0000-000004970000}"/>
    <cellStyle name="SymbolBlue 2 5 4 5" xfId="22229" xr:uid="{00000000-0005-0000-0000-000005970000}"/>
    <cellStyle name="SymbolBlue 2 5 4 5 2" xfId="33710" xr:uid="{00000000-0005-0000-0000-000006970000}"/>
    <cellStyle name="SymbolBlue 2 5 4 5 3" xfId="44134" xr:uid="{00000000-0005-0000-0000-000007970000}"/>
    <cellStyle name="SymbolBlue 2 5 4 6" xfId="12474" xr:uid="{00000000-0005-0000-0000-000008970000}"/>
    <cellStyle name="SymbolBlue 2 5 4 7" xfId="24053" xr:uid="{00000000-0005-0000-0000-000009970000}"/>
    <cellStyle name="SymbolBlue 2 5 4 8" xfId="35388" xr:uid="{00000000-0005-0000-0000-00000A970000}"/>
    <cellStyle name="SymbolBlue 2 5 5" xfId="14299" xr:uid="{00000000-0005-0000-0000-00000B970000}"/>
    <cellStyle name="SymbolBlue 2 5 5 2" xfId="25863" xr:uid="{00000000-0005-0000-0000-00000C970000}"/>
    <cellStyle name="SymbolBlue 2 5 5 3" xfId="37024" xr:uid="{00000000-0005-0000-0000-00000D970000}"/>
    <cellStyle name="SymbolBlue 2 5 6" xfId="12765" xr:uid="{00000000-0005-0000-0000-00000E970000}"/>
    <cellStyle name="SymbolBlue 2 5 6 2" xfId="24335" xr:uid="{00000000-0005-0000-0000-00000F970000}"/>
    <cellStyle name="SymbolBlue 2 5 6 3" xfId="35657" xr:uid="{00000000-0005-0000-0000-000010970000}"/>
    <cellStyle name="SymbolBlue 2 5 7" xfId="16691" xr:uid="{00000000-0005-0000-0000-000011970000}"/>
    <cellStyle name="SymbolBlue 2 5 7 2" xfId="28245" xr:uid="{00000000-0005-0000-0000-000012970000}"/>
    <cellStyle name="SymbolBlue 2 5 7 3" xfId="39125" xr:uid="{00000000-0005-0000-0000-000013970000}"/>
    <cellStyle name="SymbolBlue 2 5 8" xfId="14057" xr:uid="{00000000-0005-0000-0000-000014970000}"/>
    <cellStyle name="SymbolBlue 2 5 8 2" xfId="25621" xr:uid="{00000000-0005-0000-0000-000015970000}"/>
    <cellStyle name="SymbolBlue 2 5 8 3" xfId="36817" xr:uid="{00000000-0005-0000-0000-000016970000}"/>
    <cellStyle name="SymbolBlue 2 5 9" xfId="9212" xr:uid="{00000000-0005-0000-0000-000017970000}"/>
    <cellStyle name="SymbolBlue 2 6" xfId="7257" xr:uid="{00000000-0005-0000-0000-000018970000}"/>
    <cellStyle name="SymbolBlue 2 6 10" xfId="9301" xr:uid="{00000000-0005-0000-0000-000019970000}"/>
    <cellStyle name="SymbolBlue 2 6 11" xfId="10028" xr:uid="{00000000-0005-0000-0000-00001A970000}"/>
    <cellStyle name="SymbolBlue 2 6 2" xfId="7765" xr:uid="{00000000-0005-0000-0000-00001B970000}"/>
    <cellStyle name="SymbolBlue 2 6 2 2" xfId="16750" xr:uid="{00000000-0005-0000-0000-00001C970000}"/>
    <cellStyle name="SymbolBlue 2 6 2 2 2" xfId="28304" xr:uid="{00000000-0005-0000-0000-00001D970000}"/>
    <cellStyle name="SymbolBlue 2 6 2 2 3" xfId="39173" xr:uid="{00000000-0005-0000-0000-00001E970000}"/>
    <cellStyle name="SymbolBlue 2 6 2 3" xfId="18548" xr:uid="{00000000-0005-0000-0000-00001F970000}"/>
    <cellStyle name="SymbolBlue 2 6 2 3 2" xfId="30036" xr:uid="{00000000-0005-0000-0000-000020970000}"/>
    <cellStyle name="SymbolBlue 2 6 2 3 3" xfId="40834" xr:uid="{00000000-0005-0000-0000-000021970000}"/>
    <cellStyle name="SymbolBlue 2 6 2 4" xfId="20237" xr:uid="{00000000-0005-0000-0000-000022970000}"/>
    <cellStyle name="SymbolBlue 2 6 2 4 2" xfId="31725" xr:uid="{00000000-0005-0000-0000-000023970000}"/>
    <cellStyle name="SymbolBlue 2 6 2 4 3" xfId="42369" xr:uid="{00000000-0005-0000-0000-000024970000}"/>
    <cellStyle name="SymbolBlue 2 6 2 5" xfId="21971" xr:uid="{00000000-0005-0000-0000-000025970000}"/>
    <cellStyle name="SymbolBlue 2 6 2 5 2" xfId="33452" xr:uid="{00000000-0005-0000-0000-000026970000}"/>
    <cellStyle name="SymbolBlue 2 6 2 5 3" xfId="43908" xr:uid="{00000000-0005-0000-0000-000027970000}"/>
    <cellStyle name="SymbolBlue 2 6 2 6" xfId="12216" xr:uid="{00000000-0005-0000-0000-000028970000}"/>
    <cellStyle name="SymbolBlue 2 6 2 7" xfId="23795" xr:uid="{00000000-0005-0000-0000-000029970000}"/>
    <cellStyle name="SymbolBlue 2 6 2 8" xfId="35130" xr:uid="{00000000-0005-0000-0000-00002A970000}"/>
    <cellStyle name="SymbolBlue 2 6 3" xfId="7198" xr:uid="{00000000-0005-0000-0000-00002B970000}"/>
    <cellStyle name="SymbolBlue 2 6 3 2" xfId="16479" xr:uid="{00000000-0005-0000-0000-00002C970000}"/>
    <cellStyle name="SymbolBlue 2 6 3 2 2" xfId="28033" xr:uid="{00000000-0005-0000-0000-00002D970000}"/>
    <cellStyle name="SymbolBlue 2 6 3 2 3" xfId="38936" xr:uid="{00000000-0005-0000-0000-00002E970000}"/>
    <cellStyle name="SymbolBlue 2 6 3 3" xfId="18328" xr:uid="{00000000-0005-0000-0000-00002F970000}"/>
    <cellStyle name="SymbolBlue 2 6 3 3 2" xfId="29816" xr:uid="{00000000-0005-0000-0000-000030970000}"/>
    <cellStyle name="SymbolBlue 2 6 3 3 3" xfId="40617" xr:uid="{00000000-0005-0000-0000-000031970000}"/>
    <cellStyle name="SymbolBlue 2 6 3 4" xfId="19998" xr:uid="{00000000-0005-0000-0000-000032970000}"/>
    <cellStyle name="SymbolBlue 2 6 3 4 2" xfId="31486" xr:uid="{00000000-0005-0000-0000-000033970000}"/>
    <cellStyle name="SymbolBlue 2 6 3 4 3" xfId="42160" xr:uid="{00000000-0005-0000-0000-000034970000}"/>
    <cellStyle name="SymbolBlue 2 6 3 5" xfId="21732" xr:uid="{00000000-0005-0000-0000-000035970000}"/>
    <cellStyle name="SymbolBlue 2 6 3 5 2" xfId="33213" xr:uid="{00000000-0005-0000-0000-000036970000}"/>
    <cellStyle name="SymbolBlue 2 6 3 5 3" xfId="43699" xr:uid="{00000000-0005-0000-0000-000037970000}"/>
    <cellStyle name="SymbolBlue 2 6 3 6" xfId="11901" xr:uid="{00000000-0005-0000-0000-000038970000}"/>
    <cellStyle name="SymbolBlue 2 6 3 7" xfId="23556" xr:uid="{00000000-0005-0000-0000-000039970000}"/>
    <cellStyle name="SymbolBlue 2 6 3 8" xfId="34893" xr:uid="{00000000-0005-0000-0000-00003A970000}"/>
    <cellStyle name="SymbolBlue 2 6 4" xfId="11955" xr:uid="{00000000-0005-0000-0000-00003B970000}"/>
    <cellStyle name="SymbolBlue 2 6 4 2" xfId="16535" xr:uid="{00000000-0005-0000-0000-00003C970000}"/>
    <cellStyle name="SymbolBlue 2 6 4 2 2" xfId="28089" xr:uid="{00000000-0005-0000-0000-00003D970000}"/>
    <cellStyle name="SymbolBlue 2 6 4 2 3" xfId="38989" xr:uid="{00000000-0005-0000-0000-00003E970000}"/>
    <cellStyle name="SymbolBlue 2 6 4 3" xfId="18381" xr:uid="{00000000-0005-0000-0000-00003F970000}"/>
    <cellStyle name="SymbolBlue 2 6 4 3 2" xfId="29869" xr:uid="{00000000-0005-0000-0000-000040970000}"/>
    <cellStyle name="SymbolBlue 2 6 4 3 3" xfId="40670" xr:uid="{00000000-0005-0000-0000-000041970000}"/>
    <cellStyle name="SymbolBlue 2 6 4 4" xfId="20054" xr:uid="{00000000-0005-0000-0000-000042970000}"/>
    <cellStyle name="SymbolBlue 2 6 4 4 2" xfId="31542" xr:uid="{00000000-0005-0000-0000-000043970000}"/>
    <cellStyle name="SymbolBlue 2 6 4 4 3" xfId="42213" xr:uid="{00000000-0005-0000-0000-000044970000}"/>
    <cellStyle name="SymbolBlue 2 6 4 5" xfId="21788" xr:uid="{00000000-0005-0000-0000-000045970000}"/>
    <cellStyle name="SymbolBlue 2 6 4 5 2" xfId="33269" xr:uid="{00000000-0005-0000-0000-000046970000}"/>
    <cellStyle name="SymbolBlue 2 6 4 5 3" xfId="43752" xr:uid="{00000000-0005-0000-0000-000047970000}"/>
    <cellStyle name="SymbolBlue 2 6 4 6" xfId="23612" xr:uid="{00000000-0005-0000-0000-000048970000}"/>
    <cellStyle name="SymbolBlue 2 6 4 7" xfId="34947" xr:uid="{00000000-0005-0000-0000-000049970000}"/>
    <cellStyle name="SymbolBlue 2 6 5" xfId="14143" xr:uid="{00000000-0005-0000-0000-00004A970000}"/>
    <cellStyle name="SymbolBlue 2 6 5 2" xfId="25707" xr:uid="{00000000-0005-0000-0000-00004B970000}"/>
    <cellStyle name="SymbolBlue 2 6 5 3" xfId="36893" xr:uid="{00000000-0005-0000-0000-00004C970000}"/>
    <cellStyle name="SymbolBlue 2 6 6" xfId="13470" xr:uid="{00000000-0005-0000-0000-00004D970000}"/>
    <cellStyle name="SymbolBlue 2 6 6 2" xfId="25036" xr:uid="{00000000-0005-0000-0000-00004E970000}"/>
    <cellStyle name="SymbolBlue 2 6 6 3" xfId="36295" xr:uid="{00000000-0005-0000-0000-00004F970000}"/>
    <cellStyle name="SymbolBlue 2 6 7" xfId="14084" xr:uid="{00000000-0005-0000-0000-000050970000}"/>
    <cellStyle name="SymbolBlue 2 6 7 2" xfId="25648" xr:uid="{00000000-0005-0000-0000-000051970000}"/>
    <cellStyle name="SymbolBlue 2 6 7 3" xfId="36838" xr:uid="{00000000-0005-0000-0000-000052970000}"/>
    <cellStyle name="SymbolBlue 2 6 8" xfId="12550" xr:uid="{00000000-0005-0000-0000-000053970000}"/>
    <cellStyle name="SymbolBlue 2 6 8 2" xfId="24120" xr:uid="{00000000-0005-0000-0000-000054970000}"/>
    <cellStyle name="SymbolBlue 2 6 8 3" xfId="35452" xr:uid="{00000000-0005-0000-0000-000055970000}"/>
    <cellStyle name="SymbolBlue 2 6 9" xfId="9058" xr:uid="{00000000-0005-0000-0000-000056970000}"/>
    <cellStyle name="SymbolBlue 2 7" xfId="6953" xr:uid="{00000000-0005-0000-0000-000057970000}"/>
    <cellStyle name="SymbolBlue 2 7 2" xfId="16234" xr:uid="{00000000-0005-0000-0000-000058970000}"/>
    <cellStyle name="SymbolBlue 2 7 2 2" xfId="27788" xr:uid="{00000000-0005-0000-0000-000059970000}"/>
    <cellStyle name="SymbolBlue 2 7 2 3" xfId="38718" xr:uid="{00000000-0005-0000-0000-00005A970000}"/>
    <cellStyle name="SymbolBlue 2 7 3" xfId="18107" xr:uid="{00000000-0005-0000-0000-00005B970000}"/>
    <cellStyle name="SymbolBlue 2 7 3 2" xfId="29595" xr:uid="{00000000-0005-0000-0000-00005C970000}"/>
    <cellStyle name="SymbolBlue 2 7 3 3" xfId="40396" xr:uid="{00000000-0005-0000-0000-00005D970000}"/>
    <cellStyle name="SymbolBlue 2 7 4" xfId="19753" xr:uid="{00000000-0005-0000-0000-00005E970000}"/>
    <cellStyle name="SymbolBlue 2 7 4 2" xfId="31241" xr:uid="{00000000-0005-0000-0000-00005F970000}"/>
    <cellStyle name="SymbolBlue 2 7 4 3" xfId="41942" xr:uid="{00000000-0005-0000-0000-000060970000}"/>
    <cellStyle name="SymbolBlue 2 7 5" xfId="21487" xr:uid="{00000000-0005-0000-0000-000061970000}"/>
    <cellStyle name="SymbolBlue 2 7 5 2" xfId="32968" xr:uid="{00000000-0005-0000-0000-000062970000}"/>
    <cellStyle name="SymbolBlue 2 7 5 3" xfId="43481" xr:uid="{00000000-0005-0000-0000-000063970000}"/>
    <cellStyle name="SymbolBlue 2 7 6" xfId="11656" xr:uid="{00000000-0005-0000-0000-000064970000}"/>
    <cellStyle name="SymbolBlue 2 7 7" xfId="23311" xr:uid="{00000000-0005-0000-0000-000065970000}"/>
    <cellStyle name="SymbolBlue 2 7 8" xfId="34648" xr:uid="{00000000-0005-0000-0000-000066970000}"/>
    <cellStyle name="SymbolBlue 2 8" xfId="10398" xr:uid="{00000000-0005-0000-0000-000067970000}"/>
    <cellStyle name="SymbolBlue 2 9" xfId="13687" xr:uid="{00000000-0005-0000-0000-000068970000}"/>
    <cellStyle name="SymbolBlue 2 9 2" xfId="25251" xr:uid="{00000000-0005-0000-0000-000069970000}"/>
    <cellStyle name="SymbolBlue 2 9 3" xfId="36487" xr:uid="{00000000-0005-0000-0000-00006A970000}"/>
    <cellStyle name="SymbolBlue 3" xfId="4691" xr:uid="{00000000-0005-0000-0000-00006B970000}"/>
    <cellStyle name="SymbolBlue 3 10" xfId="13088" xr:uid="{00000000-0005-0000-0000-00006C970000}"/>
    <cellStyle name="SymbolBlue 3 10 2" xfId="24657" xr:uid="{00000000-0005-0000-0000-00006D970000}"/>
    <cellStyle name="SymbolBlue 3 10 3" xfId="35945" xr:uid="{00000000-0005-0000-0000-00006E970000}"/>
    <cellStyle name="SymbolBlue 3 11" xfId="8627" xr:uid="{00000000-0005-0000-0000-00006F970000}"/>
    <cellStyle name="SymbolBlue 3 2" xfId="4692" xr:uid="{00000000-0005-0000-0000-000070970000}"/>
    <cellStyle name="SymbolBlue 3 2 10" xfId="13208" xr:uid="{00000000-0005-0000-0000-000071970000}"/>
    <cellStyle name="SymbolBlue 3 2 10 2" xfId="24776" xr:uid="{00000000-0005-0000-0000-000072970000}"/>
    <cellStyle name="SymbolBlue 3 2 10 3" xfId="36057" xr:uid="{00000000-0005-0000-0000-000073970000}"/>
    <cellStyle name="SymbolBlue 3 2 11" xfId="9034" xr:uid="{00000000-0005-0000-0000-000074970000}"/>
    <cellStyle name="SymbolBlue 3 2 12" xfId="9325" xr:uid="{00000000-0005-0000-0000-000075970000}"/>
    <cellStyle name="SymbolBlue 3 2 13" xfId="10410" xr:uid="{00000000-0005-0000-0000-000076970000}"/>
    <cellStyle name="SymbolBlue 3 2 2" xfId="6265" xr:uid="{00000000-0005-0000-0000-000077970000}"/>
    <cellStyle name="SymbolBlue 3 2 2 2" xfId="15546" xr:uid="{00000000-0005-0000-0000-000078970000}"/>
    <cellStyle name="SymbolBlue 3 2 2 2 2" xfId="27100" xr:uid="{00000000-0005-0000-0000-000079970000}"/>
    <cellStyle name="SymbolBlue 3 2 2 2 3" xfId="38112" xr:uid="{00000000-0005-0000-0000-00007A970000}"/>
    <cellStyle name="SymbolBlue 3 2 2 3" xfId="17490" xr:uid="{00000000-0005-0000-0000-00007B970000}"/>
    <cellStyle name="SymbolBlue 3 2 2 3 2" xfId="28978" xr:uid="{00000000-0005-0000-0000-00007C970000}"/>
    <cellStyle name="SymbolBlue 3 2 2 3 3" xfId="39781" xr:uid="{00000000-0005-0000-0000-00007D970000}"/>
    <cellStyle name="SymbolBlue 3 2 2 4" xfId="19065" xr:uid="{00000000-0005-0000-0000-00007E970000}"/>
    <cellStyle name="SymbolBlue 3 2 2 4 2" xfId="30553" xr:uid="{00000000-0005-0000-0000-00007F970000}"/>
    <cellStyle name="SymbolBlue 3 2 2 4 3" xfId="41336" xr:uid="{00000000-0005-0000-0000-000080970000}"/>
    <cellStyle name="SymbolBlue 3 2 2 5" xfId="20799" xr:uid="{00000000-0005-0000-0000-000081970000}"/>
    <cellStyle name="SymbolBlue 3 2 2 5 2" xfId="32281" xr:uid="{00000000-0005-0000-0000-000082970000}"/>
    <cellStyle name="SymbolBlue 3 2 2 5 3" xfId="42876" xr:uid="{00000000-0005-0000-0000-000083970000}"/>
    <cellStyle name="SymbolBlue 3 2 2 6" xfId="10971" xr:uid="{00000000-0005-0000-0000-000084970000}"/>
    <cellStyle name="SymbolBlue 3 2 2 7" xfId="22624" xr:uid="{00000000-0005-0000-0000-000085970000}"/>
    <cellStyle name="SymbolBlue 3 2 2 8" xfId="33966" xr:uid="{00000000-0005-0000-0000-000086970000}"/>
    <cellStyle name="SymbolBlue 3 2 3" xfId="7231" xr:uid="{00000000-0005-0000-0000-000087970000}"/>
    <cellStyle name="SymbolBlue 3 2 3 2" xfId="16512" xr:uid="{00000000-0005-0000-0000-000088970000}"/>
    <cellStyle name="SymbolBlue 3 2 3 2 2" xfId="28066" xr:uid="{00000000-0005-0000-0000-000089970000}"/>
    <cellStyle name="SymbolBlue 3 2 3 2 3" xfId="38969" xr:uid="{00000000-0005-0000-0000-00008A970000}"/>
    <cellStyle name="SymbolBlue 3 2 3 3" xfId="18361" xr:uid="{00000000-0005-0000-0000-00008B970000}"/>
    <cellStyle name="SymbolBlue 3 2 3 3 2" xfId="29849" xr:uid="{00000000-0005-0000-0000-00008C970000}"/>
    <cellStyle name="SymbolBlue 3 2 3 3 3" xfId="40650" xr:uid="{00000000-0005-0000-0000-00008D970000}"/>
    <cellStyle name="SymbolBlue 3 2 3 4" xfId="20031" xr:uid="{00000000-0005-0000-0000-00008E970000}"/>
    <cellStyle name="SymbolBlue 3 2 3 4 2" xfId="31519" xr:uid="{00000000-0005-0000-0000-00008F970000}"/>
    <cellStyle name="SymbolBlue 3 2 3 4 3" xfId="42193" xr:uid="{00000000-0005-0000-0000-000090970000}"/>
    <cellStyle name="SymbolBlue 3 2 3 5" xfId="21765" xr:uid="{00000000-0005-0000-0000-000091970000}"/>
    <cellStyle name="SymbolBlue 3 2 3 5 2" xfId="33246" xr:uid="{00000000-0005-0000-0000-000092970000}"/>
    <cellStyle name="SymbolBlue 3 2 3 5 3" xfId="43732" xr:uid="{00000000-0005-0000-0000-000093970000}"/>
    <cellStyle name="SymbolBlue 3 2 3 6" xfId="11932" xr:uid="{00000000-0005-0000-0000-000094970000}"/>
    <cellStyle name="SymbolBlue 3 2 3 7" xfId="23589" xr:uid="{00000000-0005-0000-0000-000095970000}"/>
    <cellStyle name="SymbolBlue 3 2 3 8" xfId="34924" xr:uid="{00000000-0005-0000-0000-000096970000}"/>
    <cellStyle name="SymbolBlue 3 2 4" xfId="6598" xr:uid="{00000000-0005-0000-0000-000097970000}"/>
    <cellStyle name="SymbolBlue 3 2 4 2" xfId="15879" xr:uid="{00000000-0005-0000-0000-000098970000}"/>
    <cellStyle name="SymbolBlue 3 2 4 2 2" xfId="27433" xr:uid="{00000000-0005-0000-0000-000099970000}"/>
    <cellStyle name="SymbolBlue 3 2 4 2 3" xfId="38402" xr:uid="{00000000-0005-0000-0000-00009A970000}"/>
    <cellStyle name="SymbolBlue 3 2 4 3" xfId="17787" xr:uid="{00000000-0005-0000-0000-00009B970000}"/>
    <cellStyle name="SymbolBlue 3 2 4 3 2" xfId="29275" xr:uid="{00000000-0005-0000-0000-00009C970000}"/>
    <cellStyle name="SymbolBlue 3 2 4 3 3" xfId="40078" xr:uid="{00000000-0005-0000-0000-00009D970000}"/>
    <cellStyle name="SymbolBlue 3 2 4 4" xfId="19398" xr:uid="{00000000-0005-0000-0000-00009E970000}"/>
    <cellStyle name="SymbolBlue 3 2 4 4 2" xfId="30886" xr:uid="{00000000-0005-0000-0000-00009F970000}"/>
    <cellStyle name="SymbolBlue 3 2 4 4 3" xfId="41626" xr:uid="{00000000-0005-0000-0000-0000A0970000}"/>
    <cellStyle name="SymbolBlue 3 2 4 5" xfId="21132" xr:uid="{00000000-0005-0000-0000-0000A1970000}"/>
    <cellStyle name="SymbolBlue 3 2 4 5 2" xfId="32613" xr:uid="{00000000-0005-0000-0000-0000A2970000}"/>
    <cellStyle name="SymbolBlue 3 2 4 5 3" xfId="43165" xr:uid="{00000000-0005-0000-0000-0000A3970000}"/>
    <cellStyle name="SymbolBlue 3 2 4 6" xfId="11301" xr:uid="{00000000-0005-0000-0000-0000A4970000}"/>
    <cellStyle name="SymbolBlue 3 2 4 7" xfId="22956" xr:uid="{00000000-0005-0000-0000-0000A5970000}"/>
    <cellStyle name="SymbolBlue 3 2 4 8" xfId="34293" xr:uid="{00000000-0005-0000-0000-0000A6970000}"/>
    <cellStyle name="SymbolBlue 3 2 5" xfId="6676" xr:uid="{00000000-0005-0000-0000-0000A7970000}"/>
    <cellStyle name="SymbolBlue 3 2 5 2" xfId="15957" xr:uid="{00000000-0005-0000-0000-0000A8970000}"/>
    <cellStyle name="SymbolBlue 3 2 5 2 2" xfId="27511" xr:uid="{00000000-0005-0000-0000-0000A9970000}"/>
    <cellStyle name="SymbolBlue 3 2 5 2 3" xfId="38475" xr:uid="{00000000-0005-0000-0000-0000AA970000}"/>
    <cellStyle name="SymbolBlue 3 2 5 3" xfId="17861" xr:uid="{00000000-0005-0000-0000-0000AB970000}"/>
    <cellStyle name="SymbolBlue 3 2 5 3 2" xfId="29349" xr:uid="{00000000-0005-0000-0000-0000AC970000}"/>
    <cellStyle name="SymbolBlue 3 2 5 3 3" xfId="40152" xr:uid="{00000000-0005-0000-0000-0000AD970000}"/>
    <cellStyle name="SymbolBlue 3 2 5 4" xfId="19476" xr:uid="{00000000-0005-0000-0000-0000AE970000}"/>
    <cellStyle name="SymbolBlue 3 2 5 4 2" xfId="30964" xr:uid="{00000000-0005-0000-0000-0000AF970000}"/>
    <cellStyle name="SymbolBlue 3 2 5 4 3" xfId="41699" xr:uid="{00000000-0005-0000-0000-0000B0970000}"/>
    <cellStyle name="SymbolBlue 3 2 5 5" xfId="21210" xr:uid="{00000000-0005-0000-0000-0000B1970000}"/>
    <cellStyle name="SymbolBlue 3 2 5 5 2" xfId="32691" xr:uid="{00000000-0005-0000-0000-0000B2970000}"/>
    <cellStyle name="SymbolBlue 3 2 5 5 3" xfId="43238" xr:uid="{00000000-0005-0000-0000-0000B3970000}"/>
    <cellStyle name="SymbolBlue 3 2 5 6" xfId="11379" xr:uid="{00000000-0005-0000-0000-0000B4970000}"/>
    <cellStyle name="SymbolBlue 3 2 5 7" xfId="23034" xr:uid="{00000000-0005-0000-0000-0000B5970000}"/>
    <cellStyle name="SymbolBlue 3 2 5 8" xfId="34371" xr:uid="{00000000-0005-0000-0000-0000B6970000}"/>
    <cellStyle name="SymbolBlue 3 2 6" xfId="10402" xr:uid="{00000000-0005-0000-0000-0000B7970000}"/>
    <cellStyle name="SymbolBlue 3 2 7" xfId="14119" xr:uid="{00000000-0005-0000-0000-0000B8970000}"/>
    <cellStyle name="SymbolBlue 3 2 7 2" xfId="25683" xr:uid="{00000000-0005-0000-0000-0000B9970000}"/>
    <cellStyle name="SymbolBlue 3 2 7 3" xfId="36873" xr:uid="{00000000-0005-0000-0000-0000BA970000}"/>
    <cellStyle name="SymbolBlue 3 2 8" xfId="12827" xr:uid="{00000000-0005-0000-0000-0000BB970000}"/>
    <cellStyle name="SymbolBlue 3 2 8 2" xfId="24397" xr:uid="{00000000-0005-0000-0000-0000BC970000}"/>
    <cellStyle name="SymbolBlue 3 2 8 3" xfId="35715" xr:uid="{00000000-0005-0000-0000-0000BD970000}"/>
    <cellStyle name="SymbolBlue 3 2 9" xfId="14814" xr:uid="{00000000-0005-0000-0000-0000BE970000}"/>
    <cellStyle name="SymbolBlue 3 2 9 2" xfId="26373" xr:uid="{00000000-0005-0000-0000-0000BF970000}"/>
    <cellStyle name="SymbolBlue 3 2 9 3" xfId="37461" xr:uid="{00000000-0005-0000-0000-0000C0970000}"/>
    <cellStyle name="SymbolBlue 3 3" xfId="4693" xr:uid="{00000000-0005-0000-0000-0000C1970000}"/>
    <cellStyle name="SymbolBlue 3 3 10" xfId="9213" xr:uid="{00000000-0005-0000-0000-0000C2970000}"/>
    <cellStyle name="SymbolBlue 3 3 11" xfId="8877" xr:uid="{00000000-0005-0000-0000-0000C3970000}"/>
    <cellStyle name="SymbolBlue 3 3 12" xfId="8510" xr:uid="{00000000-0005-0000-0000-0000C4970000}"/>
    <cellStyle name="SymbolBlue 3 3 2" xfId="7429" xr:uid="{00000000-0005-0000-0000-0000C5970000}"/>
    <cellStyle name="SymbolBlue 3 3 2 2" xfId="16656" xr:uid="{00000000-0005-0000-0000-0000C6970000}"/>
    <cellStyle name="SymbolBlue 3 3 2 2 2" xfId="28210" xr:uid="{00000000-0005-0000-0000-0000C7970000}"/>
    <cellStyle name="SymbolBlue 3 3 2 2 3" xfId="39091" xr:uid="{00000000-0005-0000-0000-0000C8970000}"/>
    <cellStyle name="SymbolBlue 3 3 2 3" xfId="18488" xr:uid="{00000000-0005-0000-0000-0000C9970000}"/>
    <cellStyle name="SymbolBlue 3 3 2 3 2" xfId="29976" xr:uid="{00000000-0005-0000-0000-0000CA970000}"/>
    <cellStyle name="SymbolBlue 3 3 2 3 3" xfId="40775" xr:uid="{00000000-0005-0000-0000-0000CB970000}"/>
    <cellStyle name="SymbolBlue 3 3 2 4" xfId="20175" xr:uid="{00000000-0005-0000-0000-0000CC970000}"/>
    <cellStyle name="SymbolBlue 3 3 2 4 2" xfId="31663" xr:uid="{00000000-0005-0000-0000-0000CD970000}"/>
    <cellStyle name="SymbolBlue 3 3 2 4 3" xfId="42315" xr:uid="{00000000-0005-0000-0000-0000CE970000}"/>
    <cellStyle name="SymbolBlue 3 3 2 5" xfId="21909" xr:uid="{00000000-0005-0000-0000-0000CF970000}"/>
    <cellStyle name="SymbolBlue 3 3 2 5 2" xfId="33390" xr:uid="{00000000-0005-0000-0000-0000D0970000}"/>
    <cellStyle name="SymbolBlue 3 3 2 5 3" xfId="43854" xr:uid="{00000000-0005-0000-0000-0000D1970000}"/>
    <cellStyle name="SymbolBlue 3 3 2 6" xfId="12076" xr:uid="{00000000-0005-0000-0000-0000D2970000}"/>
    <cellStyle name="SymbolBlue 3 3 2 7" xfId="23733" xr:uid="{00000000-0005-0000-0000-0000D3970000}"/>
    <cellStyle name="SymbolBlue 3 3 2 8" xfId="35068" xr:uid="{00000000-0005-0000-0000-0000D4970000}"/>
    <cellStyle name="SymbolBlue 3 3 3" xfId="6822" xr:uid="{00000000-0005-0000-0000-0000D5970000}"/>
    <cellStyle name="SymbolBlue 3 3 3 2" xfId="16103" xr:uid="{00000000-0005-0000-0000-0000D6970000}"/>
    <cellStyle name="SymbolBlue 3 3 3 2 2" xfId="27657" xr:uid="{00000000-0005-0000-0000-0000D7970000}"/>
    <cellStyle name="SymbolBlue 3 3 3 2 3" xfId="38600" xr:uid="{00000000-0005-0000-0000-0000D8970000}"/>
    <cellStyle name="SymbolBlue 3 3 3 3" xfId="17987" xr:uid="{00000000-0005-0000-0000-0000D9970000}"/>
    <cellStyle name="SymbolBlue 3 3 3 3 2" xfId="29475" xr:uid="{00000000-0005-0000-0000-0000DA970000}"/>
    <cellStyle name="SymbolBlue 3 3 3 3 3" xfId="40277" xr:uid="{00000000-0005-0000-0000-0000DB970000}"/>
    <cellStyle name="SymbolBlue 3 3 3 4" xfId="19622" xr:uid="{00000000-0005-0000-0000-0000DC970000}"/>
    <cellStyle name="SymbolBlue 3 3 3 4 2" xfId="31110" xr:uid="{00000000-0005-0000-0000-0000DD970000}"/>
    <cellStyle name="SymbolBlue 3 3 3 4 3" xfId="41824" xr:uid="{00000000-0005-0000-0000-0000DE970000}"/>
    <cellStyle name="SymbolBlue 3 3 3 5" xfId="21356" xr:uid="{00000000-0005-0000-0000-0000DF970000}"/>
    <cellStyle name="SymbolBlue 3 3 3 5 2" xfId="32837" xr:uid="{00000000-0005-0000-0000-0000E0970000}"/>
    <cellStyle name="SymbolBlue 3 3 3 5 3" xfId="43363" xr:uid="{00000000-0005-0000-0000-0000E1970000}"/>
    <cellStyle name="SymbolBlue 3 3 3 6" xfId="11525" xr:uid="{00000000-0005-0000-0000-0000E2970000}"/>
    <cellStyle name="SymbolBlue 3 3 3 7" xfId="23180" xr:uid="{00000000-0005-0000-0000-0000E3970000}"/>
    <cellStyle name="SymbolBlue 3 3 3 8" xfId="34517" xr:uid="{00000000-0005-0000-0000-0000E4970000}"/>
    <cellStyle name="SymbolBlue 3 3 4" xfId="8024" xr:uid="{00000000-0005-0000-0000-0000E5970000}"/>
    <cellStyle name="SymbolBlue 3 3 4 2" xfId="17009" xr:uid="{00000000-0005-0000-0000-0000E6970000}"/>
    <cellStyle name="SymbolBlue 3 3 4 2 2" xfId="28563" xr:uid="{00000000-0005-0000-0000-0000E7970000}"/>
    <cellStyle name="SymbolBlue 3 3 4 2 3" xfId="39400" xr:uid="{00000000-0005-0000-0000-0000E8970000}"/>
    <cellStyle name="SymbolBlue 3 3 4 3" xfId="18786" xr:uid="{00000000-0005-0000-0000-0000E9970000}"/>
    <cellStyle name="SymbolBlue 3 3 4 3 2" xfId="30274" xr:uid="{00000000-0005-0000-0000-0000EA970000}"/>
    <cellStyle name="SymbolBlue 3 3 4 3 3" xfId="41069" xr:uid="{00000000-0005-0000-0000-0000EB970000}"/>
    <cellStyle name="SymbolBlue 3 3 4 4" xfId="20496" xr:uid="{00000000-0005-0000-0000-0000EC970000}"/>
    <cellStyle name="SymbolBlue 3 3 4 4 2" xfId="31984" xr:uid="{00000000-0005-0000-0000-0000ED970000}"/>
    <cellStyle name="SymbolBlue 3 3 4 4 3" xfId="42596" xr:uid="{00000000-0005-0000-0000-0000EE970000}"/>
    <cellStyle name="SymbolBlue 3 3 4 5" xfId="22230" xr:uid="{00000000-0005-0000-0000-0000EF970000}"/>
    <cellStyle name="SymbolBlue 3 3 4 5 2" xfId="33711" xr:uid="{00000000-0005-0000-0000-0000F0970000}"/>
    <cellStyle name="SymbolBlue 3 3 4 5 3" xfId="44135" xr:uid="{00000000-0005-0000-0000-0000F1970000}"/>
    <cellStyle name="SymbolBlue 3 3 4 6" xfId="12475" xr:uid="{00000000-0005-0000-0000-0000F2970000}"/>
    <cellStyle name="SymbolBlue 3 3 4 7" xfId="24054" xr:uid="{00000000-0005-0000-0000-0000F3970000}"/>
    <cellStyle name="SymbolBlue 3 3 4 8" xfId="35389" xr:uid="{00000000-0005-0000-0000-0000F4970000}"/>
    <cellStyle name="SymbolBlue 3 3 5" xfId="10403" xr:uid="{00000000-0005-0000-0000-0000F5970000}"/>
    <cellStyle name="SymbolBlue 3 3 6" xfId="14300" xr:uid="{00000000-0005-0000-0000-0000F6970000}"/>
    <cellStyle name="SymbolBlue 3 3 6 2" xfId="25864" xr:uid="{00000000-0005-0000-0000-0000F7970000}"/>
    <cellStyle name="SymbolBlue 3 3 6 3" xfId="37025" xr:uid="{00000000-0005-0000-0000-0000F8970000}"/>
    <cellStyle name="SymbolBlue 3 3 7" xfId="12834" xr:uid="{00000000-0005-0000-0000-0000F9970000}"/>
    <cellStyle name="SymbolBlue 3 3 7 2" xfId="24404" xr:uid="{00000000-0005-0000-0000-0000FA970000}"/>
    <cellStyle name="SymbolBlue 3 3 7 3" xfId="35722" xr:uid="{00000000-0005-0000-0000-0000FB970000}"/>
    <cellStyle name="SymbolBlue 3 3 8" xfId="14999" xr:uid="{00000000-0005-0000-0000-0000FC970000}"/>
    <cellStyle name="SymbolBlue 3 3 8 2" xfId="26557" xr:uid="{00000000-0005-0000-0000-0000FD970000}"/>
    <cellStyle name="SymbolBlue 3 3 8 3" xfId="37611" xr:uid="{00000000-0005-0000-0000-0000FE970000}"/>
    <cellStyle name="SymbolBlue 3 3 9" xfId="14334" xr:uid="{00000000-0005-0000-0000-0000FF970000}"/>
    <cellStyle name="SymbolBlue 3 3 9 2" xfId="25898" xr:uid="{00000000-0005-0000-0000-000000980000}"/>
    <cellStyle name="SymbolBlue 3 3 9 3" xfId="37058" xr:uid="{00000000-0005-0000-0000-000001980000}"/>
    <cellStyle name="SymbolBlue 3 4" xfId="5546" xr:uid="{00000000-0005-0000-0000-000002980000}"/>
    <cellStyle name="SymbolBlue 3 4 2" xfId="15341" xr:uid="{00000000-0005-0000-0000-000003980000}"/>
    <cellStyle name="SymbolBlue 3 4 2 2" xfId="26896" xr:uid="{00000000-0005-0000-0000-000004980000}"/>
    <cellStyle name="SymbolBlue 3 4 2 3" xfId="37924" xr:uid="{00000000-0005-0000-0000-000005980000}"/>
    <cellStyle name="SymbolBlue 3 4 3" xfId="17314" xr:uid="{00000000-0005-0000-0000-000006980000}"/>
    <cellStyle name="SymbolBlue 3 4 3 2" xfId="28802" xr:uid="{00000000-0005-0000-0000-000007980000}"/>
    <cellStyle name="SymbolBlue 3 4 3 3" xfId="39608" xr:uid="{00000000-0005-0000-0000-000008980000}"/>
    <cellStyle name="SymbolBlue 3 4 4" xfId="18921" xr:uid="{00000000-0005-0000-0000-000009980000}"/>
    <cellStyle name="SymbolBlue 3 4 4 2" xfId="30409" xr:uid="{00000000-0005-0000-0000-00000A980000}"/>
    <cellStyle name="SymbolBlue 3 4 4 3" xfId="41201" xr:uid="{00000000-0005-0000-0000-00000B980000}"/>
    <cellStyle name="SymbolBlue 3 4 5" xfId="20661" xr:uid="{00000000-0005-0000-0000-00000C980000}"/>
    <cellStyle name="SymbolBlue 3 4 5 2" xfId="32145" xr:uid="{00000000-0005-0000-0000-00000D980000}"/>
    <cellStyle name="SymbolBlue 3 4 5 3" xfId="42749" xr:uid="{00000000-0005-0000-0000-00000E980000}"/>
    <cellStyle name="SymbolBlue 3 4 6" xfId="10756" xr:uid="{00000000-0005-0000-0000-00000F980000}"/>
    <cellStyle name="SymbolBlue 3 4 7" xfId="22493" xr:uid="{00000000-0005-0000-0000-000010980000}"/>
    <cellStyle name="SymbolBlue 3 4 8" xfId="33840" xr:uid="{00000000-0005-0000-0000-000011980000}"/>
    <cellStyle name="SymbolBlue 3 5" xfId="10401" xr:uid="{00000000-0005-0000-0000-000012980000}"/>
    <cellStyle name="SymbolBlue 3 6" xfId="13688" xr:uid="{00000000-0005-0000-0000-000013980000}"/>
    <cellStyle name="SymbolBlue 3 6 2" xfId="25252" xr:uid="{00000000-0005-0000-0000-000014980000}"/>
    <cellStyle name="SymbolBlue 3 6 3" xfId="36488" xr:uid="{00000000-0005-0000-0000-000015980000}"/>
    <cellStyle name="SymbolBlue 3 7" xfId="13118" xr:uid="{00000000-0005-0000-0000-000016980000}"/>
    <cellStyle name="SymbolBlue 3 7 2" xfId="24687" xr:uid="{00000000-0005-0000-0000-000017980000}"/>
    <cellStyle name="SymbolBlue 3 7 3" xfId="35975" xr:uid="{00000000-0005-0000-0000-000018980000}"/>
    <cellStyle name="SymbolBlue 3 8" xfId="14466" xr:uid="{00000000-0005-0000-0000-000019980000}"/>
    <cellStyle name="SymbolBlue 3 8 2" xfId="26030" xr:uid="{00000000-0005-0000-0000-00001A980000}"/>
    <cellStyle name="SymbolBlue 3 8 3" xfId="37174" xr:uid="{00000000-0005-0000-0000-00001B980000}"/>
    <cellStyle name="SymbolBlue 3 9" xfId="12731" xr:uid="{00000000-0005-0000-0000-00001C980000}"/>
    <cellStyle name="SymbolBlue 3 9 2" xfId="24301" xr:uid="{00000000-0005-0000-0000-00001D980000}"/>
    <cellStyle name="SymbolBlue 3 9 3" xfId="35623" xr:uid="{00000000-0005-0000-0000-00001E980000}"/>
    <cellStyle name="SymbolBlue 4" xfId="4694" xr:uid="{00000000-0005-0000-0000-00001F980000}"/>
    <cellStyle name="SymbolBlue 4 10" xfId="13207" xr:uid="{00000000-0005-0000-0000-000020980000}"/>
    <cellStyle name="SymbolBlue 4 10 2" xfId="24775" xr:uid="{00000000-0005-0000-0000-000021980000}"/>
    <cellStyle name="SymbolBlue 4 10 3" xfId="36056" xr:uid="{00000000-0005-0000-0000-000022980000}"/>
    <cellStyle name="SymbolBlue 4 11" xfId="9031" xr:uid="{00000000-0005-0000-0000-000023980000}"/>
    <cellStyle name="SymbolBlue 4 12" xfId="8168" xr:uid="{00000000-0005-0000-0000-000024980000}"/>
    <cellStyle name="SymbolBlue 4 13" xfId="10409" xr:uid="{00000000-0005-0000-0000-000025980000}"/>
    <cellStyle name="SymbolBlue 4 2" xfId="6262" xr:uid="{00000000-0005-0000-0000-000026980000}"/>
    <cellStyle name="SymbolBlue 4 2 2" xfId="15543" xr:uid="{00000000-0005-0000-0000-000027980000}"/>
    <cellStyle name="SymbolBlue 4 2 2 2" xfId="27097" xr:uid="{00000000-0005-0000-0000-000028980000}"/>
    <cellStyle name="SymbolBlue 4 2 2 3" xfId="38109" xr:uid="{00000000-0005-0000-0000-000029980000}"/>
    <cellStyle name="SymbolBlue 4 2 3" xfId="17487" xr:uid="{00000000-0005-0000-0000-00002A980000}"/>
    <cellStyle name="SymbolBlue 4 2 3 2" xfId="28975" xr:uid="{00000000-0005-0000-0000-00002B980000}"/>
    <cellStyle name="SymbolBlue 4 2 3 3" xfId="39778" xr:uid="{00000000-0005-0000-0000-00002C980000}"/>
    <cellStyle name="SymbolBlue 4 2 4" xfId="19062" xr:uid="{00000000-0005-0000-0000-00002D980000}"/>
    <cellStyle name="SymbolBlue 4 2 4 2" xfId="30550" xr:uid="{00000000-0005-0000-0000-00002E980000}"/>
    <cellStyle name="SymbolBlue 4 2 4 3" xfId="41333" xr:uid="{00000000-0005-0000-0000-00002F980000}"/>
    <cellStyle name="SymbolBlue 4 2 5" xfId="20796" xr:uid="{00000000-0005-0000-0000-000030980000}"/>
    <cellStyle name="SymbolBlue 4 2 5 2" xfId="32278" xr:uid="{00000000-0005-0000-0000-000031980000}"/>
    <cellStyle name="SymbolBlue 4 2 5 3" xfId="42873" xr:uid="{00000000-0005-0000-0000-000032980000}"/>
    <cellStyle name="SymbolBlue 4 2 6" xfId="10968" xr:uid="{00000000-0005-0000-0000-000033980000}"/>
    <cellStyle name="SymbolBlue 4 2 7" xfId="22621" xr:uid="{00000000-0005-0000-0000-000034980000}"/>
    <cellStyle name="SymbolBlue 4 2 8" xfId="33963" xr:uid="{00000000-0005-0000-0000-000035980000}"/>
    <cellStyle name="SymbolBlue 4 3" xfId="7228" xr:uid="{00000000-0005-0000-0000-000036980000}"/>
    <cellStyle name="SymbolBlue 4 3 2" xfId="16509" xr:uid="{00000000-0005-0000-0000-000037980000}"/>
    <cellStyle name="SymbolBlue 4 3 2 2" xfId="28063" xr:uid="{00000000-0005-0000-0000-000038980000}"/>
    <cellStyle name="SymbolBlue 4 3 2 3" xfId="38966" xr:uid="{00000000-0005-0000-0000-000039980000}"/>
    <cellStyle name="SymbolBlue 4 3 3" xfId="18358" xr:uid="{00000000-0005-0000-0000-00003A980000}"/>
    <cellStyle name="SymbolBlue 4 3 3 2" xfId="29846" xr:uid="{00000000-0005-0000-0000-00003B980000}"/>
    <cellStyle name="SymbolBlue 4 3 3 3" xfId="40647" xr:uid="{00000000-0005-0000-0000-00003C980000}"/>
    <cellStyle name="SymbolBlue 4 3 4" xfId="20028" xr:uid="{00000000-0005-0000-0000-00003D980000}"/>
    <cellStyle name="SymbolBlue 4 3 4 2" xfId="31516" xr:uid="{00000000-0005-0000-0000-00003E980000}"/>
    <cellStyle name="SymbolBlue 4 3 4 3" xfId="42190" xr:uid="{00000000-0005-0000-0000-00003F980000}"/>
    <cellStyle name="SymbolBlue 4 3 5" xfId="21762" xr:uid="{00000000-0005-0000-0000-000040980000}"/>
    <cellStyle name="SymbolBlue 4 3 5 2" xfId="33243" xr:uid="{00000000-0005-0000-0000-000041980000}"/>
    <cellStyle name="SymbolBlue 4 3 5 3" xfId="43729" xr:uid="{00000000-0005-0000-0000-000042980000}"/>
    <cellStyle name="SymbolBlue 4 3 6" xfId="11929" xr:uid="{00000000-0005-0000-0000-000043980000}"/>
    <cellStyle name="SymbolBlue 4 3 7" xfId="23586" xr:uid="{00000000-0005-0000-0000-000044980000}"/>
    <cellStyle name="SymbolBlue 4 3 8" xfId="34921" xr:uid="{00000000-0005-0000-0000-000045980000}"/>
    <cellStyle name="SymbolBlue 4 4" xfId="7009" xr:uid="{00000000-0005-0000-0000-000046980000}"/>
    <cellStyle name="SymbolBlue 4 4 2" xfId="16290" xr:uid="{00000000-0005-0000-0000-000047980000}"/>
    <cellStyle name="SymbolBlue 4 4 2 2" xfId="27844" xr:uid="{00000000-0005-0000-0000-000048980000}"/>
    <cellStyle name="SymbolBlue 4 4 2 3" xfId="38760" xr:uid="{00000000-0005-0000-0000-000049980000}"/>
    <cellStyle name="SymbolBlue 4 4 3" xfId="18150" xr:uid="{00000000-0005-0000-0000-00004A980000}"/>
    <cellStyle name="SymbolBlue 4 4 3 2" xfId="29638" xr:uid="{00000000-0005-0000-0000-00004B980000}"/>
    <cellStyle name="SymbolBlue 4 4 3 3" xfId="40439" xr:uid="{00000000-0005-0000-0000-00004C980000}"/>
    <cellStyle name="SymbolBlue 4 4 4" xfId="19809" xr:uid="{00000000-0005-0000-0000-00004D980000}"/>
    <cellStyle name="SymbolBlue 4 4 4 2" xfId="31297" xr:uid="{00000000-0005-0000-0000-00004E980000}"/>
    <cellStyle name="SymbolBlue 4 4 4 3" xfId="41984" xr:uid="{00000000-0005-0000-0000-00004F980000}"/>
    <cellStyle name="SymbolBlue 4 4 5" xfId="21543" xr:uid="{00000000-0005-0000-0000-000050980000}"/>
    <cellStyle name="SymbolBlue 4 4 5 2" xfId="33024" xr:uid="{00000000-0005-0000-0000-000051980000}"/>
    <cellStyle name="SymbolBlue 4 4 5 3" xfId="43523" xr:uid="{00000000-0005-0000-0000-000052980000}"/>
    <cellStyle name="SymbolBlue 4 4 6" xfId="11712" xr:uid="{00000000-0005-0000-0000-000053980000}"/>
    <cellStyle name="SymbolBlue 4 4 7" xfId="23367" xr:uid="{00000000-0005-0000-0000-000054980000}"/>
    <cellStyle name="SymbolBlue 4 4 8" xfId="34704" xr:uid="{00000000-0005-0000-0000-000055980000}"/>
    <cellStyle name="SymbolBlue 4 5" xfId="7776" xr:uid="{00000000-0005-0000-0000-000056980000}"/>
    <cellStyle name="SymbolBlue 4 5 2" xfId="16761" xr:uid="{00000000-0005-0000-0000-000057980000}"/>
    <cellStyle name="SymbolBlue 4 5 2 2" xfId="28315" xr:uid="{00000000-0005-0000-0000-000058980000}"/>
    <cellStyle name="SymbolBlue 4 5 2 3" xfId="39184" xr:uid="{00000000-0005-0000-0000-000059980000}"/>
    <cellStyle name="SymbolBlue 4 5 3" xfId="18559" xr:uid="{00000000-0005-0000-0000-00005A980000}"/>
    <cellStyle name="SymbolBlue 4 5 3 2" xfId="30047" xr:uid="{00000000-0005-0000-0000-00005B980000}"/>
    <cellStyle name="SymbolBlue 4 5 3 3" xfId="40845" xr:uid="{00000000-0005-0000-0000-00005C980000}"/>
    <cellStyle name="SymbolBlue 4 5 4" xfId="20248" xr:uid="{00000000-0005-0000-0000-00005D980000}"/>
    <cellStyle name="SymbolBlue 4 5 4 2" xfId="31736" xr:uid="{00000000-0005-0000-0000-00005E980000}"/>
    <cellStyle name="SymbolBlue 4 5 4 3" xfId="42380" xr:uid="{00000000-0005-0000-0000-00005F980000}"/>
    <cellStyle name="SymbolBlue 4 5 5" xfId="21982" xr:uid="{00000000-0005-0000-0000-000060980000}"/>
    <cellStyle name="SymbolBlue 4 5 5 2" xfId="33463" xr:uid="{00000000-0005-0000-0000-000061980000}"/>
    <cellStyle name="SymbolBlue 4 5 5 3" xfId="43919" xr:uid="{00000000-0005-0000-0000-000062980000}"/>
    <cellStyle name="SymbolBlue 4 5 6" xfId="12227" xr:uid="{00000000-0005-0000-0000-000063980000}"/>
    <cellStyle name="SymbolBlue 4 5 7" xfId="23806" xr:uid="{00000000-0005-0000-0000-000064980000}"/>
    <cellStyle name="SymbolBlue 4 5 8" xfId="35141" xr:uid="{00000000-0005-0000-0000-000065980000}"/>
    <cellStyle name="SymbolBlue 4 6" xfId="10404" xr:uid="{00000000-0005-0000-0000-000066980000}"/>
    <cellStyle name="SymbolBlue 4 7" xfId="14116" xr:uid="{00000000-0005-0000-0000-000067980000}"/>
    <cellStyle name="SymbolBlue 4 7 2" xfId="25680" xr:uid="{00000000-0005-0000-0000-000068980000}"/>
    <cellStyle name="SymbolBlue 4 7 3" xfId="36870" xr:uid="{00000000-0005-0000-0000-000069980000}"/>
    <cellStyle name="SymbolBlue 4 8" xfId="12829" xr:uid="{00000000-0005-0000-0000-00006A980000}"/>
    <cellStyle name="SymbolBlue 4 8 2" xfId="24399" xr:uid="{00000000-0005-0000-0000-00006B980000}"/>
    <cellStyle name="SymbolBlue 4 8 3" xfId="35717" xr:uid="{00000000-0005-0000-0000-00006C980000}"/>
    <cellStyle name="SymbolBlue 4 9" xfId="13682" xr:uid="{00000000-0005-0000-0000-00006D980000}"/>
    <cellStyle name="SymbolBlue 4 9 2" xfId="25246" xr:uid="{00000000-0005-0000-0000-00006E980000}"/>
    <cellStyle name="SymbolBlue 4 9 3" xfId="36483" xr:uid="{00000000-0005-0000-0000-00006F980000}"/>
    <cellStyle name="SymbolBlue 5" xfId="4695" xr:uid="{00000000-0005-0000-0000-000070980000}"/>
    <cellStyle name="SymbolBlue 5 10" xfId="9211" xr:uid="{00000000-0005-0000-0000-000071980000}"/>
    <cellStyle name="SymbolBlue 5 11" xfId="8872" xr:uid="{00000000-0005-0000-0000-000072980000}"/>
    <cellStyle name="SymbolBlue 5 12" xfId="8509" xr:uid="{00000000-0005-0000-0000-000073980000}"/>
    <cellStyle name="SymbolBlue 5 2" xfId="7427" xr:uid="{00000000-0005-0000-0000-000074980000}"/>
    <cellStyle name="SymbolBlue 5 2 2" xfId="16654" xr:uid="{00000000-0005-0000-0000-000075980000}"/>
    <cellStyle name="SymbolBlue 5 2 2 2" xfId="28208" xr:uid="{00000000-0005-0000-0000-000076980000}"/>
    <cellStyle name="SymbolBlue 5 2 2 3" xfId="39089" xr:uid="{00000000-0005-0000-0000-000077980000}"/>
    <cellStyle name="SymbolBlue 5 2 3" xfId="18486" xr:uid="{00000000-0005-0000-0000-000078980000}"/>
    <cellStyle name="SymbolBlue 5 2 3 2" xfId="29974" xr:uid="{00000000-0005-0000-0000-000079980000}"/>
    <cellStyle name="SymbolBlue 5 2 3 3" xfId="40773" xr:uid="{00000000-0005-0000-0000-00007A980000}"/>
    <cellStyle name="SymbolBlue 5 2 4" xfId="20173" xr:uid="{00000000-0005-0000-0000-00007B980000}"/>
    <cellStyle name="SymbolBlue 5 2 4 2" xfId="31661" xr:uid="{00000000-0005-0000-0000-00007C980000}"/>
    <cellStyle name="SymbolBlue 5 2 4 3" xfId="42313" xr:uid="{00000000-0005-0000-0000-00007D980000}"/>
    <cellStyle name="SymbolBlue 5 2 5" xfId="21907" xr:uid="{00000000-0005-0000-0000-00007E980000}"/>
    <cellStyle name="SymbolBlue 5 2 5 2" xfId="33388" xr:uid="{00000000-0005-0000-0000-00007F980000}"/>
    <cellStyle name="SymbolBlue 5 2 5 3" xfId="43852" xr:uid="{00000000-0005-0000-0000-000080980000}"/>
    <cellStyle name="SymbolBlue 5 2 6" xfId="12074" xr:uid="{00000000-0005-0000-0000-000081980000}"/>
    <cellStyle name="SymbolBlue 5 2 7" xfId="23731" xr:uid="{00000000-0005-0000-0000-000082980000}"/>
    <cellStyle name="SymbolBlue 5 2 8" xfId="35066" xr:uid="{00000000-0005-0000-0000-000083980000}"/>
    <cellStyle name="SymbolBlue 5 3" xfId="6458" xr:uid="{00000000-0005-0000-0000-000084980000}"/>
    <cellStyle name="SymbolBlue 5 3 2" xfId="15739" xr:uid="{00000000-0005-0000-0000-000085980000}"/>
    <cellStyle name="SymbolBlue 5 3 2 2" xfId="27293" xr:uid="{00000000-0005-0000-0000-000086980000}"/>
    <cellStyle name="SymbolBlue 5 3 2 3" xfId="38278" xr:uid="{00000000-0005-0000-0000-000087980000}"/>
    <cellStyle name="SymbolBlue 5 3 3" xfId="17662" xr:uid="{00000000-0005-0000-0000-000088980000}"/>
    <cellStyle name="SymbolBlue 5 3 3 2" xfId="29150" xr:uid="{00000000-0005-0000-0000-000089980000}"/>
    <cellStyle name="SymbolBlue 5 3 3 3" xfId="39953" xr:uid="{00000000-0005-0000-0000-00008A980000}"/>
    <cellStyle name="SymbolBlue 5 3 4" xfId="19258" xr:uid="{00000000-0005-0000-0000-00008B980000}"/>
    <cellStyle name="SymbolBlue 5 3 4 2" xfId="30746" xr:uid="{00000000-0005-0000-0000-00008C980000}"/>
    <cellStyle name="SymbolBlue 5 3 4 3" xfId="41502" xr:uid="{00000000-0005-0000-0000-00008D980000}"/>
    <cellStyle name="SymbolBlue 5 3 5" xfId="20992" xr:uid="{00000000-0005-0000-0000-00008E980000}"/>
    <cellStyle name="SymbolBlue 5 3 5 2" xfId="32473" xr:uid="{00000000-0005-0000-0000-00008F980000}"/>
    <cellStyle name="SymbolBlue 5 3 5 3" xfId="43041" xr:uid="{00000000-0005-0000-0000-000090980000}"/>
    <cellStyle name="SymbolBlue 5 3 6" xfId="11161" xr:uid="{00000000-0005-0000-0000-000091980000}"/>
    <cellStyle name="SymbolBlue 5 3 7" xfId="22816" xr:uid="{00000000-0005-0000-0000-000092980000}"/>
    <cellStyle name="SymbolBlue 5 3 8" xfId="34153" xr:uid="{00000000-0005-0000-0000-000093980000}"/>
    <cellStyle name="SymbolBlue 5 4" xfId="8022" xr:uid="{00000000-0005-0000-0000-000094980000}"/>
    <cellStyle name="SymbolBlue 5 4 2" xfId="17007" xr:uid="{00000000-0005-0000-0000-000095980000}"/>
    <cellStyle name="SymbolBlue 5 4 2 2" xfId="28561" xr:uid="{00000000-0005-0000-0000-000096980000}"/>
    <cellStyle name="SymbolBlue 5 4 2 3" xfId="39398" xr:uid="{00000000-0005-0000-0000-000097980000}"/>
    <cellStyle name="SymbolBlue 5 4 3" xfId="18784" xr:uid="{00000000-0005-0000-0000-000098980000}"/>
    <cellStyle name="SymbolBlue 5 4 3 2" xfId="30272" xr:uid="{00000000-0005-0000-0000-000099980000}"/>
    <cellStyle name="SymbolBlue 5 4 3 3" xfId="41067" xr:uid="{00000000-0005-0000-0000-00009A980000}"/>
    <cellStyle name="SymbolBlue 5 4 4" xfId="20494" xr:uid="{00000000-0005-0000-0000-00009B980000}"/>
    <cellStyle name="SymbolBlue 5 4 4 2" xfId="31982" xr:uid="{00000000-0005-0000-0000-00009C980000}"/>
    <cellStyle name="SymbolBlue 5 4 4 3" xfId="42594" xr:uid="{00000000-0005-0000-0000-00009D980000}"/>
    <cellStyle name="SymbolBlue 5 4 5" xfId="22228" xr:uid="{00000000-0005-0000-0000-00009E980000}"/>
    <cellStyle name="SymbolBlue 5 4 5 2" xfId="33709" xr:uid="{00000000-0005-0000-0000-00009F980000}"/>
    <cellStyle name="SymbolBlue 5 4 5 3" xfId="44133" xr:uid="{00000000-0005-0000-0000-0000A0980000}"/>
    <cellStyle name="SymbolBlue 5 4 6" xfId="12473" xr:uid="{00000000-0005-0000-0000-0000A1980000}"/>
    <cellStyle name="SymbolBlue 5 4 7" xfId="24052" xr:uid="{00000000-0005-0000-0000-0000A2980000}"/>
    <cellStyle name="SymbolBlue 5 4 8" xfId="35387" xr:uid="{00000000-0005-0000-0000-0000A3980000}"/>
    <cellStyle name="SymbolBlue 5 5" xfId="10405" xr:uid="{00000000-0005-0000-0000-0000A4980000}"/>
    <cellStyle name="SymbolBlue 5 6" xfId="14298" xr:uid="{00000000-0005-0000-0000-0000A5980000}"/>
    <cellStyle name="SymbolBlue 5 6 2" xfId="25862" xr:uid="{00000000-0005-0000-0000-0000A6980000}"/>
    <cellStyle name="SymbolBlue 5 6 3" xfId="37023" xr:uid="{00000000-0005-0000-0000-0000A7980000}"/>
    <cellStyle name="SymbolBlue 5 7" xfId="12836" xr:uid="{00000000-0005-0000-0000-0000A8980000}"/>
    <cellStyle name="SymbolBlue 5 7 2" xfId="24406" xr:uid="{00000000-0005-0000-0000-0000A9980000}"/>
    <cellStyle name="SymbolBlue 5 7 3" xfId="35724" xr:uid="{00000000-0005-0000-0000-0000AA980000}"/>
    <cellStyle name="SymbolBlue 5 8" xfId="14392" xr:uid="{00000000-0005-0000-0000-0000AB980000}"/>
    <cellStyle name="SymbolBlue 5 8 2" xfId="25956" xr:uid="{00000000-0005-0000-0000-0000AC980000}"/>
    <cellStyle name="SymbolBlue 5 8 3" xfId="37103" xr:uid="{00000000-0005-0000-0000-0000AD980000}"/>
    <cellStyle name="SymbolBlue 5 9" xfId="13777" xr:uid="{00000000-0005-0000-0000-0000AE980000}"/>
    <cellStyle name="SymbolBlue 5 9 2" xfId="25341" xr:uid="{00000000-0005-0000-0000-0000AF980000}"/>
    <cellStyle name="SymbolBlue 5 9 3" xfId="36568" xr:uid="{00000000-0005-0000-0000-0000B0980000}"/>
    <cellStyle name="SymbolBlue 6" xfId="4696" xr:uid="{00000000-0005-0000-0000-0000B1980000}"/>
    <cellStyle name="SymbolBlue 6 10" xfId="9059" xr:uid="{00000000-0005-0000-0000-0000B2980000}"/>
    <cellStyle name="SymbolBlue 6 11" xfId="9300" xr:uid="{00000000-0005-0000-0000-0000B3980000}"/>
    <cellStyle name="SymbolBlue 6 12" xfId="8105" xr:uid="{00000000-0005-0000-0000-0000B4980000}"/>
    <cellStyle name="SymbolBlue 6 2" xfId="7258" xr:uid="{00000000-0005-0000-0000-0000B5980000}"/>
    <cellStyle name="SymbolBlue 6 2 2" xfId="16536" xr:uid="{00000000-0005-0000-0000-0000B6980000}"/>
    <cellStyle name="SymbolBlue 6 2 2 2" xfId="28090" xr:uid="{00000000-0005-0000-0000-0000B7980000}"/>
    <cellStyle name="SymbolBlue 6 2 2 3" xfId="38990" xr:uid="{00000000-0005-0000-0000-0000B8980000}"/>
    <cellStyle name="SymbolBlue 6 2 3" xfId="18382" xr:uid="{00000000-0005-0000-0000-0000B9980000}"/>
    <cellStyle name="SymbolBlue 6 2 3 2" xfId="29870" xr:uid="{00000000-0005-0000-0000-0000BA980000}"/>
    <cellStyle name="SymbolBlue 6 2 3 3" xfId="40671" xr:uid="{00000000-0005-0000-0000-0000BB980000}"/>
    <cellStyle name="SymbolBlue 6 2 4" xfId="20055" xr:uid="{00000000-0005-0000-0000-0000BC980000}"/>
    <cellStyle name="SymbolBlue 6 2 4 2" xfId="31543" xr:uid="{00000000-0005-0000-0000-0000BD980000}"/>
    <cellStyle name="SymbolBlue 6 2 4 3" xfId="42214" xr:uid="{00000000-0005-0000-0000-0000BE980000}"/>
    <cellStyle name="SymbolBlue 6 2 5" xfId="21789" xr:uid="{00000000-0005-0000-0000-0000BF980000}"/>
    <cellStyle name="SymbolBlue 6 2 5 2" xfId="33270" xr:uid="{00000000-0005-0000-0000-0000C0980000}"/>
    <cellStyle name="SymbolBlue 6 2 5 3" xfId="43753" xr:uid="{00000000-0005-0000-0000-0000C1980000}"/>
    <cellStyle name="SymbolBlue 6 2 6" xfId="11956" xr:uid="{00000000-0005-0000-0000-0000C2980000}"/>
    <cellStyle name="SymbolBlue 6 2 7" xfId="23613" xr:uid="{00000000-0005-0000-0000-0000C3980000}"/>
    <cellStyle name="SymbolBlue 6 2 8" xfId="34948" xr:uid="{00000000-0005-0000-0000-0000C4980000}"/>
    <cellStyle name="SymbolBlue 6 3" xfId="7182" xr:uid="{00000000-0005-0000-0000-0000C5980000}"/>
    <cellStyle name="SymbolBlue 6 3 2" xfId="16463" xr:uid="{00000000-0005-0000-0000-0000C6980000}"/>
    <cellStyle name="SymbolBlue 6 3 2 2" xfId="28017" xr:uid="{00000000-0005-0000-0000-0000C7980000}"/>
    <cellStyle name="SymbolBlue 6 3 2 3" xfId="38921" xr:uid="{00000000-0005-0000-0000-0000C8980000}"/>
    <cellStyle name="SymbolBlue 6 3 3" xfId="18313" xr:uid="{00000000-0005-0000-0000-0000C9980000}"/>
    <cellStyle name="SymbolBlue 6 3 3 2" xfId="29801" xr:uid="{00000000-0005-0000-0000-0000CA980000}"/>
    <cellStyle name="SymbolBlue 6 3 3 3" xfId="40602" xr:uid="{00000000-0005-0000-0000-0000CB980000}"/>
    <cellStyle name="SymbolBlue 6 3 4" xfId="19982" xr:uid="{00000000-0005-0000-0000-0000CC980000}"/>
    <cellStyle name="SymbolBlue 6 3 4 2" xfId="31470" xr:uid="{00000000-0005-0000-0000-0000CD980000}"/>
    <cellStyle name="SymbolBlue 6 3 4 3" xfId="42145" xr:uid="{00000000-0005-0000-0000-0000CE980000}"/>
    <cellStyle name="SymbolBlue 6 3 5" xfId="21716" xr:uid="{00000000-0005-0000-0000-0000CF980000}"/>
    <cellStyle name="SymbolBlue 6 3 5 2" xfId="33197" xr:uid="{00000000-0005-0000-0000-0000D0980000}"/>
    <cellStyle name="SymbolBlue 6 3 5 3" xfId="43684" xr:uid="{00000000-0005-0000-0000-0000D1980000}"/>
    <cellStyle name="SymbolBlue 6 3 6" xfId="11885" xr:uid="{00000000-0005-0000-0000-0000D2980000}"/>
    <cellStyle name="SymbolBlue 6 3 7" xfId="23540" xr:uid="{00000000-0005-0000-0000-0000D3980000}"/>
    <cellStyle name="SymbolBlue 6 3 8" xfId="34877" xr:uid="{00000000-0005-0000-0000-0000D4980000}"/>
    <cellStyle name="SymbolBlue 6 4" xfId="6644" xr:uid="{00000000-0005-0000-0000-0000D5980000}"/>
    <cellStyle name="SymbolBlue 6 4 2" xfId="15925" xr:uid="{00000000-0005-0000-0000-0000D6980000}"/>
    <cellStyle name="SymbolBlue 6 4 2 2" xfId="27479" xr:uid="{00000000-0005-0000-0000-0000D7980000}"/>
    <cellStyle name="SymbolBlue 6 4 2 3" xfId="38444" xr:uid="{00000000-0005-0000-0000-0000D8980000}"/>
    <cellStyle name="SymbolBlue 6 4 3" xfId="17830" xr:uid="{00000000-0005-0000-0000-0000D9980000}"/>
    <cellStyle name="SymbolBlue 6 4 3 2" xfId="29318" xr:uid="{00000000-0005-0000-0000-0000DA980000}"/>
    <cellStyle name="SymbolBlue 6 4 3 3" xfId="40121" xr:uid="{00000000-0005-0000-0000-0000DB980000}"/>
    <cellStyle name="SymbolBlue 6 4 4" xfId="19444" xr:uid="{00000000-0005-0000-0000-0000DC980000}"/>
    <cellStyle name="SymbolBlue 6 4 4 2" xfId="30932" xr:uid="{00000000-0005-0000-0000-0000DD980000}"/>
    <cellStyle name="SymbolBlue 6 4 4 3" xfId="41668" xr:uid="{00000000-0005-0000-0000-0000DE980000}"/>
    <cellStyle name="SymbolBlue 6 4 5" xfId="21178" xr:uid="{00000000-0005-0000-0000-0000DF980000}"/>
    <cellStyle name="SymbolBlue 6 4 5 2" xfId="32659" xr:uid="{00000000-0005-0000-0000-0000E0980000}"/>
    <cellStyle name="SymbolBlue 6 4 5 3" xfId="43207" xr:uid="{00000000-0005-0000-0000-0000E1980000}"/>
    <cellStyle name="SymbolBlue 6 4 6" xfId="11347" xr:uid="{00000000-0005-0000-0000-0000E2980000}"/>
    <cellStyle name="SymbolBlue 6 4 7" xfId="23002" xr:uid="{00000000-0005-0000-0000-0000E3980000}"/>
    <cellStyle name="SymbolBlue 6 4 8" xfId="34339" xr:uid="{00000000-0005-0000-0000-0000E4980000}"/>
    <cellStyle name="SymbolBlue 6 5" xfId="10406" xr:uid="{00000000-0005-0000-0000-0000E5980000}"/>
    <cellStyle name="SymbolBlue 6 6" xfId="14144" xr:uid="{00000000-0005-0000-0000-0000E6980000}"/>
    <cellStyle name="SymbolBlue 6 6 2" xfId="25708" xr:uid="{00000000-0005-0000-0000-0000E7980000}"/>
    <cellStyle name="SymbolBlue 6 6 3" xfId="36894" xr:uid="{00000000-0005-0000-0000-0000E8980000}"/>
    <cellStyle name="SymbolBlue 6 7" xfId="13474" xr:uid="{00000000-0005-0000-0000-0000E9980000}"/>
    <cellStyle name="SymbolBlue 6 7 2" xfId="25040" xr:uid="{00000000-0005-0000-0000-0000EA980000}"/>
    <cellStyle name="SymbolBlue 6 7 3" xfId="36299" xr:uid="{00000000-0005-0000-0000-0000EB980000}"/>
    <cellStyle name="SymbolBlue 6 8" xfId="15280" xr:uid="{00000000-0005-0000-0000-0000EC980000}"/>
    <cellStyle name="SymbolBlue 6 8 2" xfId="26835" xr:uid="{00000000-0005-0000-0000-0000ED980000}"/>
    <cellStyle name="SymbolBlue 6 8 3" xfId="37866" xr:uid="{00000000-0005-0000-0000-0000EE980000}"/>
    <cellStyle name="SymbolBlue 6 9" xfId="14773" xr:uid="{00000000-0005-0000-0000-0000EF980000}"/>
    <cellStyle name="SymbolBlue 6 9 2" xfId="26332" xr:uid="{00000000-0005-0000-0000-0000F0980000}"/>
    <cellStyle name="SymbolBlue 6 9 3" xfId="37425" xr:uid="{00000000-0005-0000-0000-0000F1980000}"/>
    <cellStyle name="SymbolBlue 7" xfId="6305" xr:uid="{00000000-0005-0000-0000-0000F2980000}"/>
    <cellStyle name="SymbolBlue 7 2" xfId="15586" xr:uid="{00000000-0005-0000-0000-0000F3980000}"/>
    <cellStyle name="SymbolBlue 7 2 2" xfId="27140" xr:uid="{00000000-0005-0000-0000-0000F4980000}"/>
    <cellStyle name="SymbolBlue 7 2 3" xfId="38148" xr:uid="{00000000-0005-0000-0000-0000F5980000}"/>
    <cellStyle name="SymbolBlue 7 3" xfId="17527" xr:uid="{00000000-0005-0000-0000-0000F6980000}"/>
    <cellStyle name="SymbolBlue 7 3 2" xfId="29015" xr:uid="{00000000-0005-0000-0000-0000F7980000}"/>
    <cellStyle name="SymbolBlue 7 3 3" xfId="39818" xr:uid="{00000000-0005-0000-0000-0000F8980000}"/>
    <cellStyle name="SymbolBlue 7 4" xfId="19105" xr:uid="{00000000-0005-0000-0000-0000F9980000}"/>
    <cellStyle name="SymbolBlue 7 4 2" xfId="30593" xr:uid="{00000000-0005-0000-0000-0000FA980000}"/>
    <cellStyle name="SymbolBlue 7 4 3" xfId="41372" xr:uid="{00000000-0005-0000-0000-0000FB980000}"/>
    <cellStyle name="SymbolBlue 7 5" xfId="20839" xr:uid="{00000000-0005-0000-0000-0000FC980000}"/>
    <cellStyle name="SymbolBlue 7 5 2" xfId="32321" xr:uid="{00000000-0005-0000-0000-0000FD980000}"/>
    <cellStyle name="SymbolBlue 7 5 3" xfId="42912" xr:uid="{00000000-0005-0000-0000-0000FE980000}"/>
    <cellStyle name="SymbolBlue 7 6" xfId="11010" xr:uid="{00000000-0005-0000-0000-0000FF980000}"/>
    <cellStyle name="SymbolBlue 7 7" xfId="22664" xr:uid="{00000000-0005-0000-0000-000000990000}"/>
    <cellStyle name="SymbolBlue 7 8" xfId="34004" xr:uid="{00000000-0005-0000-0000-000001990000}"/>
    <cellStyle name="SymbolBlue 8" xfId="12627" xr:uid="{00000000-0005-0000-0000-000002990000}"/>
    <cellStyle name="SymbolBlue 8 2" xfId="24197" xr:uid="{00000000-0005-0000-0000-000003990000}"/>
    <cellStyle name="SymbolBlue 8 3" xfId="35528" xr:uid="{00000000-0005-0000-0000-000004990000}"/>
    <cellStyle name="SymbolBlue 9" xfId="15180" xr:uid="{00000000-0005-0000-0000-000005990000}"/>
    <cellStyle name="SymbolBlue 9 2" xfId="26738" xr:uid="{00000000-0005-0000-0000-000006990000}"/>
    <cellStyle name="SymbolBlue 9 3" xfId="37777" xr:uid="{00000000-0005-0000-0000-000007990000}"/>
    <cellStyle name="TANAWAT" xfId="4697" xr:uid="{00000000-0005-0000-0000-000008990000}"/>
    <cellStyle name="TANAWAT 2" xfId="4698" xr:uid="{00000000-0005-0000-0000-000009990000}"/>
    <cellStyle name="TANAWAT 3" xfId="5547" xr:uid="{00000000-0005-0000-0000-00000A990000}"/>
    <cellStyle name="TANAWAT 4" xfId="10407" xr:uid="{00000000-0005-0000-0000-00000B990000}"/>
    <cellStyle name="threedecplace" xfId="4699" xr:uid="{00000000-0005-0000-0000-00000C990000}"/>
    <cellStyle name="threedecplace 2" xfId="4700" xr:uid="{00000000-0005-0000-0000-00000D990000}"/>
    <cellStyle name="threedecplace 2 2" xfId="4701" xr:uid="{00000000-0005-0000-0000-00000E990000}"/>
    <cellStyle name="threedecplace 2 3" xfId="5548" xr:uid="{00000000-0005-0000-0000-00000F990000}"/>
    <cellStyle name="threedecplace 2 4" xfId="10408" xr:uid="{00000000-0005-0000-0000-000010990000}"/>
    <cellStyle name="threedecplace 3" xfId="4702" xr:uid="{00000000-0005-0000-0000-000011990000}"/>
    <cellStyle name="threedecplace 4" xfId="4703" xr:uid="{00000000-0005-0000-0000-000012990000}"/>
    <cellStyle name="Times New Roman" xfId="4704" xr:uid="{00000000-0005-0000-0000-000013990000}"/>
    <cellStyle name="Times New Roman 2" xfId="4705" xr:uid="{00000000-0005-0000-0000-000014990000}"/>
    <cellStyle name="Times New Roman 3" xfId="4706" xr:uid="{00000000-0005-0000-0000-000015990000}"/>
    <cellStyle name="Title" xfId="17" builtinId="15" customBuiltin="1"/>
    <cellStyle name="Title 2" xfId="4707" xr:uid="{00000000-0005-0000-0000-000017990000}"/>
    <cellStyle name="Title 2 2" xfId="4708" xr:uid="{00000000-0005-0000-0000-000018990000}"/>
    <cellStyle name="Title 2 3" xfId="5549" xr:uid="{00000000-0005-0000-0000-000019990000}"/>
    <cellStyle name="Title 2 4" xfId="10412" xr:uid="{00000000-0005-0000-0000-00001A990000}"/>
    <cellStyle name="Title 3" xfId="4709" xr:uid="{00000000-0005-0000-0000-00001B990000}"/>
    <cellStyle name="Title 4" xfId="4710" xr:uid="{00000000-0005-0000-0000-00001C990000}"/>
    <cellStyle name="Title 5" xfId="5180" xr:uid="{00000000-0005-0000-0000-00001D990000}"/>
    <cellStyle name="Title2" xfId="4711" xr:uid="{00000000-0005-0000-0000-00001E990000}"/>
    <cellStyle name="Title2 2" xfId="4712" xr:uid="{00000000-0005-0000-0000-00001F990000}"/>
    <cellStyle name="Title2 2 10" xfId="9311" xr:uid="{00000000-0005-0000-0000-000020990000}"/>
    <cellStyle name="Title2 2 11" xfId="8251" xr:uid="{00000000-0005-0000-0000-000021990000}"/>
    <cellStyle name="Title2 2 2" xfId="7256" xr:uid="{00000000-0005-0000-0000-000022990000}"/>
    <cellStyle name="Title2 2 2 2" xfId="16534" xr:uid="{00000000-0005-0000-0000-000023990000}"/>
    <cellStyle name="Title2 2 2 2 2" xfId="28088" xr:uid="{00000000-0005-0000-0000-000024990000}"/>
    <cellStyle name="Title2 2 2 3" xfId="20053" xr:uid="{00000000-0005-0000-0000-000025990000}"/>
    <cellStyle name="Title2 2 2 3 2" xfId="31541" xr:uid="{00000000-0005-0000-0000-000026990000}"/>
    <cellStyle name="Title2 2 2 4" xfId="21787" xr:uid="{00000000-0005-0000-0000-000027990000}"/>
    <cellStyle name="Title2 2 2 4 2" xfId="33268" xr:uid="{00000000-0005-0000-0000-000028990000}"/>
    <cellStyle name="Title2 2 2 5" xfId="11954" xr:uid="{00000000-0005-0000-0000-000029990000}"/>
    <cellStyle name="Title2 2 2 6" xfId="23611" xr:uid="{00000000-0005-0000-0000-00002A990000}"/>
    <cellStyle name="Title2 2 2 7" xfId="34946" xr:uid="{00000000-0005-0000-0000-00002B990000}"/>
    <cellStyle name="Title2 2 3" xfId="7810" xr:uid="{00000000-0005-0000-0000-00002C990000}"/>
    <cellStyle name="Title2 2 3 2" xfId="16795" xr:uid="{00000000-0005-0000-0000-00002D990000}"/>
    <cellStyle name="Title2 2 3 2 2" xfId="28349" xr:uid="{00000000-0005-0000-0000-00002E990000}"/>
    <cellStyle name="Title2 2 3 3" xfId="20282" xr:uid="{00000000-0005-0000-0000-00002F990000}"/>
    <cellStyle name="Title2 2 3 3 2" xfId="31770" xr:uid="{00000000-0005-0000-0000-000030990000}"/>
    <cellStyle name="Title2 2 3 4" xfId="22016" xr:uid="{00000000-0005-0000-0000-000031990000}"/>
    <cellStyle name="Title2 2 3 4 2" xfId="33497" xr:uid="{00000000-0005-0000-0000-000032990000}"/>
    <cellStyle name="Title2 2 3 5" xfId="12261" xr:uid="{00000000-0005-0000-0000-000033990000}"/>
    <cellStyle name="Title2 2 3 6" xfId="23840" xr:uid="{00000000-0005-0000-0000-000034990000}"/>
    <cellStyle name="Title2 2 3 7" xfId="35175" xr:uid="{00000000-0005-0000-0000-000035990000}"/>
    <cellStyle name="Title2 2 4" xfId="6745" xr:uid="{00000000-0005-0000-0000-000036990000}"/>
    <cellStyle name="Title2 2 4 2" xfId="16026" xr:uid="{00000000-0005-0000-0000-000037990000}"/>
    <cellStyle name="Title2 2 4 2 2" xfId="27580" xr:uid="{00000000-0005-0000-0000-000038990000}"/>
    <cellStyle name="Title2 2 4 3" xfId="19545" xr:uid="{00000000-0005-0000-0000-000039990000}"/>
    <cellStyle name="Title2 2 4 3 2" xfId="31033" xr:uid="{00000000-0005-0000-0000-00003A990000}"/>
    <cellStyle name="Title2 2 4 4" xfId="21279" xr:uid="{00000000-0005-0000-0000-00003B990000}"/>
    <cellStyle name="Title2 2 4 4 2" xfId="32760" xr:uid="{00000000-0005-0000-0000-00003C990000}"/>
    <cellStyle name="Title2 2 4 5" xfId="11448" xr:uid="{00000000-0005-0000-0000-00003D990000}"/>
    <cellStyle name="Title2 2 4 6" xfId="23103" xr:uid="{00000000-0005-0000-0000-00003E990000}"/>
    <cellStyle name="Title2 2 4 7" xfId="34440" xr:uid="{00000000-0005-0000-0000-00003F990000}"/>
    <cellStyle name="Title2 2 5" xfId="10416" xr:uid="{00000000-0005-0000-0000-000040990000}"/>
    <cellStyle name="Title2 2 6" xfId="14142" xr:uid="{00000000-0005-0000-0000-000041990000}"/>
    <cellStyle name="Title2 2 6 2" xfId="25706" xr:uid="{00000000-0005-0000-0000-000042990000}"/>
    <cellStyle name="Title2 2 7" xfId="14824" xr:uid="{00000000-0005-0000-0000-000043990000}"/>
    <cellStyle name="Title2 2 7 2" xfId="26383" xr:uid="{00000000-0005-0000-0000-000044990000}"/>
    <cellStyle name="Title2 2 8" xfId="17318" xr:uid="{00000000-0005-0000-0000-000045990000}"/>
    <cellStyle name="Title2 2 8 2" xfId="28806" xr:uid="{00000000-0005-0000-0000-000046990000}"/>
    <cellStyle name="Title2 2 9" xfId="9057" xr:uid="{00000000-0005-0000-0000-000047990000}"/>
    <cellStyle name="Title2 3" xfId="4713" xr:uid="{00000000-0005-0000-0000-000048990000}"/>
    <cellStyle name="Title2 4" xfId="5550" xr:uid="{00000000-0005-0000-0000-000049990000}"/>
    <cellStyle name="Title2 4 2" xfId="15343" xr:uid="{00000000-0005-0000-0000-00004A990000}"/>
    <cellStyle name="Title2 4 2 2" xfId="26898" xr:uid="{00000000-0005-0000-0000-00004B990000}"/>
    <cellStyle name="Title2 4 3" xfId="18922" xr:uid="{00000000-0005-0000-0000-00004C990000}"/>
    <cellStyle name="Title2 4 3 2" xfId="30410" xr:uid="{00000000-0005-0000-0000-00004D990000}"/>
    <cellStyle name="Title2 4 4" xfId="20662" xr:uid="{00000000-0005-0000-0000-00004E990000}"/>
    <cellStyle name="Title2 4 4 2" xfId="32146" xr:uid="{00000000-0005-0000-0000-00004F990000}"/>
    <cellStyle name="Title2 4 5" xfId="10757" xr:uid="{00000000-0005-0000-0000-000050990000}"/>
    <cellStyle name="Title2 4 6" xfId="22494" xr:uid="{00000000-0005-0000-0000-000051990000}"/>
    <cellStyle name="Title2 4 7" xfId="33841" xr:uid="{00000000-0005-0000-0000-000052990000}"/>
    <cellStyle name="Title2 5" xfId="6954" xr:uid="{00000000-0005-0000-0000-000053990000}"/>
    <cellStyle name="Title2 5 2" xfId="16235" xr:uid="{00000000-0005-0000-0000-000054990000}"/>
    <cellStyle name="Title2 5 2 2" xfId="27789" xr:uid="{00000000-0005-0000-0000-000055990000}"/>
    <cellStyle name="Title2 5 3" xfId="19754" xr:uid="{00000000-0005-0000-0000-000056990000}"/>
    <cellStyle name="Title2 5 3 2" xfId="31242" xr:uid="{00000000-0005-0000-0000-000057990000}"/>
    <cellStyle name="Title2 5 4" xfId="21488" xr:uid="{00000000-0005-0000-0000-000058990000}"/>
    <cellStyle name="Title2 5 4 2" xfId="32969" xr:uid="{00000000-0005-0000-0000-000059990000}"/>
    <cellStyle name="Title2 5 5" xfId="11657" xr:uid="{00000000-0005-0000-0000-00005A990000}"/>
    <cellStyle name="Title2 5 6" xfId="23312" xr:uid="{00000000-0005-0000-0000-00005B990000}"/>
    <cellStyle name="Title2 5 7" xfId="34649" xr:uid="{00000000-0005-0000-0000-00005C990000}"/>
    <cellStyle name="Title2 6" xfId="10415" xr:uid="{00000000-0005-0000-0000-00005D990000}"/>
    <cellStyle name="Title2 7" xfId="13690" xr:uid="{00000000-0005-0000-0000-00005E990000}"/>
    <cellStyle name="Title2 7 2" xfId="25254" xr:uid="{00000000-0005-0000-0000-00005F990000}"/>
    <cellStyle name="Title2 8" xfId="14043" xr:uid="{00000000-0005-0000-0000-000060990000}"/>
    <cellStyle name="Title2 8 2" xfId="25607" xr:uid="{00000000-0005-0000-0000-000061990000}"/>
    <cellStyle name="Title2 9" xfId="9509" xr:uid="{00000000-0005-0000-0000-000062990000}"/>
    <cellStyle name="Total" xfId="33" builtinId="25" customBuiltin="1"/>
    <cellStyle name="Total 2" xfId="4714" xr:uid="{00000000-0005-0000-0000-000064990000}"/>
    <cellStyle name="Total 2 2" xfId="4715" xr:uid="{00000000-0005-0000-0000-000065990000}"/>
    <cellStyle name="Total 2 2 10" xfId="14742" xr:uid="{00000000-0005-0000-0000-000066990000}"/>
    <cellStyle name="Total 2 2 10 2" xfId="26301" xr:uid="{00000000-0005-0000-0000-000067990000}"/>
    <cellStyle name="Total 2 2 10 3" xfId="37396" xr:uid="{00000000-0005-0000-0000-000068990000}"/>
    <cellStyle name="Total 2 2 11" xfId="12923" xr:uid="{00000000-0005-0000-0000-000069990000}"/>
    <cellStyle name="Total 2 2 11 2" xfId="24493" xr:uid="{00000000-0005-0000-0000-00006A990000}"/>
    <cellStyle name="Total 2 2 11 3" xfId="35801" xr:uid="{00000000-0005-0000-0000-00006B990000}"/>
    <cellStyle name="Total 2 2 12" xfId="13976" xr:uid="{00000000-0005-0000-0000-00006C990000}"/>
    <cellStyle name="Total 2 2 12 2" xfId="25540" xr:uid="{00000000-0005-0000-0000-00006D990000}"/>
    <cellStyle name="Total 2 2 12 3" xfId="36743" xr:uid="{00000000-0005-0000-0000-00006E990000}"/>
    <cellStyle name="Total 2 2 13" xfId="8204" xr:uid="{00000000-0005-0000-0000-00006F990000}"/>
    <cellStyle name="Total 2 2 14" xfId="8093" xr:uid="{00000000-0005-0000-0000-000070990000}"/>
    <cellStyle name="Total 2 2 2" xfId="4716" xr:uid="{00000000-0005-0000-0000-000071990000}"/>
    <cellStyle name="Total 2 2 3" xfId="4717" xr:uid="{00000000-0005-0000-0000-000072990000}"/>
    <cellStyle name="Total 2 2 4" xfId="5551" xr:uid="{00000000-0005-0000-0000-000073990000}"/>
    <cellStyle name="Total 2 2 4 2" xfId="15344" xr:uid="{00000000-0005-0000-0000-000074990000}"/>
    <cellStyle name="Total 2 2 4 2 2" xfId="26899" xr:uid="{00000000-0005-0000-0000-000075990000}"/>
    <cellStyle name="Total 2 2 4 2 3" xfId="37925" xr:uid="{00000000-0005-0000-0000-000076990000}"/>
    <cellStyle name="Total 2 2 4 3" xfId="17317" xr:uid="{00000000-0005-0000-0000-000077990000}"/>
    <cellStyle name="Total 2 2 4 3 2" xfId="28805" xr:uid="{00000000-0005-0000-0000-000078990000}"/>
    <cellStyle name="Total 2 2 4 3 3" xfId="39611" xr:uid="{00000000-0005-0000-0000-000079990000}"/>
    <cellStyle name="Total 2 2 4 4" xfId="18923" xr:uid="{00000000-0005-0000-0000-00007A990000}"/>
    <cellStyle name="Total 2 2 4 4 2" xfId="30411" xr:uid="{00000000-0005-0000-0000-00007B990000}"/>
    <cellStyle name="Total 2 2 4 4 3" xfId="41202" xr:uid="{00000000-0005-0000-0000-00007C990000}"/>
    <cellStyle name="Total 2 2 4 5" xfId="20663" xr:uid="{00000000-0005-0000-0000-00007D990000}"/>
    <cellStyle name="Total 2 2 4 5 2" xfId="32147" xr:uid="{00000000-0005-0000-0000-00007E990000}"/>
    <cellStyle name="Total 2 2 4 5 3" xfId="42750" xr:uid="{00000000-0005-0000-0000-00007F990000}"/>
    <cellStyle name="Total 2 2 4 6" xfId="10758" xr:uid="{00000000-0005-0000-0000-000080990000}"/>
    <cellStyle name="Total 2 2 4 7" xfId="22495" xr:uid="{00000000-0005-0000-0000-000081990000}"/>
    <cellStyle name="Total 2 2 4 8" xfId="33842" xr:uid="{00000000-0005-0000-0000-000082990000}"/>
    <cellStyle name="Total 2 2 5" xfId="6955" xr:uid="{00000000-0005-0000-0000-000083990000}"/>
    <cellStyle name="Total 2 2 5 2" xfId="16236" xr:uid="{00000000-0005-0000-0000-000084990000}"/>
    <cellStyle name="Total 2 2 5 2 2" xfId="27790" xr:uid="{00000000-0005-0000-0000-000085990000}"/>
    <cellStyle name="Total 2 2 5 2 3" xfId="38719" xr:uid="{00000000-0005-0000-0000-000086990000}"/>
    <cellStyle name="Total 2 2 5 3" xfId="18108" xr:uid="{00000000-0005-0000-0000-000087990000}"/>
    <cellStyle name="Total 2 2 5 3 2" xfId="29596" xr:uid="{00000000-0005-0000-0000-000088990000}"/>
    <cellStyle name="Total 2 2 5 3 3" xfId="40397" xr:uid="{00000000-0005-0000-0000-000089990000}"/>
    <cellStyle name="Total 2 2 5 4" xfId="19755" xr:uid="{00000000-0005-0000-0000-00008A990000}"/>
    <cellStyle name="Total 2 2 5 4 2" xfId="31243" xr:uid="{00000000-0005-0000-0000-00008B990000}"/>
    <cellStyle name="Total 2 2 5 4 3" xfId="41943" xr:uid="{00000000-0005-0000-0000-00008C990000}"/>
    <cellStyle name="Total 2 2 5 5" xfId="21489" xr:uid="{00000000-0005-0000-0000-00008D990000}"/>
    <cellStyle name="Total 2 2 5 5 2" xfId="32970" xr:uid="{00000000-0005-0000-0000-00008E990000}"/>
    <cellStyle name="Total 2 2 5 5 3" xfId="43482" xr:uid="{00000000-0005-0000-0000-00008F990000}"/>
    <cellStyle name="Total 2 2 5 6" xfId="11658" xr:uid="{00000000-0005-0000-0000-000090990000}"/>
    <cellStyle name="Total 2 2 5 7" xfId="23313" xr:uid="{00000000-0005-0000-0000-000091990000}"/>
    <cellStyle name="Total 2 2 5 8" xfId="34650" xr:uid="{00000000-0005-0000-0000-000092990000}"/>
    <cellStyle name="Total 2 2 6" xfId="6782" xr:uid="{00000000-0005-0000-0000-000093990000}"/>
    <cellStyle name="Total 2 2 6 2" xfId="16063" xr:uid="{00000000-0005-0000-0000-000094990000}"/>
    <cellStyle name="Total 2 2 6 2 2" xfId="27617" xr:uid="{00000000-0005-0000-0000-000095990000}"/>
    <cellStyle name="Total 2 2 6 2 3" xfId="38568" xr:uid="{00000000-0005-0000-0000-000096990000}"/>
    <cellStyle name="Total 2 2 6 3" xfId="17955" xr:uid="{00000000-0005-0000-0000-000097990000}"/>
    <cellStyle name="Total 2 2 6 3 2" xfId="29443" xr:uid="{00000000-0005-0000-0000-000098990000}"/>
    <cellStyle name="Total 2 2 6 3 3" xfId="40245" xr:uid="{00000000-0005-0000-0000-000099990000}"/>
    <cellStyle name="Total 2 2 6 4" xfId="19582" xr:uid="{00000000-0005-0000-0000-00009A990000}"/>
    <cellStyle name="Total 2 2 6 4 2" xfId="31070" xr:uid="{00000000-0005-0000-0000-00009B990000}"/>
    <cellStyle name="Total 2 2 6 4 3" xfId="41792" xr:uid="{00000000-0005-0000-0000-00009C990000}"/>
    <cellStyle name="Total 2 2 6 5" xfId="21316" xr:uid="{00000000-0005-0000-0000-00009D990000}"/>
    <cellStyle name="Total 2 2 6 5 2" xfId="32797" xr:uid="{00000000-0005-0000-0000-00009E990000}"/>
    <cellStyle name="Total 2 2 6 5 3" xfId="43331" xr:uid="{00000000-0005-0000-0000-00009F990000}"/>
    <cellStyle name="Total 2 2 6 6" xfId="11485" xr:uid="{00000000-0005-0000-0000-0000A0990000}"/>
    <cellStyle name="Total 2 2 6 7" xfId="23140" xr:uid="{00000000-0005-0000-0000-0000A1990000}"/>
    <cellStyle name="Total 2 2 6 8" xfId="34477" xr:uid="{00000000-0005-0000-0000-0000A2990000}"/>
    <cellStyle name="Total 2 2 7" xfId="8052" xr:uid="{00000000-0005-0000-0000-0000A3990000}"/>
    <cellStyle name="Total 2 2 7 2" xfId="17037" xr:uid="{00000000-0005-0000-0000-0000A4990000}"/>
    <cellStyle name="Total 2 2 7 2 2" xfId="28591" xr:uid="{00000000-0005-0000-0000-0000A5990000}"/>
    <cellStyle name="Total 2 2 7 2 3" xfId="39428" xr:uid="{00000000-0005-0000-0000-0000A6990000}"/>
    <cellStyle name="Total 2 2 7 3" xfId="18814" xr:uid="{00000000-0005-0000-0000-0000A7990000}"/>
    <cellStyle name="Total 2 2 7 3 2" xfId="30302" xr:uid="{00000000-0005-0000-0000-0000A8990000}"/>
    <cellStyle name="Total 2 2 7 3 3" xfId="41097" xr:uid="{00000000-0005-0000-0000-0000A9990000}"/>
    <cellStyle name="Total 2 2 7 4" xfId="20524" xr:uid="{00000000-0005-0000-0000-0000AA990000}"/>
    <cellStyle name="Total 2 2 7 4 2" xfId="32012" xr:uid="{00000000-0005-0000-0000-0000AB990000}"/>
    <cellStyle name="Total 2 2 7 4 3" xfId="42624" xr:uid="{00000000-0005-0000-0000-0000AC990000}"/>
    <cellStyle name="Total 2 2 7 5" xfId="22258" xr:uid="{00000000-0005-0000-0000-0000AD990000}"/>
    <cellStyle name="Total 2 2 7 5 2" xfId="33739" xr:uid="{00000000-0005-0000-0000-0000AE990000}"/>
    <cellStyle name="Total 2 2 7 5 3" xfId="44163" xr:uid="{00000000-0005-0000-0000-0000AF990000}"/>
    <cellStyle name="Total 2 2 7 6" xfId="12503" xr:uid="{00000000-0005-0000-0000-0000B0990000}"/>
    <cellStyle name="Total 2 2 7 7" xfId="24082" xr:uid="{00000000-0005-0000-0000-0000B1990000}"/>
    <cellStyle name="Total 2 2 7 8" xfId="35417" xr:uid="{00000000-0005-0000-0000-0000B2990000}"/>
    <cellStyle name="Total 2 2 8" xfId="10417" xr:uid="{00000000-0005-0000-0000-0000B3990000}"/>
    <cellStyle name="Total 2 2 9" xfId="13691" xr:uid="{00000000-0005-0000-0000-0000B4990000}"/>
    <cellStyle name="Total 2 2 9 2" xfId="25255" xr:uid="{00000000-0005-0000-0000-0000B5990000}"/>
    <cellStyle name="Total 2 2 9 3" xfId="36490" xr:uid="{00000000-0005-0000-0000-0000B6990000}"/>
    <cellStyle name="Total 2 3" xfId="4718" xr:uid="{00000000-0005-0000-0000-0000B7990000}"/>
    <cellStyle name="Total 2 3 10" xfId="9214" xr:uid="{00000000-0005-0000-0000-0000B8990000}"/>
    <cellStyle name="Total 2 3 11" xfId="8878" xr:uid="{00000000-0005-0000-0000-0000B9990000}"/>
    <cellStyle name="Total 2 3 12" xfId="8110" xr:uid="{00000000-0005-0000-0000-0000BA990000}"/>
    <cellStyle name="Total 2 3 2" xfId="7430" xr:uid="{00000000-0005-0000-0000-0000BB990000}"/>
    <cellStyle name="Total 2 3 2 2" xfId="16657" xr:uid="{00000000-0005-0000-0000-0000BC990000}"/>
    <cellStyle name="Total 2 3 2 2 2" xfId="28211" xr:uid="{00000000-0005-0000-0000-0000BD990000}"/>
    <cellStyle name="Total 2 3 2 2 3" xfId="39092" xr:uid="{00000000-0005-0000-0000-0000BE990000}"/>
    <cellStyle name="Total 2 3 2 3" xfId="18489" xr:uid="{00000000-0005-0000-0000-0000BF990000}"/>
    <cellStyle name="Total 2 3 2 3 2" xfId="29977" xr:uid="{00000000-0005-0000-0000-0000C0990000}"/>
    <cellStyle name="Total 2 3 2 3 3" xfId="40776" xr:uid="{00000000-0005-0000-0000-0000C1990000}"/>
    <cellStyle name="Total 2 3 2 4" xfId="20176" xr:uid="{00000000-0005-0000-0000-0000C2990000}"/>
    <cellStyle name="Total 2 3 2 4 2" xfId="31664" xr:uid="{00000000-0005-0000-0000-0000C3990000}"/>
    <cellStyle name="Total 2 3 2 4 3" xfId="42316" xr:uid="{00000000-0005-0000-0000-0000C4990000}"/>
    <cellStyle name="Total 2 3 2 5" xfId="21910" xr:uid="{00000000-0005-0000-0000-0000C5990000}"/>
    <cellStyle name="Total 2 3 2 5 2" xfId="33391" xr:uid="{00000000-0005-0000-0000-0000C6990000}"/>
    <cellStyle name="Total 2 3 2 5 3" xfId="43855" xr:uid="{00000000-0005-0000-0000-0000C7990000}"/>
    <cellStyle name="Total 2 3 2 6" xfId="12077" xr:uid="{00000000-0005-0000-0000-0000C8990000}"/>
    <cellStyle name="Total 2 3 2 7" xfId="23734" xr:uid="{00000000-0005-0000-0000-0000C9990000}"/>
    <cellStyle name="Total 2 3 2 8" xfId="35069" xr:uid="{00000000-0005-0000-0000-0000CA990000}"/>
    <cellStyle name="Total 2 3 3" xfId="7920" xr:uid="{00000000-0005-0000-0000-0000CB990000}"/>
    <cellStyle name="Total 2 3 3 2" xfId="16905" xr:uid="{00000000-0005-0000-0000-0000CC990000}"/>
    <cellStyle name="Total 2 3 3 2 2" xfId="28459" xr:uid="{00000000-0005-0000-0000-0000CD990000}"/>
    <cellStyle name="Total 2 3 3 2 3" xfId="39300" xr:uid="{00000000-0005-0000-0000-0000CE990000}"/>
    <cellStyle name="Total 2 3 3 3" xfId="18684" xr:uid="{00000000-0005-0000-0000-0000CF990000}"/>
    <cellStyle name="Total 2 3 3 3 2" xfId="30172" xr:uid="{00000000-0005-0000-0000-0000D0990000}"/>
    <cellStyle name="Total 2 3 3 3 3" xfId="40968" xr:uid="{00000000-0005-0000-0000-0000D1990000}"/>
    <cellStyle name="Total 2 3 3 4" xfId="20392" xr:uid="{00000000-0005-0000-0000-0000D2990000}"/>
    <cellStyle name="Total 2 3 3 4 2" xfId="31880" xr:uid="{00000000-0005-0000-0000-0000D3990000}"/>
    <cellStyle name="Total 2 3 3 4 3" xfId="42496" xr:uid="{00000000-0005-0000-0000-0000D4990000}"/>
    <cellStyle name="Total 2 3 3 5" xfId="22126" xr:uid="{00000000-0005-0000-0000-0000D5990000}"/>
    <cellStyle name="Total 2 3 3 5 2" xfId="33607" xr:uid="{00000000-0005-0000-0000-0000D6990000}"/>
    <cellStyle name="Total 2 3 3 5 3" xfId="44035" xr:uid="{00000000-0005-0000-0000-0000D7990000}"/>
    <cellStyle name="Total 2 3 3 6" xfId="12371" xr:uid="{00000000-0005-0000-0000-0000D8990000}"/>
    <cellStyle name="Total 2 3 3 7" xfId="23950" xr:uid="{00000000-0005-0000-0000-0000D9990000}"/>
    <cellStyle name="Total 2 3 3 8" xfId="35285" xr:uid="{00000000-0005-0000-0000-0000DA990000}"/>
    <cellStyle name="Total 2 3 4" xfId="8025" xr:uid="{00000000-0005-0000-0000-0000DB990000}"/>
    <cellStyle name="Total 2 3 4 2" xfId="17010" xr:uid="{00000000-0005-0000-0000-0000DC990000}"/>
    <cellStyle name="Total 2 3 4 2 2" xfId="28564" xr:uid="{00000000-0005-0000-0000-0000DD990000}"/>
    <cellStyle name="Total 2 3 4 2 3" xfId="39401" xr:uid="{00000000-0005-0000-0000-0000DE990000}"/>
    <cellStyle name="Total 2 3 4 3" xfId="18787" xr:uid="{00000000-0005-0000-0000-0000DF990000}"/>
    <cellStyle name="Total 2 3 4 3 2" xfId="30275" xr:uid="{00000000-0005-0000-0000-0000E0990000}"/>
    <cellStyle name="Total 2 3 4 3 3" xfId="41070" xr:uid="{00000000-0005-0000-0000-0000E1990000}"/>
    <cellStyle name="Total 2 3 4 4" xfId="20497" xr:uid="{00000000-0005-0000-0000-0000E2990000}"/>
    <cellStyle name="Total 2 3 4 4 2" xfId="31985" xr:uid="{00000000-0005-0000-0000-0000E3990000}"/>
    <cellStyle name="Total 2 3 4 4 3" xfId="42597" xr:uid="{00000000-0005-0000-0000-0000E4990000}"/>
    <cellStyle name="Total 2 3 4 5" xfId="22231" xr:uid="{00000000-0005-0000-0000-0000E5990000}"/>
    <cellStyle name="Total 2 3 4 5 2" xfId="33712" xr:uid="{00000000-0005-0000-0000-0000E6990000}"/>
    <cellStyle name="Total 2 3 4 5 3" xfId="44136" xr:uid="{00000000-0005-0000-0000-0000E7990000}"/>
    <cellStyle name="Total 2 3 4 6" xfId="12476" xr:uid="{00000000-0005-0000-0000-0000E8990000}"/>
    <cellStyle name="Total 2 3 4 7" xfId="24055" xr:uid="{00000000-0005-0000-0000-0000E9990000}"/>
    <cellStyle name="Total 2 3 4 8" xfId="35390" xr:uid="{00000000-0005-0000-0000-0000EA990000}"/>
    <cellStyle name="Total 2 3 5" xfId="10419" xr:uid="{00000000-0005-0000-0000-0000EB990000}"/>
    <cellStyle name="Total 2 3 6" xfId="14301" xr:uid="{00000000-0005-0000-0000-0000EC990000}"/>
    <cellStyle name="Total 2 3 6 2" xfId="25865" xr:uid="{00000000-0005-0000-0000-0000ED990000}"/>
    <cellStyle name="Total 2 3 6 3" xfId="37026" xr:uid="{00000000-0005-0000-0000-0000EE990000}"/>
    <cellStyle name="Total 2 3 7" xfId="12763" xr:uid="{00000000-0005-0000-0000-0000EF990000}"/>
    <cellStyle name="Total 2 3 7 2" xfId="24333" xr:uid="{00000000-0005-0000-0000-0000F0990000}"/>
    <cellStyle name="Total 2 3 7 3" xfId="35655" xr:uid="{00000000-0005-0000-0000-0000F1990000}"/>
    <cellStyle name="Total 2 3 8" xfId="15119" xr:uid="{00000000-0005-0000-0000-0000F2990000}"/>
    <cellStyle name="Total 2 3 8 2" xfId="26677" xr:uid="{00000000-0005-0000-0000-0000F3990000}"/>
    <cellStyle name="Total 2 3 8 3" xfId="37721" xr:uid="{00000000-0005-0000-0000-0000F4990000}"/>
    <cellStyle name="Total 2 3 9" xfId="19013" xr:uid="{00000000-0005-0000-0000-0000F5990000}"/>
    <cellStyle name="Total 2 3 9 2" xfId="30501" xr:uid="{00000000-0005-0000-0000-0000F6990000}"/>
    <cellStyle name="Total 2 3 9 3" xfId="41289" xr:uid="{00000000-0005-0000-0000-0000F7990000}"/>
    <cellStyle name="Total 2 4" xfId="4719" xr:uid="{00000000-0005-0000-0000-0000F8990000}"/>
    <cellStyle name="Total 3" xfId="4720" xr:uid="{00000000-0005-0000-0000-0000F9990000}"/>
    <cellStyle name="Total 4" xfId="4721" xr:uid="{00000000-0005-0000-0000-0000FA990000}"/>
    <cellStyle name="Total 5" xfId="5195" xr:uid="{00000000-0005-0000-0000-0000FB990000}"/>
    <cellStyle name="Tusental (0)_pldt" xfId="4722" xr:uid="{00000000-0005-0000-0000-0000FC990000}"/>
    <cellStyle name="Tusental_pldt" xfId="4723" xr:uid="{00000000-0005-0000-0000-0000FD990000}"/>
    <cellStyle name="twodecplace" xfId="4724" xr:uid="{00000000-0005-0000-0000-0000FE990000}"/>
    <cellStyle name="twodecplace 2" xfId="4725" xr:uid="{00000000-0005-0000-0000-0000FF990000}"/>
    <cellStyle name="twodecplace 3" xfId="4726" xr:uid="{00000000-0005-0000-0000-0000009A0000}"/>
    <cellStyle name="User" xfId="4727" xr:uid="{00000000-0005-0000-0000-0000019A0000}"/>
    <cellStyle name="User 10" xfId="8440" xr:uid="{00000000-0005-0000-0000-0000029A0000}"/>
    <cellStyle name="User 2" xfId="4728" xr:uid="{00000000-0005-0000-0000-0000039A0000}"/>
    <cellStyle name="User 2 2" xfId="4729" xr:uid="{00000000-0005-0000-0000-0000049A0000}"/>
    <cellStyle name="User 2 2 10" xfId="9309" xr:uid="{00000000-0005-0000-0000-0000059A0000}"/>
    <cellStyle name="User 2 2 11" xfId="8679" xr:uid="{00000000-0005-0000-0000-0000069A0000}"/>
    <cellStyle name="User 2 2 2" xfId="7254" xr:uid="{00000000-0005-0000-0000-0000079A0000}"/>
    <cellStyle name="User 2 2 2 2" xfId="16532" xr:uid="{00000000-0005-0000-0000-0000089A0000}"/>
    <cellStyle name="User 2 2 2 2 2" xfId="28086" xr:uid="{00000000-0005-0000-0000-0000099A0000}"/>
    <cellStyle name="User 2 2 2 3" xfId="20051" xr:uid="{00000000-0005-0000-0000-00000A9A0000}"/>
    <cellStyle name="User 2 2 2 3 2" xfId="31539" xr:uid="{00000000-0005-0000-0000-00000B9A0000}"/>
    <cellStyle name="User 2 2 2 4" xfId="21785" xr:uid="{00000000-0005-0000-0000-00000C9A0000}"/>
    <cellStyle name="User 2 2 2 4 2" xfId="33266" xr:uid="{00000000-0005-0000-0000-00000D9A0000}"/>
    <cellStyle name="User 2 2 2 5" xfId="11952" xr:uid="{00000000-0005-0000-0000-00000E9A0000}"/>
    <cellStyle name="User 2 2 2 6" xfId="23609" xr:uid="{00000000-0005-0000-0000-00000F9A0000}"/>
    <cellStyle name="User 2 2 2 7" xfId="34944" xr:uid="{00000000-0005-0000-0000-0000109A0000}"/>
    <cellStyle name="User 2 2 3" xfId="7808" xr:uid="{00000000-0005-0000-0000-0000119A0000}"/>
    <cellStyle name="User 2 2 3 2" xfId="16793" xr:uid="{00000000-0005-0000-0000-0000129A0000}"/>
    <cellStyle name="User 2 2 3 2 2" xfId="28347" xr:uid="{00000000-0005-0000-0000-0000139A0000}"/>
    <cellStyle name="User 2 2 3 3" xfId="20280" xr:uid="{00000000-0005-0000-0000-0000149A0000}"/>
    <cellStyle name="User 2 2 3 3 2" xfId="31768" xr:uid="{00000000-0005-0000-0000-0000159A0000}"/>
    <cellStyle name="User 2 2 3 4" xfId="22014" xr:uid="{00000000-0005-0000-0000-0000169A0000}"/>
    <cellStyle name="User 2 2 3 4 2" xfId="33495" xr:uid="{00000000-0005-0000-0000-0000179A0000}"/>
    <cellStyle name="User 2 2 3 5" xfId="12259" xr:uid="{00000000-0005-0000-0000-0000189A0000}"/>
    <cellStyle name="User 2 2 3 6" xfId="23838" xr:uid="{00000000-0005-0000-0000-0000199A0000}"/>
    <cellStyle name="User 2 2 3 7" xfId="35173" xr:uid="{00000000-0005-0000-0000-00001A9A0000}"/>
    <cellStyle name="User 2 2 4" xfId="7128" xr:uid="{00000000-0005-0000-0000-00001B9A0000}"/>
    <cellStyle name="User 2 2 4 2" xfId="16409" xr:uid="{00000000-0005-0000-0000-00001C9A0000}"/>
    <cellStyle name="User 2 2 4 2 2" xfId="27963" xr:uid="{00000000-0005-0000-0000-00001D9A0000}"/>
    <cellStyle name="User 2 2 4 3" xfId="19928" xr:uid="{00000000-0005-0000-0000-00001E9A0000}"/>
    <cellStyle name="User 2 2 4 3 2" xfId="31416" xr:uid="{00000000-0005-0000-0000-00001F9A0000}"/>
    <cellStyle name="User 2 2 4 4" xfId="21662" xr:uid="{00000000-0005-0000-0000-0000209A0000}"/>
    <cellStyle name="User 2 2 4 4 2" xfId="33143" xr:uid="{00000000-0005-0000-0000-0000219A0000}"/>
    <cellStyle name="User 2 2 4 5" xfId="11831" xr:uid="{00000000-0005-0000-0000-0000229A0000}"/>
    <cellStyle name="User 2 2 4 6" xfId="23486" xr:uid="{00000000-0005-0000-0000-0000239A0000}"/>
    <cellStyle name="User 2 2 4 7" xfId="34823" xr:uid="{00000000-0005-0000-0000-0000249A0000}"/>
    <cellStyle name="User 2 2 5" xfId="10424" xr:uid="{00000000-0005-0000-0000-0000259A0000}"/>
    <cellStyle name="User 2 2 6" xfId="14140" xr:uid="{00000000-0005-0000-0000-0000269A0000}"/>
    <cellStyle name="User 2 2 6 2" xfId="25704" xr:uid="{00000000-0005-0000-0000-0000279A0000}"/>
    <cellStyle name="User 2 2 7" xfId="13591" xr:uid="{00000000-0005-0000-0000-0000289A0000}"/>
    <cellStyle name="User 2 2 7 2" xfId="25155" xr:uid="{00000000-0005-0000-0000-0000299A0000}"/>
    <cellStyle name="User 2 2 8" xfId="13517" xr:uid="{00000000-0005-0000-0000-00002A9A0000}"/>
    <cellStyle name="User 2 2 8 2" xfId="25081" xr:uid="{00000000-0005-0000-0000-00002B9A0000}"/>
    <cellStyle name="User 2 2 9" xfId="9055" xr:uid="{00000000-0005-0000-0000-00002C9A0000}"/>
    <cellStyle name="User 2 3" xfId="4730" xr:uid="{00000000-0005-0000-0000-00002D9A0000}"/>
    <cellStyle name="User 2 4" xfId="5553" xr:uid="{00000000-0005-0000-0000-00002E9A0000}"/>
    <cellStyle name="User 2 4 2" xfId="15346" xr:uid="{00000000-0005-0000-0000-00002F9A0000}"/>
    <cellStyle name="User 2 4 2 2" xfId="26901" xr:uid="{00000000-0005-0000-0000-0000309A0000}"/>
    <cellStyle name="User 2 4 3" xfId="18925" xr:uid="{00000000-0005-0000-0000-0000319A0000}"/>
    <cellStyle name="User 2 4 3 2" xfId="30413" xr:uid="{00000000-0005-0000-0000-0000329A0000}"/>
    <cellStyle name="User 2 4 4" xfId="20665" xr:uid="{00000000-0005-0000-0000-0000339A0000}"/>
    <cellStyle name="User 2 4 4 2" xfId="32149" xr:uid="{00000000-0005-0000-0000-0000349A0000}"/>
    <cellStyle name="User 2 4 5" xfId="10760" xr:uid="{00000000-0005-0000-0000-0000359A0000}"/>
    <cellStyle name="User 2 4 6" xfId="22497" xr:uid="{00000000-0005-0000-0000-0000369A0000}"/>
    <cellStyle name="User 2 4 7" xfId="33844" xr:uid="{00000000-0005-0000-0000-0000379A0000}"/>
    <cellStyle name="User 2 5" xfId="6957" xr:uid="{00000000-0005-0000-0000-0000389A0000}"/>
    <cellStyle name="User 2 5 2" xfId="16238" xr:uid="{00000000-0005-0000-0000-0000399A0000}"/>
    <cellStyle name="User 2 5 2 2" xfId="27792" xr:uid="{00000000-0005-0000-0000-00003A9A0000}"/>
    <cellStyle name="User 2 5 3" xfId="19757" xr:uid="{00000000-0005-0000-0000-00003B9A0000}"/>
    <cellStyle name="User 2 5 3 2" xfId="31245" xr:uid="{00000000-0005-0000-0000-00003C9A0000}"/>
    <cellStyle name="User 2 5 4" xfId="21491" xr:uid="{00000000-0005-0000-0000-00003D9A0000}"/>
    <cellStyle name="User 2 5 4 2" xfId="32972" xr:uid="{00000000-0005-0000-0000-00003E9A0000}"/>
    <cellStyle name="User 2 5 5" xfId="11660" xr:uid="{00000000-0005-0000-0000-00003F9A0000}"/>
    <cellStyle name="User 2 5 6" xfId="23315" xr:uid="{00000000-0005-0000-0000-0000409A0000}"/>
    <cellStyle name="User 2 5 7" xfId="34652" xr:uid="{00000000-0005-0000-0000-0000419A0000}"/>
    <cellStyle name="User 2 6" xfId="10423" xr:uid="{00000000-0005-0000-0000-0000429A0000}"/>
    <cellStyle name="User 2 7" xfId="13695" xr:uid="{00000000-0005-0000-0000-0000439A0000}"/>
    <cellStyle name="User 2 7 2" xfId="25259" xr:uid="{00000000-0005-0000-0000-0000449A0000}"/>
    <cellStyle name="User 2 8" xfId="13972" xr:uid="{00000000-0005-0000-0000-0000459A0000}"/>
    <cellStyle name="User 2 8 2" xfId="25536" xr:uid="{00000000-0005-0000-0000-0000469A0000}"/>
    <cellStyle name="User 2 9" xfId="8372" xr:uid="{00000000-0005-0000-0000-0000479A0000}"/>
    <cellStyle name="User 3" xfId="4731" xr:uid="{00000000-0005-0000-0000-0000489A0000}"/>
    <cellStyle name="User 3 10" xfId="9310" xr:uid="{00000000-0005-0000-0000-0000499A0000}"/>
    <cellStyle name="User 3 11" xfId="8702" xr:uid="{00000000-0005-0000-0000-00004A9A0000}"/>
    <cellStyle name="User 3 2" xfId="7255" xr:uid="{00000000-0005-0000-0000-00004B9A0000}"/>
    <cellStyle name="User 3 2 2" xfId="16533" xr:uid="{00000000-0005-0000-0000-00004C9A0000}"/>
    <cellStyle name="User 3 2 2 2" xfId="28087" xr:uid="{00000000-0005-0000-0000-00004D9A0000}"/>
    <cellStyle name="User 3 2 3" xfId="20052" xr:uid="{00000000-0005-0000-0000-00004E9A0000}"/>
    <cellStyle name="User 3 2 3 2" xfId="31540" xr:uid="{00000000-0005-0000-0000-00004F9A0000}"/>
    <cellStyle name="User 3 2 4" xfId="21786" xr:uid="{00000000-0005-0000-0000-0000509A0000}"/>
    <cellStyle name="User 3 2 4 2" xfId="33267" xr:uid="{00000000-0005-0000-0000-0000519A0000}"/>
    <cellStyle name="User 3 2 5" xfId="11953" xr:uid="{00000000-0005-0000-0000-0000529A0000}"/>
    <cellStyle name="User 3 2 6" xfId="23610" xr:uid="{00000000-0005-0000-0000-0000539A0000}"/>
    <cellStyle name="User 3 2 7" xfId="34945" xr:uid="{00000000-0005-0000-0000-0000549A0000}"/>
    <cellStyle name="User 3 3" xfId="7809" xr:uid="{00000000-0005-0000-0000-0000559A0000}"/>
    <cellStyle name="User 3 3 2" xfId="16794" xr:uid="{00000000-0005-0000-0000-0000569A0000}"/>
    <cellStyle name="User 3 3 2 2" xfId="28348" xr:uid="{00000000-0005-0000-0000-0000579A0000}"/>
    <cellStyle name="User 3 3 3" xfId="20281" xr:uid="{00000000-0005-0000-0000-0000589A0000}"/>
    <cellStyle name="User 3 3 3 2" xfId="31769" xr:uid="{00000000-0005-0000-0000-0000599A0000}"/>
    <cellStyle name="User 3 3 4" xfId="22015" xr:uid="{00000000-0005-0000-0000-00005A9A0000}"/>
    <cellStyle name="User 3 3 4 2" xfId="33496" xr:uid="{00000000-0005-0000-0000-00005B9A0000}"/>
    <cellStyle name="User 3 3 5" xfId="12260" xr:uid="{00000000-0005-0000-0000-00005C9A0000}"/>
    <cellStyle name="User 3 3 6" xfId="23839" xr:uid="{00000000-0005-0000-0000-00005D9A0000}"/>
    <cellStyle name="User 3 3 7" xfId="35174" xr:uid="{00000000-0005-0000-0000-00005E9A0000}"/>
    <cellStyle name="User 3 4" xfId="7153" xr:uid="{00000000-0005-0000-0000-00005F9A0000}"/>
    <cellStyle name="User 3 4 2" xfId="16434" xr:uid="{00000000-0005-0000-0000-0000609A0000}"/>
    <cellStyle name="User 3 4 2 2" xfId="27988" xr:uid="{00000000-0005-0000-0000-0000619A0000}"/>
    <cellStyle name="User 3 4 3" xfId="19953" xr:uid="{00000000-0005-0000-0000-0000629A0000}"/>
    <cellStyle name="User 3 4 3 2" xfId="31441" xr:uid="{00000000-0005-0000-0000-0000639A0000}"/>
    <cellStyle name="User 3 4 4" xfId="21687" xr:uid="{00000000-0005-0000-0000-0000649A0000}"/>
    <cellStyle name="User 3 4 4 2" xfId="33168" xr:uid="{00000000-0005-0000-0000-0000659A0000}"/>
    <cellStyle name="User 3 4 5" xfId="11856" xr:uid="{00000000-0005-0000-0000-0000669A0000}"/>
    <cellStyle name="User 3 4 6" xfId="23511" xr:uid="{00000000-0005-0000-0000-0000679A0000}"/>
    <cellStyle name="User 3 4 7" xfId="34848" xr:uid="{00000000-0005-0000-0000-0000689A0000}"/>
    <cellStyle name="User 3 5" xfId="10425" xr:uid="{00000000-0005-0000-0000-0000699A0000}"/>
    <cellStyle name="User 3 6" xfId="14141" xr:uid="{00000000-0005-0000-0000-00006A9A0000}"/>
    <cellStyle name="User 3 6 2" xfId="25705" xr:uid="{00000000-0005-0000-0000-00006B9A0000}"/>
    <cellStyle name="User 3 7" xfId="15062" xr:uid="{00000000-0005-0000-0000-00006C9A0000}"/>
    <cellStyle name="User 3 7 2" xfId="26620" xr:uid="{00000000-0005-0000-0000-00006D9A0000}"/>
    <cellStyle name="User 3 8" xfId="13175" xr:uid="{00000000-0005-0000-0000-00006E9A0000}"/>
    <cellStyle name="User 3 8 2" xfId="24743" xr:uid="{00000000-0005-0000-0000-00006F9A0000}"/>
    <cellStyle name="User 3 9" xfId="9056" xr:uid="{00000000-0005-0000-0000-0000709A0000}"/>
    <cellStyle name="User 4" xfId="4732" xr:uid="{00000000-0005-0000-0000-0000719A0000}"/>
    <cellStyle name="User 5" xfId="5552" xr:uid="{00000000-0005-0000-0000-0000729A0000}"/>
    <cellStyle name="User 5 2" xfId="15345" xr:uid="{00000000-0005-0000-0000-0000739A0000}"/>
    <cellStyle name="User 5 2 2" xfId="26900" xr:uid="{00000000-0005-0000-0000-0000749A0000}"/>
    <cellStyle name="User 5 3" xfId="18924" xr:uid="{00000000-0005-0000-0000-0000759A0000}"/>
    <cellStyle name="User 5 3 2" xfId="30412" xr:uid="{00000000-0005-0000-0000-0000769A0000}"/>
    <cellStyle name="User 5 4" xfId="20664" xr:uid="{00000000-0005-0000-0000-0000779A0000}"/>
    <cellStyle name="User 5 4 2" xfId="32148" xr:uid="{00000000-0005-0000-0000-0000789A0000}"/>
    <cellStyle name="User 5 5" xfId="10759" xr:uid="{00000000-0005-0000-0000-0000799A0000}"/>
    <cellStyle name="User 5 6" xfId="22496" xr:uid="{00000000-0005-0000-0000-00007A9A0000}"/>
    <cellStyle name="User 5 7" xfId="33843" xr:uid="{00000000-0005-0000-0000-00007B9A0000}"/>
    <cellStyle name="User 6" xfId="6956" xr:uid="{00000000-0005-0000-0000-00007C9A0000}"/>
    <cellStyle name="User 6 2" xfId="16237" xr:uid="{00000000-0005-0000-0000-00007D9A0000}"/>
    <cellStyle name="User 6 2 2" xfId="27791" xr:uid="{00000000-0005-0000-0000-00007E9A0000}"/>
    <cellStyle name="User 6 3" xfId="19756" xr:uid="{00000000-0005-0000-0000-00007F9A0000}"/>
    <cellStyle name="User 6 3 2" xfId="31244" xr:uid="{00000000-0005-0000-0000-0000809A0000}"/>
    <cellStyle name="User 6 4" xfId="21490" xr:uid="{00000000-0005-0000-0000-0000819A0000}"/>
    <cellStyle name="User 6 4 2" xfId="32971" xr:uid="{00000000-0005-0000-0000-0000829A0000}"/>
    <cellStyle name="User 6 5" xfId="11659" xr:uid="{00000000-0005-0000-0000-0000839A0000}"/>
    <cellStyle name="User 6 6" xfId="23314" xr:uid="{00000000-0005-0000-0000-0000849A0000}"/>
    <cellStyle name="User 6 7" xfId="34651" xr:uid="{00000000-0005-0000-0000-0000859A0000}"/>
    <cellStyle name="User 7" xfId="10422" xr:uid="{00000000-0005-0000-0000-0000869A0000}"/>
    <cellStyle name="User 8" xfId="13694" xr:uid="{00000000-0005-0000-0000-0000879A0000}"/>
    <cellStyle name="User 8 2" xfId="25258" xr:uid="{00000000-0005-0000-0000-0000889A0000}"/>
    <cellStyle name="User 9" xfId="13757" xr:uid="{00000000-0005-0000-0000-0000899A0000}"/>
    <cellStyle name="User 9 2" xfId="25321" xr:uid="{00000000-0005-0000-0000-00008A9A0000}"/>
    <cellStyle name="Valuta (0)_pldt" xfId="4733" xr:uid="{00000000-0005-0000-0000-00008B9A0000}"/>
    <cellStyle name="Valuta_pldt" xfId="4734" xr:uid="{00000000-0005-0000-0000-00008C9A0000}"/>
    <cellStyle name="Währung [0]_ERLANG" xfId="4735" xr:uid="{00000000-0005-0000-0000-00008D9A0000}"/>
    <cellStyle name="Währung_ERLANG" xfId="4736" xr:uid="{00000000-0005-0000-0000-00008E9A0000}"/>
    <cellStyle name="Warning Text" xfId="30" builtinId="11" customBuiltin="1"/>
    <cellStyle name="Warning Text 2" xfId="4737" xr:uid="{00000000-0005-0000-0000-0000909A0000}"/>
    <cellStyle name="Warning Text 2 2" xfId="4738" xr:uid="{00000000-0005-0000-0000-0000919A0000}"/>
    <cellStyle name="Warning Text 2 2 2" xfId="4739" xr:uid="{00000000-0005-0000-0000-0000929A0000}"/>
    <cellStyle name="Warning Text 2 2 3" xfId="5554" xr:uid="{00000000-0005-0000-0000-0000939A0000}"/>
    <cellStyle name="Warning Text 2 2 4" xfId="10426" xr:uid="{00000000-0005-0000-0000-0000949A0000}"/>
    <cellStyle name="Warning Text 2 3" xfId="4740" xr:uid="{00000000-0005-0000-0000-0000959A0000}"/>
    <cellStyle name="Warning Text 2 4" xfId="4741" xr:uid="{00000000-0005-0000-0000-0000969A0000}"/>
    <cellStyle name="Warning Text 3" xfId="4742" xr:uid="{00000000-0005-0000-0000-0000979A0000}"/>
    <cellStyle name="Warning Text 4" xfId="4743" xr:uid="{00000000-0005-0000-0000-0000989A0000}"/>
    <cellStyle name="Warning Text 5" xfId="5193" xr:uid="{00000000-0005-0000-0000-0000999A0000}"/>
    <cellStyle name="WingdingsBlack" xfId="4744" xr:uid="{00000000-0005-0000-0000-00009A9A0000}"/>
    <cellStyle name="WingdingsBlack 10" xfId="14737" xr:uid="{00000000-0005-0000-0000-00009B9A0000}"/>
    <cellStyle name="WingdingsBlack 10 2" xfId="26296" xr:uid="{00000000-0005-0000-0000-00009C9A0000}"/>
    <cellStyle name="WingdingsBlack 10 3" xfId="37392" xr:uid="{00000000-0005-0000-0000-00009D9A0000}"/>
    <cellStyle name="WingdingsBlack 11" xfId="13340" xr:uid="{00000000-0005-0000-0000-00009E9A0000}"/>
    <cellStyle name="WingdingsBlack 11 2" xfId="24908" xr:uid="{00000000-0005-0000-0000-00009F9A0000}"/>
    <cellStyle name="WingdingsBlack 11 3" xfId="36181" xr:uid="{00000000-0005-0000-0000-0000A09A0000}"/>
    <cellStyle name="WingdingsBlack 12" xfId="13814" xr:uid="{00000000-0005-0000-0000-0000A19A0000}"/>
    <cellStyle name="WingdingsBlack 12 2" xfId="25378" xr:uid="{00000000-0005-0000-0000-0000A29A0000}"/>
    <cellStyle name="WingdingsBlack 12 3" xfId="36592" xr:uid="{00000000-0005-0000-0000-0000A39A0000}"/>
    <cellStyle name="WingdingsBlack 13" xfId="20674" xr:uid="{00000000-0005-0000-0000-0000A49A0000}"/>
    <cellStyle name="WingdingsBlack 13 2" xfId="32158" xr:uid="{00000000-0005-0000-0000-0000A59A0000}"/>
    <cellStyle name="WingdingsBlack 13 3" xfId="42759" xr:uid="{00000000-0005-0000-0000-0000A69A0000}"/>
    <cellStyle name="WingdingsBlack 14" xfId="10831" xr:uid="{00000000-0005-0000-0000-0000A79A0000}"/>
    <cellStyle name="WingdingsBlack 2" xfId="4745" xr:uid="{00000000-0005-0000-0000-0000A89A0000}"/>
    <cellStyle name="WingdingsBlack 2 10" xfId="13520" xr:uid="{00000000-0005-0000-0000-0000A99A0000}"/>
    <cellStyle name="WingdingsBlack 2 10 2" xfId="25084" xr:uid="{00000000-0005-0000-0000-0000AA9A0000}"/>
    <cellStyle name="WingdingsBlack 2 10 3" xfId="36341" xr:uid="{00000000-0005-0000-0000-0000AB9A0000}"/>
    <cellStyle name="WingdingsBlack 2 11" xfId="13791" xr:uid="{00000000-0005-0000-0000-0000AC9A0000}"/>
    <cellStyle name="WingdingsBlack 2 11 2" xfId="25355" xr:uid="{00000000-0005-0000-0000-0000AD9A0000}"/>
    <cellStyle name="WingdingsBlack 2 11 3" xfId="36579" xr:uid="{00000000-0005-0000-0000-0000AE9A0000}"/>
    <cellStyle name="WingdingsBlack 2 12" xfId="13163" xr:uid="{00000000-0005-0000-0000-0000AF9A0000}"/>
    <cellStyle name="WingdingsBlack 2 12 2" xfId="24731" xr:uid="{00000000-0005-0000-0000-0000B09A0000}"/>
    <cellStyle name="WingdingsBlack 2 12 3" xfId="36019" xr:uid="{00000000-0005-0000-0000-0000B19A0000}"/>
    <cellStyle name="WingdingsBlack 2 13" xfId="13498" xr:uid="{00000000-0005-0000-0000-0000B29A0000}"/>
    <cellStyle name="WingdingsBlack 2 13 2" xfId="25062" xr:uid="{00000000-0005-0000-0000-0000B39A0000}"/>
    <cellStyle name="WingdingsBlack 2 13 3" xfId="36321" xr:uid="{00000000-0005-0000-0000-0000B49A0000}"/>
    <cellStyle name="WingdingsBlack 2 14" xfId="9736" xr:uid="{00000000-0005-0000-0000-0000B59A0000}"/>
    <cellStyle name="WingdingsBlack 2 2" xfId="4746" xr:uid="{00000000-0005-0000-0000-0000B69A0000}"/>
    <cellStyle name="WingdingsBlack 2 2 10" xfId="8565" xr:uid="{00000000-0005-0000-0000-0000B79A0000}"/>
    <cellStyle name="WingdingsBlack 2 2 2" xfId="6268" xr:uid="{00000000-0005-0000-0000-0000B89A0000}"/>
    <cellStyle name="WingdingsBlack 2 2 2 10" xfId="9037" xr:uid="{00000000-0005-0000-0000-0000B99A0000}"/>
    <cellStyle name="WingdingsBlack 2 2 2 11" xfId="9320" xr:uid="{00000000-0005-0000-0000-0000BA9A0000}"/>
    <cellStyle name="WingdingsBlack 2 2 2 12" xfId="8362" xr:uid="{00000000-0005-0000-0000-0000BB9A0000}"/>
    <cellStyle name="WingdingsBlack 2 2 2 2" xfId="7234" xr:uid="{00000000-0005-0000-0000-0000BC9A0000}"/>
    <cellStyle name="WingdingsBlack 2 2 2 2 2" xfId="16515" xr:uid="{00000000-0005-0000-0000-0000BD9A0000}"/>
    <cellStyle name="WingdingsBlack 2 2 2 2 2 2" xfId="28069" xr:uid="{00000000-0005-0000-0000-0000BE9A0000}"/>
    <cellStyle name="WingdingsBlack 2 2 2 2 2 3" xfId="38972" xr:uid="{00000000-0005-0000-0000-0000BF9A0000}"/>
    <cellStyle name="WingdingsBlack 2 2 2 2 3" xfId="18364" xr:uid="{00000000-0005-0000-0000-0000C09A0000}"/>
    <cellStyle name="WingdingsBlack 2 2 2 2 3 2" xfId="29852" xr:uid="{00000000-0005-0000-0000-0000C19A0000}"/>
    <cellStyle name="WingdingsBlack 2 2 2 2 3 3" xfId="40653" xr:uid="{00000000-0005-0000-0000-0000C29A0000}"/>
    <cellStyle name="WingdingsBlack 2 2 2 2 4" xfId="20034" xr:uid="{00000000-0005-0000-0000-0000C39A0000}"/>
    <cellStyle name="WingdingsBlack 2 2 2 2 4 2" xfId="31522" xr:uid="{00000000-0005-0000-0000-0000C49A0000}"/>
    <cellStyle name="WingdingsBlack 2 2 2 2 4 3" xfId="42196" xr:uid="{00000000-0005-0000-0000-0000C59A0000}"/>
    <cellStyle name="WingdingsBlack 2 2 2 2 5" xfId="21768" xr:uid="{00000000-0005-0000-0000-0000C69A0000}"/>
    <cellStyle name="WingdingsBlack 2 2 2 2 5 2" xfId="33249" xr:uid="{00000000-0005-0000-0000-0000C79A0000}"/>
    <cellStyle name="WingdingsBlack 2 2 2 2 5 3" xfId="43735" xr:uid="{00000000-0005-0000-0000-0000C89A0000}"/>
    <cellStyle name="WingdingsBlack 2 2 2 2 6" xfId="11935" xr:uid="{00000000-0005-0000-0000-0000C99A0000}"/>
    <cellStyle name="WingdingsBlack 2 2 2 2 7" xfId="23592" xr:uid="{00000000-0005-0000-0000-0000CA9A0000}"/>
    <cellStyle name="WingdingsBlack 2 2 2 2 8" xfId="34927" xr:uid="{00000000-0005-0000-0000-0000CB9A0000}"/>
    <cellStyle name="WingdingsBlack 2 2 2 3" xfId="6485" xr:uid="{00000000-0005-0000-0000-0000CC9A0000}"/>
    <cellStyle name="WingdingsBlack 2 2 2 3 2" xfId="15766" xr:uid="{00000000-0005-0000-0000-0000CD9A0000}"/>
    <cellStyle name="WingdingsBlack 2 2 2 3 2 2" xfId="27320" xr:uid="{00000000-0005-0000-0000-0000CE9A0000}"/>
    <cellStyle name="WingdingsBlack 2 2 2 3 2 3" xfId="38301" xr:uid="{00000000-0005-0000-0000-0000CF9A0000}"/>
    <cellStyle name="WingdingsBlack 2 2 2 3 3" xfId="17685" xr:uid="{00000000-0005-0000-0000-0000D09A0000}"/>
    <cellStyle name="WingdingsBlack 2 2 2 3 3 2" xfId="29173" xr:uid="{00000000-0005-0000-0000-0000D19A0000}"/>
    <cellStyle name="WingdingsBlack 2 2 2 3 3 3" xfId="39976" xr:uid="{00000000-0005-0000-0000-0000D29A0000}"/>
    <cellStyle name="WingdingsBlack 2 2 2 3 4" xfId="19285" xr:uid="{00000000-0005-0000-0000-0000D39A0000}"/>
    <cellStyle name="WingdingsBlack 2 2 2 3 4 2" xfId="30773" xr:uid="{00000000-0005-0000-0000-0000D49A0000}"/>
    <cellStyle name="WingdingsBlack 2 2 2 3 4 3" xfId="41525" xr:uid="{00000000-0005-0000-0000-0000D59A0000}"/>
    <cellStyle name="WingdingsBlack 2 2 2 3 5" xfId="21019" xr:uid="{00000000-0005-0000-0000-0000D69A0000}"/>
    <cellStyle name="WingdingsBlack 2 2 2 3 5 2" xfId="32500" xr:uid="{00000000-0005-0000-0000-0000D79A0000}"/>
    <cellStyle name="WingdingsBlack 2 2 2 3 5 3" xfId="43064" xr:uid="{00000000-0005-0000-0000-0000D89A0000}"/>
    <cellStyle name="WingdingsBlack 2 2 2 3 6" xfId="11188" xr:uid="{00000000-0005-0000-0000-0000D99A0000}"/>
    <cellStyle name="WingdingsBlack 2 2 2 3 7" xfId="22843" xr:uid="{00000000-0005-0000-0000-0000DA9A0000}"/>
    <cellStyle name="WingdingsBlack 2 2 2 3 8" xfId="34180" xr:uid="{00000000-0005-0000-0000-0000DB9A0000}"/>
    <cellStyle name="WingdingsBlack 2 2 2 4" xfId="6664" xr:uid="{00000000-0005-0000-0000-0000DC9A0000}"/>
    <cellStyle name="WingdingsBlack 2 2 2 4 2" xfId="15945" xr:uid="{00000000-0005-0000-0000-0000DD9A0000}"/>
    <cellStyle name="WingdingsBlack 2 2 2 4 2 2" xfId="27499" xr:uid="{00000000-0005-0000-0000-0000DE9A0000}"/>
    <cellStyle name="WingdingsBlack 2 2 2 4 2 3" xfId="38464" xr:uid="{00000000-0005-0000-0000-0000DF9A0000}"/>
    <cellStyle name="WingdingsBlack 2 2 2 4 3" xfId="17850" xr:uid="{00000000-0005-0000-0000-0000E09A0000}"/>
    <cellStyle name="WingdingsBlack 2 2 2 4 3 2" xfId="29338" xr:uid="{00000000-0005-0000-0000-0000E19A0000}"/>
    <cellStyle name="WingdingsBlack 2 2 2 4 3 3" xfId="40141" xr:uid="{00000000-0005-0000-0000-0000E29A0000}"/>
    <cellStyle name="WingdingsBlack 2 2 2 4 4" xfId="19464" xr:uid="{00000000-0005-0000-0000-0000E39A0000}"/>
    <cellStyle name="WingdingsBlack 2 2 2 4 4 2" xfId="30952" xr:uid="{00000000-0005-0000-0000-0000E49A0000}"/>
    <cellStyle name="WingdingsBlack 2 2 2 4 4 3" xfId="41688" xr:uid="{00000000-0005-0000-0000-0000E59A0000}"/>
    <cellStyle name="WingdingsBlack 2 2 2 4 5" xfId="21198" xr:uid="{00000000-0005-0000-0000-0000E69A0000}"/>
    <cellStyle name="WingdingsBlack 2 2 2 4 5 2" xfId="32679" xr:uid="{00000000-0005-0000-0000-0000E79A0000}"/>
    <cellStyle name="WingdingsBlack 2 2 2 4 5 3" xfId="43227" xr:uid="{00000000-0005-0000-0000-0000E89A0000}"/>
    <cellStyle name="WingdingsBlack 2 2 2 4 6" xfId="11367" xr:uid="{00000000-0005-0000-0000-0000E99A0000}"/>
    <cellStyle name="WingdingsBlack 2 2 2 4 7" xfId="23022" xr:uid="{00000000-0005-0000-0000-0000EA9A0000}"/>
    <cellStyle name="WingdingsBlack 2 2 2 4 8" xfId="34359" xr:uid="{00000000-0005-0000-0000-0000EB9A0000}"/>
    <cellStyle name="WingdingsBlack 2 2 2 5" xfId="10974" xr:uid="{00000000-0005-0000-0000-0000EC9A0000}"/>
    <cellStyle name="WingdingsBlack 2 2 2 5 2" xfId="15549" xr:uid="{00000000-0005-0000-0000-0000ED9A0000}"/>
    <cellStyle name="WingdingsBlack 2 2 2 5 2 2" xfId="27103" xr:uid="{00000000-0005-0000-0000-0000EE9A0000}"/>
    <cellStyle name="WingdingsBlack 2 2 2 5 2 3" xfId="38115" xr:uid="{00000000-0005-0000-0000-0000EF9A0000}"/>
    <cellStyle name="WingdingsBlack 2 2 2 5 3" xfId="17493" xr:uid="{00000000-0005-0000-0000-0000F09A0000}"/>
    <cellStyle name="WingdingsBlack 2 2 2 5 3 2" xfId="28981" xr:uid="{00000000-0005-0000-0000-0000F19A0000}"/>
    <cellStyle name="WingdingsBlack 2 2 2 5 3 3" xfId="39784" xr:uid="{00000000-0005-0000-0000-0000F29A0000}"/>
    <cellStyle name="WingdingsBlack 2 2 2 5 4" xfId="19068" xr:uid="{00000000-0005-0000-0000-0000F39A0000}"/>
    <cellStyle name="WingdingsBlack 2 2 2 5 4 2" xfId="30556" xr:uid="{00000000-0005-0000-0000-0000F49A0000}"/>
    <cellStyle name="WingdingsBlack 2 2 2 5 4 3" xfId="41339" xr:uid="{00000000-0005-0000-0000-0000F59A0000}"/>
    <cellStyle name="WingdingsBlack 2 2 2 5 5" xfId="20802" xr:uid="{00000000-0005-0000-0000-0000F69A0000}"/>
    <cellStyle name="WingdingsBlack 2 2 2 5 5 2" xfId="32284" xr:uid="{00000000-0005-0000-0000-0000F79A0000}"/>
    <cellStyle name="WingdingsBlack 2 2 2 5 5 3" xfId="42879" xr:uid="{00000000-0005-0000-0000-0000F89A0000}"/>
    <cellStyle name="WingdingsBlack 2 2 2 5 6" xfId="22627" xr:uid="{00000000-0005-0000-0000-0000F99A0000}"/>
    <cellStyle name="WingdingsBlack 2 2 2 5 7" xfId="33969" xr:uid="{00000000-0005-0000-0000-0000FA9A0000}"/>
    <cellStyle name="WingdingsBlack 2 2 2 6" xfId="14122" xr:uid="{00000000-0005-0000-0000-0000FB9A0000}"/>
    <cellStyle name="WingdingsBlack 2 2 2 6 2" xfId="25686" xr:uid="{00000000-0005-0000-0000-0000FC9A0000}"/>
    <cellStyle name="WingdingsBlack 2 2 2 6 3" xfId="36876" xr:uid="{00000000-0005-0000-0000-0000FD9A0000}"/>
    <cellStyle name="WingdingsBlack 2 2 2 7" xfId="12826" xr:uid="{00000000-0005-0000-0000-0000FE9A0000}"/>
    <cellStyle name="WingdingsBlack 2 2 2 7 2" xfId="24396" xr:uid="{00000000-0005-0000-0000-0000FF9A0000}"/>
    <cellStyle name="WingdingsBlack 2 2 2 7 3" xfId="35714" xr:uid="{00000000-0005-0000-0000-0000009B0000}"/>
    <cellStyle name="WingdingsBlack 2 2 2 8" xfId="15052" xr:uid="{00000000-0005-0000-0000-0000019B0000}"/>
    <cellStyle name="WingdingsBlack 2 2 2 8 2" xfId="26610" xr:uid="{00000000-0005-0000-0000-0000029B0000}"/>
    <cellStyle name="WingdingsBlack 2 2 2 8 3" xfId="37660" xr:uid="{00000000-0005-0000-0000-0000039B0000}"/>
    <cellStyle name="WingdingsBlack 2 2 2 9" xfId="18589" xr:uid="{00000000-0005-0000-0000-0000049B0000}"/>
    <cellStyle name="WingdingsBlack 2 2 2 9 2" xfId="30077" xr:uid="{00000000-0005-0000-0000-0000059B0000}"/>
    <cellStyle name="WingdingsBlack 2 2 2 9 3" xfId="40875" xr:uid="{00000000-0005-0000-0000-0000069B0000}"/>
    <cellStyle name="WingdingsBlack 2 2 3" xfId="6226" xr:uid="{00000000-0005-0000-0000-0000079B0000}"/>
    <cellStyle name="WingdingsBlack 2 2 3 2" xfId="15515" xr:uid="{00000000-0005-0000-0000-0000089B0000}"/>
    <cellStyle name="WingdingsBlack 2 2 3 2 2" xfId="27069" xr:uid="{00000000-0005-0000-0000-0000099B0000}"/>
    <cellStyle name="WingdingsBlack 2 2 3 2 3" xfId="38083" xr:uid="{00000000-0005-0000-0000-00000A9B0000}"/>
    <cellStyle name="WingdingsBlack 2 2 3 3" xfId="17462" xr:uid="{00000000-0005-0000-0000-00000B9B0000}"/>
    <cellStyle name="WingdingsBlack 2 2 3 3 2" xfId="28950" xr:uid="{00000000-0005-0000-0000-00000C9B0000}"/>
    <cellStyle name="WingdingsBlack 2 2 3 3 3" xfId="39753" xr:uid="{00000000-0005-0000-0000-00000D9B0000}"/>
    <cellStyle name="WingdingsBlack 2 2 3 4" xfId="19035" xr:uid="{00000000-0005-0000-0000-00000E9B0000}"/>
    <cellStyle name="WingdingsBlack 2 2 3 4 2" xfId="30523" xr:uid="{00000000-0005-0000-0000-00000F9B0000}"/>
    <cellStyle name="WingdingsBlack 2 2 3 4 3" xfId="41308" xr:uid="{00000000-0005-0000-0000-0000109B0000}"/>
    <cellStyle name="WingdingsBlack 2 2 3 5" xfId="20769" xr:uid="{00000000-0005-0000-0000-0000119B0000}"/>
    <cellStyle name="WingdingsBlack 2 2 3 5 2" xfId="32251" xr:uid="{00000000-0005-0000-0000-0000129B0000}"/>
    <cellStyle name="WingdingsBlack 2 2 3 5 3" xfId="42848" xr:uid="{00000000-0005-0000-0000-0000139B0000}"/>
    <cellStyle name="WingdingsBlack 2 2 3 6" xfId="10938" xr:uid="{00000000-0005-0000-0000-0000149B0000}"/>
    <cellStyle name="WingdingsBlack 2 2 3 7" xfId="22594" xr:uid="{00000000-0005-0000-0000-0000159B0000}"/>
    <cellStyle name="WingdingsBlack 2 2 3 8" xfId="33936" xr:uid="{00000000-0005-0000-0000-0000169B0000}"/>
    <cellStyle name="WingdingsBlack 2 2 4" xfId="10428" xr:uid="{00000000-0005-0000-0000-0000179B0000}"/>
    <cellStyle name="WingdingsBlack 2 2 5" xfId="14088" xr:uid="{00000000-0005-0000-0000-0000189B0000}"/>
    <cellStyle name="WingdingsBlack 2 2 5 2" xfId="25652" xr:uid="{00000000-0005-0000-0000-0000199B0000}"/>
    <cellStyle name="WingdingsBlack 2 2 5 3" xfId="36842" xr:uid="{00000000-0005-0000-0000-00001A9B0000}"/>
    <cellStyle name="WingdingsBlack 2 2 6" xfId="13034" xr:uid="{00000000-0005-0000-0000-00001B9B0000}"/>
    <cellStyle name="WingdingsBlack 2 2 6 2" xfId="24603" xr:uid="{00000000-0005-0000-0000-00001C9B0000}"/>
    <cellStyle name="WingdingsBlack 2 2 6 3" xfId="35892" xr:uid="{00000000-0005-0000-0000-00001D9B0000}"/>
    <cellStyle name="WingdingsBlack 2 2 7" xfId="14382" xr:uid="{00000000-0005-0000-0000-00001E9B0000}"/>
    <cellStyle name="WingdingsBlack 2 2 7 2" xfId="25946" xr:uid="{00000000-0005-0000-0000-00001F9B0000}"/>
    <cellStyle name="WingdingsBlack 2 2 7 3" xfId="37093" xr:uid="{00000000-0005-0000-0000-0000209B0000}"/>
    <cellStyle name="WingdingsBlack 2 2 8" xfId="13519" xr:uid="{00000000-0005-0000-0000-0000219B0000}"/>
    <cellStyle name="WingdingsBlack 2 2 8 2" xfId="25083" xr:uid="{00000000-0005-0000-0000-0000229B0000}"/>
    <cellStyle name="WingdingsBlack 2 2 8 3" xfId="36340" xr:uid="{00000000-0005-0000-0000-0000239B0000}"/>
    <cellStyle name="WingdingsBlack 2 2 9" xfId="18868" xr:uid="{00000000-0005-0000-0000-0000249B0000}"/>
    <cellStyle name="WingdingsBlack 2 2 9 2" xfId="30356" xr:uid="{00000000-0005-0000-0000-0000259B0000}"/>
    <cellStyle name="WingdingsBlack 2 2 9 3" xfId="41150" xr:uid="{00000000-0005-0000-0000-0000269B0000}"/>
    <cellStyle name="WingdingsBlack 2 3" xfId="4747" xr:uid="{00000000-0005-0000-0000-0000279B0000}"/>
    <cellStyle name="WingdingsBlack 2 3 10" xfId="15047" xr:uid="{00000000-0005-0000-0000-0000289B0000}"/>
    <cellStyle name="WingdingsBlack 2 3 10 2" xfId="26605" xr:uid="{00000000-0005-0000-0000-0000299B0000}"/>
    <cellStyle name="WingdingsBlack 2 3 10 3" xfId="37655" xr:uid="{00000000-0005-0000-0000-00002A9B0000}"/>
    <cellStyle name="WingdingsBlack 2 3 11" xfId="17316" xr:uid="{00000000-0005-0000-0000-00002B9B0000}"/>
    <cellStyle name="WingdingsBlack 2 3 11 2" xfId="28804" xr:uid="{00000000-0005-0000-0000-00002C9B0000}"/>
    <cellStyle name="WingdingsBlack 2 3 11 3" xfId="39610" xr:uid="{00000000-0005-0000-0000-00002D9B0000}"/>
    <cellStyle name="WingdingsBlack 2 3 12" xfId="8566" xr:uid="{00000000-0005-0000-0000-00002E9B0000}"/>
    <cellStyle name="WingdingsBlack 2 3 2" xfId="6225" xr:uid="{00000000-0005-0000-0000-00002F9B0000}"/>
    <cellStyle name="WingdingsBlack 2 3 2 2" xfId="15514" xr:uid="{00000000-0005-0000-0000-0000309B0000}"/>
    <cellStyle name="WingdingsBlack 2 3 2 2 2" xfId="27068" xr:uid="{00000000-0005-0000-0000-0000319B0000}"/>
    <cellStyle name="WingdingsBlack 2 3 2 2 3" xfId="38082" xr:uid="{00000000-0005-0000-0000-0000329B0000}"/>
    <cellStyle name="WingdingsBlack 2 3 2 3" xfId="17461" xr:uid="{00000000-0005-0000-0000-0000339B0000}"/>
    <cellStyle name="WingdingsBlack 2 3 2 3 2" xfId="28949" xr:uid="{00000000-0005-0000-0000-0000349B0000}"/>
    <cellStyle name="WingdingsBlack 2 3 2 3 3" xfId="39752" xr:uid="{00000000-0005-0000-0000-0000359B0000}"/>
    <cellStyle name="WingdingsBlack 2 3 2 4" xfId="19034" xr:uid="{00000000-0005-0000-0000-0000369B0000}"/>
    <cellStyle name="WingdingsBlack 2 3 2 4 2" xfId="30522" xr:uid="{00000000-0005-0000-0000-0000379B0000}"/>
    <cellStyle name="WingdingsBlack 2 3 2 4 3" xfId="41307" xr:uid="{00000000-0005-0000-0000-0000389B0000}"/>
    <cellStyle name="WingdingsBlack 2 3 2 5" xfId="20768" xr:uid="{00000000-0005-0000-0000-0000399B0000}"/>
    <cellStyle name="WingdingsBlack 2 3 2 5 2" xfId="32250" xr:uid="{00000000-0005-0000-0000-00003A9B0000}"/>
    <cellStyle name="WingdingsBlack 2 3 2 5 3" xfId="42847" xr:uid="{00000000-0005-0000-0000-00003B9B0000}"/>
    <cellStyle name="WingdingsBlack 2 3 2 6" xfId="10937" xr:uid="{00000000-0005-0000-0000-00003C9B0000}"/>
    <cellStyle name="WingdingsBlack 2 3 2 7" xfId="22593" xr:uid="{00000000-0005-0000-0000-00003D9B0000}"/>
    <cellStyle name="WingdingsBlack 2 3 2 8" xfId="33935" xr:uid="{00000000-0005-0000-0000-00003E9B0000}"/>
    <cellStyle name="WingdingsBlack 2 3 3" xfId="7203" xr:uid="{00000000-0005-0000-0000-00003F9B0000}"/>
    <cellStyle name="WingdingsBlack 2 3 3 2" xfId="16484" xr:uid="{00000000-0005-0000-0000-0000409B0000}"/>
    <cellStyle name="WingdingsBlack 2 3 3 2 2" xfId="28038" xr:uid="{00000000-0005-0000-0000-0000419B0000}"/>
    <cellStyle name="WingdingsBlack 2 3 3 2 3" xfId="38941" xr:uid="{00000000-0005-0000-0000-0000429B0000}"/>
    <cellStyle name="WingdingsBlack 2 3 3 3" xfId="18333" xr:uid="{00000000-0005-0000-0000-0000439B0000}"/>
    <cellStyle name="WingdingsBlack 2 3 3 3 2" xfId="29821" xr:uid="{00000000-0005-0000-0000-0000449B0000}"/>
    <cellStyle name="WingdingsBlack 2 3 3 3 3" xfId="40622" xr:uid="{00000000-0005-0000-0000-0000459B0000}"/>
    <cellStyle name="WingdingsBlack 2 3 3 4" xfId="20003" xr:uid="{00000000-0005-0000-0000-0000469B0000}"/>
    <cellStyle name="WingdingsBlack 2 3 3 4 2" xfId="31491" xr:uid="{00000000-0005-0000-0000-0000479B0000}"/>
    <cellStyle name="WingdingsBlack 2 3 3 4 3" xfId="42165" xr:uid="{00000000-0005-0000-0000-0000489B0000}"/>
    <cellStyle name="WingdingsBlack 2 3 3 5" xfId="21737" xr:uid="{00000000-0005-0000-0000-0000499B0000}"/>
    <cellStyle name="WingdingsBlack 2 3 3 5 2" xfId="33218" xr:uid="{00000000-0005-0000-0000-00004A9B0000}"/>
    <cellStyle name="WingdingsBlack 2 3 3 5 3" xfId="43704" xr:uid="{00000000-0005-0000-0000-00004B9B0000}"/>
    <cellStyle name="WingdingsBlack 2 3 3 6" xfId="11906" xr:uid="{00000000-0005-0000-0000-00004C9B0000}"/>
    <cellStyle name="WingdingsBlack 2 3 3 7" xfId="23561" xr:uid="{00000000-0005-0000-0000-00004D9B0000}"/>
    <cellStyle name="WingdingsBlack 2 3 3 8" xfId="34898" xr:uid="{00000000-0005-0000-0000-00004E9B0000}"/>
    <cellStyle name="WingdingsBlack 2 3 4" xfId="7802" xr:uid="{00000000-0005-0000-0000-00004F9B0000}"/>
    <cellStyle name="WingdingsBlack 2 3 4 2" xfId="16787" xr:uid="{00000000-0005-0000-0000-0000509B0000}"/>
    <cellStyle name="WingdingsBlack 2 3 4 2 2" xfId="28341" xr:uid="{00000000-0005-0000-0000-0000519B0000}"/>
    <cellStyle name="WingdingsBlack 2 3 4 2 3" xfId="39208" xr:uid="{00000000-0005-0000-0000-0000529B0000}"/>
    <cellStyle name="WingdingsBlack 2 3 4 3" xfId="18583" xr:uid="{00000000-0005-0000-0000-0000539B0000}"/>
    <cellStyle name="WingdingsBlack 2 3 4 3 2" xfId="30071" xr:uid="{00000000-0005-0000-0000-0000549B0000}"/>
    <cellStyle name="WingdingsBlack 2 3 4 3 3" xfId="40869" xr:uid="{00000000-0005-0000-0000-0000559B0000}"/>
    <cellStyle name="WingdingsBlack 2 3 4 4" xfId="20274" xr:uid="{00000000-0005-0000-0000-0000569B0000}"/>
    <cellStyle name="WingdingsBlack 2 3 4 4 2" xfId="31762" xr:uid="{00000000-0005-0000-0000-0000579B0000}"/>
    <cellStyle name="WingdingsBlack 2 3 4 4 3" xfId="42404" xr:uid="{00000000-0005-0000-0000-0000589B0000}"/>
    <cellStyle name="WingdingsBlack 2 3 4 5" xfId="22008" xr:uid="{00000000-0005-0000-0000-0000599B0000}"/>
    <cellStyle name="WingdingsBlack 2 3 4 5 2" xfId="33489" xr:uid="{00000000-0005-0000-0000-00005A9B0000}"/>
    <cellStyle name="WingdingsBlack 2 3 4 5 3" xfId="43943" xr:uid="{00000000-0005-0000-0000-00005B9B0000}"/>
    <cellStyle name="WingdingsBlack 2 3 4 6" xfId="12253" xr:uid="{00000000-0005-0000-0000-00005C9B0000}"/>
    <cellStyle name="WingdingsBlack 2 3 4 7" xfId="23832" xr:uid="{00000000-0005-0000-0000-00005D9B0000}"/>
    <cellStyle name="WingdingsBlack 2 3 4 8" xfId="35167" xr:uid="{00000000-0005-0000-0000-00005E9B0000}"/>
    <cellStyle name="WingdingsBlack 2 3 5" xfId="7189" xr:uid="{00000000-0005-0000-0000-00005F9B0000}"/>
    <cellStyle name="WingdingsBlack 2 3 5 2" xfId="16470" xr:uid="{00000000-0005-0000-0000-0000609B0000}"/>
    <cellStyle name="WingdingsBlack 2 3 5 2 2" xfId="28024" xr:uid="{00000000-0005-0000-0000-0000619B0000}"/>
    <cellStyle name="WingdingsBlack 2 3 5 2 3" xfId="38928" xr:uid="{00000000-0005-0000-0000-0000629B0000}"/>
    <cellStyle name="WingdingsBlack 2 3 5 3" xfId="18320" xr:uid="{00000000-0005-0000-0000-0000639B0000}"/>
    <cellStyle name="WingdingsBlack 2 3 5 3 2" xfId="29808" xr:uid="{00000000-0005-0000-0000-0000649B0000}"/>
    <cellStyle name="WingdingsBlack 2 3 5 3 3" xfId="40609" xr:uid="{00000000-0005-0000-0000-0000659B0000}"/>
    <cellStyle name="WingdingsBlack 2 3 5 4" xfId="19989" xr:uid="{00000000-0005-0000-0000-0000669B0000}"/>
    <cellStyle name="WingdingsBlack 2 3 5 4 2" xfId="31477" xr:uid="{00000000-0005-0000-0000-0000679B0000}"/>
    <cellStyle name="WingdingsBlack 2 3 5 4 3" xfId="42152" xr:uid="{00000000-0005-0000-0000-0000689B0000}"/>
    <cellStyle name="WingdingsBlack 2 3 5 5" xfId="21723" xr:uid="{00000000-0005-0000-0000-0000699B0000}"/>
    <cellStyle name="WingdingsBlack 2 3 5 5 2" xfId="33204" xr:uid="{00000000-0005-0000-0000-00006A9B0000}"/>
    <cellStyle name="WingdingsBlack 2 3 5 5 3" xfId="43691" xr:uid="{00000000-0005-0000-0000-00006B9B0000}"/>
    <cellStyle name="WingdingsBlack 2 3 5 6" xfId="11892" xr:uid="{00000000-0005-0000-0000-00006C9B0000}"/>
    <cellStyle name="WingdingsBlack 2 3 5 7" xfId="23547" xr:uid="{00000000-0005-0000-0000-00006D9B0000}"/>
    <cellStyle name="WingdingsBlack 2 3 5 8" xfId="34884" xr:uid="{00000000-0005-0000-0000-00006E9B0000}"/>
    <cellStyle name="WingdingsBlack 2 3 6" xfId="6396" xr:uid="{00000000-0005-0000-0000-00006F9B0000}"/>
    <cellStyle name="WingdingsBlack 2 3 6 2" xfId="15677" xr:uid="{00000000-0005-0000-0000-0000709B0000}"/>
    <cellStyle name="WingdingsBlack 2 3 6 2 2" xfId="27231" xr:uid="{00000000-0005-0000-0000-0000719B0000}"/>
    <cellStyle name="WingdingsBlack 2 3 6 2 3" xfId="38223" xr:uid="{00000000-0005-0000-0000-0000729B0000}"/>
    <cellStyle name="WingdingsBlack 2 3 6 3" xfId="17604" xr:uid="{00000000-0005-0000-0000-0000739B0000}"/>
    <cellStyle name="WingdingsBlack 2 3 6 3 2" xfId="29092" xr:uid="{00000000-0005-0000-0000-0000749B0000}"/>
    <cellStyle name="WingdingsBlack 2 3 6 3 3" xfId="39895" xr:uid="{00000000-0005-0000-0000-0000759B0000}"/>
    <cellStyle name="WingdingsBlack 2 3 6 4" xfId="19196" xr:uid="{00000000-0005-0000-0000-0000769B0000}"/>
    <cellStyle name="WingdingsBlack 2 3 6 4 2" xfId="30684" xr:uid="{00000000-0005-0000-0000-0000779B0000}"/>
    <cellStyle name="WingdingsBlack 2 3 6 4 3" xfId="41447" xr:uid="{00000000-0005-0000-0000-0000789B0000}"/>
    <cellStyle name="WingdingsBlack 2 3 6 5" xfId="20930" xr:uid="{00000000-0005-0000-0000-0000799B0000}"/>
    <cellStyle name="WingdingsBlack 2 3 6 5 2" xfId="32411" xr:uid="{00000000-0005-0000-0000-00007A9B0000}"/>
    <cellStyle name="WingdingsBlack 2 3 6 5 3" xfId="42986" xr:uid="{00000000-0005-0000-0000-00007B9B0000}"/>
    <cellStyle name="WingdingsBlack 2 3 6 6" xfId="11099" xr:uid="{00000000-0005-0000-0000-00007C9B0000}"/>
    <cellStyle name="WingdingsBlack 2 3 6 7" xfId="22754" xr:uid="{00000000-0005-0000-0000-00007D9B0000}"/>
    <cellStyle name="WingdingsBlack 2 3 6 8" xfId="34091" xr:uid="{00000000-0005-0000-0000-00007E9B0000}"/>
    <cellStyle name="WingdingsBlack 2 3 7" xfId="10429" xr:uid="{00000000-0005-0000-0000-00007F9B0000}"/>
    <cellStyle name="WingdingsBlack 2 3 8" xfId="14087" xr:uid="{00000000-0005-0000-0000-0000809B0000}"/>
    <cellStyle name="WingdingsBlack 2 3 8 2" xfId="25651" xr:uid="{00000000-0005-0000-0000-0000819B0000}"/>
    <cellStyle name="WingdingsBlack 2 3 8 3" xfId="36841" xr:uid="{00000000-0005-0000-0000-0000829B0000}"/>
    <cellStyle name="WingdingsBlack 2 3 9" xfId="12769" xr:uid="{00000000-0005-0000-0000-0000839B0000}"/>
    <cellStyle name="WingdingsBlack 2 3 9 2" xfId="24339" xr:uid="{00000000-0005-0000-0000-0000849B0000}"/>
    <cellStyle name="WingdingsBlack 2 3 9 3" xfId="35661" xr:uid="{00000000-0005-0000-0000-0000859B0000}"/>
    <cellStyle name="WingdingsBlack 2 4" xfId="6267" xr:uid="{00000000-0005-0000-0000-0000869B0000}"/>
    <cellStyle name="WingdingsBlack 2 4 10" xfId="9036" xr:uid="{00000000-0005-0000-0000-0000879B0000}"/>
    <cellStyle name="WingdingsBlack 2 4 11" xfId="9327" xr:uid="{00000000-0005-0000-0000-0000889B0000}"/>
    <cellStyle name="WingdingsBlack 2 4 12" xfId="8368" xr:uid="{00000000-0005-0000-0000-0000899B0000}"/>
    <cellStyle name="WingdingsBlack 2 4 2" xfId="7233" xr:uid="{00000000-0005-0000-0000-00008A9B0000}"/>
    <cellStyle name="WingdingsBlack 2 4 2 2" xfId="16514" xr:uid="{00000000-0005-0000-0000-00008B9B0000}"/>
    <cellStyle name="WingdingsBlack 2 4 2 2 2" xfId="28068" xr:uid="{00000000-0005-0000-0000-00008C9B0000}"/>
    <cellStyle name="WingdingsBlack 2 4 2 2 3" xfId="38971" xr:uid="{00000000-0005-0000-0000-00008D9B0000}"/>
    <cellStyle name="WingdingsBlack 2 4 2 3" xfId="18363" xr:uid="{00000000-0005-0000-0000-00008E9B0000}"/>
    <cellStyle name="WingdingsBlack 2 4 2 3 2" xfId="29851" xr:uid="{00000000-0005-0000-0000-00008F9B0000}"/>
    <cellStyle name="WingdingsBlack 2 4 2 3 3" xfId="40652" xr:uid="{00000000-0005-0000-0000-0000909B0000}"/>
    <cellStyle name="WingdingsBlack 2 4 2 4" xfId="20033" xr:uid="{00000000-0005-0000-0000-0000919B0000}"/>
    <cellStyle name="WingdingsBlack 2 4 2 4 2" xfId="31521" xr:uid="{00000000-0005-0000-0000-0000929B0000}"/>
    <cellStyle name="WingdingsBlack 2 4 2 4 3" xfId="42195" xr:uid="{00000000-0005-0000-0000-0000939B0000}"/>
    <cellStyle name="WingdingsBlack 2 4 2 5" xfId="21767" xr:uid="{00000000-0005-0000-0000-0000949B0000}"/>
    <cellStyle name="WingdingsBlack 2 4 2 5 2" xfId="33248" xr:uid="{00000000-0005-0000-0000-0000959B0000}"/>
    <cellStyle name="WingdingsBlack 2 4 2 5 3" xfId="43734" xr:uid="{00000000-0005-0000-0000-0000969B0000}"/>
    <cellStyle name="WingdingsBlack 2 4 2 6" xfId="11934" xr:uid="{00000000-0005-0000-0000-0000979B0000}"/>
    <cellStyle name="WingdingsBlack 2 4 2 7" xfId="23591" xr:uid="{00000000-0005-0000-0000-0000989B0000}"/>
    <cellStyle name="WingdingsBlack 2 4 2 8" xfId="34926" xr:uid="{00000000-0005-0000-0000-0000999B0000}"/>
    <cellStyle name="WingdingsBlack 2 4 3" xfId="7011" xr:uid="{00000000-0005-0000-0000-00009A9B0000}"/>
    <cellStyle name="WingdingsBlack 2 4 3 2" xfId="16292" xr:uid="{00000000-0005-0000-0000-00009B9B0000}"/>
    <cellStyle name="WingdingsBlack 2 4 3 2 2" xfId="27846" xr:uid="{00000000-0005-0000-0000-00009C9B0000}"/>
    <cellStyle name="WingdingsBlack 2 4 3 2 3" xfId="38762" xr:uid="{00000000-0005-0000-0000-00009D9B0000}"/>
    <cellStyle name="WingdingsBlack 2 4 3 3" xfId="18152" xr:uid="{00000000-0005-0000-0000-00009E9B0000}"/>
    <cellStyle name="WingdingsBlack 2 4 3 3 2" xfId="29640" xr:uid="{00000000-0005-0000-0000-00009F9B0000}"/>
    <cellStyle name="WingdingsBlack 2 4 3 3 3" xfId="40441" xr:uid="{00000000-0005-0000-0000-0000A09B0000}"/>
    <cellStyle name="WingdingsBlack 2 4 3 4" xfId="19811" xr:uid="{00000000-0005-0000-0000-0000A19B0000}"/>
    <cellStyle name="WingdingsBlack 2 4 3 4 2" xfId="31299" xr:uid="{00000000-0005-0000-0000-0000A29B0000}"/>
    <cellStyle name="WingdingsBlack 2 4 3 4 3" xfId="41986" xr:uid="{00000000-0005-0000-0000-0000A39B0000}"/>
    <cellStyle name="WingdingsBlack 2 4 3 5" xfId="21545" xr:uid="{00000000-0005-0000-0000-0000A49B0000}"/>
    <cellStyle name="WingdingsBlack 2 4 3 5 2" xfId="33026" xr:uid="{00000000-0005-0000-0000-0000A59B0000}"/>
    <cellStyle name="WingdingsBlack 2 4 3 5 3" xfId="43525" xr:uid="{00000000-0005-0000-0000-0000A69B0000}"/>
    <cellStyle name="WingdingsBlack 2 4 3 6" xfId="11714" xr:uid="{00000000-0005-0000-0000-0000A79B0000}"/>
    <cellStyle name="WingdingsBlack 2 4 3 7" xfId="23369" xr:uid="{00000000-0005-0000-0000-0000A89B0000}"/>
    <cellStyle name="WingdingsBlack 2 4 3 8" xfId="34706" xr:uid="{00000000-0005-0000-0000-0000A99B0000}"/>
    <cellStyle name="WingdingsBlack 2 4 4" xfId="6669" xr:uid="{00000000-0005-0000-0000-0000AA9B0000}"/>
    <cellStyle name="WingdingsBlack 2 4 4 2" xfId="15950" xr:uid="{00000000-0005-0000-0000-0000AB9B0000}"/>
    <cellStyle name="WingdingsBlack 2 4 4 2 2" xfId="27504" xr:uid="{00000000-0005-0000-0000-0000AC9B0000}"/>
    <cellStyle name="WingdingsBlack 2 4 4 2 3" xfId="38469" xr:uid="{00000000-0005-0000-0000-0000AD9B0000}"/>
    <cellStyle name="WingdingsBlack 2 4 4 3" xfId="17855" xr:uid="{00000000-0005-0000-0000-0000AE9B0000}"/>
    <cellStyle name="WingdingsBlack 2 4 4 3 2" xfId="29343" xr:uid="{00000000-0005-0000-0000-0000AF9B0000}"/>
    <cellStyle name="WingdingsBlack 2 4 4 3 3" xfId="40146" xr:uid="{00000000-0005-0000-0000-0000B09B0000}"/>
    <cellStyle name="WingdingsBlack 2 4 4 4" xfId="19469" xr:uid="{00000000-0005-0000-0000-0000B19B0000}"/>
    <cellStyle name="WingdingsBlack 2 4 4 4 2" xfId="30957" xr:uid="{00000000-0005-0000-0000-0000B29B0000}"/>
    <cellStyle name="WingdingsBlack 2 4 4 4 3" xfId="41693" xr:uid="{00000000-0005-0000-0000-0000B39B0000}"/>
    <cellStyle name="WingdingsBlack 2 4 4 5" xfId="21203" xr:uid="{00000000-0005-0000-0000-0000B49B0000}"/>
    <cellStyle name="WingdingsBlack 2 4 4 5 2" xfId="32684" xr:uid="{00000000-0005-0000-0000-0000B59B0000}"/>
    <cellStyle name="WingdingsBlack 2 4 4 5 3" xfId="43232" xr:uid="{00000000-0005-0000-0000-0000B69B0000}"/>
    <cellStyle name="WingdingsBlack 2 4 4 6" xfId="11372" xr:uid="{00000000-0005-0000-0000-0000B79B0000}"/>
    <cellStyle name="WingdingsBlack 2 4 4 7" xfId="23027" xr:uid="{00000000-0005-0000-0000-0000B89B0000}"/>
    <cellStyle name="WingdingsBlack 2 4 4 8" xfId="34364" xr:uid="{00000000-0005-0000-0000-0000B99B0000}"/>
    <cellStyle name="WingdingsBlack 2 4 5" xfId="10973" xr:uid="{00000000-0005-0000-0000-0000BA9B0000}"/>
    <cellStyle name="WingdingsBlack 2 4 5 2" xfId="15548" xr:uid="{00000000-0005-0000-0000-0000BB9B0000}"/>
    <cellStyle name="WingdingsBlack 2 4 5 2 2" xfId="27102" xr:uid="{00000000-0005-0000-0000-0000BC9B0000}"/>
    <cellStyle name="WingdingsBlack 2 4 5 2 3" xfId="38114" xr:uid="{00000000-0005-0000-0000-0000BD9B0000}"/>
    <cellStyle name="WingdingsBlack 2 4 5 3" xfId="17492" xr:uid="{00000000-0005-0000-0000-0000BE9B0000}"/>
    <cellStyle name="WingdingsBlack 2 4 5 3 2" xfId="28980" xr:uid="{00000000-0005-0000-0000-0000BF9B0000}"/>
    <cellStyle name="WingdingsBlack 2 4 5 3 3" xfId="39783" xr:uid="{00000000-0005-0000-0000-0000C09B0000}"/>
    <cellStyle name="WingdingsBlack 2 4 5 4" xfId="19067" xr:uid="{00000000-0005-0000-0000-0000C19B0000}"/>
    <cellStyle name="WingdingsBlack 2 4 5 4 2" xfId="30555" xr:uid="{00000000-0005-0000-0000-0000C29B0000}"/>
    <cellStyle name="WingdingsBlack 2 4 5 4 3" xfId="41338" xr:uid="{00000000-0005-0000-0000-0000C39B0000}"/>
    <cellStyle name="WingdingsBlack 2 4 5 5" xfId="20801" xr:uid="{00000000-0005-0000-0000-0000C49B0000}"/>
    <cellStyle name="WingdingsBlack 2 4 5 5 2" xfId="32283" xr:uid="{00000000-0005-0000-0000-0000C59B0000}"/>
    <cellStyle name="WingdingsBlack 2 4 5 5 3" xfId="42878" xr:uid="{00000000-0005-0000-0000-0000C69B0000}"/>
    <cellStyle name="WingdingsBlack 2 4 5 6" xfId="22626" xr:uid="{00000000-0005-0000-0000-0000C79B0000}"/>
    <cellStyle name="WingdingsBlack 2 4 5 7" xfId="33968" xr:uid="{00000000-0005-0000-0000-0000C89B0000}"/>
    <cellStyle name="WingdingsBlack 2 4 6" xfId="14121" xr:uid="{00000000-0005-0000-0000-0000C99B0000}"/>
    <cellStyle name="WingdingsBlack 2 4 6 2" xfId="25685" xr:uid="{00000000-0005-0000-0000-0000CA9B0000}"/>
    <cellStyle name="WingdingsBlack 2 4 6 3" xfId="36875" xr:uid="{00000000-0005-0000-0000-0000CB9B0000}"/>
    <cellStyle name="WingdingsBlack 2 4 7" xfId="13025" xr:uid="{00000000-0005-0000-0000-0000CC9B0000}"/>
    <cellStyle name="WingdingsBlack 2 4 7 2" xfId="24594" xr:uid="{00000000-0005-0000-0000-0000CD9B0000}"/>
    <cellStyle name="WingdingsBlack 2 4 7 3" xfId="35883" xr:uid="{00000000-0005-0000-0000-0000CE9B0000}"/>
    <cellStyle name="WingdingsBlack 2 4 8" xfId="14418" xr:uid="{00000000-0005-0000-0000-0000CF9B0000}"/>
    <cellStyle name="WingdingsBlack 2 4 8 2" xfId="25982" xr:uid="{00000000-0005-0000-0000-0000D09B0000}"/>
    <cellStyle name="WingdingsBlack 2 4 8 3" xfId="37126" xr:uid="{00000000-0005-0000-0000-0000D19B0000}"/>
    <cellStyle name="WingdingsBlack 2 4 9" xfId="15134" xr:uid="{00000000-0005-0000-0000-0000D29B0000}"/>
    <cellStyle name="WingdingsBlack 2 4 9 2" xfId="26692" xr:uid="{00000000-0005-0000-0000-0000D39B0000}"/>
    <cellStyle name="WingdingsBlack 2 4 9 3" xfId="37733" xr:uid="{00000000-0005-0000-0000-0000D49B0000}"/>
    <cellStyle name="WingdingsBlack 2 5" xfId="5555" xr:uid="{00000000-0005-0000-0000-0000D59B0000}"/>
    <cellStyle name="WingdingsBlack 2 5 10" xfId="8869" xr:uid="{00000000-0005-0000-0000-0000D69B0000}"/>
    <cellStyle name="WingdingsBlack 2 5 11" xfId="8855" xr:uid="{00000000-0005-0000-0000-0000D79B0000}"/>
    <cellStyle name="WingdingsBlack 2 5 2" xfId="7432" xr:uid="{00000000-0005-0000-0000-0000D89B0000}"/>
    <cellStyle name="WingdingsBlack 2 5 2 2" xfId="16659" xr:uid="{00000000-0005-0000-0000-0000D99B0000}"/>
    <cellStyle name="WingdingsBlack 2 5 2 2 2" xfId="28213" xr:uid="{00000000-0005-0000-0000-0000DA9B0000}"/>
    <cellStyle name="WingdingsBlack 2 5 2 2 3" xfId="39094" xr:uid="{00000000-0005-0000-0000-0000DB9B0000}"/>
    <cellStyle name="WingdingsBlack 2 5 2 3" xfId="18491" xr:uid="{00000000-0005-0000-0000-0000DC9B0000}"/>
    <cellStyle name="WingdingsBlack 2 5 2 3 2" xfId="29979" xr:uid="{00000000-0005-0000-0000-0000DD9B0000}"/>
    <cellStyle name="WingdingsBlack 2 5 2 3 3" xfId="40778" xr:uid="{00000000-0005-0000-0000-0000DE9B0000}"/>
    <cellStyle name="WingdingsBlack 2 5 2 4" xfId="20178" xr:uid="{00000000-0005-0000-0000-0000DF9B0000}"/>
    <cellStyle name="WingdingsBlack 2 5 2 4 2" xfId="31666" xr:uid="{00000000-0005-0000-0000-0000E09B0000}"/>
    <cellStyle name="WingdingsBlack 2 5 2 4 3" xfId="42318" xr:uid="{00000000-0005-0000-0000-0000E19B0000}"/>
    <cellStyle name="WingdingsBlack 2 5 2 5" xfId="21912" xr:uid="{00000000-0005-0000-0000-0000E29B0000}"/>
    <cellStyle name="WingdingsBlack 2 5 2 5 2" xfId="33393" xr:uid="{00000000-0005-0000-0000-0000E39B0000}"/>
    <cellStyle name="WingdingsBlack 2 5 2 5 3" xfId="43857" xr:uid="{00000000-0005-0000-0000-0000E49B0000}"/>
    <cellStyle name="WingdingsBlack 2 5 2 6" xfId="12079" xr:uid="{00000000-0005-0000-0000-0000E59B0000}"/>
    <cellStyle name="WingdingsBlack 2 5 2 7" xfId="23736" xr:uid="{00000000-0005-0000-0000-0000E69B0000}"/>
    <cellStyle name="WingdingsBlack 2 5 2 8" xfId="35071" xr:uid="{00000000-0005-0000-0000-0000E79B0000}"/>
    <cellStyle name="WingdingsBlack 2 5 3" xfId="6515" xr:uid="{00000000-0005-0000-0000-0000E89B0000}"/>
    <cellStyle name="WingdingsBlack 2 5 3 2" xfId="15796" xr:uid="{00000000-0005-0000-0000-0000E99B0000}"/>
    <cellStyle name="WingdingsBlack 2 5 3 2 2" xfId="27350" xr:uid="{00000000-0005-0000-0000-0000EA9B0000}"/>
    <cellStyle name="WingdingsBlack 2 5 3 2 3" xfId="38326" xr:uid="{00000000-0005-0000-0000-0000EB9B0000}"/>
    <cellStyle name="WingdingsBlack 2 5 3 3" xfId="17711" xr:uid="{00000000-0005-0000-0000-0000EC9B0000}"/>
    <cellStyle name="WingdingsBlack 2 5 3 3 2" xfId="29199" xr:uid="{00000000-0005-0000-0000-0000ED9B0000}"/>
    <cellStyle name="WingdingsBlack 2 5 3 3 3" xfId="40002" xr:uid="{00000000-0005-0000-0000-0000EE9B0000}"/>
    <cellStyle name="WingdingsBlack 2 5 3 4" xfId="19315" xr:uid="{00000000-0005-0000-0000-0000EF9B0000}"/>
    <cellStyle name="WingdingsBlack 2 5 3 4 2" xfId="30803" xr:uid="{00000000-0005-0000-0000-0000F09B0000}"/>
    <cellStyle name="WingdingsBlack 2 5 3 4 3" xfId="41550" xr:uid="{00000000-0005-0000-0000-0000F19B0000}"/>
    <cellStyle name="WingdingsBlack 2 5 3 5" xfId="21049" xr:uid="{00000000-0005-0000-0000-0000F29B0000}"/>
    <cellStyle name="WingdingsBlack 2 5 3 5 2" xfId="32530" xr:uid="{00000000-0005-0000-0000-0000F39B0000}"/>
    <cellStyle name="WingdingsBlack 2 5 3 5 3" xfId="43089" xr:uid="{00000000-0005-0000-0000-0000F49B0000}"/>
    <cellStyle name="WingdingsBlack 2 5 3 6" xfId="11218" xr:uid="{00000000-0005-0000-0000-0000F59B0000}"/>
    <cellStyle name="WingdingsBlack 2 5 3 7" xfId="22873" xr:uid="{00000000-0005-0000-0000-0000F69B0000}"/>
    <cellStyle name="WingdingsBlack 2 5 3 8" xfId="34210" xr:uid="{00000000-0005-0000-0000-0000F79B0000}"/>
    <cellStyle name="WingdingsBlack 2 5 4" xfId="8027" xr:uid="{00000000-0005-0000-0000-0000F89B0000}"/>
    <cellStyle name="WingdingsBlack 2 5 4 2" xfId="17012" xr:uid="{00000000-0005-0000-0000-0000F99B0000}"/>
    <cellStyle name="WingdingsBlack 2 5 4 2 2" xfId="28566" xr:uid="{00000000-0005-0000-0000-0000FA9B0000}"/>
    <cellStyle name="WingdingsBlack 2 5 4 2 3" xfId="39403" xr:uid="{00000000-0005-0000-0000-0000FB9B0000}"/>
    <cellStyle name="WingdingsBlack 2 5 4 3" xfId="18789" xr:uid="{00000000-0005-0000-0000-0000FC9B0000}"/>
    <cellStyle name="WingdingsBlack 2 5 4 3 2" xfId="30277" xr:uid="{00000000-0005-0000-0000-0000FD9B0000}"/>
    <cellStyle name="WingdingsBlack 2 5 4 3 3" xfId="41072" xr:uid="{00000000-0005-0000-0000-0000FE9B0000}"/>
    <cellStyle name="WingdingsBlack 2 5 4 4" xfId="20499" xr:uid="{00000000-0005-0000-0000-0000FF9B0000}"/>
    <cellStyle name="WingdingsBlack 2 5 4 4 2" xfId="31987" xr:uid="{00000000-0005-0000-0000-0000009C0000}"/>
    <cellStyle name="WingdingsBlack 2 5 4 4 3" xfId="42599" xr:uid="{00000000-0005-0000-0000-0000019C0000}"/>
    <cellStyle name="WingdingsBlack 2 5 4 5" xfId="22233" xr:uid="{00000000-0005-0000-0000-0000029C0000}"/>
    <cellStyle name="WingdingsBlack 2 5 4 5 2" xfId="33714" xr:uid="{00000000-0005-0000-0000-0000039C0000}"/>
    <cellStyle name="WingdingsBlack 2 5 4 5 3" xfId="44138" xr:uid="{00000000-0005-0000-0000-0000049C0000}"/>
    <cellStyle name="WingdingsBlack 2 5 4 6" xfId="12478" xr:uid="{00000000-0005-0000-0000-0000059C0000}"/>
    <cellStyle name="WingdingsBlack 2 5 4 7" xfId="24057" xr:uid="{00000000-0005-0000-0000-0000069C0000}"/>
    <cellStyle name="WingdingsBlack 2 5 4 8" xfId="35392" xr:uid="{00000000-0005-0000-0000-0000079C0000}"/>
    <cellStyle name="WingdingsBlack 2 5 5" xfId="14303" xr:uid="{00000000-0005-0000-0000-0000089C0000}"/>
    <cellStyle name="WingdingsBlack 2 5 5 2" xfId="25867" xr:uid="{00000000-0005-0000-0000-0000099C0000}"/>
    <cellStyle name="WingdingsBlack 2 5 5 3" xfId="37028" xr:uid="{00000000-0005-0000-0000-00000A9C0000}"/>
    <cellStyle name="WingdingsBlack 2 5 6" xfId="12761" xr:uid="{00000000-0005-0000-0000-00000B9C0000}"/>
    <cellStyle name="WingdingsBlack 2 5 6 2" xfId="24331" xr:uid="{00000000-0005-0000-0000-00000C9C0000}"/>
    <cellStyle name="WingdingsBlack 2 5 6 3" xfId="35653" xr:uid="{00000000-0005-0000-0000-00000D9C0000}"/>
    <cellStyle name="WingdingsBlack 2 5 7" xfId="14407" xr:uid="{00000000-0005-0000-0000-00000E9C0000}"/>
    <cellStyle name="WingdingsBlack 2 5 7 2" xfId="25971" xr:uid="{00000000-0005-0000-0000-00000F9C0000}"/>
    <cellStyle name="WingdingsBlack 2 5 7 3" xfId="37115" xr:uid="{00000000-0005-0000-0000-0000109C0000}"/>
    <cellStyle name="WingdingsBlack 2 5 8" xfId="17251" xr:uid="{00000000-0005-0000-0000-0000119C0000}"/>
    <cellStyle name="WingdingsBlack 2 5 8 2" xfId="28739" xr:uid="{00000000-0005-0000-0000-0000129C0000}"/>
    <cellStyle name="WingdingsBlack 2 5 8 3" xfId="39548" xr:uid="{00000000-0005-0000-0000-0000139C0000}"/>
    <cellStyle name="WingdingsBlack 2 5 9" xfId="9216" xr:uid="{00000000-0005-0000-0000-0000149C0000}"/>
    <cellStyle name="WingdingsBlack 2 6" xfId="7252" xr:uid="{00000000-0005-0000-0000-0000159C0000}"/>
    <cellStyle name="WingdingsBlack 2 6 10" xfId="8159" xr:uid="{00000000-0005-0000-0000-0000169C0000}"/>
    <cellStyle name="WingdingsBlack 2 6 11" xfId="10282" xr:uid="{00000000-0005-0000-0000-0000179C0000}"/>
    <cellStyle name="WingdingsBlack 2 6 2" xfId="7760" xr:uid="{00000000-0005-0000-0000-0000189C0000}"/>
    <cellStyle name="WingdingsBlack 2 6 2 2" xfId="16745" xr:uid="{00000000-0005-0000-0000-0000199C0000}"/>
    <cellStyle name="WingdingsBlack 2 6 2 2 2" xfId="28299" xr:uid="{00000000-0005-0000-0000-00001A9C0000}"/>
    <cellStyle name="WingdingsBlack 2 6 2 2 3" xfId="39168" xr:uid="{00000000-0005-0000-0000-00001B9C0000}"/>
    <cellStyle name="WingdingsBlack 2 6 2 3" xfId="18543" xr:uid="{00000000-0005-0000-0000-00001C9C0000}"/>
    <cellStyle name="WingdingsBlack 2 6 2 3 2" xfId="30031" xr:uid="{00000000-0005-0000-0000-00001D9C0000}"/>
    <cellStyle name="WingdingsBlack 2 6 2 3 3" xfId="40829" xr:uid="{00000000-0005-0000-0000-00001E9C0000}"/>
    <cellStyle name="WingdingsBlack 2 6 2 4" xfId="20232" xr:uid="{00000000-0005-0000-0000-00001F9C0000}"/>
    <cellStyle name="WingdingsBlack 2 6 2 4 2" xfId="31720" xr:uid="{00000000-0005-0000-0000-0000209C0000}"/>
    <cellStyle name="WingdingsBlack 2 6 2 4 3" xfId="42364" xr:uid="{00000000-0005-0000-0000-0000219C0000}"/>
    <cellStyle name="WingdingsBlack 2 6 2 5" xfId="21966" xr:uid="{00000000-0005-0000-0000-0000229C0000}"/>
    <cellStyle name="WingdingsBlack 2 6 2 5 2" xfId="33447" xr:uid="{00000000-0005-0000-0000-0000239C0000}"/>
    <cellStyle name="WingdingsBlack 2 6 2 5 3" xfId="43903" xr:uid="{00000000-0005-0000-0000-0000249C0000}"/>
    <cellStyle name="WingdingsBlack 2 6 2 6" xfId="12211" xr:uid="{00000000-0005-0000-0000-0000259C0000}"/>
    <cellStyle name="WingdingsBlack 2 6 2 7" xfId="23790" xr:uid="{00000000-0005-0000-0000-0000269C0000}"/>
    <cellStyle name="WingdingsBlack 2 6 2 8" xfId="35125" xr:uid="{00000000-0005-0000-0000-0000279C0000}"/>
    <cellStyle name="WingdingsBlack 2 6 3" xfId="7129" xr:uid="{00000000-0005-0000-0000-0000289C0000}"/>
    <cellStyle name="WingdingsBlack 2 6 3 2" xfId="16410" xr:uid="{00000000-0005-0000-0000-0000299C0000}"/>
    <cellStyle name="WingdingsBlack 2 6 3 2 2" xfId="27964" xr:uid="{00000000-0005-0000-0000-00002A9C0000}"/>
    <cellStyle name="WingdingsBlack 2 6 3 2 3" xfId="38874" xr:uid="{00000000-0005-0000-0000-00002B9C0000}"/>
    <cellStyle name="WingdingsBlack 2 6 3 3" xfId="18265" xr:uid="{00000000-0005-0000-0000-00002C9C0000}"/>
    <cellStyle name="WingdingsBlack 2 6 3 3 2" xfId="29753" xr:uid="{00000000-0005-0000-0000-00002D9C0000}"/>
    <cellStyle name="WingdingsBlack 2 6 3 3 3" xfId="40554" xr:uid="{00000000-0005-0000-0000-00002E9C0000}"/>
    <cellStyle name="WingdingsBlack 2 6 3 4" xfId="19929" xr:uid="{00000000-0005-0000-0000-00002F9C0000}"/>
    <cellStyle name="WingdingsBlack 2 6 3 4 2" xfId="31417" xr:uid="{00000000-0005-0000-0000-0000309C0000}"/>
    <cellStyle name="WingdingsBlack 2 6 3 4 3" xfId="42098" xr:uid="{00000000-0005-0000-0000-0000319C0000}"/>
    <cellStyle name="WingdingsBlack 2 6 3 5" xfId="21663" xr:uid="{00000000-0005-0000-0000-0000329C0000}"/>
    <cellStyle name="WingdingsBlack 2 6 3 5 2" xfId="33144" xr:uid="{00000000-0005-0000-0000-0000339C0000}"/>
    <cellStyle name="WingdingsBlack 2 6 3 5 3" xfId="43637" xr:uid="{00000000-0005-0000-0000-0000349C0000}"/>
    <cellStyle name="WingdingsBlack 2 6 3 6" xfId="11832" xr:uid="{00000000-0005-0000-0000-0000359C0000}"/>
    <cellStyle name="WingdingsBlack 2 6 3 7" xfId="23487" xr:uid="{00000000-0005-0000-0000-0000369C0000}"/>
    <cellStyle name="WingdingsBlack 2 6 3 8" xfId="34824" xr:uid="{00000000-0005-0000-0000-0000379C0000}"/>
    <cellStyle name="WingdingsBlack 2 6 4" xfId="11950" xr:uid="{00000000-0005-0000-0000-0000389C0000}"/>
    <cellStyle name="WingdingsBlack 2 6 4 2" xfId="16530" xr:uid="{00000000-0005-0000-0000-0000399C0000}"/>
    <cellStyle name="WingdingsBlack 2 6 4 2 2" xfId="28084" xr:uid="{00000000-0005-0000-0000-00003A9C0000}"/>
    <cellStyle name="WingdingsBlack 2 6 4 2 3" xfId="38987" xr:uid="{00000000-0005-0000-0000-00003B9C0000}"/>
    <cellStyle name="WingdingsBlack 2 6 4 3" xfId="18379" xr:uid="{00000000-0005-0000-0000-00003C9C0000}"/>
    <cellStyle name="WingdingsBlack 2 6 4 3 2" xfId="29867" xr:uid="{00000000-0005-0000-0000-00003D9C0000}"/>
    <cellStyle name="WingdingsBlack 2 6 4 3 3" xfId="40668" xr:uid="{00000000-0005-0000-0000-00003E9C0000}"/>
    <cellStyle name="WingdingsBlack 2 6 4 4" xfId="20049" xr:uid="{00000000-0005-0000-0000-00003F9C0000}"/>
    <cellStyle name="WingdingsBlack 2 6 4 4 2" xfId="31537" xr:uid="{00000000-0005-0000-0000-0000409C0000}"/>
    <cellStyle name="WingdingsBlack 2 6 4 4 3" xfId="42211" xr:uid="{00000000-0005-0000-0000-0000419C0000}"/>
    <cellStyle name="WingdingsBlack 2 6 4 5" xfId="21783" xr:uid="{00000000-0005-0000-0000-0000429C0000}"/>
    <cellStyle name="WingdingsBlack 2 6 4 5 2" xfId="33264" xr:uid="{00000000-0005-0000-0000-0000439C0000}"/>
    <cellStyle name="WingdingsBlack 2 6 4 5 3" xfId="43750" xr:uid="{00000000-0005-0000-0000-0000449C0000}"/>
    <cellStyle name="WingdingsBlack 2 6 4 6" xfId="23607" xr:uid="{00000000-0005-0000-0000-0000459C0000}"/>
    <cellStyle name="WingdingsBlack 2 6 4 7" xfId="34942" xr:uid="{00000000-0005-0000-0000-0000469C0000}"/>
    <cellStyle name="WingdingsBlack 2 6 5" xfId="14138" xr:uid="{00000000-0005-0000-0000-0000479C0000}"/>
    <cellStyle name="WingdingsBlack 2 6 5 2" xfId="25702" xr:uid="{00000000-0005-0000-0000-0000489C0000}"/>
    <cellStyle name="WingdingsBlack 2 6 5 3" xfId="36891" xr:uid="{00000000-0005-0000-0000-0000499C0000}"/>
    <cellStyle name="WingdingsBlack 2 6 6" xfId="12910" xr:uid="{00000000-0005-0000-0000-00004A9C0000}"/>
    <cellStyle name="WingdingsBlack 2 6 6 2" xfId="24480" xr:uid="{00000000-0005-0000-0000-00004B9C0000}"/>
    <cellStyle name="WingdingsBlack 2 6 6 3" xfId="35790" xr:uid="{00000000-0005-0000-0000-00004C9C0000}"/>
    <cellStyle name="WingdingsBlack 2 6 7" xfId="12710" xr:uid="{00000000-0005-0000-0000-00004D9C0000}"/>
    <cellStyle name="WingdingsBlack 2 6 7 2" xfId="24280" xr:uid="{00000000-0005-0000-0000-00004E9C0000}"/>
    <cellStyle name="WingdingsBlack 2 6 7 3" xfId="35610" xr:uid="{00000000-0005-0000-0000-00004F9C0000}"/>
    <cellStyle name="WingdingsBlack 2 6 8" xfId="15392" xr:uid="{00000000-0005-0000-0000-0000509C0000}"/>
    <cellStyle name="WingdingsBlack 2 6 8 2" xfId="26946" xr:uid="{00000000-0005-0000-0000-0000519C0000}"/>
    <cellStyle name="WingdingsBlack 2 6 8 3" xfId="37968" xr:uid="{00000000-0005-0000-0000-0000529C0000}"/>
    <cellStyle name="WingdingsBlack 2 6 9" xfId="9053" xr:uid="{00000000-0005-0000-0000-0000539C0000}"/>
    <cellStyle name="WingdingsBlack 2 7" xfId="6958" xr:uid="{00000000-0005-0000-0000-0000549C0000}"/>
    <cellStyle name="WingdingsBlack 2 7 2" xfId="16239" xr:uid="{00000000-0005-0000-0000-0000559C0000}"/>
    <cellStyle name="WingdingsBlack 2 7 2 2" xfId="27793" xr:uid="{00000000-0005-0000-0000-0000569C0000}"/>
    <cellStyle name="WingdingsBlack 2 7 2 3" xfId="38720" xr:uid="{00000000-0005-0000-0000-0000579C0000}"/>
    <cellStyle name="WingdingsBlack 2 7 3" xfId="18109" xr:uid="{00000000-0005-0000-0000-0000589C0000}"/>
    <cellStyle name="WingdingsBlack 2 7 3 2" xfId="29597" xr:uid="{00000000-0005-0000-0000-0000599C0000}"/>
    <cellStyle name="WingdingsBlack 2 7 3 3" xfId="40398" xr:uid="{00000000-0005-0000-0000-00005A9C0000}"/>
    <cellStyle name="WingdingsBlack 2 7 4" xfId="19758" xr:uid="{00000000-0005-0000-0000-00005B9C0000}"/>
    <cellStyle name="WingdingsBlack 2 7 4 2" xfId="31246" xr:uid="{00000000-0005-0000-0000-00005C9C0000}"/>
    <cellStyle name="WingdingsBlack 2 7 4 3" xfId="41944" xr:uid="{00000000-0005-0000-0000-00005D9C0000}"/>
    <cellStyle name="WingdingsBlack 2 7 5" xfId="21492" xr:uid="{00000000-0005-0000-0000-00005E9C0000}"/>
    <cellStyle name="WingdingsBlack 2 7 5 2" xfId="32973" xr:uid="{00000000-0005-0000-0000-00005F9C0000}"/>
    <cellStyle name="WingdingsBlack 2 7 5 3" xfId="43483" xr:uid="{00000000-0005-0000-0000-0000609C0000}"/>
    <cellStyle name="WingdingsBlack 2 7 6" xfId="11661" xr:uid="{00000000-0005-0000-0000-0000619C0000}"/>
    <cellStyle name="WingdingsBlack 2 7 7" xfId="23316" xr:uid="{00000000-0005-0000-0000-0000629C0000}"/>
    <cellStyle name="WingdingsBlack 2 7 8" xfId="34653" xr:uid="{00000000-0005-0000-0000-0000639C0000}"/>
    <cellStyle name="WingdingsBlack 2 8" xfId="10427" xr:uid="{00000000-0005-0000-0000-0000649C0000}"/>
    <cellStyle name="WingdingsBlack 2 9" xfId="13697" xr:uid="{00000000-0005-0000-0000-0000659C0000}"/>
    <cellStyle name="WingdingsBlack 2 9 2" xfId="25261" xr:uid="{00000000-0005-0000-0000-0000669C0000}"/>
    <cellStyle name="WingdingsBlack 2 9 3" xfId="36493" xr:uid="{00000000-0005-0000-0000-0000679C0000}"/>
    <cellStyle name="WingdingsBlack 3" xfId="4748" xr:uid="{00000000-0005-0000-0000-0000689C0000}"/>
    <cellStyle name="WingdingsBlack 3 10" xfId="14462" xr:uid="{00000000-0005-0000-0000-0000699C0000}"/>
    <cellStyle name="WingdingsBlack 3 10 2" xfId="26026" xr:uid="{00000000-0005-0000-0000-00006A9C0000}"/>
    <cellStyle name="WingdingsBlack 3 10 3" xfId="37170" xr:uid="{00000000-0005-0000-0000-00006B9C0000}"/>
    <cellStyle name="WingdingsBlack 3 11" xfId="8787" xr:uid="{00000000-0005-0000-0000-00006C9C0000}"/>
    <cellStyle name="WingdingsBlack 3 2" xfId="4749" xr:uid="{00000000-0005-0000-0000-00006D9C0000}"/>
    <cellStyle name="WingdingsBlack 3 2 10" xfId="17330" xr:uid="{00000000-0005-0000-0000-00006E9C0000}"/>
    <cellStyle name="WingdingsBlack 3 2 10 2" xfId="28818" xr:uid="{00000000-0005-0000-0000-00006F9C0000}"/>
    <cellStyle name="WingdingsBlack 3 2 10 3" xfId="39622" xr:uid="{00000000-0005-0000-0000-0000709C0000}"/>
    <cellStyle name="WingdingsBlack 3 2 11" xfId="9038" xr:uid="{00000000-0005-0000-0000-0000719C0000}"/>
    <cellStyle name="WingdingsBlack 3 2 12" xfId="9319" xr:uid="{00000000-0005-0000-0000-0000729C0000}"/>
    <cellStyle name="WingdingsBlack 3 2 13" xfId="8363" xr:uid="{00000000-0005-0000-0000-0000739C0000}"/>
    <cellStyle name="WingdingsBlack 3 2 2" xfId="6269" xr:uid="{00000000-0005-0000-0000-0000749C0000}"/>
    <cellStyle name="WingdingsBlack 3 2 2 2" xfId="15550" xr:uid="{00000000-0005-0000-0000-0000759C0000}"/>
    <cellStyle name="WingdingsBlack 3 2 2 2 2" xfId="27104" xr:uid="{00000000-0005-0000-0000-0000769C0000}"/>
    <cellStyle name="WingdingsBlack 3 2 2 2 3" xfId="38116" xr:uid="{00000000-0005-0000-0000-0000779C0000}"/>
    <cellStyle name="WingdingsBlack 3 2 2 3" xfId="17494" xr:uid="{00000000-0005-0000-0000-0000789C0000}"/>
    <cellStyle name="WingdingsBlack 3 2 2 3 2" xfId="28982" xr:uid="{00000000-0005-0000-0000-0000799C0000}"/>
    <cellStyle name="WingdingsBlack 3 2 2 3 3" xfId="39785" xr:uid="{00000000-0005-0000-0000-00007A9C0000}"/>
    <cellStyle name="WingdingsBlack 3 2 2 4" xfId="19069" xr:uid="{00000000-0005-0000-0000-00007B9C0000}"/>
    <cellStyle name="WingdingsBlack 3 2 2 4 2" xfId="30557" xr:uid="{00000000-0005-0000-0000-00007C9C0000}"/>
    <cellStyle name="WingdingsBlack 3 2 2 4 3" xfId="41340" xr:uid="{00000000-0005-0000-0000-00007D9C0000}"/>
    <cellStyle name="WingdingsBlack 3 2 2 5" xfId="20803" xr:uid="{00000000-0005-0000-0000-00007E9C0000}"/>
    <cellStyle name="WingdingsBlack 3 2 2 5 2" xfId="32285" xr:uid="{00000000-0005-0000-0000-00007F9C0000}"/>
    <cellStyle name="WingdingsBlack 3 2 2 5 3" xfId="42880" xr:uid="{00000000-0005-0000-0000-0000809C0000}"/>
    <cellStyle name="WingdingsBlack 3 2 2 6" xfId="10975" xr:uid="{00000000-0005-0000-0000-0000819C0000}"/>
    <cellStyle name="WingdingsBlack 3 2 2 7" xfId="22628" xr:uid="{00000000-0005-0000-0000-0000829C0000}"/>
    <cellStyle name="WingdingsBlack 3 2 2 8" xfId="33970" xr:uid="{00000000-0005-0000-0000-0000839C0000}"/>
    <cellStyle name="WingdingsBlack 3 2 3" xfId="7235" xr:uid="{00000000-0005-0000-0000-0000849C0000}"/>
    <cellStyle name="WingdingsBlack 3 2 3 2" xfId="16516" xr:uid="{00000000-0005-0000-0000-0000859C0000}"/>
    <cellStyle name="WingdingsBlack 3 2 3 2 2" xfId="28070" xr:uid="{00000000-0005-0000-0000-0000869C0000}"/>
    <cellStyle name="WingdingsBlack 3 2 3 2 3" xfId="38973" xr:uid="{00000000-0005-0000-0000-0000879C0000}"/>
    <cellStyle name="WingdingsBlack 3 2 3 3" xfId="18365" xr:uid="{00000000-0005-0000-0000-0000889C0000}"/>
    <cellStyle name="WingdingsBlack 3 2 3 3 2" xfId="29853" xr:uid="{00000000-0005-0000-0000-0000899C0000}"/>
    <cellStyle name="WingdingsBlack 3 2 3 3 3" xfId="40654" xr:uid="{00000000-0005-0000-0000-00008A9C0000}"/>
    <cellStyle name="WingdingsBlack 3 2 3 4" xfId="20035" xr:uid="{00000000-0005-0000-0000-00008B9C0000}"/>
    <cellStyle name="WingdingsBlack 3 2 3 4 2" xfId="31523" xr:uid="{00000000-0005-0000-0000-00008C9C0000}"/>
    <cellStyle name="WingdingsBlack 3 2 3 4 3" xfId="42197" xr:uid="{00000000-0005-0000-0000-00008D9C0000}"/>
    <cellStyle name="WingdingsBlack 3 2 3 5" xfId="21769" xr:uid="{00000000-0005-0000-0000-00008E9C0000}"/>
    <cellStyle name="WingdingsBlack 3 2 3 5 2" xfId="33250" xr:uid="{00000000-0005-0000-0000-00008F9C0000}"/>
    <cellStyle name="WingdingsBlack 3 2 3 5 3" xfId="43736" xr:uid="{00000000-0005-0000-0000-0000909C0000}"/>
    <cellStyle name="WingdingsBlack 3 2 3 6" xfId="11936" xr:uid="{00000000-0005-0000-0000-0000919C0000}"/>
    <cellStyle name="WingdingsBlack 3 2 3 7" xfId="23593" xr:uid="{00000000-0005-0000-0000-0000929C0000}"/>
    <cellStyle name="WingdingsBlack 3 2 3 8" xfId="34928" xr:uid="{00000000-0005-0000-0000-0000939C0000}"/>
    <cellStyle name="WingdingsBlack 3 2 4" xfId="6599" xr:uid="{00000000-0005-0000-0000-0000949C0000}"/>
    <cellStyle name="WingdingsBlack 3 2 4 2" xfId="15880" xr:uid="{00000000-0005-0000-0000-0000959C0000}"/>
    <cellStyle name="WingdingsBlack 3 2 4 2 2" xfId="27434" xr:uid="{00000000-0005-0000-0000-0000969C0000}"/>
    <cellStyle name="WingdingsBlack 3 2 4 2 3" xfId="38403" xr:uid="{00000000-0005-0000-0000-0000979C0000}"/>
    <cellStyle name="WingdingsBlack 3 2 4 3" xfId="17788" xr:uid="{00000000-0005-0000-0000-0000989C0000}"/>
    <cellStyle name="WingdingsBlack 3 2 4 3 2" xfId="29276" xr:uid="{00000000-0005-0000-0000-0000999C0000}"/>
    <cellStyle name="WingdingsBlack 3 2 4 3 3" xfId="40079" xr:uid="{00000000-0005-0000-0000-00009A9C0000}"/>
    <cellStyle name="WingdingsBlack 3 2 4 4" xfId="19399" xr:uid="{00000000-0005-0000-0000-00009B9C0000}"/>
    <cellStyle name="WingdingsBlack 3 2 4 4 2" xfId="30887" xr:uid="{00000000-0005-0000-0000-00009C9C0000}"/>
    <cellStyle name="WingdingsBlack 3 2 4 4 3" xfId="41627" xr:uid="{00000000-0005-0000-0000-00009D9C0000}"/>
    <cellStyle name="WingdingsBlack 3 2 4 5" xfId="21133" xr:uid="{00000000-0005-0000-0000-00009E9C0000}"/>
    <cellStyle name="WingdingsBlack 3 2 4 5 2" xfId="32614" xr:uid="{00000000-0005-0000-0000-00009F9C0000}"/>
    <cellStyle name="WingdingsBlack 3 2 4 5 3" xfId="43166" xr:uid="{00000000-0005-0000-0000-0000A09C0000}"/>
    <cellStyle name="WingdingsBlack 3 2 4 6" xfId="11302" xr:uid="{00000000-0005-0000-0000-0000A19C0000}"/>
    <cellStyle name="WingdingsBlack 3 2 4 7" xfId="22957" xr:uid="{00000000-0005-0000-0000-0000A29C0000}"/>
    <cellStyle name="WingdingsBlack 3 2 4 8" xfId="34294" xr:uid="{00000000-0005-0000-0000-0000A39C0000}"/>
    <cellStyle name="WingdingsBlack 3 2 5" xfId="6668" xr:uid="{00000000-0005-0000-0000-0000A49C0000}"/>
    <cellStyle name="WingdingsBlack 3 2 5 2" xfId="15949" xr:uid="{00000000-0005-0000-0000-0000A59C0000}"/>
    <cellStyle name="WingdingsBlack 3 2 5 2 2" xfId="27503" xr:uid="{00000000-0005-0000-0000-0000A69C0000}"/>
    <cellStyle name="WingdingsBlack 3 2 5 2 3" xfId="38468" xr:uid="{00000000-0005-0000-0000-0000A79C0000}"/>
    <cellStyle name="WingdingsBlack 3 2 5 3" xfId="17854" xr:uid="{00000000-0005-0000-0000-0000A89C0000}"/>
    <cellStyle name="WingdingsBlack 3 2 5 3 2" xfId="29342" xr:uid="{00000000-0005-0000-0000-0000A99C0000}"/>
    <cellStyle name="WingdingsBlack 3 2 5 3 3" xfId="40145" xr:uid="{00000000-0005-0000-0000-0000AA9C0000}"/>
    <cellStyle name="WingdingsBlack 3 2 5 4" xfId="19468" xr:uid="{00000000-0005-0000-0000-0000AB9C0000}"/>
    <cellStyle name="WingdingsBlack 3 2 5 4 2" xfId="30956" xr:uid="{00000000-0005-0000-0000-0000AC9C0000}"/>
    <cellStyle name="WingdingsBlack 3 2 5 4 3" xfId="41692" xr:uid="{00000000-0005-0000-0000-0000AD9C0000}"/>
    <cellStyle name="WingdingsBlack 3 2 5 5" xfId="21202" xr:uid="{00000000-0005-0000-0000-0000AE9C0000}"/>
    <cellStyle name="WingdingsBlack 3 2 5 5 2" xfId="32683" xr:uid="{00000000-0005-0000-0000-0000AF9C0000}"/>
    <cellStyle name="WingdingsBlack 3 2 5 5 3" xfId="43231" xr:uid="{00000000-0005-0000-0000-0000B09C0000}"/>
    <cellStyle name="WingdingsBlack 3 2 5 6" xfId="11371" xr:uid="{00000000-0005-0000-0000-0000B19C0000}"/>
    <cellStyle name="WingdingsBlack 3 2 5 7" xfId="23026" xr:uid="{00000000-0005-0000-0000-0000B29C0000}"/>
    <cellStyle name="WingdingsBlack 3 2 5 8" xfId="34363" xr:uid="{00000000-0005-0000-0000-0000B39C0000}"/>
    <cellStyle name="WingdingsBlack 3 2 6" xfId="10431" xr:uid="{00000000-0005-0000-0000-0000B49C0000}"/>
    <cellStyle name="WingdingsBlack 3 2 7" xfId="14123" xr:uid="{00000000-0005-0000-0000-0000B59C0000}"/>
    <cellStyle name="WingdingsBlack 3 2 7 2" xfId="25687" xr:uid="{00000000-0005-0000-0000-0000B69C0000}"/>
    <cellStyle name="WingdingsBlack 3 2 7 3" xfId="36877" xr:uid="{00000000-0005-0000-0000-0000B79C0000}"/>
    <cellStyle name="WingdingsBlack 3 2 8" xfId="12756" xr:uid="{00000000-0005-0000-0000-0000B89C0000}"/>
    <cellStyle name="WingdingsBlack 3 2 8 2" xfId="24326" xr:uid="{00000000-0005-0000-0000-0000B99C0000}"/>
    <cellStyle name="WingdingsBlack 3 2 8 3" xfId="35648" xr:uid="{00000000-0005-0000-0000-0000BA9C0000}"/>
    <cellStyle name="WingdingsBlack 3 2 9" xfId="14420" xr:uid="{00000000-0005-0000-0000-0000BB9C0000}"/>
    <cellStyle name="WingdingsBlack 3 2 9 2" xfId="25984" xr:uid="{00000000-0005-0000-0000-0000BC9C0000}"/>
    <cellStyle name="WingdingsBlack 3 2 9 3" xfId="37128" xr:uid="{00000000-0005-0000-0000-0000BD9C0000}"/>
    <cellStyle name="WingdingsBlack 3 3" xfId="4750" xr:uid="{00000000-0005-0000-0000-0000BE9C0000}"/>
    <cellStyle name="WingdingsBlack 3 3 10" xfId="9217" xr:uid="{00000000-0005-0000-0000-0000BF9C0000}"/>
    <cellStyle name="WingdingsBlack 3 3 11" xfId="8868" xr:uid="{00000000-0005-0000-0000-0000C09C0000}"/>
    <cellStyle name="WingdingsBlack 3 3 12" xfId="8511" xr:uid="{00000000-0005-0000-0000-0000C19C0000}"/>
    <cellStyle name="WingdingsBlack 3 3 2" xfId="7433" xr:uid="{00000000-0005-0000-0000-0000C29C0000}"/>
    <cellStyle name="WingdingsBlack 3 3 2 2" xfId="16660" xr:uid="{00000000-0005-0000-0000-0000C39C0000}"/>
    <cellStyle name="WingdingsBlack 3 3 2 2 2" xfId="28214" xr:uid="{00000000-0005-0000-0000-0000C49C0000}"/>
    <cellStyle name="WingdingsBlack 3 3 2 2 3" xfId="39095" xr:uid="{00000000-0005-0000-0000-0000C59C0000}"/>
    <cellStyle name="WingdingsBlack 3 3 2 3" xfId="18492" xr:uid="{00000000-0005-0000-0000-0000C69C0000}"/>
    <cellStyle name="WingdingsBlack 3 3 2 3 2" xfId="29980" xr:uid="{00000000-0005-0000-0000-0000C79C0000}"/>
    <cellStyle name="WingdingsBlack 3 3 2 3 3" xfId="40779" xr:uid="{00000000-0005-0000-0000-0000C89C0000}"/>
    <cellStyle name="WingdingsBlack 3 3 2 4" xfId="20179" xr:uid="{00000000-0005-0000-0000-0000C99C0000}"/>
    <cellStyle name="WingdingsBlack 3 3 2 4 2" xfId="31667" xr:uid="{00000000-0005-0000-0000-0000CA9C0000}"/>
    <cellStyle name="WingdingsBlack 3 3 2 4 3" xfId="42319" xr:uid="{00000000-0005-0000-0000-0000CB9C0000}"/>
    <cellStyle name="WingdingsBlack 3 3 2 5" xfId="21913" xr:uid="{00000000-0005-0000-0000-0000CC9C0000}"/>
    <cellStyle name="WingdingsBlack 3 3 2 5 2" xfId="33394" xr:uid="{00000000-0005-0000-0000-0000CD9C0000}"/>
    <cellStyle name="WingdingsBlack 3 3 2 5 3" xfId="43858" xr:uid="{00000000-0005-0000-0000-0000CE9C0000}"/>
    <cellStyle name="WingdingsBlack 3 3 2 6" xfId="12080" xr:uid="{00000000-0005-0000-0000-0000CF9C0000}"/>
    <cellStyle name="WingdingsBlack 3 3 2 7" xfId="23737" xr:uid="{00000000-0005-0000-0000-0000D09C0000}"/>
    <cellStyle name="WingdingsBlack 3 3 2 8" xfId="35072" xr:uid="{00000000-0005-0000-0000-0000D19C0000}"/>
    <cellStyle name="WingdingsBlack 3 3 3" xfId="7038" xr:uid="{00000000-0005-0000-0000-0000D29C0000}"/>
    <cellStyle name="WingdingsBlack 3 3 3 2" xfId="16319" xr:uid="{00000000-0005-0000-0000-0000D39C0000}"/>
    <cellStyle name="WingdingsBlack 3 3 3 2 2" xfId="27873" xr:uid="{00000000-0005-0000-0000-0000D49C0000}"/>
    <cellStyle name="WingdingsBlack 3 3 3 2 3" xfId="38789" xr:uid="{00000000-0005-0000-0000-0000D59C0000}"/>
    <cellStyle name="WingdingsBlack 3 3 3 3" xfId="18179" xr:uid="{00000000-0005-0000-0000-0000D69C0000}"/>
    <cellStyle name="WingdingsBlack 3 3 3 3 2" xfId="29667" xr:uid="{00000000-0005-0000-0000-0000D79C0000}"/>
    <cellStyle name="WingdingsBlack 3 3 3 3 3" xfId="40468" xr:uid="{00000000-0005-0000-0000-0000D89C0000}"/>
    <cellStyle name="WingdingsBlack 3 3 3 4" xfId="19838" xr:uid="{00000000-0005-0000-0000-0000D99C0000}"/>
    <cellStyle name="WingdingsBlack 3 3 3 4 2" xfId="31326" xr:uid="{00000000-0005-0000-0000-0000DA9C0000}"/>
    <cellStyle name="WingdingsBlack 3 3 3 4 3" xfId="42013" xr:uid="{00000000-0005-0000-0000-0000DB9C0000}"/>
    <cellStyle name="WingdingsBlack 3 3 3 5" xfId="21572" xr:uid="{00000000-0005-0000-0000-0000DC9C0000}"/>
    <cellStyle name="WingdingsBlack 3 3 3 5 2" xfId="33053" xr:uid="{00000000-0005-0000-0000-0000DD9C0000}"/>
    <cellStyle name="WingdingsBlack 3 3 3 5 3" xfId="43552" xr:uid="{00000000-0005-0000-0000-0000DE9C0000}"/>
    <cellStyle name="WingdingsBlack 3 3 3 6" xfId="11741" xr:uid="{00000000-0005-0000-0000-0000DF9C0000}"/>
    <cellStyle name="WingdingsBlack 3 3 3 7" xfId="23396" xr:uid="{00000000-0005-0000-0000-0000E09C0000}"/>
    <cellStyle name="WingdingsBlack 3 3 3 8" xfId="34733" xr:uid="{00000000-0005-0000-0000-0000E19C0000}"/>
    <cellStyle name="WingdingsBlack 3 3 4" xfId="8028" xr:uid="{00000000-0005-0000-0000-0000E29C0000}"/>
    <cellStyle name="WingdingsBlack 3 3 4 2" xfId="17013" xr:uid="{00000000-0005-0000-0000-0000E39C0000}"/>
    <cellStyle name="WingdingsBlack 3 3 4 2 2" xfId="28567" xr:uid="{00000000-0005-0000-0000-0000E49C0000}"/>
    <cellStyle name="WingdingsBlack 3 3 4 2 3" xfId="39404" xr:uid="{00000000-0005-0000-0000-0000E59C0000}"/>
    <cellStyle name="WingdingsBlack 3 3 4 3" xfId="18790" xr:uid="{00000000-0005-0000-0000-0000E69C0000}"/>
    <cellStyle name="WingdingsBlack 3 3 4 3 2" xfId="30278" xr:uid="{00000000-0005-0000-0000-0000E79C0000}"/>
    <cellStyle name="WingdingsBlack 3 3 4 3 3" xfId="41073" xr:uid="{00000000-0005-0000-0000-0000E89C0000}"/>
    <cellStyle name="WingdingsBlack 3 3 4 4" xfId="20500" xr:uid="{00000000-0005-0000-0000-0000E99C0000}"/>
    <cellStyle name="WingdingsBlack 3 3 4 4 2" xfId="31988" xr:uid="{00000000-0005-0000-0000-0000EA9C0000}"/>
    <cellStyle name="WingdingsBlack 3 3 4 4 3" xfId="42600" xr:uid="{00000000-0005-0000-0000-0000EB9C0000}"/>
    <cellStyle name="WingdingsBlack 3 3 4 5" xfId="22234" xr:uid="{00000000-0005-0000-0000-0000EC9C0000}"/>
    <cellStyle name="WingdingsBlack 3 3 4 5 2" xfId="33715" xr:uid="{00000000-0005-0000-0000-0000ED9C0000}"/>
    <cellStyle name="WingdingsBlack 3 3 4 5 3" xfId="44139" xr:uid="{00000000-0005-0000-0000-0000EE9C0000}"/>
    <cellStyle name="WingdingsBlack 3 3 4 6" xfId="12479" xr:uid="{00000000-0005-0000-0000-0000EF9C0000}"/>
    <cellStyle name="WingdingsBlack 3 3 4 7" xfId="24058" xr:uid="{00000000-0005-0000-0000-0000F09C0000}"/>
    <cellStyle name="WingdingsBlack 3 3 4 8" xfId="35393" xr:uid="{00000000-0005-0000-0000-0000F19C0000}"/>
    <cellStyle name="WingdingsBlack 3 3 5" xfId="10432" xr:uid="{00000000-0005-0000-0000-0000F29C0000}"/>
    <cellStyle name="WingdingsBlack 3 3 6" xfId="14304" xr:uid="{00000000-0005-0000-0000-0000F39C0000}"/>
    <cellStyle name="WingdingsBlack 3 3 6 2" xfId="25868" xr:uid="{00000000-0005-0000-0000-0000F49C0000}"/>
    <cellStyle name="WingdingsBlack 3 3 6 3" xfId="37029" xr:uid="{00000000-0005-0000-0000-0000F59C0000}"/>
    <cellStyle name="WingdingsBlack 3 3 7" xfId="14546" xr:uid="{00000000-0005-0000-0000-0000F69C0000}"/>
    <cellStyle name="WingdingsBlack 3 3 7 2" xfId="26110" xr:uid="{00000000-0005-0000-0000-0000F79C0000}"/>
    <cellStyle name="WingdingsBlack 3 3 7 3" xfId="37252" xr:uid="{00000000-0005-0000-0000-0000F89C0000}"/>
    <cellStyle name="WingdingsBlack 3 3 8" xfId="16702" xr:uid="{00000000-0005-0000-0000-0000F99C0000}"/>
    <cellStyle name="WingdingsBlack 3 3 8 2" xfId="28256" xr:uid="{00000000-0005-0000-0000-0000FA9C0000}"/>
    <cellStyle name="WingdingsBlack 3 3 8 3" xfId="39133" xr:uid="{00000000-0005-0000-0000-0000FB9C0000}"/>
    <cellStyle name="WingdingsBlack 3 3 9" xfId="14059" xr:uid="{00000000-0005-0000-0000-0000FC9C0000}"/>
    <cellStyle name="WingdingsBlack 3 3 9 2" xfId="25623" xr:uid="{00000000-0005-0000-0000-0000FD9C0000}"/>
    <cellStyle name="WingdingsBlack 3 3 9 3" xfId="36818" xr:uid="{00000000-0005-0000-0000-0000FE9C0000}"/>
    <cellStyle name="WingdingsBlack 3 4" xfId="5556" xr:uid="{00000000-0005-0000-0000-0000FF9C0000}"/>
    <cellStyle name="WingdingsBlack 3 4 2" xfId="15348" xr:uid="{00000000-0005-0000-0000-0000009D0000}"/>
    <cellStyle name="WingdingsBlack 3 4 2 2" xfId="26903" xr:uid="{00000000-0005-0000-0000-0000019D0000}"/>
    <cellStyle name="WingdingsBlack 3 4 2 3" xfId="37927" xr:uid="{00000000-0005-0000-0000-0000029D0000}"/>
    <cellStyle name="WingdingsBlack 3 4 3" xfId="17319" xr:uid="{00000000-0005-0000-0000-0000039D0000}"/>
    <cellStyle name="WingdingsBlack 3 4 3 2" xfId="28807" xr:uid="{00000000-0005-0000-0000-0000049D0000}"/>
    <cellStyle name="WingdingsBlack 3 4 3 3" xfId="39612" xr:uid="{00000000-0005-0000-0000-0000059D0000}"/>
    <cellStyle name="WingdingsBlack 3 4 4" xfId="18926" xr:uid="{00000000-0005-0000-0000-0000069D0000}"/>
    <cellStyle name="WingdingsBlack 3 4 4 2" xfId="30414" xr:uid="{00000000-0005-0000-0000-0000079D0000}"/>
    <cellStyle name="WingdingsBlack 3 4 4 3" xfId="41203" xr:uid="{00000000-0005-0000-0000-0000089D0000}"/>
    <cellStyle name="WingdingsBlack 3 4 5" xfId="20666" xr:uid="{00000000-0005-0000-0000-0000099D0000}"/>
    <cellStyle name="WingdingsBlack 3 4 5 2" xfId="32150" xr:uid="{00000000-0005-0000-0000-00000A9D0000}"/>
    <cellStyle name="WingdingsBlack 3 4 5 3" xfId="42751" xr:uid="{00000000-0005-0000-0000-00000B9D0000}"/>
    <cellStyle name="WingdingsBlack 3 4 6" xfId="10761" xr:uid="{00000000-0005-0000-0000-00000C9D0000}"/>
    <cellStyle name="WingdingsBlack 3 4 7" xfId="22498" xr:uid="{00000000-0005-0000-0000-00000D9D0000}"/>
    <cellStyle name="WingdingsBlack 3 4 8" xfId="33845" xr:uid="{00000000-0005-0000-0000-00000E9D0000}"/>
    <cellStyle name="WingdingsBlack 3 5" xfId="10430" xr:uid="{00000000-0005-0000-0000-00000F9D0000}"/>
    <cellStyle name="WingdingsBlack 3 6" xfId="13698" xr:uid="{00000000-0005-0000-0000-0000109D0000}"/>
    <cellStyle name="WingdingsBlack 3 6 2" xfId="25262" xr:uid="{00000000-0005-0000-0000-0000119D0000}"/>
    <cellStyle name="WingdingsBlack 3 6 3" xfId="36494" xr:uid="{00000000-0005-0000-0000-0000129D0000}"/>
    <cellStyle name="WingdingsBlack 3 7" xfId="13521" xr:uid="{00000000-0005-0000-0000-0000139D0000}"/>
    <cellStyle name="WingdingsBlack 3 7 2" xfId="25085" xr:uid="{00000000-0005-0000-0000-0000149D0000}"/>
    <cellStyle name="WingdingsBlack 3 7 3" xfId="36342" xr:uid="{00000000-0005-0000-0000-0000159D0000}"/>
    <cellStyle name="WingdingsBlack 3 8" xfId="15267" xr:uid="{00000000-0005-0000-0000-0000169D0000}"/>
    <cellStyle name="WingdingsBlack 3 8 2" xfId="26822" xr:uid="{00000000-0005-0000-0000-0000179D0000}"/>
    <cellStyle name="WingdingsBlack 3 8 3" xfId="37853" xr:uid="{00000000-0005-0000-0000-0000189D0000}"/>
    <cellStyle name="WingdingsBlack 3 9" xfId="13261" xr:uid="{00000000-0005-0000-0000-0000199D0000}"/>
    <cellStyle name="WingdingsBlack 3 9 2" xfId="24829" xr:uid="{00000000-0005-0000-0000-00001A9D0000}"/>
    <cellStyle name="WingdingsBlack 3 9 3" xfId="36107" xr:uid="{00000000-0005-0000-0000-00001B9D0000}"/>
    <cellStyle name="WingdingsBlack 4" xfId="4751" xr:uid="{00000000-0005-0000-0000-00001C9D0000}"/>
    <cellStyle name="WingdingsBlack 4 10" xfId="12652" xr:uid="{00000000-0005-0000-0000-00001D9D0000}"/>
    <cellStyle name="WingdingsBlack 4 10 2" xfId="24222" xr:uid="{00000000-0005-0000-0000-00001E9D0000}"/>
    <cellStyle name="WingdingsBlack 4 10 3" xfId="35553" xr:uid="{00000000-0005-0000-0000-00001F9D0000}"/>
    <cellStyle name="WingdingsBlack 4 11" xfId="9035" xr:uid="{00000000-0005-0000-0000-0000209D0000}"/>
    <cellStyle name="WingdingsBlack 4 12" xfId="9326" xr:uid="{00000000-0005-0000-0000-0000219D0000}"/>
    <cellStyle name="WingdingsBlack 4 13" xfId="8361" xr:uid="{00000000-0005-0000-0000-0000229D0000}"/>
    <cellStyle name="WingdingsBlack 4 2" xfId="6266" xr:uid="{00000000-0005-0000-0000-0000239D0000}"/>
    <cellStyle name="WingdingsBlack 4 2 2" xfId="15547" xr:uid="{00000000-0005-0000-0000-0000249D0000}"/>
    <cellStyle name="WingdingsBlack 4 2 2 2" xfId="27101" xr:uid="{00000000-0005-0000-0000-0000259D0000}"/>
    <cellStyle name="WingdingsBlack 4 2 2 3" xfId="38113" xr:uid="{00000000-0005-0000-0000-0000269D0000}"/>
    <cellStyle name="WingdingsBlack 4 2 3" xfId="17491" xr:uid="{00000000-0005-0000-0000-0000279D0000}"/>
    <cellStyle name="WingdingsBlack 4 2 3 2" xfId="28979" xr:uid="{00000000-0005-0000-0000-0000289D0000}"/>
    <cellStyle name="WingdingsBlack 4 2 3 3" xfId="39782" xr:uid="{00000000-0005-0000-0000-0000299D0000}"/>
    <cellStyle name="WingdingsBlack 4 2 4" xfId="19066" xr:uid="{00000000-0005-0000-0000-00002A9D0000}"/>
    <cellStyle name="WingdingsBlack 4 2 4 2" xfId="30554" xr:uid="{00000000-0005-0000-0000-00002B9D0000}"/>
    <cellStyle name="WingdingsBlack 4 2 4 3" xfId="41337" xr:uid="{00000000-0005-0000-0000-00002C9D0000}"/>
    <cellStyle name="WingdingsBlack 4 2 5" xfId="20800" xr:uid="{00000000-0005-0000-0000-00002D9D0000}"/>
    <cellStyle name="WingdingsBlack 4 2 5 2" xfId="32282" xr:uid="{00000000-0005-0000-0000-00002E9D0000}"/>
    <cellStyle name="WingdingsBlack 4 2 5 3" xfId="42877" xr:uid="{00000000-0005-0000-0000-00002F9D0000}"/>
    <cellStyle name="WingdingsBlack 4 2 6" xfId="10972" xr:uid="{00000000-0005-0000-0000-0000309D0000}"/>
    <cellStyle name="WingdingsBlack 4 2 7" xfId="22625" xr:uid="{00000000-0005-0000-0000-0000319D0000}"/>
    <cellStyle name="WingdingsBlack 4 2 8" xfId="33967" xr:uid="{00000000-0005-0000-0000-0000329D0000}"/>
    <cellStyle name="WingdingsBlack 4 3" xfId="7232" xr:uid="{00000000-0005-0000-0000-0000339D0000}"/>
    <cellStyle name="WingdingsBlack 4 3 2" xfId="16513" xr:uid="{00000000-0005-0000-0000-0000349D0000}"/>
    <cellStyle name="WingdingsBlack 4 3 2 2" xfId="28067" xr:uid="{00000000-0005-0000-0000-0000359D0000}"/>
    <cellStyle name="WingdingsBlack 4 3 2 3" xfId="38970" xr:uid="{00000000-0005-0000-0000-0000369D0000}"/>
    <cellStyle name="WingdingsBlack 4 3 3" xfId="18362" xr:uid="{00000000-0005-0000-0000-0000379D0000}"/>
    <cellStyle name="WingdingsBlack 4 3 3 2" xfId="29850" xr:uid="{00000000-0005-0000-0000-0000389D0000}"/>
    <cellStyle name="WingdingsBlack 4 3 3 3" xfId="40651" xr:uid="{00000000-0005-0000-0000-0000399D0000}"/>
    <cellStyle name="WingdingsBlack 4 3 4" xfId="20032" xr:uid="{00000000-0005-0000-0000-00003A9D0000}"/>
    <cellStyle name="WingdingsBlack 4 3 4 2" xfId="31520" xr:uid="{00000000-0005-0000-0000-00003B9D0000}"/>
    <cellStyle name="WingdingsBlack 4 3 4 3" xfId="42194" xr:uid="{00000000-0005-0000-0000-00003C9D0000}"/>
    <cellStyle name="WingdingsBlack 4 3 5" xfId="21766" xr:uid="{00000000-0005-0000-0000-00003D9D0000}"/>
    <cellStyle name="WingdingsBlack 4 3 5 2" xfId="33247" xr:uid="{00000000-0005-0000-0000-00003E9D0000}"/>
    <cellStyle name="WingdingsBlack 4 3 5 3" xfId="43733" xr:uid="{00000000-0005-0000-0000-00003F9D0000}"/>
    <cellStyle name="WingdingsBlack 4 3 6" xfId="11933" xr:uid="{00000000-0005-0000-0000-0000409D0000}"/>
    <cellStyle name="WingdingsBlack 4 3 7" xfId="23590" xr:uid="{00000000-0005-0000-0000-0000419D0000}"/>
    <cellStyle name="WingdingsBlack 4 3 8" xfId="34925" xr:uid="{00000000-0005-0000-0000-0000429D0000}"/>
    <cellStyle name="WingdingsBlack 4 4" xfId="7012" xr:uid="{00000000-0005-0000-0000-0000439D0000}"/>
    <cellStyle name="WingdingsBlack 4 4 2" xfId="16293" xr:uid="{00000000-0005-0000-0000-0000449D0000}"/>
    <cellStyle name="WingdingsBlack 4 4 2 2" xfId="27847" xr:uid="{00000000-0005-0000-0000-0000459D0000}"/>
    <cellStyle name="WingdingsBlack 4 4 2 3" xfId="38763" xr:uid="{00000000-0005-0000-0000-0000469D0000}"/>
    <cellStyle name="WingdingsBlack 4 4 3" xfId="18153" xr:uid="{00000000-0005-0000-0000-0000479D0000}"/>
    <cellStyle name="WingdingsBlack 4 4 3 2" xfId="29641" xr:uid="{00000000-0005-0000-0000-0000489D0000}"/>
    <cellStyle name="WingdingsBlack 4 4 3 3" xfId="40442" xr:uid="{00000000-0005-0000-0000-0000499D0000}"/>
    <cellStyle name="WingdingsBlack 4 4 4" xfId="19812" xr:uid="{00000000-0005-0000-0000-00004A9D0000}"/>
    <cellStyle name="WingdingsBlack 4 4 4 2" xfId="31300" xr:uid="{00000000-0005-0000-0000-00004B9D0000}"/>
    <cellStyle name="WingdingsBlack 4 4 4 3" xfId="41987" xr:uid="{00000000-0005-0000-0000-00004C9D0000}"/>
    <cellStyle name="WingdingsBlack 4 4 5" xfId="21546" xr:uid="{00000000-0005-0000-0000-00004D9D0000}"/>
    <cellStyle name="WingdingsBlack 4 4 5 2" xfId="33027" xr:uid="{00000000-0005-0000-0000-00004E9D0000}"/>
    <cellStyle name="WingdingsBlack 4 4 5 3" xfId="43526" xr:uid="{00000000-0005-0000-0000-00004F9D0000}"/>
    <cellStyle name="WingdingsBlack 4 4 6" xfId="11715" xr:uid="{00000000-0005-0000-0000-0000509D0000}"/>
    <cellStyle name="WingdingsBlack 4 4 7" xfId="23370" xr:uid="{00000000-0005-0000-0000-0000519D0000}"/>
    <cellStyle name="WingdingsBlack 4 4 8" xfId="34707" xr:uid="{00000000-0005-0000-0000-0000529D0000}"/>
    <cellStyle name="WingdingsBlack 4 5" xfId="6663" xr:uid="{00000000-0005-0000-0000-0000539D0000}"/>
    <cellStyle name="WingdingsBlack 4 5 2" xfId="15944" xr:uid="{00000000-0005-0000-0000-0000549D0000}"/>
    <cellStyle name="WingdingsBlack 4 5 2 2" xfId="27498" xr:uid="{00000000-0005-0000-0000-0000559D0000}"/>
    <cellStyle name="WingdingsBlack 4 5 2 3" xfId="38463" xr:uid="{00000000-0005-0000-0000-0000569D0000}"/>
    <cellStyle name="WingdingsBlack 4 5 3" xfId="17849" xr:uid="{00000000-0005-0000-0000-0000579D0000}"/>
    <cellStyle name="WingdingsBlack 4 5 3 2" xfId="29337" xr:uid="{00000000-0005-0000-0000-0000589D0000}"/>
    <cellStyle name="WingdingsBlack 4 5 3 3" xfId="40140" xr:uid="{00000000-0005-0000-0000-0000599D0000}"/>
    <cellStyle name="WingdingsBlack 4 5 4" xfId="19463" xr:uid="{00000000-0005-0000-0000-00005A9D0000}"/>
    <cellStyle name="WingdingsBlack 4 5 4 2" xfId="30951" xr:uid="{00000000-0005-0000-0000-00005B9D0000}"/>
    <cellStyle name="WingdingsBlack 4 5 4 3" xfId="41687" xr:uid="{00000000-0005-0000-0000-00005C9D0000}"/>
    <cellStyle name="WingdingsBlack 4 5 5" xfId="21197" xr:uid="{00000000-0005-0000-0000-00005D9D0000}"/>
    <cellStyle name="WingdingsBlack 4 5 5 2" xfId="32678" xr:uid="{00000000-0005-0000-0000-00005E9D0000}"/>
    <cellStyle name="WingdingsBlack 4 5 5 3" xfId="43226" xr:uid="{00000000-0005-0000-0000-00005F9D0000}"/>
    <cellStyle name="WingdingsBlack 4 5 6" xfId="11366" xr:uid="{00000000-0005-0000-0000-0000609D0000}"/>
    <cellStyle name="WingdingsBlack 4 5 7" xfId="23021" xr:uid="{00000000-0005-0000-0000-0000619D0000}"/>
    <cellStyle name="WingdingsBlack 4 5 8" xfId="34358" xr:uid="{00000000-0005-0000-0000-0000629D0000}"/>
    <cellStyle name="WingdingsBlack 4 6" xfId="10433" xr:uid="{00000000-0005-0000-0000-0000639D0000}"/>
    <cellStyle name="WingdingsBlack 4 7" xfId="14120" xr:uid="{00000000-0005-0000-0000-0000649D0000}"/>
    <cellStyle name="WingdingsBlack 4 7 2" xfId="25684" xr:uid="{00000000-0005-0000-0000-0000659D0000}"/>
    <cellStyle name="WingdingsBlack 4 7 3" xfId="36874" xr:uid="{00000000-0005-0000-0000-0000669D0000}"/>
    <cellStyle name="WingdingsBlack 4 8" xfId="12757" xr:uid="{00000000-0005-0000-0000-0000679D0000}"/>
    <cellStyle name="WingdingsBlack 4 8 2" xfId="24327" xr:uid="{00000000-0005-0000-0000-0000689D0000}"/>
    <cellStyle name="WingdingsBlack 4 8 3" xfId="35649" xr:uid="{00000000-0005-0000-0000-0000699D0000}"/>
    <cellStyle name="WingdingsBlack 4 9" xfId="15059" xr:uid="{00000000-0005-0000-0000-00006A9D0000}"/>
    <cellStyle name="WingdingsBlack 4 9 2" xfId="26617" xr:uid="{00000000-0005-0000-0000-00006B9D0000}"/>
    <cellStyle name="WingdingsBlack 4 9 3" xfId="37667" xr:uid="{00000000-0005-0000-0000-00006C9D0000}"/>
    <cellStyle name="WingdingsBlack 5" xfId="4752" xr:uid="{00000000-0005-0000-0000-00006D9D0000}"/>
    <cellStyle name="WingdingsBlack 5 10" xfId="9215" xr:uid="{00000000-0005-0000-0000-00006E9D0000}"/>
    <cellStyle name="WingdingsBlack 5 11" xfId="8870" xr:uid="{00000000-0005-0000-0000-00006F9D0000}"/>
    <cellStyle name="WingdingsBlack 5 12" xfId="8862" xr:uid="{00000000-0005-0000-0000-0000709D0000}"/>
    <cellStyle name="WingdingsBlack 5 2" xfId="7431" xr:uid="{00000000-0005-0000-0000-0000719D0000}"/>
    <cellStyle name="WingdingsBlack 5 2 2" xfId="16658" xr:uid="{00000000-0005-0000-0000-0000729D0000}"/>
    <cellStyle name="WingdingsBlack 5 2 2 2" xfId="28212" xr:uid="{00000000-0005-0000-0000-0000739D0000}"/>
    <cellStyle name="WingdingsBlack 5 2 2 3" xfId="39093" xr:uid="{00000000-0005-0000-0000-0000749D0000}"/>
    <cellStyle name="WingdingsBlack 5 2 3" xfId="18490" xr:uid="{00000000-0005-0000-0000-0000759D0000}"/>
    <cellStyle name="WingdingsBlack 5 2 3 2" xfId="29978" xr:uid="{00000000-0005-0000-0000-0000769D0000}"/>
    <cellStyle name="WingdingsBlack 5 2 3 3" xfId="40777" xr:uid="{00000000-0005-0000-0000-0000779D0000}"/>
    <cellStyle name="WingdingsBlack 5 2 4" xfId="20177" xr:uid="{00000000-0005-0000-0000-0000789D0000}"/>
    <cellStyle name="WingdingsBlack 5 2 4 2" xfId="31665" xr:uid="{00000000-0005-0000-0000-0000799D0000}"/>
    <cellStyle name="WingdingsBlack 5 2 4 3" xfId="42317" xr:uid="{00000000-0005-0000-0000-00007A9D0000}"/>
    <cellStyle name="WingdingsBlack 5 2 5" xfId="21911" xr:uid="{00000000-0005-0000-0000-00007B9D0000}"/>
    <cellStyle name="WingdingsBlack 5 2 5 2" xfId="33392" xr:uid="{00000000-0005-0000-0000-00007C9D0000}"/>
    <cellStyle name="WingdingsBlack 5 2 5 3" xfId="43856" xr:uid="{00000000-0005-0000-0000-00007D9D0000}"/>
    <cellStyle name="WingdingsBlack 5 2 6" xfId="12078" xr:uid="{00000000-0005-0000-0000-00007E9D0000}"/>
    <cellStyle name="WingdingsBlack 5 2 7" xfId="23735" xr:uid="{00000000-0005-0000-0000-00007F9D0000}"/>
    <cellStyle name="WingdingsBlack 5 2 8" xfId="35070" xr:uid="{00000000-0005-0000-0000-0000809D0000}"/>
    <cellStyle name="WingdingsBlack 5 3" xfId="6824" xr:uid="{00000000-0005-0000-0000-0000819D0000}"/>
    <cellStyle name="WingdingsBlack 5 3 2" xfId="16105" xr:uid="{00000000-0005-0000-0000-0000829D0000}"/>
    <cellStyle name="WingdingsBlack 5 3 2 2" xfId="27659" xr:uid="{00000000-0005-0000-0000-0000839D0000}"/>
    <cellStyle name="WingdingsBlack 5 3 2 3" xfId="38602" xr:uid="{00000000-0005-0000-0000-0000849D0000}"/>
    <cellStyle name="WingdingsBlack 5 3 3" xfId="17989" xr:uid="{00000000-0005-0000-0000-0000859D0000}"/>
    <cellStyle name="WingdingsBlack 5 3 3 2" xfId="29477" xr:uid="{00000000-0005-0000-0000-0000869D0000}"/>
    <cellStyle name="WingdingsBlack 5 3 3 3" xfId="40279" xr:uid="{00000000-0005-0000-0000-0000879D0000}"/>
    <cellStyle name="WingdingsBlack 5 3 4" xfId="19624" xr:uid="{00000000-0005-0000-0000-0000889D0000}"/>
    <cellStyle name="WingdingsBlack 5 3 4 2" xfId="31112" xr:uid="{00000000-0005-0000-0000-0000899D0000}"/>
    <cellStyle name="WingdingsBlack 5 3 4 3" xfId="41826" xr:uid="{00000000-0005-0000-0000-00008A9D0000}"/>
    <cellStyle name="WingdingsBlack 5 3 5" xfId="21358" xr:uid="{00000000-0005-0000-0000-00008B9D0000}"/>
    <cellStyle name="WingdingsBlack 5 3 5 2" xfId="32839" xr:uid="{00000000-0005-0000-0000-00008C9D0000}"/>
    <cellStyle name="WingdingsBlack 5 3 5 3" xfId="43365" xr:uid="{00000000-0005-0000-0000-00008D9D0000}"/>
    <cellStyle name="WingdingsBlack 5 3 6" xfId="11527" xr:uid="{00000000-0005-0000-0000-00008E9D0000}"/>
    <cellStyle name="WingdingsBlack 5 3 7" xfId="23182" xr:uid="{00000000-0005-0000-0000-00008F9D0000}"/>
    <cellStyle name="WingdingsBlack 5 3 8" xfId="34519" xr:uid="{00000000-0005-0000-0000-0000909D0000}"/>
    <cellStyle name="WingdingsBlack 5 4" xfId="8026" xr:uid="{00000000-0005-0000-0000-0000919D0000}"/>
    <cellStyle name="WingdingsBlack 5 4 2" xfId="17011" xr:uid="{00000000-0005-0000-0000-0000929D0000}"/>
    <cellStyle name="WingdingsBlack 5 4 2 2" xfId="28565" xr:uid="{00000000-0005-0000-0000-0000939D0000}"/>
    <cellStyle name="WingdingsBlack 5 4 2 3" xfId="39402" xr:uid="{00000000-0005-0000-0000-0000949D0000}"/>
    <cellStyle name="WingdingsBlack 5 4 3" xfId="18788" xr:uid="{00000000-0005-0000-0000-0000959D0000}"/>
    <cellStyle name="WingdingsBlack 5 4 3 2" xfId="30276" xr:uid="{00000000-0005-0000-0000-0000969D0000}"/>
    <cellStyle name="WingdingsBlack 5 4 3 3" xfId="41071" xr:uid="{00000000-0005-0000-0000-0000979D0000}"/>
    <cellStyle name="WingdingsBlack 5 4 4" xfId="20498" xr:uid="{00000000-0005-0000-0000-0000989D0000}"/>
    <cellStyle name="WingdingsBlack 5 4 4 2" xfId="31986" xr:uid="{00000000-0005-0000-0000-0000999D0000}"/>
    <cellStyle name="WingdingsBlack 5 4 4 3" xfId="42598" xr:uid="{00000000-0005-0000-0000-00009A9D0000}"/>
    <cellStyle name="WingdingsBlack 5 4 5" xfId="22232" xr:uid="{00000000-0005-0000-0000-00009B9D0000}"/>
    <cellStyle name="WingdingsBlack 5 4 5 2" xfId="33713" xr:uid="{00000000-0005-0000-0000-00009C9D0000}"/>
    <cellStyle name="WingdingsBlack 5 4 5 3" xfId="44137" xr:uid="{00000000-0005-0000-0000-00009D9D0000}"/>
    <cellStyle name="WingdingsBlack 5 4 6" xfId="12477" xr:uid="{00000000-0005-0000-0000-00009E9D0000}"/>
    <cellStyle name="WingdingsBlack 5 4 7" xfId="24056" xr:uid="{00000000-0005-0000-0000-00009F9D0000}"/>
    <cellStyle name="WingdingsBlack 5 4 8" xfId="35391" xr:uid="{00000000-0005-0000-0000-0000A09D0000}"/>
    <cellStyle name="WingdingsBlack 5 5" xfId="10434" xr:uid="{00000000-0005-0000-0000-0000A19D0000}"/>
    <cellStyle name="WingdingsBlack 5 6" xfId="14302" xr:uid="{00000000-0005-0000-0000-0000A29D0000}"/>
    <cellStyle name="WingdingsBlack 5 6 2" xfId="25866" xr:uid="{00000000-0005-0000-0000-0000A39D0000}"/>
    <cellStyle name="WingdingsBlack 5 6 3" xfId="37027" xr:uid="{00000000-0005-0000-0000-0000A49D0000}"/>
    <cellStyle name="WingdingsBlack 5 7" xfId="12832" xr:uid="{00000000-0005-0000-0000-0000A59D0000}"/>
    <cellStyle name="WingdingsBlack 5 7 2" xfId="24402" xr:uid="{00000000-0005-0000-0000-0000A69D0000}"/>
    <cellStyle name="WingdingsBlack 5 7 3" xfId="35720" xr:uid="{00000000-0005-0000-0000-0000A79D0000}"/>
    <cellStyle name="WingdingsBlack 5 8" xfId="16705" xr:uid="{00000000-0005-0000-0000-0000A89D0000}"/>
    <cellStyle name="WingdingsBlack 5 8 2" xfId="28259" xr:uid="{00000000-0005-0000-0000-0000A99D0000}"/>
    <cellStyle name="WingdingsBlack 5 8 3" xfId="39136" xr:uid="{00000000-0005-0000-0000-0000AA9D0000}"/>
    <cellStyle name="WingdingsBlack 5 9" xfId="13136" xr:uid="{00000000-0005-0000-0000-0000AB9D0000}"/>
    <cellStyle name="WingdingsBlack 5 9 2" xfId="24705" xr:uid="{00000000-0005-0000-0000-0000AC9D0000}"/>
    <cellStyle name="WingdingsBlack 5 9 3" xfId="35993" xr:uid="{00000000-0005-0000-0000-0000AD9D0000}"/>
    <cellStyle name="WingdingsBlack 6" xfId="4753" xr:uid="{00000000-0005-0000-0000-0000AE9D0000}"/>
    <cellStyle name="WingdingsBlack 6 10" xfId="9054" xr:uid="{00000000-0005-0000-0000-0000AF9D0000}"/>
    <cellStyle name="WingdingsBlack 6 11" xfId="9303" xr:uid="{00000000-0005-0000-0000-0000B09D0000}"/>
    <cellStyle name="WingdingsBlack 6 12" xfId="10414" xr:uid="{00000000-0005-0000-0000-0000B19D0000}"/>
    <cellStyle name="WingdingsBlack 6 2" xfId="7253" xr:uid="{00000000-0005-0000-0000-0000B29D0000}"/>
    <cellStyle name="WingdingsBlack 6 2 2" xfId="16531" xr:uid="{00000000-0005-0000-0000-0000B39D0000}"/>
    <cellStyle name="WingdingsBlack 6 2 2 2" xfId="28085" xr:uid="{00000000-0005-0000-0000-0000B49D0000}"/>
    <cellStyle name="WingdingsBlack 6 2 2 3" xfId="38988" xr:uid="{00000000-0005-0000-0000-0000B59D0000}"/>
    <cellStyle name="WingdingsBlack 6 2 3" xfId="18380" xr:uid="{00000000-0005-0000-0000-0000B69D0000}"/>
    <cellStyle name="WingdingsBlack 6 2 3 2" xfId="29868" xr:uid="{00000000-0005-0000-0000-0000B79D0000}"/>
    <cellStyle name="WingdingsBlack 6 2 3 3" xfId="40669" xr:uid="{00000000-0005-0000-0000-0000B89D0000}"/>
    <cellStyle name="WingdingsBlack 6 2 4" xfId="20050" xr:uid="{00000000-0005-0000-0000-0000B99D0000}"/>
    <cellStyle name="WingdingsBlack 6 2 4 2" xfId="31538" xr:uid="{00000000-0005-0000-0000-0000BA9D0000}"/>
    <cellStyle name="WingdingsBlack 6 2 4 3" xfId="42212" xr:uid="{00000000-0005-0000-0000-0000BB9D0000}"/>
    <cellStyle name="WingdingsBlack 6 2 5" xfId="21784" xr:uid="{00000000-0005-0000-0000-0000BC9D0000}"/>
    <cellStyle name="WingdingsBlack 6 2 5 2" xfId="33265" xr:uid="{00000000-0005-0000-0000-0000BD9D0000}"/>
    <cellStyle name="WingdingsBlack 6 2 5 3" xfId="43751" xr:uid="{00000000-0005-0000-0000-0000BE9D0000}"/>
    <cellStyle name="WingdingsBlack 6 2 6" xfId="11951" xr:uid="{00000000-0005-0000-0000-0000BF9D0000}"/>
    <cellStyle name="WingdingsBlack 6 2 7" xfId="23608" xr:uid="{00000000-0005-0000-0000-0000C09D0000}"/>
    <cellStyle name="WingdingsBlack 6 2 8" xfId="34943" xr:uid="{00000000-0005-0000-0000-0000C19D0000}"/>
    <cellStyle name="WingdingsBlack 6 3" xfId="7756" xr:uid="{00000000-0005-0000-0000-0000C29D0000}"/>
    <cellStyle name="WingdingsBlack 6 3 2" xfId="16741" xr:uid="{00000000-0005-0000-0000-0000C39D0000}"/>
    <cellStyle name="WingdingsBlack 6 3 2 2" xfId="28295" xr:uid="{00000000-0005-0000-0000-0000C49D0000}"/>
    <cellStyle name="WingdingsBlack 6 3 2 3" xfId="39164" xr:uid="{00000000-0005-0000-0000-0000C59D0000}"/>
    <cellStyle name="WingdingsBlack 6 3 3" xfId="18539" xr:uid="{00000000-0005-0000-0000-0000C69D0000}"/>
    <cellStyle name="WingdingsBlack 6 3 3 2" xfId="30027" xr:uid="{00000000-0005-0000-0000-0000C79D0000}"/>
    <cellStyle name="WingdingsBlack 6 3 3 3" xfId="40825" xr:uid="{00000000-0005-0000-0000-0000C89D0000}"/>
    <cellStyle name="WingdingsBlack 6 3 4" xfId="20228" xr:uid="{00000000-0005-0000-0000-0000C99D0000}"/>
    <cellStyle name="WingdingsBlack 6 3 4 2" xfId="31716" xr:uid="{00000000-0005-0000-0000-0000CA9D0000}"/>
    <cellStyle name="WingdingsBlack 6 3 4 3" xfId="42360" xr:uid="{00000000-0005-0000-0000-0000CB9D0000}"/>
    <cellStyle name="WingdingsBlack 6 3 5" xfId="21962" xr:uid="{00000000-0005-0000-0000-0000CC9D0000}"/>
    <cellStyle name="WingdingsBlack 6 3 5 2" xfId="33443" xr:uid="{00000000-0005-0000-0000-0000CD9D0000}"/>
    <cellStyle name="WingdingsBlack 6 3 5 3" xfId="43899" xr:uid="{00000000-0005-0000-0000-0000CE9D0000}"/>
    <cellStyle name="WingdingsBlack 6 3 6" xfId="12207" xr:uid="{00000000-0005-0000-0000-0000CF9D0000}"/>
    <cellStyle name="WingdingsBlack 6 3 7" xfId="23786" xr:uid="{00000000-0005-0000-0000-0000D09D0000}"/>
    <cellStyle name="WingdingsBlack 6 3 8" xfId="35121" xr:uid="{00000000-0005-0000-0000-0000D19D0000}"/>
    <cellStyle name="WingdingsBlack 6 4" xfId="7130" xr:uid="{00000000-0005-0000-0000-0000D29D0000}"/>
    <cellStyle name="WingdingsBlack 6 4 2" xfId="16411" xr:uid="{00000000-0005-0000-0000-0000D39D0000}"/>
    <cellStyle name="WingdingsBlack 6 4 2 2" xfId="27965" xr:uid="{00000000-0005-0000-0000-0000D49D0000}"/>
    <cellStyle name="WingdingsBlack 6 4 2 3" xfId="38875" xr:uid="{00000000-0005-0000-0000-0000D59D0000}"/>
    <cellStyle name="WingdingsBlack 6 4 3" xfId="18266" xr:uid="{00000000-0005-0000-0000-0000D69D0000}"/>
    <cellStyle name="WingdingsBlack 6 4 3 2" xfId="29754" xr:uid="{00000000-0005-0000-0000-0000D79D0000}"/>
    <cellStyle name="WingdingsBlack 6 4 3 3" xfId="40555" xr:uid="{00000000-0005-0000-0000-0000D89D0000}"/>
    <cellStyle name="WingdingsBlack 6 4 4" xfId="19930" xr:uid="{00000000-0005-0000-0000-0000D99D0000}"/>
    <cellStyle name="WingdingsBlack 6 4 4 2" xfId="31418" xr:uid="{00000000-0005-0000-0000-0000DA9D0000}"/>
    <cellStyle name="WingdingsBlack 6 4 4 3" xfId="42099" xr:uid="{00000000-0005-0000-0000-0000DB9D0000}"/>
    <cellStyle name="WingdingsBlack 6 4 5" xfId="21664" xr:uid="{00000000-0005-0000-0000-0000DC9D0000}"/>
    <cellStyle name="WingdingsBlack 6 4 5 2" xfId="33145" xr:uid="{00000000-0005-0000-0000-0000DD9D0000}"/>
    <cellStyle name="WingdingsBlack 6 4 5 3" xfId="43638" xr:uid="{00000000-0005-0000-0000-0000DE9D0000}"/>
    <cellStyle name="WingdingsBlack 6 4 6" xfId="11833" xr:uid="{00000000-0005-0000-0000-0000DF9D0000}"/>
    <cellStyle name="WingdingsBlack 6 4 7" xfId="23488" xr:uid="{00000000-0005-0000-0000-0000E09D0000}"/>
    <cellStyle name="WingdingsBlack 6 4 8" xfId="34825" xr:uid="{00000000-0005-0000-0000-0000E19D0000}"/>
    <cellStyle name="WingdingsBlack 6 5" xfId="10435" xr:uid="{00000000-0005-0000-0000-0000E29D0000}"/>
    <cellStyle name="WingdingsBlack 6 6" xfId="14139" xr:uid="{00000000-0005-0000-0000-0000E39D0000}"/>
    <cellStyle name="WingdingsBlack 6 6 2" xfId="25703" xr:uid="{00000000-0005-0000-0000-0000E49D0000}"/>
    <cellStyle name="WingdingsBlack 6 6 3" xfId="36892" xr:uid="{00000000-0005-0000-0000-0000E59D0000}"/>
    <cellStyle name="WingdingsBlack 6 7" xfId="13476" xr:uid="{00000000-0005-0000-0000-0000E69D0000}"/>
    <cellStyle name="WingdingsBlack 6 7 2" xfId="25042" xr:uid="{00000000-0005-0000-0000-0000E79D0000}"/>
    <cellStyle name="WingdingsBlack 6 7 3" xfId="36301" xr:uid="{00000000-0005-0000-0000-0000E89D0000}"/>
    <cellStyle name="WingdingsBlack 6 8" xfId="15338" xr:uid="{00000000-0005-0000-0000-0000E99D0000}"/>
    <cellStyle name="WingdingsBlack 6 8 2" xfId="26893" xr:uid="{00000000-0005-0000-0000-0000EA9D0000}"/>
    <cellStyle name="WingdingsBlack 6 8 3" xfId="37921" xr:uid="{00000000-0005-0000-0000-0000EB9D0000}"/>
    <cellStyle name="WingdingsBlack 6 9" xfId="13766" xr:uid="{00000000-0005-0000-0000-0000EC9D0000}"/>
    <cellStyle name="WingdingsBlack 6 9 2" xfId="25330" xr:uid="{00000000-0005-0000-0000-0000ED9D0000}"/>
    <cellStyle name="WingdingsBlack 6 9 3" xfId="36557" xr:uid="{00000000-0005-0000-0000-0000EE9D0000}"/>
    <cellStyle name="WingdingsBlack 7" xfId="6304" xr:uid="{00000000-0005-0000-0000-0000EF9D0000}"/>
    <cellStyle name="WingdingsBlack 7 2" xfId="15585" xr:uid="{00000000-0005-0000-0000-0000F09D0000}"/>
    <cellStyle name="WingdingsBlack 7 2 2" xfId="27139" xr:uid="{00000000-0005-0000-0000-0000F19D0000}"/>
    <cellStyle name="WingdingsBlack 7 2 3" xfId="38147" xr:uid="{00000000-0005-0000-0000-0000F29D0000}"/>
    <cellStyle name="WingdingsBlack 7 3" xfId="17526" xr:uid="{00000000-0005-0000-0000-0000F39D0000}"/>
    <cellStyle name="WingdingsBlack 7 3 2" xfId="29014" xr:uid="{00000000-0005-0000-0000-0000F49D0000}"/>
    <cellStyle name="WingdingsBlack 7 3 3" xfId="39817" xr:uid="{00000000-0005-0000-0000-0000F59D0000}"/>
    <cellStyle name="WingdingsBlack 7 4" xfId="19104" xr:uid="{00000000-0005-0000-0000-0000F69D0000}"/>
    <cellStyle name="WingdingsBlack 7 4 2" xfId="30592" xr:uid="{00000000-0005-0000-0000-0000F79D0000}"/>
    <cellStyle name="WingdingsBlack 7 4 3" xfId="41371" xr:uid="{00000000-0005-0000-0000-0000F89D0000}"/>
    <cellStyle name="WingdingsBlack 7 5" xfId="20838" xr:uid="{00000000-0005-0000-0000-0000F99D0000}"/>
    <cellStyle name="WingdingsBlack 7 5 2" xfId="32320" xr:uid="{00000000-0005-0000-0000-0000FA9D0000}"/>
    <cellStyle name="WingdingsBlack 7 5 3" xfId="42911" xr:uid="{00000000-0005-0000-0000-0000FB9D0000}"/>
    <cellStyle name="WingdingsBlack 7 6" xfId="11009" xr:uid="{00000000-0005-0000-0000-0000FC9D0000}"/>
    <cellStyle name="WingdingsBlack 7 7" xfId="22663" xr:uid="{00000000-0005-0000-0000-0000FD9D0000}"/>
    <cellStyle name="WingdingsBlack 7 8" xfId="34003" xr:uid="{00000000-0005-0000-0000-0000FE9D0000}"/>
    <cellStyle name="WingdingsBlack 8" xfId="12626" xr:uid="{00000000-0005-0000-0000-0000FF9D0000}"/>
    <cellStyle name="WingdingsBlack 8 2" xfId="24196" xr:uid="{00000000-0005-0000-0000-0000009E0000}"/>
    <cellStyle name="WingdingsBlack 8 3" xfId="35527" xr:uid="{00000000-0005-0000-0000-0000019E0000}"/>
    <cellStyle name="WingdingsBlack 9" xfId="13762" xr:uid="{00000000-0005-0000-0000-0000029E0000}"/>
    <cellStyle name="WingdingsBlack 9 2" xfId="25326" xr:uid="{00000000-0005-0000-0000-0000039E0000}"/>
    <cellStyle name="WingdingsBlack 9 3" xfId="36553" xr:uid="{00000000-0005-0000-0000-0000049E0000}"/>
    <cellStyle name="WingdingsRed" xfId="4754" xr:uid="{00000000-0005-0000-0000-0000059E0000}"/>
    <cellStyle name="WingdingsRed 10" xfId="14738" xr:uid="{00000000-0005-0000-0000-0000069E0000}"/>
    <cellStyle name="WingdingsRed 10 2" xfId="26297" xr:uid="{00000000-0005-0000-0000-0000079E0000}"/>
    <cellStyle name="WingdingsRed 10 3" xfId="37393" xr:uid="{00000000-0005-0000-0000-0000089E0000}"/>
    <cellStyle name="WingdingsRed 11" xfId="14373" xr:uid="{00000000-0005-0000-0000-0000099E0000}"/>
    <cellStyle name="WingdingsRed 11 2" xfId="25937" xr:uid="{00000000-0005-0000-0000-00000A9E0000}"/>
    <cellStyle name="WingdingsRed 11 3" xfId="37087" xr:uid="{00000000-0005-0000-0000-00000B9E0000}"/>
    <cellStyle name="WingdingsRed 12" xfId="20671" xr:uid="{00000000-0005-0000-0000-00000C9E0000}"/>
    <cellStyle name="WingdingsRed 12 2" xfId="32155" xr:uid="{00000000-0005-0000-0000-00000D9E0000}"/>
    <cellStyle name="WingdingsRed 12 3" xfId="42756" xr:uid="{00000000-0005-0000-0000-00000E9E0000}"/>
    <cellStyle name="WingdingsRed 13" xfId="20586" xr:uid="{00000000-0005-0000-0000-00000F9E0000}"/>
    <cellStyle name="WingdingsRed 13 2" xfId="32073" xr:uid="{00000000-0005-0000-0000-0000109E0000}"/>
    <cellStyle name="WingdingsRed 13 3" xfId="42684" xr:uid="{00000000-0005-0000-0000-0000119E0000}"/>
    <cellStyle name="WingdingsRed 14" xfId="10572" xr:uid="{00000000-0005-0000-0000-0000129E0000}"/>
    <cellStyle name="WingdingsRed 2" xfId="4755" xr:uid="{00000000-0005-0000-0000-0000139E0000}"/>
    <cellStyle name="WingdingsRed 2 10" xfId="12791" xr:uid="{00000000-0005-0000-0000-0000149E0000}"/>
    <cellStyle name="WingdingsRed 2 10 2" xfId="24361" xr:uid="{00000000-0005-0000-0000-0000159E0000}"/>
    <cellStyle name="WingdingsRed 2 10 3" xfId="35682" xr:uid="{00000000-0005-0000-0000-0000169E0000}"/>
    <cellStyle name="WingdingsRed 2 11" xfId="14467" xr:uid="{00000000-0005-0000-0000-0000179E0000}"/>
    <cellStyle name="WingdingsRed 2 11 2" xfId="26031" xr:uid="{00000000-0005-0000-0000-0000189E0000}"/>
    <cellStyle name="WingdingsRed 2 11 3" xfId="37175" xr:uid="{00000000-0005-0000-0000-0000199E0000}"/>
    <cellStyle name="WingdingsRed 2 12" xfId="14017" xr:uid="{00000000-0005-0000-0000-00001A9E0000}"/>
    <cellStyle name="WingdingsRed 2 12 2" xfId="25581" xr:uid="{00000000-0005-0000-0000-00001B9E0000}"/>
    <cellStyle name="WingdingsRed 2 12 3" xfId="36781" xr:uid="{00000000-0005-0000-0000-00001C9E0000}"/>
    <cellStyle name="WingdingsRed 2 13" xfId="12933" xr:uid="{00000000-0005-0000-0000-00001D9E0000}"/>
    <cellStyle name="WingdingsRed 2 13 2" xfId="24503" xr:uid="{00000000-0005-0000-0000-00001E9E0000}"/>
    <cellStyle name="WingdingsRed 2 13 3" xfId="35807" xr:uid="{00000000-0005-0000-0000-00001F9E0000}"/>
    <cellStyle name="WingdingsRed 2 14" xfId="8788" xr:uid="{00000000-0005-0000-0000-0000209E0000}"/>
    <cellStyle name="WingdingsRed 2 2" xfId="4756" xr:uid="{00000000-0005-0000-0000-0000219E0000}"/>
    <cellStyle name="WingdingsRed 2 2 10" xfId="9479" xr:uid="{00000000-0005-0000-0000-0000229E0000}"/>
    <cellStyle name="WingdingsRed 2 2 2" xfId="6272" xr:uid="{00000000-0005-0000-0000-0000239E0000}"/>
    <cellStyle name="WingdingsRed 2 2 2 10" xfId="9041" xr:uid="{00000000-0005-0000-0000-0000249E0000}"/>
    <cellStyle name="WingdingsRed 2 2 2 11" xfId="9316" xr:uid="{00000000-0005-0000-0000-0000259E0000}"/>
    <cellStyle name="WingdingsRed 2 2 2 12" xfId="10157" xr:uid="{00000000-0005-0000-0000-0000269E0000}"/>
    <cellStyle name="WingdingsRed 2 2 2 2" xfId="7238" xr:uid="{00000000-0005-0000-0000-0000279E0000}"/>
    <cellStyle name="WingdingsRed 2 2 2 2 2" xfId="16519" xr:uid="{00000000-0005-0000-0000-0000289E0000}"/>
    <cellStyle name="WingdingsRed 2 2 2 2 2 2" xfId="28073" xr:uid="{00000000-0005-0000-0000-0000299E0000}"/>
    <cellStyle name="WingdingsRed 2 2 2 2 2 3" xfId="38976" xr:uid="{00000000-0005-0000-0000-00002A9E0000}"/>
    <cellStyle name="WingdingsRed 2 2 2 2 3" xfId="18368" xr:uid="{00000000-0005-0000-0000-00002B9E0000}"/>
    <cellStyle name="WingdingsRed 2 2 2 2 3 2" xfId="29856" xr:uid="{00000000-0005-0000-0000-00002C9E0000}"/>
    <cellStyle name="WingdingsRed 2 2 2 2 3 3" xfId="40657" xr:uid="{00000000-0005-0000-0000-00002D9E0000}"/>
    <cellStyle name="WingdingsRed 2 2 2 2 4" xfId="20038" xr:uid="{00000000-0005-0000-0000-00002E9E0000}"/>
    <cellStyle name="WingdingsRed 2 2 2 2 4 2" xfId="31526" xr:uid="{00000000-0005-0000-0000-00002F9E0000}"/>
    <cellStyle name="WingdingsRed 2 2 2 2 4 3" xfId="42200" xr:uid="{00000000-0005-0000-0000-0000309E0000}"/>
    <cellStyle name="WingdingsRed 2 2 2 2 5" xfId="21772" xr:uid="{00000000-0005-0000-0000-0000319E0000}"/>
    <cellStyle name="WingdingsRed 2 2 2 2 5 2" xfId="33253" xr:uid="{00000000-0005-0000-0000-0000329E0000}"/>
    <cellStyle name="WingdingsRed 2 2 2 2 5 3" xfId="43739" xr:uid="{00000000-0005-0000-0000-0000339E0000}"/>
    <cellStyle name="WingdingsRed 2 2 2 2 6" xfId="11939" xr:uid="{00000000-0005-0000-0000-0000349E0000}"/>
    <cellStyle name="WingdingsRed 2 2 2 2 7" xfId="23596" xr:uid="{00000000-0005-0000-0000-0000359E0000}"/>
    <cellStyle name="WingdingsRed 2 2 2 2 8" xfId="34931" xr:uid="{00000000-0005-0000-0000-0000369E0000}"/>
    <cellStyle name="WingdingsRed 2 2 2 3" xfId="6487" xr:uid="{00000000-0005-0000-0000-0000379E0000}"/>
    <cellStyle name="WingdingsRed 2 2 2 3 2" xfId="15768" xr:uid="{00000000-0005-0000-0000-0000389E0000}"/>
    <cellStyle name="WingdingsRed 2 2 2 3 2 2" xfId="27322" xr:uid="{00000000-0005-0000-0000-0000399E0000}"/>
    <cellStyle name="WingdingsRed 2 2 2 3 2 3" xfId="38303" xr:uid="{00000000-0005-0000-0000-00003A9E0000}"/>
    <cellStyle name="WingdingsRed 2 2 2 3 3" xfId="17687" xr:uid="{00000000-0005-0000-0000-00003B9E0000}"/>
    <cellStyle name="WingdingsRed 2 2 2 3 3 2" xfId="29175" xr:uid="{00000000-0005-0000-0000-00003C9E0000}"/>
    <cellStyle name="WingdingsRed 2 2 2 3 3 3" xfId="39978" xr:uid="{00000000-0005-0000-0000-00003D9E0000}"/>
    <cellStyle name="WingdingsRed 2 2 2 3 4" xfId="19287" xr:uid="{00000000-0005-0000-0000-00003E9E0000}"/>
    <cellStyle name="WingdingsRed 2 2 2 3 4 2" xfId="30775" xr:uid="{00000000-0005-0000-0000-00003F9E0000}"/>
    <cellStyle name="WingdingsRed 2 2 2 3 4 3" xfId="41527" xr:uid="{00000000-0005-0000-0000-0000409E0000}"/>
    <cellStyle name="WingdingsRed 2 2 2 3 5" xfId="21021" xr:uid="{00000000-0005-0000-0000-0000419E0000}"/>
    <cellStyle name="WingdingsRed 2 2 2 3 5 2" xfId="32502" xr:uid="{00000000-0005-0000-0000-0000429E0000}"/>
    <cellStyle name="WingdingsRed 2 2 2 3 5 3" xfId="43066" xr:uid="{00000000-0005-0000-0000-0000439E0000}"/>
    <cellStyle name="WingdingsRed 2 2 2 3 6" xfId="11190" xr:uid="{00000000-0005-0000-0000-0000449E0000}"/>
    <cellStyle name="WingdingsRed 2 2 2 3 7" xfId="22845" xr:uid="{00000000-0005-0000-0000-0000459E0000}"/>
    <cellStyle name="WingdingsRed 2 2 2 3 8" xfId="34182" xr:uid="{00000000-0005-0000-0000-0000469E0000}"/>
    <cellStyle name="WingdingsRed 2 2 2 4" xfId="6677" xr:uid="{00000000-0005-0000-0000-0000479E0000}"/>
    <cellStyle name="WingdingsRed 2 2 2 4 2" xfId="15958" xr:uid="{00000000-0005-0000-0000-0000489E0000}"/>
    <cellStyle name="WingdingsRed 2 2 2 4 2 2" xfId="27512" xr:uid="{00000000-0005-0000-0000-0000499E0000}"/>
    <cellStyle name="WingdingsRed 2 2 2 4 2 3" xfId="38476" xr:uid="{00000000-0005-0000-0000-00004A9E0000}"/>
    <cellStyle name="WingdingsRed 2 2 2 4 3" xfId="17862" xr:uid="{00000000-0005-0000-0000-00004B9E0000}"/>
    <cellStyle name="WingdingsRed 2 2 2 4 3 2" xfId="29350" xr:uid="{00000000-0005-0000-0000-00004C9E0000}"/>
    <cellStyle name="WingdingsRed 2 2 2 4 3 3" xfId="40153" xr:uid="{00000000-0005-0000-0000-00004D9E0000}"/>
    <cellStyle name="WingdingsRed 2 2 2 4 4" xfId="19477" xr:uid="{00000000-0005-0000-0000-00004E9E0000}"/>
    <cellStyle name="WingdingsRed 2 2 2 4 4 2" xfId="30965" xr:uid="{00000000-0005-0000-0000-00004F9E0000}"/>
    <cellStyle name="WingdingsRed 2 2 2 4 4 3" xfId="41700" xr:uid="{00000000-0005-0000-0000-0000509E0000}"/>
    <cellStyle name="WingdingsRed 2 2 2 4 5" xfId="21211" xr:uid="{00000000-0005-0000-0000-0000519E0000}"/>
    <cellStyle name="WingdingsRed 2 2 2 4 5 2" xfId="32692" xr:uid="{00000000-0005-0000-0000-0000529E0000}"/>
    <cellStyle name="WingdingsRed 2 2 2 4 5 3" xfId="43239" xr:uid="{00000000-0005-0000-0000-0000539E0000}"/>
    <cellStyle name="WingdingsRed 2 2 2 4 6" xfId="11380" xr:uid="{00000000-0005-0000-0000-0000549E0000}"/>
    <cellStyle name="WingdingsRed 2 2 2 4 7" xfId="23035" xr:uid="{00000000-0005-0000-0000-0000559E0000}"/>
    <cellStyle name="WingdingsRed 2 2 2 4 8" xfId="34372" xr:uid="{00000000-0005-0000-0000-0000569E0000}"/>
    <cellStyle name="WingdingsRed 2 2 2 5" xfId="10978" xr:uid="{00000000-0005-0000-0000-0000579E0000}"/>
    <cellStyle name="WingdingsRed 2 2 2 5 2" xfId="15553" xr:uid="{00000000-0005-0000-0000-0000589E0000}"/>
    <cellStyle name="WingdingsRed 2 2 2 5 2 2" xfId="27107" xr:uid="{00000000-0005-0000-0000-0000599E0000}"/>
    <cellStyle name="WingdingsRed 2 2 2 5 2 3" xfId="38119" xr:uid="{00000000-0005-0000-0000-00005A9E0000}"/>
    <cellStyle name="WingdingsRed 2 2 2 5 3" xfId="17497" xr:uid="{00000000-0005-0000-0000-00005B9E0000}"/>
    <cellStyle name="WingdingsRed 2 2 2 5 3 2" xfId="28985" xr:uid="{00000000-0005-0000-0000-00005C9E0000}"/>
    <cellStyle name="WingdingsRed 2 2 2 5 3 3" xfId="39788" xr:uid="{00000000-0005-0000-0000-00005D9E0000}"/>
    <cellStyle name="WingdingsRed 2 2 2 5 4" xfId="19072" xr:uid="{00000000-0005-0000-0000-00005E9E0000}"/>
    <cellStyle name="WingdingsRed 2 2 2 5 4 2" xfId="30560" xr:uid="{00000000-0005-0000-0000-00005F9E0000}"/>
    <cellStyle name="WingdingsRed 2 2 2 5 4 3" xfId="41343" xr:uid="{00000000-0005-0000-0000-0000609E0000}"/>
    <cellStyle name="WingdingsRed 2 2 2 5 5" xfId="20806" xr:uid="{00000000-0005-0000-0000-0000619E0000}"/>
    <cellStyle name="WingdingsRed 2 2 2 5 5 2" xfId="32288" xr:uid="{00000000-0005-0000-0000-0000629E0000}"/>
    <cellStyle name="WingdingsRed 2 2 2 5 5 3" xfId="42883" xr:uid="{00000000-0005-0000-0000-0000639E0000}"/>
    <cellStyle name="WingdingsRed 2 2 2 5 6" xfId="22631" xr:uid="{00000000-0005-0000-0000-0000649E0000}"/>
    <cellStyle name="WingdingsRed 2 2 2 5 7" xfId="33973" xr:uid="{00000000-0005-0000-0000-0000659E0000}"/>
    <cellStyle name="WingdingsRed 2 2 2 6" xfId="14126" xr:uid="{00000000-0005-0000-0000-0000669E0000}"/>
    <cellStyle name="WingdingsRed 2 2 2 6 2" xfId="25690" xr:uid="{00000000-0005-0000-0000-0000679E0000}"/>
    <cellStyle name="WingdingsRed 2 2 2 6 3" xfId="36880" xr:uid="{00000000-0005-0000-0000-0000689E0000}"/>
    <cellStyle name="WingdingsRed 2 2 2 7" xfId="12755" xr:uid="{00000000-0005-0000-0000-0000699E0000}"/>
    <cellStyle name="WingdingsRed 2 2 2 7 2" xfId="24325" xr:uid="{00000000-0005-0000-0000-00006A9E0000}"/>
    <cellStyle name="WingdingsRed 2 2 2 7 3" xfId="35647" xr:uid="{00000000-0005-0000-0000-00006B9E0000}"/>
    <cellStyle name="WingdingsRed 2 2 2 8" xfId="12800" xr:uid="{00000000-0005-0000-0000-00006C9E0000}"/>
    <cellStyle name="WingdingsRed 2 2 2 8 2" xfId="24370" xr:uid="{00000000-0005-0000-0000-00006D9E0000}"/>
    <cellStyle name="WingdingsRed 2 2 2 8 3" xfId="35691" xr:uid="{00000000-0005-0000-0000-00006E9E0000}"/>
    <cellStyle name="WingdingsRed 2 2 2 9" xfId="13253" xr:uid="{00000000-0005-0000-0000-00006F9E0000}"/>
    <cellStyle name="WingdingsRed 2 2 2 9 2" xfId="24821" xr:uid="{00000000-0005-0000-0000-0000709E0000}"/>
    <cellStyle name="WingdingsRed 2 2 2 9 3" xfId="36099" xr:uid="{00000000-0005-0000-0000-0000719E0000}"/>
    <cellStyle name="WingdingsRed 2 2 3" xfId="6228" xr:uid="{00000000-0005-0000-0000-0000729E0000}"/>
    <cellStyle name="WingdingsRed 2 2 3 2" xfId="15517" xr:uid="{00000000-0005-0000-0000-0000739E0000}"/>
    <cellStyle name="WingdingsRed 2 2 3 2 2" xfId="27071" xr:uid="{00000000-0005-0000-0000-0000749E0000}"/>
    <cellStyle name="WingdingsRed 2 2 3 2 3" xfId="38085" xr:uid="{00000000-0005-0000-0000-0000759E0000}"/>
    <cellStyle name="WingdingsRed 2 2 3 3" xfId="17464" xr:uid="{00000000-0005-0000-0000-0000769E0000}"/>
    <cellStyle name="WingdingsRed 2 2 3 3 2" xfId="28952" xr:uid="{00000000-0005-0000-0000-0000779E0000}"/>
    <cellStyle name="WingdingsRed 2 2 3 3 3" xfId="39755" xr:uid="{00000000-0005-0000-0000-0000789E0000}"/>
    <cellStyle name="WingdingsRed 2 2 3 4" xfId="19037" xr:uid="{00000000-0005-0000-0000-0000799E0000}"/>
    <cellStyle name="WingdingsRed 2 2 3 4 2" xfId="30525" xr:uid="{00000000-0005-0000-0000-00007A9E0000}"/>
    <cellStyle name="WingdingsRed 2 2 3 4 3" xfId="41310" xr:uid="{00000000-0005-0000-0000-00007B9E0000}"/>
    <cellStyle name="WingdingsRed 2 2 3 5" xfId="20771" xr:uid="{00000000-0005-0000-0000-00007C9E0000}"/>
    <cellStyle name="WingdingsRed 2 2 3 5 2" xfId="32253" xr:uid="{00000000-0005-0000-0000-00007D9E0000}"/>
    <cellStyle name="WingdingsRed 2 2 3 5 3" xfId="42850" xr:uid="{00000000-0005-0000-0000-00007E9E0000}"/>
    <cellStyle name="WingdingsRed 2 2 3 6" xfId="10940" xr:uid="{00000000-0005-0000-0000-00007F9E0000}"/>
    <cellStyle name="WingdingsRed 2 2 3 7" xfId="22596" xr:uid="{00000000-0005-0000-0000-0000809E0000}"/>
    <cellStyle name="WingdingsRed 2 2 3 8" xfId="33938" xr:uid="{00000000-0005-0000-0000-0000819E0000}"/>
    <cellStyle name="WingdingsRed 2 2 4" xfId="10437" xr:uid="{00000000-0005-0000-0000-0000829E0000}"/>
    <cellStyle name="WingdingsRed 2 2 5" xfId="14090" xr:uid="{00000000-0005-0000-0000-0000839E0000}"/>
    <cellStyle name="WingdingsRed 2 2 5 2" xfId="25654" xr:uid="{00000000-0005-0000-0000-0000849E0000}"/>
    <cellStyle name="WingdingsRed 2 2 5 3" xfId="36844" xr:uid="{00000000-0005-0000-0000-0000859E0000}"/>
    <cellStyle name="WingdingsRed 2 2 6" xfId="12768" xr:uid="{00000000-0005-0000-0000-0000869E0000}"/>
    <cellStyle name="WingdingsRed 2 2 6 2" xfId="24338" xr:uid="{00000000-0005-0000-0000-0000879E0000}"/>
    <cellStyle name="WingdingsRed 2 2 6 3" xfId="35660" xr:uid="{00000000-0005-0000-0000-0000889E0000}"/>
    <cellStyle name="WingdingsRed 2 2 7" xfId="14372" xr:uid="{00000000-0005-0000-0000-0000899E0000}"/>
    <cellStyle name="WingdingsRed 2 2 7 2" xfId="25936" xr:uid="{00000000-0005-0000-0000-00008A9E0000}"/>
    <cellStyle name="WingdingsRed 2 2 7 3" xfId="37086" xr:uid="{00000000-0005-0000-0000-00008B9E0000}"/>
    <cellStyle name="WingdingsRed 2 2 8" xfId="15110" xr:uid="{00000000-0005-0000-0000-00008C9E0000}"/>
    <cellStyle name="WingdingsRed 2 2 8 2" xfId="26668" xr:uid="{00000000-0005-0000-0000-00008D9E0000}"/>
    <cellStyle name="WingdingsRed 2 2 8 3" xfId="37712" xr:uid="{00000000-0005-0000-0000-00008E9E0000}"/>
    <cellStyle name="WingdingsRed 2 2 9" xfId="13038" xr:uid="{00000000-0005-0000-0000-00008F9E0000}"/>
    <cellStyle name="WingdingsRed 2 2 9 2" xfId="24607" xr:uid="{00000000-0005-0000-0000-0000909E0000}"/>
    <cellStyle name="WingdingsRed 2 2 9 3" xfId="35896" xr:uid="{00000000-0005-0000-0000-0000919E0000}"/>
    <cellStyle name="WingdingsRed 2 3" xfId="4757" xr:uid="{00000000-0005-0000-0000-0000929E0000}"/>
    <cellStyle name="WingdingsRed 2 3 10" xfId="16687" xr:uid="{00000000-0005-0000-0000-0000939E0000}"/>
    <cellStyle name="WingdingsRed 2 3 10 2" xfId="28241" xr:uid="{00000000-0005-0000-0000-0000949E0000}"/>
    <cellStyle name="WingdingsRed 2 3 10 3" xfId="39121" xr:uid="{00000000-0005-0000-0000-0000959E0000}"/>
    <cellStyle name="WingdingsRed 2 3 11" xfId="12782" xr:uid="{00000000-0005-0000-0000-0000969E0000}"/>
    <cellStyle name="WingdingsRed 2 3 11 2" xfId="24352" xr:uid="{00000000-0005-0000-0000-0000979E0000}"/>
    <cellStyle name="WingdingsRed 2 3 11 3" xfId="35673" xr:uid="{00000000-0005-0000-0000-0000989E0000}"/>
    <cellStyle name="WingdingsRed 2 3 12" xfId="10670" xr:uid="{00000000-0005-0000-0000-0000999E0000}"/>
    <cellStyle name="WingdingsRed 2 3 2" xfId="6227" xr:uid="{00000000-0005-0000-0000-00009A9E0000}"/>
    <cellStyle name="WingdingsRed 2 3 2 2" xfId="15516" xr:uid="{00000000-0005-0000-0000-00009B9E0000}"/>
    <cellStyle name="WingdingsRed 2 3 2 2 2" xfId="27070" xr:uid="{00000000-0005-0000-0000-00009C9E0000}"/>
    <cellStyle name="WingdingsRed 2 3 2 2 3" xfId="38084" xr:uid="{00000000-0005-0000-0000-00009D9E0000}"/>
    <cellStyle name="WingdingsRed 2 3 2 3" xfId="17463" xr:uid="{00000000-0005-0000-0000-00009E9E0000}"/>
    <cellStyle name="WingdingsRed 2 3 2 3 2" xfId="28951" xr:uid="{00000000-0005-0000-0000-00009F9E0000}"/>
    <cellStyle name="WingdingsRed 2 3 2 3 3" xfId="39754" xr:uid="{00000000-0005-0000-0000-0000A09E0000}"/>
    <cellStyle name="WingdingsRed 2 3 2 4" xfId="19036" xr:uid="{00000000-0005-0000-0000-0000A19E0000}"/>
    <cellStyle name="WingdingsRed 2 3 2 4 2" xfId="30524" xr:uid="{00000000-0005-0000-0000-0000A29E0000}"/>
    <cellStyle name="WingdingsRed 2 3 2 4 3" xfId="41309" xr:uid="{00000000-0005-0000-0000-0000A39E0000}"/>
    <cellStyle name="WingdingsRed 2 3 2 5" xfId="20770" xr:uid="{00000000-0005-0000-0000-0000A49E0000}"/>
    <cellStyle name="WingdingsRed 2 3 2 5 2" xfId="32252" xr:uid="{00000000-0005-0000-0000-0000A59E0000}"/>
    <cellStyle name="WingdingsRed 2 3 2 5 3" xfId="42849" xr:uid="{00000000-0005-0000-0000-0000A69E0000}"/>
    <cellStyle name="WingdingsRed 2 3 2 6" xfId="10939" xr:uid="{00000000-0005-0000-0000-0000A79E0000}"/>
    <cellStyle name="WingdingsRed 2 3 2 7" xfId="22595" xr:uid="{00000000-0005-0000-0000-0000A89E0000}"/>
    <cellStyle name="WingdingsRed 2 3 2 8" xfId="33937" xr:uid="{00000000-0005-0000-0000-0000A99E0000}"/>
    <cellStyle name="WingdingsRed 2 3 3" xfId="7204" xr:uid="{00000000-0005-0000-0000-0000AA9E0000}"/>
    <cellStyle name="WingdingsRed 2 3 3 2" xfId="16485" xr:uid="{00000000-0005-0000-0000-0000AB9E0000}"/>
    <cellStyle name="WingdingsRed 2 3 3 2 2" xfId="28039" xr:uid="{00000000-0005-0000-0000-0000AC9E0000}"/>
    <cellStyle name="WingdingsRed 2 3 3 2 3" xfId="38942" xr:uid="{00000000-0005-0000-0000-0000AD9E0000}"/>
    <cellStyle name="WingdingsRed 2 3 3 3" xfId="18334" xr:uid="{00000000-0005-0000-0000-0000AE9E0000}"/>
    <cellStyle name="WingdingsRed 2 3 3 3 2" xfId="29822" xr:uid="{00000000-0005-0000-0000-0000AF9E0000}"/>
    <cellStyle name="WingdingsRed 2 3 3 3 3" xfId="40623" xr:uid="{00000000-0005-0000-0000-0000B09E0000}"/>
    <cellStyle name="WingdingsRed 2 3 3 4" xfId="20004" xr:uid="{00000000-0005-0000-0000-0000B19E0000}"/>
    <cellStyle name="WingdingsRed 2 3 3 4 2" xfId="31492" xr:uid="{00000000-0005-0000-0000-0000B29E0000}"/>
    <cellStyle name="WingdingsRed 2 3 3 4 3" xfId="42166" xr:uid="{00000000-0005-0000-0000-0000B39E0000}"/>
    <cellStyle name="WingdingsRed 2 3 3 5" xfId="21738" xr:uid="{00000000-0005-0000-0000-0000B49E0000}"/>
    <cellStyle name="WingdingsRed 2 3 3 5 2" xfId="33219" xr:uid="{00000000-0005-0000-0000-0000B59E0000}"/>
    <cellStyle name="WingdingsRed 2 3 3 5 3" xfId="43705" xr:uid="{00000000-0005-0000-0000-0000B69E0000}"/>
    <cellStyle name="WingdingsRed 2 3 3 6" xfId="11907" xr:uid="{00000000-0005-0000-0000-0000B79E0000}"/>
    <cellStyle name="WingdingsRed 2 3 3 7" xfId="23562" xr:uid="{00000000-0005-0000-0000-0000B89E0000}"/>
    <cellStyle name="WingdingsRed 2 3 3 8" xfId="34899" xr:uid="{00000000-0005-0000-0000-0000B99E0000}"/>
    <cellStyle name="WingdingsRed 2 3 4" xfId="7803" xr:uid="{00000000-0005-0000-0000-0000BA9E0000}"/>
    <cellStyle name="WingdingsRed 2 3 4 2" xfId="16788" xr:uid="{00000000-0005-0000-0000-0000BB9E0000}"/>
    <cellStyle name="WingdingsRed 2 3 4 2 2" xfId="28342" xr:uid="{00000000-0005-0000-0000-0000BC9E0000}"/>
    <cellStyle name="WingdingsRed 2 3 4 2 3" xfId="39209" xr:uid="{00000000-0005-0000-0000-0000BD9E0000}"/>
    <cellStyle name="WingdingsRed 2 3 4 3" xfId="18584" xr:uid="{00000000-0005-0000-0000-0000BE9E0000}"/>
    <cellStyle name="WingdingsRed 2 3 4 3 2" xfId="30072" xr:uid="{00000000-0005-0000-0000-0000BF9E0000}"/>
    <cellStyle name="WingdingsRed 2 3 4 3 3" xfId="40870" xr:uid="{00000000-0005-0000-0000-0000C09E0000}"/>
    <cellStyle name="WingdingsRed 2 3 4 4" xfId="20275" xr:uid="{00000000-0005-0000-0000-0000C19E0000}"/>
    <cellStyle name="WingdingsRed 2 3 4 4 2" xfId="31763" xr:uid="{00000000-0005-0000-0000-0000C29E0000}"/>
    <cellStyle name="WingdingsRed 2 3 4 4 3" xfId="42405" xr:uid="{00000000-0005-0000-0000-0000C39E0000}"/>
    <cellStyle name="WingdingsRed 2 3 4 5" xfId="22009" xr:uid="{00000000-0005-0000-0000-0000C49E0000}"/>
    <cellStyle name="WingdingsRed 2 3 4 5 2" xfId="33490" xr:uid="{00000000-0005-0000-0000-0000C59E0000}"/>
    <cellStyle name="WingdingsRed 2 3 4 5 3" xfId="43944" xr:uid="{00000000-0005-0000-0000-0000C69E0000}"/>
    <cellStyle name="WingdingsRed 2 3 4 6" xfId="12254" xr:uid="{00000000-0005-0000-0000-0000C79E0000}"/>
    <cellStyle name="WingdingsRed 2 3 4 7" xfId="23833" xr:uid="{00000000-0005-0000-0000-0000C89E0000}"/>
    <cellStyle name="WingdingsRed 2 3 4 8" xfId="35168" xr:uid="{00000000-0005-0000-0000-0000C99E0000}"/>
    <cellStyle name="WingdingsRed 2 3 5" xfId="7199" xr:uid="{00000000-0005-0000-0000-0000CA9E0000}"/>
    <cellStyle name="WingdingsRed 2 3 5 2" xfId="16480" xr:uid="{00000000-0005-0000-0000-0000CB9E0000}"/>
    <cellStyle name="WingdingsRed 2 3 5 2 2" xfId="28034" xr:uid="{00000000-0005-0000-0000-0000CC9E0000}"/>
    <cellStyle name="WingdingsRed 2 3 5 2 3" xfId="38937" xr:uid="{00000000-0005-0000-0000-0000CD9E0000}"/>
    <cellStyle name="WingdingsRed 2 3 5 3" xfId="18329" xr:uid="{00000000-0005-0000-0000-0000CE9E0000}"/>
    <cellStyle name="WingdingsRed 2 3 5 3 2" xfId="29817" xr:uid="{00000000-0005-0000-0000-0000CF9E0000}"/>
    <cellStyle name="WingdingsRed 2 3 5 3 3" xfId="40618" xr:uid="{00000000-0005-0000-0000-0000D09E0000}"/>
    <cellStyle name="WingdingsRed 2 3 5 4" xfId="19999" xr:uid="{00000000-0005-0000-0000-0000D19E0000}"/>
    <cellStyle name="WingdingsRed 2 3 5 4 2" xfId="31487" xr:uid="{00000000-0005-0000-0000-0000D29E0000}"/>
    <cellStyle name="WingdingsRed 2 3 5 4 3" xfId="42161" xr:uid="{00000000-0005-0000-0000-0000D39E0000}"/>
    <cellStyle name="WingdingsRed 2 3 5 5" xfId="21733" xr:uid="{00000000-0005-0000-0000-0000D49E0000}"/>
    <cellStyle name="WingdingsRed 2 3 5 5 2" xfId="33214" xr:uid="{00000000-0005-0000-0000-0000D59E0000}"/>
    <cellStyle name="WingdingsRed 2 3 5 5 3" xfId="43700" xr:uid="{00000000-0005-0000-0000-0000D69E0000}"/>
    <cellStyle name="WingdingsRed 2 3 5 6" xfId="11902" xr:uid="{00000000-0005-0000-0000-0000D79E0000}"/>
    <cellStyle name="WingdingsRed 2 3 5 7" xfId="23557" xr:uid="{00000000-0005-0000-0000-0000D89E0000}"/>
    <cellStyle name="WingdingsRed 2 3 5 8" xfId="34894" xr:uid="{00000000-0005-0000-0000-0000D99E0000}"/>
    <cellStyle name="WingdingsRed 2 3 6" xfId="7834" xr:uid="{00000000-0005-0000-0000-0000DA9E0000}"/>
    <cellStyle name="WingdingsRed 2 3 6 2" xfId="16819" xr:uid="{00000000-0005-0000-0000-0000DB9E0000}"/>
    <cellStyle name="WingdingsRed 2 3 6 2 2" xfId="28373" xr:uid="{00000000-0005-0000-0000-0000DC9E0000}"/>
    <cellStyle name="WingdingsRed 2 3 6 2 3" xfId="39217" xr:uid="{00000000-0005-0000-0000-0000DD9E0000}"/>
    <cellStyle name="WingdingsRed 2 3 6 3" xfId="18599" xr:uid="{00000000-0005-0000-0000-0000DE9E0000}"/>
    <cellStyle name="WingdingsRed 2 3 6 3 2" xfId="30087" xr:uid="{00000000-0005-0000-0000-0000DF9E0000}"/>
    <cellStyle name="WingdingsRed 2 3 6 3 3" xfId="40884" xr:uid="{00000000-0005-0000-0000-0000E09E0000}"/>
    <cellStyle name="WingdingsRed 2 3 6 4" xfId="20306" xr:uid="{00000000-0005-0000-0000-0000E19E0000}"/>
    <cellStyle name="WingdingsRed 2 3 6 4 2" xfId="31794" xr:uid="{00000000-0005-0000-0000-0000E29E0000}"/>
    <cellStyle name="WingdingsRed 2 3 6 4 3" xfId="42413" xr:uid="{00000000-0005-0000-0000-0000E39E0000}"/>
    <cellStyle name="WingdingsRed 2 3 6 5" xfId="22040" xr:uid="{00000000-0005-0000-0000-0000E49E0000}"/>
    <cellStyle name="WingdingsRed 2 3 6 5 2" xfId="33521" xr:uid="{00000000-0005-0000-0000-0000E59E0000}"/>
    <cellStyle name="WingdingsRed 2 3 6 5 3" xfId="43952" xr:uid="{00000000-0005-0000-0000-0000E69E0000}"/>
    <cellStyle name="WingdingsRed 2 3 6 6" xfId="12285" xr:uid="{00000000-0005-0000-0000-0000E79E0000}"/>
    <cellStyle name="WingdingsRed 2 3 6 7" xfId="23864" xr:uid="{00000000-0005-0000-0000-0000E89E0000}"/>
    <cellStyle name="WingdingsRed 2 3 6 8" xfId="35199" xr:uid="{00000000-0005-0000-0000-0000E99E0000}"/>
    <cellStyle name="WingdingsRed 2 3 7" xfId="10438" xr:uid="{00000000-0005-0000-0000-0000EA9E0000}"/>
    <cellStyle name="WingdingsRed 2 3 8" xfId="14089" xr:uid="{00000000-0005-0000-0000-0000EB9E0000}"/>
    <cellStyle name="WingdingsRed 2 3 8 2" xfId="25653" xr:uid="{00000000-0005-0000-0000-0000EC9E0000}"/>
    <cellStyle name="WingdingsRed 2 3 8 3" xfId="36843" xr:uid="{00000000-0005-0000-0000-0000ED9E0000}"/>
    <cellStyle name="WingdingsRed 2 3 9" xfId="12840" xr:uid="{00000000-0005-0000-0000-0000EE9E0000}"/>
    <cellStyle name="WingdingsRed 2 3 9 2" xfId="24410" xr:uid="{00000000-0005-0000-0000-0000EF9E0000}"/>
    <cellStyle name="WingdingsRed 2 3 9 3" xfId="35728" xr:uid="{00000000-0005-0000-0000-0000F09E0000}"/>
    <cellStyle name="WingdingsRed 2 4" xfId="6271" xr:uid="{00000000-0005-0000-0000-0000F19E0000}"/>
    <cellStyle name="WingdingsRed 2 4 10" xfId="9040" xr:uid="{00000000-0005-0000-0000-0000F29E0000}"/>
    <cellStyle name="WingdingsRed 2 4 11" xfId="9317" xr:uid="{00000000-0005-0000-0000-0000F39E0000}"/>
    <cellStyle name="WingdingsRed 2 4 12" xfId="8365" xr:uid="{00000000-0005-0000-0000-0000F49E0000}"/>
    <cellStyle name="WingdingsRed 2 4 2" xfId="7237" xr:uid="{00000000-0005-0000-0000-0000F59E0000}"/>
    <cellStyle name="WingdingsRed 2 4 2 2" xfId="16518" xr:uid="{00000000-0005-0000-0000-0000F69E0000}"/>
    <cellStyle name="WingdingsRed 2 4 2 2 2" xfId="28072" xr:uid="{00000000-0005-0000-0000-0000F79E0000}"/>
    <cellStyle name="WingdingsRed 2 4 2 2 3" xfId="38975" xr:uid="{00000000-0005-0000-0000-0000F89E0000}"/>
    <cellStyle name="WingdingsRed 2 4 2 3" xfId="18367" xr:uid="{00000000-0005-0000-0000-0000F99E0000}"/>
    <cellStyle name="WingdingsRed 2 4 2 3 2" xfId="29855" xr:uid="{00000000-0005-0000-0000-0000FA9E0000}"/>
    <cellStyle name="WingdingsRed 2 4 2 3 3" xfId="40656" xr:uid="{00000000-0005-0000-0000-0000FB9E0000}"/>
    <cellStyle name="WingdingsRed 2 4 2 4" xfId="20037" xr:uid="{00000000-0005-0000-0000-0000FC9E0000}"/>
    <cellStyle name="WingdingsRed 2 4 2 4 2" xfId="31525" xr:uid="{00000000-0005-0000-0000-0000FD9E0000}"/>
    <cellStyle name="WingdingsRed 2 4 2 4 3" xfId="42199" xr:uid="{00000000-0005-0000-0000-0000FE9E0000}"/>
    <cellStyle name="WingdingsRed 2 4 2 5" xfId="21771" xr:uid="{00000000-0005-0000-0000-0000FF9E0000}"/>
    <cellStyle name="WingdingsRed 2 4 2 5 2" xfId="33252" xr:uid="{00000000-0005-0000-0000-0000009F0000}"/>
    <cellStyle name="WingdingsRed 2 4 2 5 3" xfId="43738" xr:uid="{00000000-0005-0000-0000-0000019F0000}"/>
    <cellStyle name="WingdingsRed 2 4 2 6" xfId="11938" xr:uid="{00000000-0005-0000-0000-0000029F0000}"/>
    <cellStyle name="WingdingsRed 2 4 2 7" xfId="23595" xr:uid="{00000000-0005-0000-0000-0000039F0000}"/>
    <cellStyle name="WingdingsRed 2 4 2 8" xfId="34930" xr:uid="{00000000-0005-0000-0000-0000049F0000}"/>
    <cellStyle name="WingdingsRed 2 4 3" xfId="7013" xr:uid="{00000000-0005-0000-0000-0000059F0000}"/>
    <cellStyle name="WingdingsRed 2 4 3 2" xfId="16294" xr:uid="{00000000-0005-0000-0000-0000069F0000}"/>
    <cellStyle name="WingdingsRed 2 4 3 2 2" xfId="27848" xr:uid="{00000000-0005-0000-0000-0000079F0000}"/>
    <cellStyle name="WingdingsRed 2 4 3 2 3" xfId="38764" xr:uid="{00000000-0005-0000-0000-0000089F0000}"/>
    <cellStyle name="WingdingsRed 2 4 3 3" xfId="18154" xr:uid="{00000000-0005-0000-0000-0000099F0000}"/>
    <cellStyle name="WingdingsRed 2 4 3 3 2" xfId="29642" xr:uid="{00000000-0005-0000-0000-00000A9F0000}"/>
    <cellStyle name="WingdingsRed 2 4 3 3 3" xfId="40443" xr:uid="{00000000-0005-0000-0000-00000B9F0000}"/>
    <cellStyle name="WingdingsRed 2 4 3 4" xfId="19813" xr:uid="{00000000-0005-0000-0000-00000C9F0000}"/>
    <cellStyle name="WingdingsRed 2 4 3 4 2" xfId="31301" xr:uid="{00000000-0005-0000-0000-00000D9F0000}"/>
    <cellStyle name="WingdingsRed 2 4 3 4 3" xfId="41988" xr:uid="{00000000-0005-0000-0000-00000E9F0000}"/>
    <cellStyle name="WingdingsRed 2 4 3 5" xfId="21547" xr:uid="{00000000-0005-0000-0000-00000F9F0000}"/>
    <cellStyle name="WingdingsRed 2 4 3 5 2" xfId="33028" xr:uid="{00000000-0005-0000-0000-0000109F0000}"/>
    <cellStyle name="WingdingsRed 2 4 3 5 3" xfId="43527" xr:uid="{00000000-0005-0000-0000-0000119F0000}"/>
    <cellStyle name="WingdingsRed 2 4 3 6" xfId="11716" xr:uid="{00000000-0005-0000-0000-0000129F0000}"/>
    <cellStyle name="WingdingsRed 2 4 3 7" xfId="23371" xr:uid="{00000000-0005-0000-0000-0000139F0000}"/>
    <cellStyle name="WingdingsRed 2 4 3 8" xfId="34708" xr:uid="{00000000-0005-0000-0000-0000149F0000}"/>
    <cellStyle name="WingdingsRed 2 4 4" xfId="6672" xr:uid="{00000000-0005-0000-0000-0000159F0000}"/>
    <cellStyle name="WingdingsRed 2 4 4 2" xfId="15953" xr:uid="{00000000-0005-0000-0000-0000169F0000}"/>
    <cellStyle name="WingdingsRed 2 4 4 2 2" xfId="27507" xr:uid="{00000000-0005-0000-0000-0000179F0000}"/>
    <cellStyle name="WingdingsRed 2 4 4 2 3" xfId="38472" xr:uid="{00000000-0005-0000-0000-0000189F0000}"/>
    <cellStyle name="WingdingsRed 2 4 4 3" xfId="17858" xr:uid="{00000000-0005-0000-0000-0000199F0000}"/>
    <cellStyle name="WingdingsRed 2 4 4 3 2" xfId="29346" xr:uid="{00000000-0005-0000-0000-00001A9F0000}"/>
    <cellStyle name="WingdingsRed 2 4 4 3 3" xfId="40149" xr:uid="{00000000-0005-0000-0000-00001B9F0000}"/>
    <cellStyle name="WingdingsRed 2 4 4 4" xfId="19472" xr:uid="{00000000-0005-0000-0000-00001C9F0000}"/>
    <cellStyle name="WingdingsRed 2 4 4 4 2" xfId="30960" xr:uid="{00000000-0005-0000-0000-00001D9F0000}"/>
    <cellStyle name="WingdingsRed 2 4 4 4 3" xfId="41696" xr:uid="{00000000-0005-0000-0000-00001E9F0000}"/>
    <cellStyle name="WingdingsRed 2 4 4 5" xfId="21206" xr:uid="{00000000-0005-0000-0000-00001F9F0000}"/>
    <cellStyle name="WingdingsRed 2 4 4 5 2" xfId="32687" xr:uid="{00000000-0005-0000-0000-0000209F0000}"/>
    <cellStyle name="WingdingsRed 2 4 4 5 3" xfId="43235" xr:uid="{00000000-0005-0000-0000-0000219F0000}"/>
    <cellStyle name="WingdingsRed 2 4 4 6" xfId="11375" xr:uid="{00000000-0005-0000-0000-0000229F0000}"/>
    <cellStyle name="WingdingsRed 2 4 4 7" xfId="23030" xr:uid="{00000000-0005-0000-0000-0000239F0000}"/>
    <cellStyle name="WingdingsRed 2 4 4 8" xfId="34367" xr:uid="{00000000-0005-0000-0000-0000249F0000}"/>
    <cellStyle name="WingdingsRed 2 4 5" xfId="10977" xr:uid="{00000000-0005-0000-0000-0000259F0000}"/>
    <cellStyle name="WingdingsRed 2 4 5 2" xfId="15552" xr:uid="{00000000-0005-0000-0000-0000269F0000}"/>
    <cellStyle name="WingdingsRed 2 4 5 2 2" xfId="27106" xr:uid="{00000000-0005-0000-0000-0000279F0000}"/>
    <cellStyle name="WingdingsRed 2 4 5 2 3" xfId="38118" xr:uid="{00000000-0005-0000-0000-0000289F0000}"/>
    <cellStyle name="WingdingsRed 2 4 5 3" xfId="17496" xr:uid="{00000000-0005-0000-0000-0000299F0000}"/>
    <cellStyle name="WingdingsRed 2 4 5 3 2" xfId="28984" xr:uid="{00000000-0005-0000-0000-00002A9F0000}"/>
    <cellStyle name="WingdingsRed 2 4 5 3 3" xfId="39787" xr:uid="{00000000-0005-0000-0000-00002B9F0000}"/>
    <cellStyle name="WingdingsRed 2 4 5 4" xfId="19071" xr:uid="{00000000-0005-0000-0000-00002C9F0000}"/>
    <cellStyle name="WingdingsRed 2 4 5 4 2" xfId="30559" xr:uid="{00000000-0005-0000-0000-00002D9F0000}"/>
    <cellStyle name="WingdingsRed 2 4 5 4 3" xfId="41342" xr:uid="{00000000-0005-0000-0000-00002E9F0000}"/>
    <cellStyle name="WingdingsRed 2 4 5 5" xfId="20805" xr:uid="{00000000-0005-0000-0000-00002F9F0000}"/>
    <cellStyle name="WingdingsRed 2 4 5 5 2" xfId="32287" xr:uid="{00000000-0005-0000-0000-0000309F0000}"/>
    <cellStyle name="WingdingsRed 2 4 5 5 3" xfId="42882" xr:uid="{00000000-0005-0000-0000-0000319F0000}"/>
    <cellStyle name="WingdingsRed 2 4 5 6" xfId="22630" xr:uid="{00000000-0005-0000-0000-0000329F0000}"/>
    <cellStyle name="WingdingsRed 2 4 5 7" xfId="33972" xr:uid="{00000000-0005-0000-0000-0000339F0000}"/>
    <cellStyle name="WingdingsRed 2 4 6" xfId="14125" xr:uid="{00000000-0005-0000-0000-0000349F0000}"/>
    <cellStyle name="WingdingsRed 2 4 6 2" xfId="25689" xr:uid="{00000000-0005-0000-0000-0000359F0000}"/>
    <cellStyle name="WingdingsRed 2 4 6 3" xfId="36879" xr:uid="{00000000-0005-0000-0000-0000369F0000}"/>
    <cellStyle name="WingdingsRed 2 4 7" xfId="12825" xr:uid="{00000000-0005-0000-0000-0000379F0000}"/>
    <cellStyle name="WingdingsRed 2 4 7 2" xfId="24395" xr:uid="{00000000-0005-0000-0000-0000389F0000}"/>
    <cellStyle name="WingdingsRed 2 4 7 3" xfId="35713" xr:uid="{00000000-0005-0000-0000-0000399F0000}"/>
    <cellStyle name="WingdingsRed 2 4 8" xfId="16693" xr:uid="{00000000-0005-0000-0000-00003A9F0000}"/>
    <cellStyle name="WingdingsRed 2 4 8 2" xfId="28247" xr:uid="{00000000-0005-0000-0000-00003B9F0000}"/>
    <cellStyle name="WingdingsRed 2 4 8 3" xfId="39127" xr:uid="{00000000-0005-0000-0000-00003C9F0000}"/>
    <cellStyle name="WingdingsRed 2 4 9" xfId="14002" xr:uid="{00000000-0005-0000-0000-00003D9F0000}"/>
    <cellStyle name="WingdingsRed 2 4 9 2" xfId="25566" xr:uid="{00000000-0005-0000-0000-00003E9F0000}"/>
    <cellStyle name="WingdingsRed 2 4 9 3" xfId="36767" xr:uid="{00000000-0005-0000-0000-00003F9F0000}"/>
    <cellStyle name="WingdingsRed 2 5" xfId="5557" xr:uid="{00000000-0005-0000-0000-0000409F0000}"/>
    <cellStyle name="WingdingsRed 2 5 10" xfId="8866" xr:uid="{00000000-0005-0000-0000-0000419F0000}"/>
    <cellStyle name="WingdingsRed 2 5 11" xfId="8512" xr:uid="{00000000-0005-0000-0000-0000429F0000}"/>
    <cellStyle name="WingdingsRed 2 5 2" xfId="7435" xr:uid="{00000000-0005-0000-0000-0000439F0000}"/>
    <cellStyle name="WingdingsRed 2 5 2 2" xfId="16662" xr:uid="{00000000-0005-0000-0000-0000449F0000}"/>
    <cellStyle name="WingdingsRed 2 5 2 2 2" xfId="28216" xr:uid="{00000000-0005-0000-0000-0000459F0000}"/>
    <cellStyle name="WingdingsRed 2 5 2 2 3" xfId="39097" xr:uid="{00000000-0005-0000-0000-0000469F0000}"/>
    <cellStyle name="WingdingsRed 2 5 2 3" xfId="18494" xr:uid="{00000000-0005-0000-0000-0000479F0000}"/>
    <cellStyle name="WingdingsRed 2 5 2 3 2" xfId="29982" xr:uid="{00000000-0005-0000-0000-0000489F0000}"/>
    <cellStyle name="WingdingsRed 2 5 2 3 3" xfId="40781" xr:uid="{00000000-0005-0000-0000-0000499F0000}"/>
    <cellStyle name="WingdingsRed 2 5 2 4" xfId="20181" xr:uid="{00000000-0005-0000-0000-00004A9F0000}"/>
    <cellStyle name="WingdingsRed 2 5 2 4 2" xfId="31669" xr:uid="{00000000-0005-0000-0000-00004B9F0000}"/>
    <cellStyle name="WingdingsRed 2 5 2 4 3" xfId="42321" xr:uid="{00000000-0005-0000-0000-00004C9F0000}"/>
    <cellStyle name="WingdingsRed 2 5 2 5" xfId="21915" xr:uid="{00000000-0005-0000-0000-00004D9F0000}"/>
    <cellStyle name="WingdingsRed 2 5 2 5 2" xfId="33396" xr:uid="{00000000-0005-0000-0000-00004E9F0000}"/>
    <cellStyle name="WingdingsRed 2 5 2 5 3" xfId="43860" xr:uid="{00000000-0005-0000-0000-00004F9F0000}"/>
    <cellStyle name="WingdingsRed 2 5 2 6" xfId="12082" xr:uid="{00000000-0005-0000-0000-0000509F0000}"/>
    <cellStyle name="WingdingsRed 2 5 2 7" xfId="23739" xr:uid="{00000000-0005-0000-0000-0000519F0000}"/>
    <cellStyle name="WingdingsRed 2 5 2 8" xfId="35074" xr:uid="{00000000-0005-0000-0000-0000529F0000}"/>
    <cellStyle name="WingdingsRed 2 5 3" xfId="6516" xr:uid="{00000000-0005-0000-0000-0000539F0000}"/>
    <cellStyle name="WingdingsRed 2 5 3 2" xfId="15797" xr:uid="{00000000-0005-0000-0000-0000549F0000}"/>
    <cellStyle name="WingdingsRed 2 5 3 2 2" xfId="27351" xr:uid="{00000000-0005-0000-0000-0000559F0000}"/>
    <cellStyle name="WingdingsRed 2 5 3 2 3" xfId="38327" xr:uid="{00000000-0005-0000-0000-0000569F0000}"/>
    <cellStyle name="WingdingsRed 2 5 3 3" xfId="17712" xr:uid="{00000000-0005-0000-0000-0000579F0000}"/>
    <cellStyle name="WingdingsRed 2 5 3 3 2" xfId="29200" xr:uid="{00000000-0005-0000-0000-0000589F0000}"/>
    <cellStyle name="WingdingsRed 2 5 3 3 3" xfId="40003" xr:uid="{00000000-0005-0000-0000-0000599F0000}"/>
    <cellStyle name="WingdingsRed 2 5 3 4" xfId="19316" xr:uid="{00000000-0005-0000-0000-00005A9F0000}"/>
    <cellStyle name="WingdingsRed 2 5 3 4 2" xfId="30804" xr:uid="{00000000-0005-0000-0000-00005B9F0000}"/>
    <cellStyle name="WingdingsRed 2 5 3 4 3" xfId="41551" xr:uid="{00000000-0005-0000-0000-00005C9F0000}"/>
    <cellStyle name="WingdingsRed 2 5 3 5" xfId="21050" xr:uid="{00000000-0005-0000-0000-00005D9F0000}"/>
    <cellStyle name="WingdingsRed 2 5 3 5 2" xfId="32531" xr:uid="{00000000-0005-0000-0000-00005E9F0000}"/>
    <cellStyle name="WingdingsRed 2 5 3 5 3" xfId="43090" xr:uid="{00000000-0005-0000-0000-00005F9F0000}"/>
    <cellStyle name="WingdingsRed 2 5 3 6" xfId="11219" xr:uid="{00000000-0005-0000-0000-0000609F0000}"/>
    <cellStyle name="WingdingsRed 2 5 3 7" xfId="22874" xr:uid="{00000000-0005-0000-0000-0000619F0000}"/>
    <cellStyle name="WingdingsRed 2 5 3 8" xfId="34211" xr:uid="{00000000-0005-0000-0000-0000629F0000}"/>
    <cellStyle name="WingdingsRed 2 5 4" xfId="8030" xr:uid="{00000000-0005-0000-0000-0000639F0000}"/>
    <cellStyle name="WingdingsRed 2 5 4 2" xfId="17015" xr:uid="{00000000-0005-0000-0000-0000649F0000}"/>
    <cellStyle name="WingdingsRed 2 5 4 2 2" xfId="28569" xr:uid="{00000000-0005-0000-0000-0000659F0000}"/>
    <cellStyle name="WingdingsRed 2 5 4 2 3" xfId="39406" xr:uid="{00000000-0005-0000-0000-0000669F0000}"/>
    <cellStyle name="WingdingsRed 2 5 4 3" xfId="18792" xr:uid="{00000000-0005-0000-0000-0000679F0000}"/>
    <cellStyle name="WingdingsRed 2 5 4 3 2" xfId="30280" xr:uid="{00000000-0005-0000-0000-0000689F0000}"/>
    <cellStyle name="WingdingsRed 2 5 4 3 3" xfId="41075" xr:uid="{00000000-0005-0000-0000-0000699F0000}"/>
    <cellStyle name="WingdingsRed 2 5 4 4" xfId="20502" xr:uid="{00000000-0005-0000-0000-00006A9F0000}"/>
    <cellStyle name="WingdingsRed 2 5 4 4 2" xfId="31990" xr:uid="{00000000-0005-0000-0000-00006B9F0000}"/>
    <cellStyle name="WingdingsRed 2 5 4 4 3" xfId="42602" xr:uid="{00000000-0005-0000-0000-00006C9F0000}"/>
    <cellStyle name="WingdingsRed 2 5 4 5" xfId="22236" xr:uid="{00000000-0005-0000-0000-00006D9F0000}"/>
    <cellStyle name="WingdingsRed 2 5 4 5 2" xfId="33717" xr:uid="{00000000-0005-0000-0000-00006E9F0000}"/>
    <cellStyle name="WingdingsRed 2 5 4 5 3" xfId="44141" xr:uid="{00000000-0005-0000-0000-00006F9F0000}"/>
    <cellStyle name="WingdingsRed 2 5 4 6" xfId="12481" xr:uid="{00000000-0005-0000-0000-0000709F0000}"/>
    <cellStyle name="WingdingsRed 2 5 4 7" xfId="24060" xr:uid="{00000000-0005-0000-0000-0000719F0000}"/>
    <cellStyle name="WingdingsRed 2 5 4 8" xfId="35395" xr:uid="{00000000-0005-0000-0000-0000729F0000}"/>
    <cellStyle name="WingdingsRed 2 5 5" xfId="14306" xr:uid="{00000000-0005-0000-0000-0000739F0000}"/>
    <cellStyle name="WingdingsRed 2 5 5 2" xfId="25870" xr:uid="{00000000-0005-0000-0000-0000749F0000}"/>
    <cellStyle name="WingdingsRed 2 5 5 3" xfId="37031" xr:uid="{00000000-0005-0000-0000-0000759F0000}"/>
    <cellStyle name="WingdingsRed 2 5 6" xfId="14547" xr:uid="{00000000-0005-0000-0000-0000769F0000}"/>
    <cellStyle name="WingdingsRed 2 5 6 2" xfId="26111" xr:uid="{00000000-0005-0000-0000-0000779F0000}"/>
    <cellStyle name="WingdingsRed 2 5 6 3" xfId="37253" xr:uid="{00000000-0005-0000-0000-0000789F0000}"/>
    <cellStyle name="WingdingsRed 2 5 7" xfId="16703" xr:uid="{00000000-0005-0000-0000-0000799F0000}"/>
    <cellStyle name="WingdingsRed 2 5 7 2" xfId="28257" xr:uid="{00000000-0005-0000-0000-00007A9F0000}"/>
    <cellStyle name="WingdingsRed 2 5 7 3" xfId="39134" xr:uid="{00000000-0005-0000-0000-00007B9F0000}"/>
    <cellStyle name="WingdingsRed 2 5 8" xfId="13512" xr:uid="{00000000-0005-0000-0000-00007C9F0000}"/>
    <cellStyle name="WingdingsRed 2 5 8 2" xfId="25076" xr:uid="{00000000-0005-0000-0000-00007D9F0000}"/>
    <cellStyle name="WingdingsRed 2 5 8 3" xfId="36335" xr:uid="{00000000-0005-0000-0000-00007E9F0000}"/>
    <cellStyle name="WingdingsRed 2 5 9" xfId="9219" xr:uid="{00000000-0005-0000-0000-00007F9F0000}"/>
    <cellStyle name="WingdingsRed 2 6" xfId="7250" xr:uid="{00000000-0005-0000-0000-0000809F0000}"/>
    <cellStyle name="WingdingsRed 2 6 10" xfId="9307" xr:uid="{00000000-0005-0000-0000-0000819F0000}"/>
    <cellStyle name="WingdingsRed 2 6 11" xfId="10413" xr:uid="{00000000-0005-0000-0000-0000829F0000}"/>
    <cellStyle name="WingdingsRed 2 6 2" xfId="6321" xr:uid="{00000000-0005-0000-0000-0000839F0000}"/>
    <cellStyle name="WingdingsRed 2 6 2 2" xfId="15602" xr:uid="{00000000-0005-0000-0000-0000849F0000}"/>
    <cellStyle name="WingdingsRed 2 6 2 2 2" xfId="27156" xr:uid="{00000000-0005-0000-0000-0000859F0000}"/>
    <cellStyle name="WingdingsRed 2 6 2 2 3" xfId="38163" xr:uid="{00000000-0005-0000-0000-0000869F0000}"/>
    <cellStyle name="WingdingsRed 2 6 2 3" xfId="17541" xr:uid="{00000000-0005-0000-0000-0000879F0000}"/>
    <cellStyle name="WingdingsRed 2 6 2 3 2" xfId="29029" xr:uid="{00000000-0005-0000-0000-0000889F0000}"/>
    <cellStyle name="WingdingsRed 2 6 2 3 3" xfId="39832" xr:uid="{00000000-0005-0000-0000-0000899F0000}"/>
    <cellStyle name="WingdingsRed 2 6 2 4" xfId="19121" xr:uid="{00000000-0005-0000-0000-00008A9F0000}"/>
    <cellStyle name="WingdingsRed 2 6 2 4 2" xfId="30609" xr:uid="{00000000-0005-0000-0000-00008B9F0000}"/>
    <cellStyle name="WingdingsRed 2 6 2 4 3" xfId="41387" xr:uid="{00000000-0005-0000-0000-00008C9F0000}"/>
    <cellStyle name="WingdingsRed 2 6 2 5" xfId="20855" xr:uid="{00000000-0005-0000-0000-00008D9F0000}"/>
    <cellStyle name="WingdingsRed 2 6 2 5 2" xfId="32336" xr:uid="{00000000-0005-0000-0000-00008E9F0000}"/>
    <cellStyle name="WingdingsRed 2 6 2 5 3" xfId="42926" xr:uid="{00000000-0005-0000-0000-00008F9F0000}"/>
    <cellStyle name="WingdingsRed 2 6 2 6" xfId="11024" xr:uid="{00000000-0005-0000-0000-0000909F0000}"/>
    <cellStyle name="WingdingsRed 2 6 2 7" xfId="22679" xr:uid="{00000000-0005-0000-0000-0000919F0000}"/>
    <cellStyle name="WingdingsRed 2 6 2 8" xfId="34016" xr:uid="{00000000-0005-0000-0000-0000929F0000}"/>
    <cellStyle name="WingdingsRed 2 6 3" xfId="7149" xr:uid="{00000000-0005-0000-0000-0000939F0000}"/>
    <cellStyle name="WingdingsRed 2 6 3 2" xfId="16430" xr:uid="{00000000-0005-0000-0000-0000949F0000}"/>
    <cellStyle name="WingdingsRed 2 6 3 2 2" xfId="27984" xr:uid="{00000000-0005-0000-0000-0000959F0000}"/>
    <cellStyle name="WingdingsRed 2 6 3 2 3" xfId="38893" xr:uid="{00000000-0005-0000-0000-0000969F0000}"/>
    <cellStyle name="WingdingsRed 2 6 3 3" xfId="18284" xr:uid="{00000000-0005-0000-0000-0000979F0000}"/>
    <cellStyle name="WingdingsRed 2 6 3 3 2" xfId="29772" xr:uid="{00000000-0005-0000-0000-0000989F0000}"/>
    <cellStyle name="WingdingsRed 2 6 3 3 3" xfId="40573" xr:uid="{00000000-0005-0000-0000-0000999F0000}"/>
    <cellStyle name="WingdingsRed 2 6 3 4" xfId="19949" xr:uid="{00000000-0005-0000-0000-00009A9F0000}"/>
    <cellStyle name="WingdingsRed 2 6 3 4 2" xfId="31437" xr:uid="{00000000-0005-0000-0000-00009B9F0000}"/>
    <cellStyle name="WingdingsRed 2 6 3 4 3" xfId="42117" xr:uid="{00000000-0005-0000-0000-00009C9F0000}"/>
    <cellStyle name="WingdingsRed 2 6 3 5" xfId="21683" xr:uid="{00000000-0005-0000-0000-00009D9F0000}"/>
    <cellStyle name="WingdingsRed 2 6 3 5 2" xfId="33164" xr:uid="{00000000-0005-0000-0000-00009E9F0000}"/>
    <cellStyle name="WingdingsRed 2 6 3 5 3" xfId="43656" xr:uid="{00000000-0005-0000-0000-00009F9F0000}"/>
    <cellStyle name="WingdingsRed 2 6 3 6" xfId="11852" xr:uid="{00000000-0005-0000-0000-0000A09F0000}"/>
    <cellStyle name="WingdingsRed 2 6 3 7" xfId="23507" xr:uid="{00000000-0005-0000-0000-0000A19F0000}"/>
    <cellStyle name="WingdingsRed 2 6 3 8" xfId="34844" xr:uid="{00000000-0005-0000-0000-0000A29F0000}"/>
    <cellStyle name="WingdingsRed 2 6 4" xfId="11948" xr:uid="{00000000-0005-0000-0000-0000A39F0000}"/>
    <cellStyle name="WingdingsRed 2 6 4 2" xfId="16528" xr:uid="{00000000-0005-0000-0000-0000A49F0000}"/>
    <cellStyle name="WingdingsRed 2 6 4 2 2" xfId="28082" xr:uid="{00000000-0005-0000-0000-0000A59F0000}"/>
    <cellStyle name="WingdingsRed 2 6 4 2 3" xfId="38985" xr:uid="{00000000-0005-0000-0000-0000A69F0000}"/>
    <cellStyle name="WingdingsRed 2 6 4 3" xfId="18377" xr:uid="{00000000-0005-0000-0000-0000A79F0000}"/>
    <cellStyle name="WingdingsRed 2 6 4 3 2" xfId="29865" xr:uid="{00000000-0005-0000-0000-0000A89F0000}"/>
    <cellStyle name="WingdingsRed 2 6 4 3 3" xfId="40666" xr:uid="{00000000-0005-0000-0000-0000A99F0000}"/>
    <cellStyle name="WingdingsRed 2 6 4 4" xfId="20047" xr:uid="{00000000-0005-0000-0000-0000AA9F0000}"/>
    <cellStyle name="WingdingsRed 2 6 4 4 2" xfId="31535" xr:uid="{00000000-0005-0000-0000-0000AB9F0000}"/>
    <cellStyle name="WingdingsRed 2 6 4 4 3" xfId="42209" xr:uid="{00000000-0005-0000-0000-0000AC9F0000}"/>
    <cellStyle name="WingdingsRed 2 6 4 5" xfId="21781" xr:uid="{00000000-0005-0000-0000-0000AD9F0000}"/>
    <cellStyle name="WingdingsRed 2 6 4 5 2" xfId="33262" xr:uid="{00000000-0005-0000-0000-0000AE9F0000}"/>
    <cellStyle name="WingdingsRed 2 6 4 5 3" xfId="43748" xr:uid="{00000000-0005-0000-0000-0000AF9F0000}"/>
    <cellStyle name="WingdingsRed 2 6 4 6" xfId="23605" xr:uid="{00000000-0005-0000-0000-0000B09F0000}"/>
    <cellStyle name="WingdingsRed 2 6 4 7" xfId="34940" xr:uid="{00000000-0005-0000-0000-0000B19F0000}"/>
    <cellStyle name="WingdingsRed 2 6 5" xfId="14136" xr:uid="{00000000-0005-0000-0000-0000B29F0000}"/>
    <cellStyle name="WingdingsRed 2 6 5 2" xfId="25700" xr:uid="{00000000-0005-0000-0000-0000B39F0000}"/>
    <cellStyle name="WingdingsRed 2 6 5 3" xfId="36889" xr:uid="{00000000-0005-0000-0000-0000B49F0000}"/>
    <cellStyle name="WingdingsRed 2 6 6" xfId="12819" xr:uid="{00000000-0005-0000-0000-0000B59F0000}"/>
    <cellStyle name="WingdingsRed 2 6 6 2" xfId="24389" xr:uid="{00000000-0005-0000-0000-0000B69F0000}"/>
    <cellStyle name="WingdingsRed 2 6 6 3" xfId="35707" xr:uid="{00000000-0005-0000-0000-0000B79F0000}"/>
    <cellStyle name="WingdingsRed 2 6 7" xfId="14816" xr:uid="{00000000-0005-0000-0000-0000B89F0000}"/>
    <cellStyle name="WingdingsRed 2 6 7 2" xfId="26375" xr:uid="{00000000-0005-0000-0000-0000B99F0000}"/>
    <cellStyle name="WingdingsRed 2 6 7 3" xfId="37463" xr:uid="{00000000-0005-0000-0000-0000BA9F0000}"/>
    <cellStyle name="WingdingsRed 2 6 8" xfId="12919" xr:uid="{00000000-0005-0000-0000-0000BB9F0000}"/>
    <cellStyle name="WingdingsRed 2 6 8 2" xfId="24489" xr:uid="{00000000-0005-0000-0000-0000BC9F0000}"/>
    <cellStyle name="WingdingsRed 2 6 8 3" xfId="35797" xr:uid="{00000000-0005-0000-0000-0000BD9F0000}"/>
    <cellStyle name="WingdingsRed 2 6 9" xfId="9051" xr:uid="{00000000-0005-0000-0000-0000BE9F0000}"/>
    <cellStyle name="WingdingsRed 2 7" xfId="6959" xr:uid="{00000000-0005-0000-0000-0000BF9F0000}"/>
    <cellStyle name="WingdingsRed 2 7 2" xfId="16240" xr:uid="{00000000-0005-0000-0000-0000C09F0000}"/>
    <cellStyle name="WingdingsRed 2 7 2 2" xfId="27794" xr:uid="{00000000-0005-0000-0000-0000C19F0000}"/>
    <cellStyle name="WingdingsRed 2 7 2 3" xfId="38721" xr:uid="{00000000-0005-0000-0000-0000C29F0000}"/>
    <cellStyle name="WingdingsRed 2 7 3" xfId="18110" xr:uid="{00000000-0005-0000-0000-0000C39F0000}"/>
    <cellStyle name="WingdingsRed 2 7 3 2" xfId="29598" xr:uid="{00000000-0005-0000-0000-0000C49F0000}"/>
    <cellStyle name="WingdingsRed 2 7 3 3" xfId="40399" xr:uid="{00000000-0005-0000-0000-0000C59F0000}"/>
    <cellStyle name="WingdingsRed 2 7 4" xfId="19759" xr:uid="{00000000-0005-0000-0000-0000C69F0000}"/>
    <cellStyle name="WingdingsRed 2 7 4 2" xfId="31247" xr:uid="{00000000-0005-0000-0000-0000C79F0000}"/>
    <cellStyle name="WingdingsRed 2 7 4 3" xfId="41945" xr:uid="{00000000-0005-0000-0000-0000C89F0000}"/>
    <cellStyle name="WingdingsRed 2 7 5" xfId="21493" xr:uid="{00000000-0005-0000-0000-0000C99F0000}"/>
    <cellStyle name="WingdingsRed 2 7 5 2" xfId="32974" xr:uid="{00000000-0005-0000-0000-0000CA9F0000}"/>
    <cellStyle name="WingdingsRed 2 7 5 3" xfId="43484" xr:uid="{00000000-0005-0000-0000-0000CB9F0000}"/>
    <cellStyle name="WingdingsRed 2 7 6" xfId="11662" xr:uid="{00000000-0005-0000-0000-0000CC9F0000}"/>
    <cellStyle name="WingdingsRed 2 7 7" xfId="23317" xr:uid="{00000000-0005-0000-0000-0000CD9F0000}"/>
    <cellStyle name="WingdingsRed 2 7 8" xfId="34654" xr:uid="{00000000-0005-0000-0000-0000CE9F0000}"/>
    <cellStyle name="WingdingsRed 2 8" xfId="10436" xr:uid="{00000000-0005-0000-0000-0000CF9F0000}"/>
    <cellStyle name="WingdingsRed 2 9" xfId="13699" xr:uid="{00000000-0005-0000-0000-0000D09F0000}"/>
    <cellStyle name="WingdingsRed 2 9 2" xfId="25263" xr:uid="{00000000-0005-0000-0000-0000D19F0000}"/>
    <cellStyle name="WingdingsRed 2 9 3" xfId="36495" xr:uid="{00000000-0005-0000-0000-0000D29F0000}"/>
    <cellStyle name="WingdingsRed 3" xfId="4758" xr:uid="{00000000-0005-0000-0000-0000D39F0000}"/>
    <cellStyle name="WingdingsRed 3 10" xfId="20672" xr:uid="{00000000-0005-0000-0000-0000D49F0000}"/>
    <cellStyle name="WingdingsRed 3 10 2" xfId="32156" xr:uid="{00000000-0005-0000-0000-0000D59F0000}"/>
    <cellStyle name="WingdingsRed 3 10 3" xfId="42757" xr:uid="{00000000-0005-0000-0000-0000D69F0000}"/>
    <cellStyle name="WingdingsRed 3 11" xfId="8282" xr:uid="{00000000-0005-0000-0000-0000D79F0000}"/>
    <cellStyle name="WingdingsRed 3 2" xfId="4759" xr:uid="{00000000-0005-0000-0000-0000D89F0000}"/>
    <cellStyle name="WingdingsRed 3 2 10" xfId="13191" xr:uid="{00000000-0005-0000-0000-0000D99F0000}"/>
    <cellStyle name="WingdingsRed 3 2 10 2" xfId="24759" xr:uid="{00000000-0005-0000-0000-0000DA9F0000}"/>
    <cellStyle name="WingdingsRed 3 2 10 3" xfId="36043" xr:uid="{00000000-0005-0000-0000-0000DB9F0000}"/>
    <cellStyle name="WingdingsRed 3 2 11" xfId="9042" xr:uid="{00000000-0005-0000-0000-0000DC9F0000}"/>
    <cellStyle name="WingdingsRed 3 2 12" xfId="8558" xr:uid="{00000000-0005-0000-0000-0000DD9F0000}"/>
    <cellStyle name="WingdingsRed 3 2 13" xfId="10397" xr:uid="{00000000-0005-0000-0000-0000DE9F0000}"/>
    <cellStyle name="WingdingsRed 3 2 2" xfId="6273" xr:uid="{00000000-0005-0000-0000-0000DF9F0000}"/>
    <cellStyle name="WingdingsRed 3 2 2 2" xfId="15554" xr:uid="{00000000-0005-0000-0000-0000E09F0000}"/>
    <cellStyle name="WingdingsRed 3 2 2 2 2" xfId="27108" xr:uid="{00000000-0005-0000-0000-0000E19F0000}"/>
    <cellStyle name="WingdingsRed 3 2 2 2 3" xfId="38120" xr:uid="{00000000-0005-0000-0000-0000E29F0000}"/>
    <cellStyle name="WingdingsRed 3 2 2 3" xfId="17498" xr:uid="{00000000-0005-0000-0000-0000E39F0000}"/>
    <cellStyle name="WingdingsRed 3 2 2 3 2" xfId="28986" xr:uid="{00000000-0005-0000-0000-0000E49F0000}"/>
    <cellStyle name="WingdingsRed 3 2 2 3 3" xfId="39789" xr:uid="{00000000-0005-0000-0000-0000E59F0000}"/>
    <cellStyle name="WingdingsRed 3 2 2 4" xfId="19073" xr:uid="{00000000-0005-0000-0000-0000E69F0000}"/>
    <cellStyle name="WingdingsRed 3 2 2 4 2" xfId="30561" xr:uid="{00000000-0005-0000-0000-0000E79F0000}"/>
    <cellStyle name="WingdingsRed 3 2 2 4 3" xfId="41344" xr:uid="{00000000-0005-0000-0000-0000E89F0000}"/>
    <cellStyle name="WingdingsRed 3 2 2 5" xfId="20807" xr:uid="{00000000-0005-0000-0000-0000E99F0000}"/>
    <cellStyle name="WingdingsRed 3 2 2 5 2" xfId="32289" xr:uid="{00000000-0005-0000-0000-0000EA9F0000}"/>
    <cellStyle name="WingdingsRed 3 2 2 5 3" xfId="42884" xr:uid="{00000000-0005-0000-0000-0000EB9F0000}"/>
    <cellStyle name="WingdingsRed 3 2 2 6" xfId="10979" xr:uid="{00000000-0005-0000-0000-0000EC9F0000}"/>
    <cellStyle name="WingdingsRed 3 2 2 7" xfId="22632" xr:uid="{00000000-0005-0000-0000-0000ED9F0000}"/>
    <cellStyle name="WingdingsRed 3 2 2 8" xfId="33974" xr:uid="{00000000-0005-0000-0000-0000EE9F0000}"/>
    <cellStyle name="WingdingsRed 3 2 3" xfId="7239" xr:uid="{00000000-0005-0000-0000-0000EF9F0000}"/>
    <cellStyle name="WingdingsRed 3 2 3 2" xfId="16520" xr:uid="{00000000-0005-0000-0000-0000F09F0000}"/>
    <cellStyle name="WingdingsRed 3 2 3 2 2" xfId="28074" xr:uid="{00000000-0005-0000-0000-0000F19F0000}"/>
    <cellStyle name="WingdingsRed 3 2 3 2 3" xfId="38977" xr:uid="{00000000-0005-0000-0000-0000F29F0000}"/>
    <cellStyle name="WingdingsRed 3 2 3 3" xfId="18369" xr:uid="{00000000-0005-0000-0000-0000F39F0000}"/>
    <cellStyle name="WingdingsRed 3 2 3 3 2" xfId="29857" xr:uid="{00000000-0005-0000-0000-0000F49F0000}"/>
    <cellStyle name="WingdingsRed 3 2 3 3 3" xfId="40658" xr:uid="{00000000-0005-0000-0000-0000F59F0000}"/>
    <cellStyle name="WingdingsRed 3 2 3 4" xfId="20039" xr:uid="{00000000-0005-0000-0000-0000F69F0000}"/>
    <cellStyle name="WingdingsRed 3 2 3 4 2" xfId="31527" xr:uid="{00000000-0005-0000-0000-0000F79F0000}"/>
    <cellStyle name="WingdingsRed 3 2 3 4 3" xfId="42201" xr:uid="{00000000-0005-0000-0000-0000F89F0000}"/>
    <cellStyle name="WingdingsRed 3 2 3 5" xfId="21773" xr:uid="{00000000-0005-0000-0000-0000F99F0000}"/>
    <cellStyle name="WingdingsRed 3 2 3 5 2" xfId="33254" xr:uid="{00000000-0005-0000-0000-0000FA9F0000}"/>
    <cellStyle name="WingdingsRed 3 2 3 5 3" xfId="43740" xr:uid="{00000000-0005-0000-0000-0000FB9F0000}"/>
    <cellStyle name="WingdingsRed 3 2 3 6" xfId="11940" xr:uid="{00000000-0005-0000-0000-0000FC9F0000}"/>
    <cellStyle name="WingdingsRed 3 2 3 7" xfId="23597" xr:uid="{00000000-0005-0000-0000-0000FD9F0000}"/>
    <cellStyle name="WingdingsRed 3 2 3 8" xfId="34932" xr:uid="{00000000-0005-0000-0000-0000FE9F0000}"/>
    <cellStyle name="WingdingsRed 3 2 4" xfId="6600" xr:uid="{00000000-0005-0000-0000-0000FF9F0000}"/>
    <cellStyle name="WingdingsRed 3 2 4 2" xfId="15881" xr:uid="{00000000-0005-0000-0000-000000A00000}"/>
    <cellStyle name="WingdingsRed 3 2 4 2 2" xfId="27435" xr:uid="{00000000-0005-0000-0000-000001A00000}"/>
    <cellStyle name="WingdingsRed 3 2 4 2 3" xfId="38404" xr:uid="{00000000-0005-0000-0000-000002A00000}"/>
    <cellStyle name="WingdingsRed 3 2 4 3" xfId="17789" xr:uid="{00000000-0005-0000-0000-000003A00000}"/>
    <cellStyle name="WingdingsRed 3 2 4 3 2" xfId="29277" xr:uid="{00000000-0005-0000-0000-000004A00000}"/>
    <cellStyle name="WingdingsRed 3 2 4 3 3" xfId="40080" xr:uid="{00000000-0005-0000-0000-000005A00000}"/>
    <cellStyle name="WingdingsRed 3 2 4 4" xfId="19400" xr:uid="{00000000-0005-0000-0000-000006A00000}"/>
    <cellStyle name="WingdingsRed 3 2 4 4 2" xfId="30888" xr:uid="{00000000-0005-0000-0000-000007A00000}"/>
    <cellStyle name="WingdingsRed 3 2 4 4 3" xfId="41628" xr:uid="{00000000-0005-0000-0000-000008A00000}"/>
    <cellStyle name="WingdingsRed 3 2 4 5" xfId="21134" xr:uid="{00000000-0005-0000-0000-000009A00000}"/>
    <cellStyle name="WingdingsRed 3 2 4 5 2" xfId="32615" xr:uid="{00000000-0005-0000-0000-00000AA00000}"/>
    <cellStyle name="WingdingsRed 3 2 4 5 3" xfId="43167" xr:uid="{00000000-0005-0000-0000-00000BA00000}"/>
    <cellStyle name="WingdingsRed 3 2 4 6" xfId="11303" xr:uid="{00000000-0005-0000-0000-00000CA00000}"/>
    <cellStyle name="WingdingsRed 3 2 4 7" xfId="22958" xr:uid="{00000000-0005-0000-0000-00000DA00000}"/>
    <cellStyle name="WingdingsRed 3 2 4 8" xfId="34295" xr:uid="{00000000-0005-0000-0000-00000EA00000}"/>
    <cellStyle name="WingdingsRed 3 2 5" xfId="6966" xr:uid="{00000000-0005-0000-0000-00000FA00000}"/>
    <cellStyle name="WingdingsRed 3 2 5 2" xfId="16247" xr:uid="{00000000-0005-0000-0000-000010A00000}"/>
    <cellStyle name="WingdingsRed 3 2 5 2 2" xfId="27801" xr:uid="{00000000-0005-0000-0000-000011A00000}"/>
    <cellStyle name="WingdingsRed 3 2 5 2 3" xfId="38727" xr:uid="{00000000-0005-0000-0000-000012A00000}"/>
    <cellStyle name="WingdingsRed 3 2 5 3" xfId="18116" xr:uid="{00000000-0005-0000-0000-000013A00000}"/>
    <cellStyle name="WingdingsRed 3 2 5 3 2" xfId="29604" xr:uid="{00000000-0005-0000-0000-000014A00000}"/>
    <cellStyle name="WingdingsRed 3 2 5 3 3" xfId="40405" xr:uid="{00000000-0005-0000-0000-000015A00000}"/>
    <cellStyle name="WingdingsRed 3 2 5 4" xfId="19766" xr:uid="{00000000-0005-0000-0000-000016A00000}"/>
    <cellStyle name="WingdingsRed 3 2 5 4 2" xfId="31254" xr:uid="{00000000-0005-0000-0000-000017A00000}"/>
    <cellStyle name="WingdingsRed 3 2 5 4 3" xfId="41951" xr:uid="{00000000-0005-0000-0000-000018A00000}"/>
    <cellStyle name="WingdingsRed 3 2 5 5" xfId="21500" xr:uid="{00000000-0005-0000-0000-000019A00000}"/>
    <cellStyle name="WingdingsRed 3 2 5 5 2" xfId="32981" xr:uid="{00000000-0005-0000-0000-00001AA00000}"/>
    <cellStyle name="WingdingsRed 3 2 5 5 3" xfId="43490" xr:uid="{00000000-0005-0000-0000-00001BA00000}"/>
    <cellStyle name="WingdingsRed 3 2 5 6" xfId="11669" xr:uid="{00000000-0005-0000-0000-00001CA00000}"/>
    <cellStyle name="WingdingsRed 3 2 5 7" xfId="23324" xr:uid="{00000000-0005-0000-0000-00001DA00000}"/>
    <cellStyle name="WingdingsRed 3 2 5 8" xfId="34661" xr:uid="{00000000-0005-0000-0000-00001EA00000}"/>
    <cellStyle name="WingdingsRed 3 2 6" xfId="10440" xr:uid="{00000000-0005-0000-0000-00001FA00000}"/>
    <cellStyle name="WingdingsRed 3 2 7" xfId="14127" xr:uid="{00000000-0005-0000-0000-000020A00000}"/>
    <cellStyle name="WingdingsRed 3 2 7 2" xfId="25691" xr:uid="{00000000-0005-0000-0000-000021A00000}"/>
    <cellStyle name="WingdingsRed 3 2 7 3" xfId="36881" xr:uid="{00000000-0005-0000-0000-000022A00000}"/>
    <cellStyle name="WingdingsRed 3 2 8" xfId="13023" xr:uid="{00000000-0005-0000-0000-000023A00000}"/>
    <cellStyle name="WingdingsRed 3 2 8 2" xfId="24592" xr:uid="{00000000-0005-0000-0000-000024A00000}"/>
    <cellStyle name="WingdingsRed 3 2 8 3" xfId="35881" xr:uid="{00000000-0005-0000-0000-000025A00000}"/>
    <cellStyle name="WingdingsRed 3 2 9" xfId="12802" xr:uid="{00000000-0005-0000-0000-000026A00000}"/>
    <cellStyle name="WingdingsRed 3 2 9 2" xfId="24372" xr:uid="{00000000-0005-0000-0000-000027A00000}"/>
    <cellStyle name="WingdingsRed 3 2 9 3" xfId="35693" xr:uid="{00000000-0005-0000-0000-000028A00000}"/>
    <cellStyle name="WingdingsRed 3 3" xfId="4760" xr:uid="{00000000-0005-0000-0000-000029A00000}"/>
    <cellStyle name="WingdingsRed 3 3 10" xfId="9220" xr:uid="{00000000-0005-0000-0000-00002AA00000}"/>
    <cellStyle name="WingdingsRed 3 3 11" xfId="8534" xr:uid="{00000000-0005-0000-0000-00002BA00000}"/>
    <cellStyle name="WingdingsRed 3 3 12" xfId="8122" xr:uid="{00000000-0005-0000-0000-00002CA00000}"/>
    <cellStyle name="WingdingsRed 3 3 2" xfId="7436" xr:uid="{00000000-0005-0000-0000-00002DA00000}"/>
    <cellStyle name="WingdingsRed 3 3 2 2" xfId="16663" xr:uid="{00000000-0005-0000-0000-00002EA00000}"/>
    <cellStyle name="WingdingsRed 3 3 2 2 2" xfId="28217" xr:uid="{00000000-0005-0000-0000-00002FA00000}"/>
    <cellStyle name="WingdingsRed 3 3 2 2 3" xfId="39098" xr:uid="{00000000-0005-0000-0000-000030A00000}"/>
    <cellStyle name="WingdingsRed 3 3 2 3" xfId="18495" xr:uid="{00000000-0005-0000-0000-000031A00000}"/>
    <cellStyle name="WingdingsRed 3 3 2 3 2" xfId="29983" xr:uid="{00000000-0005-0000-0000-000032A00000}"/>
    <cellStyle name="WingdingsRed 3 3 2 3 3" xfId="40782" xr:uid="{00000000-0005-0000-0000-000033A00000}"/>
    <cellStyle name="WingdingsRed 3 3 2 4" xfId="20182" xr:uid="{00000000-0005-0000-0000-000034A00000}"/>
    <cellStyle name="WingdingsRed 3 3 2 4 2" xfId="31670" xr:uid="{00000000-0005-0000-0000-000035A00000}"/>
    <cellStyle name="WingdingsRed 3 3 2 4 3" xfId="42322" xr:uid="{00000000-0005-0000-0000-000036A00000}"/>
    <cellStyle name="WingdingsRed 3 3 2 5" xfId="21916" xr:uid="{00000000-0005-0000-0000-000037A00000}"/>
    <cellStyle name="WingdingsRed 3 3 2 5 2" xfId="33397" xr:uid="{00000000-0005-0000-0000-000038A00000}"/>
    <cellStyle name="WingdingsRed 3 3 2 5 3" xfId="43861" xr:uid="{00000000-0005-0000-0000-000039A00000}"/>
    <cellStyle name="WingdingsRed 3 3 2 6" xfId="12083" xr:uid="{00000000-0005-0000-0000-00003AA00000}"/>
    <cellStyle name="WingdingsRed 3 3 2 7" xfId="23740" xr:uid="{00000000-0005-0000-0000-00003BA00000}"/>
    <cellStyle name="WingdingsRed 3 3 2 8" xfId="35075" xr:uid="{00000000-0005-0000-0000-00003CA00000}"/>
    <cellStyle name="WingdingsRed 3 3 3" xfId="7040" xr:uid="{00000000-0005-0000-0000-00003DA00000}"/>
    <cellStyle name="WingdingsRed 3 3 3 2" xfId="16321" xr:uid="{00000000-0005-0000-0000-00003EA00000}"/>
    <cellStyle name="WingdingsRed 3 3 3 2 2" xfId="27875" xr:uid="{00000000-0005-0000-0000-00003FA00000}"/>
    <cellStyle name="WingdingsRed 3 3 3 2 3" xfId="38791" xr:uid="{00000000-0005-0000-0000-000040A00000}"/>
    <cellStyle name="WingdingsRed 3 3 3 3" xfId="18181" xr:uid="{00000000-0005-0000-0000-000041A00000}"/>
    <cellStyle name="WingdingsRed 3 3 3 3 2" xfId="29669" xr:uid="{00000000-0005-0000-0000-000042A00000}"/>
    <cellStyle name="WingdingsRed 3 3 3 3 3" xfId="40470" xr:uid="{00000000-0005-0000-0000-000043A00000}"/>
    <cellStyle name="WingdingsRed 3 3 3 4" xfId="19840" xr:uid="{00000000-0005-0000-0000-000044A00000}"/>
    <cellStyle name="WingdingsRed 3 3 3 4 2" xfId="31328" xr:uid="{00000000-0005-0000-0000-000045A00000}"/>
    <cellStyle name="WingdingsRed 3 3 3 4 3" xfId="42015" xr:uid="{00000000-0005-0000-0000-000046A00000}"/>
    <cellStyle name="WingdingsRed 3 3 3 5" xfId="21574" xr:uid="{00000000-0005-0000-0000-000047A00000}"/>
    <cellStyle name="WingdingsRed 3 3 3 5 2" xfId="33055" xr:uid="{00000000-0005-0000-0000-000048A00000}"/>
    <cellStyle name="WingdingsRed 3 3 3 5 3" xfId="43554" xr:uid="{00000000-0005-0000-0000-000049A00000}"/>
    <cellStyle name="WingdingsRed 3 3 3 6" xfId="11743" xr:uid="{00000000-0005-0000-0000-00004AA00000}"/>
    <cellStyle name="WingdingsRed 3 3 3 7" xfId="23398" xr:uid="{00000000-0005-0000-0000-00004BA00000}"/>
    <cellStyle name="WingdingsRed 3 3 3 8" xfId="34735" xr:uid="{00000000-0005-0000-0000-00004CA00000}"/>
    <cellStyle name="WingdingsRed 3 3 4" xfId="8031" xr:uid="{00000000-0005-0000-0000-00004DA00000}"/>
    <cellStyle name="WingdingsRed 3 3 4 2" xfId="17016" xr:uid="{00000000-0005-0000-0000-00004EA00000}"/>
    <cellStyle name="WingdingsRed 3 3 4 2 2" xfId="28570" xr:uid="{00000000-0005-0000-0000-00004FA00000}"/>
    <cellStyle name="WingdingsRed 3 3 4 2 3" xfId="39407" xr:uid="{00000000-0005-0000-0000-000050A00000}"/>
    <cellStyle name="WingdingsRed 3 3 4 3" xfId="18793" xr:uid="{00000000-0005-0000-0000-000051A00000}"/>
    <cellStyle name="WingdingsRed 3 3 4 3 2" xfId="30281" xr:uid="{00000000-0005-0000-0000-000052A00000}"/>
    <cellStyle name="WingdingsRed 3 3 4 3 3" xfId="41076" xr:uid="{00000000-0005-0000-0000-000053A00000}"/>
    <cellStyle name="WingdingsRed 3 3 4 4" xfId="20503" xr:uid="{00000000-0005-0000-0000-000054A00000}"/>
    <cellStyle name="WingdingsRed 3 3 4 4 2" xfId="31991" xr:uid="{00000000-0005-0000-0000-000055A00000}"/>
    <cellStyle name="WingdingsRed 3 3 4 4 3" xfId="42603" xr:uid="{00000000-0005-0000-0000-000056A00000}"/>
    <cellStyle name="WingdingsRed 3 3 4 5" xfId="22237" xr:uid="{00000000-0005-0000-0000-000057A00000}"/>
    <cellStyle name="WingdingsRed 3 3 4 5 2" xfId="33718" xr:uid="{00000000-0005-0000-0000-000058A00000}"/>
    <cellStyle name="WingdingsRed 3 3 4 5 3" xfId="44142" xr:uid="{00000000-0005-0000-0000-000059A00000}"/>
    <cellStyle name="WingdingsRed 3 3 4 6" xfId="12482" xr:uid="{00000000-0005-0000-0000-00005AA00000}"/>
    <cellStyle name="WingdingsRed 3 3 4 7" xfId="24061" xr:uid="{00000000-0005-0000-0000-00005BA00000}"/>
    <cellStyle name="WingdingsRed 3 3 4 8" xfId="35396" xr:uid="{00000000-0005-0000-0000-00005CA00000}"/>
    <cellStyle name="WingdingsRed 3 3 5" xfId="10441" xr:uid="{00000000-0005-0000-0000-00005DA00000}"/>
    <cellStyle name="WingdingsRed 3 3 6" xfId="14307" xr:uid="{00000000-0005-0000-0000-00005EA00000}"/>
    <cellStyle name="WingdingsRed 3 3 6 2" xfId="25871" xr:uid="{00000000-0005-0000-0000-00005FA00000}"/>
    <cellStyle name="WingdingsRed 3 3 6 3" xfId="37032" xr:uid="{00000000-0005-0000-0000-000060A00000}"/>
    <cellStyle name="WingdingsRed 3 3 7" xfId="13398" xr:uid="{00000000-0005-0000-0000-000061A00000}"/>
    <cellStyle name="WingdingsRed 3 3 7 2" xfId="24965" xr:uid="{00000000-0005-0000-0000-000062A00000}"/>
    <cellStyle name="WingdingsRed 3 3 7 3" xfId="36234" xr:uid="{00000000-0005-0000-0000-000063A00000}"/>
    <cellStyle name="WingdingsRed 3 3 8" xfId="14411" xr:uid="{00000000-0005-0000-0000-000064A00000}"/>
    <cellStyle name="WingdingsRed 3 3 8 2" xfId="25975" xr:uid="{00000000-0005-0000-0000-000065A00000}"/>
    <cellStyle name="WingdingsRed 3 3 8 3" xfId="37119" xr:uid="{00000000-0005-0000-0000-000066A00000}"/>
    <cellStyle name="WingdingsRed 3 3 9" xfId="13740" xr:uid="{00000000-0005-0000-0000-000067A00000}"/>
    <cellStyle name="WingdingsRed 3 3 9 2" xfId="25304" xr:uid="{00000000-0005-0000-0000-000068A00000}"/>
    <cellStyle name="WingdingsRed 3 3 9 3" xfId="36534" xr:uid="{00000000-0005-0000-0000-000069A00000}"/>
    <cellStyle name="WingdingsRed 3 4" xfId="5558" xr:uid="{00000000-0005-0000-0000-00006AA00000}"/>
    <cellStyle name="WingdingsRed 3 4 2" xfId="15349" xr:uid="{00000000-0005-0000-0000-00006BA00000}"/>
    <cellStyle name="WingdingsRed 3 4 2 2" xfId="26904" xr:uid="{00000000-0005-0000-0000-00006CA00000}"/>
    <cellStyle name="WingdingsRed 3 4 2 3" xfId="37928" xr:uid="{00000000-0005-0000-0000-00006DA00000}"/>
    <cellStyle name="WingdingsRed 3 4 3" xfId="17320" xr:uid="{00000000-0005-0000-0000-00006EA00000}"/>
    <cellStyle name="WingdingsRed 3 4 3 2" xfId="28808" xr:uid="{00000000-0005-0000-0000-00006FA00000}"/>
    <cellStyle name="WingdingsRed 3 4 3 3" xfId="39613" xr:uid="{00000000-0005-0000-0000-000070A00000}"/>
    <cellStyle name="WingdingsRed 3 4 4" xfId="18927" xr:uid="{00000000-0005-0000-0000-000071A00000}"/>
    <cellStyle name="WingdingsRed 3 4 4 2" xfId="30415" xr:uid="{00000000-0005-0000-0000-000072A00000}"/>
    <cellStyle name="WingdingsRed 3 4 4 3" xfId="41204" xr:uid="{00000000-0005-0000-0000-000073A00000}"/>
    <cellStyle name="WingdingsRed 3 4 5" xfId="20667" xr:uid="{00000000-0005-0000-0000-000074A00000}"/>
    <cellStyle name="WingdingsRed 3 4 5 2" xfId="32151" xr:uid="{00000000-0005-0000-0000-000075A00000}"/>
    <cellStyle name="WingdingsRed 3 4 5 3" xfId="42752" xr:uid="{00000000-0005-0000-0000-000076A00000}"/>
    <cellStyle name="WingdingsRed 3 4 6" xfId="10762" xr:uid="{00000000-0005-0000-0000-000077A00000}"/>
    <cellStyle name="WingdingsRed 3 4 7" xfId="22499" xr:uid="{00000000-0005-0000-0000-000078A00000}"/>
    <cellStyle name="WingdingsRed 3 4 8" xfId="33846" xr:uid="{00000000-0005-0000-0000-000079A00000}"/>
    <cellStyle name="WingdingsRed 3 5" xfId="10439" xr:uid="{00000000-0005-0000-0000-00007AA00000}"/>
    <cellStyle name="WingdingsRed 3 6" xfId="13700" xr:uid="{00000000-0005-0000-0000-00007BA00000}"/>
    <cellStyle name="WingdingsRed 3 6 2" xfId="25264" xr:uid="{00000000-0005-0000-0000-00007CA00000}"/>
    <cellStyle name="WingdingsRed 3 6 3" xfId="36496" xr:uid="{00000000-0005-0000-0000-00007DA00000}"/>
    <cellStyle name="WingdingsRed 3 7" xfId="12681" xr:uid="{00000000-0005-0000-0000-00007EA00000}"/>
    <cellStyle name="WingdingsRed 3 7 2" xfId="24251" xr:uid="{00000000-0005-0000-0000-00007FA00000}"/>
    <cellStyle name="WingdingsRed 3 7 3" xfId="35582" xr:uid="{00000000-0005-0000-0000-000080A00000}"/>
    <cellStyle name="WingdingsRed 3 8" xfId="13970" xr:uid="{00000000-0005-0000-0000-000081A00000}"/>
    <cellStyle name="WingdingsRed 3 8 2" xfId="25534" xr:uid="{00000000-0005-0000-0000-000082A00000}"/>
    <cellStyle name="WingdingsRed 3 8 3" xfId="36738" xr:uid="{00000000-0005-0000-0000-000083A00000}"/>
    <cellStyle name="WingdingsRed 3 9" xfId="17165" xr:uid="{00000000-0005-0000-0000-000084A00000}"/>
    <cellStyle name="WingdingsRed 3 9 2" xfId="28653" xr:uid="{00000000-0005-0000-0000-000085A00000}"/>
    <cellStyle name="WingdingsRed 3 9 3" xfId="39474" xr:uid="{00000000-0005-0000-0000-000086A00000}"/>
    <cellStyle name="WingdingsRed 4" xfId="4761" xr:uid="{00000000-0005-0000-0000-000087A00000}"/>
    <cellStyle name="WingdingsRed 4 10" xfId="15479" xr:uid="{00000000-0005-0000-0000-000088A00000}"/>
    <cellStyle name="WingdingsRed 4 10 2" xfId="27033" xr:uid="{00000000-0005-0000-0000-000089A00000}"/>
    <cellStyle name="WingdingsRed 4 10 3" xfId="38053" xr:uid="{00000000-0005-0000-0000-00008AA00000}"/>
    <cellStyle name="WingdingsRed 4 11" xfId="9039" xr:uid="{00000000-0005-0000-0000-00008BA00000}"/>
    <cellStyle name="WingdingsRed 4 12" xfId="9318" xr:uid="{00000000-0005-0000-0000-00008CA00000}"/>
    <cellStyle name="WingdingsRed 4 13" xfId="8364" xr:uid="{00000000-0005-0000-0000-00008DA00000}"/>
    <cellStyle name="WingdingsRed 4 2" xfId="6270" xr:uid="{00000000-0005-0000-0000-00008EA00000}"/>
    <cellStyle name="WingdingsRed 4 2 2" xfId="15551" xr:uid="{00000000-0005-0000-0000-00008FA00000}"/>
    <cellStyle name="WingdingsRed 4 2 2 2" xfId="27105" xr:uid="{00000000-0005-0000-0000-000090A00000}"/>
    <cellStyle name="WingdingsRed 4 2 2 3" xfId="38117" xr:uid="{00000000-0005-0000-0000-000091A00000}"/>
    <cellStyle name="WingdingsRed 4 2 3" xfId="17495" xr:uid="{00000000-0005-0000-0000-000092A00000}"/>
    <cellStyle name="WingdingsRed 4 2 3 2" xfId="28983" xr:uid="{00000000-0005-0000-0000-000093A00000}"/>
    <cellStyle name="WingdingsRed 4 2 3 3" xfId="39786" xr:uid="{00000000-0005-0000-0000-000094A00000}"/>
    <cellStyle name="WingdingsRed 4 2 4" xfId="19070" xr:uid="{00000000-0005-0000-0000-000095A00000}"/>
    <cellStyle name="WingdingsRed 4 2 4 2" xfId="30558" xr:uid="{00000000-0005-0000-0000-000096A00000}"/>
    <cellStyle name="WingdingsRed 4 2 4 3" xfId="41341" xr:uid="{00000000-0005-0000-0000-000097A00000}"/>
    <cellStyle name="WingdingsRed 4 2 5" xfId="20804" xr:uid="{00000000-0005-0000-0000-000098A00000}"/>
    <cellStyle name="WingdingsRed 4 2 5 2" xfId="32286" xr:uid="{00000000-0005-0000-0000-000099A00000}"/>
    <cellStyle name="WingdingsRed 4 2 5 3" xfId="42881" xr:uid="{00000000-0005-0000-0000-00009AA00000}"/>
    <cellStyle name="WingdingsRed 4 2 6" xfId="10976" xr:uid="{00000000-0005-0000-0000-00009BA00000}"/>
    <cellStyle name="WingdingsRed 4 2 7" xfId="22629" xr:uid="{00000000-0005-0000-0000-00009CA00000}"/>
    <cellStyle name="WingdingsRed 4 2 8" xfId="33971" xr:uid="{00000000-0005-0000-0000-00009DA00000}"/>
    <cellStyle name="WingdingsRed 4 3" xfId="7236" xr:uid="{00000000-0005-0000-0000-00009EA00000}"/>
    <cellStyle name="WingdingsRed 4 3 2" xfId="16517" xr:uid="{00000000-0005-0000-0000-00009FA00000}"/>
    <cellStyle name="WingdingsRed 4 3 2 2" xfId="28071" xr:uid="{00000000-0005-0000-0000-0000A0A00000}"/>
    <cellStyle name="WingdingsRed 4 3 2 3" xfId="38974" xr:uid="{00000000-0005-0000-0000-0000A1A00000}"/>
    <cellStyle name="WingdingsRed 4 3 3" xfId="18366" xr:uid="{00000000-0005-0000-0000-0000A2A00000}"/>
    <cellStyle name="WingdingsRed 4 3 3 2" xfId="29854" xr:uid="{00000000-0005-0000-0000-0000A3A00000}"/>
    <cellStyle name="WingdingsRed 4 3 3 3" xfId="40655" xr:uid="{00000000-0005-0000-0000-0000A4A00000}"/>
    <cellStyle name="WingdingsRed 4 3 4" xfId="20036" xr:uid="{00000000-0005-0000-0000-0000A5A00000}"/>
    <cellStyle name="WingdingsRed 4 3 4 2" xfId="31524" xr:uid="{00000000-0005-0000-0000-0000A6A00000}"/>
    <cellStyle name="WingdingsRed 4 3 4 3" xfId="42198" xr:uid="{00000000-0005-0000-0000-0000A7A00000}"/>
    <cellStyle name="WingdingsRed 4 3 5" xfId="21770" xr:uid="{00000000-0005-0000-0000-0000A8A00000}"/>
    <cellStyle name="WingdingsRed 4 3 5 2" xfId="33251" xr:uid="{00000000-0005-0000-0000-0000A9A00000}"/>
    <cellStyle name="WingdingsRed 4 3 5 3" xfId="43737" xr:uid="{00000000-0005-0000-0000-0000AAA00000}"/>
    <cellStyle name="WingdingsRed 4 3 6" xfId="11937" xr:uid="{00000000-0005-0000-0000-0000ABA00000}"/>
    <cellStyle name="WingdingsRed 4 3 7" xfId="23594" xr:uid="{00000000-0005-0000-0000-0000ACA00000}"/>
    <cellStyle name="WingdingsRed 4 3 8" xfId="34929" xr:uid="{00000000-0005-0000-0000-0000ADA00000}"/>
    <cellStyle name="WingdingsRed 4 4" xfId="7014" xr:uid="{00000000-0005-0000-0000-0000AEA00000}"/>
    <cellStyle name="WingdingsRed 4 4 2" xfId="16295" xr:uid="{00000000-0005-0000-0000-0000AFA00000}"/>
    <cellStyle name="WingdingsRed 4 4 2 2" xfId="27849" xr:uid="{00000000-0005-0000-0000-0000B0A00000}"/>
    <cellStyle name="WingdingsRed 4 4 2 3" xfId="38765" xr:uid="{00000000-0005-0000-0000-0000B1A00000}"/>
    <cellStyle name="WingdingsRed 4 4 3" xfId="18155" xr:uid="{00000000-0005-0000-0000-0000B2A00000}"/>
    <cellStyle name="WingdingsRed 4 4 3 2" xfId="29643" xr:uid="{00000000-0005-0000-0000-0000B3A00000}"/>
    <cellStyle name="WingdingsRed 4 4 3 3" xfId="40444" xr:uid="{00000000-0005-0000-0000-0000B4A00000}"/>
    <cellStyle name="WingdingsRed 4 4 4" xfId="19814" xr:uid="{00000000-0005-0000-0000-0000B5A00000}"/>
    <cellStyle name="WingdingsRed 4 4 4 2" xfId="31302" xr:uid="{00000000-0005-0000-0000-0000B6A00000}"/>
    <cellStyle name="WingdingsRed 4 4 4 3" xfId="41989" xr:uid="{00000000-0005-0000-0000-0000B7A00000}"/>
    <cellStyle name="WingdingsRed 4 4 5" xfId="21548" xr:uid="{00000000-0005-0000-0000-0000B8A00000}"/>
    <cellStyle name="WingdingsRed 4 4 5 2" xfId="33029" xr:uid="{00000000-0005-0000-0000-0000B9A00000}"/>
    <cellStyle name="WingdingsRed 4 4 5 3" xfId="43528" xr:uid="{00000000-0005-0000-0000-0000BAA00000}"/>
    <cellStyle name="WingdingsRed 4 4 6" xfId="11717" xr:uid="{00000000-0005-0000-0000-0000BBA00000}"/>
    <cellStyle name="WingdingsRed 4 4 7" xfId="23372" xr:uid="{00000000-0005-0000-0000-0000BCA00000}"/>
    <cellStyle name="WingdingsRed 4 4 8" xfId="34709" xr:uid="{00000000-0005-0000-0000-0000BDA00000}"/>
    <cellStyle name="WingdingsRed 4 5" xfId="6667" xr:uid="{00000000-0005-0000-0000-0000BEA00000}"/>
    <cellStyle name="WingdingsRed 4 5 2" xfId="15948" xr:uid="{00000000-0005-0000-0000-0000BFA00000}"/>
    <cellStyle name="WingdingsRed 4 5 2 2" xfId="27502" xr:uid="{00000000-0005-0000-0000-0000C0A00000}"/>
    <cellStyle name="WingdingsRed 4 5 2 3" xfId="38467" xr:uid="{00000000-0005-0000-0000-0000C1A00000}"/>
    <cellStyle name="WingdingsRed 4 5 3" xfId="17853" xr:uid="{00000000-0005-0000-0000-0000C2A00000}"/>
    <cellStyle name="WingdingsRed 4 5 3 2" xfId="29341" xr:uid="{00000000-0005-0000-0000-0000C3A00000}"/>
    <cellStyle name="WingdingsRed 4 5 3 3" xfId="40144" xr:uid="{00000000-0005-0000-0000-0000C4A00000}"/>
    <cellStyle name="WingdingsRed 4 5 4" xfId="19467" xr:uid="{00000000-0005-0000-0000-0000C5A00000}"/>
    <cellStyle name="WingdingsRed 4 5 4 2" xfId="30955" xr:uid="{00000000-0005-0000-0000-0000C6A00000}"/>
    <cellStyle name="WingdingsRed 4 5 4 3" xfId="41691" xr:uid="{00000000-0005-0000-0000-0000C7A00000}"/>
    <cellStyle name="WingdingsRed 4 5 5" xfId="21201" xr:uid="{00000000-0005-0000-0000-0000C8A00000}"/>
    <cellStyle name="WingdingsRed 4 5 5 2" xfId="32682" xr:uid="{00000000-0005-0000-0000-0000C9A00000}"/>
    <cellStyle name="WingdingsRed 4 5 5 3" xfId="43230" xr:uid="{00000000-0005-0000-0000-0000CAA00000}"/>
    <cellStyle name="WingdingsRed 4 5 6" xfId="11370" xr:uid="{00000000-0005-0000-0000-0000CBA00000}"/>
    <cellStyle name="WingdingsRed 4 5 7" xfId="23025" xr:uid="{00000000-0005-0000-0000-0000CCA00000}"/>
    <cellStyle name="WingdingsRed 4 5 8" xfId="34362" xr:uid="{00000000-0005-0000-0000-0000CDA00000}"/>
    <cellStyle name="WingdingsRed 4 6" xfId="10442" xr:uid="{00000000-0005-0000-0000-0000CEA00000}"/>
    <cellStyle name="WingdingsRed 4 7" xfId="14124" xr:uid="{00000000-0005-0000-0000-0000CFA00000}"/>
    <cellStyle name="WingdingsRed 4 7 2" xfId="25688" xr:uid="{00000000-0005-0000-0000-0000D0A00000}"/>
    <cellStyle name="WingdingsRed 4 7 3" xfId="36878" xr:uid="{00000000-0005-0000-0000-0000D1A00000}"/>
    <cellStyle name="WingdingsRed 4 8" xfId="13024" xr:uid="{00000000-0005-0000-0000-0000D2A00000}"/>
    <cellStyle name="WingdingsRed 4 8 2" xfId="24593" xr:uid="{00000000-0005-0000-0000-0000D3A00000}"/>
    <cellStyle name="WingdingsRed 4 8 3" xfId="35882" xr:uid="{00000000-0005-0000-0000-0000D4A00000}"/>
    <cellStyle name="WingdingsRed 4 9" xfId="15061" xr:uid="{00000000-0005-0000-0000-0000D5A00000}"/>
    <cellStyle name="WingdingsRed 4 9 2" xfId="26619" xr:uid="{00000000-0005-0000-0000-0000D6A00000}"/>
    <cellStyle name="WingdingsRed 4 9 3" xfId="37668" xr:uid="{00000000-0005-0000-0000-0000D7A00000}"/>
    <cellStyle name="WingdingsRed 5" xfId="4762" xr:uid="{00000000-0005-0000-0000-0000D8A00000}"/>
    <cellStyle name="WingdingsRed 5 10" xfId="9218" xr:uid="{00000000-0005-0000-0000-0000D9A00000}"/>
    <cellStyle name="WingdingsRed 5 11" xfId="8867" xr:uid="{00000000-0005-0000-0000-0000DAA00000}"/>
    <cellStyle name="WingdingsRed 5 12" xfId="8109" xr:uid="{00000000-0005-0000-0000-0000DBA00000}"/>
    <cellStyle name="WingdingsRed 5 2" xfId="7434" xr:uid="{00000000-0005-0000-0000-0000DCA00000}"/>
    <cellStyle name="WingdingsRed 5 2 2" xfId="16661" xr:uid="{00000000-0005-0000-0000-0000DDA00000}"/>
    <cellStyle name="WingdingsRed 5 2 2 2" xfId="28215" xr:uid="{00000000-0005-0000-0000-0000DEA00000}"/>
    <cellStyle name="WingdingsRed 5 2 2 3" xfId="39096" xr:uid="{00000000-0005-0000-0000-0000DFA00000}"/>
    <cellStyle name="WingdingsRed 5 2 3" xfId="18493" xr:uid="{00000000-0005-0000-0000-0000E0A00000}"/>
    <cellStyle name="WingdingsRed 5 2 3 2" xfId="29981" xr:uid="{00000000-0005-0000-0000-0000E1A00000}"/>
    <cellStyle name="WingdingsRed 5 2 3 3" xfId="40780" xr:uid="{00000000-0005-0000-0000-0000E2A00000}"/>
    <cellStyle name="WingdingsRed 5 2 4" xfId="20180" xr:uid="{00000000-0005-0000-0000-0000E3A00000}"/>
    <cellStyle name="WingdingsRed 5 2 4 2" xfId="31668" xr:uid="{00000000-0005-0000-0000-0000E4A00000}"/>
    <cellStyle name="WingdingsRed 5 2 4 3" xfId="42320" xr:uid="{00000000-0005-0000-0000-0000E5A00000}"/>
    <cellStyle name="WingdingsRed 5 2 5" xfId="21914" xr:uid="{00000000-0005-0000-0000-0000E6A00000}"/>
    <cellStyle name="WingdingsRed 5 2 5 2" xfId="33395" xr:uid="{00000000-0005-0000-0000-0000E7A00000}"/>
    <cellStyle name="WingdingsRed 5 2 5 3" xfId="43859" xr:uid="{00000000-0005-0000-0000-0000E8A00000}"/>
    <cellStyle name="WingdingsRed 5 2 6" xfId="12081" xr:uid="{00000000-0005-0000-0000-0000E9A00000}"/>
    <cellStyle name="WingdingsRed 5 2 7" xfId="23738" xr:uid="{00000000-0005-0000-0000-0000EAA00000}"/>
    <cellStyle name="WingdingsRed 5 2 8" xfId="35073" xr:uid="{00000000-0005-0000-0000-0000EBA00000}"/>
    <cellStyle name="WingdingsRed 5 3" xfId="7037" xr:uid="{00000000-0005-0000-0000-0000ECA00000}"/>
    <cellStyle name="WingdingsRed 5 3 2" xfId="16318" xr:uid="{00000000-0005-0000-0000-0000EDA00000}"/>
    <cellStyle name="WingdingsRed 5 3 2 2" xfId="27872" xr:uid="{00000000-0005-0000-0000-0000EEA00000}"/>
    <cellStyle name="WingdingsRed 5 3 2 3" xfId="38788" xr:uid="{00000000-0005-0000-0000-0000EFA00000}"/>
    <cellStyle name="WingdingsRed 5 3 3" xfId="18178" xr:uid="{00000000-0005-0000-0000-0000F0A00000}"/>
    <cellStyle name="WingdingsRed 5 3 3 2" xfId="29666" xr:uid="{00000000-0005-0000-0000-0000F1A00000}"/>
    <cellStyle name="WingdingsRed 5 3 3 3" xfId="40467" xr:uid="{00000000-0005-0000-0000-0000F2A00000}"/>
    <cellStyle name="WingdingsRed 5 3 4" xfId="19837" xr:uid="{00000000-0005-0000-0000-0000F3A00000}"/>
    <cellStyle name="WingdingsRed 5 3 4 2" xfId="31325" xr:uid="{00000000-0005-0000-0000-0000F4A00000}"/>
    <cellStyle name="WingdingsRed 5 3 4 3" xfId="42012" xr:uid="{00000000-0005-0000-0000-0000F5A00000}"/>
    <cellStyle name="WingdingsRed 5 3 5" xfId="21571" xr:uid="{00000000-0005-0000-0000-0000F6A00000}"/>
    <cellStyle name="WingdingsRed 5 3 5 2" xfId="33052" xr:uid="{00000000-0005-0000-0000-0000F7A00000}"/>
    <cellStyle name="WingdingsRed 5 3 5 3" xfId="43551" xr:uid="{00000000-0005-0000-0000-0000F8A00000}"/>
    <cellStyle name="WingdingsRed 5 3 6" xfId="11740" xr:uid="{00000000-0005-0000-0000-0000F9A00000}"/>
    <cellStyle name="WingdingsRed 5 3 7" xfId="23395" xr:uid="{00000000-0005-0000-0000-0000FAA00000}"/>
    <cellStyle name="WingdingsRed 5 3 8" xfId="34732" xr:uid="{00000000-0005-0000-0000-0000FBA00000}"/>
    <cellStyle name="WingdingsRed 5 4" xfId="8029" xr:uid="{00000000-0005-0000-0000-0000FCA00000}"/>
    <cellStyle name="WingdingsRed 5 4 2" xfId="17014" xr:uid="{00000000-0005-0000-0000-0000FDA00000}"/>
    <cellStyle name="WingdingsRed 5 4 2 2" xfId="28568" xr:uid="{00000000-0005-0000-0000-0000FEA00000}"/>
    <cellStyle name="WingdingsRed 5 4 2 3" xfId="39405" xr:uid="{00000000-0005-0000-0000-0000FFA00000}"/>
    <cellStyle name="WingdingsRed 5 4 3" xfId="18791" xr:uid="{00000000-0005-0000-0000-000000A10000}"/>
    <cellStyle name="WingdingsRed 5 4 3 2" xfId="30279" xr:uid="{00000000-0005-0000-0000-000001A10000}"/>
    <cellStyle name="WingdingsRed 5 4 3 3" xfId="41074" xr:uid="{00000000-0005-0000-0000-000002A10000}"/>
    <cellStyle name="WingdingsRed 5 4 4" xfId="20501" xr:uid="{00000000-0005-0000-0000-000003A10000}"/>
    <cellStyle name="WingdingsRed 5 4 4 2" xfId="31989" xr:uid="{00000000-0005-0000-0000-000004A10000}"/>
    <cellStyle name="WingdingsRed 5 4 4 3" xfId="42601" xr:uid="{00000000-0005-0000-0000-000005A10000}"/>
    <cellStyle name="WingdingsRed 5 4 5" xfId="22235" xr:uid="{00000000-0005-0000-0000-000006A10000}"/>
    <cellStyle name="WingdingsRed 5 4 5 2" xfId="33716" xr:uid="{00000000-0005-0000-0000-000007A10000}"/>
    <cellStyle name="WingdingsRed 5 4 5 3" xfId="44140" xr:uid="{00000000-0005-0000-0000-000008A10000}"/>
    <cellStyle name="WingdingsRed 5 4 6" xfId="12480" xr:uid="{00000000-0005-0000-0000-000009A10000}"/>
    <cellStyle name="WingdingsRed 5 4 7" xfId="24059" xr:uid="{00000000-0005-0000-0000-00000AA10000}"/>
    <cellStyle name="WingdingsRed 5 4 8" xfId="35394" xr:uid="{00000000-0005-0000-0000-00000BA10000}"/>
    <cellStyle name="WingdingsRed 5 5" xfId="10443" xr:uid="{00000000-0005-0000-0000-00000CA10000}"/>
    <cellStyle name="WingdingsRed 5 6" xfId="14305" xr:uid="{00000000-0005-0000-0000-00000DA10000}"/>
    <cellStyle name="WingdingsRed 5 6 2" xfId="25869" xr:uid="{00000000-0005-0000-0000-00000EA10000}"/>
    <cellStyle name="WingdingsRed 5 6 3" xfId="37030" xr:uid="{00000000-0005-0000-0000-00000FA10000}"/>
    <cellStyle name="WingdingsRed 5 7" xfId="15254" xr:uid="{00000000-0005-0000-0000-000010A10000}"/>
    <cellStyle name="WingdingsRed 5 7 2" xfId="26811" xr:uid="{00000000-0005-0000-0000-000011A10000}"/>
    <cellStyle name="WingdingsRed 5 7 3" xfId="37844" xr:uid="{00000000-0005-0000-0000-000012A10000}"/>
    <cellStyle name="WingdingsRed 5 8" xfId="14408" xr:uid="{00000000-0005-0000-0000-000013A10000}"/>
    <cellStyle name="WingdingsRed 5 8 2" xfId="25972" xr:uid="{00000000-0005-0000-0000-000014A10000}"/>
    <cellStyle name="WingdingsRed 5 8 3" xfId="37116" xr:uid="{00000000-0005-0000-0000-000015A10000}"/>
    <cellStyle name="WingdingsRed 5 9" xfId="14684" xr:uid="{00000000-0005-0000-0000-000016A10000}"/>
    <cellStyle name="WingdingsRed 5 9 2" xfId="26245" xr:uid="{00000000-0005-0000-0000-000017A10000}"/>
    <cellStyle name="WingdingsRed 5 9 3" xfId="37347" xr:uid="{00000000-0005-0000-0000-000018A10000}"/>
    <cellStyle name="WingdingsRed 6" xfId="4763" xr:uid="{00000000-0005-0000-0000-000019A10000}"/>
    <cellStyle name="WingdingsRed 6 10" xfId="9052" xr:uid="{00000000-0005-0000-0000-00001AA10000}"/>
    <cellStyle name="WingdingsRed 6 11" xfId="8557" xr:uid="{00000000-0005-0000-0000-00001BA10000}"/>
    <cellStyle name="WingdingsRed 6 12" xfId="10701" xr:uid="{00000000-0005-0000-0000-00001CA10000}"/>
    <cellStyle name="WingdingsRed 6 2" xfId="7251" xr:uid="{00000000-0005-0000-0000-00001DA10000}"/>
    <cellStyle name="WingdingsRed 6 2 2" xfId="16529" xr:uid="{00000000-0005-0000-0000-00001EA10000}"/>
    <cellStyle name="WingdingsRed 6 2 2 2" xfId="28083" xr:uid="{00000000-0005-0000-0000-00001FA10000}"/>
    <cellStyle name="WingdingsRed 6 2 2 3" xfId="38986" xr:uid="{00000000-0005-0000-0000-000020A10000}"/>
    <cellStyle name="WingdingsRed 6 2 3" xfId="18378" xr:uid="{00000000-0005-0000-0000-000021A10000}"/>
    <cellStyle name="WingdingsRed 6 2 3 2" xfId="29866" xr:uid="{00000000-0005-0000-0000-000022A10000}"/>
    <cellStyle name="WingdingsRed 6 2 3 3" xfId="40667" xr:uid="{00000000-0005-0000-0000-000023A10000}"/>
    <cellStyle name="WingdingsRed 6 2 4" xfId="20048" xr:uid="{00000000-0005-0000-0000-000024A10000}"/>
    <cellStyle name="WingdingsRed 6 2 4 2" xfId="31536" xr:uid="{00000000-0005-0000-0000-000025A10000}"/>
    <cellStyle name="WingdingsRed 6 2 4 3" xfId="42210" xr:uid="{00000000-0005-0000-0000-000026A10000}"/>
    <cellStyle name="WingdingsRed 6 2 5" xfId="21782" xr:uid="{00000000-0005-0000-0000-000027A10000}"/>
    <cellStyle name="WingdingsRed 6 2 5 2" xfId="33263" xr:uid="{00000000-0005-0000-0000-000028A10000}"/>
    <cellStyle name="WingdingsRed 6 2 5 3" xfId="43749" xr:uid="{00000000-0005-0000-0000-000029A10000}"/>
    <cellStyle name="WingdingsRed 6 2 6" xfId="11949" xr:uid="{00000000-0005-0000-0000-00002AA10000}"/>
    <cellStyle name="WingdingsRed 6 2 7" xfId="23606" xr:uid="{00000000-0005-0000-0000-00002BA10000}"/>
    <cellStyle name="WingdingsRed 6 2 8" xfId="34941" xr:uid="{00000000-0005-0000-0000-00002CA10000}"/>
    <cellStyle name="WingdingsRed 6 3" xfId="6326" xr:uid="{00000000-0005-0000-0000-00002DA10000}"/>
    <cellStyle name="WingdingsRed 6 3 2" xfId="15607" xr:uid="{00000000-0005-0000-0000-00002EA10000}"/>
    <cellStyle name="WingdingsRed 6 3 2 2" xfId="27161" xr:uid="{00000000-0005-0000-0000-00002FA10000}"/>
    <cellStyle name="WingdingsRed 6 3 2 3" xfId="38167" xr:uid="{00000000-0005-0000-0000-000030A10000}"/>
    <cellStyle name="WingdingsRed 6 3 3" xfId="17545" xr:uid="{00000000-0005-0000-0000-000031A10000}"/>
    <cellStyle name="WingdingsRed 6 3 3 2" xfId="29033" xr:uid="{00000000-0005-0000-0000-000032A10000}"/>
    <cellStyle name="WingdingsRed 6 3 3 3" xfId="39836" xr:uid="{00000000-0005-0000-0000-000033A10000}"/>
    <cellStyle name="WingdingsRed 6 3 4" xfId="19126" xr:uid="{00000000-0005-0000-0000-000034A10000}"/>
    <cellStyle name="WingdingsRed 6 3 4 2" xfId="30614" xr:uid="{00000000-0005-0000-0000-000035A10000}"/>
    <cellStyle name="WingdingsRed 6 3 4 3" xfId="41391" xr:uid="{00000000-0005-0000-0000-000036A10000}"/>
    <cellStyle name="WingdingsRed 6 3 5" xfId="20860" xr:uid="{00000000-0005-0000-0000-000037A10000}"/>
    <cellStyle name="WingdingsRed 6 3 5 2" xfId="32341" xr:uid="{00000000-0005-0000-0000-000038A10000}"/>
    <cellStyle name="WingdingsRed 6 3 5 3" xfId="42930" xr:uid="{00000000-0005-0000-0000-000039A10000}"/>
    <cellStyle name="WingdingsRed 6 3 6" xfId="11029" xr:uid="{00000000-0005-0000-0000-00003AA10000}"/>
    <cellStyle name="WingdingsRed 6 3 7" xfId="22684" xr:uid="{00000000-0005-0000-0000-00003BA10000}"/>
    <cellStyle name="WingdingsRed 6 3 8" xfId="34021" xr:uid="{00000000-0005-0000-0000-00003CA10000}"/>
    <cellStyle name="WingdingsRed 6 4" xfId="7779" xr:uid="{00000000-0005-0000-0000-00003DA10000}"/>
    <cellStyle name="WingdingsRed 6 4 2" xfId="16764" xr:uid="{00000000-0005-0000-0000-00003EA10000}"/>
    <cellStyle name="WingdingsRed 6 4 2 2" xfId="28318" xr:uid="{00000000-0005-0000-0000-00003FA10000}"/>
    <cellStyle name="WingdingsRed 6 4 2 3" xfId="39187" xr:uid="{00000000-0005-0000-0000-000040A10000}"/>
    <cellStyle name="WingdingsRed 6 4 3" xfId="18562" xr:uid="{00000000-0005-0000-0000-000041A10000}"/>
    <cellStyle name="WingdingsRed 6 4 3 2" xfId="30050" xr:uid="{00000000-0005-0000-0000-000042A10000}"/>
    <cellStyle name="WingdingsRed 6 4 3 3" xfId="40848" xr:uid="{00000000-0005-0000-0000-000043A10000}"/>
    <cellStyle name="WingdingsRed 6 4 4" xfId="20251" xr:uid="{00000000-0005-0000-0000-000044A10000}"/>
    <cellStyle name="WingdingsRed 6 4 4 2" xfId="31739" xr:uid="{00000000-0005-0000-0000-000045A10000}"/>
    <cellStyle name="WingdingsRed 6 4 4 3" xfId="42383" xr:uid="{00000000-0005-0000-0000-000046A10000}"/>
    <cellStyle name="WingdingsRed 6 4 5" xfId="21985" xr:uid="{00000000-0005-0000-0000-000047A10000}"/>
    <cellStyle name="WingdingsRed 6 4 5 2" xfId="33466" xr:uid="{00000000-0005-0000-0000-000048A10000}"/>
    <cellStyle name="WingdingsRed 6 4 5 3" xfId="43922" xr:uid="{00000000-0005-0000-0000-000049A10000}"/>
    <cellStyle name="WingdingsRed 6 4 6" xfId="12230" xr:uid="{00000000-0005-0000-0000-00004AA10000}"/>
    <cellStyle name="WingdingsRed 6 4 7" xfId="23809" xr:uid="{00000000-0005-0000-0000-00004BA10000}"/>
    <cellStyle name="WingdingsRed 6 4 8" xfId="35144" xr:uid="{00000000-0005-0000-0000-00004CA10000}"/>
    <cellStyle name="WingdingsRed 6 5" xfId="10444" xr:uid="{00000000-0005-0000-0000-00004DA10000}"/>
    <cellStyle name="WingdingsRed 6 6" xfId="14137" xr:uid="{00000000-0005-0000-0000-00004EA10000}"/>
    <cellStyle name="WingdingsRed 6 6 2" xfId="25701" xr:uid="{00000000-0005-0000-0000-00004FA10000}"/>
    <cellStyle name="WingdingsRed 6 6 3" xfId="36890" xr:uid="{00000000-0005-0000-0000-000050A10000}"/>
    <cellStyle name="WingdingsRed 6 7" xfId="12747" xr:uid="{00000000-0005-0000-0000-000051A10000}"/>
    <cellStyle name="WingdingsRed 6 7 2" xfId="24317" xr:uid="{00000000-0005-0000-0000-000052A10000}"/>
    <cellStyle name="WingdingsRed 6 7 3" xfId="35639" xr:uid="{00000000-0005-0000-0000-000053A10000}"/>
    <cellStyle name="WingdingsRed 6 8" xfId="15058" xr:uid="{00000000-0005-0000-0000-000054A10000}"/>
    <cellStyle name="WingdingsRed 6 8 2" xfId="26616" xr:uid="{00000000-0005-0000-0000-000055A10000}"/>
    <cellStyle name="WingdingsRed 6 8 3" xfId="37666" xr:uid="{00000000-0005-0000-0000-000056A10000}"/>
    <cellStyle name="WingdingsRed 6 9" xfId="17331" xr:uid="{00000000-0005-0000-0000-000057A10000}"/>
    <cellStyle name="WingdingsRed 6 9 2" xfId="28819" xr:uid="{00000000-0005-0000-0000-000058A10000}"/>
    <cellStyle name="WingdingsRed 6 9 3" xfId="39623" xr:uid="{00000000-0005-0000-0000-000059A10000}"/>
    <cellStyle name="WingdingsRed 7" xfId="6303" xr:uid="{00000000-0005-0000-0000-00005AA10000}"/>
    <cellStyle name="WingdingsRed 7 2" xfId="15584" xr:uid="{00000000-0005-0000-0000-00005BA10000}"/>
    <cellStyle name="WingdingsRed 7 2 2" xfId="27138" xr:uid="{00000000-0005-0000-0000-00005CA10000}"/>
    <cellStyle name="WingdingsRed 7 2 3" xfId="38146" xr:uid="{00000000-0005-0000-0000-00005DA10000}"/>
    <cellStyle name="WingdingsRed 7 3" xfId="17525" xr:uid="{00000000-0005-0000-0000-00005EA10000}"/>
    <cellStyle name="WingdingsRed 7 3 2" xfId="29013" xr:uid="{00000000-0005-0000-0000-00005FA10000}"/>
    <cellStyle name="WingdingsRed 7 3 3" xfId="39816" xr:uid="{00000000-0005-0000-0000-000060A10000}"/>
    <cellStyle name="WingdingsRed 7 4" xfId="19103" xr:uid="{00000000-0005-0000-0000-000061A10000}"/>
    <cellStyle name="WingdingsRed 7 4 2" xfId="30591" xr:uid="{00000000-0005-0000-0000-000062A10000}"/>
    <cellStyle name="WingdingsRed 7 4 3" xfId="41370" xr:uid="{00000000-0005-0000-0000-000063A10000}"/>
    <cellStyle name="WingdingsRed 7 5" xfId="20837" xr:uid="{00000000-0005-0000-0000-000064A10000}"/>
    <cellStyle name="WingdingsRed 7 5 2" xfId="32319" xr:uid="{00000000-0005-0000-0000-000065A10000}"/>
    <cellStyle name="WingdingsRed 7 5 3" xfId="42910" xr:uid="{00000000-0005-0000-0000-000066A10000}"/>
    <cellStyle name="WingdingsRed 7 6" xfId="11008" xr:uid="{00000000-0005-0000-0000-000067A10000}"/>
    <cellStyle name="WingdingsRed 7 7" xfId="22662" xr:uid="{00000000-0005-0000-0000-000068A10000}"/>
    <cellStyle name="WingdingsRed 7 8" xfId="34002" xr:uid="{00000000-0005-0000-0000-000069A10000}"/>
    <cellStyle name="WingdingsRed 8" xfId="12625" xr:uid="{00000000-0005-0000-0000-00006AA10000}"/>
    <cellStyle name="WingdingsRed 8 2" xfId="24195" xr:uid="{00000000-0005-0000-0000-00006BA10000}"/>
    <cellStyle name="WingdingsRed 8 3" xfId="35526" xr:uid="{00000000-0005-0000-0000-00006CA10000}"/>
    <cellStyle name="WingdingsRed 9" xfId="13763" xr:uid="{00000000-0005-0000-0000-00006DA10000}"/>
    <cellStyle name="WingdingsRed 9 2" xfId="25327" xr:uid="{00000000-0005-0000-0000-00006EA10000}"/>
    <cellStyle name="WingdingsRed 9 3" xfId="36554" xr:uid="{00000000-0005-0000-0000-00006FA10000}"/>
    <cellStyle name="WingdingsWhite" xfId="4764" xr:uid="{00000000-0005-0000-0000-000070A10000}"/>
    <cellStyle name="WingdingsWhite 10" xfId="13877" xr:uid="{00000000-0005-0000-0000-000071A10000}"/>
    <cellStyle name="WingdingsWhite 10 2" xfId="25441" xr:uid="{00000000-0005-0000-0000-000072A10000}"/>
    <cellStyle name="WingdingsWhite 10 3" xfId="36650" xr:uid="{00000000-0005-0000-0000-000073A10000}"/>
    <cellStyle name="WingdingsWhite 11" xfId="13341" xr:uid="{00000000-0005-0000-0000-000074A10000}"/>
    <cellStyle name="WingdingsWhite 11 2" xfId="24909" xr:uid="{00000000-0005-0000-0000-000075A10000}"/>
    <cellStyle name="WingdingsWhite 11 3" xfId="36182" xr:uid="{00000000-0005-0000-0000-000076A10000}"/>
    <cellStyle name="WingdingsWhite 12" xfId="14647" xr:uid="{00000000-0005-0000-0000-000077A10000}"/>
    <cellStyle name="WingdingsWhite 12 2" xfId="26208" xr:uid="{00000000-0005-0000-0000-000078A10000}"/>
    <cellStyle name="WingdingsWhite 12 3" xfId="37311" xr:uid="{00000000-0005-0000-0000-000079A10000}"/>
    <cellStyle name="WingdingsWhite 13" xfId="14003" xr:uid="{00000000-0005-0000-0000-00007AA10000}"/>
    <cellStyle name="WingdingsWhite 13 2" xfId="25567" xr:uid="{00000000-0005-0000-0000-00007BA10000}"/>
    <cellStyle name="WingdingsWhite 13 3" xfId="36768" xr:uid="{00000000-0005-0000-0000-00007CA10000}"/>
    <cellStyle name="WingdingsWhite 14" xfId="10573" xr:uid="{00000000-0005-0000-0000-00007DA10000}"/>
    <cellStyle name="WingdingsWhite 2" xfId="4765" xr:uid="{00000000-0005-0000-0000-00007EA10000}"/>
    <cellStyle name="WingdingsWhite 2 10" xfId="13882" xr:uid="{00000000-0005-0000-0000-00007FA10000}"/>
    <cellStyle name="WingdingsWhite 2 10 2" xfId="25446" xr:uid="{00000000-0005-0000-0000-000080A10000}"/>
    <cellStyle name="WingdingsWhite 2 10 3" xfId="36655" xr:uid="{00000000-0005-0000-0000-000081A10000}"/>
    <cellStyle name="WingdingsWhite 2 11" xfId="15410" xr:uid="{00000000-0005-0000-0000-000082A10000}"/>
    <cellStyle name="WingdingsWhite 2 11 2" xfId="26964" xr:uid="{00000000-0005-0000-0000-000083A10000}"/>
    <cellStyle name="WingdingsWhite 2 11 3" xfId="37986" xr:uid="{00000000-0005-0000-0000-000084A10000}"/>
    <cellStyle name="WingdingsWhite 2 12" xfId="12714" xr:uid="{00000000-0005-0000-0000-000085A10000}"/>
    <cellStyle name="WingdingsWhite 2 12 2" xfId="24284" xr:uid="{00000000-0005-0000-0000-000086A10000}"/>
    <cellStyle name="WingdingsWhite 2 12 3" xfId="35614" xr:uid="{00000000-0005-0000-0000-000087A10000}"/>
    <cellStyle name="WingdingsWhite 2 13" xfId="14861" xr:uid="{00000000-0005-0000-0000-000088A10000}"/>
    <cellStyle name="WingdingsWhite 2 13 2" xfId="26420" xr:uid="{00000000-0005-0000-0000-000089A10000}"/>
    <cellStyle name="WingdingsWhite 2 13 3" xfId="37495" xr:uid="{00000000-0005-0000-0000-00008AA10000}"/>
    <cellStyle name="WingdingsWhite 2 14" xfId="9732" xr:uid="{00000000-0005-0000-0000-00008BA10000}"/>
    <cellStyle name="WingdingsWhite 2 2" xfId="4766" xr:uid="{00000000-0005-0000-0000-00008CA10000}"/>
    <cellStyle name="WingdingsWhite 2 2 10" xfId="9478" xr:uid="{00000000-0005-0000-0000-00008DA10000}"/>
    <cellStyle name="WingdingsWhite 2 2 2" xfId="6276" xr:uid="{00000000-0005-0000-0000-00008EA10000}"/>
    <cellStyle name="WingdingsWhite 2 2 2 10" xfId="9045" xr:uid="{00000000-0005-0000-0000-00008FA10000}"/>
    <cellStyle name="WingdingsWhite 2 2 2 11" xfId="9314" xr:uid="{00000000-0005-0000-0000-000090A10000}"/>
    <cellStyle name="WingdingsWhite 2 2 2 12" xfId="8366" xr:uid="{00000000-0005-0000-0000-000091A10000}"/>
    <cellStyle name="WingdingsWhite 2 2 2 2" xfId="7242" xr:uid="{00000000-0005-0000-0000-000092A10000}"/>
    <cellStyle name="WingdingsWhite 2 2 2 2 2" xfId="16523" xr:uid="{00000000-0005-0000-0000-000093A10000}"/>
    <cellStyle name="WingdingsWhite 2 2 2 2 2 2" xfId="28077" xr:uid="{00000000-0005-0000-0000-000094A10000}"/>
    <cellStyle name="WingdingsWhite 2 2 2 2 2 3" xfId="38980" xr:uid="{00000000-0005-0000-0000-000095A10000}"/>
    <cellStyle name="WingdingsWhite 2 2 2 2 3" xfId="18372" xr:uid="{00000000-0005-0000-0000-000096A10000}"/>
    <cellStyle name="WingdingsWhite 2 2 2 2 3 2" xfId="29860" xr:uid="{00000000-0005-0000-0000-000097A10000}"/>
    <cellStyle name="WingdingsWhite 2 2 2 2 3 3" xfId="40661" xr:uid="{00000000-0005-0000-0000-000098A10000}"/>
    <cellStyle name="WingdingsWhite 2 2 2 2 4" xfId="20042" xr:uid="{00000000-0005-0000-0000-000099A10000}"/>
    <cellStyle name="WingdingsWhite 2 2 2 2 4 2" xfId="31530" xr:uid="{00000000-0005-0000-0000-00009AA10000}"/>
    <cellStyle name="WingdingsWhite 2 2 2 2 4 3" xfId="42204" xr:uid="{00000000-0005-0000-0000-00009BA10000}"/>
    <cellStyle name="WingdingsWhite 2 2 2 2 5" xfId="21776" xr:uid="{00000000-0005-0000-0000-00009CA10000}"/>
    <cellStyle name="WingdingsWhite 2 2 2 2 5 2" xfId="33257" xr:uid="{00000000-0005-0000-0000-00009DA10000}"/>
    <cellStyle name="WingdingsWhite 2 2 2 2 5 3" xfId="43743" xr:uid="{00000000-0005-0000-0000-00009EA10000}"/>
    <cellStyle name="WingdingsWhite 2 2 2 2 6" xfId="11943" xr:uid="{00000000-0005-0000-0000-00009FA10000}"/>
    <cellStyle name="WingdingsWhite 2 2 2 2 7" xfId="23600" xr:uid="{00000000-0005-0000-0000-0000A0A10000}"/>
    <cellStyle name="WingdingsWhite 2 2 2 2 8" xfId="34935" xr:uid="{00000000-0005-0000-0000-0000A1A10000}"/>
    <cellStyle name="WingdingsWhite 2 2 2 3" xfId="6484" xr:uid="{00000000-0005-0000-0000-0000A2A10000}"/>
    <cellStyle name="WingdingsWhite 2 2 2 3 2" xfId="15765" xr:uid="{00000000-0005-0000-0000-0000A3A10000}"/>
    <cellStyle name="WingdingsWhite 2 2 2 3 2 2" xfId="27319" xr:uid="{00000000-0005-0000-0000-0000A4A10000}"/>
    <cellStyle name="WingdingsWhite 2 2 2 3 2 3" xfId="38300" xr:uid="{00000000-0005-0000-0000-0000A5A10000}"/>
    <cellStyle name="WingdingsWhite 2 2 2 3 3" xfId="17684" xr:uid="{00000000-0005-0000-0000-0000A6A10000}"/>
    <cellStyle name="WingdingsWhite 2 2 2 3 3 2" xfId="29172" xr:uid="{00000000-0005-0000-0000-0000A7A10000}"/>
    <cellStyle name="WingdingsWhite 2 2 2 3 3 3" xfId="39975" xr:uid="{00000000-0005-0000-0000-0000A8A10000}"/>
    <cellStyle name="WingdingsWhite 2 2 2 3 4" xfId="19284" xr:uid="{00000000-0005-0000-0000-0000A9A10000}"/>
    <cellStyle name="WingdingsWhite 2 2 2 3 4 2" xfId="30772" xr:uid="{00000000-0005-0000-0000-0000AAA10000}"/>
    <cellStyle name="WingdingsWhite 2 2 2 3 4 3" xfId="41524" xr:uid="{00000000-0005-0000-0000-0000ABA10000}"/>
    <cellStyle name="WingdingsWhite 2 2 2 3 5" xfId="21018" xr:uid="{00000000-0005-0000-0000-0000ACA10000}"/>
    <cellStyle name="WingdingsWhite 2 2 2 3 5 2" xfId="32499" xr:uid="{00000000-0005-0000-0000-0000ADA10000}"/>
    <cellStyle name="WingdingsWhite 2 2 2 3 5 3" xfId="43063" xr:uid="{00000000-0005-0000-0000-0000AEA10000}"/>
    <cellStyle name="WingdingsWhite 2 2 2 3 6" xfId="11187" xr:uid="{00000000-0005-0000-0000-0000AFA10000}"/>
    <cellStyle name="WingdingsWhite 2 2 2 3 7" xfId="22842" xr:uid="{00000000-0005-0000-0000-0000B0A10000}"/>
    <cellStyle name="WingdingsWhite 2 2 2 3 8" xfId="34179" xr:uid="{00000000-0005-0000-0000-0000B1A10000}"/>
    <cellStyle name="WingdingsWhite 2 2 2 4" xfId="7151" xr:uid="{00000000-0005-0000-0000-0000B2A10000}"/>
    <cellStyle name="WingdingsWhite 2 2 2 4 2" xfId="16432" xr:uid="{00000000-0005-0000-0000-0000B3A10000}"/>
    <cellStyle name="WingdingsWhite 2 2 2 4 2 2" xfId="27986" xr:uid="{00000000-0005-0000-0000-0000B4A10000}"/>
    <cellStyle name="WingdingsWhite 2 2 2 4 2 3" xfId="38895" xr:uid="{00000000-0005-0000-0000-0000B5A10000}"/>
    <cellStyle name="WingdingsWhite 2 2 2 4 3" xfId="18286" xr:uid="{00000000-0005-0000-0000-0000B6A10000}"/>
    <cellStyle name="WingdingsWhite 2 2 2 4 3 2" xfId="29774" xr:uid="{00000000-0005-0000-0000-0000B7A10000}"/>
    <cellStyle name="WingdingsWhite 2 2 2 4 3 3" xfId="40575" xr:uid="{00000000-0005-0000-0000-0000B8A10000}"/>
    <cellStyle name="WingdingsWhite 2 2 2 4 4" xfId="19951" xr:uid="{00000000-0005-0000-0000-0000B9A10000}"/>
    <cellStyle name="WingdingsWhite 2 2 2 4 4 2" xfId="31439" xr:uid="{00000000-0005-0000-0000-0000BAA10000}"/>
    <cellStyle name="WingdingsWhite 2 2 2 4 4 3" xfId="42119" xr:uid="{00000000-0005-0000-0000-0000BBA10000}"/>
    <cellStyle name="WingdingsWhite 2 2 2 4 5" xfId="21685" xr:uid="{00000000-0005-0000-0000-0000BCA10000}"/>
    <cellStyle name="WingdingsWhite 2 2 2 4 5 2" xfId="33166" xr:uid="{00000000-0005-0000-0000-0000BDA10000}"/>
    <cellStyle name="WingdingsWhite 2 2 2 4 5 3" xfId="43658" xr:uid="{00000000-0005-0000-0000-0000BEA10000}"/>
    <cellStyle name="WingdingsWhite 2 2 2 4 6" xfId="11854" xr:uid="{00000000-0005-0000-0000-0000BFA10000}"/>
    <cellStyle name="WingdingsWhite 2 2 2 4 7" xfId="23509" xr:uid="{00000000-0005-0000-0000-0000C0A10000}"/>
    <cellStyle name="WingdingsWhite 2 2 2 4 8" xfId="34846" xr:uid="{00000000-0005-0000-0000-0000C1A10000}"/>
    <cellStyle name="WingdingsWhite 2 2 2 5" xfId="10982" xr:uid="{00000000-0005-0000-0000-0000C2A10000}"/>
    <cellStyle name="WingdingsWhite 2 2 2 5 2" xfId="15557" xr:uid="{00000000-0005-0000-0000-0000C3A10000}"/>
    <cellStyle name="WingdingsWhite 2 2 2 5 2 2" xfId="27111" xr:uid="{00000000-0005-0000-0000-0000C4A10000}"/>
    <cellStyle name="WingdingsWhite 2 2 2 5 2 3" xfId="38123" xr:uid="{00000000-0005-0000-0000-0000C5A10000}"/>
    <cellStyle name="WingdingsWhite 2 2 2 5 3" xfId="17501" xr:uid="{00000000-0005-0000-0000-0000C6A10000}"/>
    <cellStyle name="WingdingsWhite 2 2 2 5 3 2" xfId="28989" xr:uid="{00000000-0005-0000-0000-0000C7A10000}"/>
    <cellStyle name="WingdingsWhite 2 2 2 5 3 3" xfId="39792" xr:uid="{00000000-0005-0000-0000-0000C8A10000}"/>
    <cellStyle name="WingdingsWhite 2 2 2 5 4" xfId="19076" xr:uid="{00000000-0005-0000-0000-0000C9A10000}"/>
    <cellStyle name="WingdingsWhite 2 2 2 5 4 2" xfId="30564" xr:uid="{00000000-0005-0000-0000-0000CAA10000}"/>
    <cellStyle name="WingdingsWhite 2 2 2 5 4 3" xfId="41347" xr:uid="{00000000-0005-0000-0000-0000CBA10000}"/>
    <cellStyle name="WingdingsWhite 2 2 2 5 5" xfId="20810" xr:uid="{00000000-0005-0000-0000-0000CCA10000}"/>
    <cellStyle name="WingdingsWhite 2 2 2 5 5 2" xfId="32292" xr:uid="{00000000-0005-0000-0000-0000CDA10000}"/>
    <cellStyle name="WingdingsWhite 2 2 2 5 5 3" xfId="42887" xr:uid="{00000000-0005-0000-0000-0000CEA10000}"/>
    <cellStyle name="WingdingsWhite 2 2 2 5 6" xfId="22635" xr:uid="{00000000-0005-0000-0000-0000CFA10000}"/>
    <cellStyle name="WingdingsWhite 2 2 2 5 7" xfId="33977" xr:uid="{00000000-0005-0000-0000-0000D0A10000}"/>
    <cellStyle name="WingdingsWhite 2 2 2 6" xfId="14130" xr:uid="{00000000-0005-0000-0000-0000D1A10000}"/>
    <cellStyle name="WingdingsWhite 2 2 2 6 2" xfId="25694" xr:uid="{00000000-0005-0000-0000-0000D2A10000}"/>
    <cellStyle name="WingdingsWhite 2 2 2 6 3" xfId="36884" xr:uid="{00000000-0005-0000-0000-0000D3A10000}"/>
    <cellStyle name="WingdingsWhite 2 2 2 7" xfId="13022" xr:uid="{00000000-0005-0000-0000-0000D4A10000}"/>
    <cellStyle name="WingdingsWhite 2 2 2 7 2" xfId="24591" xr:uid="{00000000-0005-0000-0000-0000D5A10000}"/>
    <cellStyle name="WingdingsWhite 2 2 2 7 3" xfId="35880" xr:uid="{00000000-0005-0000-0000-0000D6A10000}"/>
    <cellStyle name="WingdingsWhite 2 2 2 8" xfId="14993" xr:uid="{00000000-0005-0000-0000-0000D7A10000}"/>
    <cellStyle name="WingdingsWhite 2 2 2 8 2" xfId="26551" xr:uid="{00000000-0005-0000-0000-0000D8A10000}"/>
    <cellStyle name="WingdingsWhite 2 2 2 8 3" xfId="37606" xr:uid="{00000000-0005-0000-0000-0000D9A10000}"/>
    <cellStyle name="WingdingsWhite 2 2 2 9" xfId="17173" xr:uid="{00000000-0005-0000-0000-0000DAA10000}"/>
    <cellStyle name="WingdingsWhite 2 2 2 9 2" xfId="28661" xr:uid="{00000000-0005-0000-0000-0000DBA10000}"/>
    <cellStyle name="WingdingsWhite 2 2 2 9 3" xfId="39480" xr:uid="{00000000-0005-0000-0000-0000DCA10000}"/>
    <cellStyle name="WingdingsWhite 2 2 3" xfId="6230" xr:uid="{00000000-0005-0000-0000-0000DDA10000}"/>
    <cellStyle name="WingdingsWhite 2 2 3 2" xfId="15519" xr:uid="{00000000-0005-0000-0000-0000DEA10000}"/>
    <cellStyle name="WingdingsWhite 2 2 3 2 2" xfId="27073" xr:uid="{00000000-0005-0000-0000-0000DFA10000}"/>
    <cellStyle name="WingdingsWhite 2 2 3 2 3" xfId="38087" xr:uid="{00000000-0005-0000-0000-0000E0A10000}"/>
    <cellStyle name="WingdingsWhite 2 2 3 3" xfId="17466" xr:uid="{00000000-0005-0000-0000-0000E1A10000}"/>
    <cellStyle name="WingdingsWhite 2 2 3 3 2" xfId="28954" xr:uid="{00000000-0005-0000-0000-0000E2A10000}"/>
    <cellStyle name="WingdingsWhite 2 2 3 3 3" xfId="39757" xr:uid="{00000000-0005-0000-0000-0000E3A10000}"/>
    <cellStyle name="WingdingsWhite 2 2 3 4" xfId="19039" xr:uid="{00000000-0005-0000-0000-0000E4A10000}"/>
    <cellStyle name="WingdingsWhite 2 2 3 4 2" xfId="30527" xr:uid="{00000000-0005-0000-0000-0000E5A10000}"/>
    <cellStyle name="WingdingsWhite 2 2 3 4 3" xfId="41312" xr:uid="{00000000-0005-0000-0000-0000E6A10000}"/>
    <cellStyle name="WingdingsWhite 2 2 3 5" xfId="20773" xr:uid="{00000000-0005-0000-0000-0000E7A10000}"/>
    <cellStyle name="WingdingsWhite 2 2 3 5 2" xfId="32255" xr:uid="{00000000-0005-0000-0000-0000E8A10000}"/>
    <cellStyle name="WingdingsWhite 2 2 3 5 3" xfId="42852" xr:uid="{00000000-0005-0000-0000-0000E9A10000}"/>
    <cellStyle name="WingdingsWhite 2 2 3 6" xfId="10942" xr:uid="{00000000-0005-0000-0000-0000EAA10000}"/>
    <cellStyle name="WingdingsWhite 2 2 3 7" xfId="22598" xr:uid="{00000000-0005-0000-0000-0000EBA10000}"/>
    <cellStyle name="WingdingsWhite 2 2 3 8" xfId="33940" xr:uid="{00000000-0005-0000-0000-0000ECA10000}"/>
    <cellStyle name="WingdingsWhite 2 2 4" xfId="10446" xr:uid="{00000000-0005-0000-0000-0000EDA10000}"/>
    <cellStyle name="WingdingsWhite 2 2 5" xfId="14092" xr:uid="{00000000-0005-0000-0000-0000EEA10000}"/>
    <cellStyle name="WingdingsWhite 2 2 5 2" xfId="25656" xr:uid="{00000000-0005-0000-0000-0000EFA10000}"/>
    <cellStyle name="WingdingsWhite 2 2 5 3" xfId="36846" xr:uid="{00000000-0005-0000-0000-0000F0A10000}"/>
    <cellStyle name="WingdingsWhite 2 2 6" xfId="12838" xr:uid="{00000000-0005-0000-0000-0000F1A10000}"/>
    <cellStyle name="WingdingsWhite 2 2 6 2" xfId="24408" xr:uid="{00000000-0005-0000-0000-0000F2A10000}"/>
    <cellStyle name="WingdingsWhite 2 2 6 3" xfId="35726" xr:uid="{00000000-0005-0000-0000-0000F3A10000}"/>
    <cellStyle name="WingdingsWhite 2 2 7" xfId="14383" xr:uid="{00000000-0005-0000-0000-0000F4A10000}"/>
    <cellStyle name="WingdingsWhite 2 2 7 2" xfId="25947" xr:uid="{00000000-0005-0000-0000-0000F5A10000}"/>
    <cellStyle name="WingdingsWhite 2 2 7 3" xfId="37094" xr:uid="{00000000-0005-0000-0000-0000F6A10000}"/>
    <cellStyle name="WingdingsWhite 2 2 8" xfId="15111" xr:uid="{00000000-0005-0000-0000-0000F7A10000}"/>
    <cellStyle name="WingdingsWhite 2 2 8 2" xfId="26669" xr:uid="{00000000-0005-0000-0000-0000F8A10000}"/>
    <cellStyle name="WingdingsWhite 2 2 8 3" xfId="37713" xr:uid="{00000000-0005-0000-0000-0000F9A10000}"/>
    <cellStyle name="WingdingsWhite 2 2 9" xfId="14706" xr:uid="{00000000-0005-0000-0000-0000FAA10000}"/>
    <cellStyle name="WingdingsWhite 2 2 9 2" xfId="26267" xr:uid="{00000000-0005-0000-0000-0000FBA10000}"/>
    <cellStyle name="WingdingsWhite 2 2 9 3" xfId="37368" xr:uid="{00000000-0005-0000-0000-0000FCA10000}"/>
    <cellStyle name="WingdingsWhite 2 3" xfId="4767" xr:uid="{00000000-0005-0000-0000-0000FDA10000}"/>
    <cellStyle name="WingdingsWhite 2 3 10" xfId="16686" xr:uid="{00000000-0005-0000-0000-0000FEA10000}"/>
    <cellStyle name="WingdingsWhite 2 3 10 2" xfId="28240" xr:uid="{00000000-0005-0000-0000-0000FFA10000}"/>
    <cellStyle name="WingdingsWhite 2 3 10 3" xfId="39120" xr:uid="{00000000-0005-0000-0000-000000A20000}"/>
    <cellStyle name="WingdingsWhite 2 3 11" xfId="13751" xr:uid="{00000000-0005-0000-0000-000001A20000}"/>
    <cellStyle name="WingdingsWhite 2 3 11 2" xfId="25315" xr:uid="{00000000-0005-0000-0000-000002A20000}"/>
    <cellStyle name="WingdingsWhite 2 3 11 3" xfId="36544" xr:uid="{00000000-0005-0000-0000-000003A20000}"/>
    <cellStyle name="WingdingsWhite 2 3 12" xfId="10671" xr:uid="{00000000-0005-0000-0000-000004A20000}"/>
    <cellStyle name="WingdingsWhite 2 3 2" xfId="6229" xr:uid="{00000000-0005-0000-0000-000005A20000}"/>
    <cellStyle name="WingdingsWhite 2 3 2 2" xfId="15518" xr:uid="{00000000-0005-0000-0000-000006A20000}"/>
    <cellStyle name="WingdingsWhite 2 3 2 2 2" xfId="27072" xr:uid="{00000000-0005-0000-0000-000007A20000}"/>
    <cellStyle name="WingdingsWhite 2 3 2 2 3" xfId="38086" xr:uid="{00000000-0005-0000-0000-000008A20000}"/>
    <cellStyle name="WingdingsWhite 2 3 2 3" xfId="17465" xr:uid="{00000000-0005-0000-0000-000009A20000}"/>
    <cellStyle name="WingdingsWhite 2 3 2 3 2" xfId="28953" xr:uid="{00000000-0005-0000-0000-00000AA20000}"/>
    <cellStyle name="WingdingsWhite 2 3 2 3 3" xfId="39756" xr:uid="{00000000-0005-0000-0000-00000BA20000}"/>
    <cellStyle name="WingdingsWhite 2 3 2 4" xfId="19038" xr:uid="{00000000-0005-0000-0000-00000CA20000}"/>
    <cellStyle name="WingdingsWhite 2 3 2 4 2" xfId="30526" xr:uid="{00000000-0005-0000-0000-00000DA20000}"/>
    <cellStyle name="WingdingsWhite 2 3 2 4 3" xfId="41311" xr:uid="{00000000-0005-0000-0000-00000EA20000}"/>
    <cellStyle name="WingdingsWhite 2 3 2 5" xfId="20772" xr:uid="{00000000-0005-0000-0000-00000FA20000}"/>
    <cellStyle name="WingdingsWhite 2 3 2 5 2" xfId="32254" xr:uid="{00000000-0005-0000-0000-000010A20000}"/>
    <cellStyle name="WingdingsWhite 2 3 2 5 3" xfId="42851" xr:uid="{00000000-0005-0000-0000-000011A20000}"/>
    <cellStyle name="WingdingsWhite 2 3 2 6" xfId="10941" xr:uid="{00000000-0005-0000-0000-000012A20000}"/>
    <cellStyle name="WingdingsWhite 2 3 2 7" xfId="22597" xr:uid="{00000000-0005-0000-0000-000013A20000}"/>
    <cellStyle name="WingdingsWhite 2 3 2 8" xfId="33939" xr:uid="{00000000-0005-0000-0000-000014A20000}"/>
    <cellStyle name="WingdingsWhite 2 3 3" xfId="7205" xr:uid="{00000000-0005-0000-0000-000015A20000}"/>
    <cellStyle name="WingdingsWhite 2 3 3 2" xfId="16486" xr:uid="{00000000-0005-0000-0000-000016A20000}"/>
    <cellStyle name="WingdingsWhite 2 3 3 2 2" xfId="28040" xr:uid="{00000000-0005-0000-0000-000017A20000}"/>
    <cellStyle name="WingdingsWhite 2 3 3 2 3" xfId="38943" xr:uid="{00000000-0005-0000-0000-000018A20000}"/>
    <cellStyle name="WingdingsWhite 2 3 3 3" xfId="18335" xr:uid="{00000000-0005-0000-0000-000019A20000}"/>
    <cellStyle name="WingdingsWhite 2 3 3 3 2" xfId="29823" xr:uid="{00000000-0005-0000-0000-00001AA20000}"/>
    <cellStyle name="WingdingsWhite 2 3 3 3 3" xfId="40624" xr:uid="{00000000-0005-0000-0000-00001BA20000}"/>
    <cellStyle name="WingdingsWhite 2 3 3 4" xfId="20005" xr:uid="{00000000-0005-0000-0000-00001CA20000}"/>
    <cellStyle name="WingdingsWhite 2 3 3 4 2" xfId="31493" xr:uid="{00000000-0005-0000-0000-00001DA20000}"/>
    <cellStyle name="WingdingsWhite 2 3 3 4 3" xfId="42167" xr:uid="{00000000-0005-0000-0000-00001EA20000}"/>
    <cellStyle name="WingdingsWhite 2 3 3 5" xfId="21739" xr:uid="{00000000-0005-0000-0000-00001FA20000}"/>
    <cellStyle name="WingdingsWhite 2 3 3 5 2" xfId="33220" xr:uid="{00000000-0005-0000-0000-000020A20000}"/>
    <cellStyle name="WingdingsWhite 2 3 3 5 3" xfId="43706" xr:uid="{00000000-0005-0000-0000-000021A20000}"/>
    <cellStyle name="WingdingsWhite 2 3 3 6" xfId="11908" xr:uid="{00000000-0005-0000-0000-000022A20000}"/>
    <cellStyle name="WingdingsWhite 2 3 3 7" xfId="23563" xr:uid="{00000000-0005-0000-0000-000023A20000}"/>
    <cellStyle name="WingdingsWhite 2 3 3 8" xfId="34900" xr:uid="{00000000-0005-0000-0000-000024A20000}"/>
    <cellStyle name="WingdingsWhite 2 3 4" xfId="7804" xr:uid="{00000000-0005-0000-0000-000025A20000}"/>
    <cellStyle name="WingdingsWhite 2 3 4 2" xfId="16789" xr:uid="{00000000-0005-0000-0000-000026A20000}"/>
    <cellStyle name="WingdingsWhite 2 3 4 2 2" xfId="28343" xr:uid="{00000000-0005-0000-0000-000027A20000}"/>
    <cellStyle name="WingdingsWhite 2 3 4 2 3" xfId="39210" xr:uid="{00000000-0005-0000-0000-000028A20000}"/>
    <cellStyle name="WingdingsWhite 2 3 4 3" xfId="18585" xr:uid="{00000000-0005-0000-0000-000029A20000}"/>
    <cellStyle name="WingdingsWhite 2 3 4 3 2" xfId="30073" xr:uid="{00000000-0005-0000-0000-00002AA20000}"/>
    <cellStyle name="WingdingsWhite 2 3 4 3 3" xfId="40871" xr:uid="{00000000-0005-0000-0000-00002BA20000}"/>
    <cellStyle name="WingdingsWhite 2 3 4 4" xfId="20276" xr:uid="{00000000-0005-0000-0000-00002CA20000}"/>
    <cellStyle name="WingdingsWhite 2 3 4 4 2" xfId="31764" xr:uid="{00000000-0005-0000-0000-00002DA20000}"/>
    <cellStyle name="WingdingsWhite 2 3 4 4 3" xfId="42406" xr:uid="{00000000-0005-0000-0000-00002EA20000}"/>
    <cellStyle name="WingdingsWhite 2 3 4 5" xfId="22010" xr:uid="{00000000-0005-0000-0000-00002FA20000}"/>
    <cellStyle name="WingdingsWhite 2 3 4 5 2" xfId="33491" xr:uid="{00000000-0005-0000-0000-000030A20000}"/>
    <cellStyle name="WingdingsWhite 2 3 4 5 3" xfId="43945" xr:uid="{00000000-0005-0000-0000-000031A20000}"/>
    <cellStyle name="WingdingsWhite 2 3 4 6" xfId="12255" xr:uid="{00000000-0005-0000-0000-000032A20000}"/>
    <cellStyle name="WingdingsWhite 2 3 4 7" xfId="23834" xr:uid="{00000000-0005-0000-0000-000033A20000}"/>
    <cellStyle name="WingdingsWhite 2 3 4 8" xfId="35169" xr:uid="{00000000-0005-0000-0000-000034A20000}"/>
    <cellStyle name="WingdingsWhite 2 3 5" xfId="6449" xr:uid="{00000000-0005-0000-0000-000035A20000}"/>
    <cellStyle name="WingdingsWhite 2 3 5 2" xfId="15730" xr:uid="{00000000-0005-0000-0000-000036A20000}"/>
    <cellStyle name="WingdingsWhite 2 3 5 2 2" xfId="27284" xr:uid="{00000000-0005-0000-0000-000037A20000}"/>
    <cellStyle name="WingdingsWhite 2 3 5 2 3" xfId="38271" xr:uid="{00000000-0005-0000-0000-000038A20000}"/>
    <cellStyle name="WingdingsWhite 2 3 5 3" xfId="17655" xr:uid="{00000000-0005-0000-0000-000039A20000}"/>
    <cellStyle name="WingdingsWhite 2 3 5 3 2" xfId="29143" xr:uid="{00000000-0005-0000-0000-00003AA20000}"/>
    <cellStyle name="WingdingsWhite 2 3 5 3 3" xfId="39946" xr:uid="{00000000-0005-0000-0000-00003BA20000}"/>
    <cellStyle name="WingdingsWhite 2 3 5 4" xfId="19249" xr:uid="{00000000-0005-0000-0000-00003CA20000}"/>
    <cellStyle name="WingdingsWhite 2 3 5 4 2" xfId="30737" xr:uid="{00000000-0005-0000-0000-00003DA20000}"/>
    <cellStyle name="WingdingsWhite 2 3 5 4 3" xfId="41495" xr:uid="{00000000-0005-0000-0000-00003EA20000}"/>
    <cellStyle name="WingdingsWhite 2 3 5 5" xfId="20983" xr:uid="{00000000-0005-0000-0000-00003FA20000}"/>
    <cellStyle name="WingdingsWhite 2 3 5 5 2" xfId="32464" xr:uid="{00000000-0005-0000-0000-000040A20000}"/>
    <cellStyle name="WingdingsWhite 2 3 5 5 3" xfId="43034" xr:uid="{00000000-0005-0000-0000-000041A20000}"/>
    <cellStyle name="WingdingsWhite 2 3 5 6" xfId="11152" xr:uid="{00000000-0005-0000-0000-000042A20000}"/>
    <cellStyle name="WingdingsWhite 2 3 5 7" xfId="22807" xr:uid="{00000000-0005-0000-0000-000043A20000}"/>
    <cellStyle name="WingdingsWhite 2 3 5 8" xfId="34144" xr:uid="{00000000-0005-0000-0000-000044A20000}"/>
    <cellStyle name="WingdingsWhite 2 3 6" xfId="6844" xr:uid="{00000000-0005-0000-0000-000045A20000}"/>
    <cellStyle name="WingdingsWhite 2 3 6 2" xfId="16125" xr:uid="{00000000-0005-0000-0000-000046A20000}"/>
    <cellStyle name="WingdingsWhite 2 3 6 2 2" xfId="27679" xr:uid="{00000000-0005-0000-0000-000047A20000}"/>
    <cellStyle name="WingdingsWhite 2 3 6 2 3" xfId="38619" xr:uid="{00000000-0005-0000-0000-000048A20000}"/>
    <cellStyle name="WingdingsWhite 2 3 6 3" xfId="18006" xr:uid="{00000000-0005-0000-0000-000049A20000}"/>
    <cellStyle name="WingdingsWhite 2 3 6 3 2" xfId="29494" xr:uid="{00000000-0005-0000-0000-00004AA20000}"/>
    <cellStyle name="WingdingsWhite 2 3 6 3 3" xfId="40296" xr:uid="{00000000-0005-0000-0000-00004BA20000}"/>
    <cellStyle name="WingdingsWhite 2 3 6 4" xfId="19644" xr:uid="{00000000-0005-0000-0000-00004CA20000}"/>
    <cellStyle name="WingdingsWhite 2 3 6 4 2" xfId="31132" xr:uid="{00000000-0005-0000-0000-00004DA20000}"/>
    <cellStyle name="WingdingsWhite 2 3 6 4 3" xfId="41843" xr:uid="{00000000-0005-0000-0000-00004EA20000}"/>
    <cellStyle name="WingdingsWhite 2 3 6 5" xfId="21378" xr:uid="{00000000-0005-0000-0000-00004FA20000}"/>
    <cellStyle name="WingdingsWhite 2 3 6 5 2" xfId="32859" xr:uid="{00000000-0005-0000-0000-000050A20000}"/>
    <cellStyle name="WingdingsWhite 2 3 6 5 3" xfId="43382" xr:uid="{00000000-0005-0000-0000-000051A20000}"/>
    <cellStyle name="WingdingsWhite 2 3 6 6" xfId="11547" xr:uid="{00000000-0005-0000-0000-000052A20000}"/>
    <cellStyle name="WingdingsWhite 2 3 6 7" xfId="23202" xr:uid="{00000000-0005-0000-0000-000053A20000}"/>
    <cellStyle name="WingdingsWhite 2 3 6 8" xfId="34539" xr:uid="{00000000-0005-0000-0000-000054A20000}"/>
    <cellStyle name="WingdingsWhite 2 3 7" xfId="10447" xr:uid="{00000000-0005-0000-0000-000055A20000}"/>
    <cellStyle name="WingdingsWhite 2 3 8" xfId="14091" xr:uid="{00000000-0005-0000-0000-000056A20000}"/>
    <cellStyle name="WingdingsWhite 2 3 8 2" xfId="25655" xr:uid="{00000000-0005-0000-0000-000057A20000}"/>
    <cellStyle name="WingdingsWhite 2 3 8 3" xfId="36845" xr:uid="{00000000-0005-0000-0000-000058A20000}"/>
    <cellStyle name="WingdingsWhite 2 3 9" xfId="13033" xr:uid="{00000000-0005-0000-0000-000059A20000}"/>
    <cellStyle name="WingdingsWhite 2 3 9 2" xfId="24602" xr:uid="{00000000-0005-0000-0000-00005AA20000}"/>
    <cellStyle name="WingdingsWhite 2 3 9 3" xfId="35891" xr:uid="{00000000-0005-0000-0000-00005BA20000}"/>
    <cellStyle name="WingdingsWhite 2 4" xfId="6275" xr:uid="{00000000-0005-0000-0000-00005CA20000}"/>
    <cellStyle name="WingdingsWhite 2 4 10" xfId="9044" xr:uid="{00000000-0005-0000-0000-00005DA20000}"/>
    <cellStyle name="WingdingsWhite 2 4 11" xfId="9315" xr:uid="{00000000-0005-0000-0000-00005EA20000}"/>
    <cellStyle name="WingdingsWhite 2 4 12" xfId="8367" xr:uid="{00000000-0005-0000-0000-00005FA20000}"/>
    <cellStyle name="WingdingsWhite 2 4 2" xfId="7241" xr:uid="{00000000-0005-0000-0000-000060A20000}"/>
    <cellStyle name="WingdingsWhite 2 4 2 2" xfId="16522" xr:uid="{00000000-0005-0000-0000-000061A20000}"/>
    <cellStyle name="WingdingsWhite 2 4 2 2 2" xfId="28076" xr:uid="{00000000-0005-0000-0000-000062A20000}"/>
    <cellStyle name="WingdingsWhite 2 4 2 2 3" xfId="38979" xr:uid="{00000000-0005-0000-0000-000063A20000}"/>
    <cellStyle name="WingdingsWhite 2 4 2 3" xfId="18371" xr:uid="{00000000-0005-0000-0000-000064A20000}"/>
    <cellStyle name="WingdingsWhite 2 4 2 3 2" xfId="29859" xr:uid="{00000000-0005-0000-0000-000065A20000}"/>
    <cellStyle name="WingdingsWhite 2 4 2 3 3" xfId="40660" xr:uid="{00000000-0005-0000-0000-000066A20000}"/>
    <cellStyle name="WingdingsWhite 2 4 2 4" xfId="20041" xr:uid="{00000000-0005-0000-0000-000067A20000}"/>
    <cellStyle name="WingdingsWhite 2 4 2 4 2" xfId="31529" xr:uid="{00000000-0005-0000-0000-000068A20000}"/>
    <cellStyle name="WingdingsWhite 2 4 2 4 3" xfId="42203" xr:uid="{00000000-0005-0000-0000-000069A20000}"/>
    <cellStyle name="WingdingsWhite 2 4 2 5" xfId="21775" xr:uid="{00000000-0005-0000-0000-00006AA20000}"/>
    <cellStyle name="WingdingsWhite 2 4 2 5 2" xfId="33256" xr:uid="{00000000-0005-0000-0000-00006BA20000}"/>
    <cellStyle name="WingdingsWhite 2 4 2 5 3" xfId="43742" xr:uid="{00000000-0005-0000-0000-00006CA20000}"/>
    <cellStyle name="WingdingsWhite 2 4 2 6" xfId="11942" xr:uid="{00000000-0005-0000-0000-00006DA20000}"/>
    <cellStyle name="WingdingsWhite 2 4 2 7" xfId="23599" xr:uid="{00000000-0005-0000-0000-00006EA20000}"/>
    <cellStyle name="WingdingsWhite 2 4 2 8" xfId="34934" xr:uid="{00000000-0005-0000-0000-00006FA20000}"/>
    <cellStyle name="WingdingsWhite 2 4 3" xfId="7015" xr:uid="{00000000-0005-0000-0000-000070A20000}"/>
    <cellStyle name="WingdingsWhite 2 4 3 2" xfId="16296" xr:uid="{00000000-0005-0000-0000-000071A20000}"/>
    <cellStyle name="WingdingsWhite 2 4 3 2 2" xfId="27850" xr:uid="{00000000-0005-0000-0000-000072A20000}"/>
    <cellStyle name="WingdingsWhite 2 4 3 2 3" xfId="38766" xr:uid="{00000000-0005-0000-0000-000073A20000}"/>
    <cellStyle name="WingdingsWhite 2 4 3 3" xfId="18156" xr:uid="{00000000-0005-0000-0000-000074A20000}"/>
    <cellStyle name="WingdingsWhite 2 4 3 3 2" xfId="29644" xr:uid="{00000000-0005-0000-0000-000075A20000}"/>
    <cellStyle name="WingdingsWhite 2 4 3 3 3" xfId="40445" xr:uid="{00000000-0005-0000-0000-000076A20000}"/>
    <cellStyle name="WingdingsWhite 2 4 3 4" xfId="19815" xr:uid="{00000000-0005-0000-0000-000077A20000}"/>
    <cellStyle name="WingdingsWhite 2 4 3 4 2" xfId="31303" xr:uid="{00000000-0005-0000-0000-000078A20000}"/>
    <cellStyle name="WingdingsWhite 2 4 3 4 3" xfId="41990" xr:uid="{00000000-0005-0000-0000-000079A20000}"/>
    <cellStyle name="WingdingsWhite 2 4 3 5" xfId="21549" xr:uid="{00000000-0005-0000-0000-00007AA20000}"/>
    <cellStyle name="WingdingsWhite 2 4 3 5 2" xfId="33030" xr:uid="{00000000-0005-0000-0000-00007BA20000}"/>
    <cellStyle name="WingdingsWhite 2 4 3 5 3" xfId="43529" xr:uid="{00000000-0005-0000-0000-00007CA20000}"/>
    <cellStyle name="WingdingsWhite 2 4 3 6" xfId="11718" xr:uid="{00000000-0005-0000-0000-00007DA20000}"/>
    <cellStyle name="WingdingsWhite 2 4 3 7" xfId="23373" xr:uid="{00000000-0005-0000-0000-00007EA20000}"/>
    <cellStyle name="WingdingsWhite 2 4 3 8" xfId="34710" xr:uid="{00000000-0005-0000-0000-00007FA20000}"/>
    <cellStyle name="WingdingsWhite 2 4 4" xfId="7152" xr:uid="{00000000-0005-0000-0000-000080A20000}"/>
    <cellStyle name="WingdingsWhite 2 4 4 2" xfId="16433" xr:uid="{00000000-0005-0000-0000-000081A20000}"/>
    <cellStyle name="WingdingsWhite 2 4 4 2 2" xfId="27987" xr:uid="{00000000-0005-0000-0000-000082A20000}"/>
    <cellStyle name="WingdingsWhite 2 4 4 2 3" xfId="38896" xr:uid="{00000000-0005-0000-0000-000083A20000}"/>
    <cellStyle name="WingdingsWhite 2 4 4 3" xfId="18287" xr:uid="{00000000-0005-0000-0000-000084A20000}"/>
    <cellStyle name="WingdingsWhite 2 4 4 3 2" xfId="29775" xr:uid="{00000000-0005-0000-0000-000085A20000}"/>
    <cellStyle name="WingdingsWhite 2 4 4 3 3" xfId="40576" xr:uid="{00000000-0005-0000-0000-000086A20000}"/>
    <cellStyle name="WingdingsWhite 2 4 4 4" xfId="19952" xr:uid="{00000000-0005-0000-0000-000087A20000}"/>
    <cellStyle name="WingdingsWhite 2 4 4 4 2" xfId="31440" xr:uid="{00000000-0005-0000-0000-000088A20000}"/>
    <cellStyle name="WingdingsWhite 2 4 4 4 3" xfId="42120" xr:uid="{00000000-0005-0000-0000-000089A20000}"/>
    <cellStyle name="WingdingsWhite 2 4 4 5" xfId="21686" xr:uid="{00000000-0005-0000-0000-00008AA20000}"/>
    <cellStyle name="WingdingsWhite 2 4 4 5 2" xfId="33167" xr:uid="{00000000-0005-0000-0000-00008BA20000}"/>
    <cellStyle name="WingdingsWhite 2 4 4 5 3" xfId="43659" xr:uid="{00000000-0005-0000-0000-00008CA20000}"/>
    <cellStyle name="WingdingsWhite 2 4 4 6" xfId="11855" xr:uid="{00000000-0005-0000-0000-00008DA20000}"/>
    <cellStyle name="WingdingsWhite 2 4 4 7" xfId="23510" xr:uid="{00000000-0005-0000-0000-00008EA20000}"/>
    <cellStyle name="WingdingsWhite 2 4 4 8" xfId="34847" xr:uid="{00000000-0005-0000-0000-00008FA20000}"/>
    <cellStyle name="WingdingsWhite 2 4 5" xfId="10981" xr:uid="{00000000-0005-0000-0000-000090A20000}"/>
    <cellStyle name="WingdingsWhite 2 4 5 2" xfId="15556" xr:uid="{00000000-0005-0000-0000-000091A20000}"/>
    <cellStyle name="WingdingsWhite 2 4 5 2 2" xfId="27110" xr:uid="{00000000-0005-0000-0000-000092A20000}"/>
    <cellStyle name="WingdingsWhite 2 4 5 2 3" xfId="38122" xr:uid="{00000000-0005-0000-0000-000093A20000}"/>
    <cellStyle name="WingdingsWhite 2 4 5 3" xfId="17500" xr:uid="{00000000-0005-0000-0000-000094A20000}"/>
    <cellStyle name="WingdingsWhite 2 4 5 3 2" xfId="28988" xr:uid="{00000000-0005-0000-0000-000095A20000}"/>
    <cellStyle name="WingdingsWhite 2 4 5 3 3" xfId="39791" xr:uid="{00000000-0005-0000-0000-000096A20000}"/>
    <cellStyle name="WingdingsWhite 2 4 5 4" xfId="19075" xr:uid="{00000000-0005-0000-0000-000097A20000}"/>
    <cellStyle name="WingdingsWhite 2 4 5 4 2" xfId="30563" xr:uid="{00000000-0005-0000-0000-000098A20000}"/>
    <cellStyle name="WingdingsWhite 2 4 5 4 3" xfId="41346" xr:uid="{00000000-0005-0000-0000-000099A20000}"/>
    <cellStyle name="WingdingsWhite 2 4 5 5" xfId="20809" xr:uid="{00000000-0005-0000-0000-00009AA20000}"/>
    <cellStyle name="WingdingsWhite 2 4 5 5 2" xfId="32291" xr:uid="{00000000-0005-0000-0000-00009BA20000}"/>
    <cellStyle name="WingdingsWhite 2 4 5 5 3" xfId="42886" xr:uid="{00000000-0005-0000-0000-00009CA20000}"/>
    <cellStyle name="WingdingsWhite 2 4 5 6" xfId="22634" xr:uid="{00000000-0005-0000-0000-00009DA20000}"/>
    <cellStyle name="WingdingsWhite 2 4 5 7" xfId="33976" xr:uid="{00000000-0005-0000-0000-00009EA20000}"/>
    <cellStyle name="WingdingsWhite 2 4 6" xfId="14129" xr:uid="{00000000-0005-0000-0000-00009FA20000}"/>
    <cellStyle name="WingdingsWhite 2 4 6 2" xfId="25693" xr:uid="{00000000-0005-0000-0000-0000A0A20000}"/>
    <cellStyle name="WingdingsWhite 2 4 6 3" xfId="36883" xr:uid="{00000000-0005-0000-0000-0000A1A20000}"/>
    <cellStyle name="WingdingsWhite 2 4 7" xfId="12753" xr:uid="{00000000-0005-0000-0000-0000A2A20000}"/>
    <cellStyle name="WingdingsWhite 2 4 7 2" xfId="24323" xr:uid="{00000000-0005-0000-0000-0000A3A20000}"/>
    <cellStyle name="WingdingsWhite 2 4 7 3" xfId="35645" xr:uid="{00000000-0005-0000-0000-0000A4A20000}"/>
    <cellStyle name="WingdingsWhite 2 4 8" xfId="13539" xr:uid="{00000000-0005-0000-0000-0000A5A20000}"/>
    <cellStyle name="WingdingsWhite 2 4 8 2" xfId="25103" xr:uid="{00000000-0005-0000-0000-0000A6A20000}"/>
    <cellStyle name="WingdingsWhite 2 4 8 3" xfId="36358" xr:uid="{00000000-0005-0000-0000-0000A7A20000}"/>
    <cellStyle name="WingdingsWhite 2 4 9" xfId="17168" xr:uid="{00000000-0005-0000-0000-0000A8A20000}"/>
    <cellStyle name="WingdingsWhite 2 4 9 2" xfId="28656" xr:uid="{00000000-0005-0000-0000-0000A9A20000}"/>
    <cellStyle name="WingdingsWhite 2 4 9 3" xfId="39476" xr:uid="{00000000-0005-0000-0000-0000AAA20000}"/>
    <cellStyle name="WingdingsWhite 2 5" xfId="5559" xr:uid="{00000000-0005-0000-0000-0000ABA20000}"/>
    <cellStyle name="WingdingsWhite 2 5 10" xfId="8865" xr:uid="{00000000-0005-0000-0000-0000ACA20000}"/>
    <cellStyle name="WingdingsWhite 2 5 11" xfId="8514" xr:uid="{00000000-0005-0000-0000-0000ADA20000}"/>
    <cellStyle name="WingdingsWhite 2 5 2" xfId="7438" xr:uid="{00000000-0005-0000-0000-0000AEA20000}"/>
    <cellStyle name="WingdingsWhite 2 5 2 2" xfId="16665" xr:uid="{00000000-0005-0000-0000-0000AFA20000}"/>
    <cellStyle name="WingdingsWhite 2 5 2 2 2" xfId="28219" xr:uid="{00000000-0005-0000-0000-0000B0A20000}"/>
    <cellStyle name="WingdingsWhite 2 5 2 2 3" xfId="39100" xr:uid="{00000000-0005-0000-0000-0000B1A20000}"/>
    <cellStyle name="WingdingsWhite 2 5 2 3" xfId="18497" xr:uid="{00000000-0005-0000-0000-0000B2A20000}"/>
    <cellStyle name="WingdingsWhite 2 5 2 3 2" xfId="29985" xr:uid="{00000000-0005-0000-0000-0000B3A20000}"/>
    <cellStyle name="WingdingsWhite 2 5 2 3 3" xfId="40784" xr:uid="{00000000-0005-0000-0000-0000B4A20000}"/>
    <cellStyle name="WingdingsWhite 2 5 2 4" xfId="20184" xr:uid="{00000000-0005-0000-0000-0000B5A20000}"/>
    <cellStyle name="WingdingsWhite 2 5 2 4 2" xfId="31672" xr:uid="{00000000-0005-0000-0000-0000B6A20000}"/>
    <cellStyle name="WingdingsWhite 2 5 2 4 3" xfId="42324" xr:uid="{00000000-0005-0000-0000-0000B7A20000}"/>
    <cellStyle name="WingdingsWhite 2 5 2 5" xfId="21918" xr:uid="{00000000-0005-0000-0000-0000B8A20000}"/>
    <cellStyle name="WingdingsWhite 2 5 2 5 2" xfId="33399" xr:uid="{00000000-0005-0000-0000-0000B9A20000}"/>
    <cellStyle name="WingdingsWhite 2 5 2 5 3" xfId="43863" xr:uid="{00000000-0005-0000-0000-0000BAA20000}"/>
    <cellStyle name="WingdingsWhite 2 5 2 6" xfId="12085" xr:uid="{00000000-0005-0000-0000-0000BBA20000}"/>
    <cellStyle name="WingdingsWhite 2 5 2 7" xfId="23742" xr:uid="{00000000-0005-0000-0000-0000BCA20000}"/>
    <cellStyle name="WingdingsWhite 2 5 2 8" xfId="35077" xr:uid="{00000000-0005-0000-0000-0000BDA20000}"/>
    <cellStyle name="WingdingsWhite 2 5 3" xfId="6517" xr:uid="{00000000-0005-0000-0000-0000BEA20000}"/>
    <cellStyle name="WingdingsWhite 2 5 3 2" xfId="15798" xr:uid="{00000000-0005-0000-0000-0000BFA20000}"/>
    <cellStyle name="WingdingsWhite 2 5 3 2 2" xfId="27352" xr:uid="{00000000-0005-0000-0000-0000C0A20000}"/>
    <cellStyle name="WingdingsWhite 2 5 3 2 3" xfId="38328" xr:uid="{00000000-0005-0000-0000-0000C1A20000}"/>
    <cellStyle name="WingdingsWhite 2 5 3 3" xfId="17713" xr:uid="{00000000-0005-0000-0000-0000C2A20000}"/>
    <cellStyle name="WingdingsWhite 2 5 3 3 2" xfId="29201" xr:uid="{00000000-0005-0000-0000-0000C3A20000}"/>
    <cellStyle name="WingdingsWhite 2 5 3 3 3" xfId="40004" xr:uid="{00000000-0005-0000-0000-0000C4A20000}"/>
    <cellStyle name="WingdingsWhite 2 5 3 4" xfId="19317" xr:uid="{00000000-0005-0000-0000-0000C5A20000}"/>
    <cellStyle name="WingdingsWhite 2 5 3 4 2" xfId="30805" xr:uid="{00000000-0005-0000-0000-0000C6A20000}"/>
    <cellStyle name="WingdingsWhite 2 5 3 4 3" xfId="41552" xr:uid="{00000000-0005-0000-0000-0000C7A20000}"/>
    <cellStyle name="WingdingsWhite 2 5 3 5" xfId="21051" xr:uid="{00000000-0005-0000-0000-0000C8A20000}"/>
    <cellStyle name="WingdingsWhite 2 5 3 5 2" xfId="32532" xr:uid="{00000000-0005-0000-0000-0000C9A20000}"/>
    <cellStyle name="WingdingsWhite 2 5 3 5 3" xfId="43091" xr:uid="{00000000-0005-0000-0000-0000CAA20000}"/>
    <cellStyle name="WingdingsWhite 2 5 3 6" xfId="11220" xr:uid="{00000000-0005-0000-0000-0000CBA20000}"/>
    <cellStyle name="WingdingsWhite 2 5 3 7" xfId="22875" xr:uid="{00000000-0005-0000-0000-0000CCA20000}"/>
    <cellStyle name="WingdingsWhite 2 5 3 8" xfId="34212" xr:uid="{00000000-0005-0000-0000-0000CDA20000}"/>
    <cellStyle name="WingdingsWhite 2 5 4" xfId="8033" xr:uid="{00000000-0005-0000-0000-0000CEA20000}"/>
    <cellStyle name="WingdingsWhite 2 5 4 2" xfId="17018" xr:uid="{00000000-0005-0000-0000-0000CFA20000}"/>
    <cellStyle name="WingdingsWhite 2 5 4 2 2" xfId="28572" xr:uid="{00000000-0005-0000-0000-0000D0A20000}"/>
    <cellStyle name="WingdingsWhite 2 5 4 2 3" xfId="39409" xr:uid="{00000000-0005-0000-0000-0000D1A20000}"/>
    <cellStyle name="WingdingsWhite 2 5 4 3" xfId="18795" xr:uid="{00000000-0005-0000-0000-0000D2A20000}"/>
    <cellStyle name="WingdingsWhite 2 5 4 3 2" xfId="30283" xr:uid="{00000000-0005-0000-0000-0000D3A20000}"/>
    <cellStyle name="WingdingsWhite 2 5 4 3 3" xfId="41078" xr:uid="{00000000-0005-0000-0000-0000D4A20000}"/>
    <cellStyle name="WingdingsWhite 2 5 4 4" xfId="20505" xr:uid="{00000000-0005-0000-0000-0000D5A20000}"/>
    <cellStyle name="WingdingsWhite 2 5 4 4 2" xfId="31993" xr:uid="{00000000-0005-0000-0000-0000D6A20000}"/>
    <cellStyle name="WingdingsWhite 2 5 4 4 3" xfId="42605" xr:uid="{00000000-0005-0000-0000-0000D7A20000}"/>
    <cellStyle name="WingdingsWhite 2 5 4 5" xfId="22239" xr:uid="{00000000-0005-0000-0000-0000D8A20000}"/>
    <cellStyle name="WingdingsWhite 2 5 4 5 2" xfId="33720" xr:uid="{00000000-0005-0000-0000-0000D9A20000}"/>
    <cellStyle name="WingdingsWhite 2 5 4 5 3" xfId="44144" xr:uid="{00000000-0005-0000-0000-0000DAA20000}"/>
    <cellStyle name="WingdingsWhite 2 5 4 6" xfId="12484" xr:uid="{00000000-0005-0000-0000-0000DBA20000}"/>
    <cellStyle name="WingdingsWhite 2 5 4 7" xfId="24063" xr:uid="{00000000-0005-0000-0000-0000DCA20000}"/>
    <cellStyle name="WingdingsWhite 2 5 4 8" xfId="35398" xr:uid="{00000000-0005-0000-0000-0000DDA20000}"/>
    <cellStyle name="WingdingsWhite 2 5 5" xfId="14309" xr:uid="{00000000-0005-0000-0000-0000DEA20000}"/>
    <cellStyle name="WingdingsWhite 2 5 5 2" xfId="25873" xr:uid="{00000000-0005-0000-0000-0000DFA20000}"/>
    <cellStyle name="WingdingsWhite 2 5 5 3" xfId="37034" xr:uid="{00000000-0005-0000-0000-0000E0A20000}"/>
    <cellStyle name="WingdingsWhite 2 5 6" xfId="12751" xr:uid="{00000000-0005-0000-0000-0000E1A20000}"/>
    <cellStyle name="WingdingsWhite 2 5 6 2" xfId="24321" xr:uid="{00000000-0005-0000-0000-0000E2A20000}"/>
    <cellStyle name="WingdingsWhite 2 5 6 3" xfId="35643" xr:uid="{00000000-0005-0000-0000-0000E3A20000}"/>
    <cellStyle name="WingdingsWhite 2 5 7" xfId="14412" xr:uid="{00000000-0005-0000-0000-0000E4A20000}"/>
    <cellStyle name="WingdingsWhite 2 5 7 2" xfId="25976" xr:uid="{00000000-0005-0000-0000-0000E5A20000}"/>
    <cellStyle name="WingdingsWhite 2 5 7 3" xfId="37120" xr:uid="{00000000-0005-0000-0000-0000E6A20000}"/>
    <cellStyle name="WingdingsWhite 2 5 8" xfId="15011" xr:uid="{00000000-0005-0000-0000-0000E7A20000}"/>
    <cellStyle name="WingdingsWhite 2 5 8 2" xfId="26569" xr:uid="{00000000-0005-0000-0000-0000E8A20000}"/>
    <cellStyle name="WingdingsWhite 2 5 8 3" xfId="37622" xr:uid="{00000000-0005-0000-0000-0000E9A20000}"/>
    <cellStyle name="WingdingsWhite 2 5 9" xfId="9222" xr:uid="{00000000-0005-0000-0000-0000EAA20000}"/>
    <cellStyle name="WingdingsWhite 2 6" xfId="7248" xr:uid="{00000000-0005-0000-0000-0000EBA20000}"/>
    <cellStyle name="WingdingsWhite 2 6 10" xfId="9305" xr:uid="{00000000-0005-0000-0000-0000ECA20000}"/>
    <cellStyle name="WingdingsWhite 2 6 11" xfId="10026" xr:uid="{00000000-0005-0000-0000-0000EDA20000}"/>
    <cellStyle name="WingdingsWhite 2 6 2" xfId="7018" xr:uid="{00000000-0005-0000-0000-0000EEA20000}"/>
    <cellStyle name="WingdingsWhite 2 6 2 2" xfId="16299" xr:uid="{00000000-0005-0000-0000-0000EFA20000}"/>
    <cellStyle name="WingdingsWhite 2 6 2 2 2" xfId="27853" xr:uid="{00000000-0005-0000-0000-0000F0A20000}"/>
    <cellStyle name="WingdingsWhite 2 6 2 2 3" xfId="38769" xr:uid="{00000000-0005-0000-0000-0000F1A20000}"/>
    <cellStyle name="WingdingsWhite 2 6 2 3" xfId="18159" xr:uid="{00000000-0005-0000-0000-0000F2A20000}"/>
    <cellStyle name="WingdingsWhite 2 6 2 3 2" xfId="29647" xr:uid="{00000000-0005-0000-0000-0000F3A20000}"/>
    <cellStyle name="WingdingsWhite 2 6 2 3 3" xfId="40448" xr:uid="{00000000-0005-0000-0000-0000F4A20000}"/>
    <cellStyle name="WingdingsWhite 2 6 2 4" xfId="19818" xr:uid="{00000000-0005-0000-0000-0000F5A20000}"/>
    <cellStyle name="WingdingsWhite 2 6 2 4 2" xfId="31306" xr:uid="{00000000-0005-0000-0000-0000F6A20000}"/>
    <cellStyle name="WingdingsWhite 2 6 2 4 3" xfId="41993" xr:uid="{00000000-0005-0000-0000-0000F7A20000}"/>
    <cellStyle name="WingdingsWhite 2 6 2 5" xfId="21552" xr:uid="{00000000-0005-0000-0000-0000F8A20000}"/>
    <cellStyle name="WingdingsWhite 2 6 2 5 2" xfId="33033" xr:uid="{00000000-0005-0000-0000-0000F9A20000}"/>
    <cellStyle name="WingdingsWhite 2 6 2 5 3" xfId="43532" xr:uid="{00000000-0005-0000-0000-0000FAA20000}"/>
    <cellStyle name="WingdingsWhite 2 6 2 6" xfId="11721" xr:uid="{00000000-0005-0000-0000-0000FBA20000}"/>
    <cellStyle name="WingdingsWhite 2 6 2 7" xfId="23376" xr:uid="{00000000-0005-0000-0000-0000FCA20000}"/>
    <cellStyle name="WingdingsWhite 2 6 2 8" xfId="34713" xr:uid="{00000000-0005-0000-0000-0000FDA20000}"/>
    <cellStyle name="WingdingsWhite 2 6 3" xfId="7150" xr:uid="{00000000-0005-0000-0000-0000FEA20000}"/>
    <cellStyle name="WingdingsWhite 2 6 3 2" xfId="16431" xr:uid="{00000000-0005-0000-0000-0000FFA20000}"/>
    <cellStyle name="WingdingsWhite 2 6 3 2 2" xfId="27985" xr:uid="{00000000-0005-0000-0000-000000A30000}"/>
    <cellStyle name="WingdingsWhite 2 6 3 2 3" xfId="38894" xr:uid="{00000000-0005-0000-0000-000001A30000}"/>
    <cellStyle name="WingdingsWhite 2 6 3 3" xfId="18285" xr:uid="{00000000-0005-0000-0000-000002A30000}"/>
    <cellStyle name="WingdingsWhite 2 6 3 3 2" xfId="29773" xr:uid="{00000000-0005-0000-0000-000003A30000}"/>
    <cellStyle name="WingdingsWhite 2 6 3 3 3" xfId="40574" xr:uid="{00000000-0005-0000-0000-000004A30000}"/>
    <cellStyle name="WingdingsWhite 2 6 3 4" xfId="19950" xr:uid="{00000000-0005-0000-0000-000005A30000}"/>
    <cellStyle name="WingdingsWhite 2 6 3 4 2" xfId="31438" xr:uid="{00000000-0005-0000-0000-000006A30000}"/>
    <cellStyle name="WingdingsWhite 2 6 3 4 3" xfId="42118" xr:uid="{00000000-0005-0000-0000-000007A30000}"/>
    <cellStyle name="WingdingsWhite 2 6 3 5" xfId="21684" xr:uid="{00000000-0005-0000-0000-000008A30000}"/>
    <cellStyle name="WingdingsWhite 2 6 3 5 2" xfId="33165" xr:uid="{00000000-0005-0000-0000-000009A30000}"/>
    <cellStyle name="WingdingsWhite 2 6 3 5 3" xfId="43657" xr:uid="{00000000-0005-0000-0000-00000AA30000}"/>
    <cellStyle name="WingdingsWhite 2 6 3 6" xfId="11853" xr:uid="{00000000-0005-0000-0000-00000BA30000}"/>
    <cellStyle name="WingdingsWhite 2 6 3 7" xfId="23508" xr:uid="{00000000-0005-0000-0000-00000CA30000}"/>
    <cellStyle name="WingdingsWhite 2 6 3 8" xfId="34845" xr:uid="{00000000-0005-0000-0000-00000DA30000}"/>
    <cellStyle name="WingdingsWhite 2 6 4" xfId="11946" xr:uid="{00000000-0005-0000-0000-00000EA30000}"/>
    <cellStyle name="WingdingsWhite 2 6 4 2" xfId="16526" xr:uid="{00000000-0005-0000-0000-00000FA30000}"/>
    <cellStyle name="WingdingsWhite 2 6 4 2 2" xfId="28080" xr:uid="{00000000-0005-0000-0000-000010A30000}"/>
    <cellStyle name="WingdingsWhite 2 6 4 2 3" xfId="38983" xr:uid="{00000000-0005-0000-0000-000011A30000}"/>
    <cellStyle name="WingdingsWhite 2 6 4 3" xfId="18375" xr:uid="{00000000-0005-0000-0000-000012A30000}"/>
    <cellStyle name="WingdingsWhite 2 6 4 3 2" xfId="29863" xr:uid="{00000000-0005-0000-0000-000013A30000}"/>
    <cellStyle name="WingdingsWhite 2 6 4 3 3" xfId="40664" xr:uid="{00000000-0005-0000-0000-000014A30000}"/>
    <cellStyle name="WingdingsWhite 2 6 4 4" xfId="20045" xr:uid="{00000000-0005-0000-0000-000015A30000}"/>
    <cellStyle name="WingdingsWhite 2 6 4 4 2" xfId="31533" xr:uid="{00000000-0005-0000-0000-000016A30000}"/>
    <cellStyle name="WingdingsWhite 2 6 4 4 3" xfId="42207" xr:uid="{00000000-0005-0000-0000-000017A30000}"/>
    <cellStyle name="WingdingsWhite 2 6 4 5" xfId="21779" xr:uid="{00000000-0005-0000-0000-000018A30000}"/>
    <cellStyle name="WingdingsWhite 2 6 4 5 2" xfId="33260" xr:uid="{00000000-0005-0000-0000-000019A30000}"/>
    <cellStyle name="WingdingsWhite 2 6 4 5 3" xfId="43746" xr:uid="{00000000-0005-0000-0000-00001AA30000}"/>
    <cellStyle name="WingdingsWhite 2 6 4 6" xfId="23603" xr:uid="{00000000-0005-0000-0000-00001BA30000}"/>
    <cellStyle name="WingdingsWhite 2 6 4 7" xfId="34938" xr:uid="{00000000-0005-0000-0000-00001CA30000}"/>
    <cellStyle name="WingdingsWhite 2 6 5" xfId="14134" xr:uid="{00000000-0005-0000-0000-00001DA30000}"/>
    <cellStyle name="WingdingsWhite 2 6 5 2" xfId="25698" xr:uid="{00000000-0005-0000-0000-00001EA30000}"/>
    <cellStyle name="WingdingsWhite 2 6 5 3" xfId="36887" xr:uid="{00000000-0005-0000-0000-00001FA30000}"/>
    <cellStyle name="WingdingsWhite 2 6 6" xfId="12912" xr:uid="{00000000-0005-0000-0000-000020A30000}"/>
    <cellStyle name="WingdingsWhite 2 6 6 2" xfId="24482" xr:uid="{00000000-0005-0000-0000-000021A30000}"/>
    <cellStyle name="WingdingsWhite 2 6 6 3" xfId="35791" xr:uid="{00000000-0005-0000-0000-000022A30000}"/>
    <cellStyle name="WingdingsWhite 2 6 7" xfId="14413" xr:uid="{00000000-0005-0000-0000-000023A30000}"/>
    <cellStyle name="WingdingsWhite 2 6 7 2" xfId="25977" xr:uid="{00000000-0005-0000-0000-000024A30000}"/>
    <cellStyle name="WingdingsWhite 2 6 7 3" xfId="37121" xr:uid="{00000000-0005-0000-0000-000025A30000}"/>
    <cellStyle name="WingdingsWhite 2 6 8" xfId="17332" xr:uid="{00000000-0005-0000-0000-000026A30000}"/>
    <cellStyle name="WingdingsWhite 2 6 8 2" xfId="28820" xr:uid="{00000000-0005-0000-0000-000027A30000}"/>
    <cellStyle name="WingdingsWhite 2 6 8 3" xfId="39624" xr:uid="{00000000-0005-0000-0000-000028A30000}"/>
    <cellStyle name="WingdingsWhite 2 6 9" xfId="9049" xr:uid="{00000000-0005-0000-0000-000029A30000}"/>
    <cellStyle name="WingdingsWhite 2 7" xfId="6960" xr:uid="{00000000-0005-0000-0000-00002AA30000}"/>
    <cellStyle name="WingdingsWhite 2 7 2" xfId="16241" xr:uid="{00000000-0005-0000-0000-00002BA30000}"/>
    <cellStyle name="WingdingsWhite 2 7 2 2" xfId="27795" xr:uid="{00000000-0005-0000-0000-00002CA30000}"/>
    <cellStyle name="WingdingsWhite 2 7 2 3" xfId="38722" xr:uid="{00000000-0005-0000-0000-00002DA30000}"/>
    <cellStyle name="WingdingsWhite 2 7 3" xfId="18111" xr:uid="{00000000-0005-0000-0000-00002EA30000}"/>
    <cellStyle name="WingdingsWhite 2 7 3 2" xfId="29599" xr:uid="{00000000-0005-0000-0000-00002FA30000}"/>
    <cellStyle name="WingdingsWhite 2 7 3 3" xfId="40400" xr:uid="{00000000-0005-0000-0000-000030A30000}"/>
    <cellStyle name="WingdingsWhite 2 7 4" xfId="19760" xr:uid="{00000000-0005-0000-0000-000031A30000}"/>
    <cellStyle name="WingdingsWhite 2 7 4 2" xfId="31248" xr:uid="{00000000-0005-0000-0000-000032A30000}"/>
    <cellStyle name="WingdingsWhite 2 7 4 3" xfId="41946" xr:uid="{00000000-0005-0000-0000-000033A30000}"/>
    <cellStyle name="WingdingsWhite 2 7 5" xfId="21494" xr:uid="{00000000-0005-0000-0000-000034A30000}"/>
    <cellStyle name="WingdingsWhite 2 7 5 2" xfId="32975" xr:uid="{00000000-0005-0000-0000-000035A30000}"/>
    <cellStyle name="WingdingsWhite 2 7 5 3" xfId="43485" xr:uid="{00000000-0005-0000-0000-000036A30000}"/>
    <cellStyle name="WingdingsWhite 2 7 6" xfId="11663" xr:uid="{00000000-0005-0000-0000-000037A30000}"/>
    <cellStyle name="WingdingsWhite 2 7 7" xfId="23318" xr:uid="{00000000-0005-0000-0000-000038A30000}"/>
    <cellStyle name="WingdingsWhite 2 7 8" xfId="34655" xr:uid="{00000000-0005-0000-0000-000039A30000}"/>
    <cellStyle name="WingdingsWhite 2 8" xfId="10445" xr:uid="{00000000-0005-0000-0000-00003AA30000}"/>
    <cellStyle name="WingdingsWhite 2 9" xfId="13701" xr:uid="{00000000-0005-0000-0000-00003BA30000}"/>
    <cellStyle name="WingdingsWhite 2 9 2" xfId="25265" xr:uid="{00000000-0005-0000-0000-00003CA30000}"/>
    <cellStyle name="WingdingsWhite 2 9 3" xfId="36497" xr:uid="{00000000-0005-0000-0000-00003DA30000}"/>
    <cellStyle name="WingdingsWhite 3" xfId="4768" xr:uid="{00000000-0005-0000-0000-00003EA30000}"/>
    <cellStyle name="WingdingsWhite 3 10" xfId="17261" xr:uid="{00000000-0005-0000-0000-00003FA30000}"/>
    <cellStyle name="WingdingsWhite 3 10 2" xfId="28749" xr:uid="{00000000-0005-0000-0000-000040A30000}"/>
    <cellStyle name="WingdingsWhite 3 10 3" xfId="39557" xr:uid="{00000000-0005-0000-0000-000041A30000}"/>
    <cellStyle name="WingdingsWhite 3 11" xfId="8786" xr:uid="{00000000-0005-0000-0000-000042A30000}"/>
    <cellStyle name="WingdingsWhite 3 2" xfId="4769" xr:uid="{00000000-0005-0000-0000-000043A30000}"/>
    <cellStyle name="WingdingsWhite 3 2 10" xfId="15094" xr:uid="{00000000-0005-0000-0000-000044A30000}"/>
    <cellStyle name="WingdingsWhite 3 2 10 2" xfId="26652" xr:uid="{00000000-0005-0000-0000-000045A30000}"/>
    <cellStyle name="WingdingsWhite 3 2 10 3" xfId="37696" xr:uid="{00000000-0005-0000-0000-000046A30000}"/>
    <cellStyle name="WingdingsWhite 3 2 11" xfId="9046" xr:uid="{00000000-0005-0000-0000-000047A30000}"/>
    <cellStyle name="WingdingsWhite 3 2 12" xfId="9313" xr:uid="{00000000-0005-0000-0000-000048A30000}"/>
    <cellStyle name="WingdingsWhite 3 2 13" xfId="10770" xr:uid="{00000000-0005-0000-0000-000049A30000}"/>
    <cellStyle name="WingdingsWhite 3 2 2" xfId="6277" xr:uid="{00000000-0005-0000-0000-00004AA30000}"/>
    <cellStyle name="WingdingsWhite 3 2 2 2" xfId="15558" xr:uid="{00000000-0005-0000-0000-00004BA30000}"/>
    <cellStyle name="WingdingsWhite 3 2 2 2 2" xfId="27112" xr:uid="{00000000-0005-0000-0000-00004CA30000}"/>
    <cellStyle name="WingdingsWhite 3 2 2 2 3" xfId="38124" xr:uid="{00000000-0005-0000-0000-00004DA30000}"/>
    <cellStyle name="WingdingsWhite 3 2 2 3" xfId="17502" xr:uid="{00000000-0005-0000-0000-00004EA30000}"/>
    <cellStyle name="WingdingsWhite 3 2 2 3 2" xfId="28990" xr:uid="{00000000-0005-0000-0000-00004FA30000}"/>
    <cellStyle name="WingdingsWhite 3 2 2 3 3" xfId="39793" xr:uid="{00000000-0005-0000-0000-000050A30000}"/>
    <cellStyle name="WingdingsWhite 3 2 2 4" xfId="19077" xr:uid="{00000000-0005-0000-0000-000051A30000}"/>
    <cellStyle name="WingdingsWhite 3 2 2 4 2" xfId="30565" xr:uid="{00000000-0005-0000-0000-000052A30000}"/>
    <cellStyle name="WingdingsWhite 3 2 2 4 3" xfId="41348" xr:uid="{00000000-0005-0000-0000-000053A30000}"/>
    <cellStyle name="WingdingsWhite 3 2 2 5" xfId="20811" xr:uid="{00000000-0005-0000-0000-000054A30000}"/>
    <cellStyle name="WingdingsWhite 3 2 2 5 2" xfId="32293" xr:uid="{00000000-0005-0000-0000-000055A30000}"/>
    <cellStyle name="WingdingsWhite 3 2 2 5 3" xfId="42888" xr:uid="{00000000-0005-0000-0000-000056A30000}"/>
    <cellStyle name="WingdingsWhite 3 2 2 6" xfId="10983" xr:uid="{00000000-0005-0000-0000-000057A30000}"/>
    <cellStyle name="WingdingsWhite 3 2 2 7" xfId="22636" xr:uid="{00000000-0005-0000-0000-000058A30000}"/>
    <cellStyle name="WingdingsWhite 3 2 2 8" xfId="33978" xr:uid="{00000000-0005-0000-0000-000059A30000}"/>
    <cellStyle name="WingdingsWhite 3 2 3" xfId="7243" xr:uid="{00000000-0005-0000-0000-00005AA30000}"/>
    <cellStyle name="WingdingsWhite 3 2 3 2" xfId="16524" xr:uid="{00000000-0005-0000-0000-00005BA30000}"/>
    <cellStyle name="WingdingsWhite 3 2 3 2 2" xfId="28078" xr:uid="{00000000-0005-0000-0000-00005CA30000}"/>
    <cellStyle name="WingdingsWhite 3 2 3 2 3" xfId="38981" xr:uid="{00000000-0005-0000-0000-00005DA30000}"/>
    <cellStyle name="WingdingsWhite 3 2 3 3" xfId="18373" xr:uid="{00000000-0005-0000-0000-00005EA30000}"/>
    <cellStyle name="WingdingsWhite 3 2 3 3 2" xfId="29861" xr:uid="{00000000-0005-0000-0000-00005FA30000}"/>
    <cellStyle name="WingdingsWhite 3 2 3 3 3" xfId="40662" xr:uid="{00000000-0005-0000-0000-000060A30000}"/>
    <cellStyle name="WingdingsWhite 3 2 3 4" xfId="20043" xr:uid="{00000000-0005-0000-0000-000061A30000}"/>
    <cellStyle name="WingdingsWhite 3 2 3 4 2" xfId="31531" xr:uid="{00000000-0005-0000-0000-000062A30000}"/>
    <cellStyle name="WingdingsWhite 3 2 3 4 3" xfId="42205" xr:uid="{00000000-0005-0000-0000-000063A30000}"/>
    <cellStyle name="WingdingsWhite 3 2 3 5" xfId="21777" xr:uid="{00000000-0005-0000-0000-000064A30000}"/>
    <cellStyle name="WingdingsWhite 3 2 3 5 2" xfId="33258" xr:uid="{00000000-0005-0000-0000-000065A30000}"/>
    <cellStyle name="WingdingsWhite 3 2 3 5 3" xfId="43744" xr:uid="{00000000-0005-0000-0000-000066A30000}"/>
    <cellStyle name="WingdingsWhite 3 2 3 6" xfId="11944" xr:uid="{00000000-0005-0000-0000-000067A30000}"/>
    <cellStyle name="WingdingsWhite 3 2 3 7" xfId="23601" xr:uid="{00000000-0005-0000-0000-000068A30000}"/>
    <cellStyle name="WingdingsWhite 3 2 3 8" xfId="34936" xr:uid="{00000000-0005-0000-0000-000069A30000}"/>
    <cellStyle name="WingdingsWhite 3 2 4" xfId="6601" xr:uid="{00000000-0005-0000-0000-00006AA30000}"/>
    <cellStyle name="WingdingsWhite 3 2 4 2" xfId="15882" xr:uid="{00000000-0005-0000-0000-00006BA30000}"/>
    <cellStyle name="WingdingsWhite 3 2 4 2 2" xfId="27436" xr:uid="{00000000-0005-0000-0000-00006CA30000}"/>
    <cellStyle name="WingdingsWhite 3 2 4 2 3" xfId="38405" xr:uid="{00000000-0005-0000-0000-00006DA30000}"/>
    <cellStyle name="WingdingsWhite 3 2 4 3" xfId="17790" xr:uid="{00000000-0005-0000-0000-00006EA30000}"/>
    <cellStyle name="WingdingsWhite 3 2 4 3 2" xfId="29278" xr:uid="{00000000-0005-0000-0000-00006FA30000}"/>
    <cellStyle name="WingdingsWhite 3 2 4 3 3" xfId="40081" xr:uid="{00000000-0005-0000-0000-000070A30000}"/>
    <cellStyle name="WingdingsWhite 3 2 4 4" xfId="19401" xr:uid="{00000000-0005-0000-0000-000071A30000}"/>
    <cellStyle name="WingdingsWhite 3 2 4 4 2" xfId="30889" xr:uid="{00000000-0005-0000-0000-000072A30000}"/>
    <cellStyle name="WingdingsWhite 3 2 4 4 3" xfId="41629" xr:uid="{00000000-0005-0000-0000-000073A30000}"/>
    <cellStyle name="WingdingsWhite 3 2 4 5" xfId="21135" xr:uid="{00000000-0005-0000-0000-000074A30000}"/>
    <cellStyle name="WingdingsWhite 3 2 4 5 2" xfId="32616" xr:uid="{00000000-0005-0000-0000-000075A30000}"/>
    <cellStyle name="WingdingsWhite 3 2 4 5 3" xfId="43168" xr:uid="{00000000-0005-0000-0000-000076A30000}"/>
    <cellStyle name="WingdingsWhite 3 2 4 6" xfId="11304" xr:uid="{00000000-0005-0000-0000-000077A30000}"/>
    <cellStyle name="WingdingsWhite 3 2 4 7" xfId="22959" xr:uid="{00000000-0005-0000-0000-000078A30000}"/>
    <cellStyle name="WingdingsWhite 3 2 4 8" xfId="34296" xr:uid="{00000000-0005-0000-0000-000079A30000}"/>
    <cellStyle name="WingdingsWhite 3 2 5" xfId="7777" xr:uid="{00000000-0005-0000-0000-00007AA30000}"/>
    <cellStyle name="WingdingsWhite 3 2 5 2" xfId="16762" xr:uid="{00000000-0005-0000-0000-00007BA30000}"/>
    <cellStyle name="WingdingsWhite 3 2 5 2 2" xfId="28316" xr:uid="{00000000-0005-0000-0000-00007CA30000}"/>
    <cellStyle name="WingdingsWhite 3 2 5 2 3" xfId="39185" xr:uid="{00000000-0005-0000-0000-00007DA30000}"/>
    <cellStyle name="WingdingsWhite 3 2 5 3" xfId="18560" xr:uid="{00000000-0005-0000-0000-00007EA30000}"/>
    <cellStyle name="WingdingsWhite 3 2 5 3 2" xfId="30048" xr:uid="{00000000-0005-0000-0000-00007FA30000}"/>
    <cellStyle name="WingdingsWhite 3 2 5 3 3" xfId="40846" xr:uid="{00000000-0005-0000-0000-000080A30000}"/>
    <cellStyle name="WingdingsWhite 3 2 5 4" xfId="20249" xr:uid="{00000000-0005-0000-0000-000081A30000}"/>
    <cellStyle name="WingdingsWhite 3 2 5 4 2" xfId="31737" xr:uid="{00000000-0005-0000-0000-000082A30000}"/>
    <cellStyle name="WingdingsWhite 3 2 5 4 3" xfId="42381" xr:uid="{00000000-0005-0000-0000-000083A30000}"/>
    <cellStyle name="WingdingsWhite 3 2 5 5" xfId="21983" xr:uid="{00000000-0005-0000-0000-000084A30000}"/>
    <cellStyle name="WingdingsWhite 3 2 5 5 2" xfId="33464" xr:uid="{00000000-0005-0000-0000-000085A30000}"/>
    <cellStyle name="WingdingsWhite 3 2 5 5 3" xfId="43920" xr:uid="{00000000-0005-0000-0000-000086A30000}"/>
    <cellStyle name="WingdingsWhite 3 2 5 6" xfId="12228" xr:uid="{00000000-0005-0000-0000-000087A30000}"/>
    <cellStyle name="WingdingsWhite 3 2 5 7" xfId="23807" xr:uid="{00000000-0005-0000-0000-000088A30000}"/>
    <cellStyle name="WingdingsWhite 3 2 5 8" xfId="35142" xr:uid="{00000000-0005-0000-0000-000089A30000}"/>
    <cellStyle name="WingdingsWhite 3 2 6" xfId="10449" xr:uid="{00000000-0005-0000-0000-00008AA30000}"/>
    <cellStyle name="WingdingsWhite 3 2 7" xfId="14131" xr:uid="{00000000-0005-0000-0000-00008BA30000}"/>
    <cellStyle name="WingdingsWhite 3 2 7 2" xfId="25695" xr:uid="{00000000-0005-0000-0000-00008CA30000}"/>
    <cellStyle name="WingdingsWhite 3 2 7 3" xfId="36885" xr:uid="{00000000-0005-0000-0000-00008DA30000}"/>
    <cellStyle name="WingdingsWhite 3 2 8" xfId="12822" xr:uid="{00000000-0005-0000-0000-00008EA30000}"/>
    <cellStyle name="WingdingsWhite 3 2 8 2" xfId="24392" xr:uid="{00000000-0005-0000-0000-00008FA30000}"/>
    <cellStyle name="WingdingsWhite 3 2 8 3" xfId="35710" xr:uid="{00000000-0005-0000-0000-000090A30000}"/>
    <cellStyle name="WingdingsWhite 3 2 9" xfId="13716" xr:uid="{00000000-0005-0000-0000-000091A30000}"/>
    <cellStyle name="WingdingsWhite 3 2 9 2" xfId="25280" xr:uid="{00000000-0005-0000-0000-000092A30000}"/>
    <cellStyle name="WingdingsWhite 3 2 9 3" xfId="36510" xr:uid="{00000000-0005-0000-0000-000093A30000}"/>
    <cellStyle name="WingdingsWhite 3 3" xfId="4770" xr:uid="{00000000-0005-0000-0000-000094A30000}"/>
    <cellStyle name="WingdingsWhite 3 3 10" xfId="9223" xr:uid="{00000000-0005-0000-0000-000095A30000}"/>
    <cellStyle name="WingdingsWhite 3 3 11" xfId="8864" xr:uid="{00000000-0005-0000-0000-000096A30000}"/>
    <cellStyle name="WingdingsWhite 3 3 12" xfId="8515" xr:uid="{00000000-0005-0000-0000-000097A30000}"/>
    <cellStyle name="WingdingsWhite 3 3 2" xfId="7439" xr:uid="{00000000-0005-0000-0000-000098A30000}"/>
    <cellStyle name="WingdingsWhite 3 3 2 2" xfId="16666" xr:uid="{00000000-0005-0000-0000-000099A30000}"/>
    <cellStyle name="WingdingsWhite 3 3 2 2 2" xfId="28220" xr:uid="{00000000-0005-0000-0000-00009AA30000}"/>
    <cellStyle name="WingdingsWhite 3 3 2 2 3" xfId="39101" xr:uid="{00000000-0005-0000-0000-00009BA30000}"/>
    <cellStyle name="WingdingsWhite 3 3 2 3" xfId="18498" xr:uid="{00000000-0005-0000-0000-00009CA30000}"/>
    <cellStyle name="WingdingsWhite 3 3 2 3 2" xfId="29986" xr:uid="{00000000-0005-0000-0000-00009DA30000}"/>
    <cellStyle name="WingdingsWhite 3 3 2 3 3" xfId="40785" xr:uid="{00000000-0005-0000-0000-00009EA30000}"/>
    <cellStyle name="WingdingsWhite 3 3 2 4" xfId="20185" xr:uid="{00000000-0005-0000-0000-00009FA30000}"/>
    <cellStyle name="WingdingsWhite 3 3 2 4 2" xfId="31673" xr:uid="{00000000-0005-0000-0000-0000A0A30000}"/>
    <cellStyle name="WingdingsWhite 3 3 2 4 3" xfId="42325" xr:uid="{00000000-0005-0000-0000-0000A1A30000}"/>
    <cellStyle name="WingdingsWhite 3 3 2 5" xfId="21919" xr:uid="{00000000-0005-0000-0000-0000A2A30000}"/>
    <cellStyle name="WingdingsWhite 3 3 2 5 2" xfId="33400" xr:uid="{00000000-0005-0000-0000-0000A3A30000}"/>
    <cellStyle name="WingdingsWhite 3 3 2 5 3" xfId="43864" xr:uid="{00000000-0005-0000-0000-0000A4A30000}"/>
    <cellStyle name="WingdingsWhite 3 3 2 6" xfId="12086" xr:uid="{00000000-0005-0000-0000-0000A5A30000}"/>
    <cellStyle name="WingdingsWhite 3 3 2 7" xfId="23743" xr:uid="{00000000-0005-0000-0000-0000A6A30000}"/>
    <cellStyle name="WingdingsWhite 3 3 2 8" xfId="35078" xr:uid="{00000000-0005-0000-0000-0000A7A30000}"/>
    <cellStyle name="WingdingsWhite 3 3 3" xfId="7759" xr:uid="{00000000-0005-0000-0000-0000A8A30000}"/>
    <cellStyle name="WingdingsWhite 3 3 3 2" xfId="16744" xr:uid="{00000000-0005-0000-0000-0000A9A30000}"/>
    <cellStyle name="WingdingsWhite 3 3 3 2 2" xfId="28298" xr:uid="{00000000-0005-0000-0000-0000AAA30000}"/>
    <cellStyle name="WingdingsWhite 3 3 3 2 3" xfId="39167" xr:uid="{00000000-0005-0000-0000-0000ABA30000}"/>
    <cellStyle name="WingdingsWhite 3 3 3 3" xfId="18542" xr:uid="{00000000-0005-0000-0000-0000ACA30000}"/>
    <cellStyle name="WingdingsWhite 3 3 3 3 2" xfId="30030" xr:uid="{00000000-0005-0000-0000-0000ADA30000}"/>
    <cellStyle name="WingdingsWhite 3 3 3 3 3" xfId="40828" xr:uid="{00000000-0005-0000-0000-0000AEA30000}"/>
    <cellStyle name="WingdingsWhite 3 3 3 4" xfId="20231" xr:uid="{00000000-0005-0000-0000-0000AFA30000}"/>
    <cellStyle name="WingdingsWhite 3 3 3 4 2" xfId="31719" xr:uid="{00000000-0005-0000-0000-0000B0A30000}"/>
    <cellStyle name="WingdingsWhite 3 3 3 4 3" xfId="42363" xr:uid="{00000000-0005-0000-0000-0000B1A30000}"/>
    <cellStyle name="WingdingsWhite 3 3 3 5" xfId="21965" xr:uid="{00000000-0005-0000-0000-0000B2A30000}"/>
    <cellStyle name="WingdingsWhite 3 3 3 5 2" xfId="33446" xr:uid="{00000000-0005-0000-0000-0000B3A30000}"/>
    <cellStyle name="WingdingsWhite 3 3 3 5 3" xfId="43902" xr:uid="{00000000-0005-0000-0000-0000B4A30000}"/>
    <cellStyle name="WingdingsWhite 3 3 3 6" xfId="12210" xr:uid="{00000000-0005-0000-0000-0000B5A30000}"/>
    <cellStyle name="WingdingsWhite 3 3 3 7" xfId="23789" xr:uid="{00000000-0005-0000-0000-0000B6A30000}"/>
    <cellStyle name="WingdingsWhite 3 3 3 8" xfId="35124" xr:uid="{00000000-0005-0000-0000-0000B7A30000}"/>
    <cellStyle name="WingdingsWhite 3 3 4" xfId="8034" xr:uid="{00000000-0005-0000-0000-0000B8A30000}"/>
    <cellStyle name="WingdingsWhite 3 3 4 2" xfId="17019" xr:uid="{00000000-0005-0000-0000-0000B9A30000}"/>
    <cellStyle name="WingdingsWhite 3 3 4 2 2" xfId="28573" xr:uid="{00000000-0005-0000-0000-0000BAA30000}"/>
    <cellStyle name="WingdingsWhite 3 3 4 2 3" xfId="39410" xr:uid="{00000000-0005-0000-0000-0000BBA30000}"/>
    <cellStyle name="WingdingsWhite 3 3 4 3" xfId="18796" xr:uid="{00000000-0005-0000-0000-0000BCA30000}"/>
    <cellStyle name="WingdingsWhite 3 3 4 3 2" xfId="30284" xr:uid="{00000000-0005-0000-0000-0000BDA30000}"/>
    <cellStyle name="WingdingsWhite 3 3 4 3 3" xfId="41079" xr:uid="{00000000-0005-0000-0000-0000BEA30000}"/>
    <cellStyle name="WingdingsWhite 3 3 4 4" xfId="20506" xr:uid="{00000000-0005-0000-0000-0000BFA30000}"/>
    <cellStyle name="WingdingsWhite 3 3 4 4 2" xfId="31994" xr:uid="{00000000-0005-0000-0000-0000C0A30000}"/>
    <cellStyle name="WingdingsWhite 3 3 4 4 3" xfId="42606" xr:uid="{00000000-0005-0000-0000-0000C1A30000}"/>
    <cellStyle name="WingdingsWhite 3 3 4 5" xfId="22240" xr:uid="{00000000-0005-0000-0000-0000C2A30000}"/>
    <cellStyle name="WingdingsWhite 3 3 4 5 2" xfId="33721" xr:uid="{00000000-0005-0000-0000-0000C3A30000}"/>
    <cellStyle name="WingdingsWhite 3 3 4 5 3" xfId="44145" xr:uid="{00000000-0005-0000-0000-0000C4A30000}"/>
    <cellStyle name="WingdingsWhite 3 3 4 6" xfId="12485" xr:uid="{00000000-0005-0000-0000-0000C5A30000}"/>
    <cellStyle name="WingdingsWhite 3 3 4 7" xfId="24064" xr:uid="{00000000-0005-0000-0000-0000C6A30000}"/>
    <cellStyle name="WingdingsWhite 3 3 4 8" xfId="35399" xr:uid="{00000000-0005-0000-0000-0000C7A30000}"/>
    <cellStyle name="WingdingsWhite 3 3 5" xfId="10450" xr:uid="{00000000-0005-0000-0000-0000C8A30000}"/>
    <cellStyle name="WingdingsWhite 3 3 6" xfId="14310" xr:uid="{00000000-0005-0000-0000-0000C9A30000}"/>
    <cellStyle name="WingdingsWhite 3 3 6 2" xfId="25874" xr:uid="{00000000-0005-0000-0000-0000CAA30000}"/>
    <cellStyle name="WingdingsWhite 3 3 6 3" xfId="37035" xr:uid="{00000000-0005-0000-0000-0000CBA30000}"/>
    <cellStyle name="WingdingsWhite 3 3 7" xfId="14544" xr:uid="{00000000-0005-0000-0000-0000CCA30000}"/>
    <cellStyle name="WingdingsWhite 3 3 7 2" xfId="26108" xr:uid="{00000000-0005-0000-0000-0000CDA30000}"/>
    <cellStyle name="WingdingsWhite 3 3 7 3" xfId="37251" xr:uid="{00000000-0005-0000-0000-0000CEA30000}"/>
    <cellStyle name="WingdingsWhite 3 3 8" xfId="15164" xr:uid="{00000000-0005-0000-0000-0000CFA30000}"/>
    <cellStyle name="WingdingsWhite 3 3 8 2" xfId="26722" xr:uid="{00000000-0005-0000-0000-0000D0A30000}"/>
    <cellStyle name="WingdingsWhite 3 3 8 3" xfId="37762" xr:uid="{00000000-0005-0000-0000-0000D1A30000}"/>
    <cellStyle name="WingdingsWhite 3 3 9" xfId="17350" xr:uid="{00000000-0005-0000-0000-0000D2A30000}"/>
    <cellStyle name="WingdingsWhite 3 3 9 2" xfId="28838" xr:uid="{00000000-0005-0000-0000-0000D3A30000}"/>
    <cellStyle name="WingdingsWhite 3 3 9 3" xfId="39642" xr:uid="{00000000-0005-0000-0000-0000D4A30000}"/>
    <cellStyle name="WingdingsWhite 3 4" xfId="5560" xr:uid="{00000000-0005-0000-0000-0000D5A30000}"/>
    <cellStyle name="WingdingsWhite 3 4 2" xfId="15350" xr:uid="{00000000-0005-0000-0000-0000D6A30000}"/>
    <cellStyle name="WingdingsWhite 3 4 2 2" xfId="26905" xr:uid="{00000000-0005-0000-0000-0000D7A30000}"/>
    <cellStyle name="WingdingsWhite 3 4 2 3" xfId="37929" xr:uid="{00000000-0005-0000-0000-0000D8A30000}"/>
    <cellStyle name="WingdingsWhite 3 4 3" xfId="17321" xr:uid="{00000000-0005-0000-0000-0000D9A30000}"/>
    <cellStyle name="WingdingsWhite 3 4 3 2" xfId="28809" xr:uid="{00000000-0005-0000-0000-0000DAA30000}"/>
    <cellStyle name="WingdingsWhite 3 4 3 3" xfId="39614" xr:uid="{00000000-0005-0000-0000-0000DBA30000}"/>
    <cellStyle name="WingdingsWhite 3 4 4" xfId="18928" xr:uid="{00000000-0005-0000-0000-0000DCA30000}"/>
    <cellStyle name="WingdingsWhite 3 4 4 2" xfId="30416" xr:uid="{00000000-0005-0000-0000-0000DDA30000}"/>
    <cellStyle name="WingdingsWhite 3 4 4 3" xfId="41205" xr:uid="{00000000-0005-0000-0000-0000DEA30000}"/>
    <cellStyle name="WingdingsWhite 3 4 5" xfId="20668" xr:uid="{00000000-0005-0000-0000-0000DFA30000}"/>
    <cellStyle name="WingdingsWhite 3 4 5 2" xfId="32152" xr:uid="{00000000-0005-0000-0000-0000E0A30000}"/>
    <cellStyle name="WingdingsWhite 3 4 5 3" xfId="42753" xr:uid="{00000000-0005-0000-0000-0000E1A30000}"/>
    <cellStyle name="WingdingsWhite 3 4 6" xfId="10763" xr:uid="{00000000-0005-0000-0000-0000E2A30000}"/>
    <cellStyle name="WingdingsWhite 3 4 7" xfId="22500" xr:uid="{00000000-0005-0000-0000-0000E3A30000}"/>
    <cellStyle name="WingdingsWhite 3 4 8" xfId="33847" xr:uid="{00000000-0005-0000-0000-0000E4A30000}"/>
    <cellStyle name="WingdingsWhite 3 5" xfId="10448" xr:uid="{00000000-0005-0000-0000-0000E5A30000}"/>
    <cellStyle name="WingdingsWhite 3 6" xfId="13702" xr:uid="{00000000-0005-0000-0000-0000E6A30000}"/>
    <cellStyle name="WingdingsWhite 3 6 2" xfId="25266" xr:uid="{00000000-0005-0000-0000-0000E7A30000}"/>
    <cellStyle name="WingdingsWhite 3 6 3" xfId="36498" xr:uid="{00000000-0005-0000-0000-0000E8A30000}"/>
    <cellStyle name="WingdingsWhite 3 7" xfId="13096" xr:uid="{00000000-0005-0000-0000-0000E9A30000}"/>
    <cellStyle name="WingdingsWhite 3 7 2" xfId="24665" xr:uid="{00000000-0005-0000-0000-0000EAA30000}"/>
    <cellStyle name="WingdingsWhite 3 7 3" xfId="35953" xr:uid="{00000000-0005-0000-0000-0000EBA30000}"/>
    <cellStyle name="WingdingsWhite 3 8" xfId="13975" xr:uid="{00000000-0005-0000-0000-0000ECA30000}"/>
    <cellStyle name="WingdingsWhite 3 8 2" xfId="25539" xr:uid="{00000000-0005-0000-0000-0000EDA30000}"/>
    <cellStyle name="WingdingsWhite 3 8 3" xfId="36742" xr:uid="{00000000-0005-0000-0000-0000EEA30000}"/>
    <cellStyle name="WingdingsWhite 3 9" xfId="14519" xr:uid="{00000000-0005-0000-0000-0000EFA30000}"/>
    <cellStyle name="WingdingsWhite 3 9 2" xfId="26083" xr:uid="{00000000-0005-0000-0000-0000F0A30000}"/>
    <cellStyle name="WingdingsWhite 3 9 3" xfId="37226" xr:uid="{00000000-0005-0000-0000-0000F1A30000}"/>
    <cellStyle name="WingdingsWhite 4" xfId="4771" xr:uid="{00000000-0005-0000-0000-0000F2A30000}"/>
    <cellStyle name="WingdingsWhite 4 10" xfId="14006" xr:uid="{00000000-0005-0000-0000-0000F3A30000}"/>
    <cellStyle name="WingdingsWhite 4 10 2" xfId="25570" xr:uid="{00000000-0005-0000-0000-0000F4A30000}"/>
    <cellStyle name="WingdingsWhite 4 10 3" xfId="36771" xr:uid="{00000000-0005-0000-0000-0000F5A30000}"/>
    <cellStyle name="WingdingsWhite 4 11" xfId="9043" xr:uid="{00000000-0005-0000-0000-0000F6A30000}"/>
    <cellStyle name="WingdingsWhite 4 12" xfId="8172" xr:uid="{00000000-0005-0000-0000-0000F7A30000}"/>
    <cellStyle name="WingdingsWhite 4 13" xfId="10677" xr:uid="{00000000-0005-0000-0000-0000F8A30000}"/>
    <cellStyle name="WingdingsWhite 4 2" xfId="6274" xr:uid="{00000000-0005-0000-0000-0000F9A30000}"/>
    <cellStyle name="WingdingsWhite 4 2 2" xfId="15555" xr:uid="{00000000-0005-0000-0000-0000FAA30000}"/>
    <cellStyle name="WingdingsWhite 4 2 2 2" xfId="27109" xr:uid="{00000000-0005-0000-0000-0000FBA30000}"/>
    <cellStyle name="WingdingsWhite 4 2 2 3" xfId="38121" xr:uid="{00000000-0005-0000-0000-0000FCA30000}"/>
    <cellStyle name="WingdingsWhite 4 2 3" xfId="17499" xr:uid="{00000000-0005-0000-0000-0000FDA30000}"/>
    <cellStyle name="WingdingsWhite 4 2 3 2" xfId="28987" xr:uid="{00000000-0005-0000-0000-0000FEA30000}"/>
    <cellStyle name="WingdingsWhite 4 2 3 3" xfId="39790" xr:uid="{00000000-0005-0000-0000-0000FFA30000}"/>
    <cellStyle name="WingdingsWhite 4 2 4" xfId="19074" xr:uid="{00000000-0005-0000-0000-000000A40000}"/>
    <cellStyle name="WingdingsWhite 4 2 4 2" xfId="30562" xr:uid="{00000000-0005-0000-0000-000001A40000}"/>
    <cellStyle name="WingdingsWhite 4 2 4 3" xfId="41345" xr:uid="{00000000-0005-0000-0000-000002A40000}"/>
    <cellStyle name="WingdingsWhite 4 2 5" xfId="20808" xr:uid="{00000000-0005-0000-0000-000003A40000}"/>
    <cellStyle name="WingdingsWhite 4 2 5 2" xfId="32290" xr:uid="{00000000-0005-0000-0000-000004A40000}"/>
    <cellStyle name="WingdingsWhite 4 2 5 3" xfId="42885" xr:uid="{00000000-0005-0000-0000-000005A40000}"/>
    <cellStyle name="WingdingsWhite 4 2 6" xfId="10980" xr:uid="{00000000-0005-0000-0000-000006A40000}"/>
    <cellStyle name="WingdingsWhite 4 2 7" xfId="22633" xr:uid="{00000000-0005-0000-0000-000007A40000}"/>
    <cellStyle name="WingdingsWhite 4 2 8" xfId="33975" xr:uid="{00000000-0005-0000-0000-000008A40000}"/>
    <cellStyle name="WingdingsWhite 4 3" xfId="7240" xr:uid="{00000000-0005-0000-0000-000009A40000}"/>
    <cellStyle name="WingdingsWhite 4 3 2" xfId="16521" xr:uid="{00000000-0005-0000-0000-00000AA40000}"/>
    <cellStyle name="WingdingsWhite 4 3 2 2" xfId="28075" xr:uid="{00000000-0005-0000-0000-00000BA40000}"/>
    <cellStyle name="WingdingsWhite 4 3 2 3" xfId="38978" xr:uid="{00000000-0005-0000-0000-00000CA40000}"/>
    <cellStyle name="WingdingsWhite 4 3 3" xfId="18370" xr:uid="{00000000-0005-0000-0000-00000DA40000}"/>
    <cellStyle name="WingdingsWhite 4 3 3 2" xfId="29858" xr:uid="{00000000-0005-0000-0000-00000EA40000}"/>
    <cellStyle name="WingdingsWhite 4 3 3 3" xfId="40659" xr:uid="{00000000-0005-0000-0000-00000FA40000}"/>
    <cellStyle name="WingdingsWhite 4 3 4" xfId="20040" xr:uid="{00000000-0005-0000-0000-000010A40000}"/>
    <cellStyle name="WingdingsWhite 4 3 4 2" xfId="31528" xr:uid="{00000000-0005-0000-0000-000011A40000}"/>
    <cellStyle name="WingdingsWhite 4 3 4 3" xfId="42202" xr:uid="{00000000-0005-0000-0000-000012A40000}"/>
    <cellStyle name="WingdingsWhite 4 3 5" xfId="21774" xr:uid="{00000000-0005-0000-0000-000013A40000}"/>
    <cellStyle name="WingdingsWhite 4 3 5 2" xfId="33255" xr:uid="{00000000-0005-0000-0000-000014A40000}"/>
    <cellStyle name="WingdingsWhite 4 3 5 3" xfId="43741" xr:uid="{00000000-0005-0000-0000-000015A40000}"/>
    <cellStyle name="WingdingsWhite 4 3 6" xfId="11941" xr:uid="{00000000-0005-0000-0000-000016A40000}"/>
    <cellStyle name="WingdingsWhite 4 3 7" xfId="23598" xr:uid="{00000000-0005-0000-0000-000017A40000}"/>
    <cellStyle name="WingdingsWhite 4 3 8" xfId="34933" xr:uid="{00000000-0005-0000-0000-000018A40000}"/>
    <cellStyle name="WingdingsWhite 4 4" xfId="7016" xr:uid="{00000000-0005-0000-0000-000019A40000}"/>
    <cellStyle name="WingdingsWhite 4 4 2" xfId="16297" xr:uid="{00000000-0005-0000-0000-00001AA40000}"/>
    <cellStyle name="WingdingsWhite 4 4 2 2" xfId="27851" xr:uid="{00000000-0005-0000-0000-00001BA40000}"/>
    <cellStyle name="WingdingsWhite 4 4 2 3" xfId="38767" xr:uid="{00000000-0005-0000-0000-00001CA40000}"/>
    <cellStyle name="WingdingsWhite 4 4 3" xfId="18157" xr:uid="{00000000-0005-0000-0000-00001DA40000}"/>
    <cellStyle name="WingdingsWhite 4 4 3 2" xfId="29645" xr:uid="{00000000-0005-0000-0000-00001EA40000}"/>
    <cellStyle name="WingdingsWhite 4 4 3 3" xfId="40446" xr:uid="{00000000-0005-0000-0000-00001FA40000}"/>
    <cellStyle name="WingdingsWhite 4 4 4" xfId="19816" xr:uid="{00000000-0005-0000-0000-000020A40000}"/>
    <cellStyle name="WingdingsWhite 4 4 4 2" xfId="31304" xr:uid="{00000000-0005-0000-0000-000021A40000}"/>
    <cellStyle name="WingdingsWhite 4 4 4 3" xfId="41991" xr:uid="{00000000-0005-0000-0000-000022A40000}"/>
    <cellStyle name="WingdingsWhite 4 4 5" xfId="21550" xr:uid="{00000000-0005-0000-0000-000023A40000}"/>
    <cellStyle name="WingdingsWhite 4 4 5 2" xfId="33031" xr:uid="{00000000-0005-0000-0000-000024A40000}"/>
    <cellStyle name="WingdingsWhite 4 4 5 3" xfId="43530" xr:uid="{00000000-0005-0000-0000-000025A40000}"/>
    <cellStyle name="WingdingsWhite 4 4 6" xfId="11719" xr:uid="{00000000-0005-0000-0000-000026A40000}"/>
    <cellStyle name="WingdingsWhite 4 4 7" xfId="23374" xr:uid="{00000000-0005-0000-0000-000027A40000}"/>
    <cellStyle name="WingdingsWhite 4 4 8" xfId="34711" xr:uid="{00000000-0005-0000-0000-000028A40000}"/>
    <cellStyle name="WingdingsWhite 4 5" xfId="6299" xr:uid="{00000000-0005-0000-0000-000029A40000}"/>
    <cellStyle name="WingdingsWhite 4 5 2" xfId="15580" xr:uid="{00000000-0005-0000-0000-00002AA40000}"/>
    <cellStyle name="WingdingsWhite 4 5 2 2" xfId="27134" xr:uid="{00000000-0005-0000-0000-00002BA40000}"/>
    <cellStyle name="WingdingsWhite 4 5 2 3" xfId="38143" xr:uid="{00000000-0005-0000-0000-00002CA40000}"/>
    <cellStyle name="WingdingsWhite 4 5 3" xfId="17522" xr:uid="{00000000-0005-0000-0000-00002DA40000}"/>
    <cellStyle name="WingdingsWhite 4 5 3 2" xfId="29010" xr:uid="{00000000-0005-0000-0000-00002EA40000}"/>
    <cellStyle name="WingdingsWhite 4 5 3 3" xfId="39813" xr:uid="{00000000-0005-0000-0000-00002FA40000}"/>
    <cellStyle name="WingdingsWhite 4 5 4" xfId="19099" xr:uid="{00000000-0005-0000-0000-000030A40000}"/>
    <cellStyle name="WingdingsWhite 4 5 4 2" xfId="30587" xr:uid="{00000000-0005-0000-0000-000031A40000}"/>
    <cellStyle name="WingdingsWhite 4 5 4 3" xfId="41367" xr:uid="{00000000-0005-0000-0000-000032A40000}"/>
    <cellStyle name="WingdingsWhite 4 5 5" xfId="20833" xr:uid="{00000000-0005-0000-0000-000033A40000}"/>
    <cellStyle name="WingdingsWhite 4 5 5 2" xfId="32315" xr:uid="{00000000-0005-0000-0000-000034A40000}"/>
    <cellStyle name="WingdingsWhite 4 5 5 3" xfId="42907" xr:uid="{00000000-0005-0000-0000-000035A40000}"/>
    <cellStyle name="WingdingsWhite 4 5 6" xfId="11004" xr:uid="{00000000-0005-0000-0000-000036A40000}"/>
    <cellStyle name="WingdingsWhite 4 5 7" xfId="22658" xr:uid="{00000000-0005-0000-0000-000037A40000}"/>
    <cellStyle name="WingdingsWhite 4 5 8" xfId="33998" xr:uid="{00000000-0005-0000-0000-000038A40000}"/>
    <cellStyle name="WingdingsWhite 4 6" xfId="10451" xr:uid="{00000000-0005-0000-0000-000039A40000}"/>
    <cellStyle name="WingdingsWhite 4 7" xfId="14128" xr:uid="{00000000-0005-0000-0000-00003AA40000}"/>
    <cellStyle name="WingdingsWhite 4 7 2" xfId="25692" xr:uid="{00000000-0005-0000-0000-00003BA40000}"/>
    <cellStyle name="WingdingsWhite 4 7 3" xfId="36882" xr:uid="{00000000-0005-0000-0000-00003CA40000}"/>
    <cellStyle name="WingdingsWhite 4 8" xfId="12824" xr:uid="{00000000-0005-0000-0000-00003DA40000}"/>
    <cellStyle name="WingdingsWhite 4 8 2" xfId="24394" xr:uid="{00000000-0005-0000-0000-00003EA40000}"/>
    <cellStyle name="WingdingsWhite 4 8 3" xfId="35712" xr:uid="{00000000-0005-0000-0000-00003FA40000}"/>
    <cellStyle name="WingdingsWhite 4 9" xfId="14060" xr:uid="{00000000-0005-0000-0000-000040A40000}"/>
    <cellStyle name="WingdingsWhite 4 9 2" xfId="25624" xr:uid="{00000000-0005-0000-0000-000041A40000}"/>
    <cellStyle name="WingdingsWhite 4 9 3" xfId="36819" xr:uid="{00000000-0005-0000-0000-000042A40000}"/>
    <cellStyle name="WingdingsWhite 5" xfId="4772" xr:uid="{00000000-0005-0000-0000-000043A40000}"/>
    <cellStyle name="WingdingsWhite 5 10" xfId="9221" xr:uid="{00000000-0005-0000-0000-000044A40000}"/>
    <cellStyle name="WingdingsWhite 5 11" xfId="8147" xr:uid="{00000000-0005-0000-0000-000045A40000}"/>
    <cellStyle name="WingdingsWhite 5 12" xfId="8861" xr:uid="{00000000-0005-0000-0000-000046A40000}"/>
    <cellStyle name="WingdingsWhite 5 2" xfId="7437" xr:uid="{00000000-0005-0000-0000-000047A40000}"/>
    <cellStyle name="WingdingsWhite 5 2 2" xfId="16664" xr:uid="{00000000-0005-0000-0000-000048A40000}"/>
    <cellStyle name="WingdingsWhite 5 2 2 2" xfId="28218" xr:uid="{00000000-0005-0000-0000-000049A40000}"/>
    <cellStyle name="WingdingsWhite 5 2 2 3" xfId="39099" xr:uid="{00000000-0005-0000-0000-00004AA40000}"/>
    <cellStyle name="WingdingsWhite 5 2 3" xfId="18496" xr:uid="{00000000-0005-0000-0000-00004BA40000}"/>
    <cellStyle name="WingdingsWhite 5 2 3 2" xfId="29984" xr:uid="{00000000-0005-0000-0000-00004CA40000}"/>
    <cellStyle name="WingdingsWhite 5 2 3 3" xfId="40783" xr:uid="{00000000-0005-0000-0000-00004DA40000}"/>
    <cellStyle name="WingdingsWhite 5 2 4" xfId="20183" xr:uid="{00000000-0005-0000-0000-00004EA40000}"/>
    <cellStyle name="WingdingsWhite 5 2 4 2" xfId="31671" xr:uid="{00000000-0005-0000-0000-00004FA40000}"/>
    <cellStyle name="WingdingsWhite 5 2 4 3" xfId="42323" xr:uid="{00000000-0005-0000-0000-000050A40000}"/>
    <cellStyle name="WingdingsWhite 5 2 5" xfId="21917" xr:uid="{00000000-0005-0000-0000-000051A40000}"/>
    <cellStyle name="WingdingsWhite 5 2 5 2" xfId="33398" xr:uid="{00000000-0005-0000-0000-000052A40000}"/>
    <cellStyle name="WingdingsWhite 5 2 5 3" xfId="43862" xr:uid="{00000000-0005-0000-0000-000053A40000}"/>
    <cellStyle name="WingdingsWhite 5 2 6" xfId="12084" xr:uid="{00000000-0005-0000-0000-000054A40000}"/>
    <cellStyle name="WingdingsWhite 5 2 7" xfId="23741" xr:uid="{00000000-0005-0000-0000-000055A40000}"/>
    <cellStyle name="WingdingsWhite 5 2 8" xfId="35076" xr:uid="{00000000-0005-0000-0000-000056A40000}"/>
    <cellStyle name="WingdingsWhite 5 3" xfId="7039" xr:uid="{00000000-0005-0000-0000-000057A40000}"/>
    <cellStyle name="WingdingsWhite 5 3 2" xfId="16320" xr:uid="{00000000-0005-0000-0000-000058A40000}"/>
    <cellStyle name="WingdingsWhite 5 3 2 2" xfId="27874" xr:uid="{00000000-0005-0000-0000-000059A40000}"/>
    <cellStyle name="WingdingsWhite 5 3 2 3" xfId="38790" xr:uid="{00000000-0005-0000-0000-00005AA40000}"/>
    <cellStyle name="WingdingsWhite 5 3 3" xfId="18180" xr:uid="{00000000-0005-0000-0000-00005BA40000}"/>
    <cellStyle name="WingdingsWhite 5 3 3 2" xfId="29668" xr:uid="{00000000-0005-0000-0000-00005CA40000}"/>
    <cellStyle name="WingdingsWhite 5 3 3 3" xfId="40469" xr:uid="{00000000-0005-0000-0000-00005DA40000}"/>
    <cellStyle name="WingdingsWhite 5 3 4" xfId="19839" xr:uid="{00000000-0005-0000-0000-00005EA40000}"/>
    <cellStyle name="WingdingsWhite 5 3 4 2" xfId="31327" xr:uid="{00000000-0005-0000-0000-00005FA40000}"/>
    <cellStyle name="WingdingsWhite 5 3 4 3" xfId="42014" xr:uid="{00000000-0005-0000-0000-000060A40000}"/>
    <cellStyle name="WingdingsWhite 5 3 5" xfId="21573" xr:uid="{00000000-0005-0000-0000-000061A40000}"/>
    <cellStyle name="WingdingsWhite 5 3 5 2" xfId="33054" xr:uid="{00000000-0005-0000-0000-000062A40000}"/>
    <cellStyle name="WingdingsWhite 5 3 5 3" xfId="43553" xr:uid="{00000000-0005-0000-0000-000063A40000}"/>
    <cellStyle name="WingdingsWhite 5 3 6" xfId="11742" xr:uid="{00000000-0005-0000-0000-000064A40000}"/>
    <cellStyle name="WingdingsWhite 5 3 7" xfId="23397" xr:uid="{00000000-0005-0000-0000-000065A40000}"/>
    <cellStyle name="WingdingsWhite 5 3 8" xfId="34734" xr:uid="{00000000-0005-0000-0000-000066A40000}"/>
    <cellStyle name="WingdingsWhite 5 4" xfId="8032" xr:uid="{00000000-0005-0000-0000-000067A40000}"/>
    <cellStyle name="WingdingsWhite 5 4 2" xfId="17017" xr:uid="{00000000-0005-0000-0000-000068A40000}"/>
    <cellStyle name="WingdingsWhite 5 4 2 2" xfId="28571" xr:uid="{00000000-0005-0000-0000-000069A40000}"/>
    <cellStyle name="WingdingsWhite 5 4 2 3" xfId="39408" xr:uid="{00000000-0005-0000-0000-00006AA40000}"/>
    <cellStyle name="WingdingsWhite 5 4 3" xfId="18794" xr:uid="{00000000-0005-0000-0000-00006BA40000}"/>
    <cellStyle name="WingdingsWhite 5 4 3 2" xfId="30282" xr:uid="{00000000-0005-0000-0000-00006CA40000}"/>
    <cellStyle name="WingdingsWhite 5 4 3 3" xfId="41077" xr:uid="{00000000-0005-0000-0000-00006DA40000}"/>
    <cellStyle name="WingdingsWhite 5 4 4" xfId="20504" xr:uid="{00000000-0005-0000-0000-00006EA40000}"/>
    <cellStyle name="WingdingsWhite 5 4 4 2" xfId="31992" xr:uid="{00000000-0005-0000-0000-00006FA40000}"/>
    <cellStyle name="WingdingsWhite 5 4 4 3" xfId="42604" xr:uid="{00000000-0005-0000-0000-000070A40000}"/>
    <cellStyle name="WingdingsWhite 5 4 5" xfId="22238" xr:uid="{00000000-0005-0000-0000-000071A40000}"/>
    <cellStyle name="WingdingsWhite 5 4 5 2" xfId="33719" xr:uid="{00000000-0005-0000-0000-000072A40000}"/>
    <cellStyle name="WingdingsWhite 5 4 5 3" xfId="44143" xr:uid="{00000000-0005-0000-0000-000073A40000}"/>
    <cellStyle name="WingdingsWhite 5 4 6" xfId="12483" xr:uid="{00000000-0005-0000-0000-000074A40000}"/>
    <cellStyle name="WingdingsWhite 5 4 7" xfId="24062" xr:uid="{00000000-0005-0000-0000-000075A40000}"/>
    <cellStyle name="WingdingsWhite 5 4 8" xfId="35397" xr:uid="{00000000-0005-0000-0000-000076A40000}"/>
    <cellStyle name="WingdingsWhite 5 5" xfId="10452" xr:uid="{00000000-0005-0000-0000-000077A40000}"/>
    <cellStyle name="WingdingsWhite 5 6" xfId="14308" xr:uid="{00000000-0005-0000-0000-000078A40000}"/>
    <cellStyle name="WingdingsWhite 5 6 2" xfId="25872" xr:uid="{00000000-0005-0000-0000-000079A40000}"/>
    <cellStyle name="WingdingsWhite 5 6 3" xfId="37033" xr:uid="{00000000-0005-0000-0000-00007AA40000}"/>
    <cellStyle name="WingdingsWhite 5 7" xfId="12823" xr:uid="{00000000-0005-0000-0000-00007BA40000}"/>
    <cellStyle name="WingdingsWhite 5 7 2" xfId="24393" xr:uid="{00000000-0005-0000-0000-00007CA40000}"/>
    <cellStyle name="WingdingsWhite 5 7 3" xfId="35711" xr:uid="{00000000-0005-0000-0000-00007DA40000}"/>
    <cellStyle name="WingdingsWhite 5 8" xfId="16704" xr:uid="{00000000-0005-0000-0000-00007EA40000}"/>
    <cellStyle name="WingdingsWhite 5 8 2" xfId="28258" xr:uid="{00000000-0005-0000-0000-00007FA40000}"/>
    <cellStyle name="WingdingsWhite 5 8 3" xfId="39135" xr:uid="{00000000-0005-0000-0000-000080A40000}"/>
    <cellStyle name="WingdingsWhite 5 9" xfId="15353" xr:uid="{00000000-0005-0000-0000-000081A40000}"/>
    <cellStyle name="WingdingsWhite 5 9 2" xfId="26908" xr:uid="{00000000-0005-0000-0000-000082A40000}"/>
    <cellStyle name="WingdingsWhite 5 9 3" xfId="37932" xr:uid="{00000000-0005-0000-0000-000083A40000}"/>
    <cellStyle name="WingdingsWhite 6" xfId="4773" xr:uid="{00000000-0005-0000-0000-000084A40000}"/>
    <cellStyle name="WingdingsWhite 6 10" xfId="9050" xr:uid="{00000000-0005-0000-0000-000085A40000}"/>
    <cellStyle name="WingdingsWhite 6 11" xfId="9304" xr:uid="{00000000-0005-0000-0000-000086A40000}"/>
    <cellStyle name="WingdingsWhite 6 12" xfId="8095" xr:uid="{00000000-0005-0000-0000-000087A40000}"/>
    <cellStyle name="WingdingsWhite 6 2" xfId="7249" xr:uid="{00000000-0005-0000-0000-000088A40000}"/>
    <cellStyle name="WingdingsWhite 6 2 2" xfId="16527" xr:uid="{00000000-0005-0000-0000-000089A40000}"/>
    <cellStyle name="WingdingsWhite 6 2 2 2" xfId="28081" xr:uid="{00000000-0005-0000-0000-00008AA40000}"/>
    <cellStyle name="WingdingsWhite 6 2 2 3" xfId="38984" xr:uid="{00000000-0005-0000-0000-00008BA40000}"/>
    <cellStyle name="WingdingsWhite 6 2 3" xfId="18376" xr:uid="{00000000-0005-0000-0000-00008CA40000}"/>
    <cellStyle name="WingdingsWhite 6 2 3 2" xfId="29864" xr:uid="{00000000-0005-0000-0000-00008DA40000}"/>
    <cellStyle name="WingdingsWhite 6 2 3 3" xfId="40665" xr:uid="{00000000-0005-0000-0000-00008EA40000}"/>
    <cellStyle name="WingdingsWhite 6 2 4" xfId="20046" xr:uid="{00000000-0005-0000-0000-00008FA40000}"/>
    <cellStyle name="WingdingsWhite 6 2 4 2" xfId="31534" xr:uid="{00000000-0005-0000-0000-000090A40000}"/>
    <cellStyle name="WingdingsWhite 6 2 4 3" xfId="42208" xr:uid="{00000000-0005-0000-0000-000091A40000}"/>
    <cellStyle name="WingdingsWhite 6 2 5" xfId="21780" xr:uid="{00000000-0005-0000-0000-000092A40000}"/>
    <cellStyle name="WingdingsWhite 6 2 5 2" xfId="33261" xr:uid="{00000000-0005-0000-0000-000093A40000}"/>
    <cellStyle name="WingdingsWhite 6 2 5 3" xfId="43747" xr:uid="{00000000-0005-0000-0000-000094A40000}"/>
    <cellStyle name="WingdingsWhite 6 2 6" xfId="11947" xr:uid="{00000000-0005-0000-0000-000095A40000}"/>
    <cellStyle name="WingdingsWhite 6 2 7" xfId="23604" xr:uid="{00000000-0005-0000-0000-000096A40000}"/>
    <cellStyle name="WingdingsWhite 6 2 8" xfId="34939" xr:uid="{00000000-0005-0000-0000-000097A40000}"/>
    <cellStyle name="WingdingsWhite 6 3" xfId="7017" xr:uid="{00000000-0005-0000-0000-000098A40000}"/>
    <cellStyle name="WingdingsWhite 6 3 2" xfId="16298" xr:uid="{00000000-0005-0000-0000-000099A40000}"/>
    <cellStyle name="WingdingsWhite 6 3 2 2" xfId="27852" xr:uid="{00000000-0005-0000-0000-00009AA40000}"/>
    <cellStyle name="WingdingsWhite 6 3 2 3" xfId="38768" xr:uid="{00000000-0005-0000-0000-00009BA40000}"/>
    <cellStyle name="WingdingsWhite 6 3 3" xfId="18158" xr:uid="{00000000-0005-0000-0000-00009CA40000}"/>
    <cellStyle name="WingdingsWhite 6 3 3 2" xfId="29646" xr:uid="{00000000-0005-0000-0000-00009DA40000}"/>
    <cellStyle name="WingdingsWhite 6 3 3 3" xfId="40447" xr:uid="{00000000-0005-0000-0000-00009EA40000}"/>
    <cellStyle name="WingdingsWhite 6 3 4" xfId="19817" xr:uid="{00000000-0005-0000-0000-00009FA40000}"/>
    <cellStyle name="WingdingsWhite 6 3 4 2" xfId="31305" xr:uid="{00000000-0005-0000-0000-0000A0A40000}"/>
    <cellStyle name="WingdingsWhite 6 3 4 3" xfId="41992" xr:uid="{00000000-0005-0000-0000-0000A1A40000}"/>
    <cellStyle name="WingdingsWhite 6 3 5" xfId="21551" xr:uid="{00000000-0005-0000-0000-0000A2A40000}"/>
    <cellStyle name="WingdingsWhite 6 3 5 2" xfId="33032" xr:uid="{00000000-0005-0000-0000-0000A3A40000}"/>
    <cellStyle name="WingdingsWhite 6 3 5 3" xfId="43531" xr:uid="{00000000-0005-0000-0000-0000A4A40000}"/>
    <cellStyle name="WingdingsWhite 6 3 6" xfId="11720" xr:uid="{00000000-0005-0000-0000-0000A5A40000}"/>
    <cellStyle name="WingdingsWhite 6 3 7" xfId="23375" xr:uid="{00000000-0005-0000-0000-0000A6A40000}"/>
    <cellStyle name="WingdingsWhite 6 3 8" xfId="34712" xr:uid="{00000000-0005-0000-0000-0000A7A40000}"/>
    <cellStyle name="WingdingsWhite 6 4" xfId="7778" xr:uid="{00000000-0005-0000-0000-0000A8A40000}"/>
    <cellStyle name="WingdingsWhite 6 4 2" xfId="16763" xr:uid="{00000000-0005-0000-0000-0000A9A40000}"/>
    <cellStyle name="WingdingsWhite 6 4 2 2" xfId="28317" xr:uid="{00000000-0005-0000-0000-0000AAA40000}"/>
    <cellStyle name="WingdingsWhite 6 4 2 3" xfId="39186" xr:uid="{00000000-0005-0000-0000-0000ABA40000}"/>
    <cellStyle name="WingdingsWhite 6 4 3" xfId="18561" xr:uid="{00000000-0005-0000-0000-0000ACA40000}"/>
    <cellStyle name="WingdingsWhite 6 4 3 2" xfId="30049" xr:uid="{00000000-0005-0000-0000-0000ADA40000}"/>
    <cellStyle name="WingdingsWhite 6 4 3 3" xfId="40847" xr:uid="{00000000-0005-0000-0000-0000AEA40000}"/>
    <cellStyle name="WingdingsWhite 6 4 4" xfId="20250" xr:uid="{00000000-0005-0000-0000-0000AFA40000}"/>
    <cellStyle name="WingdingsWhite 6 4 4 2" xfId="31738" xr:uid="{00000000-0005-0000-0000-0000B0A40000}"/>
    <cellStyle name="WingdingsWhite 6 4 4 3" xfId="42382" xr:uid="{00000000-0005-0000-0000-0000B1A40000}"/>
    <cellStyle name="WingdingsWhite 6 4 5" xfId="21984" xr:uid="{00000000-0005-0000-0000-0000B2A40000}"/>
    <cellStyle name="WingdingsWhite 6 4 5 2" xfId="33465" xr:uid="{00000000-0005-0000-0000-0000B3A40000}"/>
    <cellStyle name="WingdingsWhite 6 4 5 3" xfId="43921" xr:uid="{00000000-0005-0000-0000-0000B4A40000}"/>
    <cellStyle name="WingdingsWhite 6 4 6" xfId="12229" xr:uid="{00000000-0005-0000-0000-0000B5A40000}"/>
    <cellStyle name="WingdingsWhite 6 4 7" xfId="23808" xr:uid="{00000000-0005-0000-0000-0000B6A40000}"/>
    <cellStyle name="WingdingsWhite 6 4 8" xfId="35143" xr:uid="{00000000-0005-0000-0000-0000B7A40000}"/>
    <cellStyle name="WingdingsWhite 6 5" xfId="10453" xr:uid="{00000000-0005-0000-0000-0000B8A40000}"/>
    <cellStyle name="WingdingsWhite 6 6" xfId="14135" xr:uid="{00000000-0005-0000-0000-0000B9A40000}"/>
    <cellStyle name="WingdingsWhite 6 6 2" xfId="25699" xr:uid="{00000000-0005-0000-0000-0000BAA40000}"/>
    <cellStyle name="WingdingsWhite 6 6 3" xfId="36888" xr:uid="{00000000-0005-0000-0000-0000BBA40000}"/>
    <cellStyle name="WingdingsWhite 6 7" xfId="13477" xr:uid="{00000000-0005-0000-0000-0000BCA40000}"/>
    <cellStyle name="WingdingsWhite 6 7 2" xfId="25043" xr:uid="{00000000-0005-0000-0000-0000BDA40000}"/>
    <cellStyle name="WingdingsWhite 6 7 3" xfId="36302" xr:uid="{00000000-0005-0000-0000-0000BEA40000}"/>
    <cellStyle name="WingdingsWhite 6 8" xfId="15056" xr:uid="{00000000-0005-0000-0000-0000BFA40000}"/>
    <cellStyle name="WingdingsWhite 6 8 2" xfId="26614" xr:uid="{00000000-0005-0000-0000-0000C0A40000}"/>
    <cellStyle name="WingdingsWhite 6 8 3" xfId="37664" xr:uid="{00000000-0005-0000-0000-0000C1A40000}"/>
    <cellStyle name="WingdingsWhite 6 9" xfId="15093" xr:uid="{00000000-0005-0000-0000-0000C2A40000}"/>
    <cellStyle name="WingdingsWhite 6 9 2" xfId="26651" xr:uid="{00000000-0005-0000-0000-0000C3A40000}"/>
    <cellStyle name="WingdingsWhite 6 9 3" xfId="37695" xr:uid="{00000000-0005-0000-0000-0000C4A40000}"/>
    <cellStyle name="WingdingsWhite 7" xfId="6302" xr:uid="{00000000-0005-0000-0000-0000C5A40000}"/>
    <cellStyle name="WingdingsWhite 7 2" xfId="15583" xr:uid="{00000000-0005-0000-0000-0000C6A40000}"/>
    <cellStyle name="WingdingsWhite 7 2 2" xfId="27137" xr:uid="{00000000-0005-0000-0000-0000C7A40000}"/>
    <cellStyle name="WingdingsWhite 7 2 3" xfId="38145" xr:uid="{00000000-0005-0000-0000-0000C8A40000}"/>
    <cellStyle name="WingdingsWhite 7 3" xfId="17524" xr:uid="{00000000-0005-0000-0000-0000C9A40000}"/>
    <cellStyle name="WingdingsWhite 7 3 2" xfId="29012" xr:uid="{00000000-0005-0000-0000-0000CAA40000}"/>
    <cellStyle name="WingdingsWhite 7 3 3" xfId="39815" xr:uid="{00000000-0005-0000-0000-0000CBA40000}"/>
    <cellStyle name="WingdingsWhite 7 4" xfId="19102" xr:uid="{00000000-0005-0000-0000-0000CCA40000}"/>
    <cellStyle name="WingdingsWhite 7 4 2" xfId="30590" xr:uid="{00000000-0005-0000-0000-0000CDA40000}"/>
    <cellStyle name="WingdingsWhite 7 4 3" xfId="41369" xr:uid="{00000000-0005-0000-0000-0000CEA40000}"/>
    <cellStyle name="WingdingsWhite 7 5" xfId="20836" xr:uid="{00000000-0005-0000-0000-0000CFA40000}"/>
    <cellStyle name="WingdingsWhite 7 5 2" xfId="32318" xr:uid="{00000000-0005-0000-0000-0000D0A40000}"/>
    <cellStyle name="WingdingsWhite 7 5 3" xfId="42909" xr:uid="{00000000-0005-0000-0000-0000D1A40000}"/>
    <cellStyle name="WingdingsWhite 7 6" xfId="11007" xr:uid="{00000000-0005-0000-0000-0000D2A40000}"/>
    <cellStyle name="WingdingsWhite 7 7" xfId="22661" xr:uid="{00000000-0005-0000-0000-0000D3A40000}"/>
    <cellStyle name="WingdingsWhite 7 8" xfId="34001" xr:uid="{00000000-0005-0000-0000-0000D4A40000}"/>
    <cellStyle name="WingdingsWhite 8" xfId="12624" xr:uid="{00000000-0005-0000-0000-0000D5A40000}"/>
    <cellStyle name="WingdingsWhite 8 2" xfId="24194" xr:uid="{00000000-0005-0000-0000-0000D6A40000}"/>
    <cellStyle name="WingdingsWhite 8 3" xfId="35525" xr:uid="{00000000-0005-0000-0000-0000D7A40000}"/>
    <cellStyle name="WingdingsWhite 9" xfId="13764" xr:uid="{00000000-0005-0000-0000-0000D8A40000}"/>
    <cellStyle name="WingdingsWhite 9 2" xfId="25328" xr:uid="{00000000-0005-0000-0000-0000D9A40000}"/>
    <cellStyle name="WingdingsWhite 9 3" xfId="36555" xr:uid="{00000000-0005-0000-0000-0000DAA40000}"/>
    <cellStyle name="wrap" xfId="4774" xr:uid="{00000000-0005-0000-0000-0000DBA40000}"/>
    <cellStyle name="wrap 2" xfId="4775" xr:uid="{00000000-0005-0000-0000-0000DCA40000}"/>
    <cellStyle name="wrap 3" xfId="5561" xr:uid="{00000000-0005-0000-0000-0000DDA40000}"/>
    <cellStyle name="wrap 4" xfId="10454" xr:uid="{00000000-0005-0000-0000-0000DEA40000}"/>
    <cellStyle name="ハイパーリンクPOSAL-C" xfId="4776" xr:uid="{00000000-0005-0000-0000-0000DFA40000}"/>
    <cellStyle name="ハイパーリンクPOSAL-C 2" xfId="4777" xr:uid="{00000000-0005-0000-0000-0000E0A40000}"/>
    <cellStyle name="ハイパーリンクPOSAL-C 3" xfId="5562" xr:uid="{00000000-0005-0000-0000-0000E1A40000}"/>
    <cellStyle name="ハイパーリンクPOSAL-C 4" xfId="10455" xr:uid="{00000000-0005-0000-0000-0000E2A40000}"/>
    <cellStyle name="เครื่องหมายจุลภาค [0]_1" xfId="4778" xr:uid="{00000000-0005-0000-0000-0000E3A40000}"/>
    <cellStyle name="เครื่องหมายจุลภาค 2" xfId="4779" xr:uid="{00000000-0005-0000-0000-0000E4A40000}"/>
    <cellStyle name="เครื่องหมายจุลภาค 2 2" xfId="4780" xr:uid="{00000000-0005-0000-0000-0000E5A40000}"/>
    <cellStyle name="เครื่องหมายจุลภาค 2 2 2" xfId="4781" xr:uid="{00000000-0005-0000-0000-0000E6A40000}"/>
    <cellStyle name="เครื่องหมายจุลภาค 2 2 2 2" xfId="4782" xr:uid="{00000000-0005-0000-0000-0000E7A40000}"/>
    <cellStyle name="เครื่องหมายจุลภาค 2 2 2 3" xfId="5564" xr:uid="{00000000-0005-0000-0000-0000E8A40000}"/>
    <cellStyle name="เครื่องหมายจุลภาค 2 2 2 4" xfId="10456" xr:uid="{00000000-0005-0000-0000-0000E9A40000}"/>
    <cellStyle name="เครื่องหมายจุลภาค 2 2 3" xfId="4783" xr:uid="{00000000-0005-0000-0000-0000EAA40000}"/>
    <cellStyle name="เครื่องหมายจุลภาค 2 2 3 2" xfId="4784" xr:uid="{00000000-0005-0000-0000-0000EBA40000}"/>
    <cellStyle name="เครื่องหมายจุลภาค 2 2 3 3" xfId="5563" xr:uid="{00000000-0005-0000-0000-0000ECA40000}"/>
    <cellStyle name="เครื่องหมายจุลภาค 2 2 3 4" xfId="10457" xr:uid="{00000000-0005-0000-0000-0000EDA40000}"/>
    <cellStyle name="เครื่องหมายจุลภาค 2 2 4" xfId="4785" xr:uid="{00000000-0005-0000-0000-0000EEA40000}"/>
    <cellStyle name="เครื่องหมายจุลภาค 2 2 5" xfId="4786" xr:uid="{00000000-0005-0000-0000-0000EFA40000}"/>
    <cellStyle name="เครื่องหมายจุลภาค 2 3" xfId="4787" xr:uid="{00000000-0005-0000-0000-0000F0A40000}"/>
    <cellStyle name="เครื่องหมายจุลภาค 2 3 2" xfId="4788" xr:uid="{00000000-0005-0000-0000-0000F1A40000}"/>
    <cellStyle name="เครื่องหมายจุลภาค 2 3 2 2" xfId="4789" xr:uid="{00000000-0005-0000-0000-0000F2A40000}"/>
    <cellStyle name="เครื่องหมายจุลภาค 2 3 2 3" xfId="5757" xr:uid="{00000000-0005-0000-0000-0000F3A40000}"/>
    <cellStyle name="เครื่องหมายจุลภาค 2 3 2 4" xfId="10459" xr:uid="{00000000-0005-0000-0000-0000F4A40000}"/>
    <cellStyle name="เครื่องหมายจุลภาค 2 3 3" xfId="4790" xr:uid="{00000000-0005-0000-0000-0000F5A40000}"/>
    <cellStyle name="เครื่องหมายจุลภาค 2 3 4" xfId="4791" xr:uid="{00000000-0005-0000-0000-0000F6A40000}"/>
    <cellStyle name="เครื่องหมายจุลภาค 2 3 5" xfId="4792" xr:uid="{00000000-0005-0000-0000-0000F7A40000}"/>
    <cellStyle name="เครื่องหมายจุลภาค 2 3 6" xfId="4793" xr:uid="{00000000-0005-0000-0000-0000F8A40000}"/>
    <cellStyle name="เครื่องหมายจุลภาค 2 3 7" xfId="5565" xr:uid="{00000000-0005-0000-0000-0000F9A40000}"/>
    <cellStyle name="เครื่องหมายจุลภาค 2 4" xfId="4794" xr:uid="{00000000-0005-0000-0000-0000FAA40000}"/>
    <cellStyle name="เครื่องหมายจุลภาค 2 4 2" xfId="4795" xr:uid="{00000000-0005-0000-0000-0000FBA40000}"/>
    <cellStyle name="เครื่องหมายจุลภาค 2 4 3" xfId="5566" xr:uid="{00000000-0005-0000-0000-0000FCA40000}"/>
    <cellStyle name="เครื่องหมายจุลภาค 2 4 4" xfId="10462" xr:uid="{00000000-0005-0000-0000-0000FDA40000}"/>
    <cellStyle name="เครื่องหมายจุลภาค 2 5" xfId="4796" xr:uid="{00000000-0005-0000-0000-0000FEA40000}"/>
    <cellStyle name="เครื่องหมายจุลภาค 2 5 2" xfId="4797" xr:uid="{00000000-0005-0000-0000-0000FFA40000}"/>
    <cellStyle name="เครื่องหมายจุลภาค 2 5 3" xfId="5756" xr:uid="{00000000-0005-0000-0000-000000A50000}"/>
    <cellStyle name="เครื่องหมายจุลภาค 2 5 4" xfId="10463" xr:uid="{00000000-0005-0000-0000-000001A50000}"/>
    <cellStyle name="เครื่องหมายจุลภาค 2 6" xfId="4798" xr:uid="{00000000-0005-0000-0000-000002A50000}"/>
    <cellStyle name="เครื่องหมายจุลภาค 2 7" xfId="4799" xr:uid="{00000000-0005-0000-0000-000003A50000}"/>
    <cellStyle name="เครื่องหมายจุลภาค 3" xfId="4800" xr:uid="{00000000-0005-0000-0000-000004A50000}"/>
    <cellStyle name="เครื่องหมายจุลภาค 3 2" xfId="4801" xr:uid="{00000000-0005-0000-0000-000005A50000}"/>
    <cellStyle name="เครื่องหมายจุลภาค 3 2 2" xfId="4802" xr:uid="{00000000-0005-0000-0000-000006A50000}"/>
    <cellStyle name="เครื่องหมายจุลภาค 3 2 2 2" xfId="4803" xr:uid="{00000000-0005-0000-0000-000007A50000}"/>
    <cellStyle name="เครื่องหมายจุลภาค 3 2 2 3" xfId="5569" xr:uid="{00000000-0005-0000-0000-000008A50000}"/>
    <cellStyle name="เครื่องหมายจุลภาค 3 2 2 4" xfId="10466" xr:uid="{00000000-0005-0000-0000-000009A50000}"/>
    <cellStyle name="เครื่องหมายจุลภาค 3 2 3" xfId="4804" xr:uid="{00000000-0005-0000-0000-00000AA50000}"/>
    <cellStyle name="เครื่องหมายจุลภาค 3 2 4" xfId="5568" xr:uid="{00000000-0005-0000-0000-00000BA50000}"/>
    <cellStyle name="เครื่องหมายจุลภาค 3 2 5" xfId="10465" xr:uid="{00000000-0005-0000-0000-00000CA50000}"/>
    <cellStyle name="เครื่องหมายจุลภาค 3 3" xfId="4805" xr:uid="{00000000-0005-0000-0000-00000DA50000}"/>
    <cellStyle name="เครื่องหมายจุลภาค 3 3 2" xfId="4806" xr:uid="{00000000-0005-0000-0000-00000EA50000}"/>
    <cellStyle name="เครื่องหมายจุลภาค 3 3 3" xfId="5570" xr:uid="{00000000-0005-0000-0000-00000FA50000}"/>
    <cellStyle name="เครื่องหมายจุลภาค 3 3 4" xfId="10467" xr:uid="{00000000-0005-0000-0000-000010A50000}"/>
    <cellStyle name="เครื่องหมายจุลภาค 3 4" xfId="4807" xr:uid="{00000000-0005-0000-0000-000011A50000}"/>
    <cellStyle name="เครื่องหมายจุลภาค 3 4 2" xfId="4808" xr:uid="{00000000-0005-0000-0000-000012A50000}"/>
    <cellStyle name="เครื่องหมายจุลภาค 3 4 3" xfId="5567" xr:uid="{00000000-0005-0000-0000-000013A50000}"/>
    <cellStyle name="เครื่องหมายจุลภาค 3 4 4" xfId="10468" xr:uid="{00000000-0005-0000-0000-000014A50000}"/>
    <cellStyle name="เครื่องหมายจุลภาค 3 5" xfId="4809" xr:uid="{00000000-0005-0000-0000-000015A50000}"/>
    <cellStyle name="เครื่องหมายจุลภาค 3 6" xfId="4810" xr:uid="{00000000-0005-0000-0000-000016A50000}"/>
    <cellStyle name="เครื่องหมายจุลภาค_1" xfId="4811" xr:uid="{00000000-0005-0000-0000-000017A50000}"/>
    <cellStyle name="เครื่องหมายสกุลเงิน [0]_1" xfId="4812" xr:uid="{00000000-0005-0000-0000-000018A50000}"/>
    <cellStyle name="เครื่องหมายสกุลเงิน_1" xfId="4813" xr:uid="{00000000-0005-0000-0000-000019A50000}"/>
    <cellStyle name="เชื่อมโยงหลายมิติ" xfId="4814" xr:uid="{00000000-0005-0000-0000-00001AA50000}"/>
    <cellStyle name="เชื่อมโยงหลายมิติ 2" xfId="4815" xr:uid="{00000000-0005-0000-0000-00001BA50000}"/>
    <cellStyle name="เชื่อมโยงหลายมิติ 3" xfId="5571" xr:uid="{00000000-0005-0000-0000-00001CA50000}"/>
    <cellStyle name="เชื่อมโยงหลายมิติ 4" xfId="10469" xr:uid="{00000000-0005-0000-0000-00001DA50000}"/>
    <cellStyle name="เชื่อมโยงหลายมิติ_FORECAST DPC 2004" xfId="4816" xr:uid="{00000000-0005-0000-0000-00001EA50000}"/>
    <cellStyle name="เซลล์ตรวจสอบ" xfId="7444" xr:uid="{00000000-0005-0000-0000-00001FA50000}"/>
    <cellStyle name="เซลล์ที่มีการเชื่อมโยง" xfId="7445" xr:uid="{00000000-0005-0000-0000-000020A50000}"/>
    <cellStyle name="เปอร์เซ็นต์ 10" xfId="5020" xr:uid="{00000000-0005-0000-0000-000021A50000}"/>
    <cellStyle name="เปอร์เซ็นต์ 10 2" xfId="5021" xr:uid="{00000000-0005-0000-0000-000022A50000}"/>
    <cellStyle name="เปอร์เซ็นต์ 10 3" xfId="5572" xr:uid="{00000000-0005-0000-0000-000023A50000}"/>
    <cellStyle name="เปอร์เซ็นต์ 10 4" xfId="10554" xr:uid="{00000000-0005-0000-0000-000024A50000}"/>
    <cellStyle name="เปอร์เซ็นต์ 11" xfId="5022" xr:uid="{00000000-0005-0000-0000-000025A50000}"/>
    <cellStyle name="เปอร์เซ็นต์ 11 2" xfId="5023" xr:uid="{00000000-0005-0000-0000-000026A50000}"/>
    <cellStyle name="เปอร์เซ็นต์ 11 3" xfId="5573" xr:uid="{00000000-0005-0000-0000-000027A50000}"/>
    <cellStyle name="เปอร์เซ็นต์ 11 4" xfId="10555" xr:uid="{00000000-0005-0000-0000-000028A50000}"/>
    <cellStyle name="เปอร์เซ็นต์ 12" xfId="5024" xr:uid="{00000000-0005-0000-0000-000029A50000}"/>
    <cellStyle name="เปอร์เซ็นต์ 12 2" xfId="5025" xr:uid="{00000000-0005-0000-0000-00002AA50000}"/>
    <cellStyle name="เปอร์เซ็นต์ 12 3" xfId="5574" xr:uid="{00000000-0005-0000-0000-00002BA50000}"/>
    <cellStyle name="เปอร์เซ็นต์ 12 4" xfId="10557" xr:uid="{00000000-0005-0000-0000-00002CA50000}"/>
    <cellStyle name="เปอร์เซ็นต์ 13" xfId="5026" xr:uid="{00000000-0005-0000-0000-00002DA50000}"/>
    <cellStyle name="เปอร์เซ็นต์ 13 2" xfId="5027" xr:uid="{00000000-0005-0000-0000-00002EA50000}"/>
    <cellStyle name="เปอร์เซ็นต์ 13 3" xfId="5575" xr:uid="{00000000-0005-0000-0000-00002FA50000}"/>
    <cellStyle name="เปอร์เซ็นต์ 13 4" xfId="10558" xr:uid="{00000000-0005-0000-0000-000030A50000}"/>
    <cellStyle name="เปอร์เซ็นต์ 14" xfId="5028" xr:uid="{00000000-0005-0000-0000-000031A50000}"/>
    <cellStyle name="เปอร์เซ็นต์ 14 2" xfId="5029" xr:uid="{00000000-0005-0000-0000-000032A50000}"/>
    <cellStyle name="เปอร์เซ็นต์ 14 3" xfId="5576" xr:uid="{00000000-0005-0000-0000-000033A50000}"/>
    <cellStyle name="เปอร์เซ็นต์ 14 4" xfId="10559" xr:uid="{00000000-0005-0000-0000-000034A50000}"/>
    <cellStyle name="เปอร์เซ็นต์ 15" xfId="5030" xr:uid="{00000000-0005-0000-0000-000035A50000}"/>
    <cellStyle name="เปอร์เซ็นต์ 15 2" xfId="5031" xr:uid="{00000000-0005-0000-0000-000036A50000}"/>
    <cellStyle name="เปอร์เซ็นต์ 15 2 2" xfId="5032" xr:uid="{00000000-0005-0000-0000-000037A50000}"/>
    <cellStyle name="เปอร์เซ็นต์ 15 2 2 2" xfId="5033" xr:uid="{00000000-0005-0000-0000-000038A50000}"/>
    <cellStyle name="เปอร์เซ็นต์ 15 2 2 3" xfId="5579" xr:uid="{00000000-0005-0000-0000-000039A50000}"/>
    <cellStyle name="เปอร์เซ็นต์ 15 2 2 4" xfId="10563" xr:uid="{00000000-0005-0000-0000-00003AA50000}"/>
    <cellStyle name="เปอร์เซ็นต์ 15 2 3" xfId="5034" xr:uid="{00000000-0005-0000-0000-00003BA50000}"/>
    <cellStyle name="เปอร์เซ็นต์ 15 2 4" xfId="5578" xr:uid="{00000000-0005-0000-0000-00003CA50000}"/>
    <cellStyle name="เปอร์เซ็นต์ 15 2 5" xfId="10562" xr:uid="{00000000-0005-0000-0000-00003DA50000}"/>
    <cellStyle name="เปอร์เซ็นต์ 15 3" xfId="5035" xr:uid="{00000000-0005-0000-0000-00003EA50000}"/>
    <cellStyle name="เปอร์เซ็นต์ 15 3 2" xfId="5036" xr:uid="{00000000-0005-0000-0000-00003FA50000}"/>
    <cellStyle name="เปอร์เซ็นต์ 15 3 3" xfId="5580" xr:uid="{00000000-0005-0000-0000-000040A50000}"/>
    <cellStyle name="เปอร์เซ็นต์ 15 3 4" xfId="10564" xr:uid="{00000000-0005-0000-0000-000041A50000}"/>
    <cellStyle name="เปอร์เซ็นต์ 15 4" xfId="5037" xr:uid="{00000000-0005-0000-0000-000042A50000}"/>
    <cellStyle name="เปอร์เซ็นต์ 15 5" xfId="5577" xr:uid="{00000000-0005-0000-0000-000043A50000}"/>
    <cellStyle name="เปอร์เซ็นต์ 15 6" xfId="10561" xr:uid="{00000000-0005-0000-0000-000044A50000}"/>
    <cellStyle name="เปอร์เซ็นต์ 2" xfId="5038" xr:uid="{00000000-0005-0000-0000-000045A50000}"/>
    <cellStyle name="เปอร์เซ็นต์ 2 2" xfId="5039" xr:uid="{00000000-0005-0000-0000-000046A50000}"/>
    <cellStyle name="เปอร์เซ็นต์ 2 2 2" xfId="5040" xr:uid="{00000000-0005-0000-0000-000047A50000}"/>
    <cellStyle name="เปอร์เซ็นต์ 2 2 2 2" xfId="5041" xr:uid="{00000000-0005-0000-0000-000048A50000}"/>
    <cellStyle name="เปอร์เซ็นต์ 2 2 2 3" xfId="5582" xr:uid="{00000000-0005-0000-0000-000049A50000}"/>
    <cellStyle name="เปอร์เซ็นต์ 2 2 2 4" xfId="10566" xr:uid="{00000000-0005-0000-0000-00004AA50000}"/>
    <cellStyle name="เปอร์เซ็นต์ 2 2 3" xfId="5042" xr:uid="{00000000-0005-0000-0000-00004BA50000}"/>
    <cellStyle name="เปอร์เซ็นต์ 2 2 3 2" xfId="5043" xr:uid="{00000000-0005-0000-0000-00004CA50000}"/>
    <cellStyle name="เปอร์เซ็นต์ 2 2 3 3" xfId="5581" xr:uid="{00000000-0005-0000-0000-00004DA50000}"/>
    <cellStyle name="เปอร์เซ็นต์ 2 2 3 4" xfId="10568" xr:uid="{00000000-0005-0000-0000-00004EA50000}"/>
    <cellStyle name="เปอร์เซ็นต์ 2 2 4" xfId="5044" xr:uid="{00000000-0005-0000-0000-00004FA50000}"/>
    <cellStyle name="เปอร์เซ็นต์ 2 2 5" xfId="5045" xr:uid="{00000000-0005-0000-0000-000050A50000}"/>
    <cellStyle name="เปอร์เซ็นต์ 2 3" xfId="5046" xr:uid="{00000000-0005-0000-0000-000051A50000}"/>
    <cellStyle name="เปอร์เซ็นต์ 2 3 2" xfId="5047" xr:uid="{00000000-0005-0000-0000-000052A50000}"/>
    <cellStyle name="เปอร์เซ็นต์ 2 3 3" xfId="5048" xr:uid="{00000000-0005-0000-0000-000053A50000}"/>
    <cellStyle name="เปอร์เซ็นต์ 2 4" xfId="5049" xr:uid="{00000000-0005-0000-0000-000054A50000}"/>
    <cellStyle name="เปอร์เซ็นต์ 2 4 2" xfId="5050" xr:uid="{00000000-0005-0000-0000-000055A50000}"/>
    <cellStyle name="เปอร์เซ็นต์ 2 4 3" xfId="5758" xr:uid="{00000000-0005-0000-0000-000056A50000}"/>
    <cellStyle name="เปอร์เซ็นต์ 2 4 4" xfId="10571" xr:uid="{00000000-0005-0000-0000-000057A50000}"/>
    <cellStyle name="เปอร์เซ็นต์ 2 5" xfId="5051" xr:uid="{00000000-0005-0000-0000-000058A50000}"/>
    <cellStyle name="เปอร์เซ็นต์ 2 6" xfId="5052" xr:uid="{00000000-0005-0000-0000-000059A50000}"/>
    <cellStyle name="เปอร์เซ็นต์ 3" xfId="5053" xr:uid="{00000000-0005-0000-0000-00005AA50000}"/>
    <cellStyle name="เปอร์เซ็นต์ 3 2" xfId="5054" xr:uid="{00000000-0005-0000-0000-00005BA50000}"/>
    <cellStyle name="เปอร์เซ็นต์ 3 3" xfId="5583" xr:uid="{00000000-0005-0000-0000-00005CA50000}"/>
    <cellStyle name="เปอร์เซ็นต์ 3 4" xfId="10574" xr:uid="{00000000-0005-0000-0000-00005DA50000}"/>
    <cellStyle name="เปอร์เซ็นต์ 4" xfId="5055" xr:uid="{00000000-0005-0000-0000-00005EA50000}"/>
    <cellStyle name="เปอร์เซ็นต์ 4 2" xfId="5056" xr:uid="{00000000-0005-0000-0000-00005FA50000}"/>
    <cellStyle name="เปอร์เซ็นต์ 4 3" xfId="5584" xr:uid="{00000000-0005-0000-0000-000060A50000}"/>
    <cellStyle name="เปอร์เซ็นต์ 4 4" xfId="10575" xr:uid="{00000000-0005-0000-0000-000061A50000}"/>
    <cellStyle name="เปอร์เซ็นต์ 5" xfId="5057" xr:uid="{00000000-0005-0000-0000-000062A50000}"/>
    <cellStyle name="เปอร์เซ็นต์ 5 2" xfId="5058" xr:uid="{00000000-0005-0000-0000-000063A50000}"/>
    <cellStyle name="เปอร์เซ็นต์ 5 3" xfId="5585" xr:uid="{00000000-0005-0000-0000-000064A50000}"/>
    <cellStyle name="เปอร์เซ็นต์ 5 4" xfId="10576" xr:uid="{00000000-0005-0000-0000-000065A50000}"/>
    <cellStyle name="เปอร์เซ็นต์ 6" xfId="5059" xr:uid="{00000000-0005-0000-0000-000066A50000}"/>
    <cellStyle name="เปอร์เซ็นต์ 6 2" xfId="5060" xr:uid="{00000000-0005-0000-0000-000067A50000}"/>
    <cellStyle name="เปอร์เซ็นต์ 6 3" xfId="5586" xr:uid="{00000000-0005-0000-0000-000068A50000}"/>
    <cellStyle name="เปอร์เซ็นต์ 6 4" xfId="10577" xr:uid="{00000000-0005-0000-0000-000069A50000}"/>
    <cellStyle name="เปอร์เซ็นต์ 7" xfId="5061" xr:uid="{00000000-0005-0000-0000-00006AA50000}"/>
    <cellStyle name="เปอร์เซ็นต์ 7 2" xfId="5062" xr:uid="{00000000-0005-0000-0000-00006BA50000}"/>
    <cellStyle name="เปอร์เซ็นต์ 7 3" xfId="5587" xr:uid="{00000000-0005-0000-0000-00006CA50000}"/>
    <cellStyle name="เปอร์เซ็นต์ 7 4" xfId="10578" xr:uid="{00000000-0005-0000-0000-00006DA50000}"/>
    <cellStyle name="เปอร์เซ็นต์ 8" xfId="5063" xr:uid="{00000000-0005-0000-0000-00006EA50000}"/>
    <cellStyle name="เปอร์เซ็นต์ 8 2" xfId="5064" xr:uid="{00000000-0005-0000-0000-00006FA50000}"/>
    <cellStyle name="เปอร์เซ็นต์ 8 3" xfId="5588" xr:uid="{00000000-0005-0000-0000-000070A50000}"/>
    <cellStyle name="เปอร์เซ็นต์ 8 4" xfId="10579" xr:uid="{00000000-0005-0000-0000-000071A50000}"/>
    <cellStyle name="เปอร์เซ็นต์ 9" xfId="5065" xr:uid="{00000000-0005-0000-0000-000072A50000}"/>
    <cellStyle name="เปอร์เซ็นต์ 9 2" xfId="5066" xr:uid="{00000000-0005-0000-0000-000073A50000}"/>
    <cellStyle name="เปอร์เซ็นต์ 9 3" xfId="5589" xr:uid="{00000000-0005-0000-0000-000074A50000}"/>
    <cellStyle name="เปอร์เซ็นต์ 9 4" xfId="10581" xr:uid="{00000000-0005-0000-0000-000075A50000}"/>
    <cellStyle name="แย่" xfId="7450" xr:uid="{00000000-0005-0000-0000-000076A50000}"/>
    <cellStyle name="แสดงผล" xfId="7457" xr:uid="{00000000-0005-0000-0000-000077A50000}"/>
    <cellStyle name="แสดงผล 10" xfId="8640" xr:uid="{00000000-0005-0000-0000-000078A50000}"/>
    <cellStyle name="แสดงผล 2" xfId="7926" xr:uid="{00000000-0005-0000-0000-000079A50000}"/>
    <cellStyle name="แสดงผล 2 2" xfId="16911" xr:uid="{00000000-0005-0000-0000-00007AA50000}"/>
    <cellStyle name="แสดงผล 2 2 2" xfId="28465" xr:uid="{00000000-0005-0000-0000-00007BA50000}"/>
    <cellStyle name="แสดงผล 2 2 3" xfId="39306" xr:uid="{00000000-0005-0000-0000-00007CA50000}"/>
    <cellStyle name="แสดงผล 2 3" xfId="18690" xr:uid="{00000000-0005-0000-0000-00007DA50000}"/>
    <cellStyle name="แสดงผล 2 3 2" xfId="30178" xr:uid="{00000000-0005-0000-0000-00007EA50000}"/>
    <cellStyle name="แสดงผล 2 3 3" xfId="40974" xr:uid="{00000000-0005-0000-0000-00007FA50000}"/>
    <cellStyle name="แสดงผล 2 4" xfId="20398" xr:uid="{00000000-0005-0000-0000-000080A50000}"/>
    <cellStyle name="แสดงผล 2 4 2" xfId="31886" xr:uid="{00000000-0005-0000-0000-000081A50000}"/>
    <cellStyle name="แสดงผล 2 4 3" xfId="42502" xr:uid="{00000000-0005-0000-0000-000082A50000}"/>
    <cellStyle name="แสดงผล 2 5" xfId="22132" xr:uid="{00000000-0005-0000-0000-000083A50000}"/>
    <cellStyle name="แสดงผล 2 5 2" xfId="33613" xr:uid="{00000000-0005-0000-0000-000084A50000}"/>
    <cellStyle name="แสดงผล 2 5 3" xfId="44041" xr:uid="{00000000-0005-0000-0000-000085A50000}"/>
    <cellStyle name="แสดงผล 2 6" xfId="12377" xr:uid="{00000000-0005-0000-0000-000086A50000}"/>
    <cellStyle name="แสดงผล 2 7" xfId="23956" xr:uid="{00000000-0005-0000-0000-000087A50000}"/>
    <cellStyle name="แสดงผล 2 8" xfId="35291" xr:uid="{00000000-0005-0000-0000-000088A50000}"/>
    <cellStyle name="แสดงผล 3" xfId="8038" xr:uid="{00000000-0005-0000-0000-000089A50000}"/>
    <cellStyle name="แสดงผล 3 2" xfId="17023" xr:uid="{00000000-0005-0000-0000-00008AA50000}"/>
    <cellStyle name="แสดงผล 3 2 2" xfId="28577" xr:uid="{00000000-0005-0000-0000-00008BA50000}"/>
    <cellStyle name="แสดงผล 3 2 3" xfId="39414" xr:uid="{00000000-0005-0000-0000-00008CA50000}"/>
    <cellStyle name="แสดงผล 3 3" xfId="18800" xr:uid="{00000000-0005-0000-0000-00008DA50000}"/>
    <cellStyle name="แสดงผล 3 3 2" xfId="30288" xr:uid="{00000000-0005-0000-0000-00008EA50000}"/>
    <cellStyle name="แสดงผล 3 3 3" xfId="41083" xr:uid="{00000000-0005-0000-0000-00008FA50000}"/>
    <cellStyle name="แสดงผล 3 4" xfId="20510" xr:uid="{00000000-0005-0000-0000-000090A50000}"/>
    <cellStyle name="แสดงผล 3 4 2" xfId="31998" xr:uid="{00000000-0005-0000-0000-000091A50000}"/>
    <cellStyle name="แสดงผล 3 4 3" xfId="42610" xr:uid="{00000000-0005-0000-0000-000092A50000}"/>
    <cellStyle name="แสดงผล 3 5" xfId="22244" xr:uid="{00000000-0005-0000-0000-000093A50000}"/>
    <cellStyle name="แสดงผล 3 5 2" xfId="33725" xr:uid="{00000000-0005-0000-0000-000094A50000}"/>
    <cellStyle name="แสดงผล 3 5 3" xfId="44149" xr:uid="{00000000-0005-0000-0000-000095A50000}"/>
    <cellStyle name="แสดงผล 3 6" xfId="12489" xr:uid="{00000000-0005-0000-0000-000096A50000}"/>
    <cellStyle name="แสดงผล 3 7" xfId="24068" xr:uid="{00000000-0005-0000-0000-000097A50000}"/>
    <cellStyle name="แสดงผล 3 8" xfId="35403" xr:uid="{00000000-0005-0000-0000-000098A50000}"/>
    <cellStyle name="แสดงผล 4" xfId="14317" xr:uid="{00000000-0005-0000-0000-000099A50000}"/>
    <cellStyle name="แสดงผล 4 2" xfId="25881" xr:uid="{00000000-0005-0000-0000-00009AA50000}"/>
    <cellStyle name="แสดงผล 4 3" xfId="37042" xr:uid="{00000000-0005-0000-0000-00009BA50000}"/>
    <cellStyle name="แสดงผล 5" xfId="14542" xr:uid="{00000000-0005-0000-0000-00009CA50000}"/>
    <cellStyle name="แสดงผล 5 2" xfId="26106" xr:uid="{00000000-0005-0000-0000-00009DA50000}"/>
    <cellStyle name="แสดงผล 5 3" xfId="37249" xr:uid="{00000000-0005-0000-0000-00009EA50000}"/>
    <cellStyle name="แสดงผล 6" xfId="12693" xr:uid="{00000000-0005-0000-0000-00009FA50000}"/>
    <cellStyle name="แสดงผล 6 2" xfId="24263" xr:uid="{00000000-0005-0000-0000-0000A0A50000}"/>
    <cellStyle name="แสดงผล 6 3" xfId="35594" xr:uid="{00000000-0005-0000-0000-0000A1A50000}"/>
    <cellStyle name="แสดงผล 7" xfId="15378" xr:uid="{00000000-0005-0000-0000-0000A2A50000}"/>
    <cellStyle name="แสดงผล 7 2" xfId="26932" xr:uid="{00000000-0005-0000-0000-0000A3A50000}"/>
    <cellStyle name="แสดงผล 7 3" xfId="37954" xr:uid="{00000000-0005-0000-0000-0000A4A50000}"/>
    <cellStyle name="แสดงผล 8" xfId="9236" xr:uid="{00000000-0005-0000-0000-0000A5A50000}"/>
    <cellStyle name="แสดงผล 9" xfId="8854" xr:uid="{00000000-0005-0000-0000-0000A6A50000}"/>
    <cellStyle name="การคำนวณ" xfId="7440" xr:uid="{00000000-0005-0000-0000-0000A7A50000}"/>
    <cellStyle name="การคำนวณ 10" xfId="8863" xr:uid="{00000000-0005-0000-0000-0000A8A50000}"/>
    <cellStyle name="การคำนวณ 11" xfId="8516" xr:uid="{00000000-0005-0000-0000-0000A9A50000}"/>
    <cellStyle name="การคำนวณ 2" xfId="7247" xr:uid="{00000000-0005-0000-0000-0000AAA50000}"/>
    <cellStyle name="การคำนวณ 2 10" xfId="9312" xr:uid="{00000000-0005-0000-0000-0000ABA50000}"/>
    <cellStyle name="การคำนวณ 2 11" xfId="10411" xr:uid="{00000000-0005-0000-0000-0000ACA50000}"/>
    <cellStyle name="การคำนวณ 2 2" xfId="6602" xr:uid="{00000000-0005-0000-0000-0000ADA50000}"/>
    <cellStyle name="การคำนวณ 2 2 2" xfId="15883" xr:uid="{00000000-0005-0000-0000-0000AEA50000}"/>
    <cellStyle name="การคำนวณ 2 2 2 2" xfId="27437" xr:uid="{00000000-0005-0000-0000-0000AFA50000}"/>
    <cellStyle name="การคำนวณ 2 2 2 3" xfId="38406" xr:uid="{00000000-0005-0000-0000-0000B0A50000}"/>
    <cellStyle name="การคำนวณ 2 2 3" xfId="17791" xr:uid="{00000000-0005-0000-0000-0000B1A50000}"/>
    <cellStyle name="การคำนวณ 2 2 3 2" xfId="29279" xr:uid="{00000000-0005-0000-0000-0000B2A50000}"/>
    <cellStyle name="การคำนวณ 2 2 3 3" xfId="40082" xr:uid="{00000000-0005-0000-0000-0000B3A50000}"/>
    <cellStyle name="การคำนวณ 2 2 4" xfId="19402" xr:uid="{00000000-0005-0000-0000-0000B4A50000}"/>
    <cellStyle name="การคำนวณ 2 2 4 2" xfId="30890" xr:uid="{00000000-0005-0000-0000-0000B5A50000}"/>
    <cellStyle name="การคำนวณ 2 2 4 3" xfId="41630" xr:uid="{00000000-0005-0000-0000-0000B6A50000}"/>
    <cellStyle name="การคำนวณ 2 2 5" xfId="21136" xr:uid="{00000000-0005-0000-0000-0000B7A50000}"/>
    <cellStyle name="การคำนวณ 2 2 5 2" xfId="32617" xr:uid="{00000000-0005-0000-0000-0000B8A50000}"/>
    <cellStyle name="การคำนวณ 2 2 5 3" xfId="43169" xr:uid="{00000000-0005-0000-0000-0000B9A50000}"/>
    <cellStyle name="การคำนวณ 2 2 6" xfId="11305" xr:uid="{00000000-0005-0000-0000-0000BAA50000}"/>
    <cellStyle name="การคำนวณ 2 2 7" xfId="22960" xr:uid="{00000000-0005-0000-0000-0000BBA50000}"/>
    <cellStyle name="การคำนวณ 2 2 8" xfId="34297" xr:uid="{00000000-0005-0000-0000-0000BCA50000}"/>
    <cellStyle name="การคำนวณ 2 3" xfId="6362" xr:uid="{00000000-0005-0000-0000-0000BDA50000}"/>
    <cellStyle name="การคำนวณ 2 3 2" xfId="15643" xr:uid="{00000000-0005-0000-0000-0000BEA50000}"/>
    <cellStyle name="การคำนวณ 2 3 2 2" xfId="27197" xr:uid="{00000000-0005-0000-0000-0000BFA50000}"/>
    <cellStyle name="การคำนวณ 2 3 2 3" xfId="38195" xr:uid="{00000000-0005-0000-0000-0000C0A50000}"/>
    <cellStyle name="การคำนวณ 2 3 3" xfId="17575" xr:uid="{00000000-0005-0000-0000-0000C1A50000}"/>
    <cellStyle name="การคำนวณ 2 3 3 2" xfId="29063" xr:uid="{00000000-0005-0000-0000-0000C2A50000}"/>
    <cellStyle name="การคำนวณ 2 3 3 3" xfId="39866" xr:uid="{00000000-0005-0000-0000-0000C3A50000}"/>
    <cellStyle name="การคำนวณ 2 3 4" xfId="19162" xr:uid="{00000000-0005-0000-0000-0000C4A50000}"/>
    <cellStyle name="การคำนวณ 2 3 4 2" xfId="30650" xr:uid="{00000000-0005-0000-0000-0000C5A50000}"/>
    <cellStyle name="การคำนวณ 2 3 4 3" xfId="41419" xr:uid="{00000000-0005-0000-0000-0000C6A50000}"/>
    <cellStyle name="การคำนวณ 2 3 5" xfId="20896" xr:uid="{00000000-0005-0000-0000-0000C7A50000}"/>
    <cellStyle name="การคำนวณ 2 3 5 2" xfId="32377" xr:uid="{00000000-0005-0000-0000-0000C8A50000}"/>
    <cellStyle name="การคำนวณ 2 3 5 3" xfId="42958" xr:uid="{00000000-0005-0000-0000-0000C9A50000}"/>
    <cellStyle name="การคำนวณ 2 3 6" xfId="11065" xr:uid="{00000000-0005-0000-0000-0000CAA50000}"/>
    <cellStyle name="การคำนวณ 2 3 7" xfId="22720" xr:uid="{00000000-0005-0000-0000-0000CBA50000}"/>
    <cellStyle name="การคำนวณ 2 3 8" xfId="34057" xr:uid="{00000000-0005-0000-0000-0000CCA50000}"/>
    <cellStyle name="การคำนวณ 2 4" xfId="11945" xr:uid="{00000000-0005-0000-0000-0000CDA50000}"/>
    <cellStyle name="การคำนวณ 2 4 2" xfId="16525" xr:uid="{00000000-0005-0000-0000-0000CEA50000}"/>
    <cellStyle name="การคำนวณ 2 4 2 2" xfId="28079" xr:uid="{00000000-0005-0000-0000-0000CFA50000}"/>
    <cellStyle name="การคำนวณ 2 4 2 3" xfId="38982" xr:uid="{00000000-0005-0000-0000-0000D0A50000}"/>
    <cellStyle name="การคำนวณ 2 4 3" xfId="18374" xr:uid="{00000000-0005-0000-0000-0000D1A50000}"/>
    <cellStyle name="การคำนวณ 2 4 3 2" xfId="29862" xr:uid="{00000000-0005-0000-0000-0000D2A50000}"/>
    <cellStyle name="การคำนวณ 2 4 3 3" xfId="40663" xr:uid="{00000000-0005-0000-0000-0000D3A50000}"/>
    <cellStyle name="การคำนวณ 2 4 4" xfId="20044" xr:uid="{00000000-0005-0000-0000-0000D4A50000}"/>
    <cellStyle name="การคำนวณ 2 4 4 2" xfId="31532" xr:uid="{00000000-0005-0000-0000-0000D5A50000}"/>
    <cellStyle name="การคำนวณ 2 4 4 3" xfId="42206" xr:uid="{00000000-0005-0000-0000-0000D6A50000}"/>
    <cellStyle name="การคำนวณ 2 4 5" xfId="21778" xr:uid="{00000000-0005-0000-0000-0000D7A50000}"/>
    <cellStyle name="การคำนวณ 2 4 5 2" xfId="33259" xr:uid="{00000000-0005-0000-0000-0000D8A50000}"/>
    <cellStyle name="การคำนวณ 2 4 5 3" xfId="43745" xr:uid="{00000000-0005-0000-0000-0000D9A50000}"/>
    <cellStyle name="การคำนวณ 2 4 6" xfId="23602" xr:uid="{00000000-0005-0000-0000-0000DAA50000}"/>
    <cellStyle name="การคำนวณ 2 4 7" xfId="34937" xr:uid="{00000000-0005-0000-0000-0000DBA50000}"/>
    <cellStyle name="การคำนวณ 2 5" xfId="14133" xr:uid="{00000000-0005-0000-0000-0000DCA50000}"/>
    <cellStyle name="การคำนวณ 2 5 2" xfId="25697" xr:uid="{00000000-0005-0000-0000-0000DDA50000}"/>
    <cellStyle name="การคำนวณ 2 5 3" xfId="36886" xr:uid="{00000000-0005-0000-0000-0000DEA50000}"/>
    <cellStyle name="การคำนวณ 2 6" xfId="12749" xr:uid="{00000000-0005-0000-0000-0000DFA50000}"/>
    <cellStyle name="การคำนวณ 2 6 2" xfId="24319" xr:uid="{00000000-0005-0000-0000-0000E0A50000}"/>
    <cellStyle name="การคำนวณ 2 6 3" xfId="35641" xr:uid="{00000000-0005-0000-0000-0000E1A50000}"/>
    <cellStyle name="การคำนวณ 2 7" xfId="13707" xr:uid="{00000000-0005-0000-0000-0000E2A50000}"/>
    <cellStyle name="การคำนวณ 2 7 2" xfId="25271" xr:uid="{00000000-0005-0000-0000-0000E3A50000}"/>
    <cellStyle name="การคำนวณ 2 7 3" xfId="36501" xr:uid="{00000000-0005-0000-0000-0000E4A50000}"/>
    <cellStyle name="การคำนวณ 2 8" xfId="13209" xr:uid="{00000000-0005-0000-0000-0000E5A50000}"/>
    <cellStyle name="การคำนวณ 2 8 2" xfId="24777" xr:uid="{00000000-0005-0000-0000-0000E6A50000}"/>
    <cellStyle name="การคำนวณ 2 8 3" xfId="36058" xr:uid="{00000000-0005-0000-0000-0000E7A50000}"/>
    <cellStyle name="การคำนวณ 2 9" xfId="9048" xr:uid="{00000000-0005-0000-0000-0000E8A50000}"/>
    <cellStyle name="การคำนวณ 3" xfId="7041" xr:uid="{00000000-0005-0000-0000-0000E9A50000}"/>
    <cellStyle name="การคำนวณ 3 2" xfId="16322" xr:uid="{00000000-0005-0000-0000-0000EAA50000}"/>
    <cellStyle name="การคำนวณ 3 2 2" xfId="27876" xr:uid="{00000000-0005-0000-0000-0000EBA50000}"/>
    <cellStyle name="การคำนวณ 3 2 3" xfId="38792" xr:uid="{00000000-0005-0000-0000-0000ECA50000}"/>
    <cellStyle name="การคำนวณ 3 3" xfId="18182" xr:uid="{00000000-0005-0000-0000-0000EDA50000}"/>
    <cellStyle name="การคำนวณ 3 3 2" xfId="29670" xr:uid="{00000000-0005-0000-0000-0000EEA50000}"/>
    <cellStyle name="การคำนวณ 3 3 3" xfId="40471" xr:uid="{00000000-0005-0000-0000-0000EFA50000}"/>
    <cellStyle name="การคำนวณ 3 4" xfId="19841" xr:uid="{00000000-0005-0000-0000-0000F0A50000}"/>
    <cellStyle name="การคำนวณ 3 4 2" xfId="31329" xr:uid="{00000000-0005-0000-0000-0000F1A50000}"/>
    <cellStyle name="การคำนวณ 3 4 3" xfId="42016" xr:uid="{00000000-0005-0000-0000-0000F2A50000}"/>
    <cellStyle name="การคำนวณ 3 5" xfId="21575" xr:uid="{00000000-0005-0000-0000-0000F3A50000}"/>
    <cellStyle name="การคำนวณ 3 5 2" xfId="33056" xr:uid="{00000000-0005-0000-0000-0000F4A50000}"/>
    <cellStyle name="การคำนวณ 3 5 3" xfId="43555" xr:uid="{00000000-0005-0000-0000-0000F5A50000}"/>
    <cellStyle name="การคำนวณ 3 6" xfId="11744" xr:uid="{00000000-0005-0000-0000-0000F6A50000}"/>
    <cellStyle name="การคำนวณ 3 7" xfId="23399" xr:uid="{00000000-0005-0000-0000-0000F7A50000}"/>
    <cellStyle name="การคำนวณ 3 8" xfId="34736" xr:uid="{00000000-0005-0000-0000-0000F8A50000}"/>
    <cellStyle name="การคำนวณ 4" xfId="8035" xr:uid="{00000000-0005-0000-0000-0000F9A50000}"/>
    <cellStyle name="การคำนวณ 4 2" xfId="17020" xr:uid="{00000000-0005-0000-0000-0000FAA50000}"/>
    <cellStyle name="การคำนวณ 4 2 2" xfId="28574" xr:uid="{00000000-0005-0000-0000-0000FBA50000}"/>
    <cellStyle name="การคำนวณ 4 2 3" xfId="39411" xr:uid="{00000000-0005-0000-0000-0000FCA50000}"/>
    <cellStyle name="การคำนวณ 4 3" xfId="18797" xr:uid="{00000000-0005-0000-0000-0000FDA50000}"/>
    <cellStyle name="การคำนวณ 4 3 2" xfId="30285" xr:uid="{00000000-0005-0000-0000-0000FEA50000}"/>
    <cellStyle name="การคำนวณ 4 3 3" xfId="41080" xr:uid="{00000000-0005-0000-0000-0000FFA50000}"/>
    <cellStyle name="การคำนวณ 4 4" xfId="20507" xr:uid="{00000000-0005-0000-0000-000000A60000}"/>
    <cellStyle name="การคำนวณ 4 4 2" xfId="31995" xr:uid="{00000000-0005-0000-0000-000001A60000}"/>
    <cellStyle name="การคำนวณ 4 4 3" xfId="42607" xr:uid="{00000000-0005-0000-0000-000002A60000}"/>
    <cellStyle name="การคำนวณ 4 5" xfId="22241" xr:uid="{00000000-0005-0000-0000-000003A60000}"/>
    <cellStyle name="การคำนวณ 4 5 2" xfId="33722" xr:uid="{00000000-0005-0000-0000-000004A60000}"/>
    <cellStyle name="การคำนวณ 4 5 3" xfId="44146" xr:uid="{00000000-0005-0000-0000-000005A60000}"/>
    <cellStyle name="การคำนวณ 4 6" xfId="12486" xr:uid="{00000000-0005-0000-0000-000006A60000}"/>
    <cellStyle name="การคำนวณ 4 7" xfId="24065" xr:uid="{00000000-0005-0000-0000-000007A60000}"/>
    <cellStyle name="การคำนวณ 4 8" xfId="35400" xr:uid="{00000000-0005-0000-0000-000008A60000}"/>
    <cellStyle name="การคำนวณ 5" xfId="14311" xr:uid="{00000000-0005-0000-0000-000009A60000}"/>
    <cellStyle name="การคำนวณ 5 2" xfId="25875" xr:uid="{00000000-0005-0000-0000-00000AA60000}"/>
    <cellStyle name="การคำนวณ 5 3" xfId="37036" xr:uid="{00000000-0005-0000-0000-00000BA60000}"/>
    <cellStyle name="การคำนวณ 6" xfId="15253" xr:uid="{00000000-0005-0000-0000-00000CA60000}"/>
    <cellStyle name="การคำนวณ 6 2" xfId="26810" xr:uid="{00000000-0005-0000-0000-00000DA60000}"/>
    <cellStyle name="การคำนวณ 6 3" xfId="37843" xr:uid="{00000000-0005-0000-0000-00000EA60000}"/>
    <cellStyle name="การคำนวณ 7" xfId="15403" xr:uid="{00000000-0005-0000-0000-00000FA60000}"/>
    <cellStyle name="การคำนวณ 7 2" xfId="26957" xr:uid="{00000000-0005-0000-0000-000010A60000}"/>
    <cellStyle name="การคำนวณ 7 3" xfId="37979" xr:uid="{00000000-0005-0000-0000-000011A60000}"/>
    <cellStyle name="การคำนวณ 8" xfId="13528" xr:uid="{00000000-0005-0000-0000-000012A60000}"/>
    <cellStyle name="การคำนวณ 8 2" xfId="25092" xr:uid="{00000000-0005-0000-0000-000013A60000}"/>
    <cellStyle name="การคำนวณ 8 3" xfId="36349" xr:uid="{00000000-0005-0000-0000-000014A60000}"/>
    <cellStyle name="การคำนวณ 9" xfId="9224" xr:uid="{00000000-0005-0000-0000-000015A60000}"/>
    <cellStyle name="ข้อความเตือน" xfId="7441" xr:uid="{00000000-0005-0000-0000-000016A60000}"/>
    <cellStyle name="ข้อความอธิบาย" xfId="7442" xr:uid="{00000000-0005-0000-0000-000017A60000}"/>
    <cellStyle name="ชื่อเรื่อง" xfId="7443" xr:uid="{00000000-0005-0000-0000-000018A60000}"/>
    <cellStyle name="ดี" xfId="7446" xr:uid="{00000000-0005-0000-0000-000019A60000}"/>
    <cellStyle name="ตามการเชื่อมโยงหลายมิติ" xfId="4817" xr:uid="{00000000-0005-0000-0000-00001AA60000}"/>
    <cellStyle name="ตามการเชื่อมโยงหลายมิติ 2" xfId="4818" xr:uid="{00000000-0005-0000-0000-00001BA60000}"/>
    <cellStyle name="ตามการเชื่อมโยงหลายมิติ 3" xfId="5590" xr:uid="{00000000-0005-0000-0000-00001CA60000}"/>
    <cellStyle name="ตามการเชื่อมโยงหลายมิติ 4" xfId="10470" xr:uid="{00000000-0005-0000-0000-00001DA60000}"/>
    <cellStyle name="ตามการเชื่อมโยงหลายมิติ_FORECAST DPC 2004" xfId="4819" xr:uid="{00000000-0005-0000-0000-00001EA60000}"/>
    <cellStyle name="น้บะภฒ_95" xfId="4820" xr:uid="{00000000-0005-0000-0000-00001FA60000}"/>
    <cellStyle name="ปกติ 10" xfId="4821" xr:uid="{00000000-0005-0000-0000-000020A60000}"/>
    <cellStyle name="ปกติ 10 2" xfId="4822" xr:uid="{00000000-0005-0000-0000-000021A60000}"/>
    <cellStyle name="ปกติ 10 3" xfId="5591" xr:uid="{00000000-0005-0000-0000-000022A60000}"/>
    <cellStyle name="ปกติ 10 4" xfId="10471" xr:uid="{00000000-0005-0000-0000-000023A60000}"/>
    <cellStyle name="ปกติ 11" xfId="4823" xr:uid="{00000000-0005-0000-0000-000024A60000}"/>
    <cellStyle name="ปกติ 11 2" xfId="4824" xr:uid="{00000000-0005-0000-0000-000025A60000}"/>
    <cellStyle name="ปกติ 11 2 2" xfId="4825" xr:uid="{00000000-0005-0000-0000-000026A60000}"/>
    <cellStyle name="ปกติ 11 2 3" xfId="5593" xr:uid="{00000000-0005-0000-0000-000027A60000}"/>
    <cellStyle name="ปกติ 11 2 4" xfId="10473" xr:uid="{00000000-0005-0000-0000-000028A60000}"/>
    <cellStyle name="ปกติ 11 3" xfId="4826" xr:uid="{00000000-0005-0000-0000-000029A60000}"/>
    <cellStyle name="ปกติ 11 4" xfId="5592" xr:uid="{00000000-0005-0000-0000-00002AA60000}"/>
    <cellStyle name="ปกติ 11 5" xfId="10472" xr:uid="{00000000-0005-0000-0000-00002BA60000}"/>
    <cellStyle name="ปกติ 12" xfId="4827" xr:uid="{00000000-0005-0000-0000-00002CA60000}"/>
    <cellStyle name="ปกติ 12 2" xfId="4828" xr:uid="{00000000-0005-0000-0000-00002DA60000}"/>
    <cellStyle name="ปกติ 12 3" xfId="5594" xr:uid="{00000000-0005-0000-0000-00002EA60000}"/>
    <cellStyle name="ปกติ 12 4" xfId="10474" xr:uid="{00000000-0005-0000-0000-00002FA60000}"/>
    <cellStyle name="ปกติ 13" xfId="4829" xr:uid="{00000000-0005-0000-0000-000030A60000}"/>
    <cellStyle name="ปกติ 13 2" xfId="4830" xr:uid="{00000000-0005-0000-0000-000031A60000}"/>
    <cellStyle name="ปกติ 13 2 2" xfId="4831" xr:uid="{00000000-0005-0000-0000-000032A60000}"/>
    <cellStyle name="ปกติ 13 2 3" xfId="5596" xr:uid="{00000000-0005-0000-0000-000033A60000}"/>
    <cellStyle name="ปกติ 13 2 4" xfId="10476" xr:uid="{00000000-0005-0000-0000-000034A60000}"/>
    <cellStyle name="ปกติ 13 3" xfId="4832" xr:uid="{00000000-0005-0000-0000-000035A60000}"/>
    <cellStyle name="ปกติ 13 4" xfId="5595" xr:uid="{00000000-0005-0000-0000-000036A60000}"/>
    <cellStyle name="ปกติ 13 5" xfId="10475" xr:uid="{00000000-0005-0000-0000-000037A60000}"/>
    <cellStyle name="ปกติ 14" xfId="4833" xr:uid="{00000000-0005-0000-0000-000038A60000}"/>
    <cellStyle name="ปกติ 14 2" xfId="4834" xr:uid="{00000000-0005-0000-0000-000039A60000}"/>
    <cellStyle name="ปกติ 14 3" xfId="5597" xr:uid="{00000000-0005-0000-0000-00003AA60000}"/>
    <cellStyle name="ปกติ 14 4" xfId="10477" xr:uid="{00000000-0005-0000-0000-00003BA60000}"/>
    <cellStyle name="ปกติ 15" xfId="4835" xr:uid="{00000000-0005-0000-0000-00003CA60000}"/>
    <cellStyle name="ปกติ 15 2" xfId="4836" xr:uid="{00000000-0005-0000-0000-00003DA60000}"/>
    <cellStyle name="ปกติ 15 3" xfId="5598" xr:uid="{00000000-0005-0000-0000-00003EA60000}"/>
    <cellStyle name="ปกติ 15 4" xfId="10478" xr:uid="{00000000-0005-0000-0000-00003FA60000}"/>
    <cellStyle name="ปกติ 16" xfId="4837" xr:uid="{00000000-0005-0000-0000-000040A60000}"/>
    <cellStyle name="ปกติ 16 2" xfId="4838" xr:uid="{00000000-0005-0000-0000-000041A60000}"/>
    <cellStyle name="ปกติ 16 2 2" xfId="4839" xr:uid="{00000000-0005-0000-0000-000042A60000}"/>
    <cellStyle name="ปกติ 16 3" xfId="4840" xr:uid="{00000000-0005-0000-0000-000043A60000}"/>
    <cellStyle name="ปกติ 2" xfId="4841" xr:uid="{00000000-0005-0000-0000-000044A60000}"/>
    <cellStyle name="ปกติ 2 10" xfId="4842" xr:uid="{00000000-0005-0000-0000-000045A60000}"/>
    <cellStyle name="ปกติ 2 10 2" xfId="4843" xr:uid="{00000000-0005-0000-0000-000046A60000}"/>
    <cellStyle name="ปกติ 2 10 3" xfId="5599" xr:uid="{00000000-0005-0000-0000-000047A60000}"/>
    <cellStyle name="ปกติ 2 10 4" xfId="10479" xr:uid="{00000000-0005-0000-0000-000048A60000}"/>
    <cellStyle name="ปกติ 2 11" xfId="4844" xr:uid="{00000000-0005-0000-0000-000049A60000}"/>
    <cellStyle name="ปกติ 2 11 2" xfId="4845" xr:uid="{00000000-0005-0000-0000-00004AA60000}"/>
    <cellStyle name="ปกติ 2 11 3" xfId="5600" xr:uid="{00000000-0005-0000-0000-00004BA60000}"/>
    <cellStyle name="ปกติ 2 11 4" xfId="10480" xr:uid="{00000000-0005-0000-0000-00004CA60000}"/>
    <cellStyle name="ปกติ 2 12" xfId="4846" xr:uid="{00000000-0005-0000-0000-00004DA60000}"/>
    <cellStyle name="ปกติ 2 12 2" xfId="4847" xr:uid="{00000000-0005-0000-0000-00004EA60000}"/>
    <cellStyle name="ปกติ 2 12 3" xfId="5601" xr:uid="{00000000-0005-0000-0000-00004FA60000}"/>
    <cellStyle name="ปกติ 2 12 4" xfId="10481" xr:uid="{00000000-0005-0000-0000-000050A60000}"/>
    <cellStyle name="ปกติ 2 13" xfId="4848" xr:uid="{00000000-0005-0000-0000-000051A60000}"/>
    <cellStyle name="ปกติ 2 13 2" xfId="4849" xr:uid="{00000000-0005-0000-0000-000052A60000}"/>
    <cellStyle name="ปกติ 2 13 3" xfId="5602" xr:uid="{00000000-0005-0000-0000-000053A60000}"/>
    <cellStyle name="ปกติ 2 13 4" xfId="10482" xr:uid="{00000000-0005-0000-0000-000054A60000}"/>
    <cellStyle name="ปกติ 2 14" xfId="4850" xr:uid="{00000000-0005-0000-0000-000055A60000}"/>
    <cellStyle name="ปกติ 2 14 2" xfId="4851" xr:uid="{00000000-0005-0000-0000-000056A60000}"/>
    <cellStyle name="ปกติ 2 14 3" xfId="5603" xr:uid="{00000000-0005-0000-0000-000057A60000}"/>
    <cellStyle name="ปกติ 2 14 4" xfId="10483" xr:uid="{00000000-0005-0000-0000-000058A60000}"/>
    <cellStyle name="ปกติ 2 15" xfId="4852" xr:uid="{00000000-0005-0000-0000-000059A60000}"/>
    <cellStyle name="ปกติ 2 15 2" xfId="4853" xr:uid="{00000000-0005-0000-0000-00005AA60000}"/>
    <cellStyle name="ปกติ 2 15 3" xfId="5604" xr:uid="{00000000-0005-0000-0000-00005BA60000}"/>
    <cellStyle name="ปกติ 2 15 4" xfId="10484" xr:uid="{00000000-0005-0000-0000-00005CA60000}"/>
    <cellStyle name="ปกติ 2 16" xfId="4854" xr:uid="{00000000-0005-0000-0000-00005DA60000}"/>
    <cellStyle name="ปกติ 2 16 2" xfId="4855" xr:uid="{00000000-0005-0000-0000-00005EA60000}"/>
    <cellStyle name="ปกติ 2 16 3" xfId="5605" xr:uid="{00000000-0005-0000-0000-00005FA60000}"/>
    <cellStyle name="ปกติ 2 16 4" xfId="10485" xr:uid="{00000000-0005-0000-0000-000060A60000}"/>
    <cellStyle name="ปกติ 2 17" xfId="4856" xr:uid="{00000000-0005-0000-0000-000061A60000}"/>
    <cellStyle name="ปกติ 2 17 2" xfId="4857" xr:uid="{00000000-0005-0000-0000-000062A60000}"/>
    <cellStyle name="ปกติ 2 17 3" xfId="5606" xr:uid="{00000000-0005-0000-0000-000063A60000}"/>
    <cellStyle name="ปกติ 2 17 4" xfId="10486" xr:uid="{00000000-0005-0000-0000-000064A60000}"/>
    <cellStyle name="ปกติ 2 18" xfId="4858" xr:uid="{00000000-0005-0000-0000-000065A60000}"/>
    <cellStyle name="ปกติ 2 18 2" xfId="4859" xr:uid="{00000000-0005-0000-0000-000066A60000}"/>
    <cellStyle name="ปกติ 2 18 3" xfId="5607" xr:uid="{00000000-0005-0000-0000-000067A60000}"/>
    <cellStyle name="ปกติ 2 18 4" xfId="10487" xr:uid="{00000000-0005-0000-0000-000068A60000}"/>
    <cellStyle name="ปกติ 2 19" xfId="4860" xr:uid="{00000000-0005-0000-0000-000069A60000}"/>
    <cellStyle name="ปกติ 2 19 2" xfId="4861" xr:uid="{00000000-0005-0000-0000-00006AA60000}"/>
    <cellStyle name="ปกติ 2 19 3" xfId="5608" xr:uid="{00000000-0005-0000-0000-00006BA60000}"/>
    <cellStyle name="ปกติ 2 19 4" xfId="10488" xr:uid="{00000000-0005-0000-0000-00006CA60000}"/>
    <cellStyle name="ปกติ 2 2" xfId="4862" xr:uid="{00000000-0005-0000-0000-00006DA60000}"/>
    <cellStyle name="ปกติ 2 2 10" xfId="4863" xr:uid="{00000000-0005-0000-0000-00006EA60000}"/>
    <cellStyle name="ปกติ 2 2 10 2" xfId="4864" xr:uid="{00000000-0005-0000-0000-00006FA60000}"/>
    <cellStyle name="ปกติ 2 2 10 2 2" xfId="4865" xr:uid="{00000000-0005-0000-0000-000070A60000}"/>
    <cellStyle name="ปกติ 2 2 10 2 3" xfId="5611" xr:uid="{00000000-0005-0000-0000-000071A60000}"/>
    <cellStyle name="ปกติ 2 2 10 2 4" xfId="10490" xr:uid="{00000000-0005-0000-0000-000072A60000}"/>
    <cellStyle name="ปกติ 2 2 10 3" xfId="4866" xr:uid="{00000000-0005-0000-0000-000073A60000}"/>
    <cellStyle name="ปกติ 2 2 10 4" xfId="5610" xr:uid="{00000000-0005-0000-0000-000074A60000}"/>
    <cellStyle name="ปกติ 2 2 10 5" xfId="10489" xr:uid="{00000000-0005-0000-0000-000075A60000}"/>
    <cellStyle name="ปกติ 2 2 11" xfId="4867" xr:uid="{00000000-0005-0000-0000-000076A60000}"/>
    <cellStyle name="ปกติ 2 2 11 2" xfId="4868" xr:uid="{00000000-0005-0000-0000-000077A60000}"/>
    <cellStyle name="ปกติ 2 2 11 2 2" xfId="4869" xr:uid="{00000000-0005-0000-0000-000078A60000}"/>
    <cellStyle name="ปกติ 2 2 11 2 3" xfId="5613" xr:uid="{00000000-0005-0000-0000-000079A60000}"/>
    <cellStyle name="ปกติ 2 2 11 2 4" xfId="10492" xr:uid="{00000000-0005-0000-0000-00007AA60000}"/>
    <cellStyle name="ปกติ 2 2 11 3" xfId="4870" xr:uid="{00000000-0005-0000-0000-00007BA60000}"/>
    <cellStyle name="ปกติ 2 2 11 4" xfId="5612" xr:uid="{00000000-0005-0000-0000-00007CA60000}"/>
    <cellStyle name="ปกติ 2 2 11 5" xfId="10491" xr:uid="{00000000-0005-0000-0000-00007DA60000}"/>
    <cellStyle name="ปกติ 2 2 12" xfId="4871" xr:uid="{00000000-0005-0000-0000-00007EA60000}"/>
    <cellStyle name="ปกติ 2 2 12 2" xfId="4872" xr:uid="{00000000-0005-0000-0000-00007FA60000}"/>
    <cellStyle name="ปกติ 2 2 12 2 2" xfId="4873" xr:uid="{00000000-0005-0000-0000-000080A60000}"/>
    <cellStyle name="ปกติ 2 2 12 2 3" xfId="5615" xr:uid="{00000000-0005-0000-0000-000081A60000}"/>
    <cellStyle name="ปกติ 2 2 12 2 4" xfId="10494" xr:uid="{00000000-0005-0000-0000-000082A60000}"/>
    <cellStyle name="ปกติ 2 2 12 3" xfId="4874" xr:uid="{00000000-0005-0000-0000-000083A60000}"/>
    <cellStyle name="ปกติ 2 2 12 4" xfId="5614" xr:uid="{00000000-0005-0000-0000-000084A60000}"/>
    <cellStyle name="ปกติ 2 2 12 5" xfId="10493" xr:uid="{00000000-0005-0000-0000-000085A60000}"/>
    <cellStyle name="ปกติ 2 2 13" xfId="4875" xr:uid="{00000000-0005-0000-0000-000086A60000}"/>
    <cellStyle name="ปกติ 2 2 13 2" xfId="4876" xr:uid="{00000000-0005-0000-0000-000087A60000}"/>
    <cellStyle name="ปกติ 2 2 13 2 2" xfId="4877" xr:uid="{00000000-0005-0000-0000-000088A60000}"/>
    <cellStyle name="ปกติ 2 2 13 2 3" xfId="5617" xr:uid="{00000000-0005-0000-0000-000089A60000}"/>
    <cellStyle name="ปกติ 2 2 13 2 4" xfId="10497" xr:uid="{00000000-0005-0000-0000-00008AA60000}"/>
    <cellStyle name="ปกติ 2 2 13 3" xfId="4878" xr:uid="{00000000-0005-0000-0000-00008BA60000}"/>
    <cellStyle name="ปกติ 2 2 13 4" xfId="5616" xr:uid="{00000000-0005-0000-0000-00008CA60000}"/>
    <cellStyle name="ปกติ 2 2 13 5" xfId="10496" xr:uid="{00000000-0005-0000-0000-00008DA60000}"/>
    <cellStyle name="ปกติ 2 2 14" xfId="4879" xr:uid="{00000000-0005-0000-0000-00008EA60000}"/>
    <cellStyle name="ปกติ 2 2 14 2" xfId="4880" xr:uid="{00000000-0005-0000-0000-00008FA60000}"/>
    <cellStyle name="ปกติ 2 2 14 2 2" xfId="4881" xr:uid="{00000000-0005-0000-0000-000090A60000}"/>
    <cellStyle name="ปกติ 2 2 14 2 3" xfId="5619" xr:uid="{00000000-0005-0000-0000-000091A60000}"/>
    <cellStyle name="ปกติ 2 2 14 2 4" xfId="10499" xr:uid="{00000000-0005-0000-0000-000092A60000}"/>
    <cellStyle name="ปกติ 2 2 14 3" xfId="4882" xr:uid="{00000000-0005-0000-0000-000093A60000}"/>
    <cellStyle name="ปกติ 2 2 14 4" xfId="5618" xr:uid="{00000000-0005-0000-0000-000094A60000}"/>
    <cellStyle name="ปกติ 2 2 14 5" xfId="10498" xr:uid="{00000000-0005-0000-0000-000095A60000}"/>
    <cellStyle name="ปกติ 2 2 15" xfId="4883" xr:uid="{00000000-0005-0000-0000-000096A60000}"/>
    <cellStyle name="ปกติ 2 2 15 2" xfId="4884" xr:uid="{00000000-0005-0000-0000-000097A60000}"/>
    <cellStyle name="ปกติ 2 2 15 3" xfId="5620" xr:uid="{00000000-0005-0000-0000-000098A60000}"/>
    <cellStyle name="ปกติ 2 2 15 4" xfId="10500" xr:uid="{00000000-0005-0000-0000-000099A60000}"/>
    <cellStyle name="ปกติ 2 2 16" xfId="4885" xr:uid="{00000000-0005-0000-0000-00009AA60000}"/>
    <cellStyle name="ปกติ 2 2 16 2" xfId="4886" xr:uid="{00000000-0005-0000-0000-00009BA60000}"/>
    <cellStyle name="ปกติ 2 2 16 3" xfId="5609" xr:uid="{00000000-0005-0000-0000-00009CA60000}"/>
    <cellStyle name="ปกติ 2 2 16 4" xfId="10501" xr:uid="{00000000-0005-0000-0000-00009DA60000}"/>
    <cellStyle name="ปกติ 2 2 17" xfId="4887" xr:uid="{00000000-0005-0000-0000-00009EA60000}"/>
    <cellStyle name="ปกติ 2 2 18" xfId="4888" xr:uid="{00000000-0005-0000-0000-00009FA60000}"/>
    <cellStyle name="ปกติ 2 2 2" xfId="4889" xr:uid="{00000000-0005-0000-0000-0000A0A60000}"/>
    <cellStyle name="ปกติ 2 2 2 2" xfId="4890" xr:uid="{00000000-0005-0000-0000-0000A1A60000}"/>
    <cellStyle name="ปกติ 2 2 2 2 2" xfId="4891" xr:uid="{00000000-0005-0000-0000-0000A2A60000}"/>
    <cellStyle name="ปกติ 2 2 2 2 3" xfId="5622" xr:uid="{00000000-0005-0000-0000-0000A3A60000}"/>
    <cellStyle name="ปกติ 2 2 2 2 4" xfId="10503" xr:uid="{00000000-0005-0000-0000-0000A4A60000}"/>
    <cellStyle name="ปกติ 2 2 2 3" xfId="4892" xr:uid="{00000000-0005-0000-0000-0000A5A60000}"/>
    <cellStyle name="ปกติ 2 2 2 4" xfId="5621" xr:uid="{00000000-0005-0000-0000-0000A6A60000}"/>
    <cellStyle name="ปกติ 2 2 2 5" xfId="10502" xr:uid="{00000000-0005-0000-0000-0000A7A60000}"/>
    <cellStyle name="ปกติ 2 2 3" xfId="4893" xr:uid="{00000000-0005-0000-0000-0000A8A60000}"/>
    <cellStyle name="ปกติ 2 2 3 2" xfId="4894" xr:uid="{00000000-0005-0000-0000-0000A9A60000}"/>
    <cellStyle name="ปกติ 2 2 3 2 2" xfId="4895" xr:uid="{00000000-0005-0000-0000-0000AAA60000}"/>
    <cellStyle name="ปกติ 2 2 3 2 3" xfId="5624" xr:uid="{00000000-0005-0000-0000-0000ABA60000}"/>
    <cellStyle name="ปกติ 2 2 3 2 4" xfId="10506" xr:uid="{00000000-0005-0000-0000-0000ACA60000}"/>
    <cellStyle name="ปกติ 2 2 3 3" xfId="4896" xr:uid="{00000000-0005-0000-0000-0000ADA60000}"/>
    <cellStyle name="ปกติ 2 2 3 4" xfId="5623" xr:uid="{00000000-0005-0000-0000-0000AEA60000}"/>
    <cellStyle name="ปกติ 2 2 3 5" xfId="10505" xr:uid="{00000000-0005-0000-0000-0000AFA60000}"/>
    <cellStyle name="ปกติ 2 2 4" xfId="4897" xr:uid="{00000000-0005-0000-0000-0000B0A60000}"/>
    <cellStyle name="ปกติ 2 2 4 2" xfId="4898" xr:uid="{00000000-0005-0000-0000-0000B1A60000}"/>
    <cellStyle name="ปกติ 2 2 4 2 2" xfId="4899" xr:uid="{00000000-0005-0000-0000-0000B2A60000}"/>
    <cellStyle name="ปกติ 2 2 4 2 3" xfId="5626" xr:uid="{00000000-0005-0000-0000-0000B3A60000}"/>
    <cellStyle name="ปกติ 2 2 4 2 4" xfId="10508" xr:uid="{00000000-0005-0000-0000-0000B4A60000}"/>
    <cellStyle name="ปกติ 2 2 4 3" xfId="4900" xr:uid="{00000000-0005-0000-0000-0000B5A60000}"/>
    <cellStyle name="ปกติ 2 2 4 4" xfId="5625" xr:uid="{00000000-0005-0000-0000-0000B6A60000}"/>
    <cellStyle name="ปกติ 2 2 4 5" xfId="10507" xr:uid="{00000000-0005-0000-0000-0000B7A60000}"/>
    <cellStyle name="ปกติ 2 2 5" xfId="4901" xr:uid="{00000000-0005-0000-0000-0000B8A60000}"/>
    <cellStyle name="ปกติ 2 2 5 2" xfId="4902" xr:uid="{00000000-0005-0000-0000-0000B9A60000}"/>
    <cellStyle name="ปกติ 2 2 5 2 2" xfId="4903" xr:uid="{00000000-0005-0000-0000-0000BAA60000}"/>
    <cellStyle name="ปกติ 2 2 5 2 3" xfId="5628" xr:uid="{00000000-0005-0000-0000-0000BBA60000}"/>
    <cellStyle name="ปกติ 2 2 5 2 4" xfId="10510" xr:uid="{00000000-0005-0000-0000-0000BCA60000}"/>
    <cellStyle name="ปกติ 2 2 5 3" xfId="4904" xr:uid="{00000000-0005-0000-0000-0000BDA60000}"/>
    <cellStyle name="ปกติ 2 2 5 4" xfId="5627" xr:uid="{00000000-0005-0000-0000-0000BEA60000}"/>
    <cellStyle name="ปกติ 2 2 5 5" xfId="10509" xr:uid="{00000000-0005-0000-0000-0000BFA60000}"/>
    <cellStyle name="ปกติ 2 2 6" xfId="4905" xr:uid="{00000000-0005-0000-0000-0000C0A60000}"/>
    <cellStyle name="ปกติ 2 2 6 2" xfId="4906" xr:uid="{00000000-0005-0000-0000-0000C1A60000}"/>
    <cellStyle name="ปกติ 2 2 6 2 2" xfId="4907" xr:uid="{00000000-0005-0000-0000-0000C2A60000}"/>
    <cellStyle name="ปกติ 2 2 6 2 3" xfId="5630" xr:uid="{00000000-0005-0000-0000-0000C3A60000}"/>
    <cellStyle name="ปกติ 2 2 6 2 4" xfId="10512" xr:uid="{00000000-0005-0000-0000-0000C4A60000}"/>
    <cellStyle name="ปกติ 2 2 6 3" xfId="4908" xr:uid="{00000000-0005-0000-0000-0000C5A60000}"/>
    <cellStyle name="ปกติ 2 2 6 4" xfId="5629" xr:uid="{00000000-0005-0000-0000-0000C6A60000}"/>
    <cellStyle name="ปกติ 2 2 6 5" xfId="10511" xr:uid="{00000000-0005-0000-0000-0000C7A60000}"/>
    <cellStyle name="ปกติ 2 2 7" xfId="4909" xr:uid="{00000000-0005-0000-0000-0000C8A60000}"/>
    <cellStyle name="ปกติ 2 2 7 2" xfId="4910" xr:uid="{00000000-0005-0000-0000-0000C9A60000}"/>
    <cellStyle name="ปกติ 2 2 7 2 2" xfId="4911" xr:uid="{00000000-0005-0000-0000-0000CAA60000}"/>
    <cellStyle name="ปกติ 2 2 7 2 3" xfId="5632" xr:uid="{00000000-0005-0000-0000-0000CBA60000}"/>
    <cellStyle name="ปกติ 2 2 7 2 4" xfId="10514" xr:uid="{00000000-0005-0000-0000-0000CCA60000}"/>
    <cellStyle name="ปกติ 2 2 7 3" xfId="4912" xr:uid="{00000000-0005-0000-0000-0000CDA60000}"/>
    <cellStyle name="ปกติ 2 2 7 4" xfId="5631" xr:uid="{00000000-0005-0000-0000-0000CEA60000}"/>
    <cellStyle name="ปกติ 2 2 7 5" xfId="10513" xr:uid="{00000000-0005-0000-0000-0000CFA60000}"/>
    <cellStyle name="ปกติ 2 2 8" xfId="4913" xr:uid="{00000000-0005-0000-0000-0000D0A60000}"/>
    <cellStyle name="ปกติ 2 2 8 2" xfId="4914" xr:uid="{00000000-0005-0000-0000-0000D1A60000}"/>
    <cellStyle name="ปกติ 2 2 8 2 2" xfId="4915" xr:uid="{00000000-0005-0000-0000-0000D2A60000}"/>
    <cellStyle name="ปกติ 2 2 8 2 3" xfId="5634" xr:uid="{00000000-0005-0000-0000-0000D3A60000}"/>
    <cellStyle name="ปกติ 2 2 8 2 4" xfId="10516" xr:uid="{00000000-0005-0000-0000-0000D4A60000}"/>
    <cellStyle name="ปกติ 2 2 8 3" xfId="4916" xr:uid="{00000000-0005-0000-0000-0000D5A60000}"/>
    <cellStyle name="ปกติ 2 2 8 4" xfId="5633" xr:uid="{00000000-0005-0000-0000-0000D6A60000}"/>
    <cellStyle name="ปกติ 2 2 8 5" xfId="10515" xr:uid="{00000000-0005-0000-0000-0000D7A60000}"/>
    <cellStyle name="ปกติ 2 2 9" xfId="4917" xr:uid="{00000000-0005-0000-0000-0000D8A60000}"/>
    <cellStyle name="ปกติ 2 2 9 2" xfId="4918" xr:uid="{00000000-0005-0000-0000-0000D9A60000}"/>
    <cellStyle name="ปกติ 2 2 9 2 2" xfId="4919" xr:uid="{00000000-0005-0000-0000-0000DAA60000}"/>
    <cellStyle name="ปกติ 2 2 9 2 3" xfId="5636" xr:uid="{00000000-0005-0000-0000-0000DBA60000}"/>
    <cellStyle name="ปกติ 2 2 9 2 4" xfId="10518" xr:uid="{00000000-0005-0000-0000-0000DCA60000}"/>
    <cellStyle name="ปกติ 2 2 9 3" xfId="4920" xr:uid="{00000000-0005-0000-0000-0000DDA60000}"/>
    <cellStyle name="ปกติ 2 2 9 4" xfId="5635" xr:uid="{00000000-0005-0000-0000-0000DEA60000}"/>
    <cellStyle name="ปกติ 2 2 9 5" xfId="10517" xr:uid="{00000000-0005-0000-0000-0000DFA60000}"/>
    <cellStyle name="ปกติ 2 2_2008-10-16 trunk down" xfId="4921" xr:uid="{00000000-0005-0000-0000-0000E0A60000}"/>
    <cellStyle name="ปกติ 2 20" xfId="4922" xr:uid="{00000000-0005-0000-0000-0000E1A60000}"/>
    <cellStyle name="ปกติ 2 20 2" xfId="4923" xr:uid="{00000000-0005-0000-0000-0000E2A60000}"/>
    <cellStyle name="ปกติ 2 20 3" xfId="5637" xr:uid="{00000000-0005-0000-0000-0000E3A60000}"/>
    <cellStyle name="ปกติ 2 20 4" xfId="10519" xr:uid="{00000000-0005-0000-0000-0000E4A60000}"/>
    <cellStyle name="ปกติ 2 21" xfId="4924" xr:uid="{00000000-0005-0000-0000-0000E5A60000}"/>
    <cellStyle name="ปกติ 2 21 2" xfId="4925" xr:uid="{00000000-0005-0000-0000-0000E6A60000}"/>
    <cellStyle name="ปกติ 2 22" xfId="4926" xr:uid="{00000000-0005-0000-0000-0000E7A60000}"/>
    <cellStyle name="ปกติ 2 22 2" xfId="4927" xr:uid="{00000000-0005-0000-0000-0000E8A60000}"/>
    <cellStyle name="ปกติ 2 23" xfId="4928" xr:uid="{00000000-0005-0000-0000-0000E9A60000}"/>
    <cellStyle name="ปกติ 2 23 2" xfId="4929" xr:uid="{00000000-0005-0000-0000-0000EAA60000}"/>
    <cellStyle name="ปกติ 2 24" xfId="4930" xr:uid="{00000000-0005-0000-0000-0000EBA60000}"/>
    <cellStyle name="ปกติ 2 24 2" xfId="4931" xr:uid="{00000000-0005-0000-0000-0000ECA60000}"/>
    <cellStyle name="ปกติ 2 25" xfId="4932" xr:uid="{00000000-0005-0000-0000-0000EDA60000}"/>
    <cellStyle name="ปกติ 2 25 2" xfId="4933" xr:uid="{00000000-0005-0000-0000-0000EEA60000}"/>
    <cellStyle name="ปกติ 2 26" xfId="4934" xr:uid="{00000000-0005-0000-0000-0000EFA60000}"/>
    <cellStyle name="ปกติ 2 26 2" xfId="4935" xr:uid="{00000000-0005-0000-0000-0000F0A60000}"/>
    <cellStyle name="ปกติ 2 27" xfId="4936" xr:uid="{00000000-0005-0000-0000-0000F1A60000}"/>
    <cellStyle name="ปกติ 2 27 2" xfId="4937" xr:uid="{00000000-0005-0000-0000-0000F2A60000}"/>
    <cellStyle name="ปกติ 2 28" xfId="4938" xr:uid="{00000000-0005-0000-0000-0000F3A60000}"/>
    <cellStyle name="ปกติ 2 28 2" xfId="4939" xr:uid="{00000000-0005-0000-0000-0000F4A60000}"/>
    <cellStyle name="ปกติ 2 29" xfId="4940" xr:uid="{00000000-0005-0000-0000-0000F5A60000}"/>
    <cellStyle name="ปกติ 2 29 2" xfId="4941" xr:uid="{00000000-0005-0000-0000-0000F6A60000}"/>
    <cellStyle name="ปกติ 2 3" xfId="4942" xr:uid="{00000000-0005-0000-0000-0000F7A60000}"/>
    <cellStyle name="ปกติ 2 3 2" xfId="4943" xr:uid="{00000000-0005-0000-0000-0000F8A60000}"/>
    <cellStyle name="ปกติ 2 3 3" xfId="5638" xr:uid="{00000000-0005-0000-0000-0000F9A60000}"/>
    <cellStyle name="ปกติ 2 3 4" xfId="10520" xr:uid="{00000000-0005-0000-0000-0000FAA60000}"/>
    <cellStyle name="ปกติ 2 30" xfId="4944" xr:uid="{00000000-0005-0000-0000-0000FBA60000}"/>
    <cellStyle name="ปกติ 2 4" xfId="4945" xr:uid="{00000000-0005-0000-0000-0000FCA60000}"/>
    <cellStyle name="ปกติ 2 4 2" xfId="4946" xr:uid="{00000000-0005-0000-0000-0000FDA60000}"/>
    <cellStyle name="ปกติ 2 4 2 2" xfId="4947" xr:uid="{00000000-0005-0000-0000-0000FEA60000}"/>
    <cellStyle name="ปกติ 2 4 2 3" xfId="5640" xr:uid="{00000000-0005-0000-0000-0000FFA60000}"/>
    <cellStyle name="ปกติ 2 4 2 4" xfId="10522" xr:uid="{00000000-0005-0000-0000-000000A70000}"/>
    <cellStyle name="ปกติ 2 4 3" xfId="4948" xr:uid="{00000000-0005-0000-0000-000001A70000}"/>
    <cellStyle name="ปกติ 2 4 4" xfId="5639" xr:uid="{00000000-0005-0000-0000-000002A70000}"/>
    <cellStyle name="ปกติ 2 4 5" xfId="10521" xr:uid="{00000000-0005-0000-0000-000003A70000}"/>
    <cellStyle name="ปกติ 2 5" xfId="4949" xr:uid="{00000000-0005-0000-0000-000004A70000}"/>
    <cellStyle name="ปกติ 2 5 2" xfId="4950" xr:uid="{00000000-0005-0000-0000-000005A70000}"/>
    <cellStyle name="ปกติ 2 5 3" xfId="5641" xr:uid="{00000000-0005-0000-0000-000006A70000}"/>
    <cellStyle name="ปกติ 2 5 4" xfId="10523" xr:uid="{00000000-0005-0000-0000-000007A70000}"/>
    <cellStyle name="ปกติ 2 6" xfId="4951" xr:uid="{00000000-0005-0000-0000-000008A70000}"/>
    <cellStyle name="ปกติ 2 6 2" xfId="4952" xr:uid="{00000000-0005-0000-0000-000009A70000}"/>
    <cellStyle name="ปกติ 2 6 3" xfId="5642" xr:uid="{00000000-0005-0000-0000-00000AA70000}"/>
    <cellStyle name="ปกติ 2 6 4" xfId="10524" xr:uid="{00000000-0005-0000-0000-00000BA70000}"/>
    <cellStyle name="ปกติ 2 7" xfId="4953" xr:uid="{00000000-0005-0000-0000-00000CA70000}"/>
    <cellStyle name="ปกติ 2 7 2" xfId="4954" xr:uid="{00000000-0005-0000-0000-00000DA70000}"/>
    <cellStyle name="ปกติ 2 7 3" xfId="5643" xr:uid="{00000000-0005-0000-0000-00000EA70000}"/>
    <cellStyle name="ปกติ 2 7 4" xfId="10525" xr:uid="{00000000-0005-0000-0000-00000FA70000}"/>
    <cellStyle name="ปกติ 2 8" xfId="4955" xr:uid="{00000000-0005-0000-0000-000010A70000}"/>
    <cellStyle name="ปกติ 2 8 2" xfId="4956" xr:uid="{00000000-0005-0000-0000-000011A70000}"/>
    <cellStyle name="ปกติ 2 8 3" xfId="5644" xr:uid="{00000000-0005-0000-0000-000012A70000}"/>
    <cellStyle name="ปกติ 2 8 4" xfId="10526" xr:uid="{00000000-0005-0000-0000-000013A70000}"/>
    <cellStyle name="ปกติ 2 9" xfId="4957" xr:uid="{00000000-0005-0000-0000-000014A70000}"/>
    <cellStyle name="ปกติ 2 9 2" xfId="4958" xr:uid="{00000000-0005-0000-0000-000015A70000}"/>
    <cellStyle name="ปกติ 2 9 3" xfId="5645" xr:uid="{00000000-0005-0000-0000-000016A70000}"/>
    <cellStyle name="ปกติ 2 9 4" xfId="10527" xr:uid="{00000000-0005-0000-0000-000017A70000}"/>
    <cellStyle name="ปกติ 2_2008-10-16 trunk down" xfId="4959" xr:uid="{00000000-0005-0000-0000-000018A70000}"/>
    <cellStyle name="ปกติ 3" xfId="4960" xr:uid="{00000000-0005-0000-0000-000019A70000}"/>
    <cellStyle name="ปกติ 3 10" xfId="4961" xr:uid="{00000000-0005-0000-0000-00001AA70000}"/>
    <cellStyle name="ปกติ 3 2" xfId="4962" xr:uid="{00000000-0005-0000-0000-00001BA70000}"/>
    <cellStyle name="ปกติ 3 2 2" xfId="4963" xr:uid="{00000000-0005-0000-0000-00001CA70000}"/>
    <cellStyle name="ปกติ 3 2 2 2" xfId="4964" xr:uid="{00000000-0005-0000-0000-00001DA70000}"/>
    <cellStyle name="ปกติ 3 2 2 3" xfId="5648" xr:uid="{00000000-0005-0000-0000-00001EA70000}"/>
    <cellStyle name="ปกติ 3 2 2 4" xfId="10529" xr:uid="{00000000-0005-0000-0000-00001FA70000}"/>
    <cellStyle name="ปกติ 3 2 3" xfId="4965" xr:uid="{00000000-0005-0000-0000-000020A70000}"/>
    <cellStyle name="ปกติ 3 2 4" xfId="5647" xr:uid="{00000000-0005-0000-0000-000021A70000}"/>
    <cellStyle name="ปกติ 3 2 5" xfId="10528" xr:uid="{00000000-0005-0000-0000-000022A70000}"/>
    <cellStyle name="ปกติ 3 3" xfId="4966" xr:uid="{00000000-0005-0000-0000-000023A70000}"/>
    <cellStyle name="ปกติ 3 3 2" xfId="4967" xr:uid="{00000000-0005-0000-0000-000024A70000}"/>
    <cellStyle name="ปกติ 3 3 3" xfId="5649" xr:uid="{00000000-0005-0000-0000-000025A70000}"/>
    <cellStyle name="ปกติ 3 3 4" xfId="10530" xr:uid="{00000000-0005-0000-0000-000026A70000}"/>
    <cellStyle name="ปกติ 3 4" xfId="4968" xr:uid="{00000000-0005-0000-0000-000027A70000}"/>
    <cellStyle name="ปกติ 3 4 2" xfId="4969" xr:uid="{00000000-0005-0000-0000-000028A70000}"/>
    <cellStyle name="ปกติ 3 4 2 2" xfId="4970" xr:uid="{00000000-0005-0000-0000-000029A70000}"/>
    <cellStyle name="ปกติ 3 4 2 3" xfId="5651" xr:uid="{00000000-0005-0000-0000-00002AA70000}"/>
    <cellStyle name="ปกติ 3 4 2 4" xfId="10532" xr:uid="{00000000-0005-0000-0000-00002BA70000}"/>
    <cellStyle name="ปกติ 3 4 3" xfId="4971" xr:uid="{00000000-0005-0000-0000-00002CA70000}"/>
    <cellStyle name="ปกติ 3 4 4" xfId="5650" xr:uid="{00000000-0005-0000-0000-00002DA70000}"/>
    <cellStyle name="ปกติ 3 4 5" xfId="10531" xr:uid="{00000000-0005-0000-0000-00002EA70000}"/>
    <cellStyle name="ปกติ 3 5" xfId="4972" xr:uid="{00000000-0005-0000-0000-00002FA70000}"/>
    <cellStyle name="ปกติ 3 5 2" xfId="4973" xr:uid="{00000000-0005-0000-0000-000030A70000}"/>
    <cellStyle name="ปกติ 3 5 2 2" xfId="4974" xr:uid="{00000000-0005-0000-0000-000031A70000}"/>
    <cellStyle name="ปกติ 3 5 2 3" xfId="5653" xr:uid="{00000000-0005-0000-0000-000032A70000}"/>
    <cellStyle name="ปกติ 3 5 2 4" xfId="10534" xr:uid="{00000000-0005-0000-0000-000033A70000}"/>
    <cellStyle name="ปกติ 3 5 3" xfId="4975" xr:uid="{00000000-0005-0000-0000-000034A70000}"/>
    <cellStyle name="ปกติ 3 5 4" xfId="5652" xr:uid="{00000000-0005-0000-0000-000035A70000}"/>
    <cellStyle name="ปกติ 3 5 5" xfId="10533" xr:uid="{00000000-0005-0000-0000-000036A70000}"/>
    <cellStyle name="ปกติ 3 6" xfId="4976" xr:uid="{00000000-0005-0000-0000-000037A70000}"/>
    <cellStyle name="ปกติ 3 6 2" xfId="4977" xr:uid="{00000000-0005-0000-0000-000038A70000}"/>
    <cellStyle name="ปกติ 3 6 2 2" xfId="4978" xr:uid="{00000000-0005-0000-0000-000039A70000}"/>
    <cellStyle name="ปกติ 3 6 2 3" xfId="5655" xr:uid="{00000000-0005-0000-0000-00003AA70000}"/>
    <cellStyle name="ปกติ 3 6 2 4" xfId="10536" xr:uid="{00000000-0005-0000-0000-00003BA70000}"/>
    <cellStyle name="ปกติ 3 6 3" xfId="4979" xr:uid="{00000000-0005-0000-0000-00003CA70000}"/>
    <cellStyle name="ปกติ 3 6 4" xfId="5654" xr:uid="{00000000-0005-0000-0000-00003DA70000}"/>
    <cellStyle name="ปกติ 3 6 5" xfId="10535" xr:uid="{00000000-0005-0000-0000-00003EA70000}"/>
    <cellStyle name="ปกติ 3 7" xfId="4980" xr:uid="{00000000-0005-0000-0000-00003FA70000}"/>
    <cellStyle name="ปกติ 3 7 2" xfId="4981" xr:uid="{00000000-0005-0000-0000-000040A70000}"/>
    <cellStyle name="ปกติ 3 7 3" xfId="5656" xr:uid="{00000000-0005-0000-0000-000041A70000}"/>
    <cellStyle name="ปกติ 3 7 4" xfId="10537" xr:uid="{00000000-0005-0000-0000-000042A70000}"/>
    <cellStyle name="ปกติ 3 8" xfId="4982" xr:uid="{00000000-0005-0000-0000-000043A70000}"/>
    <cellStyle name="ปกติ 3 8 2" xfId="4983" xr:uid="{00000000-0005-0000-0000-000044A70000}"/>
    <cellStyle name="ปกติ 3 8 3" xfId="5646" xr:uid="{00000000-0005-0000-0000-000045A70000}"/>
    <cellStyle name="ปกติ 3 8 4" xfId="10538" xr:uid="{00000000-0005-0000-0000-000046A70000}"/>
    <cellStyle name="ปกติ 3 9" xfId="4984" xr:uid="{00000000-0005-0000-0000-000047A70000}"/>
    <cellStyle name="ปกติ 3_Fail in 2 Apr 09" xfId="4985" xr:uid="{00000000-0005-0000-0000-000048A70000}"/>
    <cellStyle name="ปกติ 4" xfId="4986" xr:uid="{00000000-0005-0000-0000-000049A70000}"/>
    <cellStyle name="ปกติ 4 2" xfId="4987" xr:uid="{00000000-0005-0000-0000-00004AA70000}"/>
    <cellStyle name="ปกติ 4 2 2" xfId="4988" xr:uid="{00000000-0005-0000-0000-00004BA70000}"/>
    <cellStyle name="ปกติ 4 2 3" xfId="5657" xr:uid="{00000000-0005-0000-0000-00004CA70000}"/>
    <cellStyle name="ปกติ 4 2 4" xfId="10539" xr:uid="{00000000-0005-0000-0000-00004DA70000}"/>
    <cellStyle name="ปกติ 4 3" xfId="4989" xr:uid="{00000000-0005-0000-0000-00004EA70000}"/>
    <cellStyle name="ปกติ 4 4" xfId="4990" xr:uid="{00000000-0005-0000-0000-00004FA70000}"/>
    <cellStyle name="ปกติ 42" xfId="4991" xr:uid="{00000000-0005-0000-0000-000050A70000}"/>
    <cellStyle name="ปกติ 42 2" xfId="4992" xr:uid="{00000000-0005-0000-0000-000051A70000}"/>
    <cellStyle name="ปกติ 42 3" xfId="5658" xr:uid="{00000000-0005-0000-0000-000052A70000}"/>
    <cellStyle name="ปกติ 42 4" xfId="10540" xr:uid="{00000000-0005-0000-0000-000053A70000}"/>
    <cellStyle name="ปกติ 5" xfId="4993" xr:uid="{00000000-0005-0000-0000-000054A70000}"/>
    <cellStyle name="ปกติ 5 2" xfId="4994" xr:uid="{00000000-0005-0000-0000-000055A70000}"/>
    <cellStyle name="ปกติ 5 2 2" xfId="4995" xr:uid="{00000000-0005-0000-0000-000056A70000}"/>
    <cellStyle name="ปกติ 5 2 3" xfId="5660" xr:uid="{00000000-0005-0000-0000-000057A70000}"/>
    <cellStyle name="ปกติ 5 2 4" xfId="10541" xr:uid="{00000000-0005-0000-0000-000058A70000}"/>
    <cellStyle name="ปกติ 5 3" xfId="4996" xr:uid="{00000000-0005-0000-0000-000059A70000}"/>
    <cellStyle name="ปกติ 5 3 2" xfId="4997" xr:uid="{00000000-0005-0000-0000-00005AA70000}"/>
    <cellStyle name="ปกติ 5 3 3" xfId="5661" xr:uid="{00000000-0005-0000-0000-00005BA70000}"/>
    <cellStyle name="ปกติ 5 3 4" xfId="10542" xr:uid="{00000000-0005-0000-0000-00005CA70000}"/>
    <cellStyle name="ปกติ 5 4" xfId="4998" xr:uid="{00000000-0005-0000-0000-00005DA70000}"/>
    <cellStyle name="ปกติ 5 4 2" xfId="4999" xr:uid="{00000000-0005-0000-0000-00005EA70000}"/>
    <cellStyle name="ปกติ 5 4 3" xfId="5659" xr:uid="{00000000-0005-0000-0000-00005FA70000}"/>
    <cellStyle name="ปกติ 5 4 4" xfId="10543" xr:uid="{00000000-0005-0000-0000-000060A70000}"/>
    <cellStyle name="ปกติ 5 5" xfId="5000" xr:uid="{00000000-0005-0000-0000-000061A70000}"/>
    <cellStyle name="ปกติ 5 6" xfId="5001" xr:uid="{00000000-0005-0000-0000-000062A70000}"/>
    <cellStyle name="ปกติ 6" xfId="5002" xr:uid="{00000000-0005-0000-0000-000063A70000}"/>
    <cellStyle name="ปกติ 6 2" xfId="5003" xr:uid="{00000000-0005-0000-0000-000064A70000}"/>
    <cellStyle name="ปกติ 6 2 2" xfId="5004" xr:uid="{00000000-0005-0000-0000-000065A70000}"/>
    <cellStyle name="ปกติ 6 2 3" xfId="5663" xr:uid="{00000000-0005-0000-0000-000066A70000}"/>
    <cellStyle name="ปกติ 6 2 4" xfId="10545" xr:uid="{00000000-0005-0000-0000-000067A70000}"/>
    <cellStyle name="ปกติ 6 3" xfId="5005" xr:uid="{00000000-0005-0000-0000-000068A70000}"/>
    <cellStyle name="ปกติ 6 4" xfId="5662" xr:uid="{00000000-0005-0000-0000-000069A70000}"/>
    <cellStyle name="ปกติ 6 5" xfId="10544" xr:uid="{00000000-0005-0000-0000-00006AA70000}"/>
    <cellStyle name="ปกติ 7" xfId="5006" xr:uid="{00000000-0005-0000-0000-00006BA70000}"/>
    <cellStyle name="ปกติ 7 2" xfId="5007" xr:uid="{00000000-0005-0000-0000-00006CA70000}"/>
    <cellStyle name="ปกติ 7 2 2" xfId="5008" xr:uid="{00000000-0005-0000-0000-00006DA70000}"/>
    <cellStyle name="ปกติ 7 2 3" xfId="5665" xr:uid="{00000000-0005-0000-0000-00006EA70000}"/>
    <cellStyle name="ปกติ 7 2 4" xfId="10547" xr:uid="{00000000-0005-0000-0000-00006FA70000}"/>
    <cellStyle name="ปกติ 7 3" xfId="5009" xr:uid="{00000000-0005-0000-0000-000070A70000}"/>
    <cellStyle name="ปกติ 7 3 2" xfId="5010" xr:uid="{00000000-0005-0000-0000-000071A70000}"/>
    <cellStyle name="ปกติ 7 3 3" xfId="5666" xr:uid="{00000000-0005-0000-0000-000072A70000}"/>
    <cellStyle name="ปกติ 7 3 4" xfId="10548" xr:uid="{00000000-0005-0000-0000-000073A70000}"/>
    <cellStyle name="ปกติ 7 4" xfId="5011" xr:uid="{00000000-0005-0000-0000-000074A70000}"/>
    <cellStyle name="ปกติ 7 5" xfId="5664" xr:uid="{00000000-0005-0000-0000-000075A70000}"/>
    <cellStyle name="ปกติ 7 6" xfId="10546" xr:uid="{00000000-0005-0000-0000-000076A70000}"/>
    <cellStyle name="ปกติ 7_2008-10-16 trunk down" xfId="5012" xr:uid="{00000000-0005-0000-0000-000077A70000}"/>
    <cellStyle name="ปกติ 8" xfId="5013" xr:uid="{00000000-0005-0000-0000-000078A70000}"/>
    <cellStyle name="ปกติ 8 2" xfId="5014" xr:uid="{00000000-0005-0000-0000-000079A70000}"/>
    <cellStyle name="ปกติ 8 3" xfId="5667" xr:uid="{00000000-0005-0000-0000-00007AA70000}"/>
    <cellStyle name="ปกติ 8 4" xfId="10549" xr:uid="{00000000-0005-0000-0000-00007BA70000}"/>
    <cellStyle name="ปกติ 9" xfId="5015" xr:uid="{00000000-0005-0000-0000-00007CA70000}"/>
    <cellStyle name="ปกติ 9 2" xfId="5016" xr:uid="{00000000-0005-0000-0000-00007DA70000}"/>
    <cellStyle name="ปกติ 9 2 2" xfId="5017" xr:uid="{00000000-0005-0000-0000-00007EA70000}"/>
    <cellStyle name="ปกติ 9 2 3" xfId="5669" xr:uid="{00000000-0005-0000-0000-00007FA70000}"/>
    <cellStyle name="ปกติ 9 2 4" xfId="10552" xr:uid="{00000000-0005-0000-0000-000080A70000}"/>
    <cellStyle name="ปกติ 9 3" xfId="5018" xr:uid="{00000000-0005-0000-0000-000081A70000}"/>
    <cellStyle name="ปกติ 9 4" xfId="5668" xr:uid="{00000000-0005-0000-0000-000082A70000}"/>
    <cellStyle name="ปกติ 9 5" xfId="10551" xr:uid="{00000000-0005-0000-0000-000083A70000}"/>
    <cellStyle name="ปกติ_1" xfId="5019" xr:uid="{00000000-0005-0000-0000-000084A70000}"/>
    <cellStyle name="ป้อนค่า" xfId="7447" xr:uid="{00000000-0005-0000-0000-000085A70000}"/>
    <cellStyle name="ป้อนค่า 10" xfId="8841" xr:uid="{00000000-0005-0000-0000-000086A70000}"/>
    <cellStyle name="ป้อนค่า 11" xfId="10609" xr:uid="{00000000-0005-0000-0000-000087A70000}"/>
    <cellStyle name="ป้อนค่า 2" xfId="7471" xr:uid="{00000000-0005-0000-0000-000088A70000}"/>
    <cellStyle name="ป้อนค่า 2 10" xfId="8392" xr:uid="{00000000-0005-0000-0000-000089A70000}"/>
    <cellStyle name="ป้อนค่า 2 11" xfId="8278" xr:uid="{00000000-0005-0000-0000-00008AA70000}"/>
    <cellStyle name="ป้อนค่า 2 2" xfId="7188" xr:uid="{00000000-0005-0000-0000-00008BA70000}"/>
    <cellStyle name="ป้อนค่า 2 2 2" xfId="16469" xr:uid="{00000000-0005-0000-0000-00008CA70000}"/>
    <cellStyle name="ป้อนค่า 2 2 2 2" xfId="28023" xr:uid="{00000000-0005-0000-0000-00008DA70000}"/>
    <cellStyle name="ป้อนค่า 2 2 2 3" xfId="38927" xr:uid="{00000000-0005-0000-0000-00008EA70000}"/>
    <cellStyle name="ป้อนค่า 2 2 3" xfId="18319" xr:uid="{00000000-0005-0000-0000-00008FA70000}"/>
    <cellStyle name="ป้อนค่า 2 2 3 2" xfId="29807" xr:uid="{00000000-0005-0000-0000-000090A70000}"/>
    <cellStyle name="ป้อนค่า 2 2 3 3" xfId="40608" xr:uid="{00000000-0005-0000-0000-000091A70000}"/>
    <cellStyle name="ป้อนค่า 2 2 4" xfId="19988" xr:uid="{00000000-0005-0000-0000-000092A70000}"/>
    <cellStyle name="ป้อนค่า 2 2 4 2" xfId="31476" xr:uid="{00000000-0005-0000-0000-000093A70000}"/>
    <cellStyle name="ป้อนค่า 2 2 4 3" xfId="42151" xr:uid="{00000000-0005-0000-0000-000094A70000}"/>
    <cellStyle name="ป้อนค่า 2 2 5" xfId="21722" xr:uid="{00000000-0005-0000-0000-000095A70000}"/>
    <cellStyle name="ป้อนค่า 2 2 5 2" xfId="33203" xr:uid="{00000000-0005-0000-0000-000096A70000}"/>
    <cellStyle name="ป้อนค่า 2 2 5 3" xfId="43690" xr:uid="{00000000-0005-0000-0000-000097A70000}"/>
    <cellStyle name="ป้อนค่า 2 2 6" xfId="11891" xr:uid="{00000000-0005-0000-0000-000098A70000}"/>
    <cellStyle name="ป้อนค่า 2 2 7" xfId="23546" xr:uid="{00000000-0005-0000-0000-000099A70000}"/>
    <cellStyle name="ป้อนค่า 2 2 8" xfId="34883" xr:uid="{00000000-0005-0000-0000-00009AA70000}"/>
    <cellStyle name="ป้อนค่า 2 3" xfId="8045" xr:uid="{00000000-0005-0000-0000-00009BA70000}"/>
    <cellStyle name="ป้อนค่า 2 3 2" xfId="17030" xr:uid="{00000000-0005-0000-0000-00009CA70000}"/>
    <cellStyle name="ป้อนค่า 2 3 2 2" xfId="28584" xr:uid="{00000000-0005-0000-0000-00009DA70000}"/>
    <cellStyle name="ป้อนค่า 2 3 2 3" xfId="39421" xr:uid="{00000000-0005-0000-0000-00009EA70000}"/>
    <cellStyle name="ป้อนค่า 2 3 3" xfId="18807" xr:uid="{00000000-0005-0000-0000-00009FA70000}"/>
    <cellStyle name="ป้อนค่า 2 3 3 2" xfId="30295" xr:uid="{00000000-0005-0000-0000-0000A0A70000}"/>
    <cellStyle name="ป้อนค่า 2 3 3 3" xfId="41090" xr:uid="{00000000-0005-0000-0000-0000A1A70000}"/>
    <cellStyle name="ป้อนค่า 2 3 4" xfId="20517" xr:uid="{00000000-0005-0000-0000-0000A2A70000}"/>
    <cellStyle name="ป้อนค่า 2 3 4 2" xfId="32005" xr:uid="{00000000-0005-0000-0000-0000A3A70000}"/>
    <cellStyle name="ป้อนค่า 2 3 4 3" xfId="42617" xr:uid="{00000000-0005-0000-0000-0000A4A70000}"/>
    <cellStyle name="ป้อนค่า 2 3 5" xfId="22251" xr:uid="{00000000-0005-0000-0000-0000A5A70000}"/>
    <cellStyle name="ป้อนค่า 2 3 5 2" xfId="33732" xr:uid="{00000000-0005-0000-0000-0000A6A70000}"/>
    <cellStyle name="ป้อนค่า 2 3 5 3" xfId="44156" xr:uid="{00000000-0005-0000-0000-0000A7A70000}"/>
    <cellStyle name="ป้อนค่า 2 3 6" xfId="12496" xr:uid="{00000000-0005-0000-0000-0000A8A70000}"/>
    <cellStyle name="ป้อนค่า 2 3 7" xfId="24075" xr:uid="{00000000-0005-0000-0000-0000A9A70000}"/>
    <cellStyle name="ป้อนค่า 2 3 8" xfId="35410" xr:uid="{00000000-0005-0000-0000-0000AAA70000}"/>
    <cellStyle name="ป้อนค่า 2 4" xfId="12092" xr:uid="{00000000-0005-0000-0000-0000ABA70000}"/>
    <cellStyle name="ป้อนค่า 2 4 2" xfId="16672" xr:uid="{00000000-0005-0000-0000-0000ACA70000}"/>
    <cellStyle name="ป้อนค่า 2 4 2 2" xfId="28226" xr:uid="{00000000-0005-0000-0000-0000ADA70000}"/>
    <cellStyle name="ป้อนค่า 2 4 2 3" xfId="39107" xr:uid="{00000000-0005-0000-0000-0000AEA70000}"/>
    <cellStyle name="ป้อนค่า 2 4 3" xfId="18504" xr:uid="{00000000-0005-0000-0000-0000AFA70000}"/>
    <cellStyle name="ป้อนค่า 2 4 3 2" xfId="29992" xr:uid="{00000000-0005-0000-0000-0000B0A70000}"/>
    <cellStyle name="ป้อนค่า 2 4 3 3" xfId="40791" xr:uid="{00000000-0005-0000-0000-0000B1A70000}"/>
    <cellStyle name="ป้อนค่า 2 4 4" xfId="20191" xr:uid="{00000000-0005-0000-0000-0000B2A70000}"/>
    <cellStyle name="ป้อนค่า 2 4 4 2" xfId="31679" xr:uid="{00000000-0005-0000-0000-0000B3A70000}"/>
    <cellStyle name="ป้อนค่า 2 4 4 3" xfId="42331" xr:uid="{00000000-0005-0000-0000-0000B4A70000}"/>
    <cellStyle name="ป้อนค่า 2 4 5" xfId="21925" xr:uid="{00000000-0005-0000-0000-0000B5A70000}"/>
    <cellStyle name="ป้อนค่า 2 4 5 2" xfId="33406" xr:uid="{00000000-0005-0000-0000-0000B6A70000}"/>
    <cellStyle name="ป้อนค่า 2 4 5 3" xfId="43870" xr:uid="{00000000-0005-0000-0000-0000B7A70000}"/>
    <cellStyle name="ป้อนค่า 2 4 6" xfId="23749" xr:uid="{00000000-0005-0000-0000-0000B8A70000}"/>
    <cellStyle name="ป้อนค่า 2 4 7" xfId="35084" xr:uid="{00000000-0005-0000-0000-0000B9A70000}"/>
    <cellStyle name="ป้อนค่า 2 5" xfId="14326" xr:uid="{00000000-0005-0000-0000-0000BAA70000}"/>
    <cellStyle name="ป้อนค่า 2 5 2" xfId="25890" xr:uid="{00000000-0005-0000-0000-0000BBA70000}"/>
    <cellStyle name="ป้อนค่า 2 5 3" xfId="37050" xr:uid="{00000000-0005-0000-0000-0000BCA70000}"/>
    <cellStyle name="ป้อนค่า 2 6" xfId="14537" xr:uid="{00000000-0005-0000-0000-0000BDA70000}"/>
    <cellStyle name="ป้อนค่า 2 6 2" xfId="26101" xr:uid="{00000000-0005-0000-0000-0000BEA70000}"/>
    <cellStyle name="ป้อนค่า 2 6 3" xfId="37244" xr:uid="{00000000-0005-0000-0000-0000BFA70000}"/>
    <cellStyle name="ป้อนค่า 2 7" xfId="18035" xr:uid="{00000000-0005-0000-0000-0000C0A70000}"/>
    <cellStyle name="ป้อนค่า 2 7 2" xfId="29523" xr:uid="{00000000-0005-0000-0000-0000C1A70000}"/>
    <cellStyle name="ป้อนค่า 2 7 3" xfId="40325" xr:uid="{00000000-0005-0000-0000-0000C2A70000}"/>
    <cellStyle name="ป้อนค่า 2 8" xfId="13548" xr:uid="{00000000-0005-0000-0000-0000C3A70000}"/>
    <cellStyle name="ป้อนค่า 2 8 2" xfId="25112" xr:uid="{00000000-0005-0000-0000-0000C4A70000}"/>
    <cellStyle name="ป้อนค่า 2 8 3" xfId="36362" xr:uid="{00000000-0005-0000-0000-0000C5A70000}"/>
    <cellStyle name="ป้อนค่า 2 9" xfId="9247" xr:uid="{00000000-0005-0000-0000-0000C6A70000}"/>
    <cellStyle name="ป้อนค่า 3" xfId="7043" xr:uid="{00000000-0005-0000-0000-0000C7A70000}"/>
    <cellStyle name="ป้อนค่า 3 2" xfId="16324" xr:uid="{00000000-0005-0000-0000-0000C8A70000}"/>
    <cellStyle name="ป้อนค่า 3 2 2" xfId="27878" xr:uid="{00000000-0005-0000-0000-0000C9A70000}"/>
    <cellStyle name="ป้อนค่า 3 2 3" xfId="38794" xr:uid="{00000000-0005-0000-0000-0000CAA70000}"/>
    <cellStyle name="ป้อนค่า 3 3" xfId="18184" xr:uid="{00000000-0005-0000-0000-0000CBA70000}"/>
    <cellStyle name="ป้อนค่า 3 3 2" xfId="29672" xr:uid="{00000000-0005-0000-0000-0000CCA70000}"/>
    <cellStyle name="ป้อนค่า 3 3 3" xfId="40473" xr:uid="{00000000-0005-0000-0000-0000CDA70000}"/>
    <cellStyle name="ป้อนค่า 3 4" xfId="19843" xr:uid="{00000000-0005-0000-0000-0000CEA70000}"/>
    <cellStyle name="ป้อนค่า 3 4 2" xfId="31331" xr:uid="{00000000-0005-0000-0000-0000CFA70000}"/>
    <cellStyle name="ป้อนค่า 3 4 3" xfId="42018" xr:uid="{00000000-0005-0000-0000-0000D0A70000}"/>
    <cellStyle name="ป้อนค่า 3 5" xfId="21577" xr:uid="{00000000-0005-0000-0000-0000D1A70000}"/>
    <cellStyle name="ป้อนค่า 3 5 2" xfId="33058" xr:uid="{00000000-0005-0000-0000-0000D2A70000}"/>
    <cellStyle name="ป้อนค่า 3 5 3" xfId="43557" xr:uid="{00000000-0005-0000-0000-0000D3A70000}"/>
    <cellStyle name="ป้อนค่า 3 6" xfId="11746" xr:uid="{00000000-0005-0000-0000-0000D4A70000}"/>
    <cellStyle name="ป้อนค่า 3 7" xfId="23401" xr:uid="{00000000-0005-0000-0000-0000D5A70000}"/>
    <cellStyle name="ป้อนค่า 3 8" xfId="34738" xr:uid="{00000000-0005-0000-0000-0000D6A70000}"/>
    <cellStyle name="ป้อนค่า 4" xfId="8036" xr:uid="{00000000-0005-0000-0000-0000D7A70000}"/>
    <cellStyle name="ป้อนค่า 4 2" xfId="17021" xr:uid="{00000000-0005-0000-0000-0000D8A70000}"/>
    <cellStyle name="ป้อนค่า 4 2 2" xfId="28575" xr:uid="{00000000-0005-0000-0000-0000D9A70000}"/>
    <cellStyle name="ป้อนค่า 4 2 3" xfId="39412" xr:uid="{00000000-0005-0000-0000-0000DAA70000}"/>
    <cellStyle name="ป้อนค่า 4 3" xfId="18798" xr:uid="{00000000-0005-0000-0000-0000DBA70000}"/>
    <cellStyle name="ป้อนค่า 4 3 2" xfId="30286" xr:uid="{00000000-0005-0000-0000-0000DCA70000}"/>
    <cellStyle name="ป้อนค่า 4 3 3" xfId="41081" xr:uid="{00000000-0005-0000-0000-0000DDA70000}"/>
    <cellStyle name="ป้อนค่า 4 4" xfId="20508" xr:uid="{00000000-0005-0000-0000-0000DEA70000}"/>
    <cellStyle name="ป้อนค่า 4 4 2" xfId="31996" xr:uid="{00000000-0005-0000-0000-0000DFA70000}"/>
    <cellStyle name="ป้อนค่า 4 4 3" xfId="42608" xr:uid="{00000000-0005-0000-0000-0000E0A70000}"/>
    <cellStyle name="ป้อนค่า 4 5" xfId="22242" xr:uid="{00000000-0005-0000-0000-0000E1A70000}"/>
    <cellStyle name="ป้อนค่า 4 5 2" xfId="33723" xr:uid="{00000000-0005-0000-0000-0000E2A70000}"/>
    <cellStyle name="ป้อนค่า 4 5 3" xfId="44147" xr:uid="{00000000-0005-0000-0000-0000E3A70000}"/>
    <cellStyle name="ป้อนค่า 4 6" xfId="12487" xr:uid="{00000000-0005-0000-0000-0000E4A70000}"/>
    <cellStyle name="ป้อนค่า 4 7" xfId="24066" xr:uid="{00000000-0005-0000-0000-0000E5A70000}"/>
    <cellStyle name="ป้อนค่า 4 8" xfId="35401" xr:uid="{00000000-0005-0000-0000-0000E6A70000}"/>
    <cellStyle name="ป้อนค่า 5" xfId="14313" xr:uid="{00000000-0005-0000-0000-0000E7A70000}"/>
    <cellStyle name="ป้อนค่า 5 2" xfId="25877" xr:uid="{00000000-0005-0000-0000-0000E8A70000}"/>
    <cellStyle name="ป้อนค่า 5 3" xfId="37038" xr:uid="{00000000-0005-0000-0000-0000E9A70000}"/>
    <cellStyle name="ป้อนค่า 6" xfId="14543" xr:uid="{00000000-0005-0000-0000-0000EAA70000}"/>
    <cellStyle name="ป้อนค่า 6 2" xfId="26107" xr:uid="{00000000-0005-0000-0000-0000EBA70000}"/>
    <cellStyle name="ป้อนค่า 6 3" xfId="37250" xr:uid="{00000000-0005-0000-0000-0000ECA70000}"/>
    <cellStyle name="ป้อนค่า 7" xfId="13778" xr:uid="{00000000-0005-0000-0000-0000EDA70000}"/>
    <cellStyle name="ป้อนค่า 7 2" xfId="25342" xr:uid="{00000000-0005-0000-0000-0000EEA70000}"/>
    <cellStyle name="ป้อนค่า 7 3" xfId="36569" xr:uid="{00000000-0005-0000-0000-0000EFA70000}"/>
    <cellStyle name="ป้อนค่า 8" xfId="12798" xr:uid="{00000000-0005-0000-0000-0000F0A70000}"/>
    <cellStyle name="ป้อนค่า 8 2" xfId="24368" xr:uid="{00000000-0005-0000-0000-0000F1A70000}"/>
    <cellStyle name="ป้อนค่า 8 3" xfId="35689" xr:uid="{00000000-0005-0000-0000-0000F2A70000}"/>
    <cellStyle name="ป้อนค่า 9" xfId="9227" xr:uid="{00000000-0005-0000-0000-0000F3A70000}"/>
    <cellStyle name="ปานกลาง" xfId="7448" xr:uid="{00000000-0005-0000-0000-0000F4A70000}"/>
    <cellStyle name="ผลรวม" xfId="7449" xr:uid="{00000000-0005-0000-0000-0000F5A70000}"/>
    <cellStyle name="ผลรวม 10" xfId="8150" xr:uid="{00000000-0005-0000-0000-0000F6A70000}"/>
    <cellStyle name="ผลรวม 11" xfId="8517" xr:uid="{00000000-0005-0000-0000-0000F7A70000}"/>
    <cellStyle name="ผลรวม 2" xfId="7472" xr:uid="{00000000-0005-0000-0000-0000F8A70000}"/>
    <cellStyle name="ผลรวม 2 10" xfId="8259" xr:uid="{00000000-0005-0000-0000-0000F9A70000}"/>
    <cellStyle name="ผลรวม 2 2" xfId="6826" xr:uid="{00000000-0005-0000-0000-0000FAA70000}"/>
    <cellStyle name="ผลรวม 2 2 2" xfId="16107" xr:uid="{00000000-0005-0000-0000-0000FBA70000}"/>
    <cellStyle name="ผลรวม 2 2 2 2" xfId="27661" xr:uid="{00000000-0005-0000-0000-0000FCA70000}"/>
    <cellStyle name="ผลรวม 2 2 2 3" xfId="38604" xr:uid="{00000000-0005-0000-0000-0000FDA70000}"/>
    <cellStyle name="ผลรวม 2 2 3" xfId="17991" xr:uid="{00000000-0005-0000-0000-0000FEA70000}"/>
    <cellStyle name="ผลรวม 2 2 3 2" xfId="29479" xr:uid="{00000000-0005-0000-0000-0000FFA70000}"/>
    <cellStyle name="ผลรวม 2 2 3 3" xfId="40281" xr:uid="{00000000-0005-0000-0000-000000A80000}"/>
    <cellStyle name="ผลรวม 2 2 4" xfId="19626" xr:uid="{00000000-0005-0000-0000-000001A80000}"/>
    <cellStyle name="ผลรวม 2 2 4 2" xfId="31114" xr:uid="{00000000-0005-0000-0000-000002A80000}"/>
    <cellStyle name="ผลรวม 2 2 4 3" xfId="41828" xr:uid="{00000000-0005-0000-0000-000003A80000}"/>
    <cellStyle name="ผลรวม 2 2 5" xfId="21360" xr:uid="{00000000-0005-0000-0000-000004A80000}"/>
    <cellStyle name="ผลรวม 2 2 5 2" xfId="32841" xr:uid="{00000000-0005-0000-0000-000005A80000}"/>
    <cellStyle name="ผลรวม 2 2 5 3" xfId="43367" xr:uid="{00000000-0005-0000-0000-000006A80000}"/>
    <cellStyle name="ผลรวม 2 2 6" xfId="11529" xr:uid="{00000000-0005-0000-0000-000007A80000}"/>
    <cellStyle name="ผลรวม 2 2 7" xfId="23184" xr:uid="{00000000-0005-0000-0000-000008A80000}"/>
    <cellStyle name="ผลรวม 2 2 8" xfId="34521" xr:uid="{00000000-0005-0000-0000-000009A80000}"/>
    <cellStyle name="ผลรวม 2 3" xfId="6789" xr:uid="{00000000-0005-0000-0000-00000AA80000}"/>
    <cellStyle name="ผลรวม 2 3 2" xfId="16070" xr:uid="{00000000-0005-0000-0000-00000BA80000}"/>
    <cellStyle name="ผลรวม 2 3 2 2" xfId="27624" xr:uid="{00000000-0005-0000-0000-00000CA80000}"/>
    <cellStyle name="ผลรวม 2 3 2 3" xfId="38571" xr:uid="{00000000-0005-0000-0000-00000DA80000}"/>
    <cellStyle name="ผลรวม 2 3 3" xfId="17958" xr:uid="{00000000-0005-0000-0000-00000EA80000}"/>
    <cellStyle name="ผลรวม 2 3 3 2" xfId="29446" xr:uid="{00000000-0005-0000-0000-00000FA80000}"/>
    <cellStyle name="ผลรวม 2 3 3 3" xfId="40248" xr:uid="{00000000-0005-0000-0000-000010A80000}"/>
    <cellStyle name="ผลรวม 2 3 4" xfId="19589" xr:uid="{00000000-0005-0000-0000-000011A80000}"/>
    <cellStyle name="ผลรวม 2 3 4 2" xfId="31077" xr:uid="{00000000-0005-0000-0000-000012A80000}"/>
    <cellStyle name="ผลรวม 2 3 4 3" xfId="41795" xr:uid="{00000000-0005-0000-0000-000013A80000}"/>
    <cellStyle name="ผลรวม 2 3 5" xfId="21323" xr:uid="{00000000-0005-0000-0000-000014A80000}"/>
    <cellStyle name="ผลรวม 2 3 5 2" xfId="32804" xr:uid="{00000000-0005-0000-0000-000015A80000}"/>
    <cellStyle name="ผลรวม 2 3 5 3" xfId="43334" xr:uid="{00000000-0005-0000-0000-000016A80000}"/>
    <cellStyle name="ผลรวม 2 3 6" xfId="11492" xr:uid="{00000000-0005-0000-0000-000017A80000}"/>
    <cellStyle name="ผลรวม 2 3 7" xfId="23147" xr:uid="{00000000-0005-0000-0000-000018A80000}"/>
    <cellStyle name="ผลรวม 2 3 8" xfId="34484" xr:uid="{00000000-0005-0000-0000-000019A80000}"/>
    <cellStyle name="ผลรวม 2 4" xfId="12093" xr:uid="{00000000-0005-0000-0000-00001AA80000}"/>
    <cellStyle name="ผลรวม 2 4 2" xfId="16673" xr:uid="{00000000-0005-0000-0000-00001BA80000}"/>
    <cellStyle name="ผลรวม 2 4 2 2" xfId="28227" xr:uid="{00000000-0005-0000-0000-00001CA80000}"/>
    <cellStyle name="ผลรวม 2 4 2 3" xfId="39108" xr:uid="{00000000-0005-0000-0000-00001DA80000}"/>
    <cellStyle name="ผลรวม 2 4 3" xfId="18505" xr:uid="{00000000-0005-0000-0000-00001EA80000}"/>
    <cellStyle name="ผลรวม 2 4 3 2" xfId="29993" xr:uid="{00000000-0005-0000-0000-00001FA80000}"/>
    <cellStyle name="ผลรวม 2 4 3 3" xfId="40792" xr:uid="{00000000-0005-0000-0000-000020A80000}"/>
    <cellStyle name="ผลรวม 2 4 4" xfId="20192" xr:uid="{00000000-0005-0000-0000-000021A80000}"/>
    <cellStyle name="ผลรวม 2 4 4 2" xfId="31680" xr:uid="{00000000-0005-0000-0000-000022A80000}"/>
    <cellStyle name="ผลรวม 2 4 4 3" xfId="42332" xr:uid="{00000000-0005-0000-0000-000023A80000}"/>
    <cellStyle name="ผลรวม 2 4 5" xfId="21926" xr:uid="{00000000-0005-0000-0000-000024A80000}"/>
    <cellStyle name="ผลรวม 2 4 5 2" xfId="33407" xr:uid="{00000000-0005-0000-0000-000025A80000}"/>
    <cellStyle name="ผลรวม 2 4 5 3" xfId="43871" xr:uid="{00000000-0005-0000-0000-000026A80000}"/>
    <cellStyle name="ผลรวม 2 4 6" xfId="23750" xr:uid="{00000000-0005-0000-0000-000027A80000}"/>
    <cellStyle name="ผลรวม 2 4 7" xfId="35085" xr:uid="{00000000-0005-0000-0000-000028A80000}"/>
    <cellStyle name="ผลรวม 2 5" xfId="14327" xr:uid="{00000000-0005-0000-0000-000029A80000}"/>
    <cellStyle name="ผลรวม 2 5 2" xfId="25891" xr:uid="{00000000-0005-0000-0000-00002AA80000}"/>
    <cellStyle name="ผลรวม 2 5 3" xfId="37051" xr:uid="{00000000-0005-0000-0000-00002BA80000}"/>
    <cellStyle name="ผลรวม 2 6" xfId="15249" xr:uid="{00000000-0005-0000-0000-00002CA80000}"/>
    <cellStyle name="ผลรวม 2 6 2" xfId="26806" xr:uid="{00000000-0005-0000-0000-00002DA80000}"/>
    <cellStyle name="ผลรวม 2 6 3" xfId="37839" xr:uid="{00000000-0005-0000-0000-00002EA80000}"/>
    <cellStyle name="ผลรวม 2 7" xfId="18594" xr:uid="{00000000-0005-0000-0000-00002FA80000}"/>
    <cellStyle name="ผลรวม 2 7 2" xfId="30082" xr:uid="{00000000-0005-0000-0000-000030A80000}"/>
    <cellStyle name="ผลรวม 2 7 3" xfId="40880" xr:uid="{00000000-0005-0000-0000-000031A80000}"/>
    <cellStyle name="ผลรวม 2 8" xfId="12902" xr:uid="{00000000-0005-0000-0000-000032A80000}"/>
    <cellStyle name="ผลรวม 2 8 2" xfId="24472" xr:uid="{00000000-0005-0000-0000-000033A80000}"/>
    <cellStyle name="ผลรวม 2 8 3" xfId="35786" xr:uid="{00000000-0005-0000-0000-000034A80000}"/>
    <cellStyle name="ผลรวม 2 9" xfId="8390" xr:uid="{00000000-0005-0000-0000-000035A80000}"/>
    <cellStyle name="ผลรวม 3" xfId="7923" xr:uid="{00000000-0005-0000-0000-000036A80000}"/>
    <cellStyle name="ผลรวม 3 2" xfId="16908" xr:uid="{00000000-0005-0000-0000-000037A80000}"/>
    <cellStyle name="ผลรวม 3 2 2" xfId="28462" xr:uid="{00000000-0005-0000-0000-000038A80000}"/>
    <cellStyle name="ผลรวม 3 2 3" xfId="39303" xr:uid="{00000000-0005-0000-0000-000039A80000}"/>
    <cellStyle name="ผลรวม 3 3" xfId="18687" xr:uid="{00000000-0005-0000-0000-00003AA80000}"/>
    <cellStyle name="ผลรวม 3 3 2" xfId="30175" xr:uid="{00000000-0005-0000-0000-00003BA80000}"/>
    <cellStyle name="ผลรวม 3 3 3" xfId="40971" xr:uid="{00000000-0005-0000-0000-00003CA80000}"/>
    <cellStyle name="ผลรวม 3 4" xfId="20395" xr:uid="{00000000-0005-0000-0000-00003DA80000}"/>
    <cellStyle name="ผลรวม 3 4 2" xfId="31883" xr:uid="{00000000-0005-0000-0000-00003EA80000}"/>
    <cellStyle name="ผลรวม 3 4 3" xfId="42499" xr:uid="{00000000-0005-0000-0000-00003FA80000}"/>
    <cellStyle name="ผลรวม 3 5" xfId="22129" xr:uid="{00000000-0005-0000-0000-000040A80000}"/>
    <cellStyle name="ผลรวม 3 5 2" xfId="33610" xr:uid="{00000000-0005-0000-0000-000041A80000}"/>
    <cellStyle name="ผลรวม 3 5 3" xfId="44038" xr:uid="{00000000-0005-0000-0000-000042A80000}"/>
    <cellStyle name="ผลรวม 3 6" xfId="12374" xr:uid="{00000000-0005-0000-0000-000043A80000}"/>
    <cellStyle name="ผลรวม 3 7" xfId="23953" xr:uid="{00000000-0005-0000-0000-000044A80000}"/>
    <cellStyle name="ผลรวม 3 8" xfId="35288" xr:uid="{00000000-0005-0000-0000-000045A80000}"/>
    <cellStyle name="ผลรวม 4" xfId="8037" xr:uid="{00000000-0005-0000-0000-000046A80000}"/>
    <cellStyle name="ผลรวม 4 2" xfId="17022" xr:uid="{00000000-0005-0000-0000-000047A80000}"/>
    <cellStyle name="ผลรวม 4 2 2" xfId="28576" xr:uid="{00000000-0005-0000-0000-000048A80000}"/>
    <cellStyle name="ผลรวม 4 2 3" xfId="39413" xr:uid="{00000000-0005-0000-0000-000049A80000}"/>
    <cellStyle name="ผลรวม 4 3" xfId="18799" xr:uid="{00000000-0005-0000-0000-00004AA80000}"/>
    <cellStyle name="ผลรวม 4 3 2" xfId="30287" xr:uid="{00000000-0005-0000-0000-00004BA80000}"/>
    <cellStyle name="ผลรวม 4 3 3" xfId="41082" xr:uid="{00000000-0005-0000-0000-00004CA80000}"/>
    <cellStyle name="ผลรวม 4 4" xfId="20509" xr:uid="{00000000-0005-0000-0000-00004DA80000}"/>
    <cellStyle name="ผลรวม 4 4 2" xfId="31997" xr:uid="{00000000-0005-0000-0000-00004EA80000}"/>
    <cellStyle name="ผลรวม 4 4 3" xfId="42609" xr:uid="{00000000-0005-0000-0000-00004FA80000}"/>
    <cellStyle name="ผลรวม 4 5" xfId="22243" xr:uid="{00000000-0005-0000-0000-000050A80000}"/>
    <cellStyle name="ผลรวม 4 5 2" xfId="33724" xr:uid="{00000000-0005-0000-0000-000051A80000}"/>
    <cellStyle name="ผลรวม 4 5 3" xfId="44148" xr:uid="{00000000-0005-0000-0000-000052A80000}"/>
    <cellStyle name="ผลรวม 4 6" xfId="12488" xr:uid="{00000000-0005-0000-0000-000053A80000}"/>
    <cellStyle name="ผลรวม 4 7" xfId="24067" xr:uid="{00000000-0005-0000-0000-000054A80000}"/>
    <cellStyle name="ผลรวม 4 8" xfId="35402" xr:uid="{00000000-0005-0000-0000-000055A80000}"/>
    <cellStyle name="ผลรวม 5" xfId="14314" xr:uid="{00000000-0005-0000-0000-000056A80000}"/>
    <cellStyle name="ผลรวม 5 2" xfId="25878" xr:uid="{00000000-0005-0000-0000-000057A80000}"/>
    <cellStyle name="ผลรวม 5 3" xfId="37039" xr:uid="{00000000-0005-0000-0000-000058A80000}"/>
    <cellStyle name="ผลรวม 6" xfId="12828" xr:uid="{00000000-0005-0000-0000-000059A80000}"/>
    <cellStyle name="ผลรวม 6 2" xfId="24398" xr:uid="{00000000-0005-0000-0000-00005AA80000}"/>
    <cellStyle name="ผลรวม 6 3" xfId="35716" xr:uid="{00000000-0005-0000-0000-00005BA80000}"/>
    <cellStyle name="ผลรวม 7" xfId="13080" xr:uid="{00000000-0005-0000-0000-00005CA80000}"/>
    <cellStyle name="ผลรวม 7 2" xfId="24649" xr:uid="{00000000-0005-0000-0000-00005DA80000}"/>
    <cellStyle name="ผลรวม 7 3" xfId="35937" xr:uid="{00000000-0005-0000-0000-00005EA80000}"/>
    <cellStyle name="ผลรวม 8" xfId="15105" xr:uid="{00000000-0005-0000-0000-00005FA80000}"/>
    <cellStyle name="ผลรวม 8 2" xfId="26663" xr:uid="{00000000-0005-0000-0000-000060A80000}"/>
    <cellStyle name="ผลรวม 8 3" xfId="37707" xr:uid="{00000000-0005-0000-0000-000061A80000}"/>
    <cellStyle name="ผลรวม 9" xfId="9228" xr:uid="{00000000-0005-0000-0000-000062A80000}"/>
    <cellStyle name="ฤธถ [0]_95" xfId="5067" xr:uid="{00000000-0005-0000-0000-000063A80000}"/>
    <cellStyle name="ฤธถ_95" xfId="5068" xr:uid="{00000000-0005-0000-0000-000064A80000}"/>
    <cellStyle name="ล๋ศญ [0]_95" xfId="5069" xr:uid="{00000000-0005-0000-0000-000065A80000}"/>
    <cellStyle name="ล๋ศญ_95" xfId="5070" xr:uid="{00000000-0005-0000-0000-000066A80000}"/>
    <cellStyle name="ลักษณะ 1" xfId="5071" xr:uid="{00000000-0005-0000-0000-000067A80000}"/>
    <cellStyle name="ลักษณะ 1 2" xfId="5072" xr:uid="{00000000-0005-0000-0000-000068A80000}"/>
    <cellStyle name="ลักษณะ 1 2 2" xfId="5073" xr:uid="{00000000-0005-0000-0000-000069A80000}"/>
    <cellStyle name="ลักษณะ 1 2 3" xfId="5671" xr:uid="{00000000-0005-0000-0000-00006AA80000}"/>
    <cellStyle name="ลักษณะ 1 2 4" xfId="10584" xr:uid="{00000000-0005-0000-0000-00006BA80000}"/>
    <cellStyle name="ลักษณะ 1 3" xfId="5074" xr:uid="{00000000-0005-0000-0000-00006CA80000}"/>
    <cellStyle name="ลักษณะ 1 4" xfId="5670" xr:uid="{00000000-0005-0000-0000-00006DA80000}"/>
    <cellStyle name="ลักษณะ 1 5" xfId="10583" xr:uid="{00000000-0005-0000-0000-00006EA80000}"/>
    <cellStyle name="วฅมุ_4ฟ๙ฝวภ๛" xfId="5075" xr:uid="{00000000-0005-0000-0000-00006FA80000}"/>
    <cellStyle name="ส่วนที่ถูกเน้น1" xfId="7451" xr:uid="{00000000-0005-0000-0000-000070A80000}"/>
    <cellStyle name="ส่วนที่ถูกเน้น2" xfId="7452" xr:uid="{00000000-0005-0000-0000-000071A80000}"/>
    <cellStyle name="ส่วนที่ถูกเน้น3" xfId="7453" xr:uid="{00000000-0005-0000-0000-000072A80000}"/>
    <cellStyle name="ส่วนที่ถูกเน้น4" xfId="7454" xr:uid="{00000000-0005-0000-0000-000073A80000}"/>
    <cellStyle name="ส่วนที่ถูกเน้น5" xfId="7455" xr:uid="{00000000-0005-0000-0000-000074A80000}"/>
    <cellStyle name="ส่วนที่ถูกเน้น6" xfId="7456" xr:uid="{00000000-0005-0000-0000-000075A80000}"/>
    <cellStyle name="หมายเหตุ" xfId="7458" xr:uid="{00000000-0005-0000-0000-000076A80000}"/>
    <cellStyle name="หมายเหตุ 10" xfId="10833" xr:uid="{00000000-0005-0000-0000-000077A80000}"/>
    <cellStyle name="หมายเหตุ 11" xfId="10781" xr:uid="{00000000-0005-0000-0000-000078A80000}"/>
    <cellStyle name="หมายเหตุ 2" xfId="7473" xr:uid="{00000000-0005-0000-0000-000079A80000}"/>
    <cellStyle name="หมายเหตุ 2 10" xfId="8388" xr:uid="{00000000-0005-0000-0000-00007AA80000}"/>
    <cellStyle name="หมายเหตุ 2 11" xfId="9257" xr:uid="{00000000-0005-0000-0000-00007BA80000}"/>
    <cellStyle name="หมายเหตุ 2 2" xfId="6523" xr:uid="{00000000-0005-0000-0000-00007CA80000}"/>
    <cellStyle name="หมายเหตุ 2 2 2" xfId="15804" xr:uid="{00000000-0005-0000-0000-00007DA80000}"/>
    <cellStyle name="หมายเหตุ 2 2 2 2" xfId="27358" xr:uid="{00000000-0005-0000-0000-00007EA80000}"/>
    <cellStyle name="หมายเหตุ 2 2 2 3" xfId="38333" xr:uid="{00000000-0005-0000-0000-00007FA80000}"/>
    <cellStyle name="หมายเหตุ 2 2 3" xfId="17718" xr:uid="{00000000-0005-0000-0000-000080A80000}"/>
    <cellStyle name="หมายเหตุ 2 2 3 2" xfId="29206" xr:uid="{00000000-0005-0000-0000-000081A80000}"/>
    <cellStyle name="หมายเหตุ 2 2 3 3" xfId="40009" xr:uid="{00000000-0005-0000-0000-000082A80000}"/>
    <cellStyle name="หมายเหตุ 2 2 4" xfId="19323" xr:uid="{00000000-0005-0000-0000-000083A80000}"/>
    <cellStyle name="หมายเหตุ 2 2 4 2" xfId="30811" xr:uid="{00000000-0005-0000-0000-000084A80000}"/>
    <cellStyle name="หมายเหตุ 2 2 4 3" xfId="41557" xr:uid="{00000000-0005-0000-0000-000085A80000}"/>
    <cellStyle name="หมายเหตุ 2 2 5" xfId="21057" xr:uid="{00000000-0005-0000-0000-000086A80000}"/>
    <cellStyle name="หมายเหตุ 2 2 5 2" xfId="32538" xr:uid="{00000000-0005-0000-0000-000087A80000}"/>
    <cellStyle name="หมายเหตุ 2 2 5 3" xfId="43096" xr:uid="{00000000-0005-0000-0000-000088A80000}"/>
    <cellStyle name="หมายเหตุ 2 2 6" xfId="11226" xr:uid="{00000000-0005-0000-0000-000089A80000}"/>
    <cellStyle name="หมายเหตุ 2 2 7" xfId="22881" xr:uid="{00000000-0005-0000-0000-00008AA80000}"/>
    <cellStyle name="หมายเหตุ 2 2 8" xfId="34218" xr:uid="{00000000-0005-0000-0000-00008BA80000}"/>
    <cellStyle name="หมายเหตุ 2 3" xfId="8046" xr:uid="{00000000-0005-0000-0000-00008CA80000}"/>
    <cellStyle name="หมายเหตุ 2 3 2" xfId="17031" xr:uid="{00000000-0005-0000-0000-00008DA80000}"/>
    <cellStyle name="หมายเหตุ 2 3 2 2" xfId="28585" xr:uid="{00000000-0005-0000-0000-00008EA80000}"/>
    <cellStyle name="หมายเหตุ 2 3 2 3" xfId="39422" xr:uid="{00000000-0005-0000-0000-00008FA80000}"/>
    <cellStyle name="หมายเหตุ 2 3 3" xfId="18808" xr:uid="{00000000-0005-0000-0000-000090A80000}"/>
    <cellStyle name="หมายเหตุ 2 3 3 2" xfId="30296" xr:uid="{00000000-0005-0000-0000-000091A80000}"/>
    <cellStyle name="หมายเหตุ 2 3 3 3" xfId="41091" xr:uid="{00000000-0005-0000-0000-000092A80000}"/>
    <cellStyle name="หมายเหตุ 2 3 4" xfId="20518" xr:uid="{00000000-0005-0000-0000-000093A80000}"/>
    <cellStyle name="หมายเหตุ 2 3 4 2" xfId="32006" xr:uid="{00000000-0005-0000-0000-000094A80000}"/>
    <cellStyle name="หมายเหตุ 2 3 4 3" xfId="42618" xr:uid="{00000000-0005-0000-0000-000095A80000}"/>
    <cellStyle name="หมายเหตุ 2 3 5" xfId="22252" xr:uid="{00000000-0005-0000-0000-000096A80000}"/>
    <cellStyle name="หมายเหตุ 2 3 5 2" xfId="33733" xr:uid="{00000000-0005-0000-0000-000097A80000}"/>
    <cellStyle name="หมายเหตุ 2 3 5 3" xfId="44157" xr:uid="{00000000-0005-0000-0000-000098A80000}"/>
    <cellStyle name="หมายเหตุ 2 3 6" xfId="12497" xr:uid="{00000000-0005-0000-0000-000099A80000}"/>
    <cellStyle name="หมายเหตุ 2 3 7" xfId="24076" xr:uid="{00000000-0005-0000-0000-00009AA80000}"/>
    <cellStyle name="หมายเหตุ 2 3 8" xfId="35411" xr:uid="{00000000-0005-0000-0000-00009BA80000}"/>
    <cellStyle name="หมายเหตุ 2 4" xfId="12094" xr:uid="{00000000-0005-0000-0000-00009CA80000}"/>
    <cellStyle name="หมายเหตุ 2 4 2" xfId="16674" xr:uid="{00000000-0005-0000-0000-00009DA80000}"/>
    <cellStyle name="หมายเหตุ 2 4 2 2" xfId="28228" xr:uid="{00000000-0005-0000-0000-00009EA80000}"/>
    <cellStyle name="หมายเหตุ 2 4 2 3" xfId="39109" xr:uid="{00000000-0005-0000-0000-00009FA80000}"/>
    <cellStyle name="หมายเหตุ 2 4 3" xfId="18506" xr:uid="{00000000-0005-0000-0000-0000A0A80000}"/>
    <cellStyle name="หมายเหตุ 2 4 3 2" xfId="29994" xr:uid="{00000000-0005-0000-0000-0000A1A80000}"/>
    <cellStyle name="หมายเหตุ 2 4 3 3" xfId="40793" xr:uid="{00000000-0005-0000-0000-0000A2A80000}"/>
    <cellStyle name="หมายเหตุ 2 4 4" xfId="20193" xr:uid="{00000000-0005-0000-0000-0000A3A80000}"/>
    <cellStyle name="หมายเหตุ 2 4 4 2" xfId="31681" xr:uid="{00000000-0005-0000-0000-0000A4A80000}"/>
    <cellStyle name="หมายเหตุ 2 4 4 3" xfId="42333" xr:uid="{00000000-0005-0000-0000-0000A5A80000}"/>
    <cellStyle name="หมายเหตุ 2 4 5" xfId="21927" xr:uid="{00000000-0005-0000-0000-0000A6A80000}"/>
    <cellStyle name="หมายเหตุ 2 4 5 2" xfId="33408" xr:uid="{00000000-0005-0000-0000-0000A7A80000}"/>
    <cellStyle name="หมายเหตุ 2 4 5 3" xfId="43872" xr:uid="{00000000-0005-0000-0000-0000A8A80000}"/>
    <cellStyle name="หมายเหตุ 2 4 6" xfId="23751" xr:uid="{00000000-0005-0000-0000-0000A9A80000}"/>
    <cellStyle name="หมายเหตุ 2 4 7" xfId="35086" xr:uid="{00000000-0005-0000-0000-0000AAA80000}"/>
    <cellStyle name="หมายเหตุ 2 5" xfId="14328" xr:uid="{00000000-0005-0000-0000-0000ABA80000}"/>
    <cellStyle name="หมายเหตุ 2 5 2" xfId="25892" xr:uid="{00000000-0005-0000-0000-0000ACA80000}"/>
    <cellStyle name="หมายเหตุ 2 5 3" xfId="37052" xr:uid="{00000000-0005-0000-0000-0000ADA80000}"/>
    <cellStyle name="หมายเหตุ 2 6" xfId="14538" xr:uid="{00000000-0005-0000-0000-0000AEA80000}"/>
    <cellStyle name="หมายเหตุ 2 6 2" xfId="26102" xr:uid="{00000000-0005-0000-0000-0000AFA80000}"/>
    <cellStyle name="หมายเหตุ 2 6 3" xfId="37245" xr:uid="{00000000-0005-0000-0000-0000B0A80000}"/>
    <cellStyle name="หมายเหตุ 2 7" xfId="18390" xr:uid="{00000000-0005-0000-0000-0000B1A80000}"/>
    <cellStyle name="หมายเหตุ 2 7 2" xfId="29878" xr:uid="{00000000-0005-0000-0000-0000B2A80000}"/>
    <cellStyle name="หมายเหตุ 2 7 3" xfId="40679" xr:uid="{00000000-0005-0000-0000-0000B3A80000}"/>
    <cellStyle name="หมายเหตุ 2 8" xfId="15104" xr:uid="{00000000-0005-0000-0000-0000B4A80000}"/>
    <cellStyle name="หมายเหตุ 2 8 2" xfId="26662" xr:uid="{00000000-0005-0000-0000-0000B5A80000}"/>
    <cellStyle name="หมายเหตุ 2 8 3" xfId="37706" xr:uid="{00000000-0005-0000-0000-0000B6A80000}"/>
    <cellStyle name="หมายเหตุ 2 9" xfId="9249" xr:uid="{00000000-0005-0000-0000-0000B7A80000}"/>
    <cellStyle name="หมายเหตุ 3" xfId="7044" xr:uid="{00000000-0005-0000-0000-0000B8A80000}"/>
    <cellStyle name="หมายเหตุ 3 2" xfId="16325" xr:uid="{00000000-0005-0000-0000-0000B9A80000}"/>
    <cellStyle name="หมายเหตุ 3 2 2" xfId="27879" xr:uid="{00000000-0005-0000-0000-0000BAA80000}"/>
    <cellStyle name="หมายเหตุ 3 2 3" xfId="38795" xr:uid="{00000000-0005-0000-0000-0000BBA80000}"/>
    <cellStyle name="หมายเหตุ 3 3" xfId="18185" xr:uid="{00000000-0005-0000-0000-0000BCA80000}"/>
    <cellStyle name="หมายเหตุ 3 3 2" xfId="29673" xr:uid="{00000000-0005-0000-0000-0000BDA80000}"/>
    <cellStyle name="หมายเหตุ 3 3 3" xfId="40474" xr:uid="{00000000-0005-0000-0000-0000BEA80000}"/>
    <cellStyle name="หมายเหตุ 3 4" xfId="19844" xr:uid="{00000000-0005-0000-0000-0000BFA80000}"/>
    <cellStyle name="หมายเหตุ 3 4 2" xfId="31332" xr:uid="{00000000-0005-0000-0000-0000C0A80000}"/>
    <cellStyle name="หมายเหตุ 3 4 3" xfId="42019" xr:uid="{00000000-0005-0000-0000-0000C1A80000}"/>
    <cellStyle name="หมายเหตุ 3 5" xfId="21578" xr:uid="{00000000-0005-0000-0000-0000C2A80000}"/>
    <cellStyle name="หมายเหตุ 3 5 2" xfId="33059" xr:uid="{00000000-0005-0000-0000-0000C3A80000}"/>
    <cellStyle name="หมายเหตุ 3 5 3" xfId="43558" xr:uid="{00000000-0005-0000-0000-0000C4A80000}"/>
    <cellStyle name="หมายเหตุ 3 6" xfId="11747" xr:uid="{00000000-0005-0000-0000-0000C5A80000}"/>
    <cellStyle name="หมายเหตุ 3 7" xfId="23402" xr:uid="{00000000-0005-0000-0000-0000C6A80000}"/>
    <cellStyle name="หมายเหตุ 3 8" xfId="34739" xr:uid="{00000000-0005-0000-0000-0000C7A80000}"/>
    <cellStyle name="หมายเหตุ 4" xfId="8039" xr:uid="{00000000-0005-0000-0000-0000C8A80000}"/>
    <cellStyle name="หมายเหตุ 4 2" xfId="17024" xr:uid="{00000000-0005-0000-0000-0000C9A80000}"/>
    <cellStyle name="หมายเหตุ 4 2 2" xfId="28578" xr:uid="{00000000-0005-0000-0000-0000CAA80000}"/>
    <cellStyle name="หมายเหตุ 4 2 3" xfId="39415" xr:uid="{00000000-0005-0000-0000-0000CBA80000}"/>
    <cellStyle name="หมายเหตุ 4 3" xfId="18801" xr:uid="{00000000-0005-0000-0000-0000CCA80000}"/>
    <cellStyle name="หมายเหตุ 4 3 2" xfId="30289" xr:uid="{00000000-0005-0000-0000-0000CDA80000}"/>
    <cellStyle name="หมายเหตุ 4 3 3" xfId="41084" xr:uid="{00000000-0005-0000-0000-0000CEA80000}"/>
    <cellStyle name="หมายเหตุ 4 4" xfId="20511" xr:uid="{00000000-0005-0000-0000-0000CFA80000}"/>
    <cellStyle name="หมายเหตุ 4 4 2" xfId="31999" xr:uid="{00000000-0005-0000-0000-0000D0A80000}"/>
    <cellStyle name="หมายเหตุ 4 4 3" xfId="42611" xr:uid="{00000000-0005-0000-0000-0000D1A80000}"/>
    <cellStyle name="หมายเหตุ 4 5" xfId="22245" xr:uid="{00000000-0005-0000-0000-0000D2A80000}"/>
    <cellStyle name="หมายเหตุ 4 5 2" xfId="33726" xr:uid="{00000000-0005-0000-0000-0000D3A80000}"/>
    <cellStyle name="หมายเหตุ 4 5 3" xfId="44150" xr:uid="{00000000-0005-0000-0000-0000D4A80000}"/>
    <cellStyle name="หมายเหตุ 4 6" xfId="12490" xr:uid="{00000000-0005-0000-0000-0000D5A80000}"/>
    <cellStyle name="หมายเหตุ 4 7" xfId="24069" xr:uid="{00000000-0005-0000-0000-0000D6A80000}"/>
    <cellStyle name="หมายเหตุ 4 8" xfId="35404" xr:uid="{00000000-0005-0000-0000-0000D7A80000}"/>
    <cellStyle name="หมายเหตุ 5" xfId="14318" xr:uid="{00000000-0005-0000-0000-0000D8A80000}"/>
    <cellStyle name="หมายเหตุ 5 2" xfId="25882" xr:uid="{00000000-0005-0000-0000-0000D9A80000}"/>
    <cellStyle name="หมายเหตุ 5 3" xfId="37043" xr:uid="{00000000-0005-0000-0000-0000DAA80000}"/>
    <cellStyle name="หมายเหตุ 6" xfId="13397" xr:uid="{00000000-0005-0000-0000-0000DBA80000}"/>
    <cellStyle name="หมายเหตุ 6 2" xfId="24964" xr:uid="{00000000-0005-0000-0000-0000DCA80000}"/>
    <cellStyle name="หมายเหตุ 6 3" xfId="36233" xr:uid="{00000000-0005-0000-0000-0000DDA80000}"/>
    <cellStyle name="หมายเหตุ 7" xfId="13511" xr:uid="{00000000-0005-0000-0000-0000DEA80000}"/>
    <cellStyle name="หมายเหตุ 7 2" xfId="25075" xr:uid="{00000000-0005-0000-0000-0000DFA80000}"/>
    <cellStyle name="หมายเหตุ 7 3" xfId="36334" xr:uid="{00000000-0005-0000-0000-0000E0A80000}"/>
    <cellStyle name="หมายเหตุ 8" xfId="15200" xr:uid="{00000000-0005-0000-0000-0000E1A80000}"/>
    <cellStyle name="หมายเหตุ 8 2" xfId="26758" xr:uid="{00000000-0005-0000-0000-0000E2A80000}"/>
    <cellStyle name="หมายเหตุ 8 3" xfId="37797" xr:uid="{00000000-0005-0000-0000-0000E3A80000}"/>
    <cellStyle name="หมายเหตุ 9" xfId="9237" xr:uid="{00000000-0005-0000-0000-0000E4A80000}"/>
    <cellStyle name="หัวเรื่อง 1" xfId="7459" xr:uid="{00000000-0005-0000-0000-0000E5A80000}"/>
    <cellStyle name="หัวเรื่อง 2" xfId="7460" xr:uid="{00000000-0005-0000-0000-0000E6A80000}"/>
    <cellStyle name="หัวเรื่อง 3" xfId="7461" xr:uid="{00000000-0005-0000-0000-0000E7A80000}"/>
    <cellStyle name="หัวเรื่อง 3 2" xfId="5076" xr:uid="{00000000-0005-0000-0000-0000E8A80000}"/>
    <cellStyle name="หัวเรื่อง 3 2 2" xfId="5077" xr:uid="{00000000-0005-0000-0000-0000E9A80000}"/>
    <cellStyle name="หัวเรื่อง 3 2 3" xfId="5078" xr:uid="{00000000-0005-0000-0000-0000EAA80000}"/>
    <cellStyle name="หัวเรื่อง 3 2 4" xfId="5079" xr:uid="{00000000-0005-0000-0000-0000EBA80000}"/>
    <cellStyle name="หัวเรื่อง 3 2 5" xfId="5672" xr:uid="{00000000-0005-0000-0000-0000ECA80000}"/>
    <cellStyle name="หัวเรื่อง 3 2 6" xfId="10587" xr:uid="{00000000-0005-0000-0000-0000EDA80000}"/>
    <cellStyle name="หัวเรื่อง 3 3" xfId="5080" xr:uid="{00000000-0005-0000-0000-0000EEA80000}"/>
    <cellStyle name="หัวเรื่อง 3 3 2" xfId="5081" xr:uid="{00000000-0005-0000-0000-0000EFA80000}"/>
    <cellStyle name="หัวเรื่อง 3 3 3" xfId="5082" xr:uid="{00000000-0005-0000-0000-0000F0A80000}"/>
    <cellStyle name="หัวเรื่อง 3 3 4" xfId="5083" xr:uid="{00000000-0005-0000-0000-0000F1A80000}"/>
    <cellStyle name="หัวเรื่อง 3 3 5" xfId="5673" xr:uid="{00000000-0005-0000-0000-0000F2A80000}"/>
    <cellStyle name="หัวเรื่อง 3 3 6" xfId="10591" xr:uid="{00000000-0005-0000-0000-0000F3A80000}"/>
    <cellStyle name="หัวเรื่อง 4" xfId="7462" xr:uid="{00000000-0005-0000-0000-0000F4A80000}"/>
    <cellStyle name="콤마 [0]_SGV" xfId="5084" xr:uid="{00000000-0005-0000-0000-0000F5A80000}"/>
    <cellStyle name="콤마_SGV" xfId="5085" xr:uid="{00000000-0005-0000-0000-0000F6A80000}"/>
    <cellStyle name="통화 [0]_SGV" xfId="5086" xr:uid="{00000000-0005-0000-0000-0000F7A80000}"/>
    <cellStyle name="통화_SGV" xfId="5087" xr:uid="{00000000-0005-0000-0000-0000F8A80000}"/>
    <cellStyle name="표준_SGV" xfId="5088" xr:uid="{00000000-0005-0000-0000-0000F9A80000}"/>
    <cellStyle name="一般_ADJ(NMS)" xfId="5089" xr:uid="{00000000-0005-0000-0000-0000FAA80000}"/>
    <cellStyle name="千位[0]_laroux" xfId="5090" xr:uid="{00000000-0005-0000-0000-0000FBA80000}"/>
    <cellStyle name="千位_laroux" xfId="5091" xr:uid="{00000000-0005-0000-0000-0000FCA80000}"/>
    <cellStyle name="千位分隔[0]_2.5G报价模板" xfId="5092" xr:uid="{00000000-0005-0000-0000-0000FDA80000}"/>
    <cellStyle name="千位分隔_2.5G报价模板" xfId="5093" xr:uid="{00000000-0005-0000-0000-0000FEA80000}"/>
    <cellStyle name="千分位[0]_ADJ(NMS)" xfId="5094" xr:uid="{00000000-0005-0000-0000-0000FFA80000}"/>
    <cellStyle name="千分位_ADJ(NMS)" xfId="5095" xr:uid="{00000000-0005-0000-0000-000000A90000}"/>
    <cellStyle name="好" xfId="5096" xr:uid="{00000000-0005-0000-0000-000001A90000}"/>
    <cellStyle name="好 2" xfId="5097" xr:uid="{00000000-0005-0000-0000-000002A90000}"/>
    <cellStyle name="好 3" xfId="5674" xr:uid="{00000000-0005-0000-0000-000003A90000}"/>
    <cellStyle name="好 4" xfId="10595" xr:uid="{00000000-0005-0000-0000-000004A90000}"/>
    <cellStyle name="好_BUDGET REV   COST ASC Y 2009 with out L3 Nokia PhoneOne 570k" xfId="5098" xr:uid="{00000000-0005-0000-0000-000005A90000}"/>
    <cellStyle name="好_BUDGET REV   COST ASC Y 2009 with out L3 Nokia PhoneOne 570k 2" xfId="5099" xr:uid="{00000000-0005-0000-0000-000006A90000}"/>
    <cellStyle name="好_BUDGET REV   COST ASC Y 2009 with out L3 Nokia PhoneOne 570k 3" xfId="5675" xr:uid="{00000000-0005-0000-0000-000007A90000}"/>
    <cellStyle name="好_BUDGET REV   COST ASC Y 2009 with out L3 Nokia PhoneOne 570k 4" xfId="10597" xr:uid="{00000000-0005-0000-0000-000008A90000}"/>
    <cellStyle name="好_FORECAST TEB 3 YEAR" xfId="5100" xr:uid="{00000000-0005-0000-0000-000009A90000}"/>
    <cellStyle name="好_FORECAST TEB 3 YEAR 2" xfId="5101" xr:uid="{00000000-0005-0000-0000-00000AA90000}"/>
    <cellStyle name="好_FORECAST TEB 3 YEAR 3" xfId="5676" xr:uid="{00000000-0005-0000-0000-00000BA90000}"/>
    <cellStyle name="好_FORECAST TEB 3 YEAR 4" xfId="10598" xr:uid="{00000000-0005-0000-0000-00000CA90000}"/>
    <cellStyle name="差" xfId="5102" xr:uid="{00000000-0005-0000-0000-00000DA90000}"/>
    <cellStyle name="差 2" xfId="5103" xr:uid="{00000000-0005-0000-0000-00000EA90000}"/>
    <cellStyle name="差 3" xfId="5677" xr:uid="{00000000-0005-0000-0000-00000FA90000}"/>
    <cellStyle name="差 4" xfId="10599" xr:uid="{00000000-0005-0000-0000-000010A90000}"/>
    <cellStyle name="差_BUDGET REV   COST ASC Y 2009 with out L3 Nokia PhoneOne 570k" xfId="5104" xr:uid="{00000000-0005-0000-0000-000011A90000}"/>
    <cellStyle name="差_BUDGET REV   COST ASC Y 2009 with out L3 Nokia PhoneOne 570k 2" xfId="5105" xr:uid="{00000000-0005-0000-0000-000012A90000}"/>
    <cellStyle name="差_BUDGET REV   COST ASC Y 2009 with out L3 Nokia PhoneOne 570k 3" xfId="5678" xr:uid="{00000000-0005-0000-0000-000013A90000}"/>
    <cellStyle name="差_BUDGET REV   COST ASC Y 2009 with out L3 Nokia PhoneOne 570k 4" xfId="10600" xr:uid="{00000000-0005-0000-0000-000014A90000}"/>
    <cellStyle name="差_FORECAST TEB 3 YEAR" xfId="5106" xr:uid="{00000000-0005-0000-0000-000015A90000}"/>
    <cellStyle name="差_FORECAST TEB 3 YEAR 2" xfId="5107" xr:uid="{00000000-0005-0000-0000-000016A90000}"/>
    <cellStyle name="差_FORECAST TEB 3 YEAR 3" xfId="5679" xr:uid="{00000000-0005-0000-0000-000017A90000}"/>
    <cellStyle name="差_FORECAST TEB 3 YEAR 4" xfId="10601" xr:uid="{00000000-0005-0000-0000-000018A90000}"/>
    <cellStyle name="常规_400G-Novosibirsk- Khabarovsk-Nahodka-Quotation-20030429" xfId="5108" xr:uid="{00000000-0005-0000-0000-000019A90000}"/>
    <cellStyle name="强调文字颜色 1" xfId="5109" xr:uid="{00000000-0005-0000-0000-00001AA90000}"/>
    <cellStyle name="强调文字颜色 1 2" xfId="5110" xr:uid="{00000000-0005-0000-0000-00001BA90000}"/>
    <cellStyle name="强调文字颜色 1 3" xfId="5680" xr:uid="{00000000-0005-0000-0000-00001CA90000}"/>
    <cellStyle name="强调文字颜色 1 4" xfId="10602" xr:uid="{00000000-0005-0000-0000-00001DA90000}"/>
    <cellStyle name="强调文字颜色 2" xfId="5111" xr:uid="{00000000-0005-0000-0000-00001EA90000}"/>
    <cellStyle name="强调文字颜色 2 2" xfId="5112" xr:uid="{00000000-0005-0000-0000-00001FA90000}"/>
    <cellStyle name="强调文字颜色 2 3" xfId="5681" xr:uid="{00000000-0005-0000-0000-000020A90000}"/>
    <cellStyle name="强调文字颜色 2 4" xfId="10603" xr:uid="{00000000-0005-0000-0000-000021A90000}"/>
    <cellStyle name="强调文字颜色 3" xfId="5113" xr:uid="{00000000-0005-0000-0000-000022A90000}"/>
    <cellStyle name="强调文字颜色 3 2" xfId="5114" xr:uid="{00000000-0005-0000-0000-000023A90000}"/>
    <cellStyle name="强调文字颜色 3 3" xfId="5682" xr:uid="{00000000-0005-0000-0000-000024A90000}"/>
    <cellStyle name="强调文字颜色 3 4" xfId="10604" xr:uid="{00000000-0005-0000-0000-000025A90000}"/>
    <cellStyle name="强调文字颜色 4" xfId="5115" xr:uid="{00000000-0005-0000-0000-000026A90000}"/>
    <cellStyle name="强调文字颜色 4 2" xfId="5116" xr:uid="{00000000-0005-0000-0000-000027A90000}"/>
    <cellStyle name="强调文字颜色 4 3" xfId="5683" xr:uid="{00000000-0005-0000-0000-000028A90000}"/>
    <cellStyle name="强调文字颜色 4 4" xfId="10606" xr:uid="{00000000-0005-0000-0000-000029A90000}"/>
    <cellStyle name="强调文字颜色 5" xfId="5117" xr:uid="{00000000-0005-0000-0000-00002AA90000}"/>
    <cellStyle name="强调文字颜色 5 2" xfId="5118" xr:uid="{00000000-0005-0000-0000-00002BA90000}"/>
    <cellStyle name="强调文字颜色 5 3" xfId="5684" xr:uid="{00000000-0005-0000-0000-00002CA90000}"/>
    <cellStyle name="强调文字颜色 5 4" xfId="10608" xr:uid="{00000000-0005-0000-0000-00002DA90000}"/>
    <cellStyle name="强调文字颜色 6" xfId="5119" xr:uid="{00000000-0005-0000-0000-00002EA90000}"/>
    <cellStyle name="强调文字颜色 6 2" xfId="5120" xr:uid="{00000000-0005-0000-0000-00002FA90000}"/>
    <cellStyle name="强调文字颜色 6 3" xfId="5685" xr:uid="{00000000-0005-0000-0000-000030A90000}"/>
    <cellStyle name="强调文字颜色 6 4" xfId="10610" xr:uid="{00000000-0005-0000-0000-000031A90000}"/>
    <cellStyle name="普通_laroux" xfId="5121" xr:uid="{00000000-0005-0000-0000-000032A90000}"/>
    <cellStyle name="未定義" xfId="5122" xr:uid="{00000000-0005-0000-0000-000033A90000}"/>
    <cellStyle name="未定義 2" xfId="5123" xr:uid="{00000000-0005-0000-0000-000034A90000}"/>
    <cellStyle name="未定義 3" xfId="5686" xr:uid="{00000000-0005-0000-0000-000035A90000}"/>
    <cellStyle name="未定義 4" xfId="10612" xr:uid="{00000000-0005-0000-0000-000036A90000}"/>
    <cellStyle name="标题" xfId="5124" xr:uid="{00000000-0005-0000-0000-000037A90000}"/>
    <cellStyle name="标题 1" xfId="5125" xr:uid="{00000000-0005-0000-0000-000038A90000}"/>
    <cellStyle name="标题 1 2" xfId="5126" xr:uid="{00000000-0005-0000-0000-000039A90000}"/>
    <cellStyle name="标题 1 3" xfId="5688" xr:uid="{00000000-0005-0000-0000-00003AA90000}"/>
    <cellStyle name="标题 1 4" xfId="10614" xr:uid="{00000000-0005-0000-0000-00003BA90000}"/>
    <cellStyle name="标题 2" xfId="5127" xr:uid="{00000000-0005-0000-0000-00003CA90000}"/>
    <cellStyle name="标题 2 2" xfId="5128" xr:uid="{00000000-0005-0000-0000-00003DA90000}"/>
    <cellStyle name="标题 2 3" xfId="5689" xr:uid="{00000000-0005-0000-0000-00003EA90000}"/>
    <cellStyle name="标题 2 4" xfId="10615" xr:uid="{00000000-0005-0000-0000-00003FA90000}"/>
    <cellStyle name="标题 3" xfId="5129" xr:uid="{00000000-0005-0000-0000-000040A90000}"/>
    <cellStyle name="标题 3 2" xfId="5130" xr:uid="{00000000-0005-0000-0000-000041A90000}"/>
    <cellStyle name="标题 3 2 2" xfId="5131" xr:uid="{00000000-0005-0000-0000-000042A90000}"/>
    <cellStyle name="标题 3 2 3" xfId="5132" xr:uid="{00000000-0005-0000-0000-000043A90000}"/>
    <cellStyle name="标题 3 2 4" xfId="5133" xr:uid="{00000000-0005-0000-0000-000044A90000}"/>
    <cellStyle name="标题 3 2 5" xfId="5691" xr:uid="{00000000-0005-0000-0000-000045A90000}"/>
    <cellStyle name="标题 3 2 6" xfId="10617" xr:uid="{00000000-0005-0000-0000-000046A90000}"/>
    <cellStyle name="标题 3 3" xfId="5134" xr:uid="{00000000-0005-0000-0000-000047A90000}"/>
    <cellStyle name="标题 3 3 2" xfId="5135" xr:uid="{00000000-0005-0000-0000-000048A90000}"/>
    <cellStyle name="标题 3 3 3" xfId="5136" xr:uid="{00000000-0005-0000-0000-000049A90000}"/>
    <cellStyle name="标题 3 3 4" xfId="5137" xr:uid="{00000000-0005-0000-0000-00004AA90000}"/>
    <cellStyle name="标题 3 3 5" xfId="5692" xr:uid="{00000000-0005-0000-0000-00004BA90000}"/>
    <cellStyle name="标题 3 3 6" xfId="10618" xr:uid="{00000000-0005-0000-0000-00004CA90000}"/>
    <cellStyle name="标题 3 4" xfId="5138" xr:uid="{00000000-0005-0000-0000-00004DA90000}"/>
    <cellStyle name="标题 3 5" xfId="5139" xr:uid="{00000000-0005-0000-0000-00004EA90000}"/>
    <cellStyle name="标题 3 6" xfId="5140" xr:uid="{00000000-0005-0000-0000-00004FA90000}"/>
    <cellStyle name="标题 3 7" xfId="5690" xr:uid="{00000000-0005-0000-0000-000050A90000}"/>
    <cellStyle name="标题 3 8" xfId="10616" xr:uid="{00000000-0005-0000-0000-000051A90000}"/>
    <cellStyle name="标题 4" xfId="5141" xr:uid="{00000000-0005-0000-0000-000052A90000}"/>
    <cellStyle name="标题 4 2" xfId="5142" xr:uid="{00000000-0005-0000-0000-000053A90000}"/>
    <cellStyle name="标题 4 3" xfId="5693" xr:uid="{00000000-0005-0000-0000-000054A90000}"/>
    <cellStyle name="标题 4 4" xfId="10620" xr:uid="{00000000-0005-0000-0000-000055A90000}"/>
    <cellStyle name="标题 5" xfId="5143" xr:uid="{00000000-0005-0000-0000-000056A90000}"/>
    <cellStyle name="标题 6" xfId="5687" xr:uid="{00000000-0005-0000-0000-000057A90000}"/>
    <cellStyle name="标题 7" xfId="10613" xr:uid="{00000000-0005-0000-0000-000058A90000}"/>
    <cellStyle name="桁区切り [0.00]_adress" xfId="5144" xr:uid="{00000000-0005-0000-0000-000059A90000}"/>
    <cellStyle name="桁区切り_adress" xfId="5145" xr:uid="{00000000-0005-0000-0000-00005AA90000}"/>
    <cellStyle name="检查单元格" xfId="5146" xr:uid="{00000000-0005-0000-0000-00005BA90000}"/>
    <cellStyle name="检查单元格 2" xfId="5147" xr:uid="{00000000-0005-0000-0000-00005CA90000}"/>
    <cellStyle name="检查单元格 3" xfId="5694" xr:uid="{00000000-0005-0000-0000-00005DA90000}"/>
    <cellStyle name="检查单元格 4" xfId="10621" xr:uid="{00000000-0005-0000-0000-00005EA90000}"/>
    <cellStyle name="標準_adress" xfId="5148" xr:uid="{00000000-0005-0000-0000-00005FA90000}"/>
    <cellStyle name="標準数式" xfId="5149" xr:uid="{00000000-0005-0000-0000-000060A90000}"/>
    <cellStyle name="標準数式 2" xfId="5150" xr:uid="{00000000-0005-0000-0000-000061A90000}"/>
    <cellStyle name="標準数式 3" xfId="5695" xr:uid="{00000000-0005-0000-0000-000062A90000}"/>
    <cellStyle name="標準数式 4" xfId="10622" xr:uid="{00000000-0005-0000-0000-000063A90000}"/>
    <cellStyle name="汇总" xfId="5151" xr:uid="{00000000-0005-0000-0000-000064A90000}"/>
    <cellStyle name="汇总 10" xfId="12939" xr:uid="{00000000-0005-0000-0000-000065A90000}"/>
    <cellStyle name="汇总 10 2" xfId="24509" xr:uid="{00000000-0005-0000-0000-000066A90000}"/>
    <cellStyle name="汇总 10 3" xfId="35813" xr:uid="{00000000-0005-0000-0000-000067A90000}"/>
    <cellStyle name="汇总 11" xfId="8123" xr:uid="{00000000-0005-0000-0000-000068A90000}"/>
    <cellStyle name="汇总 12" xfId="8131" xr:uid="{00000000-0005-0000-0000-000069A90000}"/>
    <cellStyle name="汇总 2" xfId="5152" xr:uid="{00000000-0005-0000-0000-00006AA90000}"/>
    <cellStyle name="汇总 2 10" xfId="9241" xr:uid="{00000000-0005-0000-0000-00006BA90000}"/>
    <cellStyle name="汇总 2 11" xfId="8761" xr:uid="{00000000-0005-0000-0000-00006CA90000}"/>
    <cellStyle name="汇总 2 12" xfId="8641" xr:uid="{00000000-0005-0000-0000-00006DA90000}"/>
    <cellStyle name="汇总 2 2" xfId="7463" xr:uid="{00000000-0005-0000-0000-00006EA90000}"/>
    <cellStyle name="汇总 2 2 2" xfId="16667" xr:uid="{00000000-0005-0000-0000-00006FA90000}"/>
    <cellStyle name="汇总 2 2 2 2" xfId="28221" xr:uid="{00000000-0005-0000-0000-000070A90000}"/>
    <cellStyle name="汇总 2 2 2 3" xfId="39102" xr:uid="{00000000-0005-0000-0000-000071A90000}"/>
    <cellStyle name="汇总 2 2 3" xfId="18499" xr:uid="{00000000-0005-0000-0000-000072A90000}"/>
    <cellStyle name="汇总 2 2 3 2" xfId="29987" xr:uid="{00000000-0005-0000-0000-000073A90000}"/>
    <cellStyle name="汇总 2 2 3 3" xfId="40786" xr:uid="{00000000-0005-0000-0000-000074A90000}"/>
    <cellStyle name="汇总 2 2 4" xfId="20186" xr:uid="{00000000-0005-0000-0000-000075A90000}"/>
    <cellStyle name="汇总 2 2 4 2" xfId="31674" xr:uid="{00000000-0005-0000-0000-000076A90000}"/>
    <cellStyle name="汇总 2 2 4 3" xfId="42326" xr:uid="{00000000-0005-0000-0000-000077A90000}"/>
    <cellStyle name="汇总 2 2 5" xfId="21920" xr:uid="{00000000-0005-0000-0000-000078A90000}"/>
    <cellStyle name="汇总 2 2 5 2" xfId="33401" xr:uid="{00000000-0005-0000-0000-000079A90000}"/>
    <cellStyle name="汇总 2 2 5 3" xfId="43865" xr:uid="{00000000-0005-0000-0000-00007AA90000}"/>
    <cellStyle name="汇总 2 2 6" xfId="12087" xr:uid="{00000000-0005-0000-0000-00007BA90000}"/>
    <cellStyle name="汇总 2 2 7" xfId="23744" xr:uid="{00000000-0005-0000-0000-00007CA90000}"/>
    <cellStyle name="汇总 2 2 8" xfId="35079" xr:uid="{00000000-0005-0000-0000-00007DA90000}"/>
    <cellStyle name="汇总 2 3" xfId="7927" xr:uid="{00000000-0005-0000-0000-00007EA90000}"/>
    <cellStyle name="汇总 2 3 2" xfId="16912" xr:uid="{00000000-0005-0000-0000-00007FA90000}"/>
    <cellStyle name="汇总 2 3 2 2" xfId="28466" xr:uid="{00000000-0005-0000-0000-000080A90000}"/>
    <cellStyle name="汇总 2 3 2 3" xfId="39307" xr:uid="{00000000-0005-0000-0000-000081A90000}"/>
    <cellStyle name="汇总 2 3 3" xfId="18691" xr:uid="{00000000-0005-0000-0000-000082A90000}"/>
    <cellStyle name="汇总 2 3 3 2" xfId="30179" xr:uid="{00000000-0005-0000-0000-000083A90000}"/>
    <cellStyle name="汇总 2 3 3 3" xfId="40975" xr:uid="{00000000-0005-0000-0000-000084A90000}"/>
    <cellStyle name="汇总 2 3 4" xfId="20399" xr:uid="{00000000-0005-0000-0000-000085A90000}"/>
    <cellStyle name="汇总 2 3 4 2" xfId="31887" xr:uid="{00000000-0005-0000-0000-000086A90000}"/>
    <cellStyle name="汇总 2 3 4 3" xfId="42503" xr:uid="{00000000-0005-0000-0000-000087A90000}"/>
    <cellStyle name="汇总 2 3 5" xfId="22133" xr:uid="{00000000-0005-0000-0000-000088A90000}"/>
    <cellStyle name="汇总 2 3 5 2" xfId="33614" xr:uid="{00000000-0005-0000-0000-000089A90000}"/>
    <cellStyle name="汇总 2 3 5 3" xfId="44042" xr:uid="{00000000-0005-0000-0000-00008AA90000}"/>
    <cellStyle name="汇总 2 3 6" xfId="12378" xr:uid="{00000000-0005-0000-0000-00008BA90000}"/>
    <cellStyle name="汇总 2 3 7" xfId="23957" xr:uid="{00000000-0005-0000-0000-00008CA90000}"/>
    <cellStyle name="汇总 2 3 8" xfId="35292" xr:uid="{00000000-0005-0000-0000-00008DA90000}"/>
    <cellStyle name="汇总 2 4" xfId="8040" xr:uid="{00000000-0005-0000-0000-00008EA90000}"/>
    <cellStyle name="汇总 2 4 2" xfId="17025" xr:uid="{00000000-0005-0000-0000-00008FA90000}"/>
    <cellStyle name="汇总 2 4 2 2" xfId="28579" xr:uid="{00000000-0005-0000-0000-000090A90000}"/>
    <cellStyle name="汇总 2 4 2 3" xfId="39416" xr:uid="{00000000-0005-0000-0000-000091A90000}"/>
    <cellStyle name="汇总 2 4 3" xfId="18802" xr:uid="{00000000-0005-0000-0000-000092A90000}"/>
    <cellStyle name="汇总 2 4 3 2" xfId="30290" xr:uid="{00000000-0005-0000-0000-000093A90000}"/>
    <cellStyle name="汇总 2 4 3 3" xfId="41085" xr:uid="{00000000-0005-0000-0000-000094A90000}"/>
    <cellStyle name="汇总 2 4 4" xfId="20512" xr:uid="{00000000-0005-0000-0000-000095A90000}"/>
    <cellStyle name="汇总 2 4 4 2" xfId="32000" xr:uid="{00000000-0005-0000-0000-000096A90000}"/>
    <cellStyle name="汇总 2 4 4 3" xfId="42612" xr:uid="{00000000-0005-0000-0000-000097A90000}"/>
    <cellStyle name="汇总 2 4 5" xfId="22246" xr:uid="{00000000-0005-0000-0000-000098A90000}"/>
    <cellStyle name="汇总 2 4 5 2" xfId="33727" xr:uid="{00000000-0005-0000-0000-000099A90000}"/>
    <cellStyle name="汇总 2 4 5 3" xfId="44151" xr:uid="{00000000-0005-0000-0000-00009AA90000}"/>
    <cellStyle name="汇总 2 4 6" xfId="12491" xr:uid="{00000000-0005-0000-0000-00009BA90000}"/>
    <cellStyle name="汇总 2 4 7" xfId="24070" xr:uid="{00000000-0005-0000-0000-00009CA90000}"/>
    <cellStyle name="汇总 2 4 8" xfId="35405" xr:uid="{00000000-0005-0000-0000-00009DA90000}"/>
    <cellStyle name="汇总 2 5" xfId="10624" xr:uid="{00000000-0005-0000-0000-00009EA90000}"/>
    <cellStyle name="汇总 2 6" xfId="14319" xr:uid="{00000000-0005-0000-0000-00009FA90000}"/>
    <cellStyle name="汇总 2 6 2" xfId="25883" xr:uid="{00000000-0005-0000-0000-0000A0A90000}"/>
    <cellStyle name="汇总 2 6 3" xfId="37044" xr:uid="{00000000-0005-0000-0000-0000A1A90000}"/>
    <cellStyle name="汇总 2 7" xfId="14541" xr:uid="{00000000-0005-0000-0000-0000A2A90000}"/>
    <cellStyle name="汇总 2 7 2" xfId="26105" xr:uid="{00000000-0005-0000-0000-0000A3A90000}"/>
    <cellStyle name="汇总 2 7 3" xfId="37248" xr:uid="{00000000-0005-0000-0000-0000A4A90000}"/>
    <cellStyle name="汇总 2 8" xfId="14417" xr:uid="{00000000-0005-0000-0000-0000A5A90000}"/>
    <cellStyle name="汇总 2 8 2" xfId="25981" xr:uid="{00000000-0005-0000-0000-0000A6A90000}"/>
    <cellStyle name="汇总 2 8 3" xfId="37125" xr:uid="{00000000-0005-0000-0000-0000A7A90000}"/>
    <cellStyle name="汇总 2 9" xfId="13997" xr:uid="{00000000-0005-0000-0000-0000A8A90000}"/>
    <cellStyle name="汇总 2 9 2" xfId="25561" xr:uid="{00000000-0005-0000-0000-0000A9A90000}"/>
    <cellStyle name="汇总 2 9 3" xfId="36763" xr:uid="{00000000-0005-0000-0000-0000AAA90000}"/>
    <cellStyle name="汇总 3" xfId="5153" xr:uid="{00000000-0005-0000-0000-0000ABA90000}"/>
    <cellStyle name="汇总 4" xfId="5696" xr:uid="{00000000-0005-0000-0000-0000ACA90000}"/>
    <cellStyle name="汇总 4 2" xfId="15405" xr:uid="{00000000-0005-0000-0000-0000ADA90000}"/>
    <cellStyle name="汇总 4 2 2" xfId="26959" xr:uid="{00000000-0005-0000-0000-0000AEA90000}"/>
    <cellStyle name="汇总 4 2 3" xfId="37981" xr:uid="{00000000-0005-0000-0000-0000AFA90000}"/>
    <cellStyle name="汇总 4 3" xfId="17353" xr:uid="{00000000-0005-0000-0000-0000B0A90000}"/>
    <cellStyle name="汇总 4 3 2" xfId="28841" xr:uid="{00000000-0005-0000-0000-0000B1A90000}"/>
    <cellStyle name="汇总 4 3 3" xfId="39645" xr:uid="{00000000-0005-0000-0000-0000B2A90000}"/>
    <cellStyle name="汇总 4 4" xfId="18941" xr:uid="{00000000-0005-0000-0000-0000B3A90000}"/>
    <cellStyle name="汇总 4 4 2" xfId="30429" xr:uid="{00000000-0005-0000-0000-0000B4A90000}"/>
    <cellStyle name="汇总 4 4 3" xfId="41218" xr:uid="{00000000-0005-0000-0000-0000B5A90000}"/>
    <cellStyle name="汇总 4 5" xfId="20679" xr:uid="{00000000-0005-0000-0000-0000B6A90000}"/>
    <cellStyle name="汇总 4 5 2" xfId="32163" xr:uid="{00000000-0005-0000-0000-0000B7A90000}"/>
    <cellStyle name="汇总 4 5 3" xfId="42764" xr:uid="{00000000-0005-0000-0000-0000B8A90000}"/>
    <cellStyle name="汇总 4 6" xfId="10783" xr:uid="{00000000-0005-0000-0000-0000B9A90000}"/>
    <cellStyle name="汇总 4 7" xfId="22501" xr:uid="{00000000-0005-0000-0000-0000BAA90000}"/>
    <cellStyle name="汇总 4 8" xfId="33848" xr:uid="{00000000-0005-0000-0000-0000BBA90000}"/>
    <cellStyle name="汇总 5" xfId="6970" xr:uid="{00000000-0005-0000-0000-0000BCA90000}"/>
    <cellStyle name="汇总 5 2" xfId="16251" xr:uid="{00000000-0005-0000-0000-0000BDA90000}"/>
    <cellStyle name="汇总 5 2 2" xfId="27805" xr:uid="{00000000-0005-0000-0000-0000BEA90000}"/>
    <cellStyle name="汇总 5 2 3" xfId="38731" xr:uid="{00000000-0005-0000-0000-0000BFA90000}"/>
    <cellStyle name="汇总 5 3" xfId="18120" xr:uid="{00000000-0005-0000-0000-0000C0A90000}"/>
    <cellStyle name="汇总 5 3 2" xfId="29608" xr:uid="{00000000-0005-0000-0000-0000C1A90000}"/>
    <cellStyle name="汇总 5 3 3" xfId="40409" xr:uid="{00000000-0005-0000-0000-0000C2A90000}"/>
    <cellStyle name="汇总 5 4" xfId="19770" xr:uid="{00000000-0005-0000-0000-0000C3A90000}"/>
    <cellStyle name="汇总 5 4 2" xfId="31258" xr:uid="{00000000-0005-0000-0000-0000C4A90000}"/>
    <cellStyle name="汇总 5 4 3" xfId="41955" xr:uid="{00000000-0005-0000-0000-0000C5A90000}"/>
    <cellStyle name="汇总 5 5" xfId="21504" xr:uid="{00000000-0005-0000-0000-0000C6A90000}"/>
    <cellStyle name="汇总 5 5 2" xfId="32985" xr:uid="{00000000-0005-0000-0000-0000C7A90000}"/>
    <cellStyle name="汇总 5 5 3" xfId="43494" xr:uid="{00000000-0005-0000-0000-0000C8A90000}"/>
    <cellStyle name="汇总 5 6" xfId="11673" xr:uid="{00000000-0005-0000-0000-0000C9A90000}"/>
    <cellStyle name="汇总 5 7" xfId="23328" xr:uid="{00000000-0005-0000-0000-0000CAA90000}"/>
    <cellStyle name="汇总 5 8" xfId="34665" xr:uid="{00000000-0005-0000-0000-0000CBA90000}"/>
    <cellStyle name="汇总 6" xfId="10623" xr:uid="{00000000-0005-0000-0000-0000CCA90000}"/>
    <cellStyle name="汇总 7" xfId="13780" xr:uid="{00000000-0005-0000-0000-0000CDA90000}"/>
    <cellStyle name="汇总 7 2" xfId="25344" xr:uid="{00000000-0005-0000-0000-0000CEA90000}"/>
    <cellStyle name="汇总 7 3" xfId="36571" xr:uid="{00000000-0005-0000-0000-0000CFA90000}"/>
    <cellStyle name="汇总 8" xfId="13873" xr:uid="{00000000-0005-0000-0000-0000D0A90000}"/>
    <cellStyle name="汇总 8 2" xfId="25437" xr:uid="{00000000-0005-0000-0000-0000D1A90000}"/>
    <cellStyle name="汇总 8 3" xfId="36647" xr:uid="{00000000-0005-0000-0000-0000D2A90000}"/>
    <cellStyle name="汇总 9" xfId="14468" xr:uid="{00000000-0005-0000-0000-0000D3A90000}"/>
    <cellStyle name="汇总 9 2" xfId="26032" xr:uid="{00000000-0005-0000-0000-0000D4A90000}"/>
    <cellStyle name="汇总 9 3" xfId="37176" xr:uid="{00000000-0005-0000-0000-0000D5A90000}"/>
    <cellStyle name="注释" xfId="5154" xr:uid="{00000000-0005-0000-0000-0000D6A90000}"/>
    <cellStyle name="注释 10" xfId="12980" xr:uid="{00000000-0005-0000-0000-0000D7A90000}"/>
    <cellStyle name="注释 10 2" xfId="24550" xr:uid="{00000000-0005-0000-0000-0000D8A90000}"/>
    <cellStyle name="注释 10 3" xfId="35845" xr:uid="{00000000-0005-0000-0000-0000D9A90000}"/>
    <cellStyle name="注释 11" xfId="12788" xr:uid="{00000000-0005-0000-0000-0000DAA90000}"/>
    <cellStyle name="注释 11 2" xfId="24358" xr:uid="{00000000-0005-0000-0000-0000DBA90000}"/>
    <cellStyle name="注释 11 3" xfId="35679" xr:uid="{00000000-0005-0000-0000-0000DCA90000}"/>
    <cellStyle name="注释 12" xfId="9680" xr:uid="{00000000-0005-0000-0000-0000DDA90000}"/>
    <cellStyle name="注释 13" xfId="8163" xr:uid="{00000000-0005-0000-0000-0000DEA90000}"/>
    <cellStyle name="注释 2" xfId="5155" xr:uid="{00000000-0005-0000-0000-0000DFA90000}"/>
    <cellStyle name="注释 2 10" xfId="9242" xr:uid="{00000000-0005-0000-0000-0000E0A90000}"/>
    <cellStyle name="注释 2 11" xfId="8533" xr:uid="{00000000-0005-0000-0000-0000E1A90000}"/>
    <cellStyle name="注释 2 12" xfId="10611" xr:uid="{00000000-0005-0000-0000-0000E2A90000}"/>
    <cellStyle name="注释 2 2" xfId="7464" xr:uid="{00000000-0005-0000-0000-0000E3A90000}"/>
    <cellStyle name="注释 2 2 2" xfId="16668" xr:uid="{00000000-0005-0000-0000-0000E4A90000}"/>
    <cellStyle name="注释 2 2 2 2" xfId="28222" xr:uid="{00000000-0005-0000-0000-0000E5A90000}"/>
    <cellStyle name="注释 2 2 2 3" xfId="39103" xr:uid="{00000000-0005-0000-0000-0000E6A90000}"/>
    <cellStyle name="注释 2 2 3" xfId="18500" xr:uid="{00000000-0005-0000-0000-0000E7A90000}"/>
    <cellStyle name="注释 2 2 3 2" xfId="29988" xr:uid="{00000000-0005-0000-0000-0000E8A90000}"/>
    <cellStyle name="注释 2 2 3 3" xfId="40787" xr:uid="{00000000-0005-0000-0000-0000E9A90000}"/>
    <cellStyle name="注释 2 2 4" xfId="20187" xr:uid="{00000000-0005-0000-0000-0000EAA90000}"/>
    <cellStyle name="注释 2 2 4 2" xfId="31675" xr:uid="{00000000-0005-0000-0000-0000EBA90000}"/>
    <cellStyle name="注释 2 2 4 3" xfId="42327" xr:uid="{00000000-0005-0000-0000-0000ECA90000}"/>
    <cellStyle name="注释 2 2 5" xfId="21921" xr:uid="{00000000-0005-0000-0000-0000EDA90000}"/>
    <cellStyle name="注释 2 2 5 2" xfId="33402" xr:uid="{00000000-0005-0000-0000-0000EEA90000}"/>
    <cellStyle name="注释 2 2 5 3" xfId="43866" xr:uid="{00000000-0005-0000-0000-0000EFA90000}"/>
    <cellStyle name="注释 2 2 6" xfId="12088" xr:uid="{00000000-0005-0000-0000-0000F0A90000}"/>
    <cellStyle name="注释 2 2 7" xfId="23745" xr:uid="{00000000-0005-0000-0000-0000F1A90000}"/>
    <cellStyle name="注释 2 2 8" xfId="35080" xr:uid="{00000000-0005-0000-0000-0000F2A90000}"/>
    <cellStyle name="注释 2 3" xfId="6389" xr:uid="{00000000-0005-0000-0000-0000F3A90000}"/>
    <cellStyle name="注释 2 3 2" xfId="15670" xr:uid="{00000000-0005-0000-0000-0000F4A90000}"/>
    <cellStyle name="注释 2 3 2 2" xfId="27224" xr:uid="{00000000-0005-0000-0000-0000F5A90000}"/>
    <cellStyle name="注释 2 3 2 3" xfId="38218" xr:uid="{00000000-0005-0000-0000-0000F6A90000}"/>
    <cellStyle name="注释 2 3 3" xfId="17599" xr:uid="{00000000-0005-0000-0000-0000F7A90000}"/>
    <cellStyle name="注释 2 3 3 2" xfId="29087" xr:uid="{00000000-0005-0000-0000-0000F8A90000}"/>
    <cellStyle name="注释 2 3 3 3" xfId="39890" xr:uid="{00000000-0005-0000-0000-0000F9A90000}"/>
    <cellStyle name="注释 2 3 4" xfId="19189" xr:uid="{00000000-0005-0000-0000-0000FAA90000}"/>
    <cellStyle name="注释 2 3 4 2" xfId="30677" xr:uid="{00000000-0005-0000-0000-0000FBA90000}"/>
    <cellStyle name="注释 2 3 4 3" xfId="41442" xr:uid="{00000000-0005-0000-0000-0000FCA90000}"/>
    <cellStyle name="注释 2 3 5" xfId="20923" xr:uid="{00000000-0005-0000-0000-0000FDA90000}"/>
    <cellStyle name="注释 2 3 5 2" xfId="32404" xr:uid="{00000000-0005-0000-0000-0000FEA90000}"/>
    <cellStyle name="注释 2 3 5 3" xfId="42981" xr:uid="{00000000-0005-0000-0000-0000FFA90000}"/>
    <cellStyle name="注释 2 3 6" xfId="11092" xr:uid="{00000000-0005-0000-0000-000000AA0000}"/>
    <cellStyle name="注释 2 3 7" xfId="22747" xr:uid="{00000000-0005-0000-0000-000001AA0000}"/>
    <cellStyle name="注释 2 3 8" xfId="34084" xr:uid="{00000000-0005-0000-0000-000002AA0000}"/>
    <cellStyle name="注释 2 4" xfId="8041" xr:uid="{00000000-0005-0000-0000-000003AA0000}"/>
    <cellStyle name="注释 2 4 2" xfId="17026" xr:uid="{00000000-0005-0000-0000-000004AA0000}"/>
    <cellStyle name="注释 2 4 2 2" xfId="28580" xr:uid="{00000000-0005-0000-0000-000005AA0000}"/>
    <cellStyle name="注释 2 4 2 3" xfId="39417" xr:uid="{00000000-0005-0000-0000-000006AA0000}"/>
    <cellStyle name="注释 2 4 3" xfId="18803" xr:uid="{00000000-0005-0000-0000-000007AA0000}"/>
    <cellStyle name="注释 2 4 3 2" xfId="30291" xr:uid="{00000000-0005-0000-0000-000008AA0000}"/>
    <cellStyle name="注释 2 4 3 3" xfId="41086" xr:uid="{00000000-0005-0000-0000-000009AA0000}"/>
    <cellStyle name="注释 2 4 4" xfId="20513" xr:uid="{00000000-0005-0000-0000-00000AAA0000}"/>
    <cellStyle name="注释 2 4 4 2" xfId="32001" xr:uid="{00000000-0005-0000-0000-00000BAA0000}"/>
    <cellStyle name="注释 2 4 4 3" xfId="42613" xr:uid="{00000000-0005-0000-0000-00000CAA0000}"/>
    <cellStyle name="注释 2 4 5" xfId="22247" xr:uid="{00000000-0005-0000-0000-00000DAA0000}"/>
    <cellStyle name="注释 2 4 5 2" xfId="33728" xr:uid="{00000000-0005-0000-0000-00000EAA0000}"/>
    <cellStyle name="注释 2 4 5 3" xfId="44152" xr:uid="{00000000-0005-0000-0000-00000FAA0000}"/>
    <cellStyle name="注释 2 4 6" xfId="12492" xr:uid="{00000000-0005-0000-0000-000010AA0000}"/>
    <cellStyle name="注释 2 4 7" xfId="24071" xr:uid="{00000000-0005-0000-0000-000011AA0000}"/>
    <cellStyle name="注释 2 4 8" xfId="35406" xr:uid="{00000000-0005-0000-0000-000012AA0000}"/>
    <cellStyle name="注释 2 5" xfId="10626" xr:uid="{00000000-0005-0000-0000-000013AA0000}"/>
    <cellStyle name="注释 2 6" xfId="14320" xr:uid="{00000000-0005-0000-0000-000014AA0000}"/>
    <cellStyle name="注释 2 6 2" xfId="25884" xr:uid="{00000000-0005-0000-0000-000015AA0000}"/>
    <cellStyle name="注释 2 6 3" xfId="37045" xr:uid="{00000000-0005-0000-0000-000016AA0000}"/>
    <cellStyle name="注释 2 7" xfId="13396" xr:uid="{00000000-0005-0000-0000-000017AA0000}"/>
    <cellStyle name="注释 2 7 2" xfId="24963" xr:uid="{00000000-0005-0000-0000-000018AA0000}"/>
    <cellStyle name="注释 2 7 3" xfId="36232" xr:uid="{00000000-0005-0000-0000-000019AA0000}"/>
    <cellStyle name="注释 2 8" xfId="16706" xr:uid="{00000000-0005-0000-0000-00001AAA0000}"/>
    <cellStyle name="注释 2 8 2" xfId="28260" xr:uid="{00000000-0005-0000-0000-00001BAA0000}"/>
    <cellStyle name="注释 2 8 3" xfId="39137" xr:uid="{00000000-0005-0000-0000-00001CAA0000}"/>
    <cellStyle name="注释 2 9" xfId="17208" xr:uid="{00000000-0005-0000-0000-00001DAA0000}"/>
    <cellStyle name="注释 2 9 2" xfId="28696" xr:uid="{00000000-0005-0000-0000-00001EAA0000}"/>
    <cellStyle name="注释 2 9 3" xfId="39515" xr:uid="{00000000-0005-0000-0000-00001FAA0000}"/>
    <cellStyle name="注释 3" xfId="5156" xr:uid="{00000000-0005-0000-0000-000020AA0000}"/>
    <cellStyle name="注释 3 10" xfId="9250" xr:uid="{00000000-0005-0000-0000-000021AA0000}"/>
    <cellStyle name="注释 3 11" xfId="8386" xr:uid="{00000000-0005-0000-0000-000022AA0000}"/>
    <cellStyle name="注释 3 12" xfId="8577" xr:uid="{00000000-0005-0000-0000-000023AA0000}"/>
    <cellStyle name="注释 3 2" xfId="7474" xr:uid="{00000000-0005-0000-0000-000024AA0000}"/>
    <cellStyle name="注释 3 2 2" xfId="16675" xr:uid="{00000000-0005-0000-0000-000025AA0000}"/>
    <cellStyle name="注释 3 2 2 2" xfId="28229" xr:uid="{00000000-0005-0000-0000-000026AA0000}"/>
    <cellStyle name="注释 3 2 2 3" xfId="39110" xr:uid="{00000000-0005-0000-0000-000027AA0000}"/>
    <cellStyle name="注释 3 2 3" xfId="18507" xr:uid="{00000000-0005-0000-0000-000028AA0000}"/>
    <cellStyle name="注释 3 2 3 2" xfId="29995" xr:uid="{00000000-0005-0000-0000-000029AA0000}"/>
    <cellStyle name="注释 3 2 3 3" xfId="40794" xr:uid="{00000000-0005-0000-0000-00002AAA0000}"/>
    <cellStyle name="注释 3 2 4" xfId="20194" xr:uid="{00000000-0005-0000-0000-00002BAA0000}"/>
    <cellStyle name="注释 3 2 4 2" xfId="31682" xr:uid="{00000000-0005-0000-0000-00002CAA0000}"/>
    <cellStyle name="注释 3 2 4 3" xfId="42334" xr:uid="{00000000-0005-0000-0000-00002DAA0000}"/>
    <cellStyle name="注释 3 2 5" xfId="21928" xr:uid="{00000000-0005-0000-0000-00002EAA0000}"/>
    <cellStyle name="注释 3 2 5 2" xfId="33409" xr:uid="{00000000-0005-0000-0000-00002FAA0000}"/>
    <cellStyle name="注释 3 2 5 3" xfId="43873" xr:uid="{00000000-0005-0000-0000-000030AA0000}"/>
    <cellStyle name="注释 3 2 6" xfId="12095" xr:uid="{00000000-0005-0000-0000-000031AA0000}"/>
    <cellStyle name="注释 3 2 7" xfId="23752" xr:uid="{00000000-0005-0000-0000-000032AA0000}"/>
    <cellStyle name="注释 3 2 8" xfId="35087" xr:uid="{00000000-0005-0000-0000-000033AA0000}"/>
    <cellStyle name="注释 3 3" xfId="7047" xr:uid="{00000000-0005-0000-0000-000034AA0000}"/>
    <cellStyle name="注释 3 3 2" xfId="16328" xr:uid="{00000000-0005-0000-0000-000035AA0000}"/>
    <cellStyle name="注释 3 3 2 2" xfId="27882" xr:uid="{00000000-0005-0000-0000-000036AA0000}"/>
    <cellStyle name="注释 3 3 2 3" xfId="38798" xr:uid="{00000000-0005-0000-0000-000037AA0000}"/>
    <cellStyle name="注释 3 3 3" xfId="18188" xr:uid="{00000000-0005-0000-0000-000038AA0000}"/>
    <cellStyle name="注释 3 3 3 2" xfId="29676" xr:uid="{00000000-0005-0000-0000-000039AA0000}"/>
    <cellStyle name="注释 3 3 3 3" xfId="40477" xr:uid="{00000000-0005-0000-0000-00003AAA0000}"/>
    <cellStyle name="注释 3 3 4" xfId="19847" xr:uid="{00000000-0005-0000-0000-00003BAA0000}"/>
    <cellStyle name="注释 3 3 4 2" xfId="31335" xr:uid="{00000000-0005-0000-0000-00003CAA0000}"/>
    <cellStyle name="注释 3 3 4 3" xfId="42022" xr:uid="{00000000-0005-0000-0000-00003DAA0000}"/>
    <cellStyle name="注释 3 3 5" xfId="21581" xr:uid="{00000000-0005-0000-0000-00003EAA0000}"/>
    <cellStyle name="注释 3 3 5 2" xfId="33062" xr:uid="{00000000-0005-0000-0000-00003FAA0000}"/>
    <cellStyle name="注释 3 3 5 3" xfId="43561" xr:uid="{00000000-0005-0000-0000-000040AA0000}"/>
    <cellStyle name="注释 3 3 6" xfId="11750" xr:uid="{00000000-0005-0000-0000-000041AA0000}"/>
    <cellStyle name="注释 3 3 7" xfId="23405" xr:uid="{00000000-0005-0000-0000-000042AA0000}"/>
    <cellStyle name="注释 3 3 8" xfId="34742" xr:uid="{00000000-0005-0000-0000-000043AA0000}"/>
    <cellStyle name="注释 3 4" xfId="8047" xr:uid="{00000000-0005-0000-0000-000044AA0000}"/>
    <cellStyle name="注释 3 4 2" xfId="17032" xr:uid="{00000000-0005-0000-0000-000045AA0000}"/>
    <cellStyle name="注释 3 4 2 2" xfId="28586" xr:uid="{00000000-0005-0000-0000-000046AA0000}"/>
    <cellStyle name="注释 3 4 2 3" xfId="39423" xr:uid="{00000000-0005-0000-0000-000047AA0000}"/>
    <cellStyle name="注释 3 4 3" xfId="18809" xr:uid="{00000000-0005-0000-0000-000048AA0000}"/>
    <cellStyle name="注释 3 4 3 2" xfId="30297" xr:uid="{00000000-0005-0000-0000-000049AA0000}"/>
    <cellStyle name="注释 3 4 3 3" xfId="41092" xr:uid="{00000000-0005-0000-0000-00004AAA0000}"/>
    <cellStyle name="注释 3 4 4" xfId="20519" xr:uid="{00000000-0005-0000-0000-00004BAA0000}"/>
    <cellStyle name="注释 3 4 4 2" xfId="32007" xr:uid="{00000000-0005-0000-0000-00004CAA0000}"/>
    <cellStyle name="注释 3 4 4 3" xfId="42619" xr:uid="{00000000-0005-0000-0000-00004DAA0000}"/>
    <cellStyle name="注释 3 4 5" xfId="22253" xr:uid="{00000000-0005-0000-0000-00004EAA0000}"/>
    <cellStyle name="注释 3 4 5 2" xfId="33734" xr:uid="{00000000-0005-0000-0000-00004FAA0000}"/>
    <cellStyle name="注释 3 4 5 3" xfId="44158" xr:uid="{00000000-0005-0000-0000-000050AA0000}"/>
    <cellStyle name="注释 3 4 6" xfId="12498" xr:uid="{00000000-0005-0000-0000-000051AA0000}"/>
    <cellStyle name="注释 3 4 7" xfId="24077" xr:uid="{00000000-0005-0000-0000-000052AA0000}"/>
    <cellStyle name="注释 3 4 8" xfId="35412" xr:uid="{00000000-0005-0000-0000-000053AA0000}"/>
    <cellStyle name="注释 3 5" xfId="10627" xr:uid="{00000000-0005-0000-0000-000054AA0000}"/>
    <cellStyle name="注释 3 6" xfId="14329" xr:uid="{00000000-0005-0000-0000-000055AA0000}"/>
    <cellStyle name="注释 3 6 2" xfId="25893" xr:uid="{00000000-0005-0000-0000-000056AA0000}"/>
    <cellStyle name="注释 3 6 3" xfId="37053" xr:uid="{00000000-0005-0000-0000-000057AA0000}"/>
    <cellStyle name="注释 3 7" xfId="13395" xr:uid="{00000000-0005-0000-0000-000058AA0000}"/>
    <cellStyle name="注释 3 7 2" xfId="24962" xr:uid="{00000000-0005-0000-0000-000059AA0000}"/>
    <cellStyle name="注释 3 7 3" xfId="36231" xr:uid="{00000000-0005-0000-0000-00005AAA0000}"/>
    <cellStyle name="注释 3 8" xfId="12637" xr:uid="{00000000-0005-0000-0000-00005BAA0000}"/>
    <cellStyle name="注释 3 8 2" xfId="24207" xr:uid="{00000000-0005-0000-0000-00005CAA0000}"/>
    <cellStyle name="注释 3 8 3" xfId="35538" xr:uid="{00000000-0005-0000-0000-00005DAA0000}"/>
    <cellStyle name="注释 3 9" xfId="17161" xr:uid="{00000000-0005-0000-0000-00005EAA0000}"/>
    <cellStyle name="注释 3 9 2" xfId="28649" xr:uid="{00000000-0005-0000-0000-00005FAA0000}"/>
    <cellStyle name="注释 3 9 3" xfId="39470" xr:uid="{00000000-0005-0000-0000-000060AA0000}"/>
    <cellStyle name="注释 4" xfId="5697" xr:uid="{00000000-0005-0000-0000-000061AA0000}"/>
    <cellStyle name="注释 4 2" xfId="15406" xr:uid="{00000000-0005-0000-0000-000062AA0000}"/>
    <cellStyle name="注释 4 2 2" xfId="26960" xr:uid="{00000000-0005-0000-0000-000063AA0000}"/>
    <cellStyle name="注释 4 2 3" xfId="37982" xr:uid="{00000000-0005-0000-0000-000064AA0000}"/>
    <cellStyle name="注释 4 3" xfId="17354" xr:uid="{00000000-0005-0000-0000-000065AA0000}"/>
    <cellStyle name="注释 4 3 2" xfId="28842" xr:uid="{00000000-0005-0000-0000-000066AA0000}"/>
    <cellStyle name="注释 4 3 3" xfId="39646" xr:uid="{00000000-0005-0000-0000-000067AA0000}"/>
    <cellStyle name="注释 4 4" xfId="18942" xr:uid="{00000000-0005-0000-0000-000068AA0000}"/>
    <cellStyle name="注释 4 4 2" xfId="30430" xr:uid="{00000000-0005-0000-0000-000069AA0000}"/>
    <cellStyle name="注释 4 4 3" xfId="41219" xr:uid="{00000000-0005-0000-0000-00006AAA0000}"/>
    <cellStyle name="注释 4 5" xfId="20680" xr:uid="{00000000-0005-0000-0000-00006BAA0000}"/>
    <cellStyle name="注释 4 5 2" xfId="32164" xr:uid="{00000000-0005-0000-0000-00006CAA0000}"/>
    <cellStyle name="注释 4 5 3" xfId="42765" xr:uid="{00000000-0005-0000-0000-00006DAA0000}"/>
    <cellStyle name="注释 4 6" xfId="10784" xr:uid="{00000000-0005-0000-0000-00006EAA0000}"/>
    <cellStyle name="注释 4 7" xfId="22502" xr:uid="{00000000-0005-0000-0000-00006FAA0000}"/>
    <cellStyle name="注释 4 8" xfId="33849" xr:uid="{00000000-0005-0000-0000-000070AA0000}"/>
    <cellStyle name="注释 5" xfId="6971" xr:uid="{00000000-0005-0000-0000-000071AA0000}"/>
    <cellStyle name="注释 5 2" xfId="16252" xr:uid="{00000000-0005-0000-0000-000072AA0000}"/>
    <cellStyle name="注释 5 2 2" xfId="27806" xr:uid="{00000000-0005-0000-0000-000073AA0000}"/>
    <cellStyle name="注释 5 2 3" xfId="38732" xr:uid="{00000000-0005-0000-0000-000074AA0000}"/>
    <cellStyle name="注释 5 3" xfId="18121" xr:uid="{00000000-0005-0000-0000-000075AA0000}"/>
    <cellStyle name="注释 5 3 2" xfId="29609" xr:uid="{00000000-0005-0000-0000-000076AA0000}"/>
    <cellStyle name="注释 5 3 3" xfId="40410" xr:uid="{00000000-0005-0000-0000-000077AA0000}"/>
    <cellStyle name="注释 5 4" xfId="19771" xr:uid="{00000000-0005-0000-0000-000078AA0000}"/>
    <cellStyle name="注释 5 4 2" xfId="31259" xr:uid="{00000000-0005-0000-0000-000079AA0000}"/>
    <cellStyle name="注释 5 4 3" xfId="41956" xr:uid="{00000000-0005-0000-0000-00007AAA0000}"/>
    <cellStyle name="注释 5 5" xfId="21505" xr:uid="{00000000-0005-0000-0000-00007BAA0000}"/>
    <cellStyle name="注释 5 5 2" xfId="32986" xr:uid="{00000000-0005-0000-0000-00007CAA0000}"/>
    <cellStyle name="注释 5 5 3" xfId="43495" xr:uid="{00000000-0005-0000-0000-00007DAA0000}"/>
    <cellStyle name="注释 5 6" xfId="11674" xr:uid="{00000000-0005-0000-0000-00007EAA0000}"/>
    <cellStyle name="注释 5 7" xfId="23329" xr:uid="{00000000-0005-0000-0000-00007FAA0000}"/>
    <cellStyle name="注释 5 8" xfId="34666" xr:uid="{00000000-0005-0000-0000-000080AA0000}"/>
    <cellStyle name="注释 6" xfId="6788" xr:uid="{00000000-0005-0000-0000-000081AA0000}"/>
    <cellStyle name="注释 6 2" xfId="16069" xr:uid="{00000000-0005-0000-0000-000082AA0000}"/>
    <cellStyle name="注释 6 2 2" xfId="27623" xr:uid="{00000000-0005-0000-0000-000083AA0000}"/>
    <cellStyle name="注释 6 2 3" xfId="38570" xr:uid="{00000000-0005-0000-0000-000084AA0000}"/>
    <cellStyle name="注释 6 3" xfId="17957" xr:uid="{00000000-0005-0000-0000-000085AA0000}"/>
    <cellStyle name="注释 6 3 2" xfId="29445" xr:uid="{00000000-0005-0000-0000-000086AA0000}"/>
    <cellStyle name="注释 6 3 3" xfId="40247" xr:uid="{00000000-0005-0000-0000-000087AA0000}"/>
    <cellStyle name="注释 6 4" xfId="19588" xr:uid="{00000000-0005-0000-0000-000088AA0000}"/>
    <cellStyle name="注释 6 4 2" xfId="31076" xr:uid="{00000000-0005-0000-0000-000089AA0000}"/>
    <cellStyle name="注释 6 4 3" xfId="41794" xr:uid="{00000000-0005-0000-0000-00008AAA0000}"/>
    <cellStyle name="注释 6 5" xfId="21322" xr:uid="{00000000-0005-0000-0000-00008BAA0000}"/>
    <cellStyle name="注释 6 5 2" xfId="32803" xr:uid="{00000000-0005-0000-0000-00008CAA0000}"/>
    <cellStyle name="注释 6 5 3" xfId="43333" xr:uid="{00000000-0005-0000-0000-00008DAA0000}"/>
    <cellStyle name="注释 6 6" xfId="11491" xr:uid="{00000000-0005-0000-0000-00008EAA0000}"/>
    <cellStyle name="注释 6 7" xfId="23146" xr:uid="{00000000-0005-0000-0000-00008FAA0000}"/>
    <cellStyle name="注释 6 8" xfId="34483" xr:uid="{00000000-0005-0000-0000-000090AA0000}"/>
    <cellStyle name="注释 7" xfId="10625" xr:uid="{00000000-0005-0000-0000-000091AA0000}"/>
    <cellStyle name="注释 8" xfId="13781" xr:uid="{00000000-0005-0000-0000-000092AA0000}"/>
    <cellStyle name="注释 8 2" xfId="25345" xr:uid="{00000000-0005-0000-0000-000093AA0000}"/>
    <cellStyle name="注释 8 3" xfId="36572" xr:uid="{00000000-0005-0000-0000-000094AA0000}"/>
    <cellStyle name="注释 9" xfId="13004" xr:uid="{00000000-0005-0000-0000-000095AA0000}"/>
    <cellStyle name="注释 9 2" xfId="24573" xr:uid="{00000000-0005-0000-0000-000096AA0000}"/>
    <cellStyle name="注释 9 3" xfId="35865" xr:uid="{00000000-0005-0000-0000-000097AA0000}"/>
    <cellStyle name="表示済みのハイパーリンク Submissiono" xfId="5157" xr:uid="{00000000-0005-0000-0000-000098AA0000}"/>
    <cellStyle name="表示済みのハイパーリンク Submissiono 2" xfId="5158" xr:uid="{00000000-0005-0000-0000-000099AA0000}"/>
    <cellStyle name="表示済みのハイパーリンク Submissiono 3" xfId="5698" xr:uid="{00000000-0005-0000-0000-00009AAA0000}"/>
    <cellStyle name="表示済みのハイパーリンク Submissiono 4" xfId="10628" xr:uid="{00000000-0005-0000-0000-00009BAA0000}"/>
    <cellStyle name="解释性文本" xfId="5159" xr:uid="{00000000-0005-0000-0000-00009CAA0000}"/>
    <cellStyle name="解释性文本 2" xfId="5160" xr:uid="{00000000-0005-0000-0000-00009DAA0000}"/>
    <cellStyle name="解释性文本 3" xfId="5699" xr:uid="{00000000-0005-0000-0000-00009EAA0000}"/>
    <cellStyle name="解释性文本 4" xfId="10630" xr:uid="{00000000-0005-0000-0000-00009FAA0000}"/>
    <cellStyle name="警告文本" xfId="5161" xr:uid="{00000000-0005-0000-0000-0000A0AA0000}"/>
    <cellStyle name="警告文本 2" xfId="5162" xr:uid="{00000000-0005-0000-0000-0000A1AA0000}"/>
    <cellStyle name="警告文本 3" xfId="5700" xr:uid="{00000000-0005-0000-0000-0000A2AA0000}"/>
    <cellStyle name="警告文本 4" xfId="10631" xr:uid="{00000000-0005-0000-0000-0000A3AA0000}"/>
    <cellStyle name="计算" xfId="5163" xr:uid="{00000000-0005-0000-0000-0000A4AA0000}"/>
    <cellStyle name="计算 10" xfId="12974" xr:uid="{00000000-0005-0000-0000-0000A5AA0000}"/>
    <cellStyle name="计算 10 2" xfId="24544" xr:uid="{00000000-0005-0000-0000-0000A6AA0000}"/>
    <cellStyle name="计算 10 3" xfId="35842" xr:uid="{00000000-0005-0000-0000-0000A7AA0000}"/>
    <cellStyle name="计算 11" xfId="13779" xr:uid="{00000000-0005-0000-0000-0000A8AA0000}"/>
    <cellStyle name="计算 11 2" xfId="25343" xr:uid="{00000000-0005-0000-0000-0000A9AA0000}"/>
    <cellStyle name="计算 11 3" xfId="36570" xr:uid="{00000000-0005-0000-0000-0000AAAA0000}"/>
    <cellStyle name="计算 12" xfId="8279" xr:uid="{00000000-0005-0000-0000-0000ABAA0000}"/>
    <cellStyle name="计算 13" xfId="8206" xr:uid="{00000000-0005-0000-0000-0000ACAA0000}"/>
    <cellStyle name="计算 2" xfId="5164" xr:uid="{00000000-0005-0000-0000-0000ADAA0000}"/>
    <cellStyle name="计算 2 10" xfId="9243" xr:uid="{00000000-0005-0000-0000-0000AEAA0000}"/>
    <cellStyle name="计算 2 11" xfId="8145" xr:uid="{00000000-0005-0000-0000-0000AFAA0000}"/>
    <cellStyle name="计算 2 12" xfId="10213" xr:uid="{00000000-0005-0000-0000-0000B0AA0000}"/>
    <cellStyle name="计算 2 2" xfId="7465" xr:uid="{00000000-0005-0000-0000-0000B1AA0000}"/>
    <cellStyle name="计算 2 2 2" xfId="16669" xr:uid="{00000000-0005-0000-0000-0000B2AA0000}"/>
    <cellStyle name="计算 2 2 2 2" xfId="28223" xr:uid="{00000000-0005-0000-0000-0000B3AA0000}"/>
    <cellStyle name="计算 2 2 2 3" xfId="39104" xr:uid="{00000000-0005-0000-0000-0000B4AA0000}"/>
    <cellStyle name="计算 2 2 3" xfId="18501" xr:uid="{00000000-0005-0000-0000-0000B5AA0000}"/>
    <cellStyle name="计算 2 2 3 2" xfId="29989" xr:uid="{00000000-0005-0000-0000-0000B6AA0000}"/>
    <cellStyle name="计算 2 2 3 3" xfId="40788" xr:uid="{00000000-0005-0000-0000-0000B7AA0000}"/>
    <cellStyle name="计算 2 2 4" xfId="20188" xr:uid="{00000000-0005-0000-0000-0000B8AA0000}"/>
    <cellStyle name="计算 2 2 4 2" xfId="31676" xr:uid="{00000000-0005-0000-0000-0000B9AA0000}"/>
    <cellStyle name="计算 2 2 4 3" xfId="42328" xr:uid="{00000000-0005-0000-0000-0000BAAA0000}"/>
    <cellStyle name="计算 2 2 5" xfId="21922" xr:uid="{00000000-0005-0000-0000-0000BBAA0000}"/>
    <cellStyle name="计算 2 2 5 2" xfId="33403" xr:uid="{00000000-0005-0000-0000-0000BCAA0000}"/>
    <cellStyle name="计算 2 2 5 3" xfId="43867" xr:uid="{00000000-0005-0000-0000-0000BDAA0000}"/>
    <cellStyle name="计算 2 2 6" xfId="12089" xr:uid="{00000000-0005-0000-0000-0000BEAA0000}"/>
    <cellStyle name="计算 2 2 7" xfId="23746" xr:uid="{00000000-0005-0000-0000-0000BFAA0000}"/>
    <cellStyle name="计算 2 2 8" xfId="35081" xr:uid="{00000000-0005-0000-0000-0000C0AA0000}"/>
    <cellStyle name="计算 2 3" xfId="6459" xr:uid="{00000000-0005-0000-0000-0000C1AA0000}"/>
    <cellStyle name="计算 2 3 2" xfId="15740" xr:uid="{00000000-0005-0000-0000-0000C2AA0000}"/>
    <cellStyle name="计算 2 3 2 2" xfId="27294" xr:uid="{00000000-0005-0000-0000-0000C3AA0000}"/>
    <cellStyle name="计算 2 3 2 3" xfId="38279" xr:uid="{00000000-0005-0000-0000-0000C4AA0000}"/>
    <cellStyle name="计算 2 3 3" xfId="17663" xr:uid="{00000000-0005-0000-0000-0000C5AA0000}"/>
    <cellStyle name="计算 2 3 3 2" xfId="29151" xr:uid="{00000000-0005-0000-0000-0000C6AA0000}"/>
    <cellStyle name="计算 2 3 3 3" xfId="39954" xr:uid="{00000000-0005-0000-0000-0000C7AA0000}"/>
    <cellStyle name="计算 2 3 4" xfId="19259" xr:uid="{00000000-0005-0000-0000-0000C8AA0000}"/>
    <cellStyle name="计算 2 3 4 2" xfId="30747" xr:uid="{00000000-0005-0000-0000-0000C9AA0000}"/>
    <cellStyle name="计算 2 3 4 3" xfId="41503" xr:uid="{00000000-0005-0000-0000-0000CAAA0000}"/>
    <cellStyle name="计算 2 3 5" xfId="20993" xr:uid="{00000000-0005-0000-0000-0000CBAA0000}"/>
    <cellStyle name="计算 2 3 5 2" xfId="32474" xr:uid="{00000000-0005-0000-0000-0000CCAA0000}"/>
    <cellStyle name="计算 2 3 5 3" xfId="43042" xr:uid="{00000000-0005-0000-0000-0000CDAA0000}"/>
    <cellStyle name="计算 2 3 6" xfId="11162" xr:uid="{00000000-0005-0000-0000-0000CEAA0000}"/>
    <cellStyle name="计算 2 3 7" xfId="22817" xr:uid="{00000000-0005-0000-0000-0000CFAA0000}"/>
    <cellStyle name="计算 2 3 8" xfId="34154" xr:uid="{00000000-0005-0000-0000-0000D0AA0000}"/>
    <cellStyle name="计算 2 4" xfId="8042" xr:uid="{00000000-0005-0000-0000-0000D1AA0000}"/>
    <cellStyle name="计算 2 4 2" xfId="17027" xr:uid="{00000000-0005-0000-0000-0000D2AA0000}"/>
    <cellStyle name="计算 2 4 2 2" xfId="28581" xr:uid="{00000000-0005-0000-0000-0000D3AA0000}"/>
    <cellStyle name="计算 2 4 2 3" xfId="39418" xr:uid="{00000000-0005-0000-0000-0000D4AA0000}"/>
    <cellStyle name="计算 2 4 3" xfId="18804" xr:uid="{00000000-0005-0000-0000-0000D5AA0000}"/>
    <cellStyle name="计算 2 4 3 2" xfId="30292" xr:uid="{00000000-0005-0000-0000-0000D6AA0000}"/>
    <cellStyle name="计算 2 4 3 3" xfId="41087" xr:uid="{00000000-0005-0000-0000-0000D7AA0000}"/>
    <cellStyle name="计算 2 4 4" xfId="20514" xr:uid="{00000000-0005-0000-0000-0000D8AA0000}"/>
    <cellStyle name="计算 2 4 4 2" xfId="32002" xr:uid="{00000000-0005-0000-0000-0000D9AA0000}"/>
    <cellStyle name="计算 2 4 4 3" xfId="42614" xr:uid="{00000000-0005-0000-0000-0000DAAA0000}"/>
    <cellStyle name="计算 2 4 5" xfId="22248" xr:uid="{00000000-0005-0000-0000-0000DBAA0000}"/>
    <cellStyle name="计算 2 4 5 2" xfId="33729" xr:uid="{00000000-0005-0000-0000-0000DCAA0000}"/>
    <cellStyle name="计算 2 4 5 3" xfId="44153" xr:uid="{00000000-0005-0000-0000-0000DDAA0000}"/>
    <cellStyle name="计算 2 4 6" xfId="12493" xr:uid="{00000000-0005-0000-0000-0000DEAA0000}"/>
    <cellStyle name="计算 2 4 7" xfId="24072" xr:uid="{00000000-0005-0000-0000-0000DFAA0000}"/>
    <cellStyle name="计算 2 4 8" xfId="35407" xr:uid="{00000000-0005-0000-0000-0000E0AA0000}"/>
    <cellStyle name="计算 2 5" xfId="10633" xr:uid="{00000000-0005-0000-0000-0000E1AA0000}"/>
    <cellStyle name="计算 2 6" xfId="14321" xr:uid="{00000000-0005-0000-0000-0000E2AA0000}"/>
    <cellStyle name="计算 2 6 2" xfId="25885" xr:uid="{00000000-0005-0000-0000-0000E3AA0000}"/>
    <cellStyle name="计算 2 6 3" xfId="37046" xr:uid="{00000000-0005-0000-0000-0000E4AA0000}"/>
    <cellStyle name="计算 2 7" xfId="14539" xr:uid="{00000000-0005-0000-0000-0000E5AA0000}"/>
    <cellStyle name="计算 2 7 2" xfId="26103" xr:uid="{00000000-0005-0000-0000-0000E6AA0000}"/>
    <cellStyle name="计算 2 7 3" xfId="37246" xr:uid="{00000000-0005-0000-0000-0000E7AA0000}"/>
    <cellStyle name="计算 2 8" xfId="15202" xr:uid="{00000000-0005-0000-0000-0000E8AA0000}"/>
    <cellStyle name="计算 2 8 2" xfId="26760" xr:uid="{00000000-0005-0000-0000-0000E9AA0000}"/>
    <cellStyle name="计算 2 8 3" xfId="37799" xr:uid="{00000000-0005-0000-0000-0000EAAA0000}"/>
    <cellStyle name="计算 2 9" xfId="15469" xr:uid="{00000000-0005-0000-0000-0000EBAA0000}"/>
    <cellStyle name="计算 2 9 2" xfId="27023" xr:uid="{00000000-0005-0000-0000-0000ECAA0000}"/>
    <cellStyle name="计算 2 9 3" xfId="38045" xr:uid="{00000000-0005-0000-0000-0000EDAA0000}"/>
    <cellStyle name="计算 3" xfId="5165" xr:uid="{00000000-0005-0000-0000-0000EEAA0000}"/>
    <cellStyle name="计算 3 10" xfId="9251" xr:uid="{00000000-0005-0000-0000-0000EFAA0000}"/>
    <cellStyle name="计算 3 11" xfId="8384" xr:uid="{00000000-0005-0000-0000-0000F0AA0000}"/>
    <cellStyle name="计算 3 12" xfId="8274" xr:uid="{00000000-0005-0000-0000-0000F1AA0000}"/>
    <cellStyle name="计算 3 2" xfId="7475" xr:uid="{00000000-0005-0000-0000-0000F2AA0000}"/>
    <cellStyle name="计算 3 2 2" xfId="16676" xr:uid="{00000000-0005-0000-0000-0000F3AA0000}"/>
    <cellStyle name="计算 3 2 2 2" xfId="28230" xr:uid="{00000000-0005-0000-0000-0000F4AA0000}"/>
    <cellStyle name="计算 3 2 2 3" xfId="39111" xr:uid="{00000000-0005-0000-0000-0000F5AA0000}"/>
    <cellStyle name="计算 3 2 3" xfId="18508" xr:uid="{00000000-0005-0000-0000-0000F6AA0000}"/>
    <cellStyle name="计算 3 2 3 2" xfId="29996" xr:uid="{00000000-0005-0000-0000-0000F7AA0000}"/>
    <cellStyle name="计算 3 2 3 3" xfId="40795" xr:uid="{00000000-0005-0000-0000-0000F8AA0000}"/>
    <cellStyle name="计算 3 2 4" xfId="20195" xr:uid="{00000000-0005-0000-0000-0000F9AA0000}"/>
    <cellStyle name="计算 3 2 4 2" xfId="31683" xr:uid="{00000000-0005-0000-0000-0000FAAA0000}"/>
    <cellStyle name="计算 3 2 4 3" xfId="42335" xr:uid="{00000000-0005-0000-0000-0000FBAA0000}"/>
    <cellStyle name="计算 3 2 5" xfId="21929" xr:uid="{00000000-0005-0000-0000-0000FCAA0000}"/>
    <cellStyle name="计算 3 2 5 2" xfId="33410" xr:uid="{00000000-0005-0000-0000-0000FDAA0000}"/>
    <cellStyle name="计算 3 2 5 3" xfId="43874" xr:uid="{00000000-0005-0000-0000-0000FEAA0000}"/>
    <cellStyle name="计算 3 2 6" xfId="12096" xr:uid="{00000000-0005-0000-0000-0000FFAA0000}"/>
    <cellStyle name="计算 3 2 7" xfId="23753" xr:uid="{00000000-0005-0000-0000-000000AB0000}"/>
    <cellStyle name="计算 3 2 8" xfId="35088" xr:uid="{00000000-0005-0000-0000-000001AB0000}"/>
    <cellStyle name="计算 3 3" xfId="7046" xr:uid="{00000000-0005-0000-0000-000002AB0000}"/>
    <cellStyle name="计算 3 3 2" xfId="16327" xr:uid="{00000000-0005-0000-0000-000003AB0000}"/>
    <cellStyle name="计算 3 3 2 2" xfId="27881" xr:uid="{00000000-0005-0000-0000-000004AB0000}"/>
    <cellStyle name="计算 3 3 2 3" xfId="38797" xr:uid="{00000000-0005-0000-0000-000005AB0000}"/>
    <cellStyle name="计算 3 3 3" xfId="18187" xr:uid="{00000000-0005-0000-0000-000006AB0000}"/>
    <cellStyle name="计算 3 3 3 2" xfId="29675" xr:uid="{00000000-0005-0000-0000-000007AB0000}"/>
    <cellStyle name="计算 3 3 3 3" xfId="40476" xr:uid="{00000000-0005-0000-0000-000008AB0000}"/>
    <cellStyle name="计算 3 3 4" xfId="19846" xr:uid="{00000000-0005-0000-0000-000009AB0000}"/>
    <cellStyle name="计算 3 3 4 2" xfId="31334" xr:uid="{00000000-0005-0000-0000-00000AAB0000}"/>
    <cellStyle name="计算 3 3 4 3" xfId="42021" xr:uid="{00000000-0005-0000-0000-00000BAB0000}"/>
    <cellStyle name="计算 3 3 5" xfId="21580" xr:uid="{00000000-0005-0000-0000-00000CAB0000}"/>
    <cellStyle name="计算 3 3 5 2" xfId="33061" xr:uid="{00000000-0005-0000-0000-00000DAB0000}"/>
    <cellStyle name="计算 3 3 5 3" xfId="43560" xr:uid="{00000000-0005-0000-0000-00000EAB0000}"/>
    <cellStyle name="计算 3 3 6" xfId="11749" xr:uid="{00000000-0005-0000-0000-00000FAB0000}"/>
    <cellStyle name="计算 3 3 7" xfId="23404" xr:uid="{00000000-0005-0000-0000-000010AB0000}"/>
    <cellStyle name="计算 3 3 8" xfId="34741" xr:uid="{00000000-0005-0000-0000-000011AB0000}"/>
    <cellStyle name="计算 3 4" xfId="8048" xr:uid="{00000000-0005-0000-0000-000012AB0000}"/>
    <cellStyle name="计算 3 4 2" xfId="17033" xr:uid="{00000000-0005-0000-0000-000013AB0000}"/>
    <cellStyle name="计算 3 4 2 2" xfId="28587" xr:uid="{00000000-0005-0000-0000-000014AB0000}"/>
    <cellStyle name="计算 3 4 2 3" xfId="39424" xr:uid="{00000000-0005-0000-0000-000015AB0000}"/>
    <cellStyle name="计算 3 4 3" xfId="18810" xr:uid="{00000000-0005-0000-0000-000016AB0000}"/>
    <cellStyle name="计算 3 4 3 2" xfId="30298" xr:uid="{00000000-0005-0000-0000-000017AB0000}"/>
    <cellStyle name="计算 3 4 3 3" xfId="41093" xr:uid="{00000000-0005-0000-0000-000018AB0000}"/>
    <cellStyle name="计算 3 4 4" xfId="20520" xr:uid="{00000000-0005-0000-0000-000019AB0000}"/>
    <cellStyle name="计算 3 4 4 2" xfId="32008" xr:uid="{00000000-0005-0000-0000-00001AAB0000}"/>
    <cellStyle name="计算 3 4 4 3" xfId="42620" xr:uid="{00000000-0005-0000-0000-00001BAB0000}"/>
    <cellStyle name="计算 3 4 5" xfId="22254" xr:uid="{00000000-0005-0000-0000-00001CAB0000}"/>
    <cellStyle name="计算 3 4 5 2" xfId="33735" xr:uid="{00000000-0005-0000-0000-00001DAB0000}"/>
    <cellStyle name="计算 3 4 5 3" xfId="44159" xr:uid="{00000000-0005-0000-0000-00001EAB0000}"/>
    <cellStyle name="计算 3 4 6" xfId="12499" xr:uid="{00000000-0005-0000-0000-00001FAB0000}"/>
    <cellStyle name="计算 3 4 7" xfId="24078" xr:uid="{00000000-0005-0000-0000-000020AB0000}"/>
    <cellStyle name="计算 3 4 8" xfId="35413" xr:uid="{00000000-0005-0000-0000-000021AB0000}"/>
    <cellStyle name="计算 3 5" xfId="10634" xr:uid="{00000000-0005-0000-0000-000022AB0000}"/>
    <cellStyle name="计算 3 6" xfId="14330" xr:uid="{00000000-0005-0000-0000-000023AB0000}"/>
    <cellStyle name="计算 3 6 2" xfId="25894" xr:uid="{00000000-0005-0000-0000-000024AB0000}"/>
    <cellStyle name="计算 3 6 3" xfId="37054" xr:uid="{00000000-0005-0000-0000-000025AB0000}"/>
    <cellStyle name="计算 3 7" xfId="14535" xr:uid="{00000000-0005-0000-0000-000026AB0000}"/>
    <cellStyle name="计算 3 7 2" xfId="26099" xr:uid="{00000000-0005-0000-0000-000027AB0000}"/>
    <cellStyle name="计算 3 7 3" xfId="37242" xr:uid="{00000000-0005-0000-0000-000028AB0000}"/>
    <cellStyle name="计算 3 8" xfId="14423" xr:uid="{00000000-0005-0000-0000-000029AB0000}"/>
    <cellStyle name="计算 3 8 2" xfId="25987" xr:uid="{00000000-0005-0000-0000-00002AAB0000}"/>
    <cellStyle name="计算 3 8 3" xfId="37131" xr:uid="{00000000-0005-0000-0000-00002BAB0000}"/>
    <cellStyle name="计算 3 9" xfId="13980" xr:uid="{00000000-0005-0000-0000-00002CAB0000}"/>
    <cellStyle name="计算 3 9 2" xfId="25544" xr:uid="{00000000-0005-0000-0000-00002DAB0000}"/>
    <cellStyle name="计算 3 9 3" xfId="36747" xr:uid="{00000000-0005-0000-0000-00002EAB0000}"/>
    <cellStyle name="计算 4" xfId="5701" xr:uid="{00000000-0005-0000-0000-00002FAB0000}"/>
    <cellStyle name="计算 4 2" xfId="15407" xr:uid="{00000000-0005-0000-0000-000030AB0000}"/>
    <cellStyle name="计算 4 2 2" xfId="26961" xr:uid="{00000000-0005-0000-0000-000031AB0000}"/>
    <cellStyle name="计算 4 2 3" xfId="37983" xr:uid="{00000000-0005-0000-0000-000032AB0000}"/>
    <cellStyle name="计算 4 3" xfId="17355" xr:uid="{00000000-0005-0000-0000-000033AB0000}"/>
    <cellStyle name="计算 4 3 2" xfId="28843" xr:uid="{00000000-0005-0000-0000-000034AB0000}"/>
    <cellStyle name="计算 4 3 3" xfId="39647" xr:uid="{00000000-0005-0000-0000-000035AB0000}"/>
    <cellStyle name="计算 4 4" xfId="18943" xr:uid="{00000000-0005-0000-0000-000036AB0000}"/>
    <cellStyle name="计算 4 4 2" xfId="30431" xr:uid="{00000000-0005-0000-0000-000037AB0000}"/>
    <cellStyle name="计算 4 4 3" xfId="41220" xr:uid="{00000000-0005-0000-0000-000038AB0000}"/>
    <cellStyle name="计算 4 5" xfId="20681" xr:uid="{00000000-0005-0000-0000-000039AB0000}"/>
    <cellStyle name="计算 4 5 2" xfId="32165" xr:uid="{00000000-0005-0000-0000-00003AAB0000}"/>
    <cellStyle name="计算 4 5 3" xfId="42766" xr:uid="{00000000-0005-0000-0000-00003BAB0000}"/>
    <cellStyle name="计算 4 6" xfId="10785" xr:uid="{00000000-0005-0000-0000-00003CAB0000}"/>
    <cellStyle name="计算 4 7" xfId="22503" xr:uid="{00000000-0005-0000-0000-00003DAB0000}"/>
    <cellStyle name="计算 4 8" xfId="33850" xr:uid="{00000000-0005-0000-0000-00003EAB0000}"/>
    <cellStyle name="计算 5" xfId="6972" xr:uid="{00000000-0005-0000-0000-00003FAB0000}"/>
    <cellStyle name="计算 5 2" xfId="16253" xr:uid="{00000000-0005-0000-0000-000040AB0000}"/>
    <cellStyle name="计算 5 2 2" xfId="27807" xr:uid="{00000000-0005-0000-0000-000041AB0000}"/>
    <cellStyle name="计算 5 2 3" xfId="38733" xr:uid="{00000000-0005-0000-0000-000042AB0000}"/>
    <cellStyle name="计算 5 3" xfId="18122" xr:uid="{00000000-0005-0000-0000-000043AB0000}"/>
    <cellStyle name="计算 5 3 2" xfId="29610" xr:uid="{00000000-0005-0000-0000-000044AB0000}"/>
    <cellStyle name="计算 5 3 3" xfId="40411" xr:uid="{00000000-0005-0000-0000-000045AB0000}"/>
    <cellStyle name="计算 5 4" xfId="19772" xr:uid="{00000000-0005-0000-0000-000046AB0000}"/>
    <cellStyle name="计算 5 4 2" xfId="31260" xr:uid="{00000000-0005-0000-0000-000047AB0000}"/>
    <cellStyle name="计算 5 4 3" xfId="41957" xr:uid="{00000000-0005-0000-0000-000048AB0000}"/>
    <cellStyle name="计算 5 5" xfId="21506" xr:uid="{00000000-0005-0000-0000-000049AB0000}"/>
    <cellStyle name="计算 5 5 2" xfId="32987" xr:uid="{00000000-0005-0000-0000-00004AAB0000}"/>
    <cellStyle name="计算 5 5 3" xfId="43496" xr:uid="{00000000-0005-0000-0000-00004BAB0000}"/>
    <cellStyle name="计算 5 6" xfId="11675" xr:uid="{00000000-0005-0000-0000-00004CAB0000}"/>
    <cellStyle name="计算 5 7" xfId="23330" xr:uid="{00000000-0005-0000-0000-00004DAB0000}"/>
    <cellStyle name="计算 5 8" xfId="34667" xr:uid="{00000000-0005-0000-0000-00004EAB0000}"/>
    <cellStyle name="计算 6" xfId="6697" xr:uid="{00000000-0005-0000-0000-00004FAB0000}"/>
    <cellStyle name="计算 6 2" xfId="15978" xr:uid="{00000000-0005-0000-0000-000050AB0000}"/>
    <cellStyle name="计算 6 2 2" xfId="27532" xr:uid="{00000000-0005-0000-0000-000051AB0000}"/>
    <cellStyle name="计算 6 2 3" xfId="38494" xr:uid="{00000000-0005-0000-0000-000052AB0000}"/>
    <cellStyle name="计算 6 3" xfId="17880" xr:uid="{00000000-0005-0000-0000-000053AB0000}"/>
    <cellStyle name="计算 6 3 2" xfId="29368" xr:uid="{00000000-0005-0000-0000-000054AB0000}"/>
    <cellStyle name="计算 6 3 3" xfId="40171" xr:uid="{00000000-0005-0000-0000-000055AB0000}"/>
    <cellStyle name="计算 6 4" xfId="19497" xr:uid="{00000000-0005-0000-0000-000056AB0000}"/>
    <cellStyle name="计算 6 4 2" xfId="30985" xr:uid="{00000000-0005-0000-0000-000057AB0000}"/>
    <cellStyle name="计算 6 4 3" xfId="41718" xr:uid="{00000000-0005-0000-0000-000058AB0000}"/>
    <cellStyle name="计算 6 5" xfId="21231" xr:uid="{00000000-0005-0000-0000-000059AB0000}"/>
    <cellStyle name="计算 6 5 2" xfId="32712" xr:uid="{00000000-0005-0000-0000-00005AAB0000}"/>
    <cellStyle name="计算 6 5 3" xfId="43257" xr:uid="{00000000-0005-0000-0000-00005BAB0000}"/>
    <cellStyle name="计算 6 6" xfId="11400" xr:uid="{00000000-0005-0000-0000-00005CAB0000}"/>
    <cellStyle name="计算 6 7" xfId="23055" xr:uid="{00000000-0005-0000-0000-00005DAB0000}"/>
    <cellStyle name="计算 6 8" xfId="34392" xr:uid="{00000000-0005-0000-0000-00005EAB0000}"/>
    <cellStyle name="计算 7" xfId="10632" xr:uid="{00000000-0005-0000-0000-00005FAB0000}"/>
    <cellStyle name="计算 8" xfId="13782" xr:uid="{00000000-0005-0000-0000-000060AB0000}"/>
    <cellStyle name="计算 8 2" xfId="25346" xr:uid="{00000000-0005-0000-0000-000061AB0000}"/>
    <cellStyle name="计算 8 3" xfId="36573" xr:uid="{00000000-0005-0000-0000-000062AB0000}"/>
    <cellStyle name="计算 9" xfId="13872" xr:uid="{00000000-0005-0000-0000-000063AB0000}"/>
    <cellStyle name="计算 9 2" xfId="25436" xr:uid="{00000000-0005-0000-0000-000064AB0000}"/>
    <cellStyle name="计算 9 3" xfId="36646" xr:uid="{00000000-0005-0000-0000-000065AB0000}"/>
    <cellStyle name="貨幣 [0]_ADJ(NMS)" xfId="5166" xr:uid="{00000000-0005-0000-0000-000066AB0000}"/>
    <cellStyle name="貨幣_ADJ(NMS)" xfId="5167" xr:uid="{00000000-0005-0000-0000-000067AB0000}"/>
    <cellStyle name="输入" xfId="5168" xr:uid="{00000000-0005-0000-0000-000068AB0000}"/>
    <cellStyle name="输入 10" xfId="12733" xr:uid="{00000000-0005-0000-0000-000069AB0000}"/>
    <cellStyle name="输入 10 2" xfId="24303" xr:uid="{00000000-0005-0000-0000-00006AAB0000}"/>
    <cellStyle name="输入 10 3" xfId="35625" xr:uid="{00000000-0005-0000-0000-00006BAB0000}"/>
    <cellStyle name="输入 11" xfId="17559" xr:uid="{00000000-0005-0000-0000-00006CAB0000}"/>
    <cellStyle name="输入 11 2" xfId="29047" xr:uid="{00000000-0005-0000-0000-00006DAB0000}"/>
    <cellStyle name="输入 11 3" xfId="39850" xr:uid="{00000000-0005-0000-0000-00006EAB0000}"/>
    <cellStyle name="输入 12" xfId="8784" xr:uid="{00000000-0005-0000-0000-00006FAB0000}"/>
    <cellStyle name="输入 13" xfId="8441" xr:uid="{00000000-0005-0000-0000-000070AB0000}"/>
    <cellStyle name="输入 2" xfId="5169" xr:uid="{00000000-0005-0000-0000-000071AB0000}"/>
    <cellStyle name="输入 2 10" xfId="9244" xr:uid="{00000000-0005-0000-0000-000072AB0000}"/>
    <cellStyle name="输入 2 11" xfId="8759" xr:uid="{00000000-0005-0000-0000-000073AB0000}"/>
    <cellStyle name="输入 2 12" xfId="8639" xr:uid="{00000000-0005-0000-0000-000074AB0000}"/>
    <cellStyle name="输入 2 2" xfId="7466" xr:uid="{00000000-0005-0000-0000-000075AB0000}"/>
    <cellStyle name="输入 2 2 2" xfId="16670" xr:uid="{00000000-0005-0000-0000-000076AB0000}"/>
    <cellStyle name="输入 2 2 2 2" xfId="28224" xr:uid="{00000000-0005-0000-0000-000077AB0000}"/>
    <cellStyle name="输入 2 2 2 3" xfId="39105" xr:uid="{00000000-0005-0000-0000-000078AB0000}"/>
    <cellStyle name="输入 2 2 3" xfId="18502" xr:uid="{00000000-0005-0000-0000-000079AB0000}"/>
    <cellStyle name="输入 2 2 3 2" xfId="29990" xr:uid="{00000000-0005-0000-0000-00007AAB0000}"/>
    <cellStyle name="输入 2 2 3 3" xfId="40789" xr:uid="{00000000-0005-0000-0000-00007BAB0000}"/>
    <cellStyle name="输入 2 2 4" xfId="20189" xr:uid="{00000000-0005-0000-0000-00007CAB0000}"/>
    <cellStyle name="输入 2 2 4 2" xfId="31677" xr:uid="{00000000-0005-0000-0000-00007DAB0000}"/>
    <cellStyle name="输入 2 2 4 3" xfId="42329" xr:uid="{00000000-0005-0000-0000-00007EAB0000}"/>
    <cellStyle name="输入 2 2 5" xfId="21923" xr:uid="{00000000-0005-0000-0000-00007FAB0000}"/>
    <cellStyle name="输入 2 2 5 2" xfId="33404" xr:uid="{00000000-0005-0000-0000-000080AB0000}"/>
    <cellStyle name="输入 2 2 5 3" xfId="43868" xr:uid="{00000000-0005-0000-0000-000081AB0000}"/>
    <cellStyle name="输入 2 2 6" xfId="12090" xr:uid="{00000000-0005-0000-0000-000082AB0000}"/>
    <cellStyle name="输入 2 2 7" xfId="23747" xr:uid="{00000000-0005-0000-0000-000083AB0000}"/>
    <cellStyle name="输入 2 2 8" xfId="35082" xr:uid="{00000000-0005-0000-0000-000084AB0000}"/>
    <cellStyle name="输入 2 3" xfId="6825" xr:uid="{00000000-0005-0000-0000-000085AB0000}"/>
    <cellStyle name="输入 2 3 2" xfId="16106" xr:uid="{00000000-0005-0000-0000-000086AB0000}"/>
    <cellStyle name="输入 2 3 2 2" xfId="27660" xr:uid="{00000000-0005-0000-0000-000087AB0000}"/>
    <cellStyle name="输入 2 3 2 3" xfId="38603" xr:uid="{00000000-0005-0000-0000-000088AB0000}"/>
    <cellStyle name="输入 2 3 3" xfId="17990" xr:uid="{00000000-0005-0000-0000-000089AB0000}"/>
    <cellStyle name="输入 2 3 3 2" xfId="29478" xr:uid="{00000000-0005-0000-0000-00008AAB0000}"/>
    <cellStyle name="输入 2 3 3 3" xfId="40280" xr:uid="{00000000-0005-0000-0000-00008BAB0000}"/>
    <cellStyle name="输入 2 3 4" xfId="19625" xr:uid="{00000000-0005-0000-0000-00008CAB0000}"/>
    <cellStyle name="输入 2 3 4 2" xfId="31113" xr:uid="{00000000-0005-0000-0000-00008DAB0000}"/>
    <cellStyle name="输入 2 3 4 3" xfId="41827" xr:uid="{00000000-0005-0000-0000-00008EAB0000}"/>
    <cellStyle name="输入 2 3 5" xfId="21359" xr:uid="{00000000-0005-0000-0000-00008FAB0000}"/>
    <cellStyle name="输入 2 3 5 2" xfId="32840" xr:uid="{00000000-0005-0000-0000-000090AB0000}"/>
    <cellStyle name="输入 2 3 5 3" xfId="43366" xr:uid="{00000000-0005-0000-0000-000091AB0000}"/>
    <cellStyle name="输入 2 3 6" xfId="11528" xr:uid="{00000000-0005-0000-0000-000092AB0000}"/>
    <cellStyle name="输入 2 3 7" xfId="23183" xr:uid="{00000000-0005-0000-0000-000093AB0000}"/>
    <cellStyle name="输入 2 3 8" xfId="34520" xr:uid="{00000000-0005-0000-0000-000094AB0000}"/>
    <cellStyle name="输入 2 4" xfId="8043" xr:uid="{00000000-0005-0000-0000-000095AB0000}"/>
    <cellStyle name="输入 2 4 2" xfId="17028" xr:uid="{00000000-0005-0000-0000-000096AB0000}"/>
    <cellStyle name="输入 2 4 2 2" xfId="28582" xr:uid="{00000000-0005-0000-0000-000097AB0000}"/>
    <cellStyle name="输入 2 4 2 3" xfId="39419" xr:uid="{00000000-0005-0000-0000-000098AB0000}"/>
    <cellStyle name="输入 2 4 3" xfId="18805" xr:uid="{00000000-0005-0000-0000-000099AB0000}"/>
    <cellStyle name="输入 2 4 3 2" xfId="30293" xr:uid="{00000000-0005-0000-0000-00009AAB0000}"/>
    <cellStyle name="输入 2 4 3 3" xfId="41088" xr:uid="{00000000-0005-0000-0000-00009BAB0000}"/>
    <cellStyle name="输入 2 4 4" xfId="20515" xr:uid="{00000000-0005-0000-0000-00009CAB0000}"/>
    <cellStyle name="输入 2 4 4 2" xfId="32003" xr:uid="{00000000-0005-0000-0000-00009DAB0000}"/>
    <cellStyle name="输入 2 4 4 3" xfId="42615" xr:uid="{00000000-0005-0000-0000-00009EAB0000}"/>
    <cellStyle name="输入 2 4 5" xfId="22249" xr:uid="{00000000-0005-0000-0000-00009FAB0000}"/>
    <cellStyle name="输入 2 4 5 2" xfId="33730" xr:uid="{00000000-0005-0000-0000-0000A0AB0000}"/>
    <cellStyle name="输入 2 4 5 3" xfId="44154" xr:uid="{00000000-0005-0000-0000-0000A1AB0000}"/>
    <cellStyle name="输入 2 4 6" xfId="12494" xr:uid="{00000000-0005-0000-0000-0000A2AB0000}"/>
    <cellStyle name="输入 2 4 7" xfId="24073" xr:uid="{00000000-0005-0000-0000-0000A3AB0000}"/>
    <cellStyle name="输入 2 4 8" xfId="35408" xr:uid="{00000000-0005-0000-0000-0000A4AB0000}"/>
    <cellStyle name="输入 2 5" xfId="10636" xr:uid="{00000000-0005-0000-0000-0000A5AB0000}"/>
    <cellStyle name="输入 2 6" xfId="14322" xr:uid="{00000000-0005-0000-0000-0000A6AB0000}"/>
    <cellStyle name="输入 2 6 2" xfId="25886" xr:uid="{00000000-0005-0000-0000-0000A7AB0000}"/>
    <cellStyle name="输入 2 6 3" xfId="37047" xr:uid="{00000000-0005-0000-0000-0000A8AB0000}"/>
    <cellStyle name="输入 2 7" xfId="15251" xr:uid="{00000000-0005-0000-0000-0000A9AB0000}"/>
    <cellStyle name="输入 2 7 2" xfId="26808" xr:uid="{00000000-0005-0000-0000-0000AAAB0000}"/>
    <cellStyle name="输入 2 7 3" xfId="37841" xr:uid="{00000000-0005-0000-0000-0000ABAB0000}"/>
    <cellStyle name="输入 2 8" xfId="15032" xr:uid="{00000000-0005-0000-0000-0000ACAB0000}"/>
    <cellStyle name="输入 2 8 2" xfId="26590" xr:uid="{00000000-0005-0000-0000-0000ADAB0000}"/>
    <cellStyle name="输入 2 8 3" xfId="37640" xr:uid="{00000000-0005-0000-0000-0000AEAB0000}"/>
    <cellStyle name="输入 2 9" xfId="13988" xr:uid="{00000000-0005-0000-0000-0000AFAB0000}"/>
    <cellStyle name="输入 2 9 2" xfId="25552" xr:uid="{00000000-0005-0000-0000-0000B0AB0000}"/>
    <cellStyle name="输入 2 9 3" xfId="36755" xr:uid="{00000000-0005-0000-0000-0000B1AB0000}"/>
    <cellStyle name="输入 3" xfId="5170" xr:uid="{00000000-0005-0000-0000-0000B2AB0000}"/>
    <cellStyle name="输入 3 10" xfId="9252" xr:uid="{00000000-0005-0000-0000-0000B3AB0000}"/>
    <cellStyle name="输入 3 11" xfId="8532" xr:uid="{00000000-0005-0000-0000-0000B4AB0000}"/>
    <cellStyle name="输入 3 12" xfId="8996" xr:uid="{00000000-0005-0000-0000-0000B5AB0000}"/>
    <cellStyle name="输入 3 2" xfId="7476" xr:uid="{00000000-0005-0000-0000-0000B6AB0000}"/>
    <cellStyle name="输入 3 2 2" xfId="16677" xr:uid="{00000000-0005-0000-0000-0000B7AB0000}"/>
    <cellStyle name="输入 3 2 2 2" xfId="28231" xr:uid="{00000000-0005-0000-0000-0000B8AB0000}"/>
    <cellStyle name="输入 3 2 2 3" xfId="39112" xr:uid="{00000000-0005-0000-0000-0000B9AB0000}"/>
    <cellStyle name="输入 3 2 3" xfId="18509" xr:uid="{00000000-0005-0000-0000-0000BAAB0000}"/>
    <cellStyle name="输入 3 2 3 2" xfId="29997" xr:uid="{00000000-0005-0000-0000-0000BBAB0000}"/>
    <cellStyle name="输入 3 2 3 3" xfId="40796" xr:uid="{00000000-0005-0000-0000-0000BCAB0000}"/>
    <cellStyle name="输入 3 2 4" xfId="20196" xr:uid="{00000000-0005-0000-0000-0000BDAB0000}"/>
    <cellStyle name="输入 3 2 4 2" xfId="31684" xr:uid="{00000000-0005-0000-0000-0000BEAB0000}"/>
    <cellStyle name="输入 3 2 4 3" xfId="42336" xr:uid="{00000000-0005-0000-0000-0000BFAB0000}"/>
    <cellStyle name="输入 3 2 5" xfId="21930" xr:uid="{00000000-0005-0000-0000-0000C0AB0000}"/>
    <cellStyle name="输入 3 2 5 2" xfId="33411" xr:uid="{00000000-0005-0000-0000-0000C1AB0000}"/>
    <cellStyle name="输入 3 2 5 3" xfId="43875" xr:uid="{00000000-0005-0000-0000-0000C2AB0000}"/>
    <cellStyle name="输入 3 2 6" xfId="12097" xr:uid="{00000000-0005-0000-0000-0000C3AB0000}"/>
    <cellStyle name="输入 3 2 7" xfId="23754" xr:uid="{00000000-0005-0000-0000-0000C4AB0000}"/>
    <cellStyle name="输入 3 2 8" xfId="35089" xr:uid="{00000000-0005-0000-0000-0000C5AB0000}"/>
    <cellStyle name="输入 3 3" xfId="6518" xr:uid="{00000000-0005-0000-0000-0000C6AB0000}"/>
    <cellStyle name="输入 3 3 2" xfId="15799" xr:uid="{00000000-0005-0000-0000-0000C7AB0000}"/>
    <cellStyle name="输入 3 3 2 2" xfId="27353" xr:uid="{00000000-0005-0000-0000-0000C8AB0000}"/>
    <cellStyle name="输入 3 3 2 3" xfId="38329" xr:uid="{00000000-0005-0000-0000-0000C9AB0000}"/>
    <cellStyle name="输入 3 3 3" xfId="17714" xr:uid="{00000000-0005-0000-0000-0000CAAB0000}"/>
    <cellStyle name="输入 3 3 3 2" xfId="29202" xr:uid="{00000000-0005-0000-0000-0000CBAB0000}"/>
    <cellStyle name="输入 3 3 3 3" xfId="40005" xr:uid="{00000000-0005-0000-0000-0000CCAB0000}"/>
    <cellStyle name="输入 3 3 4" xfId="19318" xr:uid="{00000000-0005-0000-0000-0000CDAB0000}"/>
    <cellStyle name="输入 3 3 4 2" xfId="30806" xr:uid="{00000000-0005-0000-0000-0000CEAB0000}"/>
    <cellStyle name="输入 3 3 4 3" xfId="41553" xr:uid="{00000000-0005-0000-0000-0000CFAB0000}"/>
    <cellStyle name="输入 3 3 5" xfId="21052" xr:uid="{00000000-0005-0000-0000-0000D0AB0000}"/>
    <cellStyle name="输入 3 3 5 2" xfId="32533" xr:uid="{00000000-0005-0000-0000-0000D1AB0000}"/>
    <cellStyle name="输入 3 3 5 3" xfId="43092" xr:uid="{00000000-0005-0000-0000-0000D2AB0000}"/>
    <cellStyle name="输入 3 3 6" xfId="11221" xr:uid="{00000000-0005-0000-0000-0000D3AB0000}"/>
    <cellStyle name="输入 3 3 7" xfId="22876" xr:uid="{00000000-0005-0000-0000-0000D4AB0000}"/>
    <cellStyle name="输入 3 3 8" xfId="34213" xr:uid="{00000000-0005-0000-0000-0000D5AB0000}"/>
    <cellStyle name="输入 3 4" xfId="8049" xr:uid="{00000000-0005-0000-0000-0000D6AB0000}"/>
    <cellStyle name="输入 3 4 2" xfId="17034" xr:uid="{00000000-0005-0000-0000-0000D7AB0000}"/>
    <cellStyle name="输入 3 4 2 2" xfId="28588" xr:uid="{00000000-0005-0000-0000-0000D8AB0000}"/>
    <cellStyle name="输入 3 4 2 3" xfId="39425" xr:uid="{00000000-0005-0000-0000-0000D9AB0000}"/>
    <cellStyle name="输入 3 4 3" xfId="18811" xr:uid="{00000000-0005-0000-0000-0000DAAB0000}"/>
    <cellStyle name="输入 3 4 3 2" xfId="30299" xr:uid="{00000000-0005-0000-0000-0000DBAB0000}"/>
    <cellStyle name="输入 3 4 3 3" xfId="41094" xr:uid="{00000000-0005-0000-0000-0000DCAB0000}"/>
    <cellStyle name="输入 3 4 4" xfId="20521" xr:uid="{00000000-0005-0000-0000-0000DDAB0000}"/>
    <cellStyle name="输入 3 4 4 2" xfId="32009" xr:uid="{00000000-0005-0000-0000-0000DEAB0000}"/>
    <cellStyle name="输入 3 4 4 3" xfId="42621" xr:uid="{00000000-0005-0000-0000-0000DFAB0000}"/>
    <cellStyle name="输入 3 4 5" xfId="22255" xr:uid="{00000000-0005-0000-0000-0000E0AB0000}"/>
    <cellStyle name="输入 3 4 5 2" xfId="33736" xr:uid="{00000000-0005-0000-0000-0000E1AB0000}"/>
    <cellStyle name="输入 3 4 5 3" xfId="44160" xr:uid="{00000000-0005-0000-0000-0000E2AB0000}"/>
    <cellStyle name="输入 3 4 6" xfId="12500" xr:uid="{00000000-0005-0000-0000-0000E3AB0000}"/>
    <cellStyle name="输入 3 4 7" xfId="24079" xr:uid="{00000000-0005-0000-0000-0000E4AB0000}"/>
    <cellStyle name="输入 3 4 8" xfId="35414" xr:uid="{00000000-0005-0000-0000-0000E5AB0000}"/>
    <cellStyle name="输入 3 5" xfId="10637" xr:uid="{00000000-0005-0000-0000-0000E6AB0000}"/>
    <cellStyle name="输入 3 6" xfId="14331" xr:uid="{00000000-0005-0000-0000-0000E7AB0000}"/>
    <cellStyle name="输入 3 6 2" xfId="25895" xr:uid="{00000000-0005-0000-0000-0000E8AB0000}"/>
    <cellStyle name="输入 3 6 3" xfId="37055" xr:uid="{00000000-0005-0000-0000-0000E9AB0000}"/>
    <cellStyle name="输入 3 7" xfId="15250" xr:uid="{00000000-0005-0000-0000-0000EAAB0000}"/>
    <cellStyle name="输入 3 7 2" xfId="26807" xr:uid="{00000000-0005-0000-0000-0000EBAB0000}"/>
    <cellStyle name="输入 3 7 3" xfId="37840" xr:uid="{00000000-0005-0000-0000-0000ECAB0000}"/>
    <cellStyle name="输入 3 8" xfId="15203" xr:uid="{00000000-0005-0000-0000-0000EDAB0000}"/>
    <cellStyle name="输入 3 8 2" xfId="26761" xr:uid="{00000000-0005-0000-0000-0000EEAB0000}"/>
    <cellStyle name="输入 3 8 3" xfId="37800" xr:uid="{00000000-0005-0000-0000-0000EFAB0000}"/>
    <cellStyle name="输入 3 9" xfId="15007" xr:uid="{00000000-0005-0000-0000-0000F0AB0000}"/>
    <cellStyle name="输入 3 9 2" xfId="26565" xr:uid="{00000000-0005-0000-0000-0000F1AB0000}"/>
    <cellStyle name="输入 3 9 3" xfId="37619" xr:uid="{00000000-0005-0000-0000-0000F2AB0000}"/>
    <cellStyle name="输入 4" xfId="5702" xr:uid="{00000000-0005-0000-0000-0000F3AB0000}"/>
    <cellStyle name="输入 4 2" xfId="15408" xr:uid="{00000000-0005-0000-0000-0000F4AB0000}"/>
    <cellStyle name="输入 4 2 2" xfId="26962" xr:uid="{00000000-0005-0000-0000-0000F5AB0000}"/>
    <cellStyle name="输入 4 2 3" xfId="37984" xr:uid="{00000000-0005-0000-0000-0000F6AB0000}"/>
    <cellStyle name="输入 4 3" xfId="17356" xr:uid="{00000000-0005-0000-0000-0000F7AB0000}"/>
    <cellStyle name="输入 4 3 2" xfId="28844" xr:uid="{00000000-0005-0000-0000-0000F8AB0000}"/>
    <cellStyle name="输入 4 3 3" xfId="39648" xr:uid="{00000000-0005-0000-0000-0000F9AB0000}"/>
    <cellStyle name="输入 4 4" xfId="18944" xr:uid="{00000000-0005-0000-0000-0000FAAB0000}"/>
    <cellStyle name="输入 4 4 2" xfId="30432" xr:uid="{00000000-0005-0000-0000-0000FBAB0000}"/>
    <cellStyle name="输入 4 4 3" xfId="41221" xr:uid="{00000000-0005-0000-0000-0000FCAB0000}"/>
    <cellStyle name="输入 4 5" xfId="20682" xr:uid="{00000000-0005-0000-0000-0000FDAB0000}"/>
    <cellStyle name="输入 4 5 2" xfId="32166" xr:uid="{00000000-0005-0000-0000-0000FEAB0000}"/>
    <cellStyle name="输入 4 5 3" xfId="42767" xr:uid="{00000000-0005-0000-0000-0000FFAB0000}"/>
    <cellStyle name="输入 4 6" xfId="10786" xr:uid="{00000000-0005-0000-0000-000000AC0000}"/>
    <cellStyle name="输入 4 7" xfId="22504" xr:uid="{00000000-0005-0000-0000-000001AC0000}"/>
    <cellStyle name="输入 4 8" xfId="33851" xr:uid="{00000000-0005-0000-0000-000002AC0000}"/>
    <cellStyle name="输入 5" xfId="6973" xr:uid="{00000000-0005-0000-0000-000003AC0000}"/>
    <cellStyle name="输入 5 2" xfId="16254" xr:uid="{00000000-0005-0000-0000-000004AC0000}"/>
    <cellStyle name="输入 5 2 2" xfId="27808" xr:uid="{00000000-0005-0000-0000-000005AC0000}"/>
    <cellStyle name="输入 5 2 3" xfId="38734" xr:uid="{00000000-0005-0000-0000-000006AC0000}"/>
    <cellStyle name="输入 5 3" xfId="18123" xr:uid="{00000000-0005-0000-0000-000007AC0000}"/>
    <cellStyle name="输入 5 3 2" xfId="29611" xr:uid="{00000000-0005-0000-0000-000008AC0000}"/>
    <cellStyle name="输入 5 3 3" xfId="40412" xr:uid="{00000000-0005-0000-0000-000009AC0000}"/>
    <cellStyle name="输入 5 4" xfId="19773" xr:uid="{00000000-0005-0000-0000-00000AAC0000}"/>
    <cellStyle name="输入 5 4 2" xfId="31261" xr:uid="{00000000-0005-0000-0000-00000BAC0000}"/>
    <cellStyle name="输入 5 4 3" xfId="41958" xr:uid="{00000000-0005-0000-0000-00000CAC0000}"/>
    <cellStyle name="输入 5 5" xfId="21507" xr:uid="{00000000-0005-0000-0000-00000DAC0000}"/>
    <cellStyle name="输入 5 5 2" xfId="32988" xr:uid="{00000000-0005-0000-0000-00000EAC0000}"/>
    <cellStyle name="输入 5 5 3" xfId="43497" xr:uid="{00000000-0005-0000-0000-00000FAC0000}"/>
    <cellStyle name="输入 5 6" xfId="11676" xr:uid="{00000000-0005-0000-0000-000010AC0000}"/>
    <cellStyle name="输入 5 7" xfId="23331" xr:uid="{00000000-0005-0000-0000-000011AC0000}"/>
    <cellStyle name="输入 5 8" xfId="34668" xr:uid="{00000000-0005-0000-0000-000012AC0000}"/>
    <cellStyle name="输入 6" xfId="6790" xr:uid="{00000000-0005-0000-0000-000013AC0000}"/>
    <cellStyle name="输入 6 2" xfId="16071" xr:uid="{00000000-0005-0000-0000-000014AC0000}"/>
    <cellStyle name="输入 6 2 2" xfId="27625" xr:uid="{00000000-0005-0000-0000-000015AC0000}"/>
    <cellStyle name="输入 6 2 3" xfId="38572" xr:uid="{00000000-0005-0000-0000-000016AC0000}"/>
    <cellStyle name="输入 6 3" xfId="17959" xr:uid="{00000000-0005-0000-0000-000017AC0000}"/>
    <cellStyle name="输入 6 3 2" xfId="29447" xr:uid="{00000000-0005-0000-0000-000018AC0000}"/>
    <cellStyle name="输入 6 3 3" xfId="40249" xr:uid="{00000000-0005-0000-0000-000019AC0000}"/>
    <cellStyle name="输入 6 4" xfId="19590" xr:uid="{00000000-0005-0000-0000-00001AAC0000}"/>
    <cellStyle name="输入 6 4 2" xfId="31078" xr:uid="{00000000-0005-0000-0000-00001BAC0000}"/>
    <cellStyle name="输入 6 4 3" xfId="41796" xr:uid="{00000000-0005-0000-0000-00001CAC0000}"/>
    <cellStyle name="输入 6 5" xfId="21324" xr:uid="{00000000-0005-0000-0000-00001DAC0000}"/>
    <cellStyle name="输入 6 5 2" xfId="32805" xr:uid="{00000000-0005-0000-0000-00001EAC0000}"/>
    <cellStyle name="输入 6 5 3" xfId="43335" xr:uid="{00000000-0005-0000-0000-00001FAC0000}"/>
    <cellStyle name="输入 6 6" xfId="11493" xr:uid="{00000000-0005-0000-0000-000020AC0000}"/>
    <cellStyle name="输入 6 7" xfId="23148" xr:uid="{00000000-0005-0000-0000-000021AC0000}"/>
    <cellStyle name="输入 6 8" xfId="34485" xr:uid="{00000000-0005-0000-0000-000022AC0000}"/>
    <cellStyle name="输入 7" xfId="10635" xr:uid="{00000000-0005-0000-0000-000023AC0000}"/>
    <cellStyle name="输入 8" xfId="13784" xr:uid="{00000000-0005-0000-0000-000024AC0000}"/>
    <cellStyle name="输入 8 2" xfId="25348" xr:uid="{00000000-0005-0000-0000-000025AC0000}"/>
    <cellStyle name="输入 8 3" xfId="36574" xr:uid="{00000000-0005-0000-0000-000026AC0000}"/>
    <cellStyle name="输入 9" xfId="14730" xr:uid="{00000000-0005-0000-0000-000027AC0000}"/>
    <cellStyle name="输入 9 2" xfId="26289" xr:uid="{00000000-0005-0000-0000-000028AC0000}"/>
    <cellStyle name="输入 9 3" xfId="37385" xr:uid="{00000000-0005-0000-0000-000029AC0000}"/>
    <cellStyle name="输出" xfId="5171" xr:uid="{00000000-0005-0000-0000-00002AAC0000}"/>
    <cellStyle name="输出 10" xfId="13705" xr:uid="{00000000-0005-0000-0000-00002BAC0000}"/>
    <cellStyle name="输出 10 2" xfId="25269" xr:uid="{00000000-0005-0000-0000-00002CAC0000}"/>
    <cellStyle name="输出 10 3" xfId="36500" xr:uid="{00000000-0005-0000-0000-00002DAC0000}"/>
    <cellStyle name="输出 11" xfId="8337" xr:uid="{00000000-0005-0000-0000-00002EAC0000}"/>
    <cellStyle name="输出 12" xfId="8620" xr:uid="{00000000-0005-0000-0000-00002FAC0000}"/>
    <cellStyle name="输出 2" xfId="5172" xr:uid="{00000000-0005-0000-0000-000030AC0000}"/>
    <cellStyle name="输出 2 10" xfId="9245" xr:uid="{00000000-0005-0000-0000-000031AC0000}"/>
    <cellStyle name="输出 2 11" xfId="8757" xr:uid="{00000000-0005-0000-0000-000032AC0000}"/>
    <cellStyle name="输出 2 12" xfId="9273" xr:uid="{00000000-0005-0000-0000-000033AC0000}"/>
    <cellStyle name="输出 2 2" xfId="7467" xr:uid="{00000000-0005-0000-0000-000034AC0000}"/>
    <cellStyle name="输出 2 2 2" xfId="16671" xr:uid="{00000000-0005-0000-0000-000035AC0000}"/>
    <cellStyle name="输出 2 2 2 2" xfId="28225" xr:uid="{00000000-0005-0000-0000-000036AC0000}"/>
    <cellStyle name="输出 2 2 2 3" xfId="39106" xr:uid="{00000000-0005-0000-0000-000037AC0000}"/>
    <cellStyle name="输出 2 2 3" xfId="18503" xr:uid="{00000000-0005-0000-0000-000038AC0000}"/>
    <cellStyle name="输出 2 2 3 2" xfId="29991" xr:uid="{00000000-0005-0000-0000-000039AC0000}"/>
    <cellStyle name="输出 2 2 3 3" xfId="40790" xr:uid="{00000000-0005-0000-0000-00003AAC0000}"/>
    <cellStyle name="输出 2 2 4" xfId="20190" xr:uid="{00000000-0005-0000-0000-00003BAC0000}"/>
    <cellStyle name="输出 2 2 4 2" xfId="31678" xr:uid="{00000000-0005-0000-0000-00003CAC0000}"/>
    <cellStyle name="输出 2 2 4 3" xfId="42330" xr:uid="{00000000-0005-0000-0000-00003DAC0000}"/>
    <cellStyle name="输出 2 2 5" xfId="21924" xr:uid="{00000000-0005-0000-0000-00003EAC0000}"/>
    <cellStyle name="输出 2 2 5 2" xfId="33405" xr:uid="{00000000-0005-0000-0000-00003FAC0000}"/>
    <cellStyle name="输出 2 2 5 3" xfId="43869" xr:uid="{00000000-0005-0000-0000-000040AC0000}"/>
    <cellStyle name="输出 2 2 6" xfId="12091" xr:uid="{00000000-0005-0000-0000-000041AC0000}"/>
    <cellStyle name="输出 2 2 7" xfId="23748" xr:uid="{00000000-0005-0000-0000-000042AC0000}"/>
    <cellStyle name="输出 2 2 8" xfId="35083" xr:uid="{00000000-0005-0000-0000-000043AC0000}"/>
    <cellStyle name="输出 2 3" xfId="7930" xr:uid="{00000000-0005-0000-0000-000044AC0000}"/>
    <cellStyle name="输出 2 3 2" xfId="16915" xr:uid="{00000000-0005-0000-0000-000045AC0000}"/>
    <cellStyle name="输出 2 3 2 2" xfId="28469" xr:uid="{00000000-0005-0000-0000-000046AC0000}"/>
    <cellStyle name="输出 2 3 2 3" xfId="39310" xr:uid="{00000000-0005-0000-0000-000047AC0000}"/>
    <cellStyle name="输出 2 3 3" xfId="18694" xr:uid="{00000000-0005-0000-0000-000048AC0000}"/>
    <cellStyle name="输出 2 3 3 2" xfId="30182" xr:uid="{00000000-0005-0000-0000-000049AC0000}"/>
    <cellStyle name="输出 2 3 3 3" xfId="40978" xr:uid="{00000000-0005-0000-0000-00004AAC0000}"/>
    <cellStyle name="输出 2 3 4" xfId="20402" xr:uid="{00000000-0005-0000-0000-00004BAC0000}"/>
    <cellStyle name="输出 2 3 4 2" xfId="31890" xr:uid="{00000000-0005-0000-0000-00004CAC0000}"/>
    <cellStyle name="输出 2 3 4 3" xfId="42506" xr:uid="{00000000-0005-0000-0000-00004DAC0000}"/>
    <cellStyle name="输出 2 3 5" xfId="22136" xr:uid="{00000000-0005-0000-0000-00004EAC0000}"/>
    <cellStyle name="输出 2 3 5 2" xfId="33617" xr:uid="{00000000-0005-0000-0000-00004FAC0000}"/>
    <cellStyle name="输出 2 3 5 3" xfId="44045" xr:uid="{00000000-0005-0000-0000-000050AC0000}"/>
    <cellStyle name="输出 2 3 6" xfId="12381" xr:uid="{00000000-0005-0000-0000-000051AC0000}"/>
    <cellStyle name="输出 2 3 7" xfId="23960" xr:uid="{00000000-0005-0000-0000-000052AC0000}"/>
    <cellStyle name="输出 2 3 8" xfId="35295" xr:uid="{00000000-0005-0000-0000-000053AC0000}"/>
    <cellStyle name="输出 2 4" xfId="8044" xr:uid="{00000000-0005-0000-0000-000054AC0000}"/>
    <cellStyle name="输出 2 4 2" xfId="17029" xr:uid="{00000000-0005-0000-0000-000055AC0000}"/>
    <cellStyle name="输出 2 4 2 2" xfId="28583" xr:uid="{00000000-0005-0000-0000-000056AC0000}"/>
    <cellStyle name="输出 2 4 2 3" xfId="39420" xr:uid="{00000000-0005-0000-0000-000057AC0000}"/>
    <cellStyle name="输出 2 4 3" xfId="18806" xr:uid="{00000000-0005-0000-0000-000058AC0000}"/>
    <cellStyle name="输出 2 4 3 2" xfId="30294" xr:uid="{00000000-0005-0000-0000-000059AC0000}"/>
    <cellStyle name="输出 2 4 3 3" xfId="41089" xr:uid="{00000000-0005-0000-0000-00005AAC0000}"/>
    <cellStyle name="输出 2 4 4" xfId="20516" xr:uid="{00000000-0005-0000-0000-00005BAC0000}"/>
    <cellStyle name="输出 2 4 4 2" xfId="32004" xr:uid="{00000000-0005-0000-0000-00005CAC0000}"/>
    <cellStyle name="输出 2 4 4 3" xfId="42616" xr:uid="{00000000-0005-0000-0000-00005DAC0000}"/>
    <cellStyle name="输出 2 4 5" xfId="22250" xr:uid="{00000000-0005-0000-0000-00005EAC0000}"/>
    <cellStyle name="输出 2 4 5 2" xfId="33731" xr:uid="{00000000-0005-0000-0000-00005FAC0000}"/>
    <cellStyle name="输出 2 4 5 3" xfId="44155" xr:uid="{00000000-0005-0000-0000-000060AC0000}"/>
    <cellStyle name="输出 2 4 6" xfId="12495" xr:uid="{00000000-0005-0000-0000-000061AC0000}"/>
    <cellStyle name="输出 2 4 7" xfId="24074" xr:uid="{00000000-0005-0000-0000-000062AC0000}"/>
    <cellStyle name="输出 2 4 8" xfId="35409" xr:uid="{00000000-0005-0000-0000-000063AC0000}"/>
    <cellStyle name="输出 2 5" xfId="10639" xr:uid="{00000000-0005-0000-0000-000064AC0000}"/>
    <cellStyle name="输出 2 6" xfId="14323" xr:uid="{00000000-0005-0000-0000-000065AC0000}"/>
    <cellStyle name="输出 2 6 2" xfId="25887" xr:uid="{00000000-0005-0000-0000-000066AC0000}"/>
    <cellStyle name="输出 2 6 3" xfId="37048" xr:uid="{00000000-0005-0000-0000-000067AC0000}"/>
    <cellStyle name="输出 2 7" xfId="14540" xr:uid="{00000000-0005-0000-0000-000068AC0000}"/>
    <cellStyle name="输出 2 7 2" xfId="26104" xr:uid="{00000000-0005-0000-0000-000069AC0000}"/>
    <cellStyle name="输出 2 7 3" xfId="37247" xr:uid="{00000000-0005-0000-0000-00006AAC0000}"/>
    <cellStyle name="输出 2 8" xfId="14422" xr:uid="{00000000-0005-0000-0000-00006BAC0000}"/>
    <cellStyle name="输出 2 8 2" xfId="25986" xr:uid="{00000000-0005-0000-0000-00006CAC0000}"/>
    <cellStyle name="输出 2 8 3" xfId="37130" xr:uid="{00000000-0005-0000-0000-00006DAC0000}"/>
    <cellStyle name="输出 2 9" xfId="15478" xr:uid="{00000000-0005-0000-0000-00006EAC0000}"/>
    <cellStyle name="输出 2 9 2" xfId="27032" xr:uid="{00000000-0005-0000-0000-00006FAC0000}"/>
    <cellStyle name="输出 2 9 3" xfId="38052" xr:uid="{00000000-0005-0000-0000-000070AC0000}"/>
    <cellStyle name="输出 3" xfId="5173" xr:uid="{00000000-0005-0000-0000-000071AC0000}"/>
    <cellStyle name="输出 4" xfId="5703" xr:uid="{00000000-0005-0000-0000-000072AC0000}"/>
    <cellStyle name="输出 4 2" xfId="15409" xr:uid="{00000000-0005-0000-0000-000073AC0000}"/>
    <cellStyle name="输出 4 2 2" xfId="26963" xr:uid="{00000000-0005-0000-0000-000074AC0000}"/>
    <cellStyle name="输出 4 2 3" xfId="37985" xr:uid="{00000000-0005-0000-0000-000075AC0000}"/>
    <cellStyle name="输出 4 3" xfId="17357" xr:uid="{00000000-0005-0000-0000-000076AC0000}"/>
    <cellStyle name="输出 4 3 2" xfId="28845" xr:uid="{00000000-0005-0000-0000-000077AC0000}"/>
    <cellStyle name="输出 4 3 3" xfId="39649" xr:uid="{00000000-0005-0000-0000-000078AC0000}"/>
    <cellStyle name="输出 4 4" xfId="18945" xr:uid="{00000000-0005-0000-0000-000079AC0000}"/>
    <cellStyle name="输出 4 4 2" xfId="30433" xr:uid="{00000000-0005-0000-0000-00007AAC0000}"/>
    <cellStyle name="输出 4 4 3" xfId="41222" xr:uid="{00000000-0005-0000-0000-00007BAC0000}"/>
    <cellStyle name="输出 4 5" xfId="20683" xr:uid="{00000000-0005-0000-0000-00007CAC0000}"/>
    <cellStyle name="输出 4 5 2" xfId="32167" xr:uid="{00000000-0005-0000-0000-00007DAC0000}"/>
    <cellStyle name="输出 4 5 3" xfId="42768" xr:uid="{00000000-0005-0000-0000-00007EAC0000}"/>
    <cellStyle name="输出 4 6" xfId="10787" xr:uid="{00000000-0005-0000-0000-00007FAC0000}"/>
    <cellStyle name="输出 4 7" xfId="22505" xr:uid="{00000000-0005-0000-0000-000080AC0000}"/>
    <cellStyle name="输出 4 8" xfId="33852" xr:uid="{00000000-0005-0000-0000-000081AC0000}"/>
    <cellStyle name="输出 5" xfId="6974" xr:uid="{00000000-0005-0000-0000-000082AC0000}"/>
    <cellStyle name="输出 5 2" xfId="16255" xr:uid="{00000000-0005-0000-0000-000083AC0000}"/>
    <cellStyle name="输出 5 2 2" xfId="27809" xr:uid="{00000000-0005-0000-0000-000084AC0000}"/>
    <cellStyle name="输出 5 2 3" xfId="38735" xr:uid="{00000000-0005-0000-0000-000085AC0000}"/>
    <cellStyle name="输出 5 3" xfId="18124" xr:uid="{00000000-0005-0000-0000-000086AC0000}"/>
    <cellStyle name="输出 5 3 2" xfId="29612" xr:uid="{00000000-0005-0000-0000-000087AC0000}"/>
    <cellStyle name="输出 5 3 3" xfId="40413" xr:uid="{00000000-0005-0000-0000-000088AC0000}"/>
    <cellStyle name="输出 5 4" xfId="19774" xr:uid="{00000000-0005-0000-0000-000089AC0000}"/>
    <cellStyle name="输出 5 4 2" xfId="31262" xr:uid="{00000000-0005-0000-0000-00008AAC0000}"/>
    <cellStyle name="输出 5 4 3" xfId="41959" xr:uid="{00000000-0005-0000-0000-00008BAC0000}"/>
    <cellStyle name="输出 5 5" xfId="21508" xr:uid="{00000000-0005-0000-0000-00008CAC0000}"/>
    <cellStyle name="输出 5 5 2" xfId="32989" xr:uid="{00000000-0005-0000-0000-00008DAC0000}"/>
    <cellStyle name="输出 5 5 3" xfId="43498" xr:uid="{00000000-0005-0000-0000-00008EAC0000}"/>
    <cellStyle name="输出 5 6" xfId="11677" xr:uid="{00000000-0005-0000-0000-00008FAC0000}"/>
    <cellStyle name="输出 5 7" xfId="23332" xr:uid="{00000000-0005-0000-0000-000090AC0000}"/>
    <cellStyle name="输出 5 8" xfId="34669" xr:uid="{00000000-0005-0000-0000-000091AC0000}"/>
    <cellStyle name="输出 6" xfId="10638" xr:uid="{00000000-0005-0000-0000-000092AC0000}"/>
    <cellStyle name="输出 7" xfId="13785" xr:uid="{00000000-0005-0000-0000-000093AC0000}"/>
    <cellStyle name="输出 7 2" xfId="25349" xr:uid="{00000000-0005-0000-0000-000094AC0000}"/>
    <cellStyle name="输出 7 3" xfId="36575" xr:uid="{00000000-0005-0000-0000-000095AC0000}"/>
    <cellStyle name="输出 8" xfId="13871" xr:uid="{00000000-0005-0000-0000-000096AC0000}"/>
    <cellStyle name="输出 8 2" xfId="25435" xr:uid="{00000000-0005-0000-0000-000097AC0000}"/>
    <cellStyle name="输出 8 3" xfId="36645" xr:uid="{00000000-0005-0000-0000-000098AC0000}"/>
    <cellStyle name="输出 9" xfId="12978" xr:uid="{00000000-0005-0000-0000-000099AC0000}"/>
    <cellStyle name="输出 9 2" xfId="24548" xr:uid="{00000000-0005-0000-0000-00009AAC0000}"/>
    <cellStyle name="输出 9 3" xfId="35844" xr:uid="{00000000-0005-0000-0000-00009BAC0000}"/>
    <cellStyle name="适中" xfId="5174" xr:uid="{00000000-0005-0000-0000-00009CAC0000}"/>
    <cellStyle name="适中 2" xfId="5175" xr:uid="{00000000-0005-0000-0000-00009DAC0000}"/>
    <cellStyle name="适中 3" xfId="5704" xr:uid="{00000000-0005-0000-0000-00009EAC0000}"/>
    <cellStyle name="适中 4" xfId="10640" xr:uid="{00000000-0005-0000-0000-00009FAC0000}"/>
    <cellStyle name="通貨 [0.00]_Area_Sum_P" xfId="5176" xr:uid="{00000000-0005-0000-0000-0000A0AC0000}"/>
    <cellStyle name="通貨_adress" xfId="5177" xr:uid="{00000000-0005-0000-0000-0000A1AC0000}"/>
    <cellStyle name="链接单元格" xfId="5178" xr:uid="{00000000-0005-0000-0000-0000A2AC0000}"/>
    <cellStyle name="链接单元格 2" xfId="5179" xr:uid="{00000000-0005-0000-0000-0000A3AC0000}"/>
    <cellStyle name="链接单元格 3" xfId="5705" xr:uid="{00000000-0005-0000-0000-0000A4AC0000}"/>
    <cellStyle name="链接单元格 4" xfId="10641" xr:uid="{00000000-0005-0000-0000-0000A5AC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2.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calcChain" Target="calcChain.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Charts!$AA$20</c:f>
              <c:strCache>
                <c:ptCount val="1"/>
                <c:pt idx="0">
                  <c:v>Service revenues (ex-IC) (YoY)</c:v>
                </c:pt>
              </c:strCache>
            </c:strRef>
          </c:tx>
          <c:spPr>
            <a:ln w="25400" cap="rnd">
              <a:solidFill>
                <a:srgbClr val="333399"/>
              </a:solidFill>
              <a:prstDash val="solid"/>
              <a:round/>
            </a:ln>
            <a:effectLst/>
          </c:spPr>
          <c:marker>
            <c:symbol val="none"/>
          </c:marker>
          <c:cat>
            <c:strRef>
              <c:f>Charts!$AB$19:$AU$19</c:f>
              <c:strCache>
                <c:ptCount val="20"/>
                <c:pt idx="0">
                  <c:v>2Q19</c:v>
                </c:pt>
                <c:pt idx="1">
                  <c:v>3Q19</c:v>
                </c:pt>
                <c:pt idx="2">
                  <c:v>4Q19</c:v>
                </c:pt>
                <c:pt idx="3">
                  <c:v>1Q20</c:v>
                </c:pt>
                <c:pt idx="4">
                  <c:v>2Q20</c:v>
                </c:pt>
                <c:pt idx="5">
                  <c:v>3Q20</c:v>
                </c:pt>
                <c:pt idx="6">
                  <c:v>4Q20</c:v>
                </c:pt>
                <c:pt idx="7">
                  <c:v>1Q21</c:v>
                </c:pt>
                <c:pt idx="8">
                  <c:v>2Q21</c:v>
                </c:pt>
                <c:pt idx="9">
                  <c:v>3Q21</c:v>
                </c:pt>
                <c:pt idx="10">
                  <c:v>4Q21</c:v>
                </c:pt>
                <c:pt idx="11">
                  <c:v>1Q22</c:v>
                </c:pt>
                <c:pt idx="12">
                  <c:v>2Q22</c:v>
                </c:pt>
                <c:pt idx="13">
                  <c:v>3Q22</c:v>
                </c:pt>
                <c:pt idx="14">
                  <c:v>4Q22</c:v>
                </c:pt>
                <c:pt idx="15">
                  <c:v>1Q23</c:v>
                </c:pt>
                <c:pt idx="16">
                  <c:v>2Q23</c:v>
                </c:pt>
                <c:pt idx="17">
                  <c:v>3Q23</c:v>
                </c:pt>
                <c:pt idx="18">
                  <c:v>4Q23</c:v>
                </c:pt>
                <c:pt idx="19">
                  <c:v>1Q24</c:v>
                </c:pt>
              </c:strCache>
            </c:strRef>
          </c:cat>
          <c:val>
            <c:numRef>
              <c:f>Charts!$AB$20:$AU$20</c:f>
              <c:numCache>
                <c:formatCode>0.0%</c:formatCode>
                <c:ptCount val="20"/>
                <c:pt idx="0">
                  <c:v>5.6032939491586164E-2</c:v>
                </c:pt>
                <c:pt idx="1">
                  <c:v>7.2221886883563791E-2</c:v>
                </c:pt>
                <c:pt idx="2">
                  <c:v>5.6060030282338413E-2</c:v>
                </c:pt>
                <c:pt idx="3">
                  <c:v>1.3842040947507073E-3</c:v>
                </c:pt>
                <c:pt idx="4">
                  <c:v>-6.433443414476514E-2</c:v>
                </c:pt>
                <c:pt idx="5">
                  <c:v>-6.7654871253018167E-2</c:v>
                </c:pt>
                <c:pt idx="6">
                  <c:v>-7.1527855738327206E-2</c:v>
                </c:pt>
                <c:pt idx="7">
                  <c:v>-2.0096705953460248E-2</c:v>
                </c:pt>
                <c:pt idx="8">
                  <c:v>2.1062412885239912E-3</c:v>
                </c:pt>
                <c:pt idx="9">
                  <c:v>2.075941487706201E-2</c:v>
                </c:pt>
                <c:pt idx="10">
                  <c:v>4.0732301386870118E-2</c:v>
                </c:pt>
                <c:pt idx="11">
                  <c:v>1.0645489591364798E-2</c:v>
                </c:pt>
                <c:pt idx="12">
                  <c:v>2.9054492628195261E-2</c:v>
                </c:pt>
                <c:pt idx="13">
                  <c:v>1.0153367686068782E-2</c:v>
                </c:pt>
                <c:pt idx="14">
                  <c:v>1.3282190402615912E-2</c:v>
                </c:pt>
                <c:pt idx="15">
                  <c:v>2.3230876363816044E-2</c:v>
                </c:pt>
                <c:pt idx="16">
                  <c:v>1.8307452016940617E-2</c:v>
                </c:pt>
                <c:pt idx="17">
                  <c:v>2.8688198007847943E-2</c:v>
                </c:pt>
                <c:pt idx="18">
                  <c:v>9.5000085696943737E-2</c:v>
                </c:pt>
                <c:pt idx="19">
                  <c:v>0.17611013657025376</c:v>
                </c:pt>
              </c:numCache>
            </c:numRef>
          </c:val>
          <c:smooth val="0"/>
          <c:extLst>
            <c:ext xmlns:c16="http://schemas.microsoft.com/office/drawing/2014/chart" uri="{C3380CC4-5D6E-409C-BE32-E72D297353CC}">
              <c16:uniqueId val="{00000000-DE1D-47BE-8A43-BB76155EE145}"/>
            </c:ext>
          </c:extLst>
        </c:ser>
        <c:dLbls>
          <c:showLegendKey val="0"/>
          <c:showVal val="0"/>
          <c:showCatName val="0"/>
          <c:showSerName val="0"/>
          <c:showPercent val="0"/>
          <c:showBubbleSize val="0"/>
        </c:dLbls>
        <c:smooth val="0"/>
        <c:axId val="921719264"/>
        <c:axId val="921723576"/>
      </c:lineChart>
      <c:catAx>
        <c:axId val="9217192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21723576"/>
        <c:crosses val="autoZero"/>
        <c:auto val="1"/>
        <c:lblAlgn val="ctr"/>
        <c:lblOffset val="100"/>
        <c:noMultiLvlLbl val="0"/>
      </c:catAx>
      <c:valAx>
        <c:axId val="921723576"/>
        <c:scaling>
          <c:orientation val="minMax"/>
        </c:scaling>
        <c:delete val="0"/>
        <c:axPos val="l"/>
        <c:majorGridlines>
          <c:spPr>
            <a:ln w="3175" cap="flat" cmpd="sng" algn="ctr">
              <a:solidFill>
                <a:srgbClr val="C0C0C0"/>
              </a:solidFill>
              <a:prstDash val="solid"/>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21719264"/>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Charts!$AA$98</c:f>
              <c:strCache>
                <c:ptCount val="1"/>
                <c:pt idx="0">
                  <c:v>Total Traffic Growth</c:v>
                </c:pt>
              </c:strCache>
            </c:strRef>
          </c:tx>
          <c:spPr>
            <a:ln w="25400" cap="rnd">
              <a:solidFill>
                <a:srgbClr val="333399"/>
              </a:solidFill>
              <a:prstDash val="solid"/>
              <a:round/>
            </a:ln>
            <a:effectLst/>
          </c:spPr>
          <c:marker>
            <c:symbol val="none"/>
          </c:marker>
          <c:cat>
            <c:strRef>
              <c:f>Charts!$AB$97:$AU$97</c:f>
              <c:strCache>
                <c:ptCount val="20"/>
                <c:pt idx="0">
                  <c:v>2Q19</c:v>
                </c:pt>
                <c:pt idx="1">
                  <c:v>3Q19</c:v>
                </c:pt>
                <c:pt idx="2">
                  <c:v>4Q19</c:v>
                </c:pt>
                <c:pt idx="3">
                  <c:v>1Q20</c:v>
                </c:pt>
                <c:pt idx="4">
                  <c:v>2Q20</c:v>
                </c:pt>
                <c:pt idx="5">
                  <c:v>3Q20</c:v>
                </c:pt>
                <c:pt idx="6">
                  <c:v>4Q20</c:v>
                </c:pt>
                <c:pt idx="7">
                  <c:v>1Q21</c:v>
                </c:pt>
                <c:pt idx="8">
                  <c:v>2Q21</c:v>
                </c:pt>
                <c:pt idx="9">
                  <c:v>3Q21</c:v>
                </c:pt>
                <c:pt idx="10">
                  <c:v>4Q21</c:v>
                </c:pt>
                <c:pt idx="11">
                  <c:v>1Q22</c:v>
                </c:pt>
                <c:pt idx="12">
                  <c:v>2Q22</c:v>
                </c:pt>
                <c:pt idx="13">
                  <c:v>3Q22</c:v>
                </c:pt>
                <c:pt idx="14">
                  <c:v>4Q22</c:v>
                </c:pt>
                <c:pt idx="15">
                  <c:v>1Q23</c:v>
                </c:pt>
                <c:pt idx="16">
                  <c:v>2Q23</c:v>
                </c:pt>
                <c:pt idx="17">
                  <c:v>3Q23</c:v>
                </c:pt>
                <c:pt idx="18">
                  <c:v>4Q23</c:v>
                </c:pt>
                <c:pt idx="19">
                  <c:v>1Q24</c:v>
                </c:pt>
              </c:strCache>
            </c:strRef>
          </c:cat>
          <c:val>
            <c:numRef>
              <c:f>Charts!$AB$98:$AU$98</c:f>
              <c:numCache>
                <c:formatCode>0%</c:formatCode>
                <c:ptCount val="20"/>
                <c:pt idx="0">
                  <c:v>0.38008858979396276</c:v>
                </c:pt>
                <c:pt idx="1">
                  <c:v>0.28511301456768279</c:v>
                </c:pt>
                <c:pt idx="2">
                  <c:v>0.24273942216223099</c:v>
                </c:pt>
                <c:pt idx="3">
                  <c:v>0.33890246930906498</c:v>
                </c:pt>
                <c:pt idx="4">
                  <c:v>0.55526173669469348</c:v>
                </c:pt>
                <c:pt idx="5">
                  <c:v>0.43373775221112854</c:v>
                </c:pt>
                <c:pt idx="6">
                  <c:v>0.43884448882098148</c:v>
                </c:pt>
                <c:pt idx="7">
                  <c:v>0.37699086910696611</c:v>
                </c:pt>
                <c:pt idx="8">
                  <c:v>0.3592197789567444</c:v>
                </c:pt>
                <c:pt idx="9">
                  <c:v>0.55672504032462977</c:v>
                </c:pt>
                <c:pt idx="10">
                  <c:v>0.55670720301724552</c:v>
                </c:pt>
                <c:pt idx="11">
                  <c:v>0.53678489027474408</c:v>
                </c:pt>
                <c:pt idx="12">
                  <c:v>0.40443781805368006</c:v>
                </c:pt>
                <c:pt idx="13">
                  <c:v>0.31716192224921924</c:v>
                </c:pt>
                <c:pt idx="14">
                  <c:v>0.3287978383696204</c:v>
                </c:pt>
                <c:pt idx="15">
                  <c:v>0.2966778957674554</c:v>
                </c:pt>
                <c:pt idx="16">
                  <c:v>0.18162328325639376</c:v>
                </c:pt>
                <c:pt idx="17">
                  <c:v>0.13178466893204854</c:v>
                </c:pt>
                <c:pt idx="18">
                  <c:v>4.5903377909468634E-3</c:v>
                </c:pt>
                <c:pt idx="19">
                  <c:v>-4.5824118090780686E-2</c:v>
                </c:pt>
              </c:numCache>
            </c:numRef>
          </c:val>
          <c:smooth val="0"/>
          <c:extLst>
            <c:ext xmlns:c16="http://schemas.microsoft.com/office/drawing/2014/chart" uri="{C3380CC4-5D6E-409C-BE32-E72D297353CC}">
              <c16:uniqueId val="{00000000-A3AF-450C-B991-E9F7C5F11C97}"/>
            </c:ext>
          </c:extLst>
        </c:ser>
        <c:dLbls>
          <c:showLegendKey val="0"/>
          <c:showVal val="0"/>
          <c:showCatName val="0"/>
          <c:showSerName val="0"/>
          <c:showPercent val="0"/>
          <c:showBubbleSize val="0"/>
        </c:dLbls>
        <c:smooth val="0"/>
        <c:axId val="921734944"/>
        <c:axId val="921730240"/>
      </c:lineChart>
      <c:catAx>
        <c:axId val="92173494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21730240"/>
        <c:crosses val="autoZero"/>
        <c:auto val="1"/>
        <c:lblAlgn val="ctr"/>
        <c:lblOffset val="100"/>
        <c:noMultiLvlLbl val="0"/>
      </c:catAx>
      <c:valAx>
        <c:axId val="921730240"/>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21734944"/>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Charts!$AA$113</c:f>
              <c:strCache>
                <c:ptCount val="1"/>
                <c:pt idx="0">
                  <c:v>Blended</c:v>
                </c:pt>
              </c:strCache>
            </c:strRef>
          </c:tx>
          <c:spPr>
            <a:solidFill>
              <a:srgbClr val="000080"/>
            </a:solidFill>
            <a:ln w="25400">
              <a:noFill/>
            </a:ln>
            <a:effectLst/>
          </c:spPr>
          <c:invertIfNegative val="0"/>
          <c:cat>
            <c:strRef>
              <c:f>Charts!$AB$112:$AU$112</c:f>
              <c:strCache>
                <c:ptCount val="20"/>
                <c:pt idx="0">
                  <c:v>2Q19</c:v>
                </c:pt>
                <c:pt idx="1">
                  <c:v>3Q19</c:v>
                </c:pt>
                <c:pt idx="2">
                  <c:v>4Q19</c:v>
                </c:pt>
                <c:pt idx="3">
                  <c:v>1Q20</c:v>
                </c:pt>
                <c:pt idx="4">
                  <c:v>2Q20</c:v>
                </c:pt>
                <c:pt idx="5">
                  <c:v>3Q20</c:v>
                </c:pt>
                <c:pt idx="6">
                  <c:v>4Q20</c:v>
                </c:pt>
                <c:pt idx="7">
                  <c:v>1Q21</c:v>
                </c:pt>
                <c:pt idx="8">
                  <c:v>2Q21</c:v>
                </c:pt>
                <c:pt idx="9">
                  <c:v>3Q21</c:v>
                </c:pt>
                <c:pt idx="10">
                  <c:v>4Q21</c:v>
                </c:pt>
                <c:pt idx="11">
                  <c:v>1Q22</c:v>
                </c:pt>
                <c:pt idx="12">
                  <c:v>2Q22</c:v>
                </c:pt>
                <c:pt idx="13">
                  <c:v>3Q22</c:v>
                </c:pt>
                <c:pt idx="14">
                  <c:v>4Q22</c:v>
                </c:pt>
                <c:pt idx="15">
                  <c:v>1Q23</c:v>
                </c:pt>
                <c:pt idx="16">
                  <c:v>2Q23</c:v>
                </c:pt>
                <c:pt idx="17">
                  <c:v>3Q23</c:v>
                </c:pt>
                <c:pt idx="18">
                  <c:v>4Q23</c:v>
                </c:pt>
                <c:pt idx="19">
                  <c:v>1Q24</c:v>
                </c:pt>
              </c:strCache>
            </c:strRef>
          </c:cat>
          <c:val>
            <c:numRef>
              <c:f>Charts!$AB$113:$AU$113</c:f>
              <c:numCache>
                <c:formatCode>#,##0</c:formatCode>
                <c:ptCount val="20"/>
                <c:pt idx="0">
                  <c:v>11.5</c:v>
                </c:pt>
                <c:pt idx="1">
                  <c:v>12.1</c:v>
                </c:pt>
                <c:pt idx="2">
                  <c:v>12.7</c:v>
                </c:pt>
                <c:pt idx="3">
                  <c:v>14.7</c:v>
                </c:pt>
                <c:pt idx="4">
                  <c:v>17</c:v>
                </c:pt>
                <c:pt idx="5">
                  <c:v>17.18</c:v>
                </c:pt>
                <c:pt idx="6">
                  <c:v>18</c:v>
                </c:pt>
                <c:pt idx="7">
                  <c:v>18.190000000000001</c:v>
                </c:pt>
                <c:pt idx="8">
                  <c:v>19.690000000000001</c:v>
                </c:pt>
                <c:pt idx="9">
                  <c:v>22.6</c:v>
                </c:pt>
                <c:pt idx="10">
                  <c:v>24.9</c:v>
                </c:pt>
                <c:pt idx="11">
                  <c:v>26.6</c:v>
                </c:pt>
                <c:pt idx="12">
                  <c:v>28</c:v>
                </c:pt>
                <c:pt idx="13">
                  <c:v>29.6</c:v>
                </c:pt>
                <c:pt idx="14">
                  <c:v>31.5</c:v>
                </c:pt>
                <c:pt idx="15">
                  <c:v>32</c:v>
                </c:pt>
                <c:pt idx="16">
                  <c:v>32.299999999999997</c:v>
                </c:pt>
                <c:pt idx="17">
                  <c:v>33</c:v>
                </c:pt>
                <c:pt idx="18">
                  <c:v>33.4</c:v>
                </c:pt>
                <c:pt idx="19">
                  <c:v>33.700000000000003</c:v>
                </c:pt>
              </c:numCache>
            </c:numRef>
          </c:val>
          <c:extLst>
            <c:ext xmlns:c16="http://schemas.microsoft.com/office/drawing/2014/chart" uri="{C3380CC4-5D6E-409C-BE32-E72D297353CC}">
              <c16:uniqueId val="{00000000-3E0D-42DC-AE15-11FD32B988AC}"/>
            </c:ext>
          </c:extLst>
        </c:ser>
        <c:dLbls>
          <c:showLegendKey val="0"/>
          <c:showVal val="0"/>
          <c:showCatName val="0"/>
          <c:showSerName val="0"/>
          <c:showPercent val="0"/>
          <c:showBubbleSize val="0"/>
        </c:dLbls>
        <c:gapWidth val="219"/>
        <c:overlap val="-27"/>
        <c:axId val="921736904"/>
        <c:axId val="921730632"/>
      </c:barChart>
      <c:catAx>
        <c:axId val="921736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21730632"/>
        <c:crosses val="autoZero"/>
        <c:auto val="1"/>
        <c:lblAlgn val="ctr"/>
        <c:lblOffset val="100"/>
        <c:noMultiLvlLbl val="0"/>
      </c:catAx>
      <c:valAx>
        <c:axId val="921730632"/>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21736904"/>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Charts!$AA$121</c:f>
              <c:strCache>
                <c:ptCount val="1"/>
                <c:pt idx="0">
                  <c:v>Usage Growth YoY</c:v>
                </c:pt>
              </c:strCache>
            </c:strRef>
          </c:tx>
          <c:spPr>
            <a:ln w="25400" cap="rnd">
              <a:solidFill>
                <a:srgbClr val="333399"/>
              </a:solidFill>
              <a:prstDash val="solid"/>
              <a:round/>
            </a:ln>
            <a:effectLst/>
          </c:spPr>
          <c:marker>
            <c:symbol val="none"/>
          </c:marker>
          <c:cat>
            <c:strRef>
              <c:f>Charts!$AB$120:$AU$120</c:f>
              <c:strCache>
                <c:ptCount val="20"/>
                <c:pt idx="0">
                  <c:v>2Q19</c:v>
                </c:pt>
                <c:pt idx="1">
                  <c:v>3Q19</c:v>
                </c:pt>
                <c:pt idx="2">
                  <c:v>4Q19</c:v>
                </c:pt>
                <c:pt idx="3">
                  <c:v>1Q20</c:v>
                </c:pt>
                <c:pt idx="4">
                  <c:v>2Q20</c:v>
                </c:pt>
                <c:pt idx="5">
                  <c:v>3Q20</c:v>
                </c:pt>
                <c:pt idx="6">
                  <c:v>4Q20</c:v>
                </c:pt>
                <c:pt idx="7">
                  <c:v>1Q21</c:v>
                </c:pt>
                <c:pt idx="8">
                  <c:v>2Q21</c:v>
                </c:pt>
                <c:pt idx="9">
                  <c:v>3Q21</c:v>
                </c:pt>
                <c:pt idx="10">
                  <c:v>4Q21</c:v>
                </c:pt>
                <c:pt idx="11">
                  <c:v>1Q22</c:v>
                </c:pt>
                <c:pt idx="12">
                  <c:v>2Q22</c:v>
                </c:pt>
                <c:pt idx="13">
                  <c:v>3Q22</c:v>
                </c:pt>
                <c:pt idx="14">
                  <c:v>4Q22</c:v>
                </c:pt>
                <c:pt idx="15">
                  <c:v>1Q23</c:v>
                </c:pt>
                <c:pt idx="16">
                  <c:v>2Q23</c:v>
                </c:pt>
                <c:pt idx="17">
                  <c:v>3Q23</c:v>
                </c:pt>
                <c:pt idx="18">
                  <c:v>4Q23</c:v>
                </c:pt>
                <c:pt idx="19">
                  <c:v>1Q24</c:v>
                </c:pt>
              </c:strCache>
            </c:strRef>
          </c:cat>
          <c:val>
            <c:numRef>
              <c:f>Charts!$AB$121:$AU$121</c:f>
              <c:numCache>
                <c:formatCode>0%</c:formatCode>
                <c:ptCount val="20"/>
                <c:pt idx="0">
                  <c:v>0.2921348314606742</c:v>
                </c:pt>
                <c:pt idx="1">
                  <c:v>0.19801980198019797</c:v>
                </c:pt>
                <c:pt idx="2">
                  <c:v>0.16513761467889898</c:v>
                </c:pt>
                <c:pt idx="3">
                  <c:v>0.28947368421052611</c:v>
                </c:pt>
                <c:pt idx="4">
                  <c:v>0.47826086956521729</c:v>
                </c:pt>
                <c:pt idx="5">
                  <c:v>0.41983471074380163</c:v>
                </c:pt>
                <c:pt idx="6">
                  <c:v>0.41732283464566944</c:v>
                </c:pt>
                <c:pt idx="7">
                  <c:v>0.23741496598639467</c:v>
                </c:pt>
                <c:pt idx="8">
                  <c:v>0.15823529411764703</c:v>
                </c:pt>
                <c:pt idx="9">
                  <c:v>0.31548311990686861</c:v>
                </c:pt>
                <c:pt idx="10">
                  <c:v>0.3833333333333333</c:v>
                </c:pt>
                <c:pt idx="11">
                  <c:v>0.46234194612424417</c:v>
                </c:pt>
                <c:pt idx="12">
                  <c:v>0.42204164550533263</c:v>
                </c:pt>
                <c:pt idx="13">
                  <c:v>0.30973451327433632</c:v>
                </c:pt>
                <c:pt idx="14">
                  <c:v>0.26506024096385539</c:v>
                </c:pt>
                <c:pt idx="15">
                  <c:v>0.20300751879699241</c:v>
                </c:pt>
                <c:pt idx="16">
                  <c:v>0.15357142857142847</c:v>
                </c:pt>
                <c:pt idx="17">
                  <c:v>0.11486486486486491</c:v>
                </c:pt>
                <c:pt idx="18">
                  <c:v>6.0317460317460325E-2</c:v>
                </c:pt>
                <c:pt idx="19">
                  <c:v>5.3125000000000089E-2</c:v>
                </c:pt>
              </c:numCache>
            </c:numRef>
          </c:val>
          <c:smooth val="0"/>
          <c:extLst>
            <c:ext xmlns:c16="http://schemas.microsoft.com/office/drawing/2014/chart" uri="{C3380CC4-5D6E-409C-BE32-E72D297353CC}">
              <c16:uniqueId val="{00000000-2799-4B7E-A422-344E59A8CCCA}"/>
            </c:ext>
          </c:extLst>
        </c:ser>
        <c:dLbls>
          <c:showLegendKey val="0"/>
          <c:showVal val="0"/>
          <c:showCatName val="0"/>
          <c:showSerName val="0"/>
          <c:showPercent val="0"/>
          <c:showBubbleSize val="0"/>
        </c:dLbls>
        <c:smooth val="0"/>
        <c:axId val="921735336"/>
        <c:axId val="921731024"/>
      </c:lineChart>
      <c:catAx>
        <c:axId val="92173533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21731024"/>
        <c:crosses val="autoZero"/>
        <c:auto val="1"/>
        <c:lblAlgn val="ctr"/>
        <c:lblOffset val="100"/>
        <c:noMultiLvlLbl val="0"/>
      </c:catAx>
      <c:valAx>
        <c:axId val="921731024"/>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21735336"/>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Charts!$AA$132</c:f>
              <c:strCache>
                <c:ptCount val="1"/>
                <c:pt idx="0">
                  <c:v>Data subscribers</c:v>
                </c:pt>
              </c:strCache>
            </c:strRef>
          </c:tx>
          <c:spPr>
            <a:solidFill>
              <a:srgbClr val="000080"/>
            </a:solidFill>
            <a:ln w="25400">
              <a:noFill/>
            </a:ln>
            <a:effectLst/>
          </c:spPr>
          <c:invertIfNegative val="0"/>
          <c:cat>
            <c:strRef>
              <c:f>Charts!$AB$131:$AU$131</c:f>
              <c:strCache>
                <c:ptCount val="20"/>
                <c:pt idx="0">
                  <c:v>2Q19</c:v>
                </c:pt>
                <c:pt idx="1">
                  <c:v>3Q19</c:v>
                </c:pt>
                <c:pt idx="2">
                  <c:v>4Q19</c:v>
                </c:pt>
                <c:pt idx="3">
                  <c:v>1Q20</c:v>
                </c:pt>
                <c:pt idx="4">
                  <c:v>2Q20</c:v>
                </c:pt>
                <c:pt idx="5">
                  <c:v>3Q20</c:v>
                </c:pt>
                <c:pt idx="6">
                  <c:v>4Q20</c:v>
                </c:pt>
                <c:pt idx="7">
                  <c:v>1Q21</c:v>
                </c:pt>
                <c:pt idx="8">
                  <c:v>2Q21</c:v>
                </c:pt>
                <c:pt idx="9">
                  <c:v>3Q21</c:v>
                </c:pt>
                <c:pt idx="10">
                  <c:v>4Q21</c:v>
                </c:pt>
                <c:pt idx="11">
                  <c:v>1Q22</c:v>
                </c:pt>
                <c:pt idx="12">
                  <c:v>2Q22</c:v>
                </c:pt>
                <c:pt idx="13">
                  <c:v>3Q22</c:v>
                </c:pt>
                <c:pt idx="14">
                  <c:v>4Q22</c:v>
                </c:pt>
                <c:pt idx="15">
                  <c:v>1Q23</c:v>
                </c:pt>
                <c:pt idx="16">
                  <c:v>2Q23</c:v>
                </c:pt>
                <c:pt idx="17">
                  <c:v>3Q23</c:v>
                </c:pt>
                <c:pt idx="18">
                  <c:v>4Q23</c:v>
                </c:pt>
                <c:pt idx="19">
                  <c:v>1Q24</c:v>
                </c:pt>
              </c:strCache>
            </c:strRef>
          </c:cat>
          <c:val>
            <c:numRef>
              <c:f>Charts!$AB$132:$AU$132</c:f>
              <c:numCache>
                <c:formatCode>#,##0</c:formatCode>
                <c:ptCount val="20"/>
                <c:pt idx="0">
                  <c:v>26122572</c:v>
                </c:pt>
                <c:pt idx="1">
                  <c:v>26597184</c:v>
                </c:pt>
                <c:pt idx="2">
                  <c:v>27224942.400000002</c:v>
                </c:pt>
                <c:pt idx="3">
                  <c:v>26710308.900000002</c:v>
                </c:pt>
                <c:pt idx="4">
                  <c:v>27483266</c:v>
                </c:pt>
                <c:pt idx="5">
                  <c:v>26857624</c:v>
                </c:pt>
                <c:pt idx="6">
                  <c:v>27638345.600000001</c:v>
                </c:pt>
                <c:pt idx="7">
                  <c:v>29723134.499999996</c:v>
                </c:pt>
                <c:pt idx="8">
                  <c:v>32252340.199999999</c:v>
                </c:pt>
                <c:pt idx="9">
                  <c:v>31782951.199999999</c:v>
                </c:pt>
                <c:pt idx="10">
                  <c:v>31102273.5</c:v>
                </c:pt>
                <c:pt idx="11">
                  <c:v>31236239.999999996</c:v>
                </c:pt>
                <c:pt idx="12">
                  <c:v>31853079.999999996</c:v>
                </c:pt>
                <c:pt idx="13">
                  <c:v>31963189.999999996</c:v>
                </c:pt>
                <c:pt idx="14">
                  <c:v>32669301</c:v>
                </c:pt>
                <c:pt idx="15">
                  <c:v>33668403</c:v>
                </c:pt>
                <c:pt idx="16">
                  <c:v>32627664</c:v>
                </c:pt>
                <c:pt idx="17">
                  <c:v>32448281</c:v>
                </c:pt>
                <c:pt idx="18">
                  <c:v>30952300</c:v>
                </c:pt>
                <c:pt idx="19">
                  <c:v>30505000.000000004</c:v>
                </c:pt>
              </c:numCache>
            </c:numRef>
          </c:val>
          <c:extLst>
            <c:ext xmlns:c16="http://schemas.microsoft.com/office/drawing/2014/chart" uri="{C3380CC4-5D6E-409C-BE32-E72D297353CC}">
              <c16:uniqueId val="{00000000-184F-436D-8770-EB9FD0B6A0E8}"/>
            </c:ext>
          </c:extLst>
        </c:ser>
        <c:dLbls>
          <c:showLegendKey val="0"/>
          <c:showVal val="0"/>
          <c:showCatName val="0"/>
          <c:showSerName val="0"/>
          <c:showPercent val="0"/>
          <c:showBubbleSize val="0"/>
        </c:dLbls>
        <c:gapWidth val="219"/>
        <c:overlap val="-27"/>
        <c:axId val="921739648"/>
        <c:axId val="921728280"/>
      </c:barChart>
      <c:catAx>
        <c:axId val="921739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21728280"/>
        <c:crosses val="autoZero"/>
        <c:auto val="1"/>
        <c:lblAlgn val="ctr"/>
        <c:lblOffset val="100"/>
        <c:noMultiLvlLbl val="0"/>
      </c:catAx>
      <c:valAx>
        <c:axId val="921728280"/>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21739648"/>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Charts!$AA$138</c:f>
              <c:strCache>
                <c:ptCount val="1"/>
                <c:pt idx="0">
                  <c:v>Data subs net adds</c:v>
                </c:pt>
              </c:strCache>
            </c:strRef>
          </c:tx>
          <c:spPr>
            <a:solidFill>
              <a:srgbClr val="000080"/>
            </a:solidFill>
            <a:ln w="25400">
              <a:noFill/>
            </a:ln>
            <a:effectLst/>
          </c:spPr>
          <c:invertIfNegative val="0"/>
          <c:cat>
            <c:strRef>
              <c:f>Charts!$AB$137:$AU$137</c:f>
              <c:strCache>
                <c:ptCount val="20"/>
                <c:pt idx="0">
                  <c:v>2Q19</c:v>
                </c:pt>
                <c:pt idx="1">
                  <c:v>3Q19</c:v>
                </c:pt>
                <c:pt idx="2">
                  <c:v>4Q19</c:v>
                </c:pt>
                <c:pt idx="3">
                  <c:v>1Q20</c:v>
                </c:pt>
                <c:pt idx="4">
                  <c:v>2Q20</c:v>
                </c:pt>
                <c:pt idx="5">
                  <c:v>3Q20</c:v>
                </c:pt>
                <c:pt idx="6">
                  <c:v>4Q20</c:v>
                </c:pt>
                <c:pt idx="7">
                  <c:v>1Q21</c:v>
                </c:pt>
                <c:pt idx="8">
                  <c:v>2Q21</c:v>
                </c:pt>
                <c:pt idx="9">
                  <c:v>3Q21</c:v>
                </c:pt>
                <c:pt idx="10">
                  <c:v>4Q21</c:v>
                </c:pt>
                <c:pt idx="11">
                  <c:v>1Q22</c:v>
                </c:pt>
                <c:pt idx="12">
                  <c:v>2Q22</c:v>
                </c:pt>
                <c:pt idx="13">
                  <c:v>3Q22</c:v>
                </c:pt>
                <c:pt idx="14">
                  <c:v>4Q22</c:v>
                </c:pt>
                <c:pt idx="15">
                  <c:v>1Q23</c:v>
                </c:pt>
                <c:pt idx="16">
                  <c:v>2Q23</c:v>
                </c:pt>
                <c:pt idx="17">
                  <c:v>3Q23</c:v>
                </c:pt>
                <c:pt idx="18">
                  <c:v>4Q23</c:v>
                </c:pt>
                <c:pt idx="19">
                  <c:v>1Q24</c:v>
                </c:pt>
              </c:strCache>
            </c:strRef>
          </c:cat>
          <c:val>
            <c:numRef>
              <c:f>Charts!$AB$138:$AU$138</c:f>
              <c:numCache>
                <c:formatCode>#,##0</c:formatCode>
                <c:ptCount val="20"/>
                <c:pt idx="0">
                  <c:v>398338</c:v>
                </c:pt>
                <c:pt idx="1">
                  <c:v>474612</c:v>
                </c:pt>
                <c:pt idx="2">
                  <c:v>627758.40000000224</c:v>
                </c:pt>
                <c:pt idx="3">
                  <c:v>-514633.5</c:v>
                </c:pt>
                <c:pt idx="4">
                  <c:v>772957.09999999776</c:v>
                </c:pt>
                <c:pt idx="5">
                  <c:v>-625642</c:v>
                </c:pt>
                <c:pt idx="6">
                  <c:v>780721.60000000149</c:v>
                </c:pt>
                <c:pt idx="7">
                  <c:v>2084788.8999999948</c:v>
                </c:pt>
                <c:pt idx="8">
                  <c:v>2529205.700000003</c:v>
                </c:pt>
                <c:pt idx="9">
                  <c:v>-469389</c:v>
                </c:pt>
                <c:pt idx="10">
                  <c:v>-680677.69999999925</c:v>
                </c:pt>
                <c:pt idx="11">
                  <c:v>133966.49999999627</c:v>
                </c:pt>
                <c:pt idx="12">
                  <c:v>616840</c:v>
                </c:pt>
                <c:pt idx="13">
                  <c:v>110110</c:v>
                </c:pt>
                <c:pt idx="14">
                  <c:v>706111.00000000373</c:v>
                </c:pt>
                <c:pt idx="15">
                  <c:v>999102</c:v>
                </c:pt>
                <c:pt idx="16">
                  <c:v>-1040739</c:v>
                </c:pt>
                <c:pt idx="17">
                  <c:v>-179383</c:v>
                </c:pt>
                <c:pt idx="18">
                  <c:v>-1495981</c:v>
                </c:pt>
                <c:pt idx="19">
                  <c:v>-447299.99999999627</c:v>
                </c:pt>
              </c:numCache>
            </c:numRef>
          </c:val>
          <c:extLst>
            <c:ext xmlns:c16="http://schemas.microsoft.com/office/drawing/2014/chart" uri="{C3380CC4-5D6E-409C-BE32-E72D297353CC}">
              <c16:uniqueId val="{00000000-9A44-4A31-980F-34F2F6CCD418}"/>
            </c:ext>
          </c:extLst>
        </c:ser>
        <c:dLbls>
          <c:showLegendKey val="0"/>
          <c:showVal val="0"/>
          <c:showCatName val="0"/>
          <c:showSerName val="0"/>
          <c:showPercent val="0"/>
          <c:showBubbleSize val="0"/>
        </c:dLbls>
        <c:gapWidth val="219"/>
        <c:overlap val="-27"/>
        <c:axId val="921740432"/>
        <c:axId val="921737296"/>
      </c:barChart>
      <c:catAx>
        <c:axId val="9217404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21737296"/>
        <c:crosses val="autoZero"/>
        <c:auto val="1"/>
        <c:lblAlgn val="ctr"/>
        <c:lblOffset val="100"/>
        <c:noMultiLvlLbl val="0"/>
      </c:catAx>
      <c:valAx>
        <c:axId val="921737296"/>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21740432"/>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Charts!$AA$152</c:f>
              <c:strCache>
                <c:ptCount val="1"/>
                <c:pt idx="0">
                  <c:v>Traffic per base station</c:v>
                </c:pt>
              </c:strCache>
            </c:strRef>
          </c:tx>
          <c:spPr>
            <a:solidFill>
              <a:srgbClr val="000080"/>
            </a:solidFill>
            <a:ln w="25400">
              <a:noFill/>
            </a:ln>
            <a:effectLst/>
          </c:spPr>
          <c:invertIfNegative val="0"/>
          <c:cat>
            <c:strRef>
              <c:f>Charts!$AB$151:$AU$151</c:f>
              <c:strCache>
                <c:ptCount val="20"/>
                <c:pt idx="0">
                  <c:v>2Q19</c:v>
                </c:pt>
                <c:pt idx="1">
                  <c:v>3Q19</c:v>
                </c:pt>
                <c:pt idx="2">
                  <c:v>4Q19</c:v>
                </c:pt>
                <c:pt idx="3">
                  <c:v>1Q20</c:v>
                </c:pt>
                <c:pt idx="4">
                  <c:v>2Q20</c:v>
                </c:pt>
                <c:pt idx="5">
                  <c:v>3Q20</c:v>
                </c:pt>
                <c:pt idx="6">
                  <c:v>4Q20</c:v>
                </c:pt>
                <c:pt idx="7">
                  <c:v>1Q21</c:v>
                </c:pt>
                <c:pt idx="8">
                  <c:v>2Q21</c:v>
                </c:pt>
                <c:pt idx="9">
                  <c:v>3Q21</c:v>
                </c:pt>
                <c:pt idx="10">
                  <c:v>4Q21</c:v>
                </c:pt>
                <c:pt idx="11">
                  <c:v>1Q22</c:v>
                </c:pt>
                <c:pt idx="12">
                  <c:v>2Q22</c:v>
                </c:pt>
                <c:pt idx="13">
                  <c:v>3Q22</c:v>
                </c:pt>
                <c:pt idx="14">
                  <c:v>4Q22</c:v>
                </c:pt>
                <c:pt idx="15">
                  <c:v>1Q23</c:v>
                </c:pt>
                <c:pt idx="16">
                  <c:v>2Q23</c:v>
                </c:pt>
                <c:pt idx="17">
                  <c:v>3Q23</c:v>
                </c:pt>
                <c:pt idx="18">
                  <c:v>4Q23</c:v>
                </c:pt>
                <c:pt idx="19">
                  <c:v>1Q24</c:v>
                </c:pt>
              </c:strCache>
            </c:strRef>
          </c:cat>
          <c:val>
            <c:numRef>
              <c:f>Charts!$AB$152:$AU$152</c:f>
              <c:numCache>
                <c:formatCode>#,##0</c:formatCode>
                <c:ptCount val="20"/>
                <c:pt idx="0">
                  <c:v>2213.7772881355932</c:v>
                </c:pt>
                <c:pt idx="1">
                  <c:v>2335.4566502177067</c:v>
                </c:pt>
                <c:pt idx="2">
                  <c:v>2453.9160289567067</c:v>
                </c:pt>
                <c:pt idx="3">
                  <c:v>2747.6664858642412</c:v>
                </c:pt>
                <c:pt idx="4">
                  <c:v>3154.7300607697503</c:v>
                </c:pt>
                <c:pt idx="5">
                  <c:v>3021.7025561231171</c:v>
                </c:pt>
                <c:pt idx="6">
                  <c:v>3195.184462427746</c:v>
                </c:pt>
                <c:pt idx="7">
                  <c:v>3426.259927471483</c:v>
                </c:pt>
                <c:pt idx="8">
                  <c:v>4006.6156374637226</c:v>
                </c:pt>
                <c:pt idx="9">
                  <c:v>4540.4216000000006</c:v>
                </c:pt>
                <c:pt idx="10">
                  <c:v>4807.2415279329607</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0-FF5C-49A0-ACDB-7157CC957254}"/>
            </c:ext>
          </c:extLst>
        </c:ser>
        <c:dLbls>
          <c:showLegendKey val="0"/>
          <c:showVal val="0"/>
          <c:showCatName val="0"/>
          <c:showSerName val="0"/>
          <c:showPercent val="0"/>
          <c:showBubbleSize val="0"/>
        </c:dLbls>
        <c:gapWidth val="219"/>
        <c:overlap val="-27"/>
        <c:axId val="921731808"/>
        <c:axId val="921732200"/>
      </c:barChart>
      <c:catAx>
        <c:axId val="921731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21732200"/>
        <c:crosses val="autoZero"/>
        <c:auto val="1"/>
        <c:lblAlgn val="ctr"/>
        <c:lblOffset val="100"/>
        <c:noMultiLvlLbl val="0"/>
      </c:catAx>
      <c:valAx>
        <c:axId val="921732200"/>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21731808"/>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Charts!$AA$157</c:f>
              <c:strCache>
                <c:ptCount val="1"/>
                <c:pt idx="0">
                  <c:v>3G base stations</c:v>
                </c:pt>
              </c:strCache>
            </c:strRef>
          </c:tx>
          <c:spPr>
            <a:solidFill>
              <a:srgbClr val="000080"/>
            </a:solidFill>
            <a:ln w="25400">
              <a:noFill/>
            </a:ln>
            <a:effectLst/>
          </c:spPr>
          <c:invertIfNegative val="0"/>
          <c:cat>
            <c:strRef>
              <c:f>Charts!$AB$156:$AU$156</c:f>
              <c:strCache>
                <c:ptCount val="20"/>
                <c:pt idx="0">
                  <c:v>2Q19</c:v>
                </c:pt>
                <c:pt idx="1">
                  <c:v>3Q19</c:v>
                </c:pt>
                <c:pt idx="2">
                  <c:v>4Q19</c:v>
                </c:pt>
                <c:pt idx="3">
                  <c:v>1Q20</c:v>
                </c:pt>
                <c:pt idx="4">
                  <c:v>2Q20</c:v>
                </c:pt>
                <c:pt idx="5">
                  <c:v>3Q20</c:v>
                </c:pt>
                <c:pt idx="6">
                  <c:v>4Q20</c:v>
                </c:pt>
                <c:pt idx="7">
                  <c:v>1Q21</c:v>
                </c:pt>
                <c:pt idx="8">
                  <c:v>2Q21</c:v>
                </c:pt>
                <c:pt idx="9">
                  <c:v>3Q21</c:v>
                </c:pt>
                <c:pt idx="10">
                  <c:v>4Q21</c:v>
                </c:pt>
                <c:pt idx="11">
                  <c:v>1Q22</c:v>
                </c:pt>
                <c:pt idx="12">
                  <c:v>2Q22</c:v>
                </c:pt>
                <c:pt idx="13">
                  <c:v>3Q22</c:v>
                </c:pt>
                <c:pt idx="14">
                  <c:v>4Q22</c:v>
                </c:pt>
                <c:pt idx="15">
                  <c:v>1Q23</c:v>
                </c:pt>
                <c:pt idx="16">
                  <c:v>2Q23</c:v>
                </c:pt>
                <c:pt idx="17">
                  <c:v>3Q23</c:v>
                </c:pt>
                <c:pt idx="18">
                  <c:v>4Q23</c:v>
                </c:pt>
                <c:pt idx="19">
                  <c:v>1Q24</c:v>
                </c:pt>
              </c:strCache>
            </c:strRef>
          </c:cat>
          <c:val>
            <c:numRef>
              <c:f>Charts!$AB$157:$AU$157</c:f>
              <c:numCache>
                <c:formatCode>#,##0</c:formatCode>
                <c:ptCount val="20"/>
                <c:pt idx="0">
                  <c:v>45200</c:v>
                </c:pt>
                <c:pt idx="1">
                  <c:v>45500</c:v>
                </c:pt>
                <c:pt idx="2">
                  <c:v>46300</c:v>
                </c:pt>
                <c:pt idx="3">
                  <c:v>46800</c:v>
                </c:pt>
                <c:pt idx="4">
                  <c:v>47100</c:v>
                </c:pt>
                <c:pt idx="5">
                  <c:v>47800</c:v>
                </c:pt>
                <c:pt idx="6">
                  <c:v>48300</c:v>
                </c:pt>
                <c:pt idx="7">
                  <c:v>48800</c:v>
                </c:pt>
                <c:pt idx="8">
                  <c:v>47600</c:v>
                </c:pt>
                <c:pt idx="9">
                  <c:v>45700</c:v>
                </c:pt>
                <c:pt idx="10">
                  <c:v>46000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0-9C69-4474-A0F3-894C0032FDDE}"/>
            </c:ext>
          </c:extLst>
        </c:ser>
        <c:ser>
          <c:idx val="1"/>
          <c:order val="1"/>
          <c:tx>
            <c:strRef>
              <c:f>Charts!$AA$158</c:f>
              <c:strCache>
                <c:ptCount val="1"/>
                <c:pt idx="0">
                  <c:v>4G base stations</c:v>
                </c:pt>
              </c:strCache>
            </c:strRef>
          </c:tx>
          <c:spPr>
            <a:solidFill>
              <a:srgbClr val="9999FF"/>
            </a:solidFill>
            <a:ln w="25400">
              <a:noFill/>
            </a:ln>
            <a:effectLst/>
          </c:spPr>
          <c:invertIfNegative val="0"/>
          <c:cat>
            <c:strRef>
              <c:f>Charts!$AB$156:$AU$156</c:f>
              <c:strCache>
                <c:ptCount val="20"/>
                <c:pt idx="0">
                  <c:v>2Q19</c:v>
                </c:pt>
                <c:pt idx="1">
                  <c:v>3Q19</c:v>
                </c:pt>
                <c:pt idx="2">
                  <c:v>4Q19</c:v>
                </c:pt>
                <c:pt idx="3">
                  <c:v>1Q20</c:v>
                </c:pt>
                <c:pt idx="4">
                  <c:v>2Q20</c:v>
                </c:pt>
                <c:pt idx="5">
                  <c:v>3Q20</c:v>
                </c:pt>
                <c:pt idx="6">
                  <c:v>4Q20</c:v>
                </c:pt>
                <c:pt idx="7">
                  <c:v>1Q21</c:v>
                </c:pt>
                <c:pt idx="8">
                  <c:v>2Q21</c:v>
                </c:pt>
                <c:pt idx="9">
                  <c:v>3Q21</c:v>
                </c:pt>
                <c:pt idx="10">
                  <c:v>4Q21</c:v>
                </c:pt>
                <c:pt idx="11">
                  <c:v>1Q22</c:v>
                </c:pt>
                <c:pt idx="12">
                  <c:v>2Q22</c:v>
                </c:pt>
                <c:pt idx="13">
                  <c:v>3Q22</c:v>
                </c:pt>
                <c:pt idx="14">
                  <c:v>4Q22</c:v>
                </c:pt>
                <c:pt idx="15">
                  <c:v>1Q23</c:v>
                </c:pt>
                <c:pt idx="16">
                  <c:v>2Q23</c:v>
                </c:pt>
                <c:pt idx="17">
                  <c:v>3Q23</c:v>
                </c:pt>
                <c:pt idx="18">
                  <c:v>4Q23</c:v>
                </c:pt>
                <c:pt idx="19">
                  <c:v>1Q24</c:v>
                </c:pt>
              </c:strCache>
            </c:strRef>
          </c:cat>
          <c:val>
            <c:numRef>
              <c:f>Charts!$AB$158:$AU$158</c:f>
              <c:numCache>
                <c:formatCode>#,##0</c:formatCode>
                <c:ptCount val="20"/>
                <c:pt idx="0">
                  <c:v>90500</c:v>
                </c:pt>
                <c:pt idx="1">
                  <c:v>92300</c:v>
                </c:pt>
                <c:pt idx="2">
                  <c:v>94600</c:v>
                </c:pt>
                <c:pt idx="3">
                  <c:v>96100</c:v>
                </c:pt>
                <c:pt idx="4">
                  <c:v>101000</c:v>
                </c:pt>
                <c:pt idx="5">
                  <c:v>104900</c:v>
                </c:pt>
                <c:pt idx="6">
                  <c:v>107400</c:v>
                </c:pt>
                <c:pt idx="7">
                  <c:v>109000</c:v>
                </c:pt>
                <c:pt idx="8">
                  <c:v>110900</c:v>
                </c:pt>
                <c:pt idx="9">
                  <c:v>112500</c:v>
                </c:pt>
                <c:pt idx="10">
                  <c:v>115100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1-9C69-4474-A0F3-894C0032FDDE}"/>
            </c:ext>
          </c:extLst>
        </c:ser>
        <c:dLbls>
          <c:showLegendKey val="0"/>
          <c:showVal val="0"/>
          <c:showCatName val="0"/>
          <c:showSerName val="0"/>
          <c:showPercent val="0"/>
          <c:showBubbleSize val="0"/>
        </c:dLbls>
        <c:gapWidth val="219"/>
        <c:overlap val="-27"/>
        <c:axId val="921733376"/>
        <c:axId val="921747488"/>
      </c:barChart>
      <c:catAx>
        <c:axId val="921733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21747488"/>
        <c:crosses val="autoZero"/>
        <c:auto val="1"/>
        <c:lblAlgn val="ctr"/>
        <c:lblOffset val="100"/>
        <c:noMultiLvlLbl val="0"/>
      </c:catAx>
      <c:valAx>
        <c:axId val="921747488"/>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21733376"/>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Charts!$AA$168</c:f>
              <c:strCache>
                <c:ptCount val="1"/>
                <c:pt idx="0">
                  <c:v>FBB subscribers</c:v>
                </c:pt>
              </c:strCache>
            </c:strRef>
          </c:tx>
          <c:spPr>
            <a:solidFill>
              <a:srgbClr val="000080"/>
            </a:solidFill>
            <a:ln w="25400">
              <a:noFill/>
            </a:ln>
            <a:effectLst/>
          </c:spPr>
          <c:invertIfNegative val="0"/>
          <c:cat>
            <c:strRef>
              <c:f>Charts!$AB$167:$AU$167</c:f>
              <c:strCache>
                <c:ptCount val="20"/>
                <c:pt idx="0">
                  <c:v>2Q19</c:v>
                </c:pt>
                <c:pt idx="1">
                  <c:v>3Q19</c:v>
                </c:pt>
                <c:pt idx="2">
                  <c:v>4Q19</c:v>
                </c:pt>
                <c:pt idx="3">
                  <c:v>1Q20</c:v>
                </c:pt>
                <c:pt idx="4">
                  <c:v>2Q20</c:v>
                </c:pt>
                <c:pt idx="5">
                  <c:v>3Q20</c:v>
                </c:pt>
                <c:pt idx="6">
                  <c:v>4Q20</c:v>
                </c:pt>
                <c:pt idx="7">
                  <c:v>1Q21</c:v>
                </c:pt>
                <c:pt idx="8">
                  <c:v>2Q21</c:v>
                </c:pt>
                <c:pt idx="9">
                  <c:v>3Q21</c:v>
                </c:pt>
                <c:pt idx="10">
                  <c:v>4Q21</c:v>
                </c:pt>
                <c:pt idx="11">
                  <c:v>1Q22</c:v>
                </c:pt>
                <c:pt idx="12">
                  <c:v>2Q22</c:v>
                </c:pt>
                <c:pt idx="13">
                  <c:v>3Q22</c:v>
                </c:pt>
                <c:pt idx="14">
                  <c:v>4Q22</c:v>
                </c:pt>
                <c:pt idx="15">
                  <c:v>1Q23</c:v>
                </c:pt>
                <c:pt idx="16">
                  <c:v>2Q23</c:v>
                </c:pt>
                <c:pt idx="17">
                  <c:v>3Q23</c:v>
                </c:pt>
                <c:pt idx="18">
                  <c:v>4Q23</c:v>
                </c:pt>
                <c:pt idx="19">
                  <c:v>1Q24</c:v>
                </c:pt>
              </c:strCache>
            </c:strRef>
          </c:cat>
          <c:val>
            <c:numRef>
              <c:f>Charts!$AB$168:$AU$168</c:f>
              <c:numCache>
                <c:formatCode>#,##0</c:formatCode>
                <c:ptCount val="20"/>
                <c:pt idx="0">
                  <c:v>855400</c:v>
                </c:pt>
                <c:pt idx="1">
                  <c:v>937000</c:v>
                </c:pt>
                <c:pt idx="2">
                  <c:v>1037600</c:v>
                </c:pt>
                <c:pt idx="3">
                  <c:v>1090400</c:v>
                </c:pt>
                <c:pt idx="4">
                  <c:v>1202600</c:v>
                </c:pt>
                <c:pt idx="5">
                  <c:v>1255500</c:v>
                </c:pt>
                <c:pt idx="6">
                  <c:v>1336900</c:v>
                </c:pt>
                <c:pt idx="7">
                  <c:v>1431900</c:v>
                </c:pt>
                <c:pt idx="8">
                  <c:v>1535900</c:v>
                </c:pt>
                <c:pt idx="9">
                  <c:v>1668900</c:v>
                </c:pt>
                <c:pt idx="10">
                  <c:v>1772000</c:v>
                </c:pt>
                <c:pt idx="11">
                  <c:v>1865100</c:v>
                </c:pt>
                <c:pt idx="12">
                  <c:v>1971400</c:v>
                </c:pt>
                <c:pt idx="13">
                  <c:v>2085900</c:v>
                </c:pt>
                <c:pt idx="14">
                  <c:v>2169200</c:v>
                </c:pt>
                <c:pt idx="15">
                  <c:v>2268200</c:v>
                </c:pt>
                <c:pt idx="16">
                  <c:v>2328700</c:v>
                </c:pt>
                <c:pt idx="17">
                  <c:v>2380700</c:v>
                </c:pt>
                <c:pt idx="18">
                  <c:v>4742300</c:v>
                </c:pt>
                <c:pt idx="19">
                  <c:v>4815000</c:v>
                </c:pt>
              </c:numCache>
            </c:numRef>
          </c:val>
          <c:extLst>
            <c:ext xmlns:c16="http://schemas.microsoft.com/office/drawing/2014/chart" uri="{C3380CC4-5D6E-409C-BE32-E72D297353CC}">
              <c16:uniqueId val="{00000000-96A1-40B9-8284-38B94372E667}"/>
            </c:ext>
          </c:extLst>
        </c:ser>
        <c:dLbls>
          <c:showLegendKey val="0"/>
          <c:showVal val="0"/>
          <c:showCatName val="0"/>
          <c:showSerName val="0"/>
          <c:showPercent val="0"/>
          <c:showBubbleSize val="0"/>
        </c:dLbls>
        <c:gapWidth val="219"/>
        <c:overlap val="-27"/>
        <c:axId val="921748272"/>
        <c:axId val="921743960"/>
      </c:barChart>
      <c:catAx>
        <c:axId val="92174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21743960"/>
        <c:crosses val="autoZero"/>
        <c:auto val="1"/>
        <c:lblAlgn val="ctr"/>
        <c:lblOffset val="100"/>
        <c:noMultiLvlLbl val="0"/>
      </c:catAx>
      <c:valAx>
        <c:axId val="921743960"/>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21748272"/>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Charts!$AA$173</c:f>
              <c:strCache>
                <c:ptCount val="1"/>
                <c:pt idx="0">
                  <c:v>FBB net addition</c:v>
                </c:pt>
              </c:strCache>
            </c:strRef>
          </c:tx>
          <c:spPr>
            <a:solidFill>
              <a:srgbClr val="000080"/>
            </a:solidFill>
            <a:ln w="25400">
              <a:noFill/>
            </a:ln>
            <a:effectLst/>
          </c:spPr>
          <c:invertIfNegative val="0"/>
          <c:cat>
            <c:strRef>
              <c:f>Charts!$AB$172:$AU$172</c:f>
              <c:strCache>
                <c:ptCount val="20"/>
                <c:pt idx="0">
                  <c:v>2Q19</c:v>
                </c:pt>
                <c:pt idx="1">
                  <c:v>3Q19</c:v>
                </c:pt>
                <c:pt idx="2">
                  <c:v>4Q19</c:v>
                </c:pt>
                <c:pt idx="3">
                  <c:v>1Q20</c:v>
                </c:pt>
                <c:pt idx="4">
                  <c:v>2Q20</c:v>
                </c:pt>
                <c:pt idx="5">
                  <c:v>3Q20</c:v>
                </c:pt>
                <c:pt idx="6">
                  <c:v>4Q20</c:v>
                </c:pt>
                <c:pt idx="7">
                  <c:v>1Q21</c:v>
                </c:pt>
                <c:pt idx="8">
                  <c:v>2Q21</c:v>
                </c:pt>
                <c:pt idx="9">
                  <c:v>3Q21</c:v>
                </c:pt>
                <c:pt idx="10">
                  <c:v>4Q21</c:v>
                </c:pt>
                <c:pt idx="11">
                  <c:v>1Q22</c:v>
                </c:pt>
                <c:pt idx="12">
                  <c:v>2Q22</c:v>
                </c:pt>
                <c:pt idx="13">
                  <c:v>3Q22</c:v>
                </c:pt>
                <c:pt idx="14">
                  <c:v>4Q22</c:v>
                </c:pt>
                <c:pt idx="15">
                  <c:v>1Q23</c:v>
                </c:pt>
                <c:pt idx="16">
                  <c:v>2Q23</c:v>
                </c:pt>
                <c:pt idx="17">
                  <c:v>3Q23</c:v>
                </c:pt>
                <c:pt idx="18">
                  <c:v>4Q23</c:v>
                </c:pt>
                <c:pt idx="19">
                  <c:v>1Q24</c:v>
                </c:pt>
              </c:strCache>
            </c:strRef>
          </c:cat>
          <c:val>
            <c:numRef>
              <c:f>Charts!$AB$173:$AU$173</c:f>
              <c:numCache>
                <c:formatCode>#,##0</c:formatCode>
                <c:ptCount val="20"/>
                <c:pt idx="0">
                  <c:v>60400</c:v>
                </c:pt>
                <c:pt idx="1">
                  <c:v>81600</c:v>
                </c:pt>
                <c:pt idx="2">
                  <c:v>100600</c:v>
                </c:pt>
                <c:pt idx="3">
                  <c:v>52800</c:v>
                </c:pt>
                <c:pt idx="4">
                  <c:v>112200</c:v>
                </c:pt>
                <c:pt idx="5">
                  <c:v>52900</c:v>
                </c:pt>
                <c:pt idx="6">
                  <c:v>81400</c:v>
                </c:pt>
                <c:pt idx="7">
                  <c:v>95000</c:v>
                </c:pt>
                <c:pt idx="8">
                  <c:v>104000</c:v>
                </c:pt>
                <c:pt idx="9">
                  <c:v>133000</c:v>
                </c:pt>
                <c:pt idx="10">
                  <c:v>103100</c:v>
                </c:pt>
                <c:pt idx="11">
                  <c:v>93100</c:v>
                </c:pt>
                <c:pt idx="12">
                  <c:v>106300</c:v>
                </c:pt>
                <c:pt idx="13">
                  <c:v>114500</c:v>
                </c:pt>
                <c:pt idx="14">
                  <c:v>83300</c:v>
                </c:pt>
                <c:pt idx="15">
                  <c:v>99000</c:v>
                </c:pt>
                <c:pt idx="16">
                  <c:v>60500</c:v>
                </c:pt>
                <c:pt idx="17">
                  <c:v>52000</c:v>
                </c:pt>
                <c:pt idx="18">
                  <c:v>2361600</c:v>
                </c:pt>
                <c:pt idx="19">
                  <c:v>72700</c:v>
                </c:pt>
              </c:numCache>
            </c:numRef>
          </c:val>
          <c:extLst>
            <c:ext xmlns:c16="http://schemas.microsoft.com/office/drawing/2014/chart" uri="{C3380CC4-5D6E-409C-BE32-E72D297353CC}">
              <c16:uniqueId val="{00000000-B113-4357-8FDD-B96CDAA13482}"/>
            </c:ext>
          </c:extLst>
        </c:ser>
        <c:dLbls>
          <c:showLegendKey val="0"/>
          <c:showVal val="0"/>
          <c:showCatName val="0"/>
          <c:showSerName val="0"/>
          <c:showPercent val="0"/>
          <c:showBubbleSize val="0"/>
        </c:dLbls>
        <c:gapWidth val="219"/>
        <c:overlap val="-27"/>
        <c:axId val="921742392"/>
        <c:axId val="921744352"/>
      </c:barChart>
      <c:catAx>
        <c:axId val="921742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21744352"/>
        <c:crosses val="autoZero"/>
        <c:auto val="1"/>
        <c:lblAlgn val="ctr"/>
        <c:lblOffset val="100"/>
        <c:noMultiLvlLbl val="0"/>
      </c:catAx>
      <c:valAx>
        <c:axId val="921744352"/>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21742392"/>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Charts!$AA$184</c:f>
              <c:strCache>
                <c:ptCount val="1"/>
                <c:pt idx="0">
                  <c:v>FBB ARPU</c:v>
                </c:pt>
              </c:strCache>
            </c:strRef>
          </c:tx>
          <c:spPr>
            <a:ln w="25400" cap="rnd">
              <a:solidFill>
                <a:srgbClr val="333399"/>
              </a:solidFill>
              <a:prstDash val="solid"/>
              <a:round/>
            </a:ln>
            <a:effectLst/>
          </c:spPr>
          <c:marker>
            <c:symbol val="none"/>
          </c:marker>
          <c:cat>
            <c:strRef>
              <c:f>Charts!$AB$183:$AU$183</c:f>
              <c:strCache>
                <c:ptCount val="20"/>
                <c:pt idx="0">
                  <c:v>2Q19</c:v>
                </c:pt>
                <c:pt idx="1">
                  <c:v>3Q19</c:v>
                </c:pt>
                <c:pt idx="2">
                  <c:v>4Q19</c:v>
                </c:pt>
                <c:pt idx="3">
                  <c:v>1Q20</c:v>
                </c:pt>
                <c:pt idx="4">
                  <c:v>2Q20</c:v>
                </c:pt>
                <c:pt idx="5">
                  <c:v>3Q20</c:v>
                </c:pt>
                <c:pt idx="6">
                  <c:v>4Q20</c:v>
                </c:pt>
                <c:pt idx="7">
                  <c:v>1Q21</c:v>
                </c:pt>
                <c:pt idx="8">
                  <c:v>2Q21</c:v>
                </c:pt>
                <c:pt idx="9">
                  <c:v>3Q21</c:v>
                </c:pt>
                <c:pt idx="10">
                  <c:v>4Q21</c:v>
                </c:pt>
                <c:pt idx="11">
                  <c:v>1Q22</c:v>
                </c:pt>
                <c:pt idx="12">
                  <c:v>2Q22</c:v>
                </c:pt>
                <c:pt idx="13">
                  <c:v>3Q22</c:v>
                </c:pt>
                <c:pt idx="14">
                  <c:v>4Q22</c:v>
                </c:pt>
                <c:pt idx="15">
                  <c:v>1Q23</c:v>
                </c:pt>
                <c:pt idx="16">
                  <c:v>2Q23</c:v>
                </c:pt>
                <c:pt idx="17">
                  <c:v>3Q23</c:v>
                </c:pt>
                <c:pt idx="18">
                  <c:v>4Q23</c:v>
                </c:pt>
                <c:pt idx="19">
                  <c:v>1Q24</c:v>
                </c:pt>
              </c:strCache>
            </c:strRef>
          </c:cat>
          <c:val>
            <c:numRef>
              <c:f>Charts!$AB$184:$AU$184</c:f>
              <c:numCache>
                <c:formatCode>#,##0</c:formatCode>
                <c:ptCount val="20"/>
                <c:pt idx="0">
                  <c:v>558</c:v>
                </c:pt>
                <c:pt idx="1">
                  <c:v>549</c:v>
                </c:pt>
                <c:pt idx="2">
                  <c:v>532.99957798915341</c:v>
                </c:pt>
                <c:pt idx="3">
                  <c:v>513.81100351640271</c:v>
                </c:pt>
                <c:pt idx="4">
                  <c:v>489.1925465540557</c:v>
                </c:pt>
                <c:pt idx="5">
                  <c:v>484</c:v>
                </c:pt>
                <c:pt idx="6">
                  <c:v>476</c:v>
                </c:pt>
                <c:pt idx="7">
                  <c:v>462</c:v>
                </c:pt>
                <c:pt idx="8">
                  <c:v>457.88</c:v>
                </c:pt>
                <c:pt idx="9">
                  <c:v>455</c:v>
                </c:pt>
                <c:pt idx="10">
                  <c:v>444</c:v>
                </c:pt>
                <c:pt idx="11">
                  <c:v>446</c:v>
                </c:pt>
                <c:pt idx="12">
                  <c:v>432</c:v>
                </c:pt>
                <c:pt idx="13">
                  <c:v>418</c:v>
                </c:pt>
                <c:pt idx="14">
                  <c:v>407</c:v>
                </c:pt>
                <c:pt idx="15">
                  <c:v>407</c:v>
                </c:pt>
                <c:pt idx="16">
                  <c:v>414</c:v>
                </c:pt>
                <c:pt idx="17">
                  <c:v>428</c:v>
                </c:pt>
                <c:pt idx="18">
                  <c:v>434</c:v>
                </c:pt>
                <c:pt idx="19">
                  <c:v>0</c:v>
                </c:pt>
              </c:numCache>
            </c:numRef>
          </c:val>
          <c:smooth val="0"/>
          <c:extLst>
            <c:ext xmlns:c16="http://schemas.microsoft.com/office/drawing/2014/chart" uri="{C3380CC4-5D6E-409C-BE32-E72D297353CC}">
              <c16:uniqueId val="{00000000-B370-435E-98ED-2928DD395307}"/>
            </c:ext>
          </c:extLst>
        </c:ser>
        <c:dLbls>
          <c:showLegendKey val="0"/>
          <c:showVal val="0"/>
          <c:showCatName val="0"/>
          <c:showSerName val="0"/>
          <c:showPercent val="0"/>
          <c:showBubbleSize val="0"/>
        </c:dLbls>
        <c:smooth val="0"/>
        <c:axId val="921744744"/>
        <c:axId val="921751408"/>
      </c:lineChart>
      <c:catAx>
        <c:axId val="92174474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21751408"/>
        <c:crosses val="autoZero"/>
        <c:auto val="1"/>
        <c:lblAlgn val="ctr"/>
        <c:lblOffset val="100"/>
        <c:noMultiLvlLbl val="0"/>
      </c:catAx>
      <c:valAx>
        <c:axId val="921751408"/>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21744744"/>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Charts!$AA$14</c:f>
              <c:strCache>
                <c:ptCount val="1"/>
                <c:pt idx="0">
                  <c:v>Group Total Revenue Growth YoY</c:v>
                </c:pt>
              </c:strCache>
            </c:strRef>
          </c:tx>
          <c:spPr>
            <a:ln w="25400" cap="rnd">
              <a:solidFill>
                <a:srgbClr val="333399"/>
              </a:solidFill>
              <a:prstDash val="solid"/>
              <a:round/>
            </a:ln>
            <a:effectLst/>
          </c:spPr>
          <c:marker>
            <c:symbol val="none"/>
          </c:marker>
          <c:cat>
            <c:strRef>
              <c:f>Charts!$AB$13:$AU$13</c:f>
              <c:strCache>
                <c:ptCount val="20"/>
                <c:pt idx="0">
                  <c:v>2Q19</c:v>
                </c:pt>
                <c:pt idx="1">
                  <c:v>3Q19</c:v>
                </c:pt>
                <c:pt idx="2">
                  <c:v>4Q19</c:v>
                </c:pt>
                <c:pt idx="3">
                  <c:v>1Q20</c:v>
                </c:pt>
                <c:pt idx="4">
                  <c:v>2Q20</c:v>
                </c:pt>
                <c:pt idx="5">
                  <c:v>3Q20</c:v>
                </c:pt>
                <c:pt idx="6">
                  <c:v>4Q20</c:v>
                </c:pt>
                <c:pt idx="7">
                  <c:v>1Q21</c:v>
                </c:pt>
                <c:pt idx="8">
                  <c:v>2Q21</c:v>
                </c:pt>
                <c:pt idx="9">
                  <c:v>3Q21</c:v>
                </c:pt>
                <c:pt idx="10">
                  <c:v>4Q21</c:v>
                </c:pt>
                <c:pt idx="11">
                  <c:v>1Q22</c:v>
                </c:pt>
                <c:pt idx="12">
                  <c:v>2Q22</c:v>
                </c:pt>
                <c:pt idx="13">
                  <c:v>3Q22</c:v>
                </c:pt>
                <c:pt idx="14">
                  <c:v>4Q22</c:v>
                </c:pt>
                <c:pt idx="15">
                  <c:v>1Q23</c:v>
                </c:pt>
                <c:pt idx="16">
                  <c:v>2Q23</c:v>
                </c:pt>
                <c:pt idx="17">
                  <c:v>3Q23</c:v>
                </c:pt>
                <c:pt idx="18">
                  <c:v>4Q23</c:v>
                </c:pt>
                <c:pt idx="19">
                  <c:v>1Q24</c:v>
                </c:pt>
              </c:strCache>
            </c:strRef>
          </c:cat>
          <c:val>
            <c:numRef>
              <c:f>Charts!$AB$14:$AU$14</c:f>
              <c:numCache>
                <c:formatCode>0.0%</c:formatCode>
                <c:ptCount val="20"/>
                <c:pt idx="0">
                  <c:v>4.3900966183574752E-2</c:v>
                </c:pt>
                <c:pt idx="1">
                  <c:v>6.2290940394205574E-2</c:v>
                </c:pt>
                <c:pt idx="2">
                  <c:v>9.4959086491566369E-2</c:v>
                </c:pt>
                <c:pt idx="3">
                  <c:v>-9.632451846039003E-3</c:v>
                </c:pt>
                <c:pt idx="4">
                  <c:v>-4.1419541149021577E-2</c:v>
                </c:pt>
                <c:pt idx="5">
                  <c:v>-6.746846122560568E-2</c:v>
                </c:pt>
                <c:pt idx="6">
                  <c:v>-5.6205810395284717E-2</c:v>
                </c:pt>
                <c:pt idx="7">
                  <c:v>7.0393278095460365E-2</c:v>
                </c:pt>
                <c:pt idx="8">
                  <c:v>1.1856304430140074E-2</c:v>
                </c:pt>
                <c:pt idx="9">
                  <c:v>1.5869591274122019E-2</c:v>
                </c:pt>
                <c:pt idx="10">
                  <c:v>9.2556553808648578E-2</c:v>
                </c:pt>
                <c:pt idx="11">
                  <c:v>-1.2691175508602104E-2</c:v>
                </c:pt>
                <c:pt idx="12">
                  <c:v>5.882077788432305E-2</c:v>
                </c:pt>
                <c:pt idx="13">
                  <c:v>9.1039950916770973E-2</c:v>
                </c:pt>
                <c:pt idx="14">
                  <c:v>-3.2572921579679504E-2</c:v>
                </c:pt>
                <c:pt idx="15">
                  <c:v>3.1657080538713744E-2</c:v>
                </c:pt>
                <c:pt idx="16">
                  <c:v>-1.0993108323025247E-2</c:v>
                </c:pt>
                <c:pt idx="17">
                  <c:v>-3.5974910781875202E-3</c:v>
                </c:pt>
                <c:pt idx="18">
                  <c:v>5.3788210295205641E-2</c:v>
                </c:pt>
                <c:pt idx="19">
                  <c:v>0.14087296362826374</c:v>
                </c:pt>
              </c:numCache>
            </c:numRef>
          </c:val>
          <c:smooth val="0"/>
          <c:extLst>
            <c:ext xmlns:c16="http://schemas.microsoft.com/office/drawing/2014/chart" uri="{C3380CC4-5D6E-409C-BE32-E72D297353CC}">
              <c16:uniqueId val="{00000000-DE85-478C-BF81-98E6323E4160}"/>
            </c:ext>
          </c:extLst>
        </c:ser>
        <c:dLbls>
          <c:showLegendKey val="0"/>
          <c:showVal val="0"/>
          <c:showCatName val="0"/>
          <c:showSerName val="0"/>
          <c:showPercent val="0"/>
          <c:showBubbleSize val="0"/>
        </c:dLbls>
        <c:smooth val="0"/>
        <c:axId val="921726320"/>
        <c:axId val="921724752"/>
      </c:lineChart>
      <c:catAx>
        <c:axId val="9217263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21724752"/>
        <c:crosses val="autoZero"/>
        <c:auto val="1"/>
        <c:lblAlgn val="ctr"/>
        <c:lblOffset val="100"/>
        <c:noMultiLvlLbl val="0"/>
      </c:catAx>
      <c:valAx>
        <c:axId val="921724752"/>
        <c:scaling>
          <c:orientation val="minMax"/>
        </c:scaling>
        <c:delete val="0"/>
        <c:axPos val="l"/>
        <c:majorGridlines>
          <c:spPr>
            <a:ln w="3175" cap="flat" cmpd="sng" algn="ctr">
              <a:solidFill>
                <a:srgbClr val="C0C0C0"/>
              </a:solidFill>
              <a:prstDash val="solid"/>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21726320"/>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Charts!$AA$191</c:f>
              <c:strCache>
                <c:ptCount val="1"/>
                <c:pt idx="0">
                  <c:v>ARPU growth (% YoY)</c:v>
                </c:pt>
              </c:strCache>
            </c:strRef>
          </c:tx>
          <c:spPr>
            <a:ln w="25400" cap="rnd">
              <a:solidFill>
                <a:srgbClr val="333399"/>
              </a:solidFill>
              <a:prstDash val="solid"/>
              <a:round/>
            </a:ln>
            <a:effectLst/>
          </c:spPr>
          <c:marker>
            <c:symbol val="none"/>
          </c:marker>
          <c:cat>
            <c:strRef>
              <c:f>Charts!$AB$190:$AU$190</c:f>
              <c:strCache>
                <c:ptCount val="20"/>
                <c:pt idx="0">
                  <c:v>2Q19</c:v>
                </c:pt>
                <c:pt idx="1">
                  <c:v>3Q19</c:v>
                </c:pt>
                <c:pt idx="2">
                  <c:v>4Q19</c:v>
                </c:pt>
                <c:pt idx="3">
                  <c:v>1Q20</c:v>
                </c:pt>
                <c:pt idx="4">
                  <c:v>2Q20</c:v>
                </c:pt>
                <c:pt idx="5">
                  <c:v>3Q20</c:v>
                </c:pt>
                <c:pt idx="6">
                  <c:v>4Q20</c:v>
                </c:pt>
                <c:pt idx="7">
                  <c:v>1Q21</c:v>
                </c:pt>
                <c:pt idx="8">
                  <c:v>2Q21</c:v>
                </c:pt>
                <c:pt idx="9">
                  <c:v>3Q21</c:v>
                </c:pt>
                <c:pt idx="10">
                  <c:v>4Q21</c:v>
                </c:pt>
                <c:pt idx="11">
                  <c:v>1Q22</c:v>
                </c:pt>
                <c:pt idx="12">
                  <c:v>2Q22</c:v>
                </c:pt>
                <c:pt idx="13">
                  <c:v>3Q22</c:v>
                </c:pt>
                <c:pt idx="14">
                  <c:v>4Q22</c:v>
                </c:pt>
                <c:pt idx="15">
                  <c:v>1Q23</c:v>
                </c:pt>
                <c:pt idx="16">
                  <c:v>2Q23</c:v>
                </c:pt>
                <c:pt idx="17">
                  <c:v>3Q23</c:v>
                </c:pt>
                <c:pt idx="18">
                  <c:v>4Q23</c:v>
                </c:pt>
                <c:pt idx="19">
                  <c:v>1Q24</c:v>
                </c:pt>
              </c:strCache>
            </c:strRef>
          </c:cat>
          <c:val>
            <c:numRef>
              <c:f>Charts!$AB$191:$AU$191</c:f>
              <c:numCache>
                <c:formatCode>0%</c:formatCode>
                <c:ptCount val="20"/>
                <c:pt idx="0">
                  <c:v>-8.5245901639344313E-2</c:v>
                </c:pt>
                <c:pt idx="1">
                  <c:v>-4.1884816753926746E-2</c:v>
                </c:pt>
                <c:pt idx="2">
                  <c:v>-7.1429306639105516E-2</c:v>
                </c:pt>
                <c:pt idx="3">
                  <c:v>-8.7409359024820166E-2</c:v>
                </c:pt>
                <c:pt idx="4">
                  <c:v>-0.12331084846943419</c:v>
                </c:pt>
                <c:pt idx="5">
                  <c:v>-0.11839708561020035</c:v>
                </c:pt>
                <c:pt idx="6">
                  <c:v>-0.10694113155623053</c:v>
                </c:pt>
                <c:pt idx="7">
                  <c:v>-0.10083669513073923</c:v>
                </c:pt>
                <c:pt idx="8">
                  <c:v>-6.4008633767267842E-2</c:v>
                </c:pt>
                <c:pt idx="9">
                  <c:v>-5.9917355371900793E-2</c:v>
                </c:pt>
                <c:pt idx="10">
                  <c:v>-6.7226890756302504E-2</c:v>
                </c:pt>
                <c:pt idx="11">
                  <c:v>-3.4632034632034681E-2</c:v>
                </c:pt>
                <c:pt idx="12">
                  <c:v>-5.6521359308115637E-2</c:v>
                </c:pt>
                <c:pt idx="13">
                  <c:v>-8.1318681318681363E-2</c:v>
                </c:pt>
                <c:pt idx="14">
                  <c:v>-8.333333333333337E-2</c:v>
                </c:pt>
                <c:pt idx="15">
                  <c:v>-8.7443946188340838E-2</c:v>
                </c:pt>
                <c:pt idx="16">
                  <c:v>-4.166666666666663E-2</c:v>
                </c:pt>
                <c:pt idx="17">
                  <c:v>2.3923444976076569E-2</c:v>
                </c:pt>
                <c:pt idx="18">
                  <c:v>6.6339066339066388E-2</c:v>
                </c:pt>
                <c:pt idx="19">
                  <c:v>-1</c:v>
                </c:pt>
              </c:numCache>
            </c:numRef>
          </c:val>
          <c:smooth val="0"/>
          <c:extLst>
            <c:ext xmlns:c16="http://schemas.microsoft.com/office/drawing/2014/chart" uri="{C3380CC4-5D6E-409C-BE32-E72D297353CC}">
              <c16:uniqueId val="{00000000-38D2-46C0-89A6-14E8F26D191B}"/>
            </c:ext>
          </c:extLst>
        </c:ser>
        <c:dLbls>
          <c:showLegendKey val="0"/>
          <c:showVal val="0"/>
          <c:showCatName val="0"/>
          <c:showSerName val="0"/>
          <c:showPercent val="0"/>
          <c:showBubbleSize val="0"/>
        </c:dLbls>
        <c:smooth val="0"/>
        <c:axId val="921745136"/>
        <c:axId val="921749056"/>
      </c:lineChart>
      <c:catAx>
        <c:axId val="92174513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21749056"/>
        <c:crosses val="autoZero"/>
        <c:auto val="1"/>
        <c:lblAlgn val="ctr"/>
        <c:lblOffset val="100"/>
        <c:noMultiLvlLbl val="0"/>
      </c:catAx>
      <c:valAx>
        <c:axId val="921749056"/>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21745136"/>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Charts!$AA$205</c:f>
              <c:strCache>
                <c:ptCount val="1"/>
                <c:pt idx="0">
                  <c:v>Service EBITDA</c:v>
                </c:pt>
              </c:strCache>
            </c:strRef>
          </c:tx>
          <c:spPr>
            <a:solidFill>
              <a:srgbClr val="002060"/>
            </a:solidFill>
            <a:ln w="25400">
              <a:noFill/>
            </a:ln>
            <a:effectLst/>
          </c:spPr>
          <c:invertIfNegative val="0"/>
          <c:cat>
            <c:strRef>
              <c:f>Charts!$AB$204:$AU$204</c:f>
              <c:strCache>
                <c:ptCount val="20"/>
                <c:pt idx="0">
                  <c:v>2Q19</c:v>
                </c:pt>
                <c:pt idx="1">
                  <c:v>3Q19</c:v>
                </c:pt>
                <c:pt idx="2">
                  <c:v>4Q19</c:v>
                </c:pt>
                <c:pt idx="3">
                  <c:v>1Q20</c:v>
                </c:pt>
                <c:pt idx="4">
                  <c:v>2Q20</c:v>
                </c:pt>
                <c:pt idx="5">
                  <c:v>3Q20</c:v>
                </c:pt>
                <c:pt idx="6">
                  <c:v>4Q20</c:v>
                </c:pt>
                <c:pt idx="7">
                  <c:v>1Q21</c:v>
                </c:pt>
                <c:pt idx="8">
                  <c:v>2Q21</c:v>
                </c:pt>
                <c:pt idx="9">
                  <c:v>3Q21</c:v>
                </c:pt>
                <c:pt idx="10">
                  <c:v>4Q21</c:v>
                </c:pt>
                <c:pt idx="11">
                  <c:v>1Q22</c:v>
                </c:pt>
                <c:pt idx="12">
                  <c:v>2Q22</c:v>
                </c:pt>
                <c:pt idx="13">
                  <c:v>3Q22</c:v>
                </c:pt>
                <c:pt idx="14">
                  <c:v>4Q22</c:v>
                </c:pt>
                <c:pt idx="15">
                  <c:v>1Q23</c:v>
                </c:pt>
                <c:pt idx="16">
                  <c:v>2Q23</c:v>
                </c:pt>
                <c:pt idx="17">
                  <c:v>3Q23</c:v>
                </c:pt>
                <c:pt idx="18">
                  <c:v>4Q23</c:v>
                </c:pt>
                <c:pt idx="19">
                  <c:v>1Q24</c:v>
                </c:pt>
              </c:strCache>
            </c:strRef>
          </c:cat>
          <c:val>
            <c:numRef>
              <c:f>Charts!$AB$205:$AU$205</c:f>
              <c:numCache>
                <c:formatCode>#,##0</c:formatCode>
                <c:ptCount val="20"/>
                <c:pt idx="0">
                  <c:v>19024.47</c:v>
                </c:pt>
                <c:pt idx="1">
                  <c:v>21070.541999999998</c:v>
                </c:pt>
                <c:pt idx="2">
                  <c:v>18752.800912139999</c:v>
                </c:pt>
                <c:pt idx="3">
                  <c:v>22355.219999999994</c:v>
                </c:pt>
                <c:pt idx="4">
                  <c:v>21802</c:v>
                </c:pt>
                <c:pt idx="5">
                  <c:v>21783</c:v>
                </c:pt>
                <c:pt idx="6">
                  <c:v>21718.9</c:v>
                </c:pt>
                <c:pt idx="7">
                  <c:v>22154</c:v>
                </c:pt>
                <c:pt idx="8">
                  <c:v>22445</c:v>
                </c:pt>
                <c:pt idx="9">
                  <c:v>22584</c:v>
                </c:pt>
                <c:pt idx="10">
                  <c:v>22443.547999999999</c:v>
                </c:pt>
                <c:pt idx="11">
                  <c:v>21903.93</c:v>
                </c:pt>
                <c:pt idx="12">
                  <c:v>21949</c:v>
                </c:pt>
                <c:pt idx="13">
                  <c:v>21626.959999999999</c:v>
                </c:pt>
                <c:pt idx="14">
                  <c:v>22397.199956710003</c:v>
                </c:pt>
                <c:pt idx="15">
                  <c:v>22055.190000000002</c:v>
                </c:pt>
                <c:pt idx="16">
                  <c:v>22858.229999999996</c:v>
                </c:pt>
                <c:pt idx="17">
                  <c:v>23125.53</c:v>
                </c:pt>
                <c:pt idx="18">
                  <c:v>23337</c:v>
                </c:pt>
                <c:pt idx="19">
                  <c:v>26848.030000000006</c:v>
                </c:pt>
              </c:numCache>
            </c:numRef>
          </c:val>
          <c:extLst>
            <c:ext xmlns:c16="http://schemas.microsoft.com/office/drawing/2014/chart" uri="{C3380CC4-5D6E-409C-BE32-E72D297353CC}">
              <c16:uniqueId val="{00000000-0B2B-477A-8125-A8728D363C4F}"/>
            </c:ext>
          </c:extLst>
        </c:ser>
        <c:dLbls>
          <c:showLegendKey val="0"/>
          <c:showVal val="0"/>
          <c:showCatName val="0"/>
          <c:showSerName val="0"/>
          <c:showPercent val="0"/>
          <c:showBubbleSize val="0"/>
        </c:dLbls>
        <c:gapWidth val="219"/>
        <c:overlap val="-27"/>
        <c:axId val="921752976"/>
        <c:axId val="921741608"/>
      </c:barChart>
      <c:lineChart>
        <c:grouping val="standard"/>
        <c:varyColors val="0"/>
        <c:ser>
          <c:idx val="1"/>
          <c:order val="1"/>
          <c:tx>
            <c:strRef>
              <c:f>Charts!$AA$206</c:f>
              <c:strCache>
                <c:ptCount val="1"/>
                <c:pt idx="0">
                  <c:v>Service EBITDA growth (% YoY)</c:v>
                </c:pt>
              </c:strCache>
            </c:strRef>
          </c:tx>
          <c:spPr>
            <a:ln w="28575" cap="rnd">
              <a:solidFill>
                <a:schemeClr val="accent2"/>
              </a:solidFill>
              <a:round/>
            </a:ln>
            <a:effectLst/>
          </c:spPr>
          <c:marker>
            <c:symbol val="none"/>
          </c:marker>
          <c:cat>
            <c:strRef>
              <c:f>Charts!$AB$204:$AU$204</c:f>
              <c:strCache>
                <c:ptCount val="20"/>
                <c:pt idx="0">
                  <c:v>2Q19</c:v>
                </c:pt>
                <c:pt idx="1">
                  <c:v>3Q19</c:v>
                </c:pt>
                <c:pt idx="2">
                  <c:v>4Q19</c:v>
                </c:pt>
                <c:pt idx="3">
                  <c:v>1Q20</c:v>
                </c:pt>
                <c:pt idx="4">
                  <c:v>2Q20</c:v>
                </c:pt>
                <c:pt idx="5">
                  <c:v>3Q20</c:v>
                </c:pt>
                <c:pt idx="6">
                  <c:v>4Q20</c:v>
                </c:pt>
                <c:pt idx="7">
                  <c:v>1Q21</c:v>
                </c:pt>
                <c:pt idx="8">
                  <c:v>2Q21</c:v>
                </c:pt>
                <c:pt idx="9">
                  <c:v>3Q21</c:v>
                </c:pt>
                <c:pt idx="10">
                  <c:v>4Q21</c:v>
                </c:pt>
                <c:pt idx="11">
                  <c:v>1Q22</c:v>
                </c:pt>
                <c:pt idx="12">
                  <c:v>2Q22</c:v>
                </c:pt>
                <c:pt idx="13">
                  <c:v>3Q22</c:v>
                </c:pt>
                <c:pt idx="14">
                  <c:v>4Q22</c:v>
                </c:pt>
                <c:pt idx="15">
                  <c:v>1Q23</c:v>
                </c:pt>
                <c:pt idx="16">
                  <c:v>2Q23</c:v>
                </c:pt>
                <c:pt idx="17">
                  <c:v>3Q23</c:v>
                </c:pt>
                <c:pt idx="18">
                  <c:v>4Q23</c:v>
                </c:pt>
                <c:pt idx="19">
                  <c:v>1Q24</c:v>
                </c:pt>
              </c:strCache>
            </c:strRef>
          </c:cat>
          <c:val>
            <c:numRef>
              <c:f>Charts!$AB$206:$AU$206</c:f>
              <c:numCache>
                <c:formatCode>0.0%</c:formatCode>
                <c:ptCount val="20"/>
                <c:pt idx="0">
                  <c:v>6.2743663443951547E-3</c:v>
                </c:pt>
                <c:pt idx="1">
                  <c:v>0.1788578309996014</c:v>
                </c:pt>
                <c:pt idx="2">
                  <c:v>4.1199437852576626E-2</c:v>
                </c:pt>
                <c:pt idx="3">
                  <c:v>0.19857992597025587</c:v>
                </c:pt>
                <c:pt idx="4">
                  <c:v>0.14599775972734053</c:v>
                </c:pt>
                <c:pt idx="5">
                  <c:v>3.3812988768869845E-2</c:v>
                </c:pt>
                <c:pt idx="6">
                  <c:v>0.15816832385501622</c:v>
                </c:pt>
                <c:pt idx="7">
                  <c:v>-9.0010297371260206E-3</c:v>
                </c:pt>
                <c:pt idx="8">
                  <c:v>2.949270709109264E-2</c:v>
                </c:pt>
                <c:pt idx="9">
                  <c:v>3.6771794518661416E-2</c:v>
                </c:pt>
                <c:pt idx="10">
                  <c:v>3.3364857336237064E-2</c:v>
                </c:pt>
                <c:pt idx="11">
                  <c:v>-1.1287803556919718E-2</c:v>
                </c:pt>
                <c:pt idx="12">
                  <c:v>-2.2098462909333927E-2</c:v>
                </c:pt>
                <c:pt idx="13">
                  <c:v>-4.2376904002833893E-2</c:v>
                </c:pt>
                <c:pt idx="14">
                  <c:v>-2.0650943108458941E-3</c:v>
                </c:pt>
                <c:pt idx="15">
                  <c:v>6.9056100891484729E-3</c:v>
                </c:pt>
                <c:pt idx="16">
                  <c:v>4.142466627181185E-2</c:v>
                </c:pt>
                <c:pt idx="17">
                  <c:v>6.9291754365847114E-2</c:v>
                </c:pt>
                <c:pt idx="18">
                  <c:v>4.1960604232067933E-2</c:v>
                </c:pt>
                <c:pt idx="19">
                  <c:v>0.2173112088356528</c:v>
                </c:pt>
              </c:numCache>
            </c:numRef>
          </c:val>
          <c:smooth val="0"/>
          <c:extLst>
            <c:ext xmlns:c16="http://schemas.microsoft.com/office/drawing/2014/chart" uri="{C3380CC4-5D6E-409C-BE32-E72D297353CC}">
              <c16:uniqueId val="{00000001-0B2B-477A-8125-A8728D363C4F}"/>
            </c:ext>
          </c:extLst>
        </c:ser>
        <c:dLbls>
          <c:showLegendKey val="0"/>
          <c:showVal val="0"/>
          <c:showCatName val="0"/>
          <c:showSerName val="0"/>
          <c:showPercent val="0"/>
          <c:showBubbleSize val="0"/>
        </c:dLbls>
        <c:marker val="1"/>
        <c:smooth val="0"/>
        <c:axId val="921745920"/>
        <c:axId val="921742000"/>
      </c:lineChart>
      <c:catAx>
        <c:axId val="921752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21741608"/>
        <c:crosses val="autoZero"/>
        <c:auto val="1"/>
        <c:lblAlgn val="ctr"/>
        <c:lblOffset val="100"/>
        <c:noMultiLvlLbl val="0"/>
      </c:catAx>
      <c:valAx>
        <c:axId val="921741608"/>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21752976"/>
        <c:crosses val="autoZero"/>
        <c:crossBetween val="between"/>
      </c:valAx>
      <c:valAx>
        <c:axId val="921742000"/>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21745920"/>
        <c:crosses val="max"/>
        <c:crossBetween val="between"/>
      </c:valAx>
      <c:catAx>
        <c:axId val="921745920"/>
        <c:scaling>
          <c:orientation val="minMax"/>
        </c:scaling>
        <c:delete val="1"/>
        <c:axPos val="b"/>
        <c:numFmt formatCode="General" sourceLinked="1"/>
        <c:majorTickMark val="out"/>
        <c:minorTickMark val="none"/>
        <c:tickLblPos val="nextTo"/>
        <c:crossAx val="921742000"/>
        <c:crosses val="autoZero"/>
        <c:auto val="1"/>
        <c:lblAlgn val="ctr"/>
        <c:lblOffset val="100"/>
        <c:noMultiLvlLbl val="0"/>
      </c:cat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Charts!$AA$211</c:f>
              <c:strCache>
                <c:ptCount val="1"/>
                <c:pt idx="0">
                  <c:v>Service EBITDA margin</c:v>
                </c:pt>
              </c:strCache>
            </c:strRef>
          </c:tx>
          <c:spPr>
            <a:ln w="25400" cap="rnd">
              <a:solidFill>
                <a:srgbClr val="333399"/>
              </a:solidFill>
              <a:prstDash val="solid"/>
              <a:round/>
            </a:ln>
            <a:effectLst/>
          </c:spPr>
          <c:marker>
            <c:symbol val="none"/>
          </c:marker>
          <c:cat>
            <c:strRef>
              <c:f>Charts!$AB$210:$AU$210</c:f>
              <c:strCache>
                <c:ptCount val="20"/>
                <c:pt idx="0">
                  <c:v>2Q19</c:v>
                </c:pt>
                <c:pt idx="1">
                  <c:v>3Q19</c:v>
                </c:pt>
                <c:pt idx="2">
                  <c:v>4Q19</c:v>
                </c:pt>
                <c:pt idx="3">
                  <c:v>1Q20</c:v>
                </c:pt>
                <c:pt idx="4">
                  <c:v>2Q20</c:v>
                </c:pt>
                <c:pt idx="5">
                  <c:v>3Q20</c:v>
                </c:pt>
                <c:pt idx="6">
                  <c:v>4Q20</c:v>
                </c:pt>
                <c:pt idx="7">
                  <c:v>1Q21</c:v>
                </c:pt>
                <c:pt idx="8">
                  <c:v>2Q21</c:v>
                </c:pt>
                <c:pt idx="9">
                  <c:v>3Q21</c:v>
                </c:pt>
                <c:pt idx="10">
                  <c:v>4Q21</c:v>
                </c:pt>
                <c:pt idx="11">
                  <c:v>1Q22</c:v>
                </c:pt>
                <c:pt idx="12">
                  <c:v>2Q22</c:v>
                </c:pt>
                <c:pt idx="13">
                  <c:v>3Q22</c:v>
                </c:pt>
                <c:pt idx="14">
                  <c:v>4Q22</c:v>
                </c:pt>
                <c:pt idx="15">
                  <c:v>1Q23</c:v>
                </c:pt>
                <c:pt idx="16">
                  <c:v>2Q23</c:v>
                </c:pt>
                <c:pt idx="17">
                  <c:v>3Q23</c:v>
                </c:pt>
                <c:pt idx="18">
                  <c:v>4Q23</c:v>
                </c:pt>
                <c:pt idx="19">
                  <c:v>1Q24</c:v>
                </c:pt>
              </c:strCache>
            </c:strRef>
          </c:cat>
          <c:val>
            <c:numRef>
              <c:f>Charts!$AB$211:$AU$211</c:f>
              <c:numCache>
                <c:formatCode>0%</c:formatCode>
                <c:ptCount val="20"/>
                <c:pt idx="0">
                  <c:v>0.50359775075192892</c:v>
                </c:pt>
                <c:pt idx="1">
                  <c:v>0.53360130636854664</c:v>
                </c:pt>
                <c:pt idx="2">
                  <c:v>0.48840972679522587</c:v>
                </c:pt>
                <c:pt idx="3">
                  <c:v>0.61449202858713559</c:v>
                </c:pt>
                <c:pt idx="4">
                  <c:v>0.61029000111969545</c:v>
                </c:pt>
                <c:pt idx="5">
                  <c:v>0.61146979564338644</c:v>
                </c:pt>
                <c:pt idx="6">
                  <c:v>0.61027311385991445</c:v>
                </c:pt>
                <c:pt idx="7">
                  <c:v>0.61241188666205948</c:v>
                </c:pt>
                <c:pt idx="8">
                  <c:v>0.62975225162032489</c:v>
                </c:pt>
                <c:pt idx="9">
                  <c:v>0.62379847530659593</c:v>
                </c:pt>
                <c:pt idx="10">
                  <c:v>0.61036565566133438</c:v>
                </c:pt>
                <c:pt idx="11">
                  <c:v>0.60829498846529717</c:v>
                </c:pt>
                <c:pt idx="12">
                  <c:v>0.6015732061612673</c:v>
                </c:pt>
                <c:pt idx="13">
                  <c:v>0.59576760970772158</c:v>
                </c:pt>
                <c:pt idx="14">
                  <c:v>0.60186121862332298</c:v>
                </c:pt>
                <c:pt idx="15">
                  <c:v>0.59954624621498076</c:v>
                </c:pt>
                <c:pt idx="16">
                  <c:v>0.61256662780881932</c:v>
                </c:pt>
                <c:pt idx="17">
                  <c:v>0.61843831924485126</c:v>
                </c:pt>
                <c:pt idx="18">
                  <c:v>0.57727699995052684</c:v>
                </c:pt>
                <c:pt idx="19">
                  <c:v>0.62724777357427342</c:v>
                </c:pt>
              </c:numCache>
            </c:numRef>
          </c:val>
          <c:smooth val="0"/>
          <c:extLst>
            <c:ext xmlns:c16="http://schemas.microsoft.com/office/drawing/2014/chart" uri="{C3380CC4-5D6E-409C-BE32-E72D297353CC}">
              <c16:uniqueId val="{00000000-2FA8-4002-A500-C81FCB72D0AC}"/>
            </c:ext>
          </c:extLst>
        </c:ser>
        <c:dLbls>
          <c:showLegendKey val="0"/>
          <c:showVal val="0"/>
          <c:showCatName val="0"/>
          <c:showSerName val="0"/>
          <c:showPercent val="0"/>
          <c:showBubbleSize val="0"/>
        </c:dLbls>
        <c:smooth val="0"/>
        <c:axId val="921746312"/>
        <c:axId val="921746704"/>
      </c:lineChart>
      <c:catAx>
        <c:axId val="92174631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21746704"/>
        <c:crosses val="autoZero"/>
        <c:auto val="1"/>
        <c:lblAlgn val="ctr"/>
        <c:lblOffset val="100"/>
        <c:noMultiLvlLbl val="0"/>
      </c:catAx>
      <c:valAx>
        <c:axId val="921746704"/>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21746312"/>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Charts!$AA$223</c:f>
              <c:strCache>
                <c:ptCount val="1"/>
                <c:pt idx="0">
                  <c:v>Regulatory fee</c:v>
                </c:pt>
              </c:strCache>
            </c:strRef>
          </c:tx>
          <c:spPr>
            <a:solidFill>
              <a:srgbClr val="000080"/>
            </a:solidFill>
            <a:ln w="25400">
              <a:noFill/>
            </a:ln>
            <a:effectLst/>
          </c:spPr>
          <c:invertIfNegative val="0"/>
          <c:cat>
            <c:strRef>
              <c:f>Charts!$AB$222:$AU$222</c:f>
              <c:strCache>
                <c:ptCount val="20"/>
                <c:pt idx="0">
                  <c:v>2Q19</c:v>
                </c:pt>
                <c:pt idx="1">
                  <c:v>3Q19</c:v>
                </c:pt>
                <c:pt idx="2">
                  <c:v>4Q19</c:v>
                </c:pt>
                <c:pt idx="3">
                  <c:v>1Q20</c:v>
                </c:pt>
                <c:pt idx="4">
                  <c:v>2Q20</c:v>
                </c:pt>
                <c:pt idx="5">
                  <c:v>3Q20</c:v>
                </c:pt>
                <c:pt idx="6">
                  <c:v>4Q20</c:v>
                </c:pt>
                <c:pt idx="7">
                  <c:v>1Q21</c:v>
                </c:pt>
                <c:pt idx="8">
                  <c:v>2Q21</c:v>
                </c:pt>
                <c:pt idx="9">
                  <c:v>3Q21</c:v>
                </c:pt>
                <c:pt idx="10">
                  <c:v>4Q21</c:v>
                </c:pt>
                <c:pt idx="11">
                  <c:v>1Q22</c:v>
                </c:pt>
                <c:pt idx="12">
                  <c:v>2Q22</c:v>
                </c:pt>
                <c:pt idx="13">
                  <c:v>3Q22</c:v>
                </c:pt>
                <c:pt idx="14">
                  <c:v>4Q22</c:v>
                </c:pt>
                <c:pt idx="15">
                  <c:v>1Q23</c:v>
                </c:pt>
                <c:pt idx="16">
                  <c:v>2Q23</c:v>
                </c:pt>
                <c:pt idx="17">
                  <c:v>3Q23</c:v>
                </c:pt>
                <c:pt idx="18">
                  <c:v>4Q23</c:v>
                </c:pt>
                <c:pt idx="19">
                  <c:v>1Q24</c:v>
                </c:pt>
              </c:strCache>
            </c:strRef>
          </c:cat>
          <c:val>
            <c:numRef>
              <c:f>Charts!$AB$223:$AU$223</c:f>
              <c:numCache>
                <c:formatCode>#,##0</c:formatCode>
                <c:ptCount val="20"/>
                <c:pt idx="0">
                  <c:v>1462</c:v>
                </c:pt>
                <c:pt idx="1">
                  <c:v>1467.18</c:v>
                </c:pt>
                <c:pt idx="2">
                  <c:v>1459.02</c:v>
                </c:pt>
                <c:pt idx="3">
                  <c:v>1409.19</c:v>
                </c:pt>
                <c:pt idx="4">
                  <c:v>1281</c:v>
                </c:pt>
                <c:pt idx="5">
                  <c:v>1355</c:v>
                </c:pt>
                <c:pt idx="6">
                  <c:v>1264.67</c:v>
                </c:pt>
                <c:pt idx="7">
                  <c:v>1361</c:v>
                </c:pt>
                <c:pt idx="8">
                  <c:v>1347</c:v>
                </c:pt>
                <c:pt idx="9">
                  <c:v>1354</c:v>
                </c:pt>
                <c:pt idx="10">
                  <c:v>1257.98</c:v>
                </c:pt>
                <c:pt idx="11">
                  <c:v>1356.64</c:v>
                </c:pt>
                <c:pt idx="12">
                  <c:v>1374</c:v>
                </c:pt>
                <c:pt idx="13">
                  <c:v>1379.77</c:v>
                </c:pt>
                <c:pt idx="14">
                  <c:v>1391.81</c:v>
                </c:pt>
                <c:pt idx="15">
                  <c:v>1393.62</c:v>
                </c:pt>
                <c:pt idx="16">
                  <c:v>1388.59</c:v>
                </c:pt>
                <c:pt idx="17">
                  <c:v>1409.22</c:v>
                </c:pt>
                <c:pt idx="18">
                  <c:v>1509</c:v>
                </c:pt>
                <c:pt idx="19">
                  <c:v>1581.18</c:v>
                </c:pt>
              </c:numCache>
            </c:numRef>
          </c:val>
          <c:extLst>
            <c:ext xmlns:c16="http://schemas.microsoft.com/office/drawing/2014/chart" uri="{C3380CC4-5D6E-409C-BE32-E72D297353CC}">
              <c16:uniqueId val="{00000000-6F8C-4AAC-A97A-462CA3998E47}"/>
            </c:ext>
          </c:extLst>
        </c:ser>
        <c:ser>
          <c:idx val="1"/>
          <c:order val="1"/>
          <c:tx>
            <c:strRef>
              <c:f>Charts!$AA$224</c:f>
              <c:strCache>
                <c:ptCount val="1"/>
                <c:pt idx="0">
                  <c:v>Network operating expenses</c:v>
                </c:pt>
              </c:strCache>
            </c:strRef>
          </c:tx>
          <c:spPr>
            <a:solidFill>
              <a:srgbClr val="9999FF"/>
            </a:solidFill>
            <a:ln w="25400">
              <a:noFill/>
            </a:ln>
            <a:effectLst/>
          </c:spPr>
          <c:invertIfNegative val="0"/>
          <c:cat>
            <c:strRef>
              <c:f>Charts!$AB$222:$AU$222</c:f>
              <c:strCache>
                <c:ptCount val="20"/>
                <c:pt idx="0">
                  <c:v>2Q19</c:v>
                </c:pt>
                <c:pt idx="1">
                  <c:v>3Q19</c:v>
                </c:pt>
                <c:pt idx="2">
                  <c:v>4Q19</c:v>
                </c:pt>
                <c:pt idx="3">
                  <c:v>1Q20</c:v>
                </c:pt>
                <c:pt idx="4">
                  <c:v>2Q20</c:v>
                </c:pt>
                <c:pt idx="5">
                  <c:v>3Q20</c:v>
                </c:pt>
                <c:pt idx="6">
                  <c:v>4Q20</c:v>
                </c:pt>
                <c:pt idx="7">
                  <c:v>1Q21</c:v>
                </c:pt>
                <c:pt idx="8">
                  <c:v>2Q21</c:v>
                </c:pt>
                <c:pt idx="9">
                  <c:v>3Q21</c:v>
                </c:pt>
                <c:pt idx="10">
                  <c:v>4Q21</c:v>
                </c:pt>
                <c:pt idx="11">
                  <c:v>1Q22</c:v>
                </c:pt>
                <c:pt idx="12">
                  <c:v>2Q22</c:v>
                </c:pt>
                <c:pt idx="13">
                  <c:v>3Q22</c:v>
                </c:pt>
                <c:pt idx="14">
                  <c:v>4Q22</c:v>
                </c:pt>
                <c:pt idx="15">
                  <c:v>1Q23</c:v>
                </c:pt>
                <c:pt idx="16">
                  <c:v>2Q23</c:v>
                </c:pt>
                <c:pt idx="17">
                  <c:v>3Q23</c:v>
                </c:pt>
                <c:pt idx="18">
                  <c:v>4Q23</c:v>
                </c:pt>
                <c:pt idx="19">
                  <c:v>1Q24</c:v>
                </c:pt>
              </c:strCache>
            </c:strRef>
          </c:cat>
          <c:val>
            <c:numRef>
              <c:f>Charts!$AB$224:$AU$224</c:f>
              <c:numCache>
                <c:formatCode>#,##0</c:formatCode>
                <c:ptCount val="20"/>
                <c:pt idx="0">
                  <c:v>7320</c:v>
                </c:pt>
                <c:pt idx="1">
                  <c:v>7415.875</c:v>
                </c:pt>
                <c:pt idx="2">
                  <c:v>7292.5447000000004</c:v>
                </c:pt>
                <c:pt idx="3">
                  <c:v>4253</c:v>
                </c:pt>
                <c:pt idx="4">
                  <c:v>4683</c:v>
                </c:pt>
                <c:pt idx="5">
                  <c:v>4551</c:v>
                </c:pt>
                <c:pt idx="6">
                  <c:v>4622</c:v>
                </c:pt>
                <c:pt idx="7">
                  <c:v>5055</c:v>
                </c:pt>
                <c:pt idx="8">
                  <c:v>4615</c:v>
                </c:pt>
                <c:pt idx="9">
                  <c:v>4649</c:v>
                </c:pt>
                <c:pt idx="10">
                  <c:v>4808.2449999999999</c:v>
                </c:pt>
                <c:pt idx="11">
                  <c:v>4816.1000000000004</c:v>
                </c:pt>
                <c:pt idx="12">
                  <c:v>4825</c:v>
                </c:pt>
                <c:pt idx="13">
                  <c:v>5155.91</c:v>
                </c:pt>
                <c:pt idx="14">
                  <c:v>5277.3</c:v>
                </c:pt>
                <c:pt idx="15">
                  <c:v>5281.04</c:v>
                </c:pt>
                <c:pt idx="16">
                  <c:v>5593.52</c:v>
                </c:pt>
                <c:pt idx="17">
                  <c:v>5393.59</c:v>
                </c:pt>
                <c:pt idx="18">
                  <c:v>5557</c:v>
                </c:pt>
                <c:pt idx="19">
                  <c:v>5889.92</c:v>
                </c:pt>
              </c:numCache>
            </c:numRef>
          </c:val>
          <c:extLst>
            <c:ext xmlns:c16="http://schemas.microsoft.com/office/drawing/2014/chart" uri="{C3380CC4-5D6E-409C-BE32-E72D297353CC}">
              <c16:uniqueId val="{00000001-6F8C-4AAC-A97A-462CA3998E47}"/>
            </c:ext>
          </c:extLst>
        </c:ser>
        <c:ser>
          <c:idx val="2"/>
          <c:order val="2"/>
          <c:tx>
            <c:strRef>
              <c:f>Charts!$AA$225</c:f>
              <c:strCache>
                <c:ptCount val="1"/>
                <c:pt idx="0">
                  <c:v>Others</c:v>
                </c:pt>
              </c:strCache>
            </c:strRef>
          </c:tx>
          <c:spPr>
            <a:solidFill>
              <a:srgbClr val="3366FF"/>
            </a:solidFill>
            <a:ln w="25400">
              <a:noFill/>
            </a:ln>
            <a:effectLst/>
          </c:spPr>
          <c:invertIfNegative val="0"/>
          <c:cat>
            <c:strRef>
              <c:f>Charts!$AB$222:$AU$222</c:f>
              <c:strCache>
                <c:ptCount val="20"/>
                <c:pt idx="0">
                  <c:v>2Q19</c:v>
                </c:pt>
                <c:pt idx="1">
                  <c:v>3Q19</c:v>
                </c:pt>
                <c:pt idx="2">
                  <c:v>4Q19</c:v>
                </c:pt>
                <c:pt idx="3">
                  <c:v>1Q20</c:v>
                </c:pt>
                <c:pt idx="4">
                  <c:v>2Q20</c:v>
                </c:pt>
                <c:pt idx="5">
                  <c:v>3Q20</c:v>
                </c:pt>
                <c:pt idx="6">
                  <c:v>4Q20</c:v>
                </c:pt>
                <c:pt idx="7">
                  <c:v>1Q21</c:v>
                </c:pt>
                <c:pt idx="8">
                  <c:v>2Q21</c:v>
                </c:pt>
                <c:pt idx="9">
                  <c:v>3Q21</c:v>
                </c:pt>
                <c:pt idx="10">
                  <c:v>4Q21</c:v>
                </c:pt>
                <c:pt idx="11">
                  <c:v>1Q22</c:v>
                </c:pt>
                <c:pt idx="12">
                  <c:v>2Q22</c:v>
                </c:pt>
                <c:pt idx="13">
                  <c:v>3Q22</c:v>
                </c:pt>
                <c:pt idx="14">
                  <c:v>4Q22</c:v>
                </c:pt>
                <c:pt idx="15">
                  <c:v>1Q23</c:v>
                </c:pt>
                <c:pt idx="16">
                  <c:v>2Q23</c:v>
                </c:pt>
                <c:pt idx="17">
                  <c:v>3Q23</c:v>
                </c:pt>
                <c:pt idx="18">
                  <c:v>4Q23</c:v>
                </c:pt>
                <c:pt idx="19">
                  <c:v>1Q24</c:v>
                </c:pt>
              </c:strCache>
            </c:strRef>
          </c:cat>
          <c:val>
            <c:numRef>
              <c:f>Charts!$AB$225:$AU$225</c:f>
              <c:numCache>
                <c:formatCode>#,##0</c:formatCode>
                <c:ptCount val="20"/>
                <c:pt idx="0">
                  <c:v>2491.85</c:v>
                </c:pt>
                <c:pt idx="1">
                  <c:v>2454.6350000000002</c:v>
                </c:pt>
                <c:pt idx="2">
                  <c:v>2400.5030000000002</c:v>
                </c:pt>
                <c:pt idx="3">
                  <c:v>2089.7600000000002</c:v>
                </c:pt>
                <c:pt idx="4">
                  <c:v>1948</c:v>
                </c:pt>
                <c:pt idx="5">
                  <c:v>1913</c:v>
                </c:pt>
                <c:pt idx="6">
                  <c:v>1954.11</c:v>
                </c:pt>
                <c:pt idx="7">
                  <c:v>2111</c:v>
                </c:pt>
                <c:pt idx="8">
                  <c:v>2088</c:v>
                </c:pt>
                <c:pt idx="9">
                  <c:v>2377</c:v>
                </c:pt>
                <c:pt idx="10">
                  <c:v>2439.9899999999998</c:v>
                </c:pt>
                <c:pt idx="11">
                  <c:v>2394.65</c:v>
                </c:pt>
                <c:pt idx="12">
                  <c:v>2648</c:v>
                </c:pt>
                <c:pt idx="13">
                  <c:v>2505.11</c:v>
                </c:pt>
                <c:pt idx="14">
                  <c:v>2654.53</c:v>
                </c:pt>
                <c:pt idx="15">
                  <c:v>2487.02</c:v>
                </c:pt>
                <c:pt idx="16">
                  <c:v>2584.7399999999998</c:v>
                </c:pt>
                <c:pt idx="17">
                  <c:v>2507.6799999999998</c:v>
                </c:pt>
                <c:pt idx="18">
                  <c:v>2622</c:v>
                </c:pt>
                <c:pt idx="19">
                  <c:v>2594.1</c:v>
                </c:pt>
              </c:numCache>
            </c:numRef>
          </c:val>
          <c:extLst>
            <c:ext xmlns:c16="http://schemas.microsoft.com/office/drawing/2014/chart" uri="{C3380CC4-5D6E-409C-BE32-E72D297353CC}">
              <c16:uniqueId val="{00000002-6F8C-4AAC-A97A-462CA3998E47}"/>
            </c:ext>
          </c:extLst>
        </c:ser>
        <c:ser>
          <c:idx val="3"/>
          <c:order val="3"/>
          <c:tx>
            <c:strRef>
              <c:f>Charts!$AA$226</c:f>
              <c:strCache>
                <c:ptCount val="1"/>
                <c:pt idx="0">
                  <c:v>Marketing spending</c:v>
                </c:pt>
              </c:strCache>
            </c:strRef>
          </c:tx>
          <c:spPr>
            <a:solidFill>
              <a:srgbClr val="CCCCFF"/>
            </a:solidFill>
            <a:ln w="25400">
              <a:noFill/>
            </a:ln>
            <a:effectLst/>
          </c:spPr>
          <c:invertIfNegative val="0"/>
          <c:cat>
            <c:strRef>
              <c:f>Charts!$AB$222:$AU$222</c:f>
              <c:strCache>
                <c:ptCount val="20"/>
                <c:pt idx="0">
                  <c:v>2Q19</c:v>
                </c:pt>
                <c:pt idx="1">
                  <c:v>3Q19</c:v>
                </c:pt>
                <c:pt idx="2">
                  <c:v>4Q19</c:v>
                </c:pt>
                <c:pt idx="3">
                  <c:v>1Q20</c:v>
                </c:pt>
                <c:pt idx="4">
                  <c:v>2Q20</c:v>
                </c:pt>
                <c:pt idx="5">
                  <c:v>3Q20</c:v>
                </c:pt>
                <c:pt idx="6">
                  <c:v>4Q20</c:v>
                </c:pt>
                <c:pt idx="7">
                  <c:v>1Q21</c:v>
                </c:pt>
                <c:pt idx="8">
                  <c:v>2Q21</c:v>
                </c:pt>
                <c:pt idx="9">
                  <c:v>3Q21</c:v>
                </c:pt>
                <c:pt idx="10">
                  <c:v>4Q21</c:v>
                </c:pt>
                <c:pt idx="11">
                  <c:v>1Q22</c:v>
                </c:pt>
                <c:pt idx="12">
                  <c:v>2Q22</c:v>
                </c:pt>
                <c:pt idx="13">
                  <c:v>3Q22</c:v>
                </c:pt>
                <c:pt idx="14">
                  <c:v>4Q22</c:v>
                </c:pt>
                <c:pt idx="15">
                  <c:v>1Q23</c:v>
                </c:pt>
                <c:pt idx="16">
                  <c:v>2Q23</c:v>
                </c:pt>
                <c:pt idx="17">
                  <c:v>3Q23</c:v>
                </c:pt>
                <c:pt idx="18">
                  <c:v>4Q23</c:v>
                </c:pt>
                <c:pt idx="19">
                  <c:v>1Q24</c:v>
                </c:pt>
              </c:strCache>
            </c:strRef>
          </c:cat>
          <c:val>
            <c:numRef>
              <c:f>Charts!$AB$226:$AU$226</c:f>
              <c:numCache>
                <c:formatCode>#,##0</c:formatCode>
                <c:ptCount val="20"/>
                <c:pt idx="0">
                  <c:v>1906.14</c:v>
                </c:pt>
                <c:pt idx="1">
                  <c:v>1498.5315000000001</c:v>
                </c:pt>
                <c:pt idx="2">
                  <c:v>2522.96</c:v>
                </c:pt>
                <c:pt idx="3">
                  <c:v>1761.83</c:v>
                </c:pt>
                <c:pt idx="4">
                  <c:v>1600</c:v>
                </c:pt>
                <c:pt idx="5">
                  <c:v>1552</c:v>
                </c:pt>
                <c:pt idx="6">
                  <c:v>1683.92</c:v>
                </c:pt>
                <c:pt idx="7">
                  <c:v>1642</c:v>
                </c:pt>
                <c:pt idx="8">
                  <c:v>1237</c:v>
                </c:pt>
                <c:pt idx="9">
                  <c:v>1430</c:v>
                </c:pt>
                <c:pt idx="10">
                  <c:v>1725.127</c:v>
                </c:pt>
                <c:pt idx="11">
                  <c:v>1491.27</c:v>
                </c:pt>
                <c:pt idx="12">
                  <c:v>1840</c:v>
                </c:pt>
                <c:pt idx="13">
                  <c:v>1821.47</c:v>
                </c:pt>
                <c:pt idx="14">
                  <c:v>1873.5300432899999</c:v>
                </c:pt>
                <c:pt idx="15">
                  <c:v>1482.12</c:v>
                </c:pt>
                <c:pt idx="16">
                  <c:v>1174.8900000000001</c:v>
                </c:pt>
                <c:pt idx="17">
                  <c:v>1125.69</c:v>
                </c:pt>
                <c:pt idx="18">
                  <c:v>2001</c:v>
                </c:pt>
                <c:pt idx="19">
                  <c:v>1322.15</c:v>
                </c:pt>
              </c:numCache>
            </c:numRef>
          </c:val>
          <c:extLst>
            <c:ext xmlns:c16="http://schemas.microsoft.com/office/drawing/2014/chart" uri="{C3380CC4-5D6E-409C-BE32-E72D297353CC}">
              <c16:uniqueId val="{00000003-6F8C-4AAC-A97A-462CA3998E47}"/>
            </c:ext>
          </c:extLst>
        </c:ser>
        <c:ser>
          <c:idx val="4"/>
          <c:order val="4"/>
          <c:tx>
            <c:strRef>
              <c:f>Charts!$AA$227</c:f>
              <c:strCache>
                <c:ptCount val="1"/>
                <c:pt idx="0">
                  <c:v>General admin &amp; staff cost</c:v>
                </c:pt>
              </c:strCache>
            </c:strRef>
          </c:tx>
          <c:spPr>
            <a:solidFill>
              <a:srgbClr val="969696"/>
            </a:solidFill>
            <a:ln w="25400">
              <a:noFill/>
            </a:ln>
            <a:effectLst/>
          </c:spPr>
          <c:invertIfNegative val="0"/>
          <c:cat>
            <c:strRef>
              <c:f>Charts!$AB$222:$AU$222</c:f>
              <c:strCache>
                <c:ptCount val="20"/>
                <c:pt idx="0">
                  <c:v>2Q19</c:v>
                </c:pt>
                <c:pt idx="1">
                  <c:v>3Q19</c:v>
                </c:pt>
                <c:pt idx="2">
                  <c:v>4Q19</c:v>
                </c:pt>
                <c:pt idx="3">
                  <c:v>1Q20</c:v>
                </c:pt>
                <c:pt idx="4">
                  <c:v>2Q20</c:v>
                </c:pt>
                <c:pt idx="5">
                  <c:v>3Q20</c:v>
                </c:pt>
                <c:pt idx="6">
                  <c:v>4Q20</c:v>
                </c:pt>
                <c:pt idx="7">
                  <c:v>1Q21</c:v>
                </c:pt>
                <c:pt idx="8">
                  <c:v>2Q21</c:v>
                </c:pt>
                <c:pt idx="9">
                  <c:v>3Q21</c:v>
                </c:pt>
                <c:pt idx="10">
                  <c:v>4Q21</c:v>
                </c:pt>
                <c:pt idx="11">
                  <c:v>1Q22</c:v>
                </c:pt>
                <c:pt idx="12">
                  <c:v>2Q22</c:v>
                </c:pt>
                <c:pt idx="13">
                  <c:v>3Q22</c:v>
                </c:pt>
                <c:pt idx="14">
                  <c:v>4Q22</c:v>
                </c:pt>
                <c:pt idx="15">
                  <c:v>1Q23</c:v>
                </c:pt>
                <c:pt idx="16">
                  <c:v>2Q23</c:v>
                </c:pt>
                <c:pt idx="17">
                  <c:v>3Q23</c:v>
                </c:pt>
                <c:pt idx="18">
                  <c:v>4Q23</c:v>
                </c:pt>
                <c:pt idx="19">
                  <c:v>1Q24</c:v>
                </c:pt>
              </c:strCache>
            </c:strRef>
          </c:cat>
          <c:val>
            <c:numRef>
              <c:f>Charts!$AB$227:$AU$227</c:f>
              <c:numCache>
                <c:formatCode>#,##0</c:formatCode>
                <c:ptCount val="20"/>
                <c:pt idx="0">
                  <c:v>5141.28</c:v>
                </c:pt>
                <c:pt idx="1">
                  <c:v>4832.7839999999997</c:v>
                </c:pt>
                <c:pt idx="2">
                  <c:v>5576.9</c:v>
                </c:pt>
                <c:pt idx="3">
                  <c:v>4511</c:v>
                </c:pt>
                <c:pt idx="4">
                  <c:v>4410</c:v>
                </c:pt>
                <c:pt idx="5">
                  <c:v>4470</c:v>
                </c:pt>
                <c:pt idx="6">
                  <c:v>4342</c:v>
                </c:pt>
                <c:pt idx="7">
                  <c:v>3852</c:v>
                </c:pt>
                <c:pt idx="8">
                  <c:v>3908</c:v>
                </c:pt>
                <c:pt idx="9">
                  <c:v>3810</c:v>
                </c:pt>
                <c:pt idx="10">
                  <c:v>4095.77</c:v>
                </c:pt>
                <c:pt idx="11">
                  <c:v>4046.14</c:v>
                </c:pt>
                <c:pt idx="12">
                  <c:v>3850</c:v>
                </c:pt>
                <c:pt idx="13">
                  <c:v>3811.78</c:v>
                </c:pt>
                <c:pt idx="14">
                  <c:v>3618.86</c:v>
                </c:pt>
                <c:pt idx="15">
                  <c:v>4087.49</c:v>
                </c:pt>
                <c:pt idx="16">
                  <c:v>3735.54</c:v>
                </c:pt>
                <c:pt idx="17">
                  <c:v>3831.72</c:v>
                </c:pt>
                <c:pt idx="18">
                  <c:v>5401</c:v>
                </c:pt>
                <c:pt idx="19">
                  <c:v>4567.53</c:v>
                </c:pt>
              </c:numCache>
            </c:numRef>
          </c:val>
          <c:extLst>
            <c:ext xmlns:c16="http://schemas.microsoft.com/office/drawing/2014/chart" uri="{C3380CC4-5D6E-409C-BE32-E72D297353CC}">
              <c16:uniqueId val="{00000004-6F8C-4AAC-A97A-462CA3998E47}"/>
            </c:ext>
          </c:extLst>
        </c:ser>
        <c:ser>
          <c:idx val="5"/>
          <c:order val="5"/>
          <c:tx>
            <c:strRef>
              <c:f>Charts!$AA$228</c:f>
              <c:strCache>
                <c:ptCount val="1"/>
                <c:pt idx="0">
                  <c:v>Bad debt provision</c:v>
                </c:pt>
              </c:strCache>
            </c:strRef>
          </c:tx>
          <c:spPr>
            <a:solidFill>
              <a:srgbClr val="C0C0C0"/>
            </a:solidFill>
            <a:ln w="25400">
              <a:noFill/>
            </a:ln>
            <a:effectLst/>
          </c:spPr>
          <c:invertIfNegative val="0"/>
          <c:cat>
            <c:strRef>
              <c:f>Charts!$AB$222:$AU$222</c:f>
              <c:strCache>
                <c:ptCount val="20"/>
                <c:pt idx="0">
                  <c:v>2Q19</c:v>
                </c:pt>
                <c:pt idx="1">
                  <c:v>3Q19</c:v>
                </c:pt>
                <c:pt idx="2">
                  <c:v>4Q19</c:v>
                </c:pt>
                <c:pt idx="3">
                  <c:v>1Q20</c:v>
                </c:pt>
                <c:pt idx="4">
                  <c:v>2Q20</c:v>
                </c:pt>
                <c:pt idx="5">
                  <c:v>3Q20</c:v>
                </c:pt>
                <c:pt idx="6">
                  <c:v>4Q20</c:v>
                </c:pt>
                <c:pt idx="7">
                  <c:v>1Q21</c:v>
                </c:pt>
                <c:pt idx="8">
                  <c:v>2Q21</c:v>
                </c:pt>
                <c:pt idx="9">
                  <c:v>3Q21</c:v>
                </c:pt>
                <c:pt idx="10">
                  <c:v>4Q21</c:v>
                </c:pt>
                <c:pt idx="11">
                  <c:v>1Q22</c:v>
                </c:pt>
                <c:pt idx="12">
                  <c:v>2Q22</c:v>
                </c:pt>
                <c:pt idx="13">
                  <c:v>3Q22</c:v>
                </c:pt>
                <c:pt idx="14">
                  <c:v>4Q22</c:v>
                </c:pt>
                <c:pt idx="15">
                  <c:v>1Q23</c:v>
                </c:pt>
                <c:pt idx="16">
                  <c:v>2Q23</c:v>
                </c:pt>
                <c:pt idx="17">
                  <c:v>3Q23</c:v>
                </c:pt>
                <c:pt idx="18">
                  <c:v>4Q23</c:v>
                </c:pt>
                <c:pt idx="19">
                  <c:v>1Q24</c:v>
                </c:pt>
              </c:strCache>
            </c:strRef>
          </c:cat>
          <c:val>
            <c:numRef>
              <c:f>Charts!$AB$228:$AU$228</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5-6F8C-4AAC-A97A-462CA3998E47}"/>
            </c:ext>
          </c:extLst>
        </c:ser>
        <c:dLbls>
          <c:showLegendKey val="0"/>
          <c:showVal val="0"/>
          <c:showCatName val="0"/>
          <c:showSerName val="0"/>
          <c:showPercent val="0"/>
          <c:showBubbleSize val="0"/>
        </c:dLbls>
        <c:gapWidth val="150"/>
        <c:overlap val="100"/>
        <c:axId val="921752192"/>
        <c:axId val="921747096"/>
      </c:barChart>
      <c:catAx>
        <c:axId val="921752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21747096"/>
        <c:crosses val="autoZero"/>
        <c:auto val="1"/>
        <c:lblAlgn val="ctr"/>
        <c:lblOffset val="100"/>
        <c:noMultiLvlLbl val="0"/>
      </c:catAx>
      <c:valAx>
        <c:axId val="921747096"/>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21752192"/>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Charts!$AA$232</c:f>
              <c:strCache>
                <c:ptCount val="1"/>
                <c:pt idx="0">
                  <c:v>Service Opex (Ex-Depn)</c:v>
                </c:pt>
              </c:strCache>
            </c:strRef>
          </c:tx>
          <c:spPr>
            <a:solidFill>
              <a:srgbClr val="002060"/>
            </a:solidFill>
            <a:ln w="25400">
              <a:noFill/>
            </a:ln>
            <a:effectLst/>
          </c:spPr>
          <c:invertIfNegative val="0"/>
          <c:cat>
            <c:strRef>
              <c:f>Charts!$AB$231:$AU$231</c:f>
              <c:strCache>
                <c:ptCount val="20"/>
                <c:pt idx="0">
                  <c:v>2Q19</c:v>
                </c:pt>
                <c:pt idx="1">
                  <c:v>3Q19</c:v>
                </c:pt>
                <c:pt idx="2">
                  <c:v>4Q19</c:v>
                </c:pt>
                <c:pt idx="3">
                  <c:v>1Q20</c:v>
                </c:pt>
                <c:pt idx="4">
                  <c:v>2Q20</c:v>
                </c:pt>
                <c:pt idx="5">
                  <c:v>3Q20</c:v>
                </c:pt>
                <c:pt idx="6">
                  <c:v>4Q20</c:v>
                </c:pt>
                <c:pt idx="7">
                  <c:v>1Q21</c:v>
                </c:pt>
                <c:pt idx="8">
                  <c:v>2Q21</c:v>
                </c:pt>
                <c:pt idx="9">
                  <c:v>3Q21</c:v>
                </c:pt>
                <c:pt idx="10">
                  <c:v>4Q21</c:v>
                </c:pt>
                <c:pt idx="11">
                  <c:v>1Q22</c:v>
                </c:pt>
                <c:pt idx="12">
                  <c:v>2Q22</c:v>
                </c:pt>
                <c:pt idx="13">
                  <c:v>3Q22</c:v>
                </c:pt>
                <c:pt idx="14">
                  <c:v>4Q22</c:v>
                </c:pt>
                <c:pt idx="15">
                  <c:v>1Q23</c:v>
                </c:pt>
                <c:pt idx="16">
                  <c:v>2Q23</c:v>
                </c:pt>
                <c:pt idx="17">
                  <c:v>3Q23</c:v>
                </c:pt>
                <c:pt idx="18">
                  <c:v>4Q23</c:v>
                </c:pt>
                <c:pt idx="19">
                  <c:v>1Q24</c:v>
                </c:pt>
              </c:strCache>
            </c:strRef>
          </c:cat>
          <c:val>
            <c:numRef>
              <c:f>Charts!$AB$232:$AU$232</c:f>
              <c:numCache>
                <c:formatCode>#,##0</c:formatCode>
                <c:ptCount val="20"/>
                <c:pt idx="0">
                  <c:v>18321.379999999997</c:v>
                </c:pt>
                <c:pt idx="1">
                  <c:v>17668.945499999998</c:v>
                </c:pt>
                <c:pt idx="2">
                  <c:v>19251.924999999999</c:v>
                </c:pt>
                <c:pt idx="3">
                  <c:v>14024.780000000004</c:v>
                </c:pt>
                <c:pt idx="4">
                  <c:v>13922</c:v>
                </c:pt>
                <c:pt idx="5">
                  <c:v>13841</c:v>
                </c:pt>
                <c:pt idx="6">
                  <c:v>13869.92</c:v>
                </c:pt>
                <c:pt idx="7">
                  <c:v>14021</c:v>
                </c:pt>
                <c:pt idx="8">
                  <c:v>13196</c:v>
                </c:pt>
                <c:pt idx="9">
                  <c:v>13620</c:v>
                </c:pt>
                <c:pt idx="10">
                  <c:v>14327.111999999997</c:v>
                </c:pt>
                <c:pt idx="11">
                  <c:v>14104.800000000001</c:v>
                </c:pt>
                <c:pt idx="12">
                  <c:v>14537</c:v>
                </c:pt>
                <c:pt idx="13">
                  <c:v>14674.039999999999</c:v>
                </c:pt>
                <c:pt idx="14">
                  <c:v>14816.03004329</c:v>
                </c:pt>
                <c:pt idx="15">
                  <c:v>14731.279999999999</c:v>
                </c:pt>
                <c:pt idx="16">
                  <c:v>14457.270000000002</c:v>
                </c:pt>
                <c:pt idx="17">
                  <c:v>14267.900000000001</c:v>
                </c:pt>
                <c:pt idx="18">
                  <c:v>17089</c:v>
                </c:pt>
                <c:pt idx="19">
                  <c:v>15954.88</c:v>
                </c:pt>
              </c:numCache>
            </c:numRef>
          </c:val>
          <c:extLst>
            <c:ext xmlns:c16="http://schemas.microsoft.com/office/drawing/2014/chart" uri="{C3380CC4-5D6E-409C-BE32-E72D297353CC}">
              <c16:uniqueId val="{00000000-917D-4ABB-82F0-6C45367608D6}"/>
            </c:ext>
          </c:extLst>
        </c:ser>
        <c:dLbls>
          <c:showLegendKey val="0"/>
          <c:showVal val="0"/>
          <c:showCatName val="0"/>
          <c:showSerName val="0"/>
          <c:showPercent val="0"/>
          <c:showBubbleSize val="0"/>
        </c:dLbls>
        <c:gapWidth val="219"/>
        <c:overlap val="-27"/>
        <c:axId val="921749448"/>
        <c:axId val="921749840"/>
      </c:barChart>
      <c:lineChart>
        <c:grouping val="standard"/>
        <c:varyColors val="0"/>
        <c:ser>
          <c:idx val="1"/>
          <c:order val="1"/>
          <c:tx>
            <c:strRef>
              <c:f>Charts!$AA$233</c:f>
              <c:strCache>
                <c:ptCount val="1"/>
                <c:pt idx="0">
                  <c:v>Service Opex growth (% YoY)</c:v>
                </c:pt>
              </c:strCache>
            </c:strRef>
          </c:tx>
          <c:spPr>
            <a:ln w="28575" cap="rnd">
              <a:solidFill>
                <a:schemeClr val="accent2"/>
              </a:solidFill>
              <a:round/>
            </a:ln>
            <a:effectLst/>
          </c:spPr>
          <c:marker>
            <c:symbol val="none"/>
          </c:marker>
          <c:cat>
            <c:strRef>
              <c:f>Charts!$AB$231:$AU$231</c:f>
              <c:strCache>
                <c:ptCount val="20"/>
                <c:pt idx="0">
                  <c:v>2Q19</c:v>
                </c:pt>
                <c:pt idx="1">
                  <c:v>3Q19</c:v>
                </c:pt>
                <c:pt idx="2">
                  <c:v>4Q19</c:v>
                </c:pt>
                <c:pt idx="3">
                  <c:v>1Q20</c:v>
                </c:pt>
                <c:pt idx="4">
                  <c:v>2Q20</c:v>
                </c:pt>
                <c:pt idx="5">
                  <c:v>3Q20</c:v>
                </c:pt>
                <c:pt idx="6">
                  <c:v>4Q20</c:v>
                </c:pt>
                <c:pt idx="7">
                  <c:v>1Q21</c:v>
                </c:pt>
                <c:pt idx="8">
                  <c:v>2Q21</c:v>
                </c:pt>
                <c:pt idx="9">
                  <c:v>3Q21</c:v>
                </c:pt>
                <c:pt idx="10">
                  <c:v>4Q21</c:v>
                </c:pt>
                <c:pt idx="11">
                  <c:v>1Q22</c:v>
                </c:pt>
                <c:pt idx="12">
                  <c:v>2Q22</c:v>
                </c:pt>
                <c:pt idx="13">
                  <c:v>3Q22</c:v>
                </c:pt>
                <c:pt idx="14">
                  <c:v>4Q22</c:v>
                </c:pt>
                <c:pt idx="15">
                  <c:v>1Q23</c:v>
                </c:pt>
                <c:pt idx="16">
                  <c:v>2Q23</c:v>
                </c:pt>
                <c:pt idx="17">
                  <c:v>3Q23</c:v>
                </c:pt>
                <c:pt idx="18">
                  <c:v>4Q23</c:v>
                </c:pt>
                <c:pt idx="19">
                  <c:v>1Q24</c:v>
                </c:pt>
              </c:strCache>
            </c:strRef>
          </c:cat>
          <c:val>
            <c:numRef>
              <c:f>Charts!$AB$233:$AU$233</c:f>
              <c:numCache>
                <c:formatCode>0.0%</c:formatCode>
                <c:ptCount val="20"/>
                <c:pt idx="0">
                  <c:v>0.10181934285382543</c:v>
                </c:pt>
                <c:pt idx="1">
                  <c:v>1.8512614627717916E-2</c:v>
                </c:pt>
                <c:pt idx="2">
                  <c:v>7.4008017649590974E-2</c:v>
                </c:pt>
                <c:pt idx="3">
                  <c:v>-0.19341438538822342</c:v>
                </c:pt>
                <c:pt idx="4">
                  <c:v>-0.24012274184586524</c:v>
                </c:pt>
                <c:pt idx="5">
                  <c:v>-0.21664821480150009</c:v>
                </c:pt>
                <c:pt idx="6">
                  <c:v>-0.27955671965271001</c:v>
                </c:pt>
                <c:pt idx="7">
                  <c:v>-2.695229443887559E-4</c:v>
                </c:pt>
                <c:pt idx="8">
                  <c:v>-5.2147679931044411E-2</c:v>
                </c:pt>
                <c:pt idx="9">
                  <c:v>-1.5967054403583592E-2</c:v>
                </c:pt>
                <c:pt idx="10">
                  <c:v>3.2962843332910108E-2</c:v>
                </c:pt>
                <c:pt idx="11">
                  <c:v>5.9767491619713287E-3</c:v>
                </c:pt>
                <c:pt idx="12">
                  <c:v>0.10162170354652922</c:v>
                </c:pt>
                <c:pt idx="13">
                  <c:v>7.7389133627018936E-2</c:v>
                </c:pt>
                <c:pt idx="14">
                  <c:v>3.412537315894526E-2</c:v>
                </c:pt>
                <c:pt idx="15">
                  <c:v>4.4416085304293418E-2</c:v>
                </c:pt>
                <c:pt idx="16">
                  <c:v>-5.484625438536006E-3</c:v>
                </c:pt>
                <c:pt idx="17">
                  <c:v>-2.7677449427696676E-2</c:v>
                </c:pt>
                <c:pt idx="18">
                  <c:v>0.15341288793750785</c:v>
                </c:pt>
                <c:pt idx="19">
                  <c:v>8.3061349726568201E-2</c:v>
                </c:pt>
              </c:numCache>
            </c:numRef>
          </c:val>
          <c:smooth val="0"/>
          <c:extLst>
            <c:ext xmlns:c16="http://schemas.microsoft.com/office/drawing/2014/chart" uri="{C3380CC4-5D6E-409C-BE32-E72D297353CC}">
              <c16:uniqueId val="{00000001-917D-4ABB-82F0-6C45367608D6}"/>
            </c:ext>
          </c:extLst>
        </c:ser>
        <c:dLbls>
          <c:showLegendKey val="0"/>
          <c:showVal val="0"/>
          <c:showCatName val="0"/>
          <c:showSerName val="0"/>
          <c:showPercent val="0"/>
          <c:showBubbleSize val="0"/>
        </c:dLbls>
        <c:marker val="1"/>
        <c:smooth val="0"/>
        <c:axId val="921760816"/>
        <c:axId val="921750232"/>
      </c:lineChart>
      <c:catAx>
        <c:axId val="921749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21749840"/>
        <c:crosses val="autoZero"/>
        <c:auto val="1"/>
        <c:lblAlgn val="ctr"/>
        <c:lblOffset val="100"/>
        <c:noMultiLvlLbl val="0"/>
      </c:catAx>
      <c:valAx>
        <c:axId val="921749840"/>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21749448"/>
        <c:crosses val="autoZero"/>
        <c:crossBetween val="between"/>
      </c:valAx>
      <c:valAx>
        <c:axId val="921750232"/>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21760816"/>
        <c:crosses val="max"/>
        <c:crossBetween val="between"/>
      </c:valAx>
      <c:catAx>
        <c:axId val="921760816"/>
        <c:scaling>
          <c:orientation val="minMax"/>
        </c:scaling>
        <c:delete val="1"/>
        <c:axPos val="b"/>
        <c:numFmt formatCode="General" sourceLinked="1"/>
        <c:majorTickMark val="out"/>
        <c:minorTickMark val="none"/>
        <c:tickLblPos val="nextTo"/>
        <c:crossAx val="921750232"/>
        <c:crosses val="autoZero"/>
        <c:auto val="1"/>
        <c:lblAlgn val="ctr"/>
        <c:lblOffset val="100"/>
        <c:noMultiLvlLbl val="0"/>
      </c:cat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Charts!$AA$240</c:f>
              <c:strCache>
                <c:ptCount val="1"/>
                <c:pt idx="0">
                  <c:v>Regulatory fee %</c:v>
                </c:pt>
              </c:strCache>
            </c:strRef>
          </c:tx>
          <c:spPr>
            <a:solidFill>
              <a:srgbClr val="000080"/>
            </a:solidFill>
            <a:ln w="25400">
              <a:noFill/>
            </a:ln>
            <a:effectLst/>
          </c:spPr>
          <c:cat>
            <c:strRef>
              <c:f>Charts!$AB$239:$AU$239</c:f>
              <c:strCache>
                <c:ptCount val="20"/>
                <c:pt idx="0">
                  <c:v>2Q19</c:v>
                </c:pt>
                <c:pt idx="1">
                  <c:v>3Q19</c:v>
                </c:pt>
                <c:pt idx="2">
                  <c:v>4Q19</c:v>
                </c:pt>
                <c:pt idx="3">
                  <c:v>1Q20</c:v>
                </c:pt>
                <c:pt idx="4">
                  <c:v>2Q20</c:v>
                </c:pt>
                <c:pt idx="5">
                  <c:v>3Q20</c:v>
                </c:pt>
                <c:pt idx="6">
                  <c:v>4Q20</c:v>
                </c:pt>
                <c:pt idx="7">
                  <c:v>1Q21</c:v>
                </c:pt>
                <c:pt idx="8">
                  <c:v>2Q21</c:v>
                </c:pt>
                <c:pt idx="9">
                  <c:v>3Q21</c:v>
                </c:pt>
                <c:pt idx="10">
                  <c:v>4Q21</c:v>
                </c:pt>
                <c:pt idx="11">
                  <c:v>1Q22</c:v>
                </c:pt>
                <c:pt idx="12">
                  <c:v>2Q22</c:v>
                </c:pt>
                <c:pt idx="13">
                  <c:v>3Q22</c:v>
                </c:pt>
                <c:pt idx="14">
                  <c:v>4Q22</c:v>
                </c:pt>
                <c:pt idx="15">
                  <c:v>1Q23</c:v>
                </c:pt>
                <c:pt idx="16">
                  <c:v>2Q23</c:v>
                </c:pt>
                <c:pt idx="17">
                  <c:v>3Q23</c:v>
                </c:pt>
                <c:pt idx="18">
                  <c:v>4Q23</c:v>
                </c:pt>
                <c:pt idx="19">
                  <c:v>1Q24</c:v>
                </c:pt>
              </c:strCache>
            </c:strRef>
          </c:cat>
          <c:val>
            <c:numRef>
              <c:f>Charts!$AB$240:$AU$240</c:f>
              <c:numCache>
                <c:formatCode>0%</c:formatCode>
                <c:ptCount val="20"/>
                <c:pt idx="0">
                  <c:v>4.1306436119116233E-2</c:v>
                </c:pt>
                <c:pt idx="1">
                  <c:v>4.1292538069637175E-2</c:v>
                </c:pt>
                <c:pt idx="2">
                  <c:v>4.1016809352041682E-2</c:v>
                </c:pt>
                <c:pt idx="3">
                  <c:v>4.2586582048957392E-2</c:v>
                </c:pt>
                <c:pt idx="4">
                  <c:v>3.9677868979402196E-2</c:v>
                </c:pt>
                <c:pt idx="5">
                  <c:v>4.2172424525365702E-2</c:v>
                </c:pt>
                <c:pt idx="6">
                  <c:v>3.9410686105619534E-2</c:v>
                </c:pt>
                <c:pt idx="7">
                  <c:v>4.1973785659213572E-2</c:v>
                </c:pt>
                <c:pt idx="8">
                  <c:v>4.1634469755509537E-2</c:v>
                </c:pt>
                <c:pt idx="9">
                  <c:v>4.1284263804616278E-2</c:v>
                </c:pt>
                <c:pt idx="10">
                  <c:v>3.7667906313816377E-2</c:v>
                </c:pt>
                <c:pt idx="11">
                  <c:v>4.1398613007313359E-2</c:v>
                </c:pt>
                <c:pt idx="12">
                  <c:v>4.1269936623314213E-2</c:v>
                </c:pt>
                <c:pt idx="13">
                  <c:v>4.1647147600362207E-2</c:v>
                </c:pt>
                <c:pt idx="14">
                  <c:v>4.1128918344996983E-2</c:v>
                </c:pt>
                <c:pt idx="15">
                  <c:v>4.1561566361858385E-2</c:v>
                </c:pt>
                <c:pt idx="16">
                  <c:v>4.0958324324659144E-2</c:v>
                </c:pt>
                <c:pt idx="17">
                  <c:v>4.1349818253520201E-2</c:v>
                </c:pt>
                <c:pt idx="18">
                  <c:v>4.0723249224126297E-2</c:v>
                </c:pt>
                <c:pt idx="19">
                  <c:v>4.0094135689379612E-2</c:v>
                </c:pt>
              </c:numCache>
            </c:numRef>
          </c:val>
          <c:extLst>
            <c:ext xmlns:c16="http://schemas.microsoft.com/office/drawing/2014/chart" uri="{C3380CC4-5D6E-409C-BE32-E72D297353CC}">
              <c16:uniqueId val="{00000000-6879-44AD-A859-1923220E5A3F}"/>
            </c:ext>
          </c:extLst>
        </c:ser>
        <c:ser>
          <c:idx val="1"/>
          <c:order val="1"/>
          <c:tx>
            <c:strRef>
              <c:f>Charts!$AA$241</c:f>
              <c:strCache>
                <c:ptCount val="1"/>
                <c:pt idx="0">
                  <c:v>Network operating expenses %</c:v>
                </c:pt>
              </c:strCache>
            </c:strRef>
          </c:tx>
          <c:spPr>
            <a:solidFill>
              <a:srgbClr val="9999FF"/>
            </a:solidFill>
            <a:ln w="25400">
              <a:noFill/>
            </a:ln>
            <a:effectLst/>
          </c:spPr>
          <c:cat>
            <c:strRef>
              <c:f>Charts!$AB$239:$AU$239</c:f>
              <c:strCache>
                <c:ptCount val="20"/>
                <c:pt idx="0">
                  <c:v>2Q19</c:v>
                </c:pt>
                <c:pt idx="1">
                  <c:v>3Q19</c:v>
                </c:pt>
                <c:pt idx="2">
                  <c:v>4Q19</c:v>
                </c:pt>
                <c:pt idx="3">
                  <c:v>1Q20</c:v>
                </c:pt>
                <c:pt idx="4">
                  <c:v>2Q20</c:v>
                </c:pt>
                <c:pt idx="5">
                  <c:v>3Q20</c:v>
                </c:pt>
                <c:pt idx="6">
                  <c:v>4Q20</c:v>
                </c:pt>
                <c:pt idx="7">
                  <c:v>1Q21</c:v>
                </c:pt>
                <c:pt idx="8">
                  <c:v>2Q21</c:v>
                </c:pt>
                <c:pt idx="9">
                  <c:v>3Q21</c:v>
                </c:pt>
                <c:pt idx="10">
                  <c:v>4Q21</c:v>
                </c:pt>
                <c:pt idx="11">
                  <c:v>1Q22</c:v>
                </c:pt>
                <c:pt idx="12">
                  <c:v>2Q22</c:v>
                </c:pt>
                <c:pt idx="13">
                  <c:v>3Q22</c:v>
                </c:pt>
                <c:pt idx="14">
                  <c:v>4Q22</c:v>
                </c:pt>
                <c:pt idx="15">
                  <c:v>1Q23</c:v>
                </c:pt>
                <c:pt idx="16">
                  <c:v>2Q23</c:v>
                </c:pt>
                <c:pt idx="17">
                  <c:v>3Q23</c:v>
                </c:pt>
                <c:pt idx="18">
                  <c:v>4Q23</c:v>
                </c:pt>
                <c:pt idx="19">
                  <c:v>1Q24</c:v>
                </c:pt>
              </c:strCache>
            </c:strRef>
          </c:cat>
          <c:val>
            <c:numRef>
              <c:f>Charts!$AB$241:$AU$241</c:f>
              <c:numCache>
                <c:formatCode>0%</c:formatCode>
                <c:ptCount val="20"/>
                <c:pt idx="0">
                  <c:v>0.2068172571622309</c:v>
                </c:pt>
                <c:pt idx="1">
                  <c:v>0.20874264643792045</c:v>
                </c:pt>
                <c:pt idx="2">
                  <c:v>0.20501207856790041</c:v>
                </c:pt>
                <c:pt idx="3">
                  <c:v>0.12852825627077666</c:v>
                </c:pt>
                <c:pt idx="4">
                  <c:v>0.14505188167879821</c:v>
                </c:pt>
                <c:pt idx="5">
                  <c:v>0.14164332399626517</c:v>
                </c:pt>
                <c:pt idx="6">
                  <c:v>0.14403456330914266</c:v>
                </c:pt>
                <c:pt idx="7">
                  <c:v>0.15589822667694681</c:v>
                </c:pt>
                <c:pt idx="8">
                  <c:v>0.14264519519055419</c:v>
                </c:pt>
                <c:pt idx="9">
                  <c:v>0.14175076988748972</c:v>
                </c:pt>
                <c:pt idx="10">
                  <c:v>0.14397408718252758</c:v>
                </c:pt>
                <c:pt idx="11">
                  <c:v>0.14696593061130578</c:v>
                </c:pt>
                <c:pt idx="12">
                  <c:v>0.14492535968521911</c:v>
                </c:pt>
                <c:pt idx="13">
                  <c:v>0.15562662239661937</c:v>
                </c:pt>
                <c:pt idx="14">
                  <c:v>0.15594775205096428</c:v>
                </c:pt>
                <c:pt idx="15">
                  <c:v>0.15749508073910293</c:v>
                </c:pt>
                <c:pt idx="16">
                  <c:v>0.16498837401714506</c:v>
                </c:pt>
                <c:pt idx="17">
                  <c:v>0.15826057410056912</c:v>
                </c:pt>
                <c:pt idx="18">
                  <c:v>0.149966266360815</c:v>
                </c:pt>
                <c:pt idx="19">
                  <c:v>0.1493512766918319</c:v>
                </c:pt>
              </c:numCache>
            </c:numRef>
          </c:val>
          <c:extLst>
            <c:ext xmlns:c16="http://schemas.microsoft.com/office/drawing/2014/chart" uri="{C3380CC4-5D6E-409C-BE32-E72D297353CC}">
              <c16:uniqueId val="{00000001-6879-44AD-A859-1923220E5A3F}"/>
            </c:ext>
          </c:extLst>
        </c:ser>
        <c:ser>
          <c:idx val="2"/>
          <c:order val="2"/>
          <c:tx>
            <c:strRef>
              <c:f>Charts!$AA$242</c:f>
              <c:strCache>
                <c:ptCount val="1"/>
                <c:pt idx="0">
                  <c:v>Others %</c:v>
                </c:pt>
              </c:strCache>
            </c:strRef>
          </c:tx>
          <c:spPr>
            <a:solidFill>
              <a:srgbClr val="3366FF"/>
            </a:solidFill>
            <a:ln w="25400">
              <a:noFill/>
            </a:ln>
            <a:effectLst/>
          </c:spPr>
          <c:cat>
            <c:strRef>
              <c:f>Charts!$AB$239:$AU$239</c:f>
              <c:strCache>
                <c:ptCount val="20"/>
                <c:pt idx="0">
                  <c:v>2Q19</c:v>
                </c:pt>
                <c:pt idx="1">
                  <c:v>3Q19</c:v>
                </c:pt>
                <c:pt idx="2">
                  <c:v>4Q19</c:v>
                </c:pt>
                <c:pt idx="3">
                  <c:v>1Q20</c:v>
                </c:pt>
                <c:pt idx="4">
                  <c:v>2Q20</c:v>
                </c:pt>
                <c:pt idx="5">
                  <c:v>3Q20</c:v>
                </c:pt>
                <c:pt idx="6">
                  <c:v>4Q20</c:v>
                </c:pt>
                <c:pt idx="7">
                  <c:v>1Q21</c:v>
                </c:pt>
                <c:pt idx="8">
                  <c:v>2Q21</c:v>
                </c:pt>
                <c:pt idx="9">
                  <c:v>3Q21</c:v>
                </c:pt>
                <c:pt idx="10">
                  <c:v>4Q21</c:v>
                </c:pt>
                <c:pt idx="11">
                  <c:v>1Q22</c:v>
                </c:pt>
                <c:pt idx="12">
                  <c:v>2Q22</c:v>
                </c:pt>
                <c:pt idx="13">
                  <c:v>3Q22</c:v>
                </c:pt>
                <c:pt idx="14">
                  <c:v>4Q22</c:v>
                </c:pt>
                <c:pt idx="15">
                  <c:v>1Q23</c:v>
                </c:pt>
                <c:pt idx="16">
                  <c:v>2Q23</c:v>
                </c:pt>
                <c:pt idx="17">
                  <c:v>3Q23</c:v>
                </c:pt>
                <c:pt idx="18">
                  <c:v>4Q23</c:v>
                </c:pt>
                <c:pt idx="19">
                  <c:v>1Q24</c:v>
                </c:pt>
              </c:strCache>
            </c:strRef>
          </c:cat>
          <c:val>
            <c:numRef>
              <c:f>Charts!$AB$242:$AU$242</c:f>
              <c:numCache>
                <c:formatCode>0%</c:formatCode>
                <c:ptCount val="20"/>
                <c:pt idx="0">
                  <c:v>7.0403175679493696E-2</c:v>
                </c:pt>
                <c:pt idx="1">
                  <c:v>6.910237284318968E-2</c:v>
                </c:pt>
                <c:pt idx="2">
                  <c:v>6.7484377139191254E-2</c:v>
                </c:pt>
                <c:pt idx="3">
                  <c:v>6.3153822907222726E-2</c:v>
                </c:pt>
                <c:pt idx="4">
                  <c:v>6.0337618088895775E-2</c:v>
                </c:pt>
                <c:pt idx="5">
                  <c:v>5.9539371304077188E-2</c:v>
                </c:pt>
                <c:pt idx="6">
                  <c:v>6.0895582109049926E-2</c:v>
                </c:pt>
                <c:pt idx="7">
                  <c:v>6.5104086353122592E-2</c:v>
                </c:pt>
                <c:pt idx="8">
                  <c:v>6.453806447624641E-2</c:v>
                </c:pt>
                <c:pt idx="9">
                  <c:v>7.2476141110467421E-2</c:v>
                </c:pt>
                <c:pt idx="10">
                  <c:v>7.3061030164747312E-2</c:v>
                </c:pt>
                <c:pt idx="11">
                  <c:v>7.3074056962763104E-2</c:v>
                </c:pt>
                <c:pt idx="12">
                  <c:v>7.9536238849007304E-2</c:v>
                </c:pt>
                <c:pt idx="13">
                  <c:v>7.5614548747358887E-2</c:v>
                </c:pt>
                <c:pt idx="14">
                  <c:v>7.8443140668873521E-2</c:v>
                </c:pt>
                <c:pt idx="15">
                  <c:v>7.416974984089568E-2</c:v>
                </c:pt>
                <c:pt idx="16">
                  <c:v>7.6240372762960612E-2</c:v>
                </c:pt>
                <c:pt idx="17">
                  <c:v>7.3581209632269995E-2</c:v>
                </c:pt>
                <c:pt idx="18">
                  <c:v>7.0759681554446091E-2</c:v>
                </c:pt>
                <c:pt idx="19">
                  <c:v>6.5778847058411846E-2</c:v>
                </c:pt>
              </c:numCache>
            </c:numRef>
          </c:val>
          <c:extLst>
            <c:ext xmlns:c16="http://schemas.microsoft.com/office/drawing/2014/chart" uri="{C3380CC4-5D6E-409C-BE32-E72D297353CC}">
              <c16:uniqueId val="{00000002-6879-44AD-A859-1923220E5A3F}"/>
            </c:ext>
          </c:extLst>
        </c:ser>
        <c:ser>
          <c:idx val="3"/>
          <c:order val="3"/>
          <c:tx>
            <c:strRef>
              <c:f>Charts!$AA$243</c:f>
              <c:strCache>
                <c:ptCount val="1"/>
                <c:pt idx="0">
                  <c:v>Marketing spending %</c:v>
                </c:pt>
              </c:strCache>
            </c:strRef>
          </c:tx>
          <c:spPr>
            <a:solidFill>
              <a:srgbClr val="CCCCFF"/>
            </a:solidFill>
            <a:ln w="25400">
              <a:noFill/>
            </a:ln>
            <a:effectLst/>
          </c:spPr>
          <c:cat>
            <c:strRef>
              <c:f>Charts!$AB$239:$AU$239</c:f>
              <c:strCache>
                <c:ptCount val="20"/>
                <c:pt idx="0">
                  <c:v>2Q19</c:v>
                </c:pt>
                <c:pt idx="1">
                  <c:v>3Q19</c:v>
                </c:pt>
                <c:pt idx="2">
                  <c:v>4Q19</c:v>
                </c:pt>
                <c:pt idx="3">
                  <c:v>1Q20</c:v>
                </c:pt>
                <c:pt idx="4">
                  <c:v>2Q20</c:v>
                </c:pt>
                <c:pt idx="5">
                  <c:v>3Q20</c:v>
                </c:pt>
                <c:pt idx="6">
                  <c:v>4Q20</c:v>
                </c:pt>
                <c:pt idx="7">
                  <c:v>1Q21</c:v>
                </c:pt>
                <c:pt idx="8">
                  <c:v>2Q21</c:v>
                </c:pt>
                <c:pt idx="9">
                  <c:v>3Q21</c:v>
                </c:pt>
                <c:pt idx="10">
                  <c:v>4Q21</c:v>
                </c:pt>
                <c:pt idx="11">
                  <c:v>1Q22</c:v>
                </c:pt>
                <c:pt idx="12">
                  <c:v>2Q22</c:v>
                </c:pt>
                <c:pt idx="13">
                  <c:v>3Q22</c:v>
                </c:pt>
                <c:pt idx="14">
                  <c:v>4Q22</c:v>
                </c:pt>
                <c:pt idx="15">
                  <c:v>1Q23</c:v>
                </c:pt>
                <c:pt idx="16">
                  <c:v>2Q23</c:v>
                </c:pt>
                <c:pt idx="17">
                  <c:v>3Q23</c:v>
                </c:pt>
                <c:pt idx="18">
                  <c:v>4Q23</c:v>
                </c:pt>
                <c:pt idx="19">
                  <c:v>1Q24</c:v>
                </c:pt>
              </c:strCache>
            </c:strRef>
          </c:cat>
          <c:val>
            <c:numRef>
              <c:f>Charts!$AB$243:$AU$243</c:f>
              <c:numCache>
                <c:formatCode>0%</c:formatCode>
                <c:ptCount val="20"/>
                <c:pt idx="0">
                  <c:v>7.6707916596033224E-2</c:v>
                </c:pt>
                <c:pt idx="1">
                  <c:v>7.2339347538491847E-2</c:v>
                </c:pt>
                <c:pt idx="2">
                  <c:v>9.6916134847026811E-2</c:v>
                </c:pt>
                <c:pt idx="3">
                  <c:v>5.324357812027803E-2</c:v>
                </c:pt>
                <c:pt idx="4">
                  <c:v>4.9558618553507822E-2</c:v>
                </c:pt>
                <c:pt idx="5">
                  <c:v>4.8303765950824772E-2</c:v>
                </c:pt>
                <c:pt idx="6">
                  <c:v>5.2475699231400157E-2</c:v>
                </c:pt>
                <c:pt idx="7">
                  <c:v>5.0639938319198149E-2</c:v>
                </c:pt>
                <c:pt idx="8">
                  <c:v>3.8234475937316478E-2</c:v>
                </c:pt>
                <c:pt idx="9">
                  <c:v>4.3601548922157514E-2</c:v>
                </c:pt>
                <c:pt idx="10">
                  <c:v>5.1655767353562941E-2</c:v>
                </c:pt>
                <c:pt idx="11">
                  <c:v>4.5506921231436626E-2</c:v>
                </c:pt>
                <c:pt idx="12">
                  <c:v>5.5266872916228636E-2</c:v>
                </c:pt>
                <c:pt idx="13">
                  <c:v>5.4979474796257172E-2</c:v>
                </c:pt>
                <c:pt idx="14">
                  <c:v>5.5364068491656954E-2</c:v>
                </c:pt>
                <c:pt idx="15">
                  <c:v>4.4200878816490541E-2</c:v>
                </c:pt>
                <c:pt idx="16">
                  <c:v>3.465495622595495E-2</c:v>
                </c:pt>
                <c:pt idx="17">
                  <c:v>3.3030383410542818E-2</c:v>
                </c:pt>
                <c:pt idx="18">
                  <c:v>5.4000809607340439E-2</c:v>
                </c:pt>
                <c:pt idx="19">
                  <c:v>3.3525886680651949E-2</c:v>
                </c:pt>
              </c:numCache>
            </c:numRef>
          </c:val>
          <c:extLst>
            <c:ext xmlns:c16="http://schemas.microsoft.com/office/drawing/2014/chart" uri="{C3380CC4-5D6E-409C-BE32-E72D297353CC}">
              <c16:uniqueId val="{00000003-6879-44AD-A859-1923220E5A3F}"/>
            </c:ext>
          </c:extLst>
        </c:ser>
        <c:ser>
          <c:idx val="4"/>
          <c:order val="4"/>
          <c:tx>
            <c:strRef>
              <c:f>Charts!$AA$244</c:f>
              <c:strCache>
                <c:ptCount val="1"/>
                <c:pt idx="0">
                  <c:v>General admin &amp; staff cost %</c:v>
                </c:pt>
              </c:strCache>
            </c:strRef>
          </c:tx>
          <c:spPr>
            <a:solidFill>
              <a:srgbClr val="969696"/>
            </a:solidFill>
            <a:ln w="25400">
              <a:noFill/>
            </a:ln>
            <a:effectLst/>
          </c:spPr>
          <c:cat>
            <c:strRef>
              <c:f>Charts!$AB$239:$AU$239</c:f>
              <c:strCache>
                <c:ptCount val="20"/>
                <c:pt idx="0">
                  <c:v>2Q19</c:v>
                </c:pt>
                <c:pt idx="1">
                  <c:v>3Q19</c:v>
                </c:pt>
                <c:pt idx="2">
                  <c:v>4Q19</c:v>
                </c:pt>
                <c:pt idx="3">
                  <c:v>1Q20</c:v>
                </c:pt>
                <c:pt idx="4">
                  <c:v>2Q20</c:v>
                </c:pt>
                <c:pt idx="5">
                  <c:v>3Q20</c:v>
                </c:pt>
                <c:pt idx="6">
                  <c:v>4Q20</c:v>
                </c:pt>
                <c:pt idx="7">
                  <c:v>1Q21</c:v>
                </c:pt>
                <c:pt idx="8">
                  <c:v>2Q21</c:v>
                </c:pt>
                <c:pt idx="9">
                  <c:v>3Q21</c:v>
                </c:pt>
                <c:pt idx="10">
                  <c:v>4Q21</c:v>
                </c:pt>
                <c:pt idx="11">
                  <c:v>1Q22</c:v>
                </c:pt>
                <c:pt idx="12">
                  <c:v>2Q22</c:v>
                </c:pt>
                <c:pt idx="13">
                  <c:v>3Q22</c:v>
                </c:pt>
                <c:pt idx="14">
                  <c:v>4Q22</c:v>
                </c:pt>
                <c:pt idx="15">
                  <c:v>1Q23</c:v>
                </c:pt>
                <c:pt idx="16">
                  <c:v>2Q23</c:v>
                </c:pt>
                <c:pt idx="17">
                  <c:v>3Q23</c:v>
                </c:pt>
                <c:pt idx="18">
                  <c:v>4Q23</c:v>
                </c:pt>
                <c:pt idx="19">
                  <c:v>1Q24</c:v>
                </c:pt>
              </c:strCache>
            </c:strRef>
          </c:cat>
          <c:val>
            <c:numRef>
              <c:f>Charts!$AB$244:$AU$244</c:f>
              <c:numCache>
                <c:formatCode>0%</c:formatCode>
                <c:ptCount val="20"/>
                <c:pt idx="0">
                  <c:v>0.14101260100582019</c:v>
                </c:pt>
                <c:pt idx="1">
                  <c:v>0.13105525375066851</c:v>
                </c:pt>
                <c:pt idx="2">
                  <c:v>0.15067974801012163</c:v>
                </c:pt>
                <c:pt idx="3">
                  <c:v>0.13632517376851011</c:v>
                </c:pt>
                <c:pt idx="4">
                  <c:v>0.13659594238810593</c:v>
                </c:pt>
                <c:pt idx="5">
                  <c:v>0.13912231559290383</c:v>
                </c:pt>
                <c:pt idx="6">
                  <c:v>0.13530897314761953</c:v>
                </c:pt>
                <c:pt idx="7">
                  <c:v>0.11879722436391674</c:v>
                </c:pt>
                <c:pt idx="8">
                  <c:v>0.12079250764998609</c:v>
                </c:pt>
                <c:pt idx="9">
                  <c:v>0.11616916181358052</c:v>
                </c:pt>
                <c:pt idx="10">
                  <c:v>0.12264032865621052</c:v>
                </c:pt>
                <c:pt idx="11">
                  <c:v>0.12347017929105057</c:v>
                </c:pt>
                <c:pt idx="12">
                  <c:v>0.11563992430841318</c:v>
                </c:pt>
                <c:pt idx="13">
                  <c:v>0.11505523694536675</c:v>
                </c:pt>
                <c:pt idx="14">
                  <c:v>0.10693973850020892</c:v>
                </c:pt>
                <c:pt idx="15">
                  <c:v>0.12190014988908923</c:v>
                </c:pt>
                <c:pt idx="16">
                  <c:v>0.11018476213118143</c:v>
                </c:pt>
                <c:pt idx="17">
                  <c:v>0.11243164700925222</c:v>
                </c:pt>
                <c:pt idx="18">
                  <c:v>0.14575630819052759</c:v>
                </c:pt>
                <c:pt idx="19">
                  <c:v>0.1158193043077398</c:v>
                </c:pt>
              </c:numCache>
            </c:numRef>
          </c:val>
          <c:extLst>
            <c:ext xmlns:c16="http://schemas.microsoft.com/office/drawing/2014/chart" uri="{C3380CC4-5D6E-409C-BE32-E72D297353CC}">
              <c16:uniqueId val="{00000004-6879-44AD-A859-1923220E5A3F}"/>
            </c:ext>
          </c:extLst>
        </c:ser>
        <c:ser>
          <c:idx val="5"/>
          <c:order val="5"/>
          <c:tx>
            <c:strRef>
              <c:f>Charts!$AA$245</c:f>
              <c:strCache>
                <c:ptCount val="1"/>
                <c:pt idx="0">
                  <c:v>Bad debt provision %</c:v>
                </c:pt>
              </c:strCache>
            </c:strRef>
          </c:tx>
          <c:spPr>
            <a:solidFill>
              <a:srgbClr val="C0C0C0"/>
            </a:solidFill>
            <a:ln w="25400">
              <a:noFill/>
            </a:ln>
            <a:effectLst/>
          </c:spPr>
          <c:cat>
            <c:strRef>
              <c:f>Charts!$AB$239:$AU$239</c:f>
              <c:strCache>
                <c:ptCount val="20"/>
                <c:pt idx="0">
                  <c:v>2Q19</c:v>
                </c:pt>
                <c:pt idx="1">
                  <c:v>3Q19</c:v>
                </c:pt>
                <c:pt idx="2">
                  <c:v>4Q19</c:v>
                </c:pt>
                <c:pt idx="3">
                  <c:v>1Q20</c:v>
                </c:pt>
                <c:pt idx="4">
                  <c:v>2Q20</c:v>
                </c:pt>
                <c:pt idx="5">
                  <c:v>3Q20</c:v>
                </c:pt>
                <c:pt idx="6">
                  <c:v>4Q20</c:v>
                </c:pt>
                <c:pt idx="7">
                  <c:v>1Q21</c:v>
                </c:pt>
                <c:pt idx="8">
                  <c:v>2Q21</c:v>
                </c:pt>
                <c:pt idx="9">
                  <c:v>3Q21</c:v>
                </c:pt>
                <c:pt idx="10">
                  <c:v>4Q21</c:v>
                </c:pt>
                <c:pt idx="11">
                  <c:v>1Q22</c:v>
                </c:pt>
                <c:pt idx="12">
                  <c:v>2Q22</c:v>
                </c:pt>
                <c:pt idx="13">
                  <c:v>3Q22</c:v>
                </c:pt>
                <c:pt idx="14">
                  <c:v>4Q22</c:v>
                </c:pt>
                <c:pt idx="15">
                  <c:v>1Q23</c:v>
                </c:pt>
                <c:pt idx="16">
                  <c:v>2Q23</c:v>
                </c:pt>
                <c:pt idx="17">
                  <c:v>3Q23</c:v>
                </c:pt>
                <c:pt idx="18">
                  <c:v>4Q23</c:v>
                </c:pt>
                <c:pt idx="19">
                  <c:v>1Q24</c:v>
                </c:pt>
              </c:strCache>
            </c:strRef>
          </c:cat>
          <c:val>
            <c:numRef>
              <c:f>Charts!$AB$245:$AU$245</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5-6879-44AD-A859-1923220E5A3F}"/>
            </c:ext>
          </c:extLst>
        </c:ser>
        <c:dLbls>
          <c:showLegendKey val="0"/>
          <c:showVal val="0"/>
          <c:showCatName val="0"/>
          <c:showSerName val="0"/>
          <c:showPercent val="0"/>
          <c:showBubbleSize val="0"/>
        </c:dLbls>
        <c:axId val="921763952"/>
        <c:axId val="921763560"/>
      </c:areaChart>
      <c:catAx>
        <c:axId val="9217639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21763560"/>
        <c:crosses val="autoZero"/>
        <c:auto val="1"/>
        <c:lblAlgn val="ctr"/>
        <c:lblOffset val="100"/>
        <c:noMultiLvlLbl val="0"/>
      </c:catAx>
      <c:valAx>
        <c:axId val="921763560"/>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21763952"/>
        <c:crosses val="autoZero"/>
        <c:crossBetween val="midCat"/>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Charts!$AA$250</c:f>
              <c:strCache>
                <c:ptCount val="1"/>
                <c:pt idx="0">
                  <c:v>Regulatory fee (% YoY)</c:v>
                </c:pt>
              </c:strCache>
            </c:strRef>
          </c:tx>
          <c:spPr>
            <a:ln w="25400" cap="rnd">
              <a:solidFill>
                <a:srgbClr val="333399"/>
              </a:solidFill>
              <a:prstDash val="solid"/>
              <a:round/>
            </a:ln>
            <a:effectLst/>
          </c:spPr>
          <c:marker>
            <c:symbol val="none"/>
          </c:marker>
          <c:cat>
            <c:strRef>
              <c:f>Charts!$AB$249:$AU$249</c:f>
              <c:strCache>
                <c:ptCount val="20"/>
                <c:pt idx="0">
                  <c:v>2Q19</c:v>
                </c:pt>
                <c:pt idx="1">
                  <c:v>3Q19</c:v>
                </c:pt>
                <c:pt idx="2">
                  <c:v>4Q19</c:v>
                </c:pt>
                <c:pt idx="3">
                  <c:v>1Q20</c:v>
                </c:pt>
                <c:pt idx="4">
                  <c:v>2Q20</c:v>
                </c:pt>
                <c:pt idx="5">
                  <c:v>3Q20</c:v>
                </c:pt>
                <c:pt idx="6">
                  <c:v>4Q20</c:v>
                </c:pt>
                <c:pt idx="7">
                  <c:v>1Q21</c:v>
                </c:pt>
                <c:pt idx="8">
                  <c:v>2Q21</c:v>
                </c:pt>
                <c:pt idx="9">
                  <c:v>3Q21</c:v>
                </c:pt>
                <c:pt idx="10">
                  <c:v>4Q21</c:v>
                </c:pt>
                <c:pt idx="11">
                  <c:v>1Q22</c:v>
                </c:pt>
                <c:pt idx="12">
                  <c:v>2Q22</c:v>
                </c:pt>
                <c:pt idx="13">
                  <c:v>3Q22</c:v>
                </c:pt>
                <c:pt idx="14">
                  <c:v>4Q22</c:v>
                </c:pt>
                <c:pt idx="15">
                  <c:v>1Q23</c:v>
                </c:pt>
                <c:pt idx="16">
                  <c:v>2Q23</c:v>
                </c:pt>
                <c:pt idx="17">
                  <c:v>3Q23</c:v>
                </c:pt>
                <c:pt idx="18">
                  <c:v>4Q23</c:v>
                </c:pt>
                <c:pt idx="19">
                  <c:v>1Q24</c:v>
                </c:pt>
              </c:strCache>
            </c:strRef>
          </c:cat>
          <c:val>
            <c:numRef>
              <c:f>Charts!$AB$250:$AU$250</c:f>
              <c:numCache>
                <c:formatCode>0.0%</c:formatCode>
                <c:ptCount val="20"/>
                <c:pt idx="0">
                  <c:v>4.5779685264663916E-2</c:v>
                </c:pt>
                <c:pt idx="1">
                  <c:v>2.6717984604618605E-2</c:v>
                </c:pt>
                <c:pt idx="2">
                  <c:v>2.7478873239436652E-2</c:v>
                </c:pt>
                <c:pt idx="3">
                  <c:v>4.1757818902183885E-3</c:v>
                </c:pt>
                <c:pt idx="4">
                  <c:v>-0.12380300957592338</c:v>
                </c:pt>
                <c:pt idx="5">
                  <c:v>-7.6459602775392321E-2</c:v>
                </c:pt>
                <c:pt idx="6">
                  <c:v>-0.13320585050239198</c:v>
                </c:pt>
                <c:pt idx="7">
                  <c:v>-3.4196950020934036E-2</c:v>
                </c:pt>
                <c:pt idx="8">
                  <c:v>5.1522248243559776E-2</c:v>
                </c:pt>
                <c:pt idx="9">
                  <c:v>-7.3800738007379074E-4</c:v>
                </c:pt>
                <c:pt idx="10">
                  <c:v>-5.2899175278926513E-3</c:v>
                </c:pt>
                <c:pt idx="11">
                  <c:v>-3.2035268185157673E-3</c:v>
                </c:pt>
                <c:pt idx="12">
                  <c:v>2.0044543429844186E-2</c:v>
                </c:pt>
                <c:pt idx="13">
                  <c:v>1.903249630723769E-2</c:v>
                </c:pt>
                <c:pt idx="14">
                  <c:v>0.10638483918663244</c:v>
                </c:pt>
                <c:pt idx="15">
                  <c:v>2.7258521052010654E-2</c:v>
                </c:pt>
                <c:pt idx="16">
                  <c:v>1.0618631732168815E-2</c:v>
                </c:pt>
                <c:pt idx="17">
                  <c:v>2.1344137066322766E-2</c:v>
                </c:pt>
                <c:pt idx="18">
                  <c:v>8.4199711167472602E-2</c:v>
                </c:pt>
                <c:pt idx="19">
                  <c:v>0.13458475050587682</c:v>
                </c:pt>
              </c:numCache>
            </c:numRef>
          </c:val>
          <c:smooth val="0"/>
          <c:extLst>
            <c:ext xmlns:c16="http://schemas.microsoft.com/office/drawing/2014/chart" uri="{C3380CC4-5D6E-409C-BE32-E72D297353CC}">
              <c16:uniqueId val="{00000000-16D5-4B61-A7A2-3F7B2BA98E7D}"/>
            </c:ext>
          </c:extLst>
        </c:ser>
        <c:ser>
          <c:idx val="1"/>
          <c:order val="1"/>
          <c:tx>
            <c:strRef>
              <c:f>Charts!$AA$251</c:f>
              <c:strCache>
                <c:ptCount val="1"/>
                <c:pt idx="0">
                  <c:v>Network operating expenses (% YoY)</c:v>
                </c:pt>
              </c:strCache>
            </c:strRef>
          </c:tx>
          <c:spPr>
            <a:ln w="25400" cap="rnd">
              <a:solidFill>
                <a:srgbClr val="99CCFF"/>
              </a:solidFill>
              <a:prstDash val="solid"/>
              <a:round/>
            </a:ln>
            <a:effectLst/>
          </c:spPr>
          <c:marker>
            <c:symbol val="none"/>
          </c:marker>
          <c:cat>
            <c:strRef>
              <c:f>Charts!$AB$249:$AU$249</c:f>
              <c:strCache>
                <c:ptCount val="20"/>
                <c:pt idx="0">
                  <c:v>2Q19</c:v>
                </c:pt>
                <c:pt idx="1">
                  <c:v>3Q19</c:v>
                </c:pt>
                <c:pt idx="2">
                  <c:v>4Q19</c:v>
                </c:pt>
                <c:pt idx="3">
                  <c:v>1Q20</c:v>
                </c:pt>
                <c:pt idx="4">
                  <c:v>2Q20</c:v>
                </c:pt>
                <c:pt idx="5">
                  <c:v>3Q20</c:v>
                </c:pt>
                <c:pt idx="6">
                  <c:v>4Q20</c:v>
                </c:pt>
                <c:pt idx="7">
                  <c:v>1Q21</c:v>
                </c:pt>
                <c:pt idx="8">
                  <c:v>2Q21</c:v>
                </c:pt>
                <c:pt idx="9">
                  <c:v>3Q21</c:v>
                </c:pt>
                <c:pt idx="10">
                  <c:v>4Q21</c:v>
                </c:pt>
                <c:pt idx="11">
                  <c:v>1Q22</c:v>
                </c:pt>
                <c:pt idx="12">
                  <c:v>2Q22</c:v>
                </c:pt>
                <c:pt idx="13">
                  <c:v>3Q22</c:v>
                </c:pt>
                <c:pt idx="14">
                  <c:v>4Q22</c:v>
                </c:pt>
                <c:pt idx="15">
                  <c:v>1Q23</c:v>
                </c:pt>
                <c:pt idx="16">
                  <c:v>2Q23</c:v>
                </c:pt>
                <c:pt idx="17">
                  <c:v>3Q23</c:v>
                </c:pt>
                <c:pt idx="18">
                  <c:v>4Q23</c:v>
                </c:pt>
                <c:pt idx="19">
                  <c:v>1Q24</c:v>
                </c:pt>
              </c:strCache>
            </c:strRef>
          </c:cat>
          <c:val>
            <c:numRef>
              <c:f>Charts!$AB$251:$AU$251</c:f>
              <c:numCache>
                <c:formatCode>0.0%</c:formatCode>
                <c:ptCount val="20"/>
                <c:pt idx="0">
                  <c:v>6.4108155255124366E-2</c:v>
                </c:pt>
                <c:pt idx="1">
                  <c:v>2.6737651731317591E-2</c:v>
                </c:pt>
                <c:pt idx="2">
                  <c:v>-9.9722101547651265E-3</c:v>
                </c:pt>
                <c:pt idx="3">
                  <c:v>-0.42297542795197651</c:v>
                </c:pt>
                <c:pt idx="4">
                  <c:v>-0.36024590163934422</c:v>
                </c:pt>
                <c:pt idx="5">
                  <c:v>-0.38631651693158253</c:v>
                </c:pt>
                <c:pt idx="6">
                  <c:v>-0.36620203370162407</c:v>
                </c:pt>
                <c:pt idx="7">
                  <c:v>0.18857277216082768</c:v>
                </c:pt>
                <c:pt idx="8">
                  <c:v>-1.4520606448857554E-2</c:v>
                </c:pt>
                <c:pt idx="9">
                  <c:v>2.1533728850801959E-2</c:v>
                </c:pt>
                <c:pt idx="10">
                  <c:v>4.029532669839897E-2</c:v>
                </c:pt>
                <c:pt idx="11">
                  <c:v>-4.7260138476755587E-2</c:v>
                </c:pt>
                <c:pt idx="12">
                  <c:v>4.5503791982665298E-2</c:v>
                </c:pt>
                <c:pt idx="13">
                  <c:v>0.10903635190363525</c:v>
                </c:pt>
                <c:pt idx="14">
                  <c:v>9.7552225396168479E-2</c:v>
                </c:pt>
                <c:pt idx="15">
                  <c:v>9.6538693133448206E-2</c:v>
                </c:pt>
                <c:pt idx="16">
                  <c:v>0.15927875647668399</c:v>
                </c:pt>
                <c:pt idx="17">
                  <c:v>4.6098554862284313E-2</c:v>
                </c:pt>
                <c:pt idx="18">
                  <c:v>5.3000587421598189E-2</c:v>
                </c:pt>
                <c:pt idx="19">
                  <c:v>0.11529547210397961</c:v>
                </c:pt>
              </c:numCache>
            </c:numRef>
          </c:val>
          <c:smooth val="0"/>
          <c:extLst>
            <c:ext xmlns:c16="http://schemas.microsoft.com/office/drawing/2014/chart" uri="{C3380CC4-5D6E-409C-BE32-E72D297353CC}">
              <c16:uniqueId val="{00000001-16D5-4B61-A7A2-3F7B2BA98E7D}"/>
            </c:ext>
          </c:extLst>
        </c:ser>
        <c:dLbls>
          <c:showLegendKey val="0"/>
          <c:showVal val="0"/>
          <c:showCatName val="0"/>
          <c:showSerName val="0"/>
          <c:showPercent val="0"/>
          <c:showBubbleSize val="0"/>
        </c:dLbls>
        <c:smooth val="0"/>
        <c:axId val="921761992"/>
        <c:axId val="921754152"/>
      </c:lineChart>
      <c:catAx>
        <c:axId val="9217619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21754152"/>
        <c:crosses val="autoZero"/>
        <c:auto val="1"/>
        <c:lblAlgn val="ctr"/>
        <c:lblOffset val="100"/>
        <c:noMultiLvlLbl val="0"/>
      </c:catAx>
      <c:valAx>
        <c:axId val="921754152"/>
        <c:scaling>
          <c:orientation val="minMax"/>
        </c:scaling>
        <c:delete val="0"/>
        <c:axPos val="l"/>
        <c:majorGridlines>
          <c:spPr>
            <a:ln w="3175" cap="flat" cmpd="sng" algn="ctr">
              <a:solidFill>
                <a:srgbClr val="C0C0C0"/>
              </a:solidFill>
              <a:prstDash val="solid"/>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21761992"/>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Charts!$AA$260</c:f>
              <c:strCache>
                <c:ptCount val="1"/>
                <c:pt idx="0">
                  <c:v>Capex (excluding spectrum)</c:v>
                </c:pt>
              </c:strCache>
            </c:strRef>
          </c:tx>
          <c:spPr>
            <a:solidFill>
              <a:srgbClr val="002060"/>
            </a:solidFill>
            <a:ln w="25400">
              <a:noFill/>
            </a:ln>
            <a:effectLst/>
          </c:spPr>
          <c:invertIfNegative val="0"/>
          <c:cat>
            <c:strRef>
              <c:f>Charts!$AB$259:$AU$259</c:f>
              <c:strCache>
                <c:ptCount val="20"/>
                <c:pt idx="0">
                  <c:v>2Q19</c:v>
                </c:pt>
                <c:pt idx="1">
                  <c:v>3Q19</c:v>
                </c:pt>
                <c:pt idx="2">
                  <c:v>4Q19</c:v>
                </c:pt>
                <c:pt idx="3">
                  <c:v>1Q20</c:v>
                </c:pt>
                <c:pt idx="4">
                  <c:v>2Q20</c:v>
                </c:pt>
                <c:pt idx="5">
                  <c:v>3Q20</c:v>
                </c:pt>
                <c:pt idx="6">
                  <c:v>4Q20</c:v>
                </c:pt>
                <c:pt idx="7">
                  <c:v>1Q21</c:v>
                </c:pt>
                <c:pt idx="8">
                  <c:v>2Q21</c:v>
                </c:pt>
                <c:pt idx="9">
                  <c:v>3Q21</c:v>
                </c:pt>
                <c:pt idx="10">
                  <c:v>4Q21</c:v>
                </c:pt>
                <c:pt idx="11">
                  <c:v>1Q22</c:v>
                </c:pt>
                <c:pt idx="12">
                  <c:v>2Q22</c:v>
                </c:pt>
                <c:pt idx="13">
                  <c:v>3Q22</c:v>
                </c:pt>
                <c:pt idx="14">
                  <c:v>4Q22</c:v>
                </c:pt>
                <c:pt idx="15">
                  <c:v>1Q23</c:v>
                </c:pt>
                <c:pt idx="16">
                  <c:v>2Q23</c:v>
                </c:pt>
                <c:pt idx="17">
                  <c:v>3Q23</c:v>
                </c:pt>
                <c:pt idx="18">
                  <c:v>4Q23</c:v>
                </c:pt>
                <c:pt idx="19">
                  <c:v>1Q24</c:v>
                </c:pt>
              </c:strCache>
            </c:strRef>
          </c:cat>
          <c:val>
            <c:numRef>
              <c:f>Charts!$AB$260:$AU$260</c:f>
              <c:numCache>
                <c:formatCode>#,##0</c:formatCode>
                <c:ptCount val="20"/>
                <c:pt idx="0">
                  <c:v>10142</c:v>
                </c:pt>
                <c:pt idx="1">
                  <c:v>2554</c:v>
                </c:pt>
                <c:pt idx="2">
                  <c:v>7210</c:v>
                </c:pt>
                <c:pt idx="3">
                  <c:v>5896</c:v>
                </c:pt>
                <c:pt idx="4">
                  <c:v>6765</c:v>
                </c:pt>
                <c:pt idx="5">
                  <c:v>5379</c:v>
                </c:pt>
                <c:pt idx="6">
                  <c:v>10017</c:v>
                </c:pt>
                <c:pt idx="7">
                  <c:v>5304</c:v>
                </c:pt>
                <c:pt idx="8">
                  <c:v>5689</c:v>
                </c:pt>
                <c:pt idx="9">
                  <c:v>7058</c:v>
                </c:pt>
                <c:pt idx="10">
                  <c:v>7735</c:v>
                </c:pt>
                <c:pt idx="11">
                  <c:v>7696</c:v>
                </c:pt>
                <c:pt idx="12">
                  <c:v>6759</c:v>
                </c:pt>
                <c:pt idx="13">
                  <c:v>8349</c:v>
                </c:pt>
                <c:pt idx="14">
                  <c:v>9415</c:v>
                </c:pt>
                <c:pt idx="15">
                  <c:v>7684</c:v>
                </c:pt>
                <c:pt idx="16">
                  <c:v>8172</c:v>
                </c:pt>
                <c:pt idx="17">
                  <c:v>8434</c:v>
                </c:pt>
                <c:pt idx="18">
                  <c:v>12798</c:v>
                </c:pt>
                <c:pt idx="19">
                  <c:v>7071</c:v>
                </c:pt>
              </c:numCache>
            </c:numRef>
          </c:val>
          <c:extLst>
            <c:ext xmlns:c16="http://schemas.microsoft.com/office/drawing/2014/chart" uri="{C3380CC4-5D6E-409C-BE32-E72D297353CC}">
              <c16:uniqueId val="{00000000-8147-4B56-BD44-728E34F15078}"/>
            </c:ext>
          </c:extLst>
        </c:ser>
        <c:dLbls>
          <c:showLegendKey val="0"/>
          <c:showVal val="0"/>
          <c:showCatName val="0"/>
          <c:showSerName val="0"/>
          <c:showPercent val="0"/>
          <c:showBubbleSize val="0"/>
        </c:dLbls>
        <c:gapWidth val="219"/>
        <c:overlap val="-27"/>
        <c:axId val="921763168"/>
        <c:axId val="921765128"/>
      </c:barChart>
      <c:lineChart>
        <c:grouping val="standard"/>
        <c:varyColors val="0"/>
        <c:ser>
          <c:idx val="1"/>
          <c:order val="1"/>
          <c:tx>
            <c:strRef>
              <c:f>Charts!$AA$261</c:f>
              <c:strCache>
                <c:ptCount val="1"/>
                <c:pt idx="0">
                  <c:v>Capex as % of sales (ex-IC)</c:v>
                </c:pt>
              </c:strCache>
            </c:strRef>
          </c:tx>
          <c:spPr>
            <a:ln w="28575" cap="rnd">
              <a:solidFill>
                <a:schemeClr val="accent2"/>
              </a:solidFill>
              <a:round/>
            </a:ln>
            <a:effectLst/>
          </c:spPr>
          <c:marker>
            <c:symbol val="none"/>
          </c:marker>
          <c:cat>
            <c:strRef>
              <c:f>Charts!$AB$259:$AU$259</c:f>
              <c:strCache>
                <c:ptCount val="20"/>
                <c:pt idx="0">
                  <c:v>2Q19</c:v>
                </c:pt>
                <c:pt idx="1">
                  <c:v>3Q19</c:v>
                </c:pt>
                <c:pt idx="2">
                  <c:v>4Q19</c:v>
                </c:pt>
                <c:pt idx="3">
                  <c:v>1Q20</c:v>
                </c:pt>
                <c:pt idx="4">
                  <c:v>2Q20</c:v>
                </c:pt>
                <c:pt idx="5">
                  <c:v>3Q20</c:v>
                </c:pt>
                <c:pt idx="6">
                  <c:v>4Q20</c:v>
                </c:pt>
                <c:pt idx="7">
                  <c:v>1Q21</c:v>
                </c:pt>
                <c:pt idx="8">
                  <c:v>2Q21</c:v>
                </c:pt>
                <c:pt idx="9">
                  <c:v>3Q21</c:v>
                </c:pt>
                <c:pt idx="10">
                  <c:v>4Q21</c:v>
                </c:pt>
                <c:pt idx="11">
                  <c:v>1Q22</c:v>
                </c:pt>
                <c:pt idx="12">
                  <c:v>2Q22</c:v>
                </c:pt>
                <c:pt idx="13">
                  <c:v>3Q22</c:v>
                </c:pt>
                <c:pt idx="14">
                  <c:v>4Q22</c:v>
                </c:pt>
                <c:pt idx="15">
                  <c:v>1Q23</c:v>
                </c:pt>
                <c:pt idx="16">
                  <c:v>2Q23</c:v>
                </c:pt>
                <c:pt idx="17">
                  <c:v>3Q23</c:v>
                </c:pt>
                <c:pt idx="18">
                  <c:v>4Q23</c:v>
                </c:pt>
                <c:pt idx="19">
                  <c:v>1Q24</c:v>
                </c:pt>
              </c:strCache>
            </c:strRef>
          </c:cat>
          <c:val>
            <c:numRef>
              <c:f>Charts!$AB$261:$AU$261</c:f>
              <c:numCache>
                <c:formatCode>0%</c:formatCode>
                <c:ptCount val="20"/>
                <c:pt idx="0">
                  <c:v>0.29392969394157636</c:v>
                </c:pt>
                <c:pt idx="1">
                  <c:v>7.4111716738866837E-2</c:v>
                </c:pt>
                <c:pt idx="2">
                  <c:v>0.20861278573586209</c:v>
                </c:pt>
                <c:pt idx="3">
                  <c:v>0.17818071925052886</c:v>
                </c:pt>
                <c:pt idx="4">
                  <c:v>0.20954003407155025</c:v>
                </c:pt>
                <c:pt idx="5">
                  <c:v>0.16741363211951446</c:v>
                </c:pt>
                <c:pt idx="6">
                  <c:v>0.31215798802849032</c:v>
                </c:pt>
                <c:pt idx="7">
                  <c:v>0.16357748650732459</c:v>
                </c:pt>
                <c:pt idx="8">
                  <c:v>0.17584149847000277</c:v>
                </c:pt>
                <c:pt idx="9">
                  <c:v>0.21520260999481661</c:v>
                </c:pt>
                <c:pt idx="10">
                  <c:v>0.23161040345424386</c:v>
                </c:pt>
                <c:pt idx="11">
                  <c:v>0.23484765722983517</c:v>
                </c:pt>
                <c:pt idx="12">
                  <c:v>0.2030156489352116</c:v>
                </c:pt>
                <c:pt idx="13">
                  <c:v>0.25200724418955628</c:v>
                </c:pt>
                <c:pt idx="14">
                  <c:v>0.27821956029784711</c:v>
                </c:pt>
                <c:pt idx="15">
                  <c:v>0.22915793108919208</c:v>
                </c:pt>
                <c:pt idx="16">
                  <c:v>0.24104409968465459</c:v>
                </c:pt>
                <c:pt idx="17">
                  <c:v>0.2474733307433824</c:v>
                </c:pt>
                <c:pt idx="18">
                  <c:v>0.34537849143165567</c:v>
                </c:pt>
                <c:pt idx="19">
                  <c:v>0.17930003760457583</c:v>
                </c:pt>
              </c:numCache>
            </c:numRef>
          </c:val>
          <c:smooth val="0"/>
          <c:extLst>
            <c:ext xmlns:c16="http://schemas.microsoft.com/office/drawing/2014/chart" uri="{C3380CC4-5D6E-409C-BE32-E72D297353CC}">
              <c16:uniqueId val="{00000001-8147-4B56-BD44-728E34F15078}"/>
            </c:ext>
          </c:extLst>
        </c:ser>
        <c:dLbls>
          <c:showLegendKey val="0"/>
          <c:showVal val="0"/>
          <c:showCatName val="0"/>
          <c:showSerName val="0"/>
          <c:showPercent val="0"/>
          <c:showBubbleSize val="0"/>
        </c:dLbls>
        <c:marker val="1"/>
        <c:smooth val="0"/>
        <c:axId val="921770616"/>
        <c:axId val="921771400"/>
      </c:lineChart>
      <c:catAx>
        <c:axId val="921763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21765128"/>
        <c:crosses val="autoZero"/>
        <c:auto val="1"/>
        <c:lblAlgn val="ctr"/>
        <c:lblOffset val="100"/>
        <c:noMultiLvlLbl val="0"/>
      </c:catAx>
      <c:valAx>
        <c:axId val="921765128"/>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21763168"/>
        <c:crosses val="autoZero"/>
        <c:crossBetween val="between"/>
      </c:valAx>
      <c:valAx>
        <c:axId val="92177140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21770616"/>
        <c:crosses val="max"/>
        <c:crossBetween val="between"/>
      </c:valAx>
      <c:catAx>
        <c:axId val="921770616"/>
        <c:scaling>
          <c:orientation val="minMax"/>
        </c:scaling>
        <c:delete val="1"/>
        <c:axPos val="b"/>
        <c:numFmt formatCode="General" sourceLinked="1"/>
        <c:majorTickMark val="out"/>
        <c:minorTickMark val="none"/>
        <c:tickLblPos val="nextTo"/>
        <c:crossAx val="921771400"/>
        <c:crosses val="autoZero"/>
        <c:auto val="1"/>
        <c:lblAlgn val="ctr"/>
        <c:lblOffset val="100"/>
        <c:noMultiLvlLbl val="0"/>
      </c:cat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Charts!$AA$266</c:f>
              <c:strCache>
                <c:ptCount val="1"/>
                <c:pt idx="0">
                  <c:v>OpFCF</c:v>
                </c:pt>
              </c:strCache>
            </c:strRef>
          </c:tx>
          <c:spPr>
            <a:solidFill>
              <a:srgbClr val="002060"/>
            </a:solidFill>
            <a:ln w="25400">
              <a:noFill/>
            </a:ln>
            <a:effectLst/>
          </c:spPr>
          <c:invertIfNegative val="0"/>
          <c:cat>
            <c:strRef>
              <c:f>Charts!$AB$265:$AU$265</c:f>
              <c:strCache>
                <c:ptCount val="20"/>
                <c:pt idx="0">
                  <c:v>2Q19</c:v>
                </c:pt>
                <c:pt idx="1">
                  <c:v>3Q19</c:v>
                </c:pt>
                <c:pt idx="2">
                  <c:v>4Q19</c:v>
                </c:pt>
                <c:pt idx="3">
                  <c:v>1Q20</c:v>
                </c:pt>
                <c:pt idx="4">
                  <c:v>2Q20</c:v>
                </c:pt>
                <c:pt idx="5">
                  <c:v>3Q20</c:v>
                </c:pt>
                <c:pt idx="6">
                  <c:v>4Q20</c:v>
                </c:pt>
                <c:pt idx="7">
                  <c:v>1Q21</c:v>
                </c:pt>
                <c:pt idx="8">
                  <c:v>2Q21</c:v>
                </c:pt>
                <c:pt idx="9">
                  <c:v>3Q21</c:v>
                </c:pt>
                <c:pt idx="10">
                  <c:v>4Q21</c:v>
                </c:pt>
                <c:pt idx="11">
                  <c:v>1Q22</c:v>
                </c:pt>
                <c:pt idx="12">
                  <c:v>2Q22</c:v>
                </c:pt>
                <c:pt idx="13">
                  <c:v>3Q22</c:v>
                </c:pt>
                <c:pt idx="14">
                  <c:v>4Q22</c:v>
                </c:pt>
                <c:pt idx="15">
                  <c:v>1Q23</c:v>
                </c:pt>
                <c:pt idx="16">
                  <c:v>2Q23</c:v>
                </c:pt>
                <c:pt idx="17">
                  <c:v>3Q23</c:v>
                </c:pt>
                <c:pt idx="18">
                  <c:v>4Q23</c:v>
                </c:pt>
                <c:pt idx="19">
                  <c:v>1Q24</c:v>
                </c:pt>
              </c:strCache>
            </c:strRef>
          </c:cat>
          <c:val>
            <c:numRef>
              <c:f>Charts!$AB$266:$AU$266</c:f>
              <c:numCache>
                <c:formatCode>#,##0</c:formatCode>
                <c:ptCount val="20"/>
                <c:pt idx="0">
                  <c:v>8975</c:v>
                </c:pt>
                <c:pt idx="1">
                  <c:v>18581</c:v>
                </c:pt>
                <c:pt idx="2">
                  <c:v>12156</c:v>
                </c:pt>
                <c:pt idx="3">
                  <c:v>16881</c:v>
                </c:pt>
                <c:pt idx="4">
                  <c:v>15532</c:v>
                </c:pt>
                <c:pt idx="5">
                  <c:v>16712</c:v>
                </c:pt>
                <c:pt idx="6">
                  <c:v>12217</c:v>
                </c:pt>
                <c:pt idx="7">
                  <c:v>17276</c:v>
                </c:pt>
                <c:pt idx="8">
                  <c:v>17317</c:v>
                </c:pt>
                <c:pt idx="9">
                  <c:v>15830</c:v>
                </c:pt>
                <c:pt idx="10">
                  <c:v>15199</c:v>
                </c:pt>
                <c:pt idx="11">
                  <c:v>14708</c:v>
                </c:pt>
                <c:pt idx="12">
                  <c:v>15594</c:v>
                </c:pt>
                <c:pt idx="13">
                  <c:v>13742</c:v>
                </c:pt>
                <c:pt idx="14">
                  <c:v>13477</c:v>
                </c:pt>
                <c:pt idx="15">
                  <c:v>14877</c:v>
                </c:pt>
                <c:pt idx="16">
                  <c:v>15145</c:v>
                </c:pt>
                <c:pt idx="17">
                  <c:v>15176</c:v>
                </c:pt>
                <c:pt idx="18">
                  <c:v>11147</c:v>
                </c:pt>
                <c:pt idx="19">
                  <c:v>20698</c:v>
                </c:pt>
              </c:numCache>
            </c:numRef>
          </c:val>
          <c:extLst>
            <c:ext xmlns:c16="http://schemas.microsoft.com/office/drawing/2014/chart" uri="{C3380CC4-5D6E-409C-BE32-E72D297353CC}">
              <c16:uniqueId val="{00000000-6C50-4B41-880B-A34F097F662A}"/>
            </c:ext>
          </c:extLst>
        </c:ser>
        <c:dLbls>
          <c:showLegendKey val="0"/>
          <c:showVal val="0"/>
          <c:showCatName val="0"/>
          <c:showSerName val="0"/>
          <c:showPercent val="0"/>
          <c:showBubbleSize val="0"/>
        </c:dLbls>
        <c:gapWidth val="219"/>
        <c:overlap val="-27"/>
        <c:axId val="921772184"/>
        <c:axId val="921774928"/>
      </c:barChart>
      <c:lineChart>
        <c:grouping val="standard"/>
        <c:varyColors val="0"/>
        <c:ser>
          <c:idx val="1"/>
          <c:order val="1"/>
          <c:tx>
            <c:strRef>
              <c:f>Charts!$AA$267</c:f>
              <c:strCache>
                <c:ptCount val="1"/>
                <c:pt idx="0">
                  <c:v>OpFCF margin</c:v>
                </c:pt>
              </c:strCache>
            </c:strRef>
          </c:tx>
          <c:spPr>
            <a:ln w="28575" cap="rnd">
              <a:solidFill>
                <a:schemeClr val="accent2"/>
              </a:solidFill>
              <a:round/>
            </a:ln>
            <a:effectLst/>
          </c:spPr>
          <c:marker>
            <c:symbol val="none"/>
          </c:marker>
          <c:cat>
            <c:strRef>
              <c:f>Charts!$AB$265:$AU$265</c:f>
              <c:strCache>
                <c:ptCount val="20"/>
                <c:pt idx="0">
                  <c:v>2Q19</c:v>
                </c:pt>
                <c:pt idx="1">
                  <c:v>3Q19</c:v>
                </c:pt>
                <c:pt idx="2">
                  <c:v>4Q19</c:v>
                </c:pt>
                <c:pt idx="3">
                  <c:v>1Q20</c:v>
                </c:pt>
                <c:pt idx="4">
                  <c:v>2Q20</c:v>
                </c:pt>
                <c:pt idx="5">
                  <c:v>3Q20</c:v>
                </c:pt>
                <c:pt idx="6">
                  <c:v>4Q20</c:v>
                </c:pt>
                <c:pt idx="7">
                  <c:v>1Q21</c:v>
                </c:pt>
                <c:pt idx="8">
                  <c:v>2Q21</c:v>
                </c:pt>
                <c:pt idx="9">
                  <c:v>3Q21</c:v>
                </c:pt>
                <c:pt idx="10">
                  <c:v>4Q21</c:v>
                </c:pt>
                <c:pt idx="11">
                  <c:v>1Q22</c:v>
                </c:pt>
                <c:pt idx="12">
                  <c:v>2Q22</c:v>
                </c:pt>
                <c:pt idx="13">
                  <c:v>3Q22</c:v>
                </c:pt>
                <c:pt idx="14">
                  <c:v>4Q22</c:v>
                </c:pt>
                <c:pt idx="15">
                  <c:v>1Q23</c:v>
                </c:pt>
                <c:pt idx="16">
                  <c:v>2Q23</c:v>
                </c:pt>
                <c:pt idx="17">
                  <c:v>3Q23</c:v>
                </c:pt>
                <c:pt idx="18">
                  <c:v>4Q23</c:v>
                </c:pt>
                <c:pt idx="19">
                  <c:v>1Q24</c:v>
                </c:pt>
              </c:strCache>
            </c:strRef>
          </c:cat>
          <c:val>
            <c:numRef>
              <c:f>Charts!$AB$267:$AU$267</c:f>
              <c:numCache>
                <c:formatCode>0%</c:formatCode>
                <c:ptCount val="20"/>
                <c:pt idx="0">
                  <c:v>0.26010836157815498</c:v>
                </c:pt>
                <c:pt idx="1">
                  <c:v>0.53918160091029155</c:v>
                </c:pt>
                <c:pt idx="2">
                  <c:v>0.35171942072193335</c:v>
                </c:pt>
                <c:pt idx="3">
                  <c:v>0.51015412511332725</c:v>
                </c:pt>
                <c:pt idx="4">
                  <c:v>0.48109028960817718</c:v>
                </c:pt>
                <c:pt idx="5">
                  <c:v>0.52013694366635543</c:v>
                </c:pt>
                <c:pt idx="6">
                  <c:v>0.38071619644045779</c:v>
                </c:pt>
                <c:pt idx="7">
                  <c:v>0.53279876638396295</c:v>
                </c:pt>
                <c:pt idx="8">
                  <c:v>0.53525175408771986</c:v>
                </c:pt>
                <c:pt idx="9">
                  <c:v>0.48266609750891848</c:v>
                </c:pt>
                <c:pt idx="10">
                  <c:v>0.45510620841642563</c:v>
                </c:pt>
                <c:pt idx="11">
                  <c:v>0.44882267964350514</c:v>
                </c:pt>
                <c:pt idx="12">
                  <c:v>0.46838674796503771</c:v>
                </c:pt>
                <c:pt idx="13">
                  <c:v>0.41479022034409901</c:v>
                </c:pt>
                <c:pt idx="14">
                  <c:v>0.39825438280765646</c:v>
                </c:pt>
                <c:pt idx="15">
                  <c:v>0.44367289703460572</c:v>
                </c:pt>
                <c:pt idx="16">
                  <c:v>0.44672208635879762</c:v>
                </c:pt>
                <c:pt idx="17">
                  <c:v>0.44529941514839594</c:v>
                </c:pt>
                <c:pt idx="18">
                  <c:v>0.30082310079611391</c:v>
                </c:pt>
                <c:pt idx="19">
                  <c:v>0.52484120751513375</c:v>
                </c:pt>
              </c:numCache>
            </c:numRef>
          </c:val>
          <c:smooth val="0"/>
          <c:extLst>
            <c:ext xmlns:c16="http://schemas.microsoft.com/office/drawing/2014/chart" uri="{C3380CC4-5D6E-409C-BE32-E72D297353CC}">
              <c16:uniqueId val="{00000001-6C50-4B41-880B-A34F097F662A}"/>
            </c:ext>
          </c:extLst>
        </c:ser>
        <c:dLbls>
          <c:showLegendKey val="0"/>
          <c:showVal val="0"/>
          <c:showCatName val="0"/>
          <c:showSerName val="0"/>
          <c:showPercent val="0"/>
          <c:showBubbleSize val="0"/>
        </c:dLbls>
        <c:marker val="1"/>
        <c:smooth val="0"/>
        <c:axId val="921772576"/>
        <c:axId val="921769832"/>
      </c:lineChart>
      <c:catAx>
        <c:axId val="92177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21774928"/>
        <c:crosses val="autoZero"/>
        <c:auto val="1"/>
        <c:lblAlgn val="ctr"/>
        <c:lblOffset val="100"/>
        <c:noMultiLvlLbl val="0"/>
      </c:catAx>
      <c:valAx>
        <c:axId val="921774928"/>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21772184"/>
        <c:crosses val="autoZero"/>
        <c:crossBetween val="between"/>
      </c:valAx>
      <c:valAx>
        <c:axId val="92176983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21772576"/>
        <c:crosses val="max"/>
        <c:crossBetween val="between"/>
      </c:valAx>
      <c:catAx>
        <c:axId val="921772576"/>
        <c:scaling>
          <c:orientation val="minMax"/>
        </c:scaling>
        <c:delete val="1"/>
        <c:axPos val="b"/>
        <c:numFmt formatCode="General" sourceLinked="1"/>
        <c:majorTickMark val="out"/>
        <c:minorTickMark val="none"/>
        <c:tickLblPos val="nextTo"/>
        <c:crossAx val="921769832"/>
        <c:crosses val="autoZero"/>
        <c:auto val="1"/>
        <c:lblAlgn val="ctr"/>
        <c:lblOffset val="100"/>
        <c:noMultiLvlLbl val="0"/>
      </c:cat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Charts!$AA$20</c:f>
              <c:strCache>
                <c:ptCount val="1"/>
                <c:pt idx="0">
                  <c:v>Service revenues (ex-IC) (YoY)</c:v>
                </c:pt>
              </c:strCache>
            </c:strRef>
          </c:tx>
          <c:spPr>
            <a:ln w="25400" cap="rnd">
              <a:solidFill>
                <a:srgbClr val="333399"/>
              </a:solidFill>
              <a:prstDash val="solid"/>
              <a:round/>
            </a:ln>
            <a:effectLst/>
          </c:spPr>
          <c:marker>
            <c:symbol val="none"/>
          </c:marker>
          <c:cat>
            <c:strRef>
              <c:f>Charts!$AB$19:$AU$19</c:f>
              <c:strCache>
                <c:ptCount val="20"/>
                <c:pt idx="0">
                  <c:v>2Q19</c:v>
                </c:pt>
                <c:pt idx="1">
                  <c:v>3Q19</c:v>
                </c:pt>
                <c:pt idx="2">
                  <c:v>4Q19</c:v>
                </c:pt>
                <c:pt idx="3">
                  <c:v>1Q20</c:v>
                </c:pt>
                <c:pt idx="4">
                  <c:v>2Q20</c:v>
                </c:pt>
                <c:pt idx="5">
                  <c:v>3Q20</c:v>
                </c:pt>
                <c:pt idx="6">
                  <c:v>4Q20</c:v>
                </c:pt>
                <c:pt idx="7">
                  <c:v>1Q21</c:v>
                </c:pt>
                <c:pt idx="8">
                  <c:v>2Q21</c:v>
                </c:pt>
                <c:pt idx="9">
                  <c:v>3Q21</c:v>
                </c:pt>
                <c:pt idx="10">
                  <c:v>4Q21</c:v>
                </c:pt>
                <c:pt idx="11">
                  <c:v>1Q22</c:v>
                </c:pt>
                <c:pt idx="12">
                  <c:v>2Q22</c:v>
                </c:pt>
                <c:pt idx="13">
                  <c:v>3Q22</c:v>
                </c:pt>
                <c:pt idx="14">
                  <c:v>4Q22</c:v>
                </c:pt>
                <c:pt idx="15">
                  <c:v>1Q23</c:v>
                </c:pt>
                <c:pt idx="16">
                  <c:v>2Q23</c:v>
                </c:pt>
                <c:pt idx="17">
                  <c:v>3Q23</c:v>
                </c:pt>
                <c:pt idx="18">
                  <c:v>4Q23</c:v>
                </c:pt>
                <c:pt idx="19">
                  <c:v>1Q24</c:v>
                </c:pt>
              </c:strCache>
            </c:strRef>
          </c:cat>
          <c:val>
            <c:numRef>
              <c:f>Charts!$AB$20:$AU$20</c:f>
              <c:numCache>
                <c:formatCode>0.0%</c:formatCode>
                <c:ptCount val="20"/>
                <c:pt idx="0">
                  <c:v>5.6032939491586164E-2</c:v>
                </c:pt>
                <c:pt idx="1">
                  <c:v>7.2221886883563791E-2</c:v>
                </c:pt>
                <c:pt idx="2">
                  <c:v>5.6060030282338413E-2</c:v>
                </c:pt>
                <c:pt idx="3">
                  <c:v>1.3842040947507073E-3</c:v>
                </c:pt>
                <c:pt idx="4">
                  <c:v>-6.433443414476514E-2</c:v>
                </c:pt>
                <c:pt idx="5">
                  <c:v>-6.7654871253018167E-2</c:v>
                </c:pt>
                <c:pt idx="6">
                  <c:v>-7.1527855738327206E-2</c:v>
                </c:pt>
                <c:pt idx="7">
                  <c:v>-2.0096705953460248E-2</c:v>
                </c:pt>
                <c:pt idx="8">
                  <c:v>2.1062412885239912E-3</c:v>
                </c:pt>
                <c:pt idx="9">
                  <c:v>2.075941487706201E-2</c:v>
                </c:pt>
                <c:pt idx="10">
                  <c:v>4.0732301386870118E-2</c:v>
                </c:pt>
                <c:pt idx="11">
                  <c:v>1.0645489591364798E-2</c:v>
                </c:pt>
                <c:pt idx="12">
                  <c:v>2.9054492628195261E-2</c:v>
                </c:pt>
                <c:pt idx="13">
                  <c:v>1.0153367686068782E-2</c:v>
                </c:pt>
                <c:pt idx="14">
                  <c:v>1.3282190402615912E-2</c:v>
                </c:pt>
                <c:pt idx="15">
                  <c:v>2.3230876363816044E-2</c:v>
                </c:pt>
                <c:pt idx="16">
                  <c:v>1.8307452016940617E-2</c:v>
                </c:pt>
                <c:pt idx="17">
                  <c:v>2.8688198007847943E-2</c:v>
                </c:pt>
                <c:pt idx="18">
                  <c:v>9.5000085696943737E-2</c:v>
                </c:pt>
                <c:pt idx="19">
                  <c:v>0.17611013657025376</c:v>
                </c:pt>
              </c:numCache>
            </c:numRef>
          </c:val>
          <c:smooth val="0"/>
          <c:extLst>
            <c:ext xmlns:c16="http://schemas.microsoft.com/office/drawing/2014/chart" uri="{C3380CC4-5D6E-409C-BE32-E72D297353CC}">
              <c16:uniqueId val="{00000000-5A19-4CD6-9FB2-AF2E90A5CF8E}"/>
            </c:ext>
          </c:extLst>
        </c:ser>
        <c:dLbls>
          <c:showLegendKey val="0"/>
          <c:showVal val="0"/>
          <c:showCatName val="0"/>
          <c:showSerName val="0"/>
          <c:showPercent val="0"/>
          <c:showBubbleSize val="0"/>
        </c:dLbls>
        <c:smooth val="0"/>
        <c:axId val="921725536"/>
        <c:axId val="921721224"/>
      </c:lineChart>
      <c:catAx>
        <c:axId val="92172553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21721224"/>
        <c:crosses val="autoZero"/>
        <c:auto val="1"/>
        <c:lblAlgn val="ctr"/>
        <c:lblOffset val="100"/>
        <c:noMultiLvlLbl val="0"/>
      </c:catAx>
      <c:valAx>
        <c:axId val="921721224"/>
        <c:scaling>
          <c:orientation val="minMax"/>
        </c:scaling>
        <c:delete val="0"/>
        <c:axPos val="l"/>
        <c:majorGridlines>
          <c:spPr>
            <a:ln w="3175" cap="flat" cmpd="sng" algn="ctr">
              <a:solidFill>
                <a:srgbClr val="C0C0C0"/>
              </a:solidFill>
              <a:prstDash val="solid"/>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21725536"/>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Charts!$AA$32</c:f>
              <c:strCache>
                <c:ptCount val="1"/>
                <c:pt idx="0">
                  <c:v>Reported EBITDA</c:v>
                </c:pt>
              </c:strCache>
            </c:strRef>
          </c:tx>
          <c:spPr>
            <a:solidFill>
              <a:srgbClr val="002060"/>
            </a:solidFill>
            <a:ln w="25400">
              <a:noFill/>
            </a:ln>
            <a:effectLst/>
          </c:spPr>
          <c:invertIfNegative val="0"/>
          <c:cat>
            <c:strRef>
              <c:f>Charts!$AB$31:$AU$31</c:f>
              <c:strCache>
                <c:ptCount val="20"/>
                <c:pt idx="0">
                  <c:v>2Q19</c:v>
                </c:pt>
                <c:pt idx="1">
                  <c:v>3Q19</c:v>
                </c:pt>
                <c:pt idx="2">
                  <c:v>4Q19</c:v>
                </c:pt>
                <c:pt idx="3">
                  <c:v>1Q20</c:v>
                </c:pt>
                <c:pt idx="4">
                  <c:v>2Q20</c:v>
                </c:pt>
                <c:pt idx="5">
                  <c:v>3Q20</c:v>
                </c:pt>
                <c:pt idx="6">
                  <c:v>4Q20</c:v>
                </c:pt>
                <c:pt idx="7">
                  <c:v>1Q21</c:v>
                </c:pt>
                <c:pt idx="8">
                  <c:v>2Q21</c:v>
                </c:pt>
                <c:pt idx="9">
                  <c:v>3Q21</c:v>
                </c:pt>
                <c:pt idx="10">
                  <c:v>4Q21</c:v>
                </c:pt>
                <c:pt idx="11">
                  <c:v>1Q22</c:v>
                </c:pt>
                <c:pt idx="12">
                  <c:v>2Q22</c:v>
                </c:pt>
                <c:pt idx="13">
                  <c:v>3Q22</c:v>
                </c:pt>
                <c:pt idx="14">
                  <c:v>4Q22</c:v>
                </c:pt>
                <c:pt idx="15">
                  <c:v>1Q23</c:v>
                </c:pt>
                <c:pt idx="16">
                  <c:v>2Q23</c:v>
                </c:pt>
                <c:pt idx="17">
                  <c:v>3Q23</c:v>
                </c:pt>
                <c:pt idx="18">
                  <c:v>4Q23</c:v>
                </c:pt>
                <c:pt idx="19">
                  <c:v>1Q24</c:v>
                </c:pt>
              </c:strCache>
            </c:strRef>
          </c:cat>
          <c:val>
            <c:numRef>
              <c:f>Charts!$AB$32:$AU$32</c:f>
              <c:numCache>
                <c:formatCode>#,##0</c:formatCode>
                <c:ptCount val="20"/>
                <c:pt idx="0">
                  <c:v>19117</c:v>
                </c:pt>
                <c:pt idx="1">
                  <c:v>21135</c:v>
                </c:pt>
                <c:pt idx="2">
                  <c:v>19366</c:v>
                </c:pt>
                <c:pt idx="3">
                  <c:v>22777</c:v>
                </c:pt>
                <c:pt idx="4">
                  <c:v>22297</c:v>
                </c:pt>
                <c:pt idx="5">
                  <c:v>22091</c:v>
                </c:pt>
                <c:pt idx="6">
                  <c:v>22234</c:v>
                </c:pt>
                <c:pt idx="7">
                  <c:v>22580</c:v>
                </c:pt>
                <c:pt idx="8">
                  <c:v>23006</c:v>
                </c:pt>
                <c:pt idx="9">
                  <c:v>22888</c:v>
                </c:pt>
                <c:pt idx="10">
                  <c:v>22934</c:v>
                </c:pt>
                <c:pt idx="11">
                  <c:v>22404</c:v>
                </c:pt>
                <c:pt idx="12">
                  <c:v>22353</c:v>
                </c:pt>
                <c:pt idx="13">
                  <c:v>22091</c:v>
                </c:pt>
                <c:pt idx="14">
                  <c:v>22892</c:v>
                </c:pt>
                <c:pt idx="15">
                  <c:v>22561</c:v>
                </c:pt>
                <c:pt idx="16">
                  <c:v>23317</c:v>
                </c:pt>
                <c:pt idx="17">
                  <c:v>23610</c:v>
                </c:pt>
                <c:pt idx="18">
                  <c:v>23945</c:v>
                </c:pt>
                <c:pt idx="19">
                  <c:v>27769</c:v>
                </c:pt>
              </c:numCache>
            </c:numRef>
          </c:val>
          <c:extLst>
            <c:ext xmlns:c16="http://schemas.microsoft.com/office/drawing/2014/chart" uri="{C3380CC4-5D6E-409C-BE32-E72D297353CC}">
              <c16:uniqueId val="{00000000-EAF9-4A36-9489-B2DD3D8A7424}"/>
            </c:ext>
          </c:extLst>
        </c:ser>
        <c:dLbls>
          <c:showLegendKey val="0"/>
          <c:showVal val="0"/>
          <c:showCatName val="0"/>
          <c:showSerName val="0"/>
          <c:showPercent val="0"/>
          <c:showBubbleSize val="0"/>
        </c:dLbls>
        <c:gapWidth val="219"/>
        <c:overlap val="-27"/>
        <c:axId val="921718088"/>
        <c:axId val="921722008"/>
      </c:barChart>
      <c:lineChart>
        <c:grouping val="standard"/>
        <c:varyColors val="0"/>
        <c:ser>
          <c:idx val="1"/>
          <c:order val="1"/>
          <c:tx>
            <c:strRef>
              <c:f>Charts!$AA$33</c:f>
              <c:strCache>
                <c:ptCount val="1"/>
                <c:pt idx="0">
                  <c:v>Reported EBITDA growth (YoY)</c:v>
                </c:pt>
              </c:strCache>
            </c:strRef>
          </c:tx>
          <c:spPr>
            <a:ln w="28575" cap="rnd">
              <a:solidFill>
                <a:schemeClr val="accent2"/>
              </a:solidFill>
              <a:round/>
            </a:ln>
            <a:effectLst/>
          </c:spPr>
          <c:marker>
            <c:symbol val="none"/>
          </c:marker>
          <c:cat>
            <c:strRef>
              <c:f>Charts!$AB$31:$AU$31</c:f>
              <c:strCache>
                <c:ptCount val="20"/>
                <c:pt idx="0">
                  <c:v>2Q19</c:v>
                </c:pt>
                <c:pt idx="1">
                  <c:v>3Q19</c:v>
                </c:pt>
                <c:pt idx="2">
                  <c:v>4Q19</c:v>
                </c:pt>
                <c:pt idx="3">
                  <c:v>1Q20</c:v>
                </c:pt>
                <c:pt idx="4">
                  <c:v>2Q20</c:v>
                </c:pt>
                <c:pt idx="5">
                  <c:v>3Q20</c:v>
                </c:pt>
                <c:pt idx="6">
                  <c:v>4Q20</c:v>
                </c:pt>
                <c:pt idx="7">
                  <c:v>1Q21</c:v>
                </c:pt>
                <c:pt idx="8">
                  <c:v>2Q21</c:v>
                </c:pt>
                <c:pt idx="9">
                  <c:v>3Q21</c:v>
                </c:pt>
                <c:pt idx="10">
                  <c:v>4Q21</c:v>
                </c:pt>
                <c:pt idx="11">
                  <c:v>1Q22</c:v>
                </c:pt>
                <c:pt idx="12">
                  <c:v>2Q22</c:v>
                </c:pt>
                <c:pt idx="13">
                  <c:v>3Q22</c:v>
                </c:pt>
                <c:pt idx="14">
                  <c:v>4Q22</c:v>
                </c:pt>
                <c:pt idx="15">
                  <c:v>1Q23</c:v>
                </c:pt>
                <c:pt idx="16">
                  <c:v>2Q23</c:v>
                </c:pt>
                <c:pt idx="17">
                  <c:v>3Q23</c:v>
                </c:pt>
                <c:pt idx="18">
                  <c:v>4Q23</c:v>
                </c:pt>
                <c:pt idx="19">
                  <c:v>1Q24</c:v>
                </c:pt>
              </c:strCache>
            </c:strRef>
          </c:cat>
          <c:val>
            <c:numRef>
              <c:f>Charts!$AB$33:$AU$33</c:f>
              <c:numCache>
                <c:formatCode>0.0%</c:formatCode>
                <c:ptCount val="20"/>
                <c:pt idx="0">
                  <c:v>6.2638172439204443E-3</c:v>
                </c:pt>
                <c:pt idx="1">
                  <c:v>0.1862266374810575</c:v>
                </c:pt>
                <c:pt idx="2">
                  <c:v>7.1661778540202503E-2</c:v>
                </c:pt>
                <c:pt idx="3">
                  <c:v>0.20717617129531485</c:v>
                </c:pt>
                <c:pt idx="4">
                  <c:v>0.16634409164617869</c:v>
                </c:pt>
                <c:pt idx="5">
                  <c:v>4.5233025786609815E-2</c:v>
                </c:pt>
                <c:pt idx="6">
                  <c:v>0.14809459878136932</c:v>
                </c:pt>
                <c:pt idx="7">
                  <c:v>-8.649075822101282E-3</c:v>
                </c:pt>
                <c:pt idx="8">
                  <c:v>3.1797999730905468E-2</c:v>
                </c:pt>
                <c:pt idx="9">
                  <c:v>3.6078040831107661E-2</c:v>
                </c:pt>
                <c:pt idx="10">
                  <c:v>3.1483313843662764E-2</c:v>
                </c:pt>
                <c:pt idx="11">
                  <c:v>-7.7945084145261134E-3</c:v>
                </c:pt>
                <c:pt idx="12">
                  <c:v>-2.8383899852212457E-2</c:v>
                </c:pt>
                <c:pt idx="13">
                  <c:v>-3.4821740650122335E-2</c:v>
                </c:pt>
                <c:pt idx="14">
                  <c:v>-2.1801691811285107E-3</c:v>
                </c:pt>
                <c:pt idx="15">
                  <c:v>1.0355293697553947E-2</c:v>
                </c:pt>
                <c:pt idx="16">
                  <c:v>4.312620229946762E-2</c:v>
                </c:pt>
                <c:pt idx="17">
                  <c:v>7.1658141324521196E-2</c:v>
                </c:pt>
                <c:pt idx="18">
                  <c:v>4.5998602131749111E-2</c:v>
                </c:pt>
                <c:pt idx="19">
                  <c:v>0.23084083152342538</c:v>
                </c:pt>
              </c:numCache>
            </c:numRef>
          </c:val>
          <c:smooth val="0"/>
          <c:extLst>
            <c:ext xmlns:c16="http://schemas.microsoft.com/office/drawing/2014/chart" uri="{C3380CC4-5D6E-409C-BE32-E72D297353CC}">
              <c16:uniqueId val="{00000001-EAF9-4A36-9489-B2DD3D8A7424}"/>
            </c:ext>
          </c:extLst>
        </c:ser>
        <c:dLbls>
          <c:showLegendKey val="0"/>
          <c:showVal val="0"/>
          <c:showCatName val="0"/>
          <c:showSerName val="0"/>
          <c:showPercent val="0"/>
          <c:showBubbleSize val="0"/>
        </c:dLbls>
        <c:marker val="1"/>
        <c:smooth val="0"/>
        <c:axId val="921723184"/>
        <c:axId val="921727496"/>
      </c:lineChart>
      <c:catAx>
        <c:axId val="921718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21722008"/>
        <c:crosses val="autoZero"/>
        <c:auto val="1"/>
        <c:lblAlgn val="ctr"/>
        <c:lblOffset val="100"/>
        <c:noMultiLvlLbl val="0"/>
      </c:catAx>
      <c:valAx>
        <c:axId val="921722008"/>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21718088"/>
        <c:crosses val="autoZero"/>
        <c:crossBetween val="between"/>
      </c:valAx>
      <c:valAx>
        <c:axId val="921727496"/>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21723184"/>
        <c:crosses val="max"/>
        <c:crossBetween val="between"/>
      </c:valAx>
      <c:catAx>
        <c:axId val="921723184"/>
        <c:scaling>
          <c:orientation val="minMax"/>
        </c:scaling>
        <c:delete val="1"/>
        <c:axPos val="b"/>
        <c:numFmt formatCode="General" sourceLinked="1"/>
        <c:majorTickMark val="out"/>
        <c:minorTickMark val="none"/>
        <c:tickLblPos val="nextTo"/>
        <c:crossAx val="921727496"/>
        <c:crosses val="autoZero"/>
        <c:auto val="1"/>
        <c:lblAlgn val="ctr"/>
        <c:lblOffset val="100"/>
        <c:noMultiLvlLbl val="0"/>
      </c:cat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Charts!$AA$39</c:f>
              <c:strCache>
                <c:ptCount val="1"/>
                <c:pt idx="0">
                  <c:v>Service EBITDA margin</c:v>
                </c:pt>
              </c:strCache>
            </c:strRef>
          </c:tx>
          <c:spPr>
            <a:ln w="25400" cap="rnd">
              <a:solidFill>
                <a:srgbClr val="333399"/>
              </a:solidFill>
              <a:prstDash val="solid"/>
              <a:round/>
            </a:ln>
            <a:effectLst/>
          </c:spPr>
          <c:marker>
            <c:symbol val="none"/>
          </c:marker>
          <c:cat>
            <c:strRef>
              <c:f>Charts!$AB$38:$AU$38</c:f>
              <c:strCache>
                <c:ptCount val="20"/>
                <c:pt idx="0">
                  <c:v>2Q19</c:v>
                </c:pt>
                <c:pt idx="1">
                  <c:v>3Q19</c:v>
                </c:pt>
                <c:pt idx="2">
                  <c:v>4Q19</c:v>
                </c:pt>
                <c:pt idx="3">
                  <c:v>1Q20</c:v>
                </c:pt>
                <c:pt idx="4">
                  <c:v>2Q20</c:v>
                </c:pt>
                <c:pt idx="5">
                  <c:v>3Q20</c:v>
                </c:pt>
                <c:pt idx="6">
                  <c:v>4Q20</c:v>
                </c:pt>
                <c:pt idx="7">
                  <c:v>1Q21</c:v>
                </c:pt>
                <c:pt idx="8">
                  <c:v>2Q21</c:v>
                </c:pt>
                <c:pt idx="9">
                  <c:v>3Q21</c:v>
                </c:pt>
                <c:pt idx="10">
                  <c:v>4Q21</c:v>
                </c:pt>
                <c:pt idx="11">
                  <c:v>1Q22</c:v>
                </c:pt>
                <c:pt idx="12">
                  <c:v>2Q22</c:v>
                </c:pt>
                <c:pt idx="13">
                  <c:v>3Q22</c:v>
                </c:pt>
                <c:pt idx="14">
                  <c:v>4Q22</c:v>
                </c:pt>
                <c:pt idx="15">
                  <c:v>1Q23</c:v>
                </c:pt>
                <c:pt idx="16">
                  <c:v>2Q23</c:v>
                </c:pt>
                <c:pt idx="17">
                  <c:v>3Q23</c:v>
                </c:pt>
                <c:pt idx="18">
                  <c:v>4Q23</c:v>
                </c:pt>
                <c:pt idx="19">
                  <c:v>1Q24</c:v>
                </c:pt>
              </c:strCache>
            </c:strRef>
          </c:cat>
          <c:val>
            <c:numRef>
              <c:f>Charts!$AB$39:$AU$39</c:f>
              <c:numCache>
                <c:formatCode>0.0%</c:formatCode>
                <c:ptCount val="20"/>
                <c:pt idx="0">
                  <c:v>0.50359775075192892</c:v>
                </c:pt>
                <c:pt idx="1">
                  <c:v>0.53360130636854664</c:v>
                </c:pt>
                <c:pt idx="2">
                  <c:v>0.48840972679522587</c:v>
                </c:pt>
                <c:pt idx="3">
                  <c:v>0.61449202858713559</c:v>
                </c:pt>
                <c:pt idx="4">
                  <c:v>0.61029000111969545</c:v>
                </c:pt>
                <c:pt idx="5">
                  <c:v>0.61146979564338644</c:v>
                </c:pt>
                <c:pt idx="6">
                  <c:v>0.61027311385991445</c:v>
                </c:pt>
                <c:pt idx="7">
                  <c:v>0.61241188666205948</c:v>
                </c:pt>
                <c:pt idx="8">
                  <c:v>0.62975225162032489</c:v>
                </c:pt>
                <c:pt idx="9">
                  <c:v>0.62379847530659593</c:v>
                </c:pt>
                <c:pt idx="10">
                  <c:v>0.61036565566133438</c:v>
                </c:pt>
                <c:pt idx="11">
                  <c:v>0.60829498846529717</c:v>
                </c:pt>
                <c:pt idx="12">
                  <c:v>0.6015732061612673</c:v>
                </c:pt>
                <c:pt idx="13">
                  <c:v>0.59576760970772158</c:v>
                </c:pt>
                <c:pt idx="14">
                  <c:v>0.60186121862332298</c:v>
                </c:pt>
                <c:pt idx="15">
                  <c:v>0.59954624621498076</c:v>
                </c:pt>
                <c:pt idx="16">
                  <c:v>0.61256662780881932</c:v>
                </c:pt>
                <c:pt idx="17">
                  <c:v>0.61843831924485126</c:v>
                </c:pt>
                <c:pt idx="18">
                  <c:v>0.57727699995052684</c:v>
                </c:pt>
                <c:pt idx="19">
                  <c:v>0.62724777357427342</c:v>
                </c:pt>
              </c:numCache>
            </c:numRef>
          </c:val>
          <c:smooth val="0"/>
          <c:extLst>
            <c:ext xmlns:c16="http://schemas.microsoft.com/office/drawing/2014/chart" uri="{C3380CC4-5D6E-409C-BE32-E72D297353CC}">
              <c16:uniqueId val="{00000000-75E2-48FC-AACD-9D44B7B5193C}"/>
            </c:ext>
          </c:extLst>
        </c:ser>
        <c:ser>
          <c:idx val="1"/>
          <c:order val="1"/>
          <c:tx>
            <c:strRef>
              <c:f>Charts!$AA$40</c:f>
              <c:strCache>
                <c:ptCount val="1"/>
                <c:pt idx="0">
                  <c:v>EBITDA margin</c:v>
                </c:pt>
              </c:strCache>
            </c:strRef>
          </c:tx>
          <c:spPr>
            <a:ln w="25400" cap="rnd">
              <a:solidFill>
                <a:srgbClr val="99CCFF"/>
              </a:solidFill>
              <a:prstDash val="solid"/>
              <a:round/>
            </a:ln>
            <a:effectLst/>
          </c:spPr>
          <c:marker>
            <c:symbol val="none"/>
          </c:marker>
          <c:cat>
            <c:strRef>
              <c:f>Charts!$AB$38:$AU$38</c:f>
              <c:strCache>
                <c:ptCount val="20"/>
                <c:pt idx="0">
                  <c:v>2Q19</c:v>
                </c:pt>
                <c:pt idx="1">
                  <c:v>3Q19</c:v>
                </c:pt>
                <c:pt idx="2">
                  <c:v>4Q19</c:v>
                </c:pt>
                <c:pt idx="3">
                  <c:v>1Q20</c:v>
                </c:pt>
                <c:pt idx="4">
                  <c:v>2Q20</c:v>
                </c:pt>
                <c:pt idx="5">
                  <c:v>3Q20</c:v>
                </c:pt>
                <c:pt idx="6">
                  <c:v>4Q20</c:v>
                </c:pt>
                <c:pt idx="7">
                  <c:v>1Q21</c:v>
                </c:pt>
                <c:pt idx="8">
                  <c:v>2Q21</c:v>
                </c:pt>
                <c:pt idx="9">
                  <c:v>3Q21</c:v>
                </c:pt>
                <c:pt idx="10">
                  <c:v>4Q21</c:v>
                </c:pt>
                <c:pt idx="11">
                  <c:v>1Q22</c:v>
                </c:pt>
                <c:pt idx="12">
                  <c:v>2Q22</c:v>
                </c:pt>
                <c:pt idx="13">
                  <c:v>3Q22</c:v>
                </c:pt>
                <c:pt idx="14">
                  <c:v>4Q22</c:v>
                </c:pt>
                <c:pt idx="15">
                  <c:v>1Q23</c:v>
                </c:pt>
                <c:pt idx="16">
                  <c:v>2Q23</c:v>
                </c:pt>
                <c:pt idx="17">
                  <c:v>3Q23</c:v>
                </c:pt>
                <c:pt idx="18">
                  <c:v>4Q23</c:v>
                </c:pt>
                <c:pt idx="19">
                  <c:v>1Q24</c:v>
                </c:pt>
              </c:strCache>
            </c:strRef>
          </c:cat>
          <c:val>
            <c:numRef>
              <c:f>Charts!$AB$40:$AU$40</c:f>
              <c:numCache>
                <c:formatCode>0.0%</c:formatCode>
                <c:ptCount val="20"/>
                <c:pt idx="0">
                  <c:v>0.42778822055137844</c:v>
                </c:pt>
                <c:pt idx="1">
                  <c:v>0.46494489297577929</c:v>
                </c:pt>
                <c:pt idx="2">
                  <c:v>0.3902875995714728</c:v>
                </c:pt>
                <c:pt idx="3">
                  <c:v>0.53161395728789829</c:v>
                </c:pt>
                <c:pt idx="4">
                  <c:v>0.52766471033699358</c:v>
                </c:pt>
                <c:pt idx="5">
                  <c:v>0.52956969914898722</c:v>
                </c:pt>
                <c:pt idx="6">
                  <c:v>0.48257340068611632</c:v>
                </c:pt>
                <c:pt idx="7">
                  <c:v>0.4923573406598199</c:v>
                </c:pt>
                <c:pt idx="8">
                  <c:v>0.53806394274621694</c:v>
                </c:pt>
                <c:pt idx="9">
                  <c:v>0.54010430186185898</c:v>
                </c:pt>
                <c:pt idx="10">
                  <c:v>0.45559784413658849</c:v>
                </c:pt>
                <c:pt idx="11">
                  <c:v>0.49479924123715713</c:v>
                </c:pt>
                <c:pt idx="12">
                  <c:v>0.4937488955645874</c:v>
                </c:pt>
                <c:pt idx="13">
                  <c:v>0.47779820482318591</c:v>
                </c:pt>
                <c:pt idx="14">
                  <c:v>0.47007521162317017</c:v>
                </c:pt>
                <c:pt idx="15">
                  <c:v>0.48297699303203839</c:v>
                </c:pt>
                <c:pt idx="16">
                  <c:v>0.52076726123367145</c:v>
                </c:pt>
                <c:pt idx="17">
                  <c:v>0.51249580246184667</c:v>
                </c:pt>
                <c:pt idx="18">
                  <c:v>0.46660041311040962</c:v>
                </c:pt>
                <c:pt idx="19">
                  <c:v>0.52106397702657459</c:v>
                </c:pt>
              </c:numCache>
            </c:numRef>
          </c:val>
          <c:smooth val="0"/>
          <c:extLst>
            <c:ext xmlns:c16="http://schemas.microsoft.com/office/drawing/2014/chart" uri="{C3380CC4-5D6E-409C-BE32-E72D297353CC}">
              <c16:uniqueId val="{00000001-75E2-48FC-AACD-9D44B7B5193C}"/>
            </c:ext>
          </c:extLst>
        </c:ser>
        <c:dLbls>
          <c:showLegendKey val="0"/>
          <c:showVal val="0"/>
          <c:showCatName val="0"/>
          <c:showSerName val="0"/>
          <c:showPercent val="0"/>
          <c:showBubbleSize val="0"/>
        </c:dLbls>
        <c:smooth val="0"/>
        <c:axId val="921722400"/>
        <c:axId val="921716128"/>
      </c:lineChart>
      <c:catAx>
        <c:axId val="9217224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21716128"/>
        <c:crosses val="autoZero"/>
        <c:auto val="1"/>
        <c:lblAlgn val="ctr"/>
        <c:lblOffset val="100"/>
        <c:noMultiLvlLbl val="0"/>
      </c:catAx>
      <c:valAx>
        <c:axId val="921716128"/>
        <c:scaling>
          <c:orientation val="minMax"/>
        </c:scaling>
        <c:delete val="0"/>
        <c:axPos val="l"/>
        <c:majorGridlines>
          <c:spPr>
            <a:ln w="3175" cap="flat" cmpd="sng" algn="ctr">
              <a:solidFill>
                <a:srgbClr val="C0C0C0"/>
              </a:solidFill>
              <a:prstDash val="solid"/>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21722400"/>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Charts!$AA$54</c:f>
              <c:strCache>
                <c:ptCount val="1"/>
                <c:pt idx="0">
                  <c:v> Prepaid</c:v>
                </c:pt>
              </c:strCache>
            </c:strRef>
          </c:tx>
          <c:spPr>
            <a:solidFill>
              <a:srgbClr val="000080"/>
            </a:solidFill>
            <a:ln w="25400">
              <a:noFill/>
            </a:ln>
            <a:effectLst/>
          </c:spPr>
          <c:invertIfNegative val="0"/>
          <c:cat>
            <c:strRef>
              <c:f>Charts!$AB$53:$AU$53</c:f>
              <c:strCache>
                <c:ptCount val="20"/>
                <c:pt idx="0">
                  <c:v>2Q19</c:v>
                </c:pt>
                <c:pt idx="1">
                  <c:v>3Q19</c:v>
                </c:pt>
                <c:pt idx="2">
                  <c:v>4Q19</c:v>
                </c:pt>
                <c:pt idx="3">
                  <c:v>1Q20</c:v>
                </c:pt>
                <c:pt idx="4">
                  <c:v>2Q20</c:v>
                </c:pt>
                <c:pt idx="5">
                  <c:v>3Q20</c:v>
                </c:pt>
                <c:pt idx="6">
                  <c:v>4Q20</c:v>
                </c:pt>
                <c:pt idx="7">
                  <c:v>1Q21</c:v>
                </c:pt>
                <c:pt idx="8">
                  <c:v>2Q21</c:v>
                </c:pt>
                <c:pt idx="9">
                  <c:v>3Q21</c:v>
                </c:pt>
                <c:pt idx="10">
                  <c:v>4Q21</c:v>
                </c:pt>
                <c:pt idx="11">
                  <c:v>1Q22</c:v>
                </c:pt>
                <c:pt idx="12">
                  <c:v>2Q22</c:v>
                </c:pt>
                <c:pt idx="13">
                  <c:v>3Q22</c:v>
                </c:pt>
                <c:pt idx="14">
                  <c:v>4Q22</c:v>
                </c:pt>
                <c:pt idx="15">
                  <c:v>1Q23</c:v>
                </c:pt>
                <c:pt idx="16">
                  <c:v>2Q23</c:v>
                </c:pt>
                <c:pt idx="17">
                  <c:v>3Q23</c:v>
                </c:pt>
                <c:pt idx="18">
                  <c:v>4Q23</c:v>
                </c:pt>
                <c:pt idx="19">
                  <c:v>1Q24</c:v>
                </c:pt>
              </c:strCache>
            </c:strRef>
          </c:cat>
          <c:val>
            <c:numRef>
              <c:f>Charts!$AB$54:$AU$54</c:f>
              <c:numCache>
                <c:formatCode>#,##0</c:formatCode>
                <c:ptCount val="20"/>
                <c:pt idx="0">
                  <c:v>32670900</c:v>
                </c:pt>
                <c:pt idx="1">
                  <c:v>32556400</c:v>
                </c:pt>
                <c:pt idx="2">
                  <c:v>32906400</c:v>
                </c:pt>
                <c:pt idx="3">
                  <c:v>32015300</c:v>
                </c:pt>
                <c:pt idx="4">
                  <c:v>31483400</c:v>
                </c:pt>
                <c:pt idx="5">
                  <c:v>31170000</c:v>
                </c:pt>
                <c:pt idx="6">
                  <c:v>31244400</c:v>
                </c:pt>
                <c:pt idx="7">
                  <c:v>32132300</c:v>
                </c:pt>
                <c:pt idx="8">
                  <c:v>32247200</c:v>
                </c:pt>
                <c:pt idx="9">
                  <c:v>32381600</c:v>
                </c:pt>
                <c:pt idx="10">
                  <c:v>32594500</c:v>
                </c:pt>
                <c:pt idx="11">
                  <c:v>32863100</c:v>
                </c:pt>
                <c:pt idx="12">
                  <c:v>33429500</c:v>
                </c:pt>
                <c:pt idx="13">
                  <c:v>33290700</c:v>
                </c:pt>
                <c:pt idx="14">
                  <c:v>33453000</c:v>
                </c:pt>
                <c:pt idx="15">
                  <c:v>33452200</c:v>
                </c:pt>
                <c:pt idx="16">
                  <c:v>32643000</c:v>
                </c:pt>
                <c:pt idx="17">
                  <c:v>31785900</c:v>
                </c:pt>
                <c:pt idx="18">
                  <c:v>31901500</c:v>
                </c:pt>
                <c:pt idx="19">
                  <c:v>32291700</c:v>
                </c:pt>
              </c:numCache>
            </c:numRef>
          </c:val>
          <c:extLst>
            <c:ext xmlns:c16="http://schemas.microsoft.com/office/drawing/2014/chart" uri="{C3380CC4-5D6E-409C-BE32-E72D297353CC}">
              <c16:uniqueId val="{00000000-C46C-436A-9E1F-190DC3645898}"/>
            </c:ext>
          </c:extLst>
        </c:ser>
        <c:ser>
          <c:idx val="1"/>
          <c:order val="1"/>
          <c:tx>
            <c:strRef>
              <c:f>Charts!$AA$55</c:f>
              <c:strCache>
                <c:ptCount val="1"/>
                <c:pt idx="0">
                  <c:v> Postpaid</c:v>
                </c:pt>
              </c:strCache>
            </c:strRef>
          </c:tx>
          <c:spPr>
            <a:solidFill>
              <a:srgbClr val="9999FF"/>
            </a:solidFill>
            <a:ln w="25400">
              <a:noFill/>
            </a:ln>
            <a:effectLst/>
          </c:spPr>
          <c:invertIfNegative val="0"/>
          <c:cat>
            <c:strRef>
              <c:f>Charts!$AB$53:$AU$53</c:f>
              <c:strCache>
                <c:ptCount val="20"/>
                <c:pt idx="0">
                  <c:v>2Q19</c:v>
                </c:pt>
                <c:pt idx="1">
                  <c:v>3Q19</c:v>
                </c:pt>
                <c:pt idx="2">
                  <c:v>4Q19</c:v>
                </c:pt>
                <c:pt idx="3">
                  <c:v>1Q20</c:v>
                </c:pt>
                <c:pt idx="4">
                  <c:v>2Q20</c:v>
                </c:pt>
                <c:pt idx="5">
                  <c:v>3Q20</c:v>
                </c:pt>
                <c:pt idx="6">
                  <c:v>4Q20</c:v>
                </c:pt>
                <c:pt idx="7">
                  <c:v>1Q21</c:v>
                </c:pt>
                <c:pt idx="8">
                  <c:v>2Q21</c:v>
                </c:pt>
                <c:pt idx="9">
                  <c:v>3Q21</c:v>
                </c:pt>
                <c:pt idx="10">
                  <c:v>4Q21</c:v>
                </c:pt>
                <c:pt idx="11">
                  <c:v>1Q22</c:v>
                </c:pt>
                <c:pt idx="12">
                  <c:v>2Q22</c:v>
                </c:pt>
                <c:pt idx="13">
                  <c:v>3Q22</c:v>
                </c:pt>
                <c:pt idx="14">
                  <c:v>4Q22</c:v>
                </c:pt>
                <c:pt idx="15">
                  <c:v>1Q23</c:v>
                </c:pt>
                <c:pt idx="16">
                  <c:v>2Q23</c:v>
                </c:pt>
                <c:pt idx="17">
                  <c:v>3Q23</c:v>
                </c:pt>
                <c:pt idx="18">
                  <c:v>4Q23</c:v>
                </c:pt>
                <c:pt idx="19">
                  <c:v>1Q24</c:v>
                </c:pt>
              </c:strCache>
            </c:strRef>
          </c:cat>
          <c:val>
            <c:numRef>
              <c:f>Charts!$AB$55:$AU$55</c:f>
              <c:numCache>
                <c:formatCode>#,##0</c:formatCode>
                <c:ptCount val="20"/>
                <c:pt idx="0">
                  <c:v>8793500</c:v>
                </c:pt>
                <c:pt idx="1">
                  <c:v>9001700</c:v>
                </c:pt>
                <c:pt idx="2">
                  <c:v>9107400</c:v>
                </c:pt>
                <c:pt idx="3">
                  <c:v>9140800</c:v>
                </c:pt>
                <c:pt idx="4">
                  <c:v>9536400</c:v>
                </c:pt>
                <c:pt idx="5">
                  <c:v>9771500</c:v>
                </c:pt>
                <c:pt idx="6">
                  <c:v>10192400</c:v>
                </c:pt>
                <c:pt idx="7">
                  <c:v>10634800</c:v>
                </c:pt>
                <c:pt idx="8">
                  <c:v>10986500</c:v>
                </c:pt>
                <c:pt idx="9">
                  <c:v>11276300</c:v>
                </c:pt>
                <c:pt idx="10">
                  <c:v>11522200</c:v>
                </c:pt>
                <c:pt idx="11">
                  <c:v>11760100</c:v>
                </c:pt>
                <c:pt idx="12">
                  <c:v>12074900</c:v>
                </c:pt>
                <c:pt idx="13">
                  <c:v>12371000</c:v>
                </c:pt>
                <c:pt idx="14">
                  <c:v>12560100</c:v>
                </c:pt>
                <c:pt idx="15">
                  <c:v>12668900</c:v>
                </c:pt>
                <c:pt idx="16">
                  <c:v>12673200</c:v>
                </c:pt>
                <c:pt idx="17">
                  <c:v>12663800</c:v>
                </c:pt>
                <c:pt idx="18">
                  <c:v>12715000</c:v>
                </c:pt>
                <c:pt idx="19">
                  <c:v>12733200</c:v>
                </c:pt>
              </c:numCache>
            </c:numRef>
          </c:val>
          <c:extLst>
            <c:ext xmlns:c16="http://schemas.microsoft.com/office/drawing/2014/chart" uri="{C3380CC4-5D6E-409C-BE32-E72D297353CC}">
              <c16:uniqueId val="{00000001-C46C-436A-9E1F-190DC3645898}"/>
            </c:ext>
          </c:extLst>
        </c:ser>
        <c:dLbls>
          <c:showLegendKey val="0"/>
          <c:showVal val="0"/>
          <c:showCatName val="0"/>
          <c:showSerName val="0"/>
          <c:showPercent val="0"/>
          <c:showBubbleSize val="0"/>
        </c:dLbls>
        <c:gapWidth val="150"/>
        <c:overlap val="100"/>
        <c:axId val="921720048"/>
        <c:axId val="921720440"/>
      </c:barChart>
      <c:catAx>
        <c:axId val="921720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21720440"/>
        <c:crosses val="autoZero"/>
        <c:auto val="1"/>
        <c:lblAlgn val="ctr"/>
        <c:lblOffset val="100"/>
        <c:noMultiLvlLbl val="0"/>
      </c:catAx>
      <c:valAx>
        <c:axId val="921720440"/>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2172004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Charts!$AA$60</c:f>
              <c:strCache>
                <c:ptCount val="1"/>
                <c:pt idx="0">
                  <c:v>Net subscriber Additions</c:v>
                </c:pt>
              </c:strCache>
            </c:strRef>
          </c:tx>
          <c:spPr>
            <a:solidFill>
              <a:srgbClr val="000080"/>
            </a:solidFill>
            <a:ln w="25400">
              <a:noFill/>
            </a:ln>
            <a:effectLst/>
          </c:spPr>
          <c:invertIfNegative val="0"/>
          <c:cat>
            <c:strRef>
              <c:f>Charts!$AB$59:$AU$59</c:f>
              <c:strCache>
                <c:ptCount val="20"/>
                <c:pt idx="0">
                  <c:v>2Q19</c:v>
                </c:pt>
                <c:pt idx="1">
                  <c:v>3Q19</c:v>
                </c:pt>
                <c:pt idx="2">
                  <c:v>4Q19</c:v>
                </c:pt>
                <c:pt idx="3">
                  <c:v>1Q20</c:v>
                </c:pt>
                <c:pt idx="4">
                  <c:v>2Q20</c:v>
                </c:pt>
                <c:pt idx="5">
                  <c:v>3Q20</c:v>
                </c:pt>
                <c:pt idx="6">
                  <c:v>4Q20</c:v>
                </c:pt>
                <c:pt idx="7">
                  <c:v>1Q21</c:v>
                </c:pt>
                <c:pt idx="8">
                  <c:v>2Q21</c:v>
                </c:pt>
                <c:pt idx="9">
                  <c:v>3Q21</c:v>
                </c:pt>
                <c:pt idx="10">
                  <c:v>4Q21</c:v>
                </c:pt>
                <c:pt idx="11">
                  <c:v>1Q22</c:v>
                </c:pt>
                <c:pt idx="12">
                  <c:v>2Q22</c:v>
                </c:pt>
                <c:pt idx="13">
                  <c:v>3Q22</c:v>
                </c:pt>
                <c:pt idx="14">
                  <c:v>4Q22</c:v>
                </c:pt>
                <c:pt idx="15">
                  <c:v>1Q23</c:v>
                </c:pt>
                <c:pt idx="16">
                  <c:v>2Q23</c:v>
                </c:pt>
                <c:pt idx="17">
                  <c:v>3Q23</c:v>
                </c:pt>
                <c:pt idx="18">
                  <c:v>4Q23</c:v>
                </c:pt>
                <c:pt idx="19">
                  <c:v>1Q24</c:v>
                </c:pt>
              </c:strCache>
            </c:strRef>
          </c:cat>
          <c:val>
            <c:numRef>
              <c:f>Charts!$AB$60:$AU$60</c:f>
              <c:numCache>
                <c:formatCode>#,##0</c:formatCode>
                <c:ptCount val="20"/>
                <c:pt idx="0">
                  <c:v>-26300</c:v>
                </c:pt>
                <c:pt idx="1">
                  <c:v>93700</c:v>
                </c:pt>
                <c:pt idx="2">
                  <c:v>455700</c:v>
                </c:pt>
                <c:pt idx="3">
                  <c:v>-857700</c:v>
                </c:pt>
                <c:pt idx="4">
                  <c:v>-136300</c:v>
                </c:pt>
                <c:pt idx="5">
                  <c:v>-78300</c:v>
                </c:pt>
                <c:pt idx="6">
                  <c:v>495300</c:v>
                </c:pt>
                <c:pt idx="7">
                  <c:v>1330300</c:v>
                </c:pt>
                <c:pt idx="8">
                  <c:v>466600</c:v>
                </c:pt>
                <c:pt idx="9">
                  <c:v>424200</c:v>
                </c:pt>
                <c:pt idx="10">
                  <c:v>458800</c:v>
                </c:pt>
                <c:pt idx="11">
                  <c:v>506500</c:v>
                </c:pt>
                <c:pt idx="12">
                  <c:v>881200</c:v>
                </c:pt>
                <c:pt idx="13">
                  <c:v>157300</c:v>
                </c:pt>
                <c:pt idx="14">
                  <c:v>351400</c:v>
                </c:pt>
                <c:pt idx="15">
                  <c:v>108000</c:v>
                </c:pt>
                <c:pt idx="16">
                  <c:v>-804900</c:v>
                </c:pt>
                <c:pt idx="17">
                  <c:v>-866500</c:v>
                </c:pt>
                <c:pt idx="18">
                  <c:v>166800</c:v>
                </c:pt>
                <c:pt idx="19">
                  <c:v>408400</c:v>
                </c:pt>
              </c:numCache>
            </c:numRef>
          </c:val>
          <c:extLst>
            <c:ext xmlns:c16="http://schemas.microsoft.com/office/drawing/2014/chart" uri="{C3380CC4-5D6E-409C-BE32-E72D297353CC}">
              <c16:uniqueId val="{00000000-9B91-443B-B6F0-D3410C1889ED}"/>
            </c:ext>
          </c:extLst>
        </c:ser>
        <c:dLbls>
          <c:showLegendKey val="0"/>
          <c:showVal val="0"/>
          <c:showCatName val="0"/>
          <c:showSerName val="0"/>
          <c:showPercent val="0"/>
          <c:showBubbleSize val="0"/>
        </c:dLbls>
        <c:gapWidth val="219"/>
        <c:overlap val="-27"/>
        <c:axId val="921729848"/>
        <c:axId val="921734160"/>
      </c:barChart>
      <c:catAx>
        <c:axId val="92172984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21734160"/>
        <c:crosses val="autoZero"/>
        <c:auto val="1"/>
        <c:lblAlgn val="ctr"/>
        <c:lblOffset val="100"/>
        <c:noMultiLvlLbl val="0"/>
      </c:catAx>
      <c:valAx>
        <c:axId val="921734160"/>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21729848"/>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Charts!$AA$74</c:f>
              <c:strCache>
                <c:ptCount val="1"/>
                <c:pt idx="0">
                  <c:v>Blended RPMB</c:v>
                </c:pt>
              </c:strCache>
            </c:strRef>
          </c:tx>
          <c:spPr>
            <a:ln w="25400" cap="rnd">
              <a:solidFill>
                <a:srgbClr val="333399"/>
              </a:solidFill>
              <a:prstDash val="solid"/>
              <a:round/>
            </a:ln>
            <a:effectLst/>
          </c:spPr>
          <c:marker>
            <c:symbol val="none"/>
          </c:marker>
          <c:cat>
            <c:strRef>
              <c:f>Charts!$AB$73:$AU$73</c:f>
              <c:strCache>
                <c:ptCount val="20"/>
                <c:pt idx="0">
                  <c:v>2Q19</c:v>
                </c:pt>
                <c:pt idx="1">
                  <c:v>3Q19</c:v>
                </c:pt>
                <c:pt idx="2">
                  <c:v>4Q19</c:v>
                </c:pt>
                <c:pt idx="3">
                  <c:v>1Q20</c:v>
                </c:pt>
                <c:pt idx="4">
                  <c:v>2Q20</c:v>
                </c:pt>
                <c:pt idx="5">
                  <c:v>3Q20</c:v>
                </c:pt>
                <c:pt idx="6">
                  <c:v>4Q20</c:v>
                </c:pt>
                <c:pt idx="7">
                  <c:v>1Q21</c:v>
                </c:pt>
                <c:pt idx="8">
                  <c:v>2Q21</c:v>
                </c:pt>
                <c:pt idx="9">
                  <c:v>3Q21</c:v>
                </c:pt>
                <c:pt idx="10">
                  <c:v>4Q21</c:v>
                </c:pt>
                <c:pt idx="11">
                  <c:v>1Q22</c:v>
                </c:pt>
                <c:pt idx="12">
                  <c:v>2Q22</c:v>
                </c:pt>
                <c:pt idx="13">
                  <c:v>3Q22</c:v>
                </c:pt>
                <c:pt idx="14">
                  <c:v>4Q22</c:v>
                </c:pt>
                <c:pt idx="15">
                  <c:v>1Q23</c:v>
                </c:pt>
                <c:pt idx="16">
                  <c:v>2Q23</c:v>
                </c:pt>
                <c:pt idx="17">
                  <c:v>3Q23</c:v>
                </c:pt>
                <c:pt idx="18">
                  <c:v>4Q23</c:v>
                </c:pt>
                <c:pt idx="19">
                  <c:v>1Q24</c:v>
                </c:pt>
              </c:strCache>
            </c:strRef>
          </c:cat>
          <c:val>
            <c:numRef>
              <c:f>Charts!$AB$74:$AU$74</c:f>
              <c:numCache>
                <c:formatCode>#,##0.00</c:formatCode>
                <c:ptCount val="20"/>
                <c:pt idx="0">
                  <c:v>2.4799999999999999E-2</c:v>
                </c:pt>
                <c:pt idx="1">
                  <c:v>2.3599999999999999E-2</c:v>
                </c:pt>
                <c:pt idx="2">
                  <c:v>2.23E-2</c:v>
                </c:pt>
                <c:pt idx="3">
                  <c:v>1.9E-2</c:v>
                </c:pt>
                <c:pt idx="4">
                  <c:v>1.6E-2</c:v>
                </c:pt>
                <c:pt idx="5">
                  <c:v>1.6E-2</c:v>
                </c:pt>
                <c:pt idx="6">
                  <c:v>1.47E-2</c:v>
                </c:pt>
                <c:pt idx="7">
                  <c:v>1.37E-2</c:v>
                </c:pt>
                <c:pt idx="8">
                  <c:v>1.1599999999999999E-2</c:v>
                </c:pt>
                <c:pt idx="9">
                  <c:v>1.04E-2</c:v>
                </c:pt>
                <c:pt idx="10">
                  <c:v>9.7999999999999997E-3</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F8E8-4BFA-B789-9B6732A8DF89}"/>
            </c:ext>
          </c:extLst>
        </c:ser>
        <c:dLbls>
          <c:showLegendKey val="0"/>
          <c:showVal val="0"/>
          <c:showCatName val="0"/>
          <c:showSerName val="0"/>
          <c:showPercent val="0"/>
          <c:showBubbleSize val="0"/>
        </c:dLbls>
        <c:smooth val="0"/>
        <c:axId val="921719656"/>
        <c:axId val="921734552"/>
      </c:lineChart>
      <c:catAx>
        <c:axId val="9217196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21734552"/>
        <c:crosses val="autoZero"/>
        <c:auto val="1"/>
        <c:lblAlgn val="ctr"/>
        <c:lblOffset val="100"/>
        <c:noMultiLvlLbl val="0"/>
      </c:catAx>
      <c:valAx>
        <c:axId val="921734552"/>
        <c:scaling>
          <c:orientation val="minMax"/>
        </c:scaling>
        <c:delete val="0"/>
        <c:axPos val="l"/>
        <c:majorGridlines>
          <c:spPr>
            <a:ln w="3175" cap="flat" cmpd="sng" algn="ctr">
              <a:solidFill>
                <a:srgbClr val="C0C0C0"/>
              </a:solidFill>
              <a:prstDash val="solid"/>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21719656"/>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Charts!$AA$92</c:f>
              <c:strCache>
                <c:ptCount val="1"/>
                <c:pt idx="0">
                  <c:v>Total Traffic </c:v>
                </c:pt>
              </c:strCache>
            </c:strRef>
          </c:tx>
          <c:spPr>
            <a:solidFill>
              <a:srgbClr val="000080"/>
            </a:solidFill>
            <a:ln w="25400">
              <a:noFill/>
            </a:ln>
            <a:effectLst/>
          </c:spPr>
          <c:invertIfNegative val="0"/>
          <c:cat>
            <c:strRef>
              <c:f>Charts!$AB$91:$AU$91</c:f>
              <c:strCache>
                <c:ptCount val="20"/>
                <c:pt idx="0">
                  <c:v>2Q19</c:v>
                </c:pt>
                <c:pt idx="1">
                  <c:v>3Q19</c:v>
                </c:pt>
                <c:pt idx="2">
                  <c:v>4Q19</c:v>
                </c:pt>
                <c:pt idx="3">
                  <c:v>1Q20</c:v>
                </c:pt>
                <c:pt idx="4">
                  <c:v>2Q20</c:v>
                </c:pt>
                <c:pt idx="5">
                  <c:v>3Q20</c:v>
                </c:pt>
                <c:pt idx="6">
                  <c:v>4Q20</c:v>
                </c:pt>
                <c:pt idx="7">
                  <c:v>1Q21</c:v>
                </c:pt>
                <c:pt idx="8">
                  <c:v>2Q21</c:v>
                </c:pt>
                <c:pt idx="9">
                  <c:v>3Q21</c:v>
                </c:pt>
                <c:pt idx="10">
                  <c:v>4Q21</c:v>
                </c:pt>
                <c:pt idx="11">
                  <c:v>1Q22</c:v>
                </c:pt>
                <c:pt idx="12">
                  <c:v>2Q22</c:v>
                </c:pt>
                <c:pt idx="13">
                  <c:v>3Q22</c:v>
                </c:pt>
                <c:pt idx="14">
                  <c:v>4Q22</c:v>
                </c:pt>
                <c:pt idx="15">
                  <c:v>1Q23</c:v>
                </c:pt>
                <c:pt idx="16">
                  <c:v>2Q23</c:v>
                </c:pt>
                <c:pt idx="17">
                  <c:v>3Q23</c:v>
                </c:pt>
                <c:pt idx="18">
                  <c:v>4Q23</c:v>
                </c:pt>
                <c:pt idx="19">
                  <c:v>1Q24</c:v>
                </c:pt>
              </c:strCache>
            </c:strRef>
          </c:cat>
          <c:val>
            <c:numRef>
              <c:f>Charts!$AB$92:$AU$92</c:f>
              <c:numCache>
                <c:formatCode>#,##0</c:formatCode>
                <c:ptCount val="20"/>
                <c:pt idx="0">
                  <c:v>901228.73400000005</c:v>
                </c:pt>
                <c:pt idx="1">
                  <c:v>965477.77919999987</c:v>
                </c:pt>
                <c:pt idx="2">
                  <c:v>1037270.3054399999</c:v>
                </c:pt>
                <c:pt idx="3">
                  <c:v>1177924.62249</c:v>
                </c:pt>
                <c:pt idx="4">
                  <c:v>1401646.5660000001</c:v>
                </c:pt>
                <c:pt idx="5">
                  <c:v>1384241.94096</c:v>
                </c:pt>
                <c:pt idx="6">
                  <c:v>1492470.6624</c:v>
                </c:pt>
                <c:pt idx="7">
                  <c:v>1621991.449665</c:v>
                </c:pt>
                <c:pt idx="8">
                  <c:v>1905145.7356140001</c:v>
                </c:pt>
                <c:pt idx="9">
                  <c:v>2154884.09136</c:v>
                </c:pt>
                <c:pt idx="10">
                  <c:v>2323339.8304499998</c:v>
                </c:pt>
                <c:pt idx="11">
                  <c:v>2492651.952</c:v>
                </c:pt>
                <c:pt idx="12">
                  <c:v>2675658.7199999997</c:v>
                </c:pt>
                <c:pt idx="13">
                  <c:v>2838331.2719999999</c:v>
                </c:pt>
                <c:pt idx="14">
                  <c:v>3087248.9445000002</c:v>
                </c:pt>
                <c:pt idx="15">
                  <c:v>3232166.6880000001</c:v>
                </c:pt>
                <c:pt idx="16">
                  <c:v>3161620.6415999997</c:v>
                </c:pt>
                <c:pt idx="17">
                  <c:v>3212379.8190000001</c:v>
                </c:pt>
                <c:pt idx="18">
                  <c:v>3101420.4599999995</c:v>
                </c:pt>
                <c:pt idx="19">
                  <c:v>3084055.5000000005</c:v>
                </c:pt>
              </c:numCache>
            </c:numRef>
          </c:val>
          <c:extLst>
            <c:ext xmlns:c16="http://schemas.microsoft.com/office/drawing/2014/chart" uri="{C3380CC4-5D6E-409C-BE32-E72D297353CC}">
              <c16:uniqueId val="{00000000-61CB-441B-9472-943D79556184}"/>
            </c:ext>
          </c:extLst>
        </c:ser>
        <c:dLbls>
          <c:showLegendKey val="0"/>
          <c:showVal val="0"/>
          <c:showCatName val="0"/>
          <c:showSerName val="0"/>
          <c:showPercent val="0"/>
          <c:showBubbleSize val="0"/>
        </c:dLbls>
        <c:gapWidth val="219"/>
        <c:overlap val="-27"/>
        <c:axId val="921732984"/>
        <c:axId val="921737688"/>
      </c:barChart>
      <c:catAx>
        <c:axId val="921732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21737688"/>
        <c:crosses val="autoZero"/>
        <c:auto val="1"/>
        <c:lblAlgn val="ctr"/>
        <c:lblOffset val="100"/>
        <c:noMultiLvlLbl val="0"/>
      </c:catAx>
      <c:valAx>
        <c:axId val="921737688"/>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21732984"/>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40820</xdr:colOff>
      <xdr:row>6</xdr:row>
      <xdr:rowOff>125640</xdr:rowOff>
    </xdr:from>
    <xdr:to>
      <xdr:col>16</xdr:col>
      <xdr:colOff>149677</xdr:colOff>
      <xdr:row>22</xdr:row>
      <xdr:rowOff>204108</xdr:rowOff>
    </xdr:to>
    <xdr:graphicFrame macro="">
      <xdr:nvGraphicFramePr>
        <xdr:cNvPr id="3" name="Chart 2">
          <a:extLst>
            <a:ext uri="{FF2B5EF4-FFF2-40B4-BE49-F238E27FC236}">
              <a16:creationId xmlns:a16="http://schemas.microsoft.com/office/drawing/2014/main" id="{F27A0C03-D8CB-4BE6-9FDE-2F2EF787F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684893</xdr:colOff>
      <xdr:row>10</xdr:row>
      <xdr:rowOff>179614</xdr:rowOff>
    </xdr:from>
    <xdr:to>
      <xdr:col>8</xdr:col>
      <xdr:colOff>399143</xdr:colOff>
      <xdr:row>25</xdr:row>
      <xdr:rowOff>117928</xdr:rowOff>
    </xdr:to>
    <xdr:graphicFrame macro="">
      <xdr:nvGraphicFramePr>
        <xdr:cNvPr id="2" name="Chart 1">
          <a:extLst>
            <a:ext uri="{FF2B5EF4-FFF2-40B4-BE49-F238E27FC236}">
              <a16:creationId xmlns:a16="http://schemas.microsoft.com/office/drawing/2014/main" id="{8F31ABAB-033A-4BBD-BEDB-051149E4471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521607</xdr:colOff>
      <xdr:row>10</xdr:row>
      <xdr:rowOff>179615</xdr:rowOff>
    </xdr:from>
    <xdr:to>
      <xdr:col>19</xdr:col>
      <xdr:colOff>145143</xdr:colOff>
      <xdr:row>25</xdr:row>
      <xdr:rowOff>136071</xdr:rowOff>
    </xdr:to>
    <xdr:graphicFrame macro="">
      <xdr:nvGraphicFramePr>
        <xdr:cNvPr id="3" name="Chart 2">
          <a:extLst>
            <a:ext uri="{FF2B5EF4-FFF2-40B4-BE49-F238E27FC236}">
              <a16:creationId xmlns:a16="http://schemas.microsoft.com/office/drawing/2014/main" id="{208B412C-0790-460B-AB7A-C5B4D3289F8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703035</xdr:colOff>
      <xdr:row>30</xdr:row>
      <xdr:rowOff>31296</xdr:rowOff>
    </xdr:from>
    <xdr:to>
      <xdr:col>8</xdr:col>
      <xdr:colOff>585107</xdr:colOff>
      <xdr:row>46</xdr:row>
      <xdr:rowOff>27214</xdr:rowOff>
    </xdr:to>
    <xdr:graphicFrame macro="">
      <xdr:nvGraphicFramePr>
        <xdr:cNvPr id="4" name="Chart 3">
          <a:extLst>
            <a:ext uri="{FF2B5EF4-FFF2-40B4-BE49-F238E27FC236}">
              <a16:creationId xmlns:a16="http://schemas.microsoft.com/office/drawing/2014/main" id="{FBACDE8A-84B8-4DDE-9DDB-F6B1101C49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581933</xdr:colOff>
      <xdr:row>30</xdr:row>
      <xdr:rowOff>116114</xdr:rowOff>
    </xdr:from>
    <xdr:to>
      <xdr:col>19</xdr:col>
      <xdr:colOff>163286</xdr:colOff>
      <xdr:row>46</xdr:row>
      <xdr:rowOff>40821</xdr:rowOff>
    </xdr:to>
    <xdr:graphicFrame macro="">
      <xdr:nvGraphicFramePr>
        <xdr:cNvPr id="5" name="Chart 4">
          <a:extLst>
            <a:ext uri="{FF2B5EF4-FFF2-40B4-BE49-F238E27FC236}">
              <a16:creationId xmlns:a16="http://schemas.microsoft.com/office/drawing/2014/main" id="{C7E6A4E7-01CB-4CA6-940D-5975A1F605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863600</xdr:colOff>
      <xdr:row>50</xdr:row>
      <xdr:rowOff>20865</xdr:rowOff>
    </xdr:from>
    <xdr:to>
      <xdr:col>8</xdr:col>
      <xdr:colOff>95250</xdr:colOff>
      <xdr:row>65</xdr:row>
      <xdr:rowOff>0</xdr:rowOff>
    </xdr:to>
    <xdr:graphicFrame macro="">
      <xdr:nvGraphicFramePr>
        <xdr:cNvPr id="6" name="Chart 5">
          <a:extLst>
            <a:ext uri="{FF2B5EF4-FFF2-40B4-BE49-F238E27FC236}">
              <a16:creationId xmlns:a16="http://schemas.microsoft.com/office/drawing/2014/main" id="{DFF30A99-21A1-4ED5-9530-AEEDC72592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28576</xdr:colOff>
      <xdr:row>50</xdr:row>
      <xdr:rowOff>25401</xdr:rowOff>
    </xdr:from>
    <xdr:to>
      <xdr:col>19</xdr:col>
      <xdr:colOff>204107</xdr:colOff>
      <xdr:row>64</xdr:row>
      <xdr:rowOff>190500</xdr:rowOff>
    </xdr:to>
    <xdr:graphicFrame macro="">
      <xdr:nvGraphicFramePr>
        <xdr:cNvPr id="7" name="Chart 6">
          <a:extLst>
            <a:ext uri="{FF2B5EF4-FFF2-40B4-BE49-F238E27FC236}">
              <a16:creationId xmlns:a16="http://schemas.microsoft.com/office/drawing/2014/main" id="{A0D932FF-504E-44B7-81D1-FB609A1580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102507</xdr:colOff>
      <xdr:row>70</xdr:row>
      <xdr:rowOff>57149</xdr:rowOff>
    </xdr:from>
    <xdr:to>
      <xdr:col>9</xdr:col>
      <xdr:colOff>27214</xdr:colOff>
      <xdr:row>85</xdr:row>
      <xdr:rowOff>40821</xdr:rowOff>
    </xdr:to>
    <xdr:graphicFrame macro="">
      <xdr:nvGraphicFramePr>
        <xdr:cNvPr id="8" name="Chart 7">
          <a:extLst>
            <a:ext uri="{FF2B5EF4-FFF2-40B4-BE49-F238E27FC236}">
              <a16:creationId xmlns:a16="http://schemas.microsoft.com/office/drawing/2014/main" id="{BE63D706-90A3-4253-931C-11EA19443F6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178707</xdr:colOff>
      <xdr:row>89</xdr:row>
      <xdr:rowOff>92074</xdr:rowOff>
    </xdr:from>
    <xdr:to>
      <xdr:col>9</xdr:col>
      <xdr:colOff>258535</xdr:colOff>
      <xdr:row>105</xdr:row>
      <xdr:rowOff>27213</xdr:rowOff>
    </xdr:to>
    <xdr:graphicFrame macro="">
      <xdr:nvGraphicFramePr>
        <xdr:cNvPr id="9" name="Chart 8">
          <a:extLst>
            <a:ext uri="{FF2B5EF4-FFF2-40B4-BE49-F238E27FC236}">
              <a16:creationId xmlns:a16="http://schemas.microsoft.com/office/drawing/2014/main" id="{051220AA-E46A-4C41-BF76-444A0FB3EE8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601891</xdr:colOff>
      <xdr:row>89</xdr:row>
      <xdr:rowOff>96610</xdr:rowOff>
    </xdr:from>
    <xdr:to>
      <xdr:col>19</xdr:col>
      <xdr:colOff>163286</xdr:colOff>
      <xdr:row>104</xdr:row>
      <xdr:rowOff>136070</xdr:rowOff>
    </xdr:to>
    <xdr:graphicFrame macro="">
      <xdr:nvGraphicFramePr>
        <xdr:cNvPr id="10" name="Chart 9">
          <a:extLst>
            <a:ext uri="{FF2B5EF4-FFF2-40B4-BE49-F238E27FC236}">
              <a16:creationId xmlns:a16="http://schemas.microsoft.com/office/drawing/2014/main" id="{68C14CCB-9105-4E85-92E5-0B52F3A056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134710</xdr:colOff>
      <xdr:row>108</xdr:row>
      <xdr:rowOff>202293</xdr:rowOff>
    </xdr:from>
    <xdr:to>
      <xdr:col>8</xdr:col>
      <xdr:colOff>449036</xdr:colOff>
      <xdr:row>123</xdr:row>
      <xdr:rowOff>40820</xdr:rowOff>
    </xdr:to>
    <xdr:graphicFrame macro="">
      <xdr:nvGraphicFramePr>
        <xdr:cNvPr id="11" name="Chart 10">
          <a:extLst>
            <a:ext uri="{FF2B5EF4-FFF2-40B4-BE49-F238E27FC236}">
              <a16:creationId xmlns:a16="http://schemas.microsoft.com/office/drawing/2014/main" id="{ED5955FF-3D47-4DAF-8AC4-B661B39E86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255361</xdr:colOff>
      <xdr:row>109</xdr:row>
      <xdr:rowOff>26760</xdr:rowOff>
    </xdr:from>
    <xdr:to>
      <xdr:col>18</xdr:col>
      <xdr:colOff>585107</xdr:colOff>
      <xdr:row>123</xdr:row>
      <xdr:rowOff>81642</xdr:rowOff>
    </xdr:to>
    <xdr:graphicFrame macro="">
      <xdr:nvGraphicFramePr>
        <xdr:cNvPr id="12" name="Chart 11">
          <a:extLst>
            <a:ext uri="{FF2B5EF4-FFF2-40B4-BE49-F238E27FC236}">
              <a16:creationId xmlns:a16="http://schemas.microsoft.com/office/drawing/2014/main" id="{D8313AEE-4509-4BB0-B207-BC08AAFD30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181428</xdr:colOff>
      <xdr:row>127</xdr:row>
      <xdr:rowOff>93436</xdr:rowOff>
    </xdr:from>
    <xdr:to>
      <xdr:col>8</xdr:col>
      <xdr:colOff>503463</xdr:colOff>
      <xdr:row>142</xdr:row>
      <xdr:rowOff>176893</xdr:rowOff>
    </xdr:to>
    <xdr:graphicFrame macro="">
      <xdr:nvGraphicFramePr>
        <xdr:cNvPr id="13" name="Chart 12">
          <a:extLst>
            <a:ext uri="{FF2B5EF4-FFF2-40B4-BE49-F238E27FC236}">
              <a16:creationId xmlns:a16="http://schemas.microsoft.com/office/drawing/2014/main" id="{59492ED4-8D7E-4D94-8DF7-EEBF79374C1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11</xdr:col>
      <xdr:colOff>429532</xdr:colOff>
      <xdr:row>127</xdr:row>
      <xdr:rowOff>28121</xdr:rowOff>
    </xdr:from>
    <xdr:to>
      <xdr:col>19</xdr:col>
      <xdr:colOff>163286</xdr:colOff>
      <xdr:row>142</xdr:row>
      <xdr:rowOff>190500</xdr:rowOff>
    </xdr:to>
    <xdr:graphicFrame macro="">
      <xdr:nvGraphicFramePr>
        <xdr:cNvPr id="14" name="Chart 13">
          <a:extLst>
            <a:ext uri="{FF2B5EF4-FFF2-40B4-BE49-F238E27FC236}">
              <a16:creationId xmlns:a16="http://schemas.microsoft.com/office/drawing/2014/main" id="{98C381F6-A97C-4437-A3EC-2BA6BB8765E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223611</xdr:colOff>
      <xdr:row>146</xdr:row>
      <xdr:rowOff>167367</xdr:rowOff>
    </xdr:from>
    <xdr:to>
      <xdr:col>9</xdr:col>
      <xdr:colOff>190501</xdr:colOff>
      <xdr:row>160</xdr:row>
      <xdr:rowOff>112031</xdr:rowOff>
    </xdr:to>
    <xdr:graphicFrame macro="">
      <xdr:nvGraphicFramePr>
        <xdr:cNvPr id="15" name="Chart 14">
          <a:extLst>
            <a:ext uri="{FF2B5EF4-FFF2-40B4-BE49-F238E27FC236}">
              <a16:creationId xmlns:a16="http://schemas.microsoft.com/office/drawing/2014/main" id="{7BC2FC24-92B0-4823-BE4B-113BAB3A17E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122464</xdr:colOff>
      <xdr:row>146</xdr:row>
      <xdr:rowOff>193222</xdr:rowOff>
    </xdr:from>
    <xdr:to>
      <xdr:col>19</xdr:col>
      <xdr:colOff>246289</xdr:colOff>
      <xdr:row>160</xdr:row>
      <xdr:rowOff>145597</xdr:rowOff>
    </xdr:to>
    <xdr:graphicFrame macro="">
      <xdr:nvGraphicFramePr>
        <xdr:cNvPr id="16" name="Chart 15">
          <a:extLst>
            <a:ext uri="{FF2B5EF4-FFF2-40B4-BE49-F238E27FC236}">
              <a16:creationId xmlns:a16="http://schemas.microsoft.com/office/drawing/2014/main" id="{CB8FB6C5-257C-474A-843E-199A756A06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290285</xdr:colOff>
      <xdr:row>164</xdr:row>
      <xdr:rowOff>4082</xdr:rowOff>
    </xdr:from>
    <xdr:to>
      <xdr:col>9</xdr:col>
      <xdr:colOff>257174</xdr:colOff>
      <xdr:row>177</xdr:row>
      <xdr:rowOff>160564</xdr:rowOff>
    </xdr:to>
    <xdr:graphicFrame macro="">
      <xdr:nvGraphicFramePr>
        <xdr:cNvPr id="17" name="Chart 16">
          <a:extLst>
            <a:ext uri="{FF2B5EF4-FFF2-40B4-BE49-F238E27FC236}">
              <a16:creationId xmlns:a16="http://schemas.microsoft.com/office/drawing/2014/main" id="{CCB23251-794B-478A-89E3-0775709A0DF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134712</xdr:colOff>
      <xdr:row>164</xdr:row>
      <xdr:rowOff>13154</xdr:rowOff>
    </xdr:from>
    <xdr:to>
      <xdr:col>19</xdr:col>
      <xdr:colOff>259898</xdr:colOff>
      <xdr:row>177</xdr:row>
      <xdr:rowOff>169636</xdr:rowOff>
    </xdr:to>
    <xdr:graphicFrame macro="">
      <xdr:nvGraphicFramePr>
        <xdr:cNvPr id="18" name="Chart 17">
          <a:extLst>
            <a:ext uri="{FF2B5EF4-FFF2-40B4-BE49-F238E27FC236}">
              <a16:creationId xmlns:a16="http://schemas.microsoft.com/office/drawing/2014/main" id="{B9043328-77ED-4F06-8FED-F241CEA9AF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412750</xdr:colOff>
      <xdr:row>182</xdr:row>
      <xdr:rowOff>88900</xdr:rowOff>
    </xdr:from>
    <xdr:to>
      <xdr:col>9</xdr:col>
      <xdr:colOff>376465</xdr:colOff>
      <xdr:row>196</xdr:row>
      <xdr:rowOff>38100</xdr:rowOff>
    </xdr:to>
    <xdr:graphicFrame macro="">
      <xdr:nvGraphicFramePr>
        <xdr:cNvPr id="19" name="Chart 18">
          <a:extLst>
            <a:ext uri="{FF2B5EF4-FFF2-40B4-BE49-F238E27FC236}">
              <a16:creationId xmlns:a16="http://schemas.microsoft.com/office/drawing/2014/main" id="{217357C0-2A5F-4346-BC9F-C3ABC87933D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190500</xdr:colOff>
      <xdr:row>181</xdr:row>
      <xdr:rowOff>200477</xdr:rowOff>
    </xdr:from>
    <xdr:to>
      <xdr:col>19</xdr:col>
      <xdr:colOff>311150</xdr:colOff>
      <xdr:row>196</xdr:row>
      <xdr:rowOff>40821</xdr:rowOff>
    </xdr:to>
    <xdr:graphicFrame macro="">
      <xdr:nvGraphicFramePr>
        <xdr:cNvPr id="20" name="Chart 19">
          <a:extLst>
            <a:ext uri="{FF2B5EF4-FFF2-40B4-BE49-F238E27FC236}">
              <a16:creationId xmlns:a16="http://schemas.microsoft.com/office/drawing/2014/main" id="{831E6205-C164-4EFC-8DAC-41A9A80AE41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xdr:col>
      <xdr:colOff>426358</xdr:colOff>
      <xdr:row>202</xdr:row>
      <xdr:rowOff>24039</xdr:rowOff>
    </xdr:from>
    <xdr:to>
      <xdr:col>9</xdr:col>
      <xdr:colOff>390072</xdr:colOff>
      <xdr:row>215</xdr:row>
      <xdr:rowOff>172810</xdr:rowOff>
    </xdr:to>
    <xdr:graphicFrame macro="">
      <xdr:nvGraphicFramePr>
        <xdr:cNvPr id="21" name="Chart 20">
          <a:extLst>
            <a:ext uri="{FF2B5EF4-FFF2-40B4-BE49-F238E27FC236}">
              <a16:creationId xmlns:a16="http://schemas.microsoft.com/office/drawing/2014/main" id="{E870013E-BA6D-4060-BA72-BA616840C49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12</xdr:col>
      <xdr:colOff>248104</xdr:colOff>
      <xdr:row>202</xdr:row>
      <xdr:rowOff>37646</xdr:rowOff>
    </xdr:from>
    <xdr:to>
      <xdr:col>19</xdr:col>
      <xdr:colOff>373290</xdr:colOff>
      <xdr:row>215</xdr:row>
      <xdr:rowOff>184603</xdr:rowOff>
    </xdr:to>
    <xdr:graphicFrame macro="">
      <xdr:nvGraphicFramePr>
        <xdr:cNvPr id="22" name="Chart 21">
          <a:extLst>
            <a:ext uri="{FF2B5EF4-FFF2-40B4-BE49-F238E27FC236}">
              <a16:creationId xmlns:a16="http://schemas.microsoft.com/office/drawing/2014/main" id="{CEDF451A-3438-4857-AA96-C144CDD5286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xdr:col>
      <xdr:colOff>479424</xdr:colOff>
      <xdr:row>220</xdr:row>
      <xdr:rowOff>107043</xdr:rowOff>
    </xdr:from>
    <xdr:to>
      <xdr:col>8</xdr:col>
      <xdr:colOff>513896</xdr:colOff>
      <xdr:row>233</xdr:row>
      <xdr:rowOff>9072</xdr:rowOff>
    </xdr:to>
    <xdr:graphicFrame macro="">
      <xdr:nvGraphicFramePr>
        <xdr:cNvPr id="24" name="Chart 23">
          <a:extLst>
            <a:ext uri="{FF2B5EF4-FFF2-40B4-BE49-F238E27FC236}">
              <a16:creationId xmlns:a16="http://schemas.microsoft.com/office/drawing/2014/main" id="{F3C78C12-3D24-4B24-BC0B-04A1225381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12</xdr:col>
      <xdr:colOff>202294</xdr:colOff>
      <xdr:row>219</xdr:row>
      <xdr:rowOff>190046</xdr:rowOff>
    </xdr:from>
    <xdr:to>
      <xdr:col>19</xdr:col>
      <xdr:colOff>335644</xdr:colOff>
      <xdr:row>233</xdr:row>
      <xdr:rowOff>27215</xdr:rowOff>
    </xdr:to>
    <xdr:graphicFrame macro="">
      <xdr:nvGraphicFramePr>
        <xdr:cNvPr id="25" name="Chart 24">
          <a:extLst>
            <a:ext uri="{FF2B5EF4-FFF2-40B4-BE49-F238E27FC236}">
              <a16:creationId xmlns:a16="http://schemas.microsoft.com/office/drawing/2014/main" id="{1489252C-9DA0-455B-96AE-FD2ABC408C4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xdr:col>
      <xdr:colOff>249464</xdr:colOff>
      <xdr:row>237</xdr:row>
      <xdr:rowOff>39007</xdr:rowOff>
    </xdr:from>
    <xdr:to>
      <xdr:col>9</xdr:col>
      <xdr:colOff>172357</xdr:colOff>
      <xdr:row>252</xdr:row>
      <xdr:rowOff>77108</xdr:rowOff>
    </xdr:to>
    <xdr:graphicFrame macro="">
      <xdr:nvGraphicFramePr>
        <xdr:cNvPr id="26" name="Chart 25">
          <a:extLst>
            <a:ext uri="{FF2B5EF4-FFF2-40B4-BE49-F238E27FC236}">
              <a16:creationId xmlns:a16="http://schemas.microsoft.com/office/drawing/2014/main" id="{774C64EB-B160-4E82-A5A6-5A06292C347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12</xdr:col>
      <xdr:colOff>107497</xdr:colOff>
      <xdr:row>237</xdr:row>
      <xdr:rowOff>194583</xdr:rowOff>
    </xdr:from>
    <xdr:to>
      <xdr:col>19</xdr:col>
      <xdr:colOff>231322</xdr:colOff>
      <xdr:row>251</xdr:row>
      <xdr:rowOff>146958</xdr:rowOff>
    </xdr:to>
    <xdr:graphicFrame macro="">
      <xdr:nvGraphicFramePr>
        <xdr:cNvPr id="27" name="Chart 26">
          <a:extLst>
            <a:ext uri="{FF2B5EF4-FFF2-40B4-BE49-F238E27FC236}">
              <a16:creationId xmlns:a16="http://schemas.microsoft.com/office/drawing/2014/main" id="{920E4838-F888-4396-9EC7-A3856927EB4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xdr:col>
      <xdr:colOff>323396</xdr:colOff>
      <xdr:row>257</xdr:row>
      <xdr:rowOff>111579</xdr:rowOff>
    </xdr:from>
    <xdr:to>
      <xdr:col>9</xdr:col>
      <xdr:colOff>287111</xdr:colOff>
      <xdr:row>271</xdr:row>
      <xdr:rowOff>53068</xdr:rowOff>
    </xdr:to>
    <xdr:graphicFrame macro="">
      <xdr:nvGraphicFramePr>
        <xdr:cNvPr id="28" name="Chart 27">
          <a:extLst>
            <a:ext uri="{FF2B5EF4-FFF2-40B4-BE49-F238E27FC236}">
              <a16:creationId xmlns:a16="http://schemas.microsoft.com/office/drawing/2014/main" id="{7FAE180B-4CB6-43AB-9123-6A3011F8498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12</xdr:col>
      <xdr:colOff>96611</xdr:colOff>
      <xdr:row>257</xdr:row>
      <xdr:rowOff>110218</xdr:rowOff>
    </xdr:from>
    <xdr:to>
      <xdr:col>19</xdr:col>
      <xdr:colOff>229961</xdr:colOff>
      <xdr:row>271</xdr:row>
      <xdr:rowOff>51707</xdr:rowOff>
    </xdr:to>
    <xdr:graphicFrame macro="">
      <xdr:nvGraphicFramePr>
        <xdr:cNvPr id="29" name="Chart 28">
          <a:extLst>
            <a:ext uri="{FF2B5EF4-FFF2-40B4-BE49-F238E27FC236}">
              <a16:creationId xmlns:a16="http://schemas.microsoft.com/office/drawing/2014/main" id="{AFF85800-DBB3-4550-B9BE-293C39BF63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209550</xdr:colOff>
      <xdr:row>3</xdr:row>
      <xdr:rowOff>123825</xdr:rowOff>
    </xdr:from>
    <xdr:to>
      <xdr:col>3</xdr:col>
      <xdr:colOff>371475</xdr:colOff>
      <xdr:row>5</xdr:row>
      <xdr:rowOff>60325</xdr:rowOff>
    </xdr:to>
    <xdr:pic>
      <xdr:nvPicPr>
        <xdr:cNvPr id="2" name="Picture 1">
          <a:extLst>
            <a:ext uri="{FF2B5EF4-FFF2-40B4-BE49-F238E27FC236}">
              <a16:creationId xmlns:a16="http://schemas.microsoft.com/office/drawing/2014/main" id="{1D9F886B-D8BE-4309-914A-08612BA354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1146175"/>
          <a:ext cx="14827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209550</xdr:colOff>
      <xdr:row>3</xdr:row>
      <xdr:rowOff>123825</xdr:rowOff>
    </xdr:from>
    <xdr:to>
      <xdr:col>3</xdr:col>
      <xdr:colOff>371475</xdr:colOff>
      <xdr:row>5</xdr:row>
      <xdr:rowOff>60325</xdr:rowOff>
    </xdr:to>
    <xdr:pic>
      <xdr:nvPicPr>
        <xdr:cNvPr id="3" name="Picture 2">
          <a:extLst>
            <a:ext uri="{FF2B5EF4-FFF2-40B4-BE49-F238E27FC236}">
              <a16:creationId xmlns:a16="http://schemas.microsoft.com/office/drawing/2014/main" id="{DAD655F3-F8A7-48DF-BC38-576A2CE60B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1146175"/>
          <a:ext cx="14827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eueqt08\TELECOM\TELECOM\EXCEL\FIXED\Old\KPN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gb24506\restore\23010101\TELC\TELCOS\UK\BT\NEWERA\BTMODEL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HK_OKOK\Bud_rapp\MNDRAPP\2000\0004\Utrapportert\pres0004%20Business%20Solutio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Tell-Us%20Adm-Store-Kunder\&#216;konomi\Periodeavslutning\Res%20Kundedimensjon%202002P2%20EBITD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KSTAB-U2-50-002\DATA1\KOE\KATALOG\GENERELL\ARKIV-ID\TTSEFJ\AARSPAK2.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Startup" Target="TELCO/MODELS/Emerging/TPSA_WIP.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S:\Shared\shared\TELECOMS\STOCKS\EMEA\Indonesia\01%20Telkom%20Indonesia\Model\PT%20Telkom.xlsx" TargetMode="External"/><Relationship Id="rId1" Type="http://schemas.openxmlformats.org/officeDocument/2006/relationships/externalLinkPath" Target="/Shared/shared/TELECOMS/STOCKS/EMEA/Indonesia/01%20Telkom%20Indonesia/Model/PT%20Telkom.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Documents%20and%20Settings\t539562\Local%20Settings\Temporary%20Internet%20Files\OLK9\&#216;k%20per%20kontrakt%20-%20tapsavsetni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STOCKS\EMEA\Russia\MTS\Model\STOCKS\EUROPE\UK\BT\Models\Current\BT5%20Broadband%20Scenari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Koe\Katalog\RAPPORT\Mnd-00\Diverse\maler\Rapportpakke%20Excel%20kvart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sr-ln-fs1v\shared\Documents%20and%20Settings\sdatta\Local%20Settings\Temporary%20Internet%20Files\Content.IE5\YDH85MJN\STOCKS\EUROPE\UK\VOD\Models\Current\Vodafone(2sep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20and%20Settings/sdatta/Local%20Settings/Temporary%20Internet%20Files/Content.IE5/YDH85MJN/STOCKS/EUROPE/UK/VOD/Models/Current/Vodafone(2sep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Research\Telecoms\Hakan\JapTemplate2GlobalLONDO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TELECOMS/STOCKS/ASIA%20(ex-Japan)%20Internet/Akik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PN"/>
      <sheetName val="REVENUES"/>
      <sheetName val="KPNMODEL"/>
      <sheetName val="KPNCASH"/>
      <sheetName val="Analytics"/>
      <sheetName val="Imports"/>
      <sheetName val="MOBILE"/>
      <sheetName val="MOBDCF"/>
      <sheetName val="POSTVAL"/>
      <sheetName val="TNT"/>
      <sheetName val="KPNSUM"/>
      <sheetName val="TELDCF"/>
      <sheetName val="COC"/>
      <sheetName val="SHARES"/>
      <sheetName val="MRS data"/>
      <sheetName val="report imports"/>
      <sheetName val="Datapa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link"/>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VEDMENY"/>
      <sheetName val="Omsres"/>
      <sheetName val="BUS SOL Årsverk og ansatte"/>
      <sheetName val="Årsverk og ansatte"/>
      <sheetName val="InvesteringerBUS SOL"/>
      <sheetName val="Investeringer"/>
      <sheetName val="Business Sol"/>
      <sheetName val="Annualiseringstabell"/>
      <sheetName val="Oms.avvik (2)"/>
      <sheetName val="Driftsinntekter"/>
      <sheetName val="Res.avvik (2)"/>
      <sheetName val="Res. før skatt"/>
      <sheetName val="SKILLEARK"/>
      <sheetName val="Årsverk"/>
      <sheetName val="Res. et. felleskost (2)"/>
      <sheetName val=" UTSTYR"/>
      <sheetName val="BD_KOMM."/>
      <sheetName val="BD_KOMM. (2)"/>
      <sheetName val="SI STORK"/>
      <sheetName val=" BASIS"/>
      <sheetName val="DATAN."/>
      <sheetName val="BK_TALE"/>
      <sheetName val=" DKL"/>
      <sheetName val="IDT"/>
      <sheetName val="DR.TJ"/>
      <sheetName val="SENT.ENH"/>
      <sheetName val="TELF.SELSK"/>
      <sheetName val="Elimineringer"/>
      <sheetName val="Res.avvik"/>
      <sheetName val="Oms.avvik"/>
    </sheetNames>
    <sheetDataSet>
      <sheetData sheetId="0"/>
      <sheetData sheetId="1"/>
      <sheetData sheetId="2"/>
      <sheetData sheetId="3"/>
      <sheetData sheetId="4"/>
      <sheetData sheetId="5"/>
      <sheetData sheetId="6" refreshError="1">
        <row r="8">
          <cell r="F8" t="str">
            <v>Denne periode</v>
          </cell>
          <cell r="I8" t="str">
            <v>Hittil i år</v>
          </cell>
          <cell r="K8" t="str">
            <v xml:space="preserve">Årsbudsjett </v>
          </cell>
        </row>
        <row r="10">
          <cell r="A10" t="str">
            <v>Mill. kr.</v>
          </cell>
          <cell r="E10" t="str">
            <v>F04</v>
          </cell>
          <cell r="F10" t="str">
            <v>B04</v>
          </cell>
          <cell r="G10" t="str">
            <v>Avvik</v>
          </cell>
          <cell r="H10" t="str">
            <v>F04</v>
          </cell>
          <cell r="I10" t="str">
            <v>B04</v>
          </cell>
          <cell r="J10" t="str">
            <v>Avvik</v>
          </cell>
          <cell r="K10">
            <v>2000</v>
          </cell>
        </row>
        <row r="12">
          <cell r="A12" t="str">
            <v>Eksterne driftsinntekter</v>
          </cell>
          <cell r="E12">
            <v>91.320999999999998</v>
          </cell>
          <cell r="F12">
            <v>136.584</v>
          </cell>
          <cell r="G12">
            <v>-45.263000000000005</v>
          </cell>
          <cell r="H12">
            <v>372.24400000000003</v>
          </cell>
          <cell r="I12">
            <v>486.55200000000002</v>
          </cell>
          <cell r="J12">
            <v>-114.30799999999999</v>
          </cell>
          <cell r="K12">
            <v>1759.3979999999999</v>
          </cell>
        </row>
        <row r="13">
          <cell r="A13" t="str">
            <v>Driftsinntekter innen Telenor</v>
          </cell>
          <cell r="E13">
            <v>81.988</v>
          </cell>
          <cell r="F13">
            <v>119.511</v>
          </cell>
          <cell r="G13">
            <v>-37.522999999999996</v>
          </cell>
          <cell r="H13">
            <v>375.31900000000002</v>
          </cell>
          <cell r="I13">
            <v>459.3</v>
          </cell>
          <cell r="J13">
            <v>-83.980999999999995</v>
          </cell>
          <cell r="K13">
            <v>1552.173</v>
          </cell>
        </row>
        <row r="14">
          <cell r="A14" t="str">
            <v>Driftsinntekter innen Business Solution</v>
          </cell>
          <cell r="E14">
            <v>0</v>
          </cell>
          <cell r="F14">
            <v>0</v>
          </cell>
          <cell r="G14">
            <v>0</v>
          </cell>
          <cell r="H14">
            <v>0</v>
          </cell>
          <cell r="I14">
            <v>0</v>
          </cell>
          <cell r="J14">
            <v>0</v>
          </cell>
          <cell r="K14">
            <v>0</v>
          </cell>
        </row>
        <row r="15">
          <cell r="A15" t="str">
            <v>Gevinst ved salg av VDM og virksomhet eksternt</v>
          </cell>
          <cell r="E15">
            <v>0</v>
          </cell>
          <cell r="F15">
            <v>0</v>
          </cell>
          <cell r="G15">
            <v>0</v>
          </cell>
          <cell r="H15">
            <v>0</v>
          </cell>
          <cell r="I15">
            <v>0</v>
          </cell>
          <cell r="J15">
            <v>0</v>
          </cell>
          <cell r="K15">
            <v>0</v>
          </cell>
        </row>
        <row r="16">
          <cell r="A16" t="str">
            <v>SUM OMSETNING</v>
          </cell>
          <cell r="E16">
            <v>173.309</v>
          </cell>
          <cell r="F16">
            <v>256.09500000000003</v>
          </cell>
          <cell r="G16">
            <v>-82.786000000000001</v>
          </cell>
          <cell r="H16">
            <v>747.5630000000001</v>
          </cell>
          <cell r="I16">
            <v>945.85200000000009</v>
          </cell>
          <cell r="J16">
            <v>-198.28899999999999</v>
          </cell>
          <cell r="K16">
            <v>3311.5709999999999</v>
          </cell>
        </row>
        <row r="18">
          <cell r="A18" t="str">
            <v>Eksterne vare- og trafikkostnader</v>
          </cell>
          <cell r="E18">
            <v>82.016000000000005</v>
          </cell>
          <cell r="F18">
            <v>139.30600000000001</v>
          </cell>
          <cell r="G18">
            <v>57.290000000000006</v>
          </cell>
          <cell r="H18">
            <v>378.68400000000003</v>
          </cell>
          <cell r="I18">
            <v>517.95600000000002</v>
          </cell>
          <cell r="J18">
            <v>139.27199999999999</v>
          </cell>
          <cell r="K18">
            <v>1788.82</v>
          </cell>
        </row>
        <row r="19">
          <cell r="A19" t="str">
            <v>Vare- og trafikkostnad innen Telenor</v>
          </cell>
          <cell r="E19">
            <v>27.591999999999999</v>
          </cell>
          <cell r="F19">
            <v>30.11</v>
          </cell>
          <cell r="G19">
            <v>2.5180000000000007</v>
          </cell>
          <cell r="H19">
            <v>123.145</v>
          </cell>
          <cell r="I19">
            <v>115.96299999999999</v>
          </cell>
          <cell r="J19">
            <v>-7.1820000000000022</v>
          </cell>
          <cell r="K19">
            <v>393.41800000000001</v>
          </cell>
        </row>
        <row r="20">
          <cell r="A20" t="str">
            <v>Vare- og trafikkostnad innen Business Solution</v>
          </cell>
          <cell r="E20">
            <v>0</v>
          </cell>
          <cell r="F20">
            <v>0</v>
          </cell>
          <cell r="G20">
            <v>0</v>
          </cell>
          <cell r="H20">
            <v>0</v>
          </cell>
          <cell r="I20">
            <v>0</v>
          </cell>
          <cell r="J20">
            <v>0</v>
          </cell>
          <cell r="K20">
            <v>0</v>
          </cell>
        </row>
        <row r="21">
          <cell r="A21" t="str">
            <v>SUM VAREKOST</v>
          </cell>
          <cell r="E21">
            <v>109.608</v>
          </cell>
          <cell r="F21">
            <v>169.416</v>
          </cell>
          <cell r="G21">
            <v>59.808000000000007</v>
          </cell>
          <cell r="H21">
            <v>501.82900000000001</v>
          </cell>
          <cell r="I21">
            <v>633.91899999999998</v>
          </cell>
          <cell r="J21">
            <v>132.08999999999997</v>
          </cell>
          <cell r="K21">
            <v>2182.2379999999998</v>
          </cell>
        </row>
        <row r="23">
          <cell r="A23" t="str">
            <v>DEKNINGSBIDRAG</v>
          </cell>
          <cell r="E23">
            <v>63.700999999999993</v>
          </cell>
          <cell r="F23">
            <v>86.67900000000003</v>
          </cell>
          <cell r="G23">
            <v>-22.978000000000037</v>
          </cell>
          <cell r="H23">
            <v>245.73400000000009</v>
          </cell>
          <cell r="I23">
            <v>311.93300000000011</v>
          </cell>
          <cell r="J23">
            <v>-66.199000000000012</v>
          </cell>
          <cell r="K23">
            <v>1129.3330000000001</v>
          </cell>
        </row>
        <row r="25">
          <cell r="A25" t="str">
            <v>Beh.endring egentilvirkede amidl</v>
          </cell>
          <cell r="E25">
            <v>0</v>
          </cell>
          <cell r="F25">
            <v>0</v>
          </cell>
          <cell r="G25">
            <v>0</v>
          </cell>
          <cell r="H25">
            <v>0</v>
          </cell>
          <cell r="I25">
            <v>0</v>
          </cell>
          <cell r="J25">
            <v>0</v>
          </cell>
          <cell r="K25">
            <v>0</v>
          </cell>
        </row>
        <row r="26">
          <cell r="A26" t="str">
            <v>Lønns- og personalkostnader eksternt</v>
          </cell>
          <cell r="E26">
            <v>56.027000000000001</v>
          </cell>
          <cell r="F26">
            <v>61.064999999999998</v>
          </cell>
          <cell r="G26">
            <v>5.0379999999999967</v>
          </cell>
          <cell r="H26">
            <v>224.292</v>
          </cell>
          <cell r="I26">
            <v>248.75700000000001</v>
          </cell>
          <cell r="J26">
            <v>24.465000000000003</v>
          </cell>
          <cell r="K26">
            <v>726.31299999999999</v>
          </cell>
        </row>
        <row r="27">
          <cell r="A27" t="str">
            <v>Lønns- og personalkostnader innen Telenor</v>
          </cell>
          <cell r="E27">
            <v>-5.7000000000000002E-2</v>
          </cell>
          <cell r="F27">
            <v>0.94799999999999995</v>
          </cell>
          <cell r="G27">
            <v>1.0049999999999999</v>
          </cell>
          <cell r="H27">
            <v>3.2949999999999999</v>
          </cell>
          <cell r="I27">
            <v>3.746</v>
          </cell>
          <cell r="J27">
            <v>0.45100000000000007</v>
          </cell>
          <cell r="K27">
            <v>11.271000000000001</v>
          </cell>
        </row>
        <row r="28">
          <cell r="A28" t="str">
            <v>Lønns- og personalkostnader innen Business Solution</v>
          </cell>
          <cell r="E28">
            <v>0</v>
          </cell>
          <cell r="F28">
            <v>0</v>
          </cell>
          <cell r="G28">
            <v>0</v>
          </cell>
          <cell r="H28">
            <v>0</v>
          </cell>
          <cell r="I28">
            <v>0</v>
          </cell>
          <cell r="J28">
            <v>0</v>
          </cell>
          <cell r="K28">
            <v>0</v>
          </cell>
        </row>
        <row r="29">
          <cell r="A29" t="str">
            <v>Andre eksterne driftskostnader</v>
          </cell>
          <cell r="E29">
            <v>18.728999999999999</v>
          </cell>
          <cell r="F29">
            <v>23.719000000000001</v>
          </cell>
          <cell r="G29">
            <v>4.990000000000002</v>
          </cell>
          <cell r="H29">
            <v>91.078000000000003</v>
          </cell>
          <cell r="I29">
            <v>105.411</v>
          </cell>
          <cell r="J29">
            <v>14.332999999999998</v>
          </cell>
          <cell r="K29">
            <v>303.50400000000002</v>
          </cell>
        </row>
        <row r="30">
          <cell r="A30" t="str">
            <v>Andre driftskostnader innen Telenor</v>
          </cell>
          <cell r="E30">
            <v>12.3</v>
          </cell>
          <cell r="F30">
            <v>15.862</v>
          </cell>
          <cell r="G30">
            <v>3.5619999999999994</v>
          </cell>
          <cell r="H30">
            <v>56.222999999999999</v>
          </cell>
          <cell r="I30">
            <v>58.762</v>
          </cell>
          <cell r="J30">
            <v>2.5390000000000015</v>
          </cell>
          <cell r="K30">
            <v>180.798</v>
          </cell>
        </row>
        <row r="31">
          <cell r="A31" t="str">
            <v>Andre driftskostnader innen Business Solution</v>
          </cell>
          <cell r="E31">
            <v>0</v>
          </cell>
          <cell r="F31">
            <v>0</v>
          </cell>
          <cell r="G31">
            <v>0</v>
          </cell>
          <cell r="H31">
            <v>0</v>
          </cell>
          <cell r="I31">
            <v>0</v>
          </cell>
          <cell r="J31">
            <v>0</v>
          </cell>
          <cell r="K31">
            <v>0</v>
          </cell>
        </row>
        <row r="32">
          <cell r="A32" t="str">
            <v>Avskrivninger</v>
          </cell>
          <cell r="E32">
            <v>5.12</v>
          </cell>
          <cell r="F32">
            <v>6.6550000000000002</v>
          </cell>
          <cell r="G32">
            <v>1.5350000000000001</v>
          </cell>
          <cell r="H32">
            <v>20.376999999999999</v>
          </cell>
          <cell r="I32">
            <v>25.831</v>
          </cell>
          <cell r="J32">
            <v>5.4540000000000006</v>
          </cell>
          <cell r="K32">
            <v>84.128</v>
          </cell>
        </row>
        <row r="33">
          <cell r="A33" t="str">
            <v>Nedskrivninger</v>
          </cell>
        </row>
        <row r="34">
          <cell r="A34" t="str">
            <v>Tap ved salg av VDM og virksomhet eksternt</v>
          </cell>
        </row>
        <row r="35">
          <cell r="A35" t="str">
            <v>Sum Andre driftskostnader</v>
          </cell>
          <cell r="E35">
            <v>92.119</v>
          </cell>
          <cell r="F35">
            <v>108.249</v>
          </cell>
          <cell r="G35">
            <v>16.129999999999995</v>
          </cell>
          <cell r="H35">
            <v>395.26499999999999</v>
          </cell>
          <cell r="I35">
            <v>442.50700000000001</v>
          </cell>
          <cell r="J35">
            <v>47.242000000000004</v>
          </cell>
          <cell r="K35">
            <v>1306.0139999999999</v>
          </cell>
        </row>
        <row r="37">
          <cell r="A37" t="str">
            <v>DRIFTSRESULTAT</v>
          </cell>
          <cell r="E37">
            <v>-28.418000000000006</v>
          </cell>
          <cell r="F37">
            <v>-21.569999999999965</v>
          </cell>
          <cell r="G37">
            <v>-6.8480000000000416</v>
          </cell>
          <cell r="H37">
            <v>-149.53099999999989</v>
          </cell>
          <cell r="I37">
            <v>-130.5739999999999</v>
          </cell>
          <cell r="J37">
            <v>-18.956999999999994</v>
          </cell>
          <cell r="K37">
            <v>-176.68099999999981</v>
          </cell>
        </row>
        <row r="39">
          <cell r="A39" t="str">
            <v>Andel resultat tilknyttede selskaper</v>
          </cell>
          <cell r="E39">
            <v>-0.99299999999999999</v>
          </cell>
          <cell r="F39">
            <v>-0.16900000000000001</v>
          </cell>
          <cell r="G39">
            <v>-0.82399999999999995</v>
          </cell>
          <cell r="H39">
            <v>-3.2850000000000001</v>
          </cell>
          <cell r="I39">
            <v>-0.222</v>
          </cell>
          <cell r="J39">
            <v>-3.0630000000000002</v>
          </cell>
          <cell r="K39">
            <v>-4.4160000000000004</v>
          </cell>
        </row>
        <row r="41">
          <cell r="A41" t="str">
            <v>Eksterne finansinntekter</v>
          </cell>
          <cell r="E41">
            <v>0.85799999999999998</v>
          </cell>
          <cell r="F41">
            <v>0.03</v>
          </cell>
          <cell r="G41">
            <v>0.82799999999999996</v>
          </cell>
          <cell r="H41">
            <v>1.841</v>
          </cell>
          <cell r="I41">
            <v>0.12</v>
          </cell>
          <cell r="J41">
            <v>1.7210000000000001</v>
          </cell>
          <cell r="K41">
            <v>0.36</v>
          </cell>
        </row>
        <row r="42">
          <cell r="A42" t="str">
            <v>Finansinntekter innen Telenor</v>
          </cell>
          <cell r="E42">
            <v>1.8140000000000001</v>
          </cell>
          <cell r="F42">
            <v>0.66200000000000003</v>
          </cell>
          <cell r="G42">
            <v>1.1520000000000001</v>
          </cell>
          <cell r="H42">
            <v>6.95</v>
          </cell>
          <cell r="I42">
            <v>2.6459999999999999</v>
          </cell>
          <cell r="J42">
            <v>4.3040000000000003</v>
          </cell>
          <cell r="K42">
            <v>7.9379999999999988</v>
          </cell>
        </row>
        <row r="43">
          <cell r="A43" t="str">
            <v>Gevinst ved salg av finansielle omløpsmidler og anleggsmidler eksternt</v>
          </cell>
          <cell r="E43">
            <v>0</v>
          </cell>
          <cell r="F43">
            <v>0</v>
          </cell>
          <cell r="G43">
            <v>0</v>
          </cell>
          <cell r="H43">
            <v>0</v>
          </cell>
          <cell r="I43">
            <v>0</v>
          </cell>
          <cell r="J43">
            <v>0</v>
          </cell>
          <cell r="K43">
            <v>0</v>
          </cell>
        </row>
        <row r="44">
          <cell r="A44" t="str">
            <v>Eksterne finanskostnader</v>
          </cell>
          <cell r="E44">
            <v>-1.8009999999999999</v>
          </cell>
          <cell r="F44">
            <v>-2.9000000000000001E-2</v>
          </cell>
          <cell r="G44">
            <v>-1.772</v>
          </cell>
          <cell r="H44">
            <v>-5.2569999999999997</v>
          </cell>
          <cell r="I44">
            <v>-0.11799999999999999</v>
          </cell>
          <cell r="J44">
            <v>-5.1389999999999993</v>
          </cell>
          <cell r="K44">
            <v>-0.35499999999999998</v>
          </cell>
        </row>
        <row r="45">
          <cell r="A45" t="str">
            <v>Finanskostnader innen Telenor</v>
          </cell>
          <cell r="E45">
            <v>-0.67900000000000005</v>
          </cell>
          <cell r="F45">
            <v>0</v>
          </cell>
          <cell r="G45">
            <v>-0.67900000000000005</v>
          </cell>
          <cell r="H45">
            <v>-1.7390000000000001</v>
          </cell>
          <cell r="I45">
            <v>0</v>
          </cell>
          <cell r="J45">
            <v>-1.7390000000000001</v>
          </cell>
          <cell r="K45">
            <v>0</v>
          </cell>
        </row>
        <row r="46">
          <cell r="A46" t="str">
            <v>Tap ved salg av finansielle omløpsmidler og anleggsmidler eksternt</v>
          </cell>
          <cell r="E46">
            <v>0</v>
          </cell>
          <cell r="F46">
            <v>0</v>
          </cell>
          <cell r="H46">
            <v>0</v>
          </cell>
          <cell r="I46">
            <v>0</v>
          </cell>
          <cell r="J46">
            <v>0</v>
          </cell>
          <cell r="K46">
            <v>0</v>
          </cell>
        </row>
        <row r="47">
          <cell r="A47" t="str">
            <v>Netto finansposter</v>
          </cell>
          <cell r="E47">
            <v>0.19200000000000017</v>
          </cell>
          <cell r="F47">
            <v>0.66300000000000003</v>
          </cell>
          <cell r="G47">
            <v>-0.47099999999999986</v>
          </cell>
          <cell r="H47">
            <v>1.7950000000000006</v>
          </cell>
          <cell r="I47">
            <v>2.6480000000000001</v>
          </cell>
          <cell r="J47">
            <v>-0.85299999999999954</v>
          </cell>
          <cell r="K47">
            <v>7.9429999999999978</v>
          </cell>
        </row>
        <row r="49">
          <cell r="A49" t="str">
            <v>RESULTAT FØR FORDELTE FELLESKOSTNADER</v>
          </cell>
          <cell r="E49">
            <v>-29.219000000000005</v>
          </cell>
          <cell r="F49">
            <v>-21.075999999999965</v>
          </cell>
          <cell r="G49">
            <v>-8.1430000000000415</v>
          </cell>
          <cell r="H49">
            <v>-151.0209999999999</v>
          </cell>
          <cell r="I49">
            <v>-128.14799999999991</v>
          </cell>
          <cell r="J49">
            <v>-22.87299999999999</v>
          </cell>
        </row>
        <row r="51">
          <cell r="A51" t="str">
            <v>Fordelte felleskostnader</v>
          </cell>
          <cell r="E51">
            <v>0</v>
          </cell>
          <cell r="F51">
            <v>0</v>
          </cell>
          <cell r="G51">
            <v>0</v>
          </cell>
          <cell r="H51">
            <v>0</v>
          </cell>
          <cell r="I51">
            <v>0</v>
          </cell>
          <cell r="J51">
            <v>0</v>
          </cell>
        </row>
        <row r="53">
          <cell r="A53" t="str">
            <v>RESULTAT FØR SKATT</v>
          </cell>
          <cell r="E53">
            <v>-29.219000000000005</v>
          </cell>
          <cell r="F53">
            <v>-21.075999999999965</v>
          </cell>
          <cell r="G53">
            <v>-8.1430000000000415</v>
          </cell>
          <cell r="H53">
            <v>-151.0209999999999</v>
          </cell>
          <cell r="I53">
            <v>-128.14799999999991</v>
          </cell>
          <cell r="J53">
            <v>-22.87299999999999</v>
          </cell>
          <cell r="K53">
            <v>-173.15399999999983</v>
          </cell>
        </row>
        <row r="55">
          <cell r="A55" t="str">
            <v>Skatt</v>
          </cell>
        </row>
        <row r="57">
          <cell r="A57" t="str">
            <v>Minoritetsinteresser</v>
          </cell>
        </row>
        <row r="59">
          <cell r="A59" t="str">
            <v>Resultat etter skatt (årsresultat)</v>
          </cell>
        </row>
        <row r="61">
          <cell r="A61" t="str">
            <v>NØKKELTALL:</v>
          </cell>
        </row>
        <row r="62">
          <cell r="A62" t="str">
            <v>Dekningsgrad</v>
          </cell>
          <cell r="E62">
            <v>0.36755736863059618</v>
          </cell>
          <cell r="F62">
            <v>0.33846424178527507</v>
          </cell>
          <cell r="G62">
            <v>0.27755900756166546</v>
          </cell>
          <cell r="H62">
            <v>0.32871343284780019</v>
          </cell>
          <cell r="I62">
            <v>0.32979049576466518</v>
          </cell>
          <cell r="J62">
            <v>0.33385109612736974</v>
          </cell>
          <cell r="K62">
            <v>0.34102635878862331</v>
          </cell>
        </row>
        <row r="63">
          <cell r="A63" t="str">
            <v>Driftsmargin</v>
          </cell>
          <cell r="E63">
            <v>-0.1639730192892464</v>
          </cell>
          <cell r="F63">
            <v>-8.4226556551279655E-2</v>
          </cell>
          <cell r="G63">
            <v>8.271930036479648E-2</v>
          </cell>
          <cell r="H63">
            <v>-0.20002461331018237</v>
          </cell>
          <cell r="I63">
            <v>-0.13804908167451133</v>
          </cell>
          <cell r="J63">
            <v>9.5602882661166247E-2</v>
          </cell>
          <cell r="K63">
            <v>-5.3352623271552935E-2</v>
          </cell>
        </row>
        <row r="64">
          <cell r="A64" t="str">
            <v>Resultatmargin</v>
          </cell>
          <cell r="E64">
            <v>-0.16859482196539133</v>
          </cell>
          <cell r="F64">
            <v>-8.2297584880610564E-2</v>
          </cell>
          <cell r="G64">
            <v>9.8362041891141519E-2</v>
          </cell>
          <cell r="H64">
            <v>-0.2020177563630087</v>
          </cell>
          <cell r="I64">
            <v>-0.13548419837352979</v>
          </cell>
          <cell r="J64">
            <v>0.11535183494797993</v>
          </cell>
          <cell r="K64">
            <v>-5.2287569857327486E-2</v>
          </cell>
        </row>
        <row r="65">
          <cell r="A65" t="str">
            <v>Resultatmargin etter fordelte kostnader</v>
          </cell>
          <cell r="E65">
            <v>-0.16859482196539133</v>
          </cell>
          <cell r="F65">
            <v>-8.2297584880610564E-2</v>
          </cell>
          <cell r="G65">
            <v>9.8362041891141519E-2</v>
          </cell>
          <cell r="H65">
            <v>-0.2020177563630087</v>
          </cell>
          <cell r="I65">
            <v>-0.13548419837352979</v>
          </cell>
          <cell r="J65">
            <v>0.11535183494797993</v>
          </cell>
          <cell r="K65">
            <v>-5.2287569857327486E-2</v>
          </cell>
        </row>
        <row r="66">
          <cell r="A66" t="str">
            <v>Driftskostnad i % av omsetning 1)</v>
          </cell>
          <cell r="E66">
            <v>0.43134516961034913</v>
          </cell>
          <cell r="F66">
            <v>0.33106464397977309</v>
          </cell>
          <cell r="G66">
            <v>-0.12113159229821466</v>
          </cell>
          <cell r="H66">
            <v>0.42186411044955402</v>
          </cell>
          <cell r="I66">
            <v>0.37444335900331127</v>
          </cell>
          <cell r="J66">
            <v>-0.19566390470474915</v>
          </cell>
          <cell r="K66">
            <v>0.31097536486459149</v>
          </cell>
        </row>
        <row r="67">
          <cell r="A67" t="str">
            <v>Pers.kost pr. årsverk 2) 3)</v>
          </cell>
          <cell r="E67">
            <v>0.2795617817916457</v>
          </cell>
          <cell r="F67">
            <v>0.27260063898778492</v>
          </cell>
          <cell r="G67">
            <v>-6.961142803860787E-3</v>
          </cell>
          <cell r="H67">
            <v>0.27430440039273279</v>
          </cell>
          <cell r="I67">
            <v>0.28494292301723145</v>
          </cell>
          <cell r="J67">
            <v>1.0638522624498659E-2</v>
          </cell>
          <cell r="K67">
            <v>797.12128362435112</v>
          </cell>
        </row>
        <row r="68">
          <cell r="A68" t="str">
            <v>Andre dr.kost. pr. årsverk 2) 3)</v>
          </cell>
          <cell r="E68">
            <v>0</v>
          </cell>
          <cell r="F68" t="e">
            <v>#DIV/0!</v>
          </cell>
          <cell r="G68" t="e">
            <v>#DIV/0!</v>
          </cell>
          <cell r="J68">
            <v>0</v>
          </cell>
          <cell r="K68">
            <v>333.09261718449909</v>
          </cell>
        </row>
        <row r="70">
          <cell r="A70" t="str">
            <v>Årsverk - egne</v>
          </cell>
          <cell r="H70">
            <v>1057</v>
          </cell>
          <cell r="I70">
            <v>1195</v>
          </cell>
          <cell r="J70">
            <v>138</v>
          </cell>
          <cell r="K70">
            <v>1224</v>
          </cell>
        </row>
        <row r="71">
          <cell r="A71" t="str">
            <v>Årsverk - innleide</v>
          </cell>
          <cell r="H71">
            <v>59</v>
          </cell>
          <cell r="I71">
            <v>31</v>
          </cell>
          <cell r="J71">
            <v>-28</v>
          </cell>
          <cell r="K71">
            <v>21</v>
          </cell>
        </row>
        <row r="73">
          <cell r="A73" t="str">
            <v>Investeringer</v>
          </cell>
          <cell r="H73">
            <v>13</v>
          </cell>
          <cell r="I73">
            <v>93</v>
          </cell>
          <cell r="J73">
            <v>80</v>
          </cell>
          <cell r="K73">
            <v>263</v>
          </cell>
        </row>
        <row r="75">
          <cell r="A75" t="str">
            <v>1) Driftskostnad = Pers.kost. + andre driftskostnader</v>
          </cell>
        </row>
        <row r="76">
          <cell r="A76" t="str">
            <v>2) Annualisert</v>
          </cell>
        </row>
        <row r="77">
          <cell r="A77" t="str">
            <v>3) Tusen kr.</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BITDA"/>
      <sheetName val="2002 Total"/>
      <sheetName val="EBITDA mnd"/>
      <sheetName val="R2002"/>
      <sheetName val="B2002"/>
      <sheetName val="ASK"/>
      <sheetName val="Standardkalkyle"/>
      <sheetName val="Diagram DB"/>
      <sheetName val="Omsetning diagram"/>
      <sheetName val="Grunnlag diagram"/>
      <sheetName val="Grunndata"/>
      <sheetName val="A-sted"/>
      <sheetName val="K-kost"/>
    </sheetNames>
    <sheetDataSet>
      <sheetData sheetId="0" refreshError="1"/>
      <sheetData sheetId="1"/>
      <sheetData sheetId="2" refreshError="1"/>
      <sheetData sheetId="3"/>
      <sheetData sheetId="4"/>
      <sheetData sheetId="5" refreshError="1"/>
      <sheetData sheetId="6"/>
      <sheetData sheetId="7" refreshError="1"/>
      <sheetData sheetId="8" refreshError="1"/>
      <sheetData sheetId="9" refreshError="1"/>
      <sheetData sheetId="10" refreshError="1">
        <row r="3">
          <cell r="A3">
            <v>1</v>
          </cell>
          <cell r="B3" t="str">
            <v>Januar</v>
          </cell>
          <cell r="C3">
            <v>1</v>
          </cell>
        </row>
        <row r="4">
          <cell r="A4">
            <v>2</v>
          </cell>
          <cell r="B4" t="str">
            <v>Februar</v>
          </cell>
          <cell r="C4">
            <v>2</v>
          </cell>
        </row>
        <row r="5">
          <cell r="A5">
            <v>3</v>
          </cell>
          <cell r="B5" t="str">
            <v>Mars</v>
          </cell>
          <cell r="C5">
            <v>3</v>
          </cell>
        </row>
        <row r="6">
          <cell r="A6">
            <v>4</v>
          </cell>
          <cell r="B6" t="str">
            <v>April</v>
          </cell>
          <cell r="C6">
            <v>4</v>
          </cell>
        </row>
        <row r="7">
          <cell r="A7">
            <v>5</v>
          </cell>
          <cell r="B7" t="str">
            <v>Mai</v>
          </cell>
          <cell r="C7">
            <v>5</v>
          </cell>
        </row>
        <row r="8">
          <cell r="A8">
            <v>6</v>
          </cell>
          <cell r="B8" t="str">
            <v>Juni</v>
          </cell>
          <cell r="C8">
            <v>6</v>
          </cell>
        </row>
        <row r="9">
          <cell r="A9">
            <v>7</v>
          </cell>
          <cell r="B9" t="str">
            <v>Juli</v>
          </cell>
          <cell r="C9">
            <v>7</v>
          </cell>
        </row>
        <row r="10">
          <cell r="A10">
            <v>8</v>
          </cell>
          <cell r="B10" t="str">
            <v>August</v>
          </cell>
          <cell r="C10">
            <v>8</v>
          </cell>
        </row>
        <row r="11">
          <cell r="A11">
            <v>9</v>
          </cell>
          <cell r="B11" t="str">
            <v>September</v>
          </cell>
          <cell r="C11">
            <v>9</v>
          </cell>
        </row>
        <row r="12">
          <cell r="A12">
            <v>10</v>
          </cell>
          <cell r="B12" t="str">
            <v>Oktober</v>
          </cell>
          <cell r="C12">
            <v>10</v>
          </cell>
        </row>
        <row r="13">
          <cell r="A13">
            <v>11</v>
          </cell>
          <cell r="B13" t="str">
            <v>November</v>
          </cell>
          <cell r="C13">
            <v>11</v>
          </cell>
        </row>
        <row r="14">
          <cell r="A14">
            <v>12</v>
          </cell>
          <cell r="B14" t="str">
            <v>Desember</v>
          </cell>
          <cell r="C14">
            <v>12</v>
          </cell>
        </row>
      </sheetData>
      <sheetData sheetId="11"/>
      <sheetData sheetId="1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forma"/>
      <sheetName val="Grunndata"/>
      <sheetName val="tot"/>
      <sheetName val="CAPEX LRBP_Input"/>
      <sheetName val="Forside"/>
      <sheetName val="Front"/>
      <sheetName val="Sheet-8"/>
      <sheetName val="สรุปราคาค่าก่อสร้าง"/>
      <sheetName val="TB-2001-Apr'01"/>
      <sheetName val="TrialBalance Q3-2002"/>
      <sheetName val="1602-97"/>
      <sheetName val="19"/>
      <sheetName val="K-8"/>
      <sheetName val="เงินกู้ธนชาติ"/>
      <sheetName val="List_of_New_Sites_Propose2"/>
      <sheetName val="ADJ - RATE"/>
      <sheetName val="TOTAL PGS Group"/>
      <sheetName val="Sheet3"/>
      <sheetName val="Mar21"/>
      <sheetName val="Dtn-Jan 21  "/>
      <sheetName val="DTAC Telenor"/>
      <sheetName val="Account code for NewERP"/>
      <sheetName val="RC-New (VF.Feb21)"/>
      <sheetName val="list"/>
      <sheetName val="AARSPAK2"/>
      <sheetName val="Sheet1"/>
      <sheetName val="Employees"/>
      <sheetName val="UAD"/>
      <sheetName val="Basis P&amp;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stats"/>
      <sheetName val="Report Template"/>
      <sheetName val="Shareholder Structure"/>
      <sheetName val="Tariffs&amp;Traffic"/>
      <sheetName val="TPSA_Model"/>
      <sheetName val="__FDSCACHE__"/>
      <sheetName val="GSM"/>
      <sheetName val="Centertel_Model"/>
      <sheetName val="Centertel Consolidations"/>
      <sheetName val="TPSA_Capex"/>
      <sheetName val="TPSA_Group"/>
      <sheetName val="mwareValPrintout"/>
      <sheetName val="mwareTaxoPres"/>
      <sheetName val="Group_DCF"/>
      <sheetName val="Valuation Multiples"/>
      <sheetName val="Valuation Chart"/>
      <sheetName val="TPSA Q"/>
      <sheetName val="Dividend Chart"/>
      <sheetName val="Quarterly"/>
      <sheetName val="Consensus"/>
      <sheetName val="Mobile Ops Summary"/>
      <sheetName val="Centertel_Fins"/>
      <sheetName val="IS(PAS)consol"/>
      <sheetName val="CF(PAS)unconsol"/>
      <sheetName val="IS(PAS)unconsol"/>
      <sheetName val="GE 2"/>
      <sheetName val="Debt Summary"/>
      <sheetName val="Changes"/>
      <sheetName val="Benchmarking"/>
      <sheetName val="Chart Data"/>
      <sheetName val="Charts"/>
      <sheetName val="Sublink churn"/>
      <sheetName val="Link"/>
      <sheetName val="GE Upload"/>
      <sheetName val="FT-Link"/>
      <sheetName val="mwareDates"/>
      <sheetName val="Operational Changes"/>
      <sheetName val="mwarePreview"/>
      <sheetName val="Taglink"/>
      <sheetName val="MSAM Link"/>
      <sheetName val="TPSAQ link"/>
      <sheetName val="Quarterly_Table"/>
      <sheetName val="Quarterly Segments"/>
      <sheetName val="BS(PAS)unconsol"/>
      <sheetName val="CF(PAS)consol"/>
      <sheetName val="BS(PAS)consol"/>
      <sheetName val="Proportional"/>
      <sheetName val="Centertel_DCF"/>
      <sheetName val="TPSA_DCF"/>
      <sheetName val="mwareSettings"/>
      <sheetName val="Cellular_Market"/>
      <sheetName val="NMT"/>
      <sheetName val="Relative Pricing"/>
      <sheetName val="Sheet1"/>
      <sheetName val="xbrldates"/>
      <sheetName val="xbrlPreview"/>
      <sheetName val="xbrlSettings"/>
      <sheetName val="TPSA_WIP"/>
      <sheetName val="Macro_Assumptions"/>
      <sheetName val="MWare_Cached"/>
    </sheetNames>
    <sheetDataSet>
      <sheetData sheetId="0" refreshError="1"/>
      <sheetData sheetId="1" refreshError="1"/>
      <sheetData sheetId="2" refreshError="1"/>
      <sheetData sheetId="3" refreshError="1"/>
      <sheetData sheetId="4" refreshError="1">
        <row r="468">
          <cell r="O468">
            <v>7427.9247366746959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SOP"/>
      <sheetName val="Master"/>
      <sheetName val="Balance sheet and cash-flow"/>
      <sheetName val="Telkomsel"/>
      <sheetName val="Fixed"/>
      <sheetName val="Inputs"/>
      <sheetName val="Forecast changes"/>
      <sheetName val="Vs Consensus"/>
      <sheetName val="Snap"/>
      <sheetName val="VA"/>
      <sheetName val="Anna"/>
      <sheetName val="Lisbon - New"/>
      <sheetName val="Link for Singtel"/>
      <sheetName val="Reported Group Highlights"/>
      <sheetName val="Telkomsel-Indihome"/>
      <sheetName val="Enterprise"/>
      <sheetName val="Charts"/>
      <sheetName val="New vs. old"/>
      <sheetName val="Sheet1"/>
      <sheetName val="Spectrum workings"/>
      <sheetName val="Financials"/>
    </sheetNames>
    <sheetDataSet>
      <sheetData sheetId="0"/>
      <sheetData sheetId="1"/>
      <sheetData sheetId="2" refreshError="1"/>
      <sheetData sheetId="3"/>
      <sheetData sheetId="4">
        <row r="161">
          <cell r="BF161">
            <v>1016</v>
          </cell>
        </row>
      </sheetData>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BITDA"/>
      <sheetName val="2002 Total"/>
      <sheetName val="EBITDA mnd"/>
      <sheetName val="R2002"/>
      <sheetName val="B2002"/>
      <sheetName val="ASK"/>
      <sheetName val="Standardkalkyle"/>
      <sheetName val="Diagram DB"/>
      <sheetName val="Omsetning diagram"/>
      <sheetName val="Grunnlag diagram"/>
      <sheetName val="Grunndata"/>
      <sheetName val="A-sted"/>
      <sheetName val="K-kost"/>
    </sheetNames>
    <sheetDataSet>
      <sheetData sheetId="0" refreshError="1"/>
      <sheetData sheetId="1"/>
      <sheetData sheetId="2" refreshError="1"/>
      <sheetData sheetId="3"/>
      <sheetData sheetId="4"/>
      <sheetData sheetId="5" refreshError="1"/>
      <sheetData sheetId="6" refreshError="1"/>
      <sheetData sheetId="7" refreshError="1"/>
      <sheetData sheetId="8" refreshError="1"/>
      <sheetData sheetId="9" refreshError="1"/>
      <sheetData sheetId="10"/>
      <sheetData sheetId="11" refreshError="1">
        <row r="8">
          <cell r="A8" t="str">
            <v>92000</v>
          </cell>
          <cell r="B8">
            <v>572754.43999999994</v>
          </cell>
          <cell r="C8">
            <v>638109.75</v>
          </cell>
          <cell r="D8">
            <v>455414.35</v>
          </cell>
          <cell r="E8">
            <v>633339.72</v>
          </cell>
          <cell r="F8">
            <v>1213897.45</v>
          </cell>
          <cell r="G8">
            <v>1357058.72</v>
          </cell>
          <cell r="H8">
            <v>906607.45</v>
          </cell>
          <cell r="I8">
            <v>1485501.87</v>
          </cell>
          <cell r="J8">
            <v>1471471.16</v>
          </cell>
          <cell r="O8" t="str">
            <v>92000</v>
          </cell>
          <cell r="P8">
            <v>572754.43999999994</v>
          </cell>
          <cell r="Q8">
            <v>1210864.19</v>
          </cell>
          <cell r="R8">
            <v>1666278.54</v>
          </cell>
          <cell r="S8">
            <v>2299618.2599999998</v>
          </cell>
          <cell r="T8">
            <v>3513515.71</v>
          </cell>
          <cell r="U8">
            <v>4870574.43</v>
          </cell>
          <cell r="V8">
            <v>5777181.8799999999</v>
          </cell>
          <cell r="W8">
            <v>7262683.75</v>
          </cell>
          <cell r="X8">
            <v>8734154.9100000001</v>
          </cell>
          <cell r="Y8">
            <v>8734154.9100000001</v>
          </cell>
          <cell r="Z8">
            <v>8734154.9100000001</v>
          </cell>
          <cell r="AA8">
            <v>8734154.9100000001</v>
          </cell>
        </row>
        <row r="9">
          <cell r="A9" t="str">
            <v>92100</v>
          </cell>
          <cell r="B9">
            <v>154549.20000000001</v>
          </cell>
          <cell r="C9">
            <v>181790.48</v>
          </cell>
          <cell r="D9">
            <v>-52647.27</v>
          </cell>
          <cell r="E9">
            <v>94947.77</v>
          </cell>
          <cell r="F9">
            <v>104831.27</v>
          </cell>
          <cell r="G9">
            <v>84803.5</v>
          </cell>
          <cell r="H9">
            <v>80114.16</v>
          </cell>
          <cell r="I9">
            <v>83136.800000000003</v>
          </cell>
          <cell r="J9">
            <v>102074.35</v>
          </cell>
          <cell r="O9" t="str">
            <v>92100</v>
          </cell>
          <cell r="P9">
            <v>154549.20000000001</v>
          </cell>
          <cell r="Q9">
            <v>336339.68000000005</v>
          </cell>
          <cell r="R9">
            <v>283692.41000000003</v>
          </cell>
          <cell r="S9">
            <v>378640.18000000005</v>
          </cell>
          <cell r="T9">
            <v>483471.45000000007</v>
          </cell>
          <cell r="U9">
            <v>568274.95000000007</v>
          </cell>
          <cell r="V9">
            <v>648389.1100000001</v>
          </cell>
          <cell r="W9">
            <v>731525.91000000015</v>
          </cell>
          <cell r="X9">
            <v>833600.26000000013</v>
          </cell>
          <cell r="Y9">
            <v>833600.26000000013</v>
          </cell>
          <cell r="Z9">
            <v>833600.26000000013</v>
          </cell>
          <cell r="AA9">
            <v>833600.26000000013</v>
          </cell>
        </row>
        <row r="10">
          <cell r="A10" t="str">
            <v>92200</v>
          </cell>
          <cell r="B10">
            <v>808138.91</v>
          </cell>
          <cell r="C10">
            <v>978397.38</v>
          </cell>
          <cell r="D10">
            <v>1381144</v>
          </cell>
          <cell r="E10">
            <v>1168586.22</v>
          </cell>
          <cell r="F10">
            <v>373605.36</v>
          </cell>
          <cell r="G10">
            <v>887938.18</v>
          </cell>
          <cell r="H10">
            <v>652326.82999999996</v>
          </cell>
          <cell r="I10">
            <v>485790.25</v>
          </cell>
          <cell r="J10">
            <v>856444.17</v>
          </cell>
          <cell r="O10" t="str">
            <v>92200</v>
          </cell>
          <cell r="P10">
            <v>808138.91</v>
          </cell>
          <cell r="Q10">
            <v>1786536.29</v>
          </cell>
          <cell r="R10">
            <v>3167680.29</v>
          </cell>
          <cell r="S10">
            <v>4336266.51</v>
          </cell>
          <cell r="T10">
            <v>4709871.87</v>
          </cell>
          <cell r="U10">
            <v>5597810.0499999998</v>
          </cell>
          <cell r="V10">
            <v>6250136.8799999999</v>
          </cell>
          <cell r="W10">
            <v>6735927.1299999999</v>
          </cell>
          <cell r="X10">
            <v>7592371.2999999998</v>
          </cell>
          <cell r="Y10">
            <v>7592371.2999999998</v>
          </cell>
          <cell r="Z10">
            <v>7592371.2999999998</v>
          </cell>
          <cell r="AA10">
            <v>7592371.2999999998</v>
          </cell>
        </row>
        <row r="11">
          <cell r="A11" t="str">
            <v>92305</v>
          </cell>
          <cell r="C11">
            <v>813.5</v>
          </cell>
          <cell r="D11">
            <v>-300000</v>
          </cell>
          <cell r="G11">
            <v>2325000</v>
          </cell>
          <cell r="H11">
            <v>1666</v>
          </cell>
          <cell r="O11" t="str">
            <v>92305</v>
          </cell>
          <cell r="P11">
            <v>0</v>
          </cell>
          <cell r="Q11">
            <v>813.5</v>
          </cell>
          <cell r="R11">
            <v>-299186.5</v>
          </cell>
          <cell r="S11">
            <v>-299186.5</v>
          </cell>
          <cell r="T11">
            <v>-299186.5</v>
          </cell>
          <cell r="U11">
            <v>2025813.5</v>
          </cell>
          <cell r="V11">
            <v>2027479.5</v>
          </cell>
          <cell r="W11">
            <v>2027479.5</v>
          </cell>
          <cell r="X11">
            <v>2027479.5</v>
          </cell>
          <cell r="Y11">
            <v>2027479.5</v>
          </cell>
          <cell r="Z11">
            <v>2027479.5</v>
          </cell>
          <cell r="AA11">
            <v>2027479.5</v>
          </cell>
        </row>
        <row r="12">
          <cell r="A12" t="str">
            <v>92310</v>
          </cell>
          <cell r="C12">
            <v>-0.16000000000349246</v>
          </cell>
          <cell r="D12">
            <v>767</v>
          </cell>
          <cell r="H12">
            <v>1153</v>
          </cell>
          <cell r="I12">
            <v>83760</v>
          </cell>
          <cell r="J12">
            <v>34276.18</v>
          </cell>
          <cell r="O12" t="str">
            <v>92310</v>
          </cell>
          <cell r="P12">
            <v>0</v>
          </cell>
          <cell r="Q12">
            <v>-0.16000000000349246</v>
          </cell>
          <cell r="R12">
            <v>766.83999999999651</v>
          </cell>
          <cell r="S12">
            <v>766.83999999999651</v>
          </cell>
          <cell r="T12">
            <v>766.83999999999651</v>
          </cell>
          <cell r="U12">
            <v>766.83999999999651</v>
          </cell>
          <cell r="V12">
            <v>1919.8399999999965</v>
          </cell>
          <cell r="W12">
            <v>85679.84</v>
          </cell>
          <cell r="X12">
            <v>119956.01999999999</v>
          </cell>
          <cell r="Y12">
            <v>119956.01999999999</v>
          </cell>
          <cell r="Z12">
            <v>119956.01999999999</v>
          </cell>
          <cell r="AA12">
            <v>119956.01999999999</v>
          </cell>
        </row>
        <row r="13">
          <cell r="A13" t="str">
            <v>92320</v>
          </cell>
          <cell r="G13">
            <v>767.21</v>
          </cell>
          <cell r="J13">
            <v>32395.7</v>
          </cell>
          <cell r="O13" t="str">
            <v>92320</v>
          </cell>
          <cell r="P13">
            <v>0</v>
          </cell>
          <cell r="Q13">
            <v>0</v>
          </cell>
          <cell r="R13">
            <v>0</v>
          </cell>
          <cell r="S13">
            <v>0</v>
          </cell>
          <cell r="T13">
            <v>0</v>
          </cell>
          <cell r="U13">
            <v>767.21</v>
          </cell>
          <cell r="V13">
            <v>767.21</v>
          </cell>
          <cell r="W13">
            <v>767.21</v>
          </cell>
          <cell r="X13">
            <v>33162.910000000003</v>
          </cell>
          <cell r="Y13">
            <v>33162.910000000003</v>
          </cell>
          <cell r="Z13">
            <v>33162.910000000003</v>
          </cell>
          <cell r="AA13">
            <v>33162.910000000003</v>
          </cell>
        </row>
        <row r="14">
          <cell r="A14" t="str">
            <v>92325</v>
          </cell>
          <cell r="B14">
            <v>2310</v>
          </cell>
          <cell r="C14">
            <v>1970</v>
          </cell>
          <cell r="D14">
            <v>5995.72</v>
          </cell>
          <cell r="E14">
            <v>11770</v>
          </cell>
          <cell r="F14">
            <v>30554</v>
          </cell>
          <cell r="G14">
            <v>44286.95</v>
          </cell>
          <cell r="H14">
            <v>86700</v>
          </cell>
          <cell r="I14">
            <v>162097.73000000001</v>
          </cell>
          <cell r="J14">
            <v>163630.28</v>
          </cell>
          <cell r="O14" t="str">
            <v>92325</v>
          </cell>
          <cell r="P14">
            <v>2310</v>
          </cell>
          <cell r="Q14">
            <v>4280</v>
          </cell>
          <cell r="R14">
            <v>10275.720000000001</v>
          </cell>
          <cell r="S14">
            <v>22045.72</v>
          </cell>
          <cell r="T14">
            <v>52599.72</v>
          </cell>
          <cell r="U14">
            <v>96886.67</v>
          </cell>
          <cell r="V14">
            <v>183586.66999999998</v>
          </cell>
          <cell r="W14">
            <v>345684.4</v>
          </cell>
          <cell r="X14">
            <v>509314.68000000005</v>
          </cell>
          <cell r="Y14">
            <v>509314.68000000005</v>
          </cell>
          <cell r="Z14">
            <v>509314.68000000005</v>
          </cell>
          <cell r="AA14">
            <v>509314.68000000005</v>
          </cell>
        </row>
        <row r="15">
          <cell r="A15" t="str">
            <v>92330</v>
          </cell>
          <cell r="F15">
            <v>1942.25</v>
          </cell>
          <cell r="O15" t="str">
            <v>92330</v>
          </cell>
          <cell r="P15">
            <v>0</v>
          </cell>
          <cell r="Q15">
            <v>0</v>
          </cell>
          <cell r="R15">
            <v>0</v>
          </cell>
          <cell r="S15">
            <v>0</v>
          </cell>
          <cell r="T15">
            <v>1942.25</v>
          </cell>
          <cell r="U15">
            <v>1942.25</v>
          </cell>
          <cell r="V15">
            <v>1942.25</v>
          </cell>
          <cell r="W15">
            <v>1942.25</v>
          </cell>
          <cell r="X15">
            <v>1942.25</v>
          </cell>
          <cell r="Y15">
            <v>1942.25</v>
          </cell>
          <cell r="Z15">
            <v>1942.25</v>
          </cell>
          <cell r="AA15">
            <v>1942.25</v>
          </cell>
        </row>
        <row r="16">
          <cell r="A16" t="str">
            <v>92335</v>
          </cell>
          <cell r="D16">
            <v>55633.68</v>
          </cell>
          <cell r="E16">
            <v>1743.93</v>
          </cell>
          <cell r="O16" t="str">
            <v>92335</v>
          </cell>
          <cell r="P16">
            <v>0</v>
          </cell>
          <cell r="Q16">
            <v>0</v>
          </cell>
          <cell r="R16">
            <v>55633.68</v>
          </cell>
          <cell r="S16">
            <v>57377.61</v>
          </cell>
          <cell r="T16">
            <v>57377.61</v>
          </cell>
          <cell r="U16">
            <v>57377.61</v>
          </cell>
          <cell r="V16">
            <v>57377.61</v>
          </cell>
          <cell r="W16">
            <v>57377.61</v>
          </cell>
          <cell r="X16">
            <v>57377.61</v>
          </cell>
          <cell r="Y16">
            <v>57377.61</v>
          </cell>
          <cell r="Z16">
            <v>57377.61</v>
          </cell>
          <cell r="AA16">
            <v>57377.61</v>
          </cell>
        </row>
        <row r="17">
          <cell r="A17" t="str">
            <v>92340</v>
          </cell>
          <cell r="C17">
            <v>64</v>
          </cell>
          <cell r="O17" t="str">
            <v>92340</v>
          </cell>
          <cell r="P17">
            <v>0</v>
          </cell>
          <cell r="Q17">
            <v>64</v>
          </cell>
          <cell r="R17">
            <v>64</v>
          </cell>
          <cell r="S17">
            <v>64</v>
          </cell>
          <cell r="T17">
            <v>64</v>
          </cell>
          <cell r="U17">
            <v>64</v>
          </cell>
          <cell r="V17">
            <v>64</v>
          </cell>
          <cell r="W17">
            <v>64</v>
          </cell>
          <cell r="X17">
            <v>64</v>
          </cell>
          <cell r="Y17">
            <v>64</v>
          </cell>
          <cell r="Z17">
            <v>64</v>
          </cell>
          <cell r="AA17">
            <v>64</v>
          </cell>
        </row>
        <row r="18">
          <cell r="A18" t="str">
            <v>92350</v>
          </cell>
          <cell r="F18">
            <v>258</v>
          </cell>
          <cell r="G18">
            <v>140</v>
          </cell>
          <cell r="O18" t="str">
            <v>92350</v>
          </cell>
          <cell r="P18">
            <v>0</v>
          </cell>
          <cell r="Q18">
            <v>0</v>
          </cell>
          <cell r="R18">
            <v>0</v>
          </cell>
          <cell r="S18">
            <v>0</v>
          </cell>
          <cell r="T18">
            <v>258</v>
          </cell>
          <cell r="U18">
            <v>398</v>
          </cell>
          <cell r="V18">
            <v>398</v>
          </cell>
          <cell r="W18">
            <v>398</v>
          </cell>
          <cell r="X18">
            <v>398</v>
          </cell>
          <cell r="Y18">
            <v>398</v>
          </cell>
          <cell r="Z18">
            <v>398</v>
          </cell>
          <cell r="AA18">
            <v>398</v>
          </cell>
        </row>
        <row r="19">
          <cell r="A19" t="str">
            <v>92355</v>
          </cell>
          <cell r="C19">
            <v>2995.3499999999767</v>
          </cell>
          <cell r="D19">
            <v>4280.38</v>
          </cell>
          <cell r="E19">
            <v>88460.32</v>
          </cell>
          <cell r="F19">
            <v>22633.599999999999</v>
          </cell>
          <cell r="G19">
            <v>276.91000000000003</v>
          </cell>
          <cell r="H19">
            <v>464.1</v>
          </cell>
          <cell r="O19" t="str">
            <v>92355</v>
          </cell>
          <cell r="P19">
            <v>0</v>
          </cell>
          <cell r="Q19">
            <v>2995.3499999999767</v>
          </cell>
          <cell r="R19">
            <v>7275.7299999999768</v>
          </cell>
          <cell r="S19">
            <v>95736.049999999988</v>
          </cell>
          <cell r="T19">
            <v>118369.65</v>
          </cell>
          <cell r="U19">
            <v>118646.56</v>
          </cell>
          <cell r="V19">
            <v>119110.66</v>
          </cell>
          <cell r="W19">
            <v>119110.66</v>
          </cell>
          <cell r="X19">
            <v>119110.66</v>
          </cell>
          <cell r="Y19">
            <v>119110.66</v>
          </cell>
          <cell r="Z19">
            <v>119110.66</v>
          </cell>
          <cell r="AA19">
            <v>119110.66</v>
          </cell>
        </row>
        <row r="20">
          <cell r="A20" t="str">
            <v>92360</v>
          </cell>
          <cell r="C20">
            <v>784.68</v>
          </cell>
          <cell r="O20" t="str">
            <v>92360</v>
          </cell>
          <cell r="P20">
            <v>0</v>
          </cell>
          <cell r="Q20">
            <v>784.68</v>
          </cell>
          <cell r="R20">
            <v>784.68</v>
          </cell>
          <cell r="S20">
            <v>784.68</v>
          </cell>
          <cell r="T20">
            <v>784.68</v>
          </cell>
          <cell r="U20">
            <v>784.68</v>
          </cell>
          <cell r="V20">
            <v>784.68</v>
          </cell>
          <cell r="W20">
            <v>784.68</v>
          </cell>
          <cell r="X20">
            <v>784.68</v>
          </cell>
          <cell r="Y20">
            <v>784.68</v>
          </cell>
          <cell r="Z20">
            <v>784.68</v>
          </cell>
          <cell r="AA20">
            <v>784.68</v>
          </cell>
        </row>
        <row r="21">
          <cell r="A21" t="str">
            <v>92365</v>
          </cell>
          <cell r="J21">
            <v>0</v>
          </cell>
          <cell r="O21" t="str">
            <v>92365</v>
          </cell>
          <cell r="P21">
            <v>0</v>
          </cell>
          <cell r="Q21">
            <v>0</v>
          </cell>
          <cell r="R21">
            <v>0</v>
          </cell>
          <cell r="S21">
            <v>0</v>
          </cell>
          <cell r="T21">
            <v>0</v>
          </cell>
          <cell r="U21">
            <v>0</v>
          </cell>
          <cell r="V21">
            <v>0</v>
          </cell>
          <cell r="W21">
            <v>0</v>
          </cell>
          <cell r="X21">
            <v>0</v>
          </cell>
          <cell r="Y21">
            <v>0</v>
          </cell>
          <cell r="Z21">
            <v>0</v>
          </cell>
          <cell r="AA21">
            <v>0</v>
          </cell>
        </row>
        <row r="22">
          <cell r="A22" t="str">
            <v>92370</v>
          </cell>
          <cell r="C22">
            <v>5334</v>
          </cell>
          <cell r="D22">
            <v>0</v>
          </cell>
          <cell r="I22">
            <v>406.5</v>
          </cell>
          <cell r="O22" t="str">
            <v>92370</v>
          </cell>
          <cell r="P22">
            <v>0</v>
          </cell>
          <cell r="Q22">
            <v>5334</v>
          </cell>
          <cell r="R22">
            <v>5334</v>
          </cell>
          <cell r="S22">
            <v>5334</v>
          </cell>
          <cell r="T22">
            <v>5334</v>
          </cell>
          <cell r="U22">
            <v>5334</v>
          </cell>
          <cell r="V22">
            <v>5334</v>
          </cell>
          <cell r="W22">
            <v>5740.5</v>
          </cell>
          <cell r="X22">
            <v>5740.5</v>
          </cell>
          <cell r="Y22">
            <v>5740.5</v>
          </cell>
          <cell r="Z22">
            <v>5740.5</v>
          </cell>
          <cell r="AA22">
            <v>5740.5</v>
          </cell>
        </row>
        <row r="23">
          <cell r="A23" t="str">
            <v>92375</v>
          </cell>
          <cell r="C23">
            <v>5069.76</v>
          </cell>
          <cell r="D23">
            <v>863.71</v>
          </cell>
          <cell r="F23">
            <v>4700.6499999999996</v>
          </cell>
          <cell r="H23">
            <v>101.82</v>
          </cell>
          <cell r="O23" t="str">
            <v>92375</v>
          </cell>
          <cell r="P23">
            <v>0</v>
          </cell>
          <cell r="Q23">
            <v>5069.76</v>
          </cell>
          <cell r="R23">
            <v>5933.47</v>
          </cell>
          <cell r="S23">
            <v>5933.47</v>
          </cell>
          <cell r="T23">
            <v>10634.119999999999</v>
          </cell>
          <cell r="U23">
            <v>10634.119999999999</v>
          </cell>
          <cell r="V23">
            <v>10735.939999999999</v>
          </cell>
          <cell r="W23">
            <v>10735.939999999999</v>
          </cell>
          <cell r="X23">
            <v>10735.939999999999</v>
          </cell>
          <cell r="Y23">
            <v>10735.939999999999</v>
          </cell>
          <cell r="Z23">
            <v>10735.939999999999</v>
          </cell>
          <cell r="AA23">
            <v>10735.939999999999</v>
          </cell>
        </row>
        <row r="24">
          <cell r="A24" t="str">
            <v>92387</v>
          </cell>
          <cell r="G24">
            <v>12181.01</v>
          </cell>
          <cell r="J24">
            <v>1330</v>
          </cell>
          <cell r="O24" t="str">
            <v>92387</v>
          </cell>
          <cell r="P24">
            <v>0</v>
          </cell>
          <cell r="Q24">
            <v>0</v>
          </cell>
          <cell r="R24">
            <v>0</v>
          </cell>
          <cell r="S24">
            <v>0</v>
          </cell>
          <cell r="T24">
            <v>0</v>
          </cell>
          <cell r="U24">
            <v>12181.01</v>
          </cell>
          <cell r="V24">
            <v>12181.01</v>
          </cell>
          <cell r="W24">
            <v>12181.01</v>
          </cell>
          <cell r="X24">
            <v>13511.01</v>
          </cell>
          <cell r="Y24">
            <v>13511.01</v>
          </cell>
          <cell r="Z24">
            <v>13511.01</v>
          </cell>
          <cell r="AA24">
            <v>13511.01</v>
          </cell>
        </row>
        <row r="25">
          <cell r="A25" t="str">
            <v>92390</v>
          </cell>
          <cell r="B25">
            <v>67167.44</v>
          </cell>
          <cell r="C25">
            <v>58636.98</v>
          </cell>
          <cell r="D25">
            <v>232738</v>
          </cell>
          <cell r="E25">
            <v>29266.03</v>
          </cell>
          <cell r="F25">
            <v>330.5</v>
          </cell>
          <cell r="H25">
            <v>1764.53</v>
          </cell>
          <cell r="I25">
            <v>87348.58</v>
          </cell>
          <cell r="J25">
            <v>17985.02</v>
          </cell>
          <cell r="O25" t="str">
            <v>92390</v>
          </cell>
          <cell r="P25">
            <v>67167.44</v>
          </cell>
          <cell r="Q25">
            <v>125804.42000000001</v>
          </cell>
          <cell r="R25">
            <v>358542.42000000004</v>
          </cell>
          <cell r="S25">
            <v>387808.45000000007</v>
          </cell>
          <cell r="T25">
            <v>388138.95000000007</v>
          </cell>
          <cell r="U25">
            <v>388138.95000000007</v>
          </cell>
          <cell r="V25">
            <v>389903.4800000001</v>
          </cell>
          <cell r="W25">
            <v>477252.06000000011</v>
          </cell>
          <cell r="X25">
            <v>495237.08000000013</v>
          </cell>
          <cell r="Y25">
            <v>495237.08000000013</v>
          </cell>
          <cell r="Z25">
            <v>495237.08000000013</v>
          </cell>
          <cell r="AA25">
            <v>495237.08000000013</v>
          </cell>
        </row>
        <row r="26">
          <cell r="A26" t="str">
            <v>92395</v>
          </cell>
          <cell r="D26">
            <v>494</v>
          </cell>
          <cell r="E26">
            <v>655.35</v>
          </cell>
          <cell r="H26">
            <v>666.4</v>
          </cell>
          <cell r="O26" t="str">
            <v>92395</v>
          </cell>
          <cell r="P26">
            <v>0</v>
          </cell>
          <cell r="Q26">
            <v>0</v>
          </cell>
          <cell r="R26">
            <v>494</v>
          </cell>
          <cell r="S26">
            <v>1149.3499999999999</v>
          </cell>
          <cell r="T26">
            <v>1149.3499999999999</v>
          </cell>
          <cell r="U26">
            <v>1149.3499999999999</v>
          </cell>
          <cell r="V26">
            <v>1815.75</v>
          </cell>
          <cell r="W26">
            <v>1815.75</v>
          </cell>
          <cell r="X26">
            <v>1815.75</v>
          </cell>
          <cell r="Y26">
            <v>1815.75</v>
          </cell>
          <cell r="Z26">
            <v>1815.75</v>
          </cell>
          <cell r="AA26">
            <v>1815.75</v>
          </cell>
        </row>
        <row r="27">
          <cell r="A27" t="str">
            <v>93000</v>
          </cell>
          <cell r="B27">
            <v>148262.76999999999</v>
          </cell>
          <cell r="C27">
            <v>230750.43</v>
          </cell>
          <cell r="D27">
            <v>250927.11</v>
          </cell>
          <cell r="E27">
            <v>250453.09</v>
          </cell>
          <cell r="F27">
            <v>163469.38</v>
          </cell>
          <cell r="G27">
            <v>218457.27</v>
          </cell>
          <cell r="H27">
            <v>210941.85</v>
          </cell>
          <cell r="I27">
            <v>144187.63</v>
          </cell>
          <cell r="J27">
            <v>221217.87</v>
          </cell>
          <cell r="O27" t="str">
            <v>93000</v>
          </cell>
          <cell r="P27">
            <v>148262.76999999999</v>
          </cell>
          <cell r="Q27">
            <v>379013.19999999995</v>
          </cell>
          <cell r="R27">
            <v>629940.30999999994</v>
          </cell>
          <cell r="S27">
            <v>880393.39999999991</v>
          </cell>
          <cell r="T27">
            <v>1043862.7799999999</v>
          </cell>
          <cell r="U27">
            <v>1262320.0499999998</v>
          </cell>
          <cell r="V27">
            <v>1473261.9</v>
          </cell>
          <cell r="W27">
            <v>1617449.5299999998</v>
          </cell>
          <cell r="X27">
            <v>1838667.4</v>
          </cell>
          <cell r="Y27">
            <v>1838667.4</v>
          </cell>
          <cell r="Z27">
            <v>1838667.4</v>
          </cell>
          <cell r="AA27">
            <v>1838667.4</v>
          </cell>
        </row>
        <row r="28">
          <cell r="A28" t="str">
            <v>93110</v>
          </cell>
          <cell r="B28">
            <v>838111.01</v>
          </cell>
          <cell r="C28">
            <v>-350432.81</v>
          </cell>
          <cell r="D28">
            <v>275632.12</v>
          </cell>
          <cell r="E28">
            <v>316121.59999999998</v>
          </cell>
          <cell r="F28">
            <v>246404.74</v>
          </cell>
          <cell r="G28">
            <v>179780.08</v>
          </cell>
          <cell r="H28">
            <v>179511.45</v>
          </cell>
          <cell r="I28">
            <v>266467.59000000003</v>
          </cell>
          <cell r="J28">
            <v>253212.84</v>
          </cell>
          <cell r="O28" t="str">
            <v>93110</v>
          </cell>
          <cell r="P28">
            <v>838111.01</v>
          </cell>
          <cell r="Q28">
            <v>487678.2</v>
          </cell>
          <cell r="R28">
            <v>763310.32000000007</v>
          </cell>
          <cell r="S28">
            <v>1079431.92</v>
          </cell>
          <cell r="T28">
            <v>1325836.6599999999</v>
          </cell>
          <cell r="U28">
            <v>1505616.74</v>
          </cell>
          <cell r="V28">
            <v>1685128.19</v>
          </cell>
          <cell r="W28">
            <v>1951595.78</v>
          </cell>
          <cell r="X28">
            <v>2204808.62</v>
          </cell>
          <cell r="Y28">
            <v>2204808.62</v>
          </cell>
          <cell r="Z28">
            <v>2204808.62</v>
          </cell>
          <cell r="AA28">
            <v>2204808.62</v>
          </cell>
        </row>
        <row r="29">
          <cell r="A29" t="str">
            <v>93120</v>
          </cell>
          <cell r="B29">
            <v>35616.31</v>
          </cell>
          <cell r="C29">
            <v>437094.41</v>
          </cell>
          <cell r="D29">
            <v>147177.75</v>
          </cell>
          <cell r="E29">
            <v>250063.59</v>
          </cell>
          <cell r="F29">
            <v>234113.01</v>
          </cell>
          <cell r="G29">
            <v>207419.15</v>
          </cell>
          <cell r="H29">
            <v>153930.07999999999</v>
          </cell>
          <cell r="I29">
            <v>281520.03000000003</v>
          </cell>
          <cell r="J29">
            <v>246177.5</v>
          </cell>
          <cell r="O29" t="str">
            <v>93120</v>
          </cell>
          <cell r="P29">
            <v>35616.31</v>
          </cell>
          <cell r="Q29">
            <v>472710.72</v>
          </cell>
          <cell r="R29">
            <v>619888.47</v>
          </cell>
          <cell r="S29">
            <v>869952.05999999994</v>
          </cell>
          <cell r="T29">
            <v>1104065.0699999998</v>
          </cell>
          <cell r="U29">
            <v>1311484.2199999997</v>
          </cell>
          <cell r="V29">
            <v>1465414.2999999998</v>
          </cell>
          <cell r="W29">
            <v>1746934.3299999998</v>
          </cell>
          <cell r="X29">
            <v>1993111.8299999998</v>
          </cell>
          <cell r="Y29">
            <v>1993111.8299999998</v>
          </cell>
          <cell r="Z29">
            <v>1993111.8299999998</v>
          </cell>
          <cell r="AA29">
            <v>1993111.8299999998</v>
          </cell>
        </row>
        <row r="30">
          <cell r="A30" t="str">
            <v>93130</v>
          </cell>
          <cell r="B30">
            <v>402161.65</v>
          </cell>
          <cell r="C30">
            <v>316456.31</v>
          </cell>
          <cell r="D30">
            <v>255215.4</v>
          </cell>
          <cell r="E30">
            <v>331939.51</v>
          </cell>
          <cell r="F30">
            <v>319634.78999999998</v>
          </cell>
          <cell r="G30">
            <v>220350.23</v>
          </cell>
          <cell r="H30">
            <v>217547.94</v>
          </cell>
          <cell r="I30">
            <v>301201.89</v>
          </cell>
          <cell r="J30">
            <v>336939.35</v>
          </cell>
          <cell r="O30" t="str">
            <v>93130</v>
          </cell>
          <cell r="P30">
            <v>402161.65</v>
          </cell>
          <cell r="Q30">
            <v>718617.96</v>
          </cell>
          <cell r="R30">
            <v>973833.36</v>
          </cell>
          <cell r="S30">
            <v>1305772.8700000001</v>
          </cell>
          <cell r="T30">
            <v>1625407.6600000001</v>
          </cell>
          <cell r="U30">
            <v>1845757.8900000001</v>
          </cell>
          <cell r="V30">
            <v>2063305.83</v>
          </cell>
          <cell r="W30">
            <v>2364507.7200000002</v>
          </cell>
          <cell r="X30">
            <v>2701447.0700000003</v>
          </cell>
          <cell r="Y30">
            <v>2701447.0700000003</v>
          </cell>
          <cell r="Z30">
            <v>2701447.0700000003</v>
          </cell>
          <cell r="AA30">
            <v>2701447.0700000003</v>
          </cell>
        </row>
        <row r="31">
          <cell r="A31" t="str">
            <v>93150</v>
          </cell>
          <cell r="B31">
            <v>40482.629999999997</v>
          </cell>
          <cell r="C31">
            <v>174544.55</v>
          </cell>
          <cell r="D31">
            <v>144281.84</v>
          </cell>
          <cell r="E31">
            <v>9173.06</v>
          </cell>
          <cell r="F31">
            <v>107321.3</v>
          </cell>
          <cell r="G31">
            <v>68657.23</v>
          </cell>
          <cell r="H31">
            <v>100005.52</v>
          </cell>
          <cell r="I31">
            <v>120258.91</v>
          </cell>
          <cell r="J31">
            <v>121412.44</v>
          </cell>
          <cell r="O31" t="str">
            <v>93150</v>
          </cell>
          <cell r="P31">
            <v>40482.629999999997</v>
          </cell>
          <cell r="Q31">
            <v>215027.18</v>
          </cell>
          <cell r="R31">
            <v>359309.02</v>
          </cell>
          <cell r="S31">
            <v>368482.08</v>
          </cell>
          <cell r="T31">
            <v>475803.38</v>
          </cell>
          <cell r="U31">
            <v>544460.61</v>
          </cell>
          <cell r="V31">
            <v>644466.13</v>
          </cell>
          <cell r="W31">
            <v>764725.04</v>
          </cell>
          <cell r="X31">
            <v>886137.48</v>
          </cell>
          <cell r="Y31">
            <v>886137.48</v>
          </cell>
          <cell r="Z31">
            <v>886137.48</v>
          </cell>
          <cell r="AA31">
            <v>886137.48</v>
          </cell>
        </row>
        <row r="32">
          <cell r="A32" t="str">
            <v>93200</v>
          </cell>
          <cell r="B32">
            <v>466430.75</v>
          </cell>
          <cell r="C32">
            <v>632403.06999999995</v>
          </cell>
          <cell r="D32">
            <v>534486.89</v>
          </cell>
          <cell r="E32">
            <v>607306.52</v>
          </cell>
          <cell r="F32">
            <v>549195.06999999995</v>
          </cell>
          <cell r="G32">
            <v>462982.16</v>
          </cell>
          <cell r="H32">
            <v>328035.63</v>
          </cell>
          <cell r="I32">
            <v>571094.92000000004</v>
          </cell>
          <cell r="J32">
            <v>615783.69999999995</v>
          </cell>
          <cell r="O32" t="str">
            <v>93200</v>
          </cell>
          <cell r="P32">
            <v>466430.75</v>
          </cell>
          <cell r="Q32">
            <v>1098833.8199999998</v>
          </cell>
          <cell r="R32">
            <v>1633320.71</v>
          </cell>
          <cell r="S32">
            <v>2240627.23</v>
          </cell>
          <cell r="T32">
            <v>2789822.3</v>
          </cell>
          <cell r="U32">
            <v>3252804.46</v>
          </cell>
          <cell r="V32">
            <v>3580840.09</v>
          </cell>
          <cell r="W32">
            <v>4151935.01</v>
          </cell>
          <cell r="X32">
            <v>4767718.71</v>
          </cell>
          <cell r="Y32">
            <v>4767718.71</v>
          </cell>
          <cell r="Z32">
            <v>4767718.71</v>
          </cell>
          <cell r="AA32">
            <v>4767718.71</v>
          </cell>
        </row>
        <row r="33">
          <cell r="A33" t="str">
            <v>93300</v>
          </cell>
          <cell r="B33">
            <v>318087.92</v>
          </cell>
          <cell r="C33">
            <v>399476.15</v>
          </cell>
          <cell r="D33">
            <v>423306.91</v>
          </cell>
          <cell r="E33">
            <v>418291.79</v>
          </cell>
          <cell r="F33">
            <v>353357.96</v>
          </cell>
          <cell r="G33">
            <v>384061.18</v>
          </cell>
          <cell r="H33">
            <v>258426.69</v>
          </cell>
          <cell r="I33">
            <v>385136.55</v>
          </cell>
          <cell r="J33">
            <v>434136.87</v>
          </cell>
          <cell r="O33" t="str">
            <v>93300</v>
          </cell>
          <cell r="P33">
            <v>318087.92</v>
          </cell>
          <cell r="Q33">
            <v>717564.07000000007</v>
          </cell>
          <cell r="R33">
            <v>1140870.98</v>
          </cell>
          <cell r="S33">
            <v>1559162.77</v>
          </cell>
          <cell r="T33">
            <v>1912520.73</v>
          </cell>
          <cell r="U33">
            <v>2296581.91</v>
          </cell>
          <cell r="V33">
            <v>2555008.6</v>
          </cell>
          <cell r="W33">
            <v>2940145.15</v>
          </cell>
          <cell r="X33">
            <v>3374282.02</v>
          </cell>
          <cell r="Y33">
            <v>3374282.02</v>
          </cell>
          <cell r="Z33">
            <v>3374282.02</v>
          </cell>
          <cell r="AA33">
            <v>3374282.02</v>
          </cell>
        </row>
        <row r="34">
          <cell r="A34" t="str">
            <v>93400</v>
          </cell>
          <cell r="B34">
            <v>166675.70000000001</v>
          </cell>
          <cell r="C34">
            <v>884139.99</v>
          </cell>
          <cell r="D34">
            <v>446130.11</v>
          </cell>
          <cell r="E34">
            <v>350469.27</v>
          </cell>
          <cell r="F34">
            <v>414043.75</v>
          </cell>
          <cell r="G34">
            <v>479006.54</v>
          </cell>
          <cell r="H34">
            <v>396794.95</v>
          </cell>
          <cell r="I34">
            <v>494917.31</v>
          </cell>
          <cell r="J34">
            <v>410201.34</v>
          </cell>
          <cell r="O34" t="str">
            <v>93400</v>
          </cell>
          <cell r="P34">
            <v>166675.70000000001</v>
          </cell>
          <cell r="Q34">
            <v>1050815.69</v>
          </cell>
          <cell r="R34">
            <v>1496945.7999999998</v>
          </cell>
          <cell r="S34">
            <v>1847415.0699999998</v>
          </cell>
          <cell r="T34">
            <v>2261458.8199999998</v>
          </cell>
          <cell r="U34">
            <v>2740465.36</v>
          </cell>
          <cell r="V34">
            <v>3137260.31</v>
          </cell>
          <cell r="W34">
            <v>3632177.62</v>
          </cell>
          <cell r="X34">
            <v>4042378.96</v>
          </cell>
          <cell r="Y34">
            <v>4042378.96</v>
          </cell>
          <cell r="Z34">
            <v>4042378.96</v>
          </cell>
          <cell r="AA34">
            <v>4042378.96</v>
          </cell>
        </row>
        <row r="35">
          <cell r="A35" t="str">
            <v>93500</v>
          </cell>
          <cell r="B35">
            <v>574802.68000000005</v>
          </cell>
          <cell r="C35">
            <v>56956.49</v>
          </cell>
          <cell r="D35">
            <v>187665.51</v>
          </cell>
          <cell r="E35">
            <v>448583.7</v>
          </cell>
          <cell r="F35">
            <v>967807.07</v>
          </cell>
          <cell r="G35">
            <v>86891.040000000066</v>
          </cell>
          <cell r="H35">
            <v>980962.6</v>
          </cell>
          <cell r="I35">
            <v>473239.34</v>
          </cell>
          <cell r="J35">
            <v>544567.19999999995</v>
          </cell>
          <cell r="O35" t="str">
            <v>93500</v>
          </cell>
          <cell r="P35">
            <v>574802.68000000005</v>
          </cell>
          <cell r="Q35">
            <v>631759.17000000004</v>
          </cell>
          <cell r="R35">
            <v>819424.68</v>
          </cell>
          <cell r="S35">
            <v>1268008.3800000001</v>
          </cell>
          <cell r="T35">
            <v>2235815.4500000002</v>
          </cell>
          <cell r="U35">
            <v>2322706.4900000002</v>
          </cell>
          <cell r="V35">
            <v>3303669.0900000003</v>
          </cell>
          <cell r="W35">
            <v>3776908.43</v>
          </cell>
          <cell r="X35">
            <v>4321475.63</v>
          </cell>
          <cell r="Y35">
            <v>4321475.63</v>
          </cell>
          <cell r="Z35">
            <v>4321475.63</v>
          </cell>
          <cell r="AA35">
            <v>4321475.63</v>
          </cell>
        </row>
        <row r="36">
          <cell r="A36" t="str">
            <v>93550</v>
          </cell>
          <cell r="B36">
            <v>775470.37</v>
          </cell>
          <cell r="C36">
            <v>660106.03</v>
          </cell>
          <cell r="D36">
            <v>677748.4</v>
          </cell>
          <cell r="E36">
            <v>801176.83</v>
          </cell>
          <cell r="F36">
            <v>735927.51</v>
          </cell>
          <cell r="G36">
            <v>547091.32999999996</v>
          </cell>
          <cell r="H36">
            <v>858161.08</v>
          </cell>
          <cell r="I36">
            <v>625363.65</v>
          </cell>
          <cell r="J36">
            <v>715900.49</v>
          </cell>
          <cell r="O36" t="str">
            <v>93550</v>
          </cell>
          <cell r="P36">
            <v>775470.37</v>
          </cell>
          <cell r="Q36">
            <v>1435576.4</v>
          </cell>
          <cell r="R36">
            <v>2113324.7999999998</v>
          </cell>
          <cell r="S36">
            <v>2914501.63</v>
          </cell>
          <cell r="T36">
            <v>3650429.1399999997</v>
          </cell>
          <cell r="U36">
            <v>4197520.47</v>
          </cell>
          <cell r="V36">
            <v>5055681.55</v>
          </cell>
          <cell r="W36">
            <v>5681045.2000000002</v>
          </cell>
          <cell r="X36">
            <v>6396945.6900000004</v>
          </cell>
          <cell r="Y36">
            <v>6396945.6900000004</v>
          </cell>
          <cell r="Z36">
            <v>6396945.6900000004</v>
          </cell>
          <cell r="AA36">
            <v>6396945.6900000004</v>
          </cell>
        </row>
        <row r="37">
          <cell r="A37" t="str">
            <v>93600</v>
          </cell>
          <cell r="B37">
            <v>1218911.99</v>
          </cell>
          <cell r="C37">
            <v>1194422.7</v>
          </cell>
          <cell r="D37">
            <v>1061550.6100000001</v>
          </cell>
          <cell r="E37">
            <v>1060979.99</v>
          </cell>
          <cell r="F37">
            <v>1203023.8600000001</v>
          </cell>
          <cell r="G37">
            <v>1165314.1499999999</v>
          </cell>
          <cell r="H37">
            <v>1165579.3899999999</v>
          </cell>
          <cell r="I37">
            <v>1294197.93</v>
          </cell>
          <cell r="J37">
            <v>1133771.8</v>
          </cell>
          <cell r="O37" t="str">
            <v>93600</v>
          </cell>
          <cell r="P37">
            <v>1218911.99</v>
          </cell>
          <cell r="Q37">
            <v>2413334.69</v>
          </cell>
          <cell r="R37">
            <v>3474885.3</v>
          </cell>
          <cell r="S37">
            <v>4535865.29</v>
          </cell>
          <cell r="T37">
            <v>5738889.1500000004</v>
          </cell>
          <cell r="U37">
            <v>6904203.3000000007</v>
          </cell>
          <cell r="V37">
            <v>8069782.6900000004</v>
          </cell>
          <cell r="W37">
            <v>9363980.620000001</v>
          </cell>
          <cell r="X37">
            <v>10497752.420000002</v>
          </cell>
          <cell r="Y37">
            <v>10497752.420000002</v>
          </cell>
          <cell r="Z37">
            <v>10497752.420000002</v>
          </cell>
          <cell r="AA37">
            <v>10497752.420000002</v>
          </cell>
        </row>
        <row r="38">
          <cell r="A38" t="str">
            <v>93650</v>
          </cell>
          <cell r="B38">
            <v>2358279.0499999998</v>
          </cell>
          <cell r="C38">
            <v>1683877.04</v>
          </cell>
          <cell r="D38">
            <v>2202545.4700000002</v>
          </cell>
          <cell r="E38">
            <v>2226436.61</v>
          </cell>
          <cell r="F38">
            <v>1716917.06</v>
          </cell>
          <cell r="G38">
            <v>3140712.33</v>
          </cell>
          <cell r="H38">
            <v>2456515.4700000002</v>
          </cell>
          <cell r="I38">
            <v>2209956.81</v>
          </cell>
          <cell r="J38">
            <v>5419539.0000000019</v>
          </cell>
          <cell r="O38" t="str">
            <v>93650</v>
          </cell>
          <cell r="P38">
            <v>2358279.0499999998</v>
          </cell>
          <cell r="Q38">
            <v>4042156.09</v>
          </cell>
          <cell r="R38">
            <v>6244701.5600000005</v>
          </cell>
          <cell r="S38">
            <v>8471138.1699999999</v>
          </cell>
          <cell r="T38">
            <v>10188055.23</v>
          </cell>
          <cell r="U38">
            <v>13328767.560000001</v>
          </cell>
          <cell r="V38">
            <v>15785283.030000001</v>
          </cell>
          <cell r="W38">
            <v>17995239.84</v>
          </cell>
          <cell r="X38">
            <v>23414778.840000004</v>
          </cell>
          <cell r="Y38">
            <v>23414778.840000004</v>
          </cell>
          <cell r="Z38">
            <v>23414778.840000004</v>
          </cell>
          <cell r="AA38">
            <v>23414778.840000004</v>
          </cell>
        </row>
        <row r="39">
          <cell r="A39" t="str">
            <v>93700</v>
          </cell>
          <cell r="B39">
            <v>727319.35</v>
          </cell>
          <cell r="C39">
            <v>438319.41</v>
          </cell>
          <cell r="D39">
            <v>780954.1</v>
          </cell>
          <cell r="E39">
            <v>671152.48</v>
          </cell>
          <cell r="F39">
            <v>670773.32999999996</v>
          </cell>
          <cell r="G39">
            <v>669424.89</v>
          </cell>
          <cell r="H39">
            <v>532002.03</v>
          </cell>
          <cell r="I39">
            <v>598141.31000000006</v>
          </cell>
          <cell r="J39">
            <v>678485.71</v>
          </cell>
          <cell r="O39" t="str">
            <v>93700</v>
          </cell>
          <cell r="P39">
            <v>727319.35</v>
          </cell>
          <cell r="Q39">
            <v>1165638.76</v>
          </cell>
          <cell r="R39">
            <v>1946592.8599999999</v>
          </cell>
          <cell r="S39">
            <v>2617745.34</v>
          </cell>
          <cell r="T39">
            <v>3288518.67</v>
          </cell>
          <cell r="U39">
            <v>3957943.56</v>
          </cell>
          <cell r="V39">
            <v>4489945.59</v>
          </cell>
          <cell r="W39">
            <v>5088086.9000000004</v>
          </cell>
          <cell r="X39">
            <v>5766572.6100000003</v>
          </cell>
          <cell r="Y39">
            <v>5766572.6100000003</v>
          </cell>
          <cell r="Z39">
            <v>5766572.6100000003</v>
          </cell>
          <cell r="AA39">
            <v>5766572.6100000003</v>
          </cell>
        </row>
        <row r="40">
          <cell r="A40" t="str">
            <v>93750</v>
          </cell>
          <cell r="B40">
            <v>1111973.77</v>
          </cell>
          <cell r="C40">
            <v>1498143.25</v>
          </cell>
          <cell r="D40">
            <v>999781.04</v>
          </cell>
          <cell r="E40">
            <v>1300780.54</v>
          </cell>
          <cell r="F40">
            <v>1240287.68</v>
          </cell>
          <cell r="G40">
            <v>1044857.09</v>
          </cell>
          <cell r="H40">
            <v>944630.37</v>
          </cell>
          <cell r="I40">
            <v>1405966.99</v>
          </cell>
          <cell r="J40">
            <v>1240348.3400000001</v>
          </cell>
          <cell r="O40" t="str">
            <v>93750</v>
          </cell>
          <cell r="P40">
            <v>1111973.77</v>
          </cell>
          <cell r="Q40">
            <v>2610117.02</v>
          </cell>
          <cell r="R40">
            <v>3609898.06</v>
          </cell>
          <cell r="S40">
            <v>4910678.5999999996</v>
          </cell>
          <cell r="T40">
            <v>6150966.2799999993</v>
          </cell>
          <cell r="U40">
            <v>7195823.3699999992</v>
          </cell>
          <cell r="V40">
            <v>8140453.7399999993</v>
          </cell>
          <cell r="W40">
            <v>9546420.7299999986</v>
          </cell>
          <cell r="X40">
            <v>10786769.069999998</v>
          </cell>
          <cell r="Y40">
            <v>10786769.069999998</v>
          </cell>
          <cell r="Z40">
            <v>10786769.069999998</v>
          </cell>
          <cell r="AA40">
            <v>10786769.069999998</v>
          </cell>
        </row>
        <row r="41">
          <cell r="A41" t="str">
            <v>93755</v>
          </cell>
          <cell r="E41">
            <v>511881.91</v>
          </cell>
          <cell r="F41">
            <v>368461.5</v>
          </cell>
          <cell r="G41">
            <v>360739.09</v>
          </cell>
          <cell r="H41">
            <v>307714.59999999998</v>
          </cell>
          <cell r="I41">
            <v>450936.79</v>
          </cell>
          <cell r="J41">
            <v>539852.43000000005</v>
          </cell>
          <cell r="O41" t="str">
            <v>93755</v>
          </cell>
          <cell r="P41">
            <v>0</v>
          </cell>
          <cell r="Q41">
            <v>0</v>
          </cell>
          <cell r="R41">
            <v>0</v>
          </cell>
          <cell r="S41">
            <v>511881.91</v>
          </cell>
          <cell r="T41">
            <v>880343.40999999992</v>
          </cell>
          <cell r="U41">
            <v>1241082.5</v>
          </cell>
          <cell r="V41">
            <v>1548797.1</v>
          </cell>
          <cell r="W41">
            <v>1999733.8900000001</v>
          </cell>
          <cell r="X41">
            <v>2539586.3200000003</v>
          </cell>
          <cell r="Y41">
            <v>2539586.3200000003</v>
          </cell>
          <cell r="Z41">
            <v>2539586.3200000003</v>
          </cell>
          <cell r="AA41">
            <v>2539586.3200000003</v>
          </cell>
        </row>
        <row r="42">
          <cell r="A42" t="str">
            <v>93800</v>
          </cell>
          <cell r="B42">
            <v>572866.98</v>
          </cell>
          <cell r="C42">
            <v>1369316.31</v>
          </cell>
          <cell r="D42">
            <v>758405.56</v>
          </cell>
          <cell r="E42">
            <v>1106107.7</v>
          </cell>
          <cell r="F42">
            <v>638145.28000000003</v>
          </cell>
          <cell r="G42">
            <v>715703.27</v>
          </cell>
          <cell r="H42">
            <v>474723</v>
          </cell>
          <cell r="I42">
            <v>821912.5</v>
          </cell>
          <cell r="J42">
            <v>598235.06000000006</v>
          </cell>
          <cell r="O42" t="str">
            <v>93800</v>
          </cell>
          <cell r="P42">
            <v>572866.98</v>
          </cell>
          <cell r="Q42">
            <v>1942183.29</v>
          </cell>
          <cell r="R42">
            <v>2700588.85</v>
          </cell>
          <cell r="S42">
            <v>3806696.55</v>
          </cell>
          <cell r="T42">
            <v>4444841.83</v>
          </cell>
          <cell r="U42">
            <v>5160545.0999999996</v>
          </cell>
          <cell r="V42">
            <v>5635268.0999999996</v>
          </cell>
          <cell r="W42">
            <v>6457180.5999999996</v>
          </cell>
          <cell r="X42">
            <v>7055415.6600000001</v>
          </cell>
          <cell r="Y42">
            <v>7055415.6600000001</v>
          </cell>
          <cell r="Z42">
            <v>7055415.6600000001</v>
          </cell>
          <cell r="AA42">
            <v>7055415.6600000001</v>
          </cell>
        </row>
        <row r="43">
          <cell r="A43" t="str">
            <v>93850</v>
          </cell>
          <cell r="B43">
            <v>759733.8</v>
          </cell>
          <cell r="C43">
            <v>800381.13</v>
          </cell>
          <cell r="D43">
            <v>750862.33</v>
          </cell>
          <cell r="E43">
            <v>645342.57999999996</v>
          </cell>
          <cell r="F43">
            <v>740134.77</v>
          </cell>
          <cell r="G43">
            <v>622517.11</v>
          </cell>
          <cell r="H43">
            <v>602597.02</v>
          </cell>
          <cell r="I43">
            <v>633334.91</v>
          </cell>
          <cell r="J43">
            <v>553335.21</v>
          </cell>
          <cell r="O43" t="str">
            <v>93850</v>
          </cell>
          <cell r="P43">
            <v>759733.8</v>
          </cell>
          <cell r="Q43">
            <v>1560114.9300000002</v>
          </cell>
          <cell r="R43">
            <v>2310977.2600000002</v>
          </cell>
          <cell r="S43">
            <v>2956319.8400000003</v>
          </cell>
          <cell r="T43">
            <v>3696454.6100000003</v>
          </cell>
          <cell r="U43">
            <v>4318971.7200000007</v>
          </cell>
          <cell r="V43">
            <v>4921568.74</v>
          </cell>
          <cell r="W43">
            <v>5554903.6500000004</v>
          </cell>
          <cell r="X43">
            <v>6108238.8600000003</v>
          </cell>
          <cell r="Y43">
            <v>6108238.8600000003</v>
          </cell>
          <cell r="Z43">
            <v>6108238.8600000003</v>
          </cell>
          <cell r="AA43">
            <v>6108238.8600000003</v>
          </cell>
        </row>
        <row r="44">
          <cell r="A44" t="str">
            <v>93900</v>
          </cell>
          <cell r="B44">
            <v>197200.52</v>
          </cell>
          <cell r="C44">
            <v>149903.72</v>
          </cell>
          <cell r="D44">
            <v>139839.48000000001</v>
          </cell>
          <cell r="E44">
            <v>172218.21</v>
          </cell>
          <cell r="F44">
            <v>196478.18</v>
          </cell>
          <cell r="G44">
            <v>168157.74</v>
          </cell>
          <cell r="H44">
            <v>184461.13</v>
          </cell>
          <cell r="I44">
            <v>183368.55</v>
          </cell>
          <cell r="J44">
            <v>102828.86</v>
          </cell>
          <cell r="O44" t="str">
            <v>93900</v>
          </cell>
          <cell r="P44">
            <v>197200.52</v>
          </cell>
          <cell r="Q44">
            <v>347104.24</v>
          </cell>
          <cell r="R44">
            <v>486943.72</v>
          </cell>
          <cell r="S44">
            <v>659161.92999999993</v>
          </cell>
          <cell r="T44">
            <v>855640.10999999987</v>
          </cell>
          <cell r="U44">
            <v>1023797.8499999999</v>
          </cell>
          <cell r="V44">
            <v>1208258.98</v>
          </cell>
          <cell r="W44">
            <v>1391627.53</v>
          </cell>
          <cell r="X44">
            <v>1494456.3900000001</v>
          </cell>
          <cell r="Y44">
            <v>1494456.3900000001</v>
          </cell>
          <cell r="Z44">
            <v>1494456.3900000001</v>
          </cell>
          <cell r="AA44">
            <v>1494456.3900000001</v>
          </cell>
        </row>
        <row r="45">
          <cell r="A45" t="str">
            <v>93910</v>
          </cell>
          <cell r="B45">
            <v>463042.39</v>
          </cell>
          <cell r="C45">
            <v>739315.9</v>
          </cell>
          <cell r="D45">
            <v>624629.06000000006</v>
          </cell>
          <cell r="E45">
            <v>515284.52</v>
          </cell>
          <cell r="F45">
            <v>647018.17000000004</v>
          </cell>
          <cell r="G45">
            <v>701803.98</v>
          </cell>
          <cell r="H45">
            <v>607567.79</v>
          </cell>
          <cell r="I45">
            <v>596272.54</v>
          </cell>
          <cell r="J45">
            <v>510434.79</v>
          </cell>
          <cell r="O45" t="str">
            <v>93910</v>
          </cell>
          <cell r="P45">
            <v>463042.39</v>
          </cell>
          <cell r="Q45">
            <v>1202358.29</v>
          </cell>
          <cell r="R45">
            <v>1826987.35</v>
          </cell>
          <cell r="S45">
            <v>2342271.87</v>
          </cell>
          <cell r="T45">
            <v>2989290.04</v>
          </cell>
          <cell r="U45">
            <v>3691094.02</v>
          </cell>
          <cell r="V45">
            <v>4298661.8100000005</v>
          </cell>
          <cell r="W45">
            <v>4894934.3500000006</v>
          </cell>
          <cell r="X45">
            <v>5405369.1400000006</v>
          </cell>
          <cell r="Y45">
            <v>5405369.1400000006</v>
          </cell>
          <cell r="Z45">
            <v>5405369.1400000006</v>
          </cell>
          <cell r="AA45">
            <v>5405369.1400000006</v>
          </cell>
        </row>
        <row r="46">
          <cell r="A46" t="str">
            <v>93920</v>
          </cell>
          <cell r="B46">
            <v>1083120.26</v>
          </cell>
          <cell r="C46">
            <v>375386.28</v>
          </cell>
          <cell r="D46">
            <v>227947.08</v>
          </cell>
          <cell r="E46">
            <v>682570.17</v>
          </cell>
          <cell r="F46">
            <v>622381.71</v>
          </cell>
          <cell r="G46">
            <v>587426.86</v>
          </cell>
          <cell r="H46">
            <v>1097771.8500000001</v>
          </cell>
          <cell r="I46">
            <v>557018.4</v>
          </cell>
          <cell r="J46">
            <v>1241134.95</v>
          </cell>
          <cell r="O46" t="str">
            <v>93920</v>
          </cell>
          <cell r="P46">
            <v>1083120.26</v>
          </cell>
          <cell r="Q46">
            <v>1458506.54</v>
          </cell>
          <cell r="R46">
            <v>1686453.62</v>
          </cell>
          <cell r="S46">
            <v>2369023.79</v>
          </cell>
          <cell r="T46">
            <v>2991405.5</v>
          </cell>
          <cell r="U46">
            <v>3578832.36</v>
          </cell>
          <cell r="V46">
            <v>4676604.21</v>
          </cell>
          <cell r="W46">
            <v>5233622.6100000003</v>
          </cell>
          <cell r="X46">
            <v>6474757.5600000005</v>
          </cell>
          <cell r="Y46">
            <v>6474757.5600000005</v>
          </cell>
          <cell r="Z46">
            <v>6474757.5600000005</v>
          </cell>
          <cell r="AA46">
            <v>6474757.5600000005</v>
          </cell>
        </row>
        <row r="47">
          <cell r="A47" t="str">
            <v>93930</v>
          </cell>
          <cell r="B47">
            <v>503253.07</v>
          </cell>
          <cell r="C47">
            <v>649279.89</v>
          </cell>
          <cell r="D47">
            <v>173137.34</v>
          </cell>
          <cell r="E47">
            <v>723989.02</v>
          </cell>
          <cell r="F47">
            <v>392686.9</v>
          </cell>
          <cell r="G47">
            <v>581295.93999999994</v>
          </cell>
          <cell r="H47">
            <v>565798.24</v>
          </cell>
          <cell r="I47">
            <v>501445.91</v>
          </cell>
          <cell r="J47">
            <v>572687</v>
          </cell>
          <cell r="O47" t="str">
            <v>93930</v>
          </cell>
          <cell r="P47">
            <v>503253.07</v>
          </cell>
          <cell r="Q47">
            <v>1152532.96</v>
          </cell>
          <cell r="R47">
            <v>1325670.3</v>
          </cell>
          <cell r="S47">
            <v>2049659.32</v>
          </cell>
          <cell r="T47">
            <v>2442346.2200000002</v>
          </cell>
          <cell r="U47">
            <v>3023642.16</v>
          </cell>
          <cell r="V47">
            <v>3589440.4000000004</v>
          </cell>
          <cell r="W47">
            <v>4090886.3100000005</v>
          </cell>
          <cell r="X47">
            <v>4663573.3100000005</v>
          </cell>
          <cell r="Y47">
            <v>4663573.3100000005</v>
          </cell>
          <cell r="Z47">
            <v>4663573.3100000005</v>
          </cell>
          <cell r="AA47">
            <v>4663573.3100000005</v>
          </cell>
        </row>
        <row r="48">
          <cell r="A48" t="str">
            <v>93940</v>
          </cell>
          <cell r="B48">
            <v>252585.82</v>
          </cell>
          <cell r="C48">
            <v>411386.43</v>
          </cell>
          <cell r="D48">
            <v>258155.07</v>
          </cell>
          <cell r="E48">
            <v>292729.99</v>
          </cell>
          <cell r="F48">
            <v>345405.52</v>
          </cell>
          <cell r="G48">
            <v>333705.39</v>
          </cell>
          <cell r="H48">
            <v>274337.63</v>
          </cell>
          <cell r="I48">
            <v>295643.25</v>
          </cell>
          <cell r="J48">
            <v>308278.09000000003</v>
          </cell>
          <cell r="O48" t="str">
            <v>93940</v>
          </cell>
          <cell r="P48">
            <v>252585.82</v>
          </cell>
          <cell r="Q48">
            <v>663972.25</v>
          </cell>
          <cell r="R48">
            <v>922127.32000000007</v>
          </cell>
          <cell r="S48">
            <v>1214857.31</v>
          </cell>
          <cell r="T48">
            <v>1560262.83</v>
          </cell>
          <cell r="U48">
            <v>1893968.2200000002</v>
          </cell>
          <cell r="V48">
            <v>2168305.85</v>
          </cell>
          <cell r="W48">
            <v>2463949.1</v>
          </cell>
          <cell r="X48">
            <v>2772227.19</v>
          </cell>
          <cell r="Y48">
            <v>2772227.19</v>
          </cell>
          <cell r="Z48">
            <v>2772227.19</v>
          </cell>
          <cell r="AA48">
            <v>2772227.19</v>
          </cell>
        </row>
        <row r="49">
          <cell r="A49" t="str">
            <v>93950</v>
          </cell>
          <cell r="B49">
            <v>538864.72</v>
          </cell>
          <cell r="C49">
            <v>456766.91</v>
          </cell>
          <cell r="D49">
            <v>678204.88</v>
          </cell>
          <cell r="E49">
            <v>262510.24</v>
          </cell>
          <cell r="F49">
            <v>240521.89</v>
          </cell>
          <cell r="G49">
            <v>375490.56</v>
          </cell>
          <cell r="H49">
            <v>374488.03</v>
          </cell>
          <cell r="I49">
            <v>434291.88</v>
          </cell>
          <cell r="J49">
            <v>327398.58</v>
          </cell>
          <cell r="O49" t="str">
            <v>93950</v>
          </cell>
          <cell r="P49">
            <v>538864.72</v>
          </cell>
          <cell r="Q49">
            <v>995631.62999999989</v>
          </cell>
          <cell r="R49">
            <v>1673836.5099999998</v>
          </cell>
          <cell r="S49">
            <v>1936346.7499999998</v>
          </cell>
          <cell r="T49">
            <v>2176868.6399999997</v>
          </cell>
          <cell r="U49">
            <v>2552359.1999999997</v>
          </cell>
          <cell r="V49">
            <v>2926847.2299999995</v>
          </cell>
          <cell r="W49">
            <v>3361139.1099999994</v>
          </cell>
          <cell r="X49">
            <v>3688537.6899999995</v>
          </cell>
          <cell r="Y49">
            <v>3688537.6899999995</v>
          </cell>
          <cell r="Z49">
            <v>3688537.6899999995</v>
          </cell>
          <cell r="AA49">
            <v>3688537.6899999995</v>
          </cell>
        </row>
        <row r="50">
          <cell r="A50" t="str">
            <v>92345</v>
          </cell>
          <cell r="J50">
            <v>10595</v>
          </cell>
          <cell r="O50" t="str">
            <v>92345</v>
          </cell>
          <cell r="P50">
            <v>0</v>
          </cell>
          <cell r="Q50">
            <v>0</v>
          </cell>
          <cell r="R50">
            <v>0</v>
          </cell>
          <cell r="S50">
            <v>0</v>
          </cell>
          <cell r="T50">
            <v>0</v>
          </cell>
          <cell r="U50">
            <v>0</v>
          </cell>
          <cell r="V50">
            <v>0</v>
          </cell>
          <cell r="W50">
            <v>0</v>
          </cell>
          <cell r="X50">
            <v>10595</v>
          </cell>
          <cell r="Y50">
            <v>10595</v>
          </cell>
          <cell r="Z50">
            <v>10595</v>
          </cell>
          <cell r="AA50">
            <v>10595</v>
          </cell>
        </row>
        <row r="51">
          <cell r="A51" t="str">
            <v>92356</v>
          </cell>
          <cell r="I51">
            <v>2011.79</v>
          </cell>
          <cell r="J51">
            <v>-105.85</v>
          </cell>
          <cell r="O51" t="str">
            <v>92356</v>
          </cell>
          <cell r="P51">
            <v>0</v>
          </cell>
          <cell r="Q51">
            <v>0</v>
          </cell>
          <cell r="R51">
            <v>0</v>
          </cell>
          <cell r="S51">
            <v>0</v>
          </cell>
          <cell r="T51">
            <v>0</v>
          </cell>
          <cell r="U51">
            <v>0</v>
          </cell>
          <cell r="V51">
            <v>0</v>
          </cell>
          <cell r="W51">
            <v>2011.79</v>
          </cell>
          <cell r="X51">
            <v>1905.94</v>
          </cell>
          <cell r="Y51">
            <v>1905.94</v>
          </cell>
          <cell r="Z51">
            <v>1905.94</v>
          </cell>
          <cell r="AA51">
            <v>1905.94</v>
          </cell>
        </row>
        <row r="52">
          <cell r="A52" t="str">
            <v>92394</v>
          </cell>
          <cell r="J52">
            <v>2261.09</v>
          </cell>
          <cell r="O52" t="str">
            <v>92394</v>
          </cell>
          <cell r="P52">
            <v>0</v>
          </cell>
          <cell r="Q52">
            <v>0</v>
          </cell>
          <cell r="R52">
            <v>0</v>
          </cell>
          <cell r="S52">
            <v>0</v>
          </cell>
          <cell r="T52">
            <v>0</v>
          </cell>
          <cell r="U52">
            <v>0</v>
          </cell>
          <cell r="V52">
            <v>0</v>
          </cell>
          <cell r="W52">
            <v>0</v>
          </cell>
          <cell r="X52">
            <v>2261.09</v>
          </cell>
          <cell r="Y52">
            <v>2261.09</v>
          </cell>
          <cell r="Z52">
            <v>2261.09</v>
          </cell>
          <cell r="AA52">
            <v>2261.09</v>
          </cell>
        </row>
        <row r="53">
          <cell r="O53" t="str">
            <v>Totalt</v>
          </cell>
          <cell r="P53">
            <v>15158173.500000002</v>
          </cell>
          <cell r="Q53">
            <v>30240132.810000002</v>
          </cell>
          <cell r="R53">
            <v>44023400.440000005</v>
          </cell>
          <cell r="S53">
            <v>60007732.700000003</v>
          </cell>
          <cell r="T53">
            <v>74873996.210000008</v>
          </cell>
          <cell r="U53">
            <v>92908293.300000012</v>
          </cell>
          <cell r="V53">
            <v>107912361.93000001</v>
          </cell>
          <cell r="W53">
            <v>123948291.04000001</v>
          </cell>
          <cell r="X53">
            <v>143766527.56</v>
          </cell>
          <cell r="Y53">
            <v>143766527.56</v>
          </cell>
          <cell r="Z53">
            <v>143766527.56</v>
          </cell>
          <cell r="AA53">
            <v>143766527.56</v>
          </cell>
        </row>
        <row r="54">
          <cell r="O54">
            <v>0</v>
          </cell>
          <cell r="P54">
            <v>0</v>
          </cell>
          <cell r="Q54">
            <v>0</v>
          </cell>
          <cell r="R54">
            <v>0</v>
          </cell>
          <cell r="S54">
            <v>0</v>
          </cell>
          <cell r="T54">
            <v>0</v>
          </cell>
          <cell r="U54">
            <v>0</v>
          </cell>
          <cell r="V54">
            <v>0</v>
          </cell>
          <cell r="W54">
            <v>0</v>
          </cell>
          <cell r="X54">
            <v>0</v>
          </cell>
          <cell r="Y54">
            <v>0</v>
          </cell>
          <cell r="Z54">
            <v>0</v>
          </cell>
          <cell r="AA54">
            <v>0</v>
          </cell>
        </row>
        <row r="55">
          <cell r="O55">
            <v>0</v>
          </cell>
          <cell r="P55">
            <v>0</v>
          </cell>
          <cell r="Q55">
            <v>0</v>
          </cell>
          <cell r="R55">
            <v>0</v>
          </cell>
          <cell r="S55">
            <v>0</v>
          </cell>
          <cell r="T55">
            <v>0</v>
          </cell>
          <cell r="U55">
            <v>0</v>
          </cell>
          <cell r="V55">
            <v>0</v>
          </cell>
          <cell r="W55">
            <v>0</v>
          </cell>
          <cell r="X55">
            <v>0</v>
          </cell>
          <cell r="Y55">
            <v>0</v>
          </cell>
          <cell r="Z55">
            <v>0</v>
          </cell>
          <cell r="AA55">
            <v>0</v>
          </cell>
        </row>
        <row r="56">
          <cell r="O56">
            <v>0</v>
          </cell>
          <cell r="P56">
            <v>0</v>
          </cell>
          <cell r="Q56">
            <v>0</v>
          </cell>
          <cell r="R56">
            <v>0</v>
          </cell>
          <cell r="S56">
            <v>0</v>
          </cell>
          <cell r="T56">
            <v>0</v>
          </cell>
          <cell r="U56">
            <v>0</v>
          </cell>
          <cell r="V56">
            <v>0</v>
          </cell>
          <cell r="W56">
            <v>0</v>
          </cell>
          <cell r="X56">
            <v>0</v>
          </cell>
          <cell r="Y56">
            <v>0</v>
          </cell>
          <cell r="Z56">
            <v>0</v>
          </cell>
          <cell r="AA56">
            <v>0</v>
          </cell>
        </row>
        <row r="57">
          <cell r="O57">
            <v>0</v>
          </cell>
          <cell r="P57">
            <v>0</v>
          </cell>
          <cell r="Q57">
            <v>0</v>
          </cell>
          <cell r="R57">
            <v>0</v>
          </cell>
          <cell r="S57">
            <v>0</v>
          </cell>
          <cell r="T57">
            <v>0</v>
          </cell>
          <cell r="U57">
            <v>0</v>
          </cell>
          <cell r="V57">
            <v>0</v>
          </cell>
          <cell r="W57">
            <v>0</v>
          </cell>
          <cell r="X57">
            <v>0</v>
          </cell>
          <cell r="Y57">
            <v>0</v>
          </cell>
          <cell r="Z57">
            <v>0</v>
          </cell>
          <cell r="AA57">
            <v>0</v>
          </cell>
        </row>
        <row r="58">
          <cell r="O58">
            <v>0</v>
          </cell>
          <cell r="P58">
            <v>0</v>
          </cell>
          <cell r="Q58">
            <v>0</v>
          </cell>
          <cell r="R58">
            <v>0</v>
          </cell>
          <cell r="S58">
            <v>0</v>
          </cell>
          <cell r="T58">
            <v>0</v>
          </cell>
          <cell r="U58">
            <v>0</v>
          </cell>
          <cell r="V58">
            <v>0</v>
          </cell>
          <cell r="W58">
            <v>0</v>
          </cell>
          <cell r="X58">
            <v>0</v>
          </cell>
          <cell r="Y58">
            <v>0</v>
          </cell>
          <cell r="Z58">
            <v>0</v>
          </cell>
          <cell r="AA58">
            <v>0</v>
          </cell>
        </row>
        <row r="59">
          <cell r="O59">
            <v>0</v>
          </cell>
          <cell r="P59">
            <v>0</v>
          </cell>
          <cell r="Q59">
            <v>0</v>
          </cell>
          <cell r="R59">
            <v>0</v>
          </cell>
          <cell r="S59">
            <v>0</v>
          </cell>
          <cell r="T59">
            <v>0</v>
          </cell>
          <cell r="U59">
            <v>0</v>
          </cell>
          <cell r="V59">
            <v>0</v>
          </cell>
          <cell r="W59">
            <v>0</v>
          </cell>
          <cell r="X59">
            <v>0</v>
          </cell>
          <cell r="Y59">
            <v>0</v>
          </cell>
          <cell r="Z59">
            <v>0</v>
          </cell>
          <cell r="AA59">
            <v>0</v>
          </cell>
        </row>
      </sheetData>
      <sheetData sheetId="12" refreshError="1">
        <row r="8">
          <cell r="O8">
            <v>0</v>
          </cell>
          <cell r="P8">
            <v>-3253058.74</v>
          </cell>
          <cell r="Q8">
            <v>-6804979.9000000004</v>
          </cell>
          <cell r="R8">
            <v>-5587279.3100000005</v>
          </cell>
          <cell r="S8">
            <v>-4555082.0100000007</v>
          </cell>
          <cell r="T8">
            <v>-4029511.3200000008</v>
          </cell>
          <cell r="U8">
            <v>-1975689.6800000009</v>
          </cell>
          <cell r="V8">
            <v>-1862725.9000000008</v>
          </cell>
          <cell r="W8">
            <v>-801891.48000000091</v>
          </cell>
          <cell r="X8">
            <v>-226879.35000000149</v>
          </cell>
          <cell r="Y8">
            <v>-226879.35000000149</v>
          </cell>
          <cell r="Z8">
            <v>-226879.35000000149</v>
          </cell>
          <cell r="AA8">
            <v>-226879.35000000149</v>
          </cell>
        </row>
        <row r="9">
          <cell r="A9" t="str">
            <v>1000</v>
          </cell>
          <cell r="C9">
            <v>10734.55</v>
          </cell>
          <cell r="D9">
            <v>99372.68</v>
          </cell>
          <cell r="E9">
            <v>105783.9</v>
          </cell>
          <cell r="F9">
            <v>1945.82</v>
          </cell>
          <cell r="G9">
            <v>105987.06</v>
          </cell>
          <cell r="H9">
            <v>310557.03000000003</v>
          </cell>
          <cell r="I9">
            <v>30048.79</v>
          </cell>
          <cell r="J9">
            <v>69861.3</v>
          </cell>
          <cell r="O9" t="str">
            <v>1000</v>
          </cell>
          <cell r="P9">
            <v>0</v>
          </cell>
          <cell r="Q9">
            <v>10734.55</v>
          </cell>
          <cell r="R9">
            <v>110107.23</v>
          </cell>
          <cell r="S9">
            <v>215891.13</v>
          </cell>
          <cell r="T9">
            <v>217836.95</v>
          </cell>
          <cell r="U9">
            <v>323824.01</v>
          </cell>
          <cell r="V9">
            <v>634381.04</v>
          </cell>
          <cell r="W9">
            <v>664429.83000000007</v>
          </cell>
          <cell r="X9">
            <v>734291.13000000012</v>
          </cell>
          <cell r="Y9">
            <v>734291.13000000012</v>
          </cell>
          <cell r="Z9">
            <v>734291.13000000012</v>
          </cell>
          <cell r="AA9">
            <v>734291.13000000012</v>
          </cell>
        </row>
        <row r="10">
          <cell r="A10" t="str">
            <v>1001</v>
          </cell>
          <cell r="C10">
            <v>783</v>
          </cell>
          <cell r="D10">
            <v>13757.66</v>
          </cell>
          <cell r="E10">
            <v>980.31</v>
          </cell>
          <cell r="G10">
            <v>6624.6</v>
          </cell>
          <cell r="H10">
            <v>9402.5</v>
          </cell>
          <cell r="J10">
            <v>4466.13</v>
          </cell>
          <cell r="O10" t="str">
            <v>1001</v>
          </cell>
          <cell r="P10">
            <v>0</v>
          </cell>
          <cell r="Q10">
            <v>783</v>
          </cell>
          <cell r="R10">
            <v>14540.66</v>
          </cell>
          <cell r="S10">
            <v>15520.97</v>
          </cell>
          <cell r="T10">
            <v>15520.97</v>
          </cell>
          <cell r="U10">
            <v>22145.57</v>
          </cell>
          <cell r="V10">
            <v>31548.07</v>
          </cell>
          <cell r="W10">
            <v>31548.07</v>
          </cell>
          <cell r="X10">
            <v>36014.199999999997</v>
          </cell>
          <cell r="Y10">
            <v>36014.199999999997</v>
          </cell>
          <cell r="Z10">
            <v>36014.199999999997</v>
          </cell>
          <cell r="AA10">
            <v>36014.199999999997</v>
          </cell>
        </row>
        <row r="11">
          <cell r="A11" t="str">
            <v>1003</v>
          </cell>
          <cell r="B11">
            <v>7252.82</v>
          </cell>
          <cell r="C11">
            <v>11719.36</v>
          </cell>
          <cell r="H11">
            <v>16566.939999999999</v>
          </cell>
          <cell r="O11" t="str">
            <v>1003</v>
          </cell>
          <cell r="P11">
            <v>7252.82</v>
          </cell>
          <cell r="Q11">
            <v>18972.18</v>
          </cell>
          <cell r="R11">
            <v>18972.18</v>
          </cell>
          <cell r="S11">
            <v>18972.18</v>
          </cell>
          <cell r="T11">
            <v>18972.18</v>
          </cell>
          <cell r="U11">
            <v>18972.18</v>
          </cell>
          <cell r="V11">
            <v>35539.119999999995</v>
          </cell>
          <cell r="W11">
            <v>35539.119999999995</v>
          </cell>
          <cell r="X11">
            <v>35539.119999999995</v>
          </cell>
          <cell r="Y11">
            <v>35539.119999999995</v>
          </cell>
          <cell r="Z11">
            <v>35539.119999999995</v>
          </cell>
          <cell r="AA11">
            <v>35539.119999999995</v>
          </cell>
        </row>
        <row r="12">
          <cell r="A12" t="str">
            <v>1004</v>
          </cell>
          <cell r="B12">
            <v>125256.69</v>
          </cell>
          <cell r="C12">
            <v>152568.29</v>
          </cell>
          <cell r="D12">
            <v>254694.15</v>
          </cell>
          <cell r="E12">
            <v>255796.06</v>
          </cell>
          <cell r="F12">
            <v>373843.05</v>
          </cell>
          <cell r="G12">
            <v>218222.04</v>
          </cell>
          <cell r="H12">
            <v>193944.73</v>
          </cell>
          <cell r="I12">
            <v>230540.95</v>
          </cell>
          <cell r="J12">
            <v>231949.71</v>
          </cell>
          <cell r="O12" t="str">
            <v>1004</v>
          </cell>
          <cell r="P12">
            <v>125256.69</v>
          </cell>
          <cell r="Q12">
            <v>277824.98</v>
          </cell>
          <cell r="R12">
            <v>532519.13</v>
          </cell>
          <cell r="S12">
            <v>788315.19</v>
          </cell>
          <cell r="T12">
            <v>1162158.24</v>
          </cell>
          <cell r="U12">
            <v>1380380.28</v>
          </cell>
          <cell r="V12">
            <v>1574325.01</v>
          </cell>
          <cell r="W12">
            <v>1804865.96</v>
          </cell>
          <cell r="X12">
            <v>2036815.67</v>
          </cell>
          <cell r="Y12">
            <v>2036815.67</v>
          </cell>
          <cell r="Z12">
            <v>2036815.67</v>
          </cell>
          <cell r="AA12">
            <v>2036815.67</v>
          </cell>
        </row>
        <row r="13">
          <cell r="A13" t="str">
            <v>1005</v>
          </cell>
          <cell r="C13">
            <v>70422.179999999993</v>
          </cell>
          <cell r="E13">
            <v>0</v>
          </cell>
          <cell r="O13" t="str">
            <v>1005</v>
          </cell>
          <cell r="P13">
            <v>0</v>
          </cell>
          <cell r="Q13">
            <v>70422.179999999993</v>
          </cell>
          <cell r="R13">
            <v>70422.179999999993</v>
          </cell>
          <cell r="S13">
            <v>70422.179999999993</v>
          </cell>
          <cell r="T13">
            <v>70422.179999999993</v>
          </cell>
          <cell r="U13">
            <v>70422.179999999993</v>
          </cell>
          <cell r="V13">
            <v>70422.179999999993</v>
          </cell>
          <cell r="W13">
            <v>70422.179999999993</v>
          </cell>
          <cell r="X13">
            <v>70422.179999999993</v>
          </cell>
          <cell r="Y13">
            <v>70422.179999999993</v>
          </cell>
          <cell r="Z13">
            <v>70422.179999999993</v>
          </cell>
          <cell r="AA13">
            <v>70422.179999999993</v>
          </cell>
        </row>
        <row r="14">
          <cell r="A14" t="str">
            <v>1006</v>
          </cell>
          <cell r="B14">
            <v>125329.58</v>
          </cell>
          <cell r="C14">
            <v>72683.47</v>
          </cell>
          <cell r="D14">
            <v>2657.66</v>
          </cell>
          <cell r="E14">
            <v>97391.8</v>
          </cell>
          <cell r="F14">
            <v>32741.93</v>
          </cell>
          <cell r="G14">
            <v>79330.53</v>
          </cell>
          <cell r="H14">
            <v>96612.89</v>
          </cell>
          <cell r="I14">
            <v>9633.06</v>
          </cell>
          <cell r="J14">
            <v>50100.41</v>
          </cell>
          <cell r="O14" t="str">
            <v>1006</v>
          </cell>
          <cell r="P14">
            <v>125329.58</v>
          </cell>
          <cell r="Q14">
            <v>198013.05</v>
          </cell>
          <cell r="R14">
            <v>200670.71</v>
          </cell>
          <cell r="S14">
            <v>298062.51</v>
          </cell>
          <cell r="T14">
            <v>330804.44</v>
          </cell>
          <cell r="U14">
            <v>410134.97</v>
          </cell>
          <cell r="V14">
            <v>506747.86</v>
          </cell>
          <cell r="W14">
            <v>516380.92</v>
          </cell>
          <cell r="X14">
            <v>566481.32999999996</v>
          </cell>
          <cell r="Y14">
            <v>566481.32999999996</v>
          </cell>
          <cell r="Z14">
            <v>566481.32999999996</v>
          </cell>
          <cell r="AA14">
            <v>566481.32999999996</v>
          </cell>
        </row>
        <row r="15">
          <cell r="A15" t="str">
            <v>1007</v>
          </cell>
          <cell r="C15">
            <v>93265.33</v>
          </cell>
          <cell r="D15">
            <v>104084.64</v>
          </cell>
          <cell r="F15">
            <v>67436.7</v>
          </cell>
          <cell r="H15">
            <v>6677.42</v>
          </cell>
          <cell r="J15">
            <v>71000.009999999995</v>
          </cell>
          <cell r="O15" t="str">
            <v>1007</v>
          </cell>
          <cell r="P15">
            <v>0</v>
          </cell>
          <cell r="Q15">
            <v>93265.33</v>
          </cell>
          <cell r="R15">
            <v>197349.97</v>
          </cell>
          <cell r="S15">
            <v>197349.97</v>
          </cell>
          <cell r="T15">
            <v>264786.67</v>
          </cell>
          <cell r="U15">
            <v>264786.67</v>
          </cell>
          <cell r="V15">
            <v>271464.08999999997</v>
          </cell>
          <cell r="W15">
            <v>271464.08999999997</v>
          </cell>
          <cell r="X15">
            <v>342464.1</v>
          </cell>
          <cell r="Y15">
            <v>342464.1</v>
          </cell>
          <cell r="Z15">
            <v>342464.1</v>
          </cell>
          <cell r="AA15">
            <v>342464.1</v>
          </cell>
        </row>
        <row r="16">
          <cell r="A16" t="str">
            <v>1008</v>
          </cell>
          <cell r="B16">
            <v>65075.49</v>
          </cell>
          <cell r="C16">
            <v>4339.5200000000004</v>
          </cell>
          <cell r="D16">
            <v>1577.82</v>
          </cell>
          <cell r="E16">
            <v>20674.13</v>
          </cell>
          <cell r="F16">
            <v>433.87</v>
          </cell>
          <cell r="G16">
            <v>1880.24</v>
          </cell>
          <cell r="H16">
            <v>51478.720000000001</v>
          </cell>
          <cell r="J16">
            <v>1446.37</v>
          </cell>
          <cell r="O16" t="str">
            <v>1008</v>
          </cell>
          <cell r="P16">
            <v>65075.49</v>
          </cell>
          <cell r="Q16">
            <v>69415.009999999995</v>
          </cell>
          <cell r="R16">
            <v>70992.83</v>
          </cell>
          <cell r="S16">
            <v>91666.96</v>
          </cell>
          <cell r="T16">
            <v>92100.83</v>
          </cell>
          <cell r="U16">
            <v>93981.07</v>
          </cell>
          <cell r="V16">
            <v>145459.79</v>
          </cell>
          <cell r="W16">
            <v>145459.79</v>
          </cell>
          <cell r="X16">
            <v>146906.16</v>
          </cell>
          <cell r="Y16">
            <v>146906.16</v>
          </cell>
          <cell r="Z16">
            <v>146906.16</v>
          </cell>
          <cell r="AA16">
            <v>146906.16</v>
          </cell>
        </row>
        <row r="17">
          <cell r="A17" t="str">
            <v>1012</v>
          </cell>
          <cell r="B17">
            <v>43359.92</v>
          </cell>
          <cell r="C17">
            <v>1703.22</v>
          </cell>
          <cell r="D17">
            <v>1883.87</v>
          </cell>
          <cell r="F17">
            <v>570.53</v>
          </cell>
          <cell r="H17">
            <v>465.56</v>
          </cell>
          <cell r="O17" t="str">
            <v>1012</v>
          </cell>
          <cell r="P17">
            <v>43359.92</v>
          </cell>
          <cell r="Q17">
            <v>45063.14</v>
          </cell>
          <cell r="R17">
            <v>46947.01</v>
          </cell>
          <cell r="S17">
            <v>46947.01</v>
          </cell>
          <cell r="T17">
            <v>47517.54</v>
          </cell>
          <cell r="U17">
            <v>47517.54</v>
          </cell>
          <cell r="V17">
            <v>47983.1</v>
          </cell>
          <cell r="W17">
            <v>47983.1</v>
          </cell>
          <cell r="X17">
            <v>47983.1</v>
          </cell>
          <cell r="Y17">
            <v>47983.1</v>
          </cell>
          <cell r="Z17">
            <v>47983.1</v>
          </cell>
          <cell r="AA17">
            <v>47983.1</v>
          </cell>
        </row>
        <row r="18">
          <cell r="A18" t="str">
            <v>1013</v>
          </cell>
          <cell r="C18">
            <v>3800</v>
          </cell>
          <cell r="D18">
            <v>10462.9</v>
          </cell>
          <cell r="E18">
            <v>13703.63</v>
          </cell>
          <cell r="F18">
            <v>13165.73</v>
          </cell>
          <cell r="G18">
            <v>3600</v>
          </cell>
          <cell r="H18">
            <v>1923.79</v>
          </cell>
          <cell r="O18" t="str">
            <v>1013</v>
          </cell>
          <cell r="P18">
            <v>0</v>
          </cell>
          <cell r="Q18">
            <v>3800</v>
          </cell>
          <cell r="R18">
            <v>14262.9</v>
          </cell>
          <cell r="S18">
            <v>27966.53</v>
          </cell>
          <cell r="T18">
            <v>41132.259999999995</v>
          </cell>
          <cell r="U18">
            <v>44732.259999999995</v>
          </cell>
          <cell r="V18">
            <v>46656.049999999996</v>
          </cell>
          <cell r="W18">
            <v>46656.049999999996</v>
          </cell>
          <cell r="X18">
            <v>46656.049999999996</v>
          </cell>
          <cell r="Y18">
            <v>46656.049999999996</v>
          </cell>
          <cell r="Z18">
            <v>46656.049999999996</v>
          </cell>
          <cell r="AA18">
            <v>46656.049999999996</v>
          </cell>
        </row>
        <row r="19">
          <cell r="A19" t="str">
            <v>1016</v>
          </cell>
          <cell r="D19">
            <v>3514.5</v>
          </cell>
          <cell r="O19" t="str">
            <v>1016</v>
          </cell>
          <cell r="P19">
            <v>0</v>
          </cell>
          <cell r="Q19">
            <v>0</v>
          </cell>
          <cell r="R19">
            <v>3514.5</v>
          </cell>
          <cell r="S19">
            <v>3514.5</v>
          </cell>
          <cell r="T19">
            <v>3514.5</v>
          </cell>
          <cell r="U19">
            <v>3514.5</v>
          </cell>
          <cell r="V19">
            <v>3514.5</v>
          </cell>
          <cell r="W19">
            <v>3514.5</v>
          </cell>
          <cell r="X19">
            <v>3514.5</v>
          </cell>
          <cell r="Y19">
            <v>3514.5</v>
          </cell>
          <cell r="Z19">
            <v>3514.5</v>
          </cell>
          <cell r="AA19">
            <v>3514.5</v>
          </cell>
        </row>
        <row r="20">
          <cell r="A20" t="str">
            <v>1017</v>
          </cell>
          <cell r="C20">
            <v>240346.37</v>
          </cell>
          <cell r="D20">
            <v>5232.26</v>
          </cell>
          <cell r="F20">
            <v>4409.68</v>
          </cell>
          <cell r="G20">
            <v>54895.97</v>
          </cell>
          <cell r="H20">
            <v>79080</v>
          </cell>
          <cell r="I20">
            <v>8561.69</v>
          </cell>
          <cell r="J20">
            <v>55701.61</v>
          </cell>
          <cell r="O20" t="str">
            <v>1017</v>
          </cell>
          <cell r="P20">
            <v>0</v>
          </cell>
          <cell r="Q20">
            <v>240346.37</v>
          </cell>
          <cell r="R20">
            <v>245578.63</v>
          </cell>
          <cell r="S20">
            <v>245578.63</v>
          </cell>
          <cell r="T20">
            <v>249988.31</v>
          </cell>
          <cell r="U20">
            <v>304884.28000000003</v>
          </cell>
          <cell r="V20">
            <v>383964.28</v>
          </cell>
          <cell r="W20">
            <v>392525.97000000003</v>
          </cell>
          <cell r="X20">
            <v>448227.58</v>
          </cell>
          <cell r="Y20">
            <v>448227.58</v>
          </cell>
          <cell r="Z20">
            <v>448227.58</v>
          </cell>
          <cell r="AA20">
            <v>448227.58</v>
          </cell>
        </row>
        <row r="21">
          <cell r="A21" t="str">
            <v>1020</v>
          </cell>
          <cell r="F21">
            <v>8747.98</v>
          </cell>
          <cell r="O21" t="str">
            <v>1020</v>
          </cell>
          <cell r="P21">
            <v>0</v>
          </cell>
          <cell r="Q21">
            <v>0</v>
          </cell>
          <cell r="R21">
            <v>0</v>
          </cell>
          <cell r="S21">
            <v>0</v>
          </cell>
          <cell r="T21">
            <v>8747.98</v>
          </cell>
          <cell r="U21">
            <v>8747.98</v>
          </cell>
          <cell r="V21">
            <v>8747.98</v>
          </cell>
          <cell r="W21">
            <v>8747.98</v>
          </cell>
          <cell r="X21">
            <v>8747.98</v>
          </cell>
          <cell r="Y21">
            <v>8747.98</v>
          </cell>
          <cell r="Z21">
            <v>8747.98</v>
          </cell>
          <cell r="AA21">
            <v>8747.98</v>
          </cell>
        </row>
        <row r="22">
          <cell r="A22" t="str">
            <v>1023</v>
          </cell>
          <cell r="B22">
            <v>186060.88</v>
          </cell>
          <cell r="C22">
            <v>273755.46999999997</v>
          </cell>
          <cell r="D22">
            <v>146726.29</v>
          </cell>
          <cell r="E22">
            <v>13760.05</v>
          </cell>
          <cell r="F22">
            <v>92150</v>
          </cell>
          <cell r="O22" t="str">
            <v>1023</v>
          </cell>
          <cell r="P22">
            <v>186060.88</v>
          </cell>
          <cell r="Q22">
            <v>459816.35</v>
          </cell>
          <cell r="R22">
            <v>606542.64</v>
          </cell>
          <cell r="S22">
            <v>620302.69000000006</v>
          </cell>
          <cell r="T22">
            <v>712452.69000000006</v>
          </cell>
          <cell r="U22">
            <v>712452.69000000006</v>
          </cell>
          <cell r="V22">
            <v>712452.69000000006</v>
          </cell>
          <cell r="W22">
            <v>712452.69000000006</v>
          </cell>
          <cell r="X22">
            <v>712452.69000000006</v>
          </cell>
          <cell r="Y22">
            <v>712452.69000000006</v>
          </cell>
          <cell r="Z22">
            <v>712452.69000000006</v>
          </cell>
          <cell r="AA22">
            <v>712452.69000000006</v>
          </cell>
        </row>
        <row r="23">
          <cell r="A23" t="str">
            <v>1026</v>
          </cell>
          <cell r="B23">
            <v>62901.73</v>
          </cell>
          <cell r="C23">
            <v>38014.53</v>
          </cell>
          <cell r="D23">
            <v>34565.15</v>
          </cell>
          <cell r="E23">
            <v>81638.86</v>
          </cell>
          <cell r="F23">
            <v>2472.1799999999998</v>
          </cell>
          <cell r="G23">
            <v>7131.05</v>
          </cell>
          <cell r="H23">
            <v>35044.94</v>
          </cell>
          <cell r="I23">
            <v>32319.35</v>
          </cell>
          <cell r="J23">
            <v>5726.61</v>
          </cell>
          <cell r="O23" t="str">
            <v>1026</v>
          </cell>
          <cell r="P23">
            <v>62901.73</v>
          </cell>
          <cell r="Q23">
            <v>100916.26000000001</v>
          </cell>
          <cell r="R23">
            <v>135481.41</v>
          </cell>
          <cell r="S23">
            <v>217120.27000000002</v>
          </cell>
          <cell r="T23">
            <v>219592.45</v>
          </cell>
          <cell r="U23">
            <v>226723.5</v>
          </cell>
          <cell r="V23">
            <v>261768.44</v>
          </cell>
          <cell r="W23">
            <v>294087.78999999998</v>
          </cell>
          <cell r="X23">
            <v>299814.39999999997</v>
          </cell>
          <cell r="Y23">
            <v>299814.39999999997</v>
          </cell>
          <cell r="Z23">
            <v>299814.39999999997</v>
          </cell>
          <cell r="AA23">
            <v>299814.39999999997</v>
          </cell>
        </row>
        <row r="24">
          <cell r="A24" t="str">
            <v>1027</v>
          </cell>
          <cell r="B24">
            <v>695086.45</v>
          </cell>
          <cell r="C24">
            <v>115326.13</v>
          </cell>
          <cell r="D24">
            <v>760261.6</v>
          </cell>
          <cell r="E24">
            <v>297089.65000000002</v>
          </cell>
          <cell r="F24">
            <v>326701.17</v>
          </cell>
          <cell r="G24">
            <v>232835.29</v>
          </cell>
          <cell r="H24">
            <v>484816.37</v>
          </cell>
          <cell r="I24">
            <v>9011.7799999999897</v>
          </cell>
          <cell r="J24">
            <v>300199.38</v>
          </cell>
          <cell r="O24" t="str">
            <v>1027</v>
          </cell>
          <cell r="P24">
            <v>695086.45</v>
          </cell>
          <cell r="Q24">
            <v>810412.58</v>
          </cell>
          <cell r="R24">
            <v>1570674.18</v>
          </cell>
          <cell r="S24">
            <v>1867763.83</v>
          </cell>
          <cell r="T24">
            <v>2194465</v>
          </cell>
          <cell r="U24">
            <v>2427300.29</v>
          </cell>
          <cell r="V24">
            <v>2912116.66</v>
          </cell>
          <cell r="W24">
            <v>2921128.44</v>
          </cell>
          <cell r="X24">
            <v>3221327.82</v>
          </cell>
          <cell r="Y24">
            <v>3221327.82</v>
          </cell>
          <cell r="Z24">
            <v>3221327.82</v>
          </cell>
          <cell r="AA24">
            <v>3221327.82</v>
          </cell>
        </row>
        <row r="25">
          <cell r="A25" t="str">
            <v>1029</v>
          </cell>
          <cell r="B25">
            <v>376376.57</v>
          </cell>
          <cell r="C25">
            <v>576810.86</v>
          </cell>
          <cell r="D25">
            <v>461804.34</v>
          </cell>
          <cell r="E25">
            <v>420383.84</v>
          </cell>
          <cell r="F25">
            <v>451789.49</v>
          </cell>
          <cell r="G25">
            <v>613153.30000000005</v>
          </cell>
          <cell r="H25">
            <v>328829.34000000003</v>
          </cell>
          <cell r="I25">
            <v>473806.46</v>
          </cell>
          <cell r="J25">
            <v>330743.55</v>
          </cell>
          <cell r="O25" t="str">
            <v>1029</v>
          </cell>
          <cell r="P25">
            <v>376376.57</v>
          </cell>
          <cell r="Q25">
            <v>953187.42999999993</v>
          </cell>
          <cell r="R25">
            <v>1414991.77</v>
          </cell>
          <cell r="S25">
            <v>1835375.61</v>
          </cell>
          <cell r="T25">
            <v>2287165.1</v>
          </cell>
          <cell r="U25">
            <v>2900318.4000000004</v>
          </cell>
          <cell r="V25">
            <v>3229147.74</v>
          </cell>
          <cell r="W25">
            <v>3702954.2</v>
          </cell>
          <cell r="X25">
            <v>4033697.75</v>
          </cell>
          <cell r="Y25">
            <v>4033697.75</v>
          </cell>
          <cell r="Z25">
            <v>4033697.75</v>
          </cell>
          <cell r="AA25">
            <v>4033697.75</v>
          </cell>
        </row>
        <row r="26">
          <cell r="A26" t="str">
            <v>1032</v>
          </cell>
          <cell r="C26">
            <v>14815</v>
          </cell>
          <cell r="D26">
            <v>2037.9</v>
          </cell>
          <cell r="E26">
            <v>2037.9</v>
          </cell>
          <cell r="F26">
            <v>2037.9</v>
          </cell>
          <cell r="G26">
            <v>2037.9</v>
          </cell>
          <cell r="H26">
            <v>61294.35</v>
          </cell>
          <cell r="I26">
            <v>6113.71</v>
          </cell>
          <cell r="O26" t="str">
            <v>1032</v>
          </cell>
          <cell r="P26">
            <v>0</v>
          </cell>
          <cell r="Q26">
            <v>14815</v>
          </cell>
          <cell r="R26">
            <v>16852.900000000001</v>
          </cell>
          <cell r="S26">
            <v>18890.800000000003</v>
          </cell>
          <cell r="T26">
            <v>20928.700000000004</v>
          </cell>
          <cell r="U26">
            <v>22966.600000000006</v>
          </cell>
          <cell r="V26">
            <v>84260.950000000012</v>
          </cell>
          <cell r="W26">
            <v>90374.660000000018</v>
          </cell>
          <cell r="X26">
            <v>90374.660000000018</v>
          </cell>
          <cell r="Y26">
            <v>90374.660000000018</v>
          </cell>
          <cell r="Z26">
            <v>90374.660000000018</v>
          </cell>
          <cell r="AA26">
            <v>90374.660000000018</v>
          </cell>
        </row>
        <row r="27">
          <cell r="A27" t="str">
            <v>1033</v>
          </cell>
          <cell r="C27">
            <v>5635.5</v>
          </cell>
          <cell r="E27">
            <v>10967.04</v>
          </cell>
          <cell r="G27">
            <v>5369.89</v>
          </cell>
          <cell r="H27">
            <v>3882.51</v>
          </cell>
          <cell r="J27">
            <v>660.98</v>
          </cell>
          <cell r="O27" t="str">
            <v>1033</v>
          </cell>
          <cell r="P27">
            <v>0</v>
          </cell>
          <cell r="Q27">
            <v>5635.5</v>
          </cell>
          <cell r="R27">
            <v>5635.5</v>
          </cell>
          <cell r="S27">
            <v>16602.54</v>
          </cell>
          <cell r="T27">
            <v>16602.54</v>
          </cell>
          <cell r="U27">
            <v>21972.43</v>
          </cell>
          <cell r="V27">
            <v>25854.940000000002</v>
          </cell>
          <cell r="W27">
            <v>25854.940000000002</v>
          </cell>
          <cell r="X27">
            <v>26515.920000000002</v>
          </cell>
          <cell r="Y27">
            <v>26515.920000000002</v>
          </cell>
          <cell r="Z27">
            <v>26515.920000000002</v>
          </cell>
          <cell r="AA27">
            <v>26515.920000000002</v>
          </cell>
        </row>
        <row r="28">
          <cell r="A28" t="str">
            <v>1035</v>
          </cell>
          <cell r="D28">
            <v>74637</v>
          </cell>
          <cell r="O28" t="str">
            <v>1035</v>
          </cell>
          <cell r="P28">
            <v>0</v>
          </cell>
          <cell r="Q28">
            <v>0</v>
          </cell>
          <cell r="R28">
            <v>74637</v>
          </cell>
          <cell r="S28">
            <v>74637</v>
          </cell>
          <cell r="T28">
            <v>74637</v>
          </cell>
          <cell r="U28">
            <v>74637</v>
          </cell>
          <cell r="V28">
            <v>74637</v>
          </cell>
          <cell r="W28">
            <v>74637</v>
          </cell>
          <cell r="X28">
            <v>74637</v>
          </cell>
          <cell r="Y28">
            <v>74637</v>
          </cell>
          <cell r="Z28">
            <v>74637</v>
          </cell>
          <cell r="AA28">
            <v>74637</v>
          </cell>
        </row>
        <row r="29">
          <cell r="A29" t="str">
            <v>1036</v>
          </cell>
          <cell r="D29">
            <v>36366.379999999997</v>
          </cell>
          <cell r="O29" t="str">
            <v>1036</v>
          </cell>
          <cell r="P29">
            <v>0</v>
          </cell>
          <cell r="Q29">
            <v>0</v>
          </cell>
          <cell r="R29">
            <v>36366.379999999997</v>
          </cell>
          <cell r="S29">
            <v>36366.379999999997</v>
          </cell>
          <cell r="T29">
            <v>36366.379999999997</v>
          </cell>
          <cell r="U29">
            <v>36366.379999999997</v>
          </cell>
          <cell r="V29">
            <v>36366.379999999997</v>
          </cell>
          <cell r="W29">
            <v>36366.379999999997</v>
          </cell>
          <cell r="X29">
            <v>36366.379999999997</v>
          </cell>
          <cell r="Y29">
            <v>36366.379999999997</v>
          </cell>
          <cell r="Z29">
            <v>36366.379999999997</v>
          </cell>
          <cell r="AA29">
            <v>36366.379999999997</v>
          </cell>
        </row>
        <row r="30">
          <cell r="A30" t="str">
            <v>1037</v>
          </cell>
          <cell r="E30">
            <v>-14702.36</v>
          </cell>
          <cell r="H30">
            <v>1922.08</v>
          </cell>
          <cell r="I30">
            <v>2108.29</v>
          </cell>
          <cell r="J30">
            <v>7333.49</v>
          </cell>
          <cell r="O30" t="str">
            <v>1037</v>
          </cell>
          <cell r="P30">
            <v>0</v>
          </cell>
          <cell r="Q30">
            <v>0</v>
          </cell>
          <cell r="R30">
            <v>0</v>
          </cell>
          <cell r="S30">
            <v>-14702.36</v>
          </cell>
          <cell r="T30">
            <v>-14702.36</v>
          </cell>
          <cell r="U30">
            <v>-14702.36</v>
          </cell>
          <cell r="V30">
            <v>-12780.28</v>
          </cell>
          <cell r="W30">
            <v>-10671.990000000002</v>
          </cell>
          <cell r="X30">
            <v>-3338.5000000000018</v>
          </cell>
          <cell r="Y30">
            <v>-3338.5000000000018</v>
          </cell>
          <cell r="Z30">
            <v>-3338.5000000000018</v>
          </cell>
          <cell r="AA30">
            <v>-3338.5000000000018</v>
          </cell>
        </row>
        <row r="31">
          <cell r="A31" t="str">
            <v>1038</v>
          </cell>
          <cell r="E31">
            <v>-10429.4</v>
          </cell>
          <cell r="O31" t="str">
            <v>1038</v>
          </cell>
          <cell r="P31">
            <v>0</v>
          </cell>
          <cell r="Q31">
            <v>0</v>
          </cell>
          <cell r="R31">
            <v>0</v>
          </cell>
          <cell r="S31">
            <v>-10429.4</v>
          </cell>
          <cell r="T31">
            <v>-10429.4</v>
          </cell>
          <cell r="U31">
            <v>-10429.4</v>
          </cell>
          <cell r="V31">
            <v>-10429.4</v>
          </cell>
          <cell r="W31">
            <v>-10429.4</v>
          </cell>
          <cell r="X31">
            <v>-10429.4</v>
          </cell>
          <cell r="Y31">
            <v>-10429.4</v>
          </cell>
          <cell r="Z31">
            <v>-10429.4</v>
          </cell>
          <cell r="AA31">
            <v>-10429.4</v>
          </cell>
        </row>
        <row r="32">
          <cell r="A32" t="str">
            <v>1040</v>
          </cell>
          <cell r="D32">
            <v>145</v>
          </cell>
          <cell r="E32">
            <v>4817.68</v>
          </cell>
          <cell r="I32">
            <v>450</v>
          </cell>
          <cell r="O32" t="str">
            <v>1040</v>
          </cell>
          <cell r="P32">
            <v>0</v>
          </cell>
          <cell r="Q32">
            <v>0</v>
          </cell>
          <cell r="R32">
            <v>145</v>
          </cell>
          <cell r="S32">
            <v>4962.68</v>
          </cell>
          <cell r="T32">
            <v>4962.68</v>
          </cell>
          <cell r="U32">
            <v>4962.68</v>
          </cell>
          <cell r="V32">
            <v>4962.68</v>
          </cell>
          <cell r="W32">
            <v>5412.68</v>
          </cell>
          <cell r="X32">
            <v>5412.68</v>
          </cell>
          <cell r="Y32">
            <v>5412.68</v>
          </cell>
          <cell r="Z32">
            <v>5412.68</v>
          </cell>
          <cell r="AA32">
            <v>5412.68</v>
          </cell>
        </row>
        <row r="33">
          <cell r="A33" t="str">
            <v>1041</v>
          </cell>
          <cell r="C33">
            <v>23551.18</v>
          </cell>
          <cell r="E33">
            <v>-1.0000000002037268E-2</v>
          </cell>
          <cell r="O33" t="str">
            <v>1041</v>
          </cell>
          <cell r="P33">
            <v>0</v>
          </cell>
          <cell r="Q33">
            <v>23551.18</v>
          </cell>
          <cell r="R33">
            <v>23551.18</v>
          </cell>
          <cell r="S33">
            <v>23551.17</v>
          </cell>
          <cell r="T33">
            <v>23551.17</v>
          </cell>
          <cell r="U33">
            <v>23551.17</v>
          </cell>
          <cell r="V33">
            <v>23551.17</v>
          </cell>
          <cell r="W33">
            <v>23551.17</v>
          </cell>
          <cell r="X33">
            <v>23551.17</v>
          </cell>
          <cell r="Y33">
            <v>23551.17</v>
          </cell>
          <cell r="Z33">
            <v>23551.17</v>
          </cell>
          <cell r="AA33">
            <v>23551.17</v>
          </cell>
        </row>
        <row r="34">
          <cell r="A34" t="str">
            <v>1046</v>
          </cell>
          <cell r="D34">
            <v>136259.07</v>
          </cell>
          <cell r="F34">
            <v>3348.79</v>
          </cell>
          <cell r="O34" t="str">
            <v>1046</v>
          </cell>
          <cell r="P34">
            <v>0</v>
          </cell>
          <cell r="Q34">
            <v>0</v>
          </cell>
          <cell r="R34">
            <v>136259.07</v>
          </cell>
          <cell r="S34">
            <v>136259.07</v>
          </cell>
          <cell r="T34">
            <v>139607.86000000002</v>
          </cell>
          <cell r="U34">
            <v>139607.86000000002</v>
          </cell>
          <cell r="V34">
            <v>139607.86000000002</v>
          </cell>
          <cell r="W34">
            <v>139607.86000000002</v>
          </cell>
          <cell r="X34">
            <v>139607.86000000002</v>
          </cell>
          <cell r="Y34">
            <v>139607.86000000002</v>
          </cell>
          <cell r="Z34">
            <v>139607.86000000002</v>
          </cell>
          <cell r="AA34">
            <v>139607.86000000002</v>
          </cell>
        </row>
        <row r="35">
          <cell r="A35" t="str">
            <v>1048</v>
          </cell>
          <cell r="C35">
            <v>21662</v>
          </cell>
          <cell r="O35" t="str">
            <v>1048</v>
          </cell>
          <cell r="P35">
            <v>0</v>
          </cell>
          <cell r="Q35">
            <v>21662</v>
          </cell>
          <cell r="R35">
            <v>21662</v>
          </cell>
          <cell r="S35">
            <v>21662</v>
          </cell>
          <cell r="T35">
            <v>21662</v>
          </cell>
          <cell r="U35">
            <v>21662</v>
          </cell>
          <cell r="V35">
            <v>21662</v>
          </cell>
          <cell r="W35">
            <v>21662</v>
          </cell>
          <cell r="X35">
            <v>21662</v>
          </cell>
          <cell r="Y35">
            <v>21662</v>
          </cell>
          <cell r="Z35">
            <v>21662</v>
          </cell>
          <cell r="AA35">
            <v>21662</v>
          </cell>
        </row>
        <row r="36">
          <cell r="A36" t="str">
            <v>1053</v>
          </cell>
          <cell r="E36">
            <v>350</v>
          </cell>
          <cell r="O36" t="str">
            <v>1053</v>
          </cell>
          <cell r="P36">
            <v>0</v>
          </cell>
          <cell r="Q36">
            <v>0</v>
          </cell>
          <cell r="R36">
            <v>0</v>
          </cell>
          <cell r="S36">
            <v>350</v>
          </cell>
          <cell r="T36">
            <v>350</v>
          </cell>
          <cell r="U36">
            <v>350</v>
          </cell>
          <cell r="V36">
            <v>350</v>
          </cell>
          <cell r="W36">
            <v>350</v>
          </cell>
          <cell r="X36">
            <v>350</v>
          </cell>
          <cell r="Y36">
            <v>350</v>
          </cell>
          <cell r="Z36">
            <v>350</v>
          </cell>
          <cell r="AA36">
            <v>350</v>
          </cell>
        </row>
        <row r="37">
          <cell r="A37" t="str">
            <v>1055</v>
          </cell>
          <cell r="G37">
            <v>143.69</v>
          </cell>
          <cell r="H37">
            <v>2095.75</v>
          </cell>
          <cell r="I37">
            <v>2204.84</v>
          </cell>
          <cell r="J37">
            <v>133127.01</v>
          </cell>
          <cell r="O37" t="str">
            <v>1055</v>
          </cell>
          <cell r="P37">
            <v>0</v>
          </cell>
          <cell r="Q37">
            <v>0</v>
          </cell>
          <cell r="R37">
            <v>0</v>
          </cell>
          <cell r="S37">
            <v>0</v>
          </cell>
          <cell r="T37">
            <v>0</v>
          </cell>
          <cell r="U37">
            <v>143.69</v>
          </cell>
          <cell r="V37">
            <v>2239.44</v>
          </cell>
          <cell r="W37">
            <v>4444.2800000000007</v>
          </cell>
          <cell r="X37">
            <v>137571.29</v>
          </cell>
          <cell r="Y37">
            <v>137571.29</v>
          </cell>
          <cell r="Z37">
            <v>137571.29</v>
          </cell>
          <cell r="AA37">
            <v>137571.29</v>
          </cell>
        </row>
        <row r="38">
          <cell r="O38" t="str">
            <v>Totalt</v>
          </cell>
          <cell r="P38">
            <v>-1566358.61</v>
          </cell>
          <cell r="Q38">
            <v>-3386343.81</v>
          </cell>
          <cell r="R38">
            <v>-18602.350000000093</v>
          </cell>
          <cell r="S38">
            <v>2313838.0299999998</v>
          </cell>
          <cell r="T38">
            <v>4221203.54</v>
          </cell>
          <cell r="U38">
            <v>7606236.7400000002</v>
          </cell>
          <cell r="V38">
            <v>9403795.4399999995</v>
          </cell>
          <cell r="W38">
            <v>11269428.779999999</v>
          </cell>
          <cell r="X38">
            <v>13106757.469999999</v>
          </cell>
          <cell r="Y38">
            <v>13106757.469999999</v>
          </cell>
          <cell r="Z38">
            <v>13106757.469999999</v>
          </cell>
          <cell r="AA38">
            <v>13106757.469999999</v>
          </cell>
        </row>
        <row r="39">
          <cell r="O39">
            <v>0</v>
          </cell>
          <cell r="P39">
            <v>0</v>
          </cell>
          <cell r="Q39">
            <v>0</v>
          </cell>
          <cell r="R39">
            <v>0</v>
          </cell>
          <cell r="S39">
            <v>0</v>
          </cell>
          <cell r="T39">
            <v>0</v>
          </cell>
          <cell r="U39">
            <v>0</v>
          </cell>
          <cell r="V39">
            <v>0</v>
          </cell>
          <cell r="W39">
            <v>0</v>
          </cell>
          <cell r="X39">
            <v>0</v>
          </cell>
          <cell r="Y39">
            <v>0</v>
          </cell>
          <cell r="Z39">
            <v>0</v>
          </cell>
          <cell r="AA39">
            <v>0</v>
          </cell>
        </row>
        <row r="40">
          <cell r="O40">
            <v>0</v>
          </cell>
          <cell r="P40">
            <v>0</v>
          </cell>
          <cell r="Q40">
            <v>0</v>
          </cell>
          <cell r="R40">
            <v>0</v>
          </cell>
          <cell r="S40">
            <v>0</v>
          </cell>
          <cell r="T40">
            <v>0</v>
          </cell>
          <cell r="U40">
            <v>0</v>
          </cell>
          <cell r="V40">
            <v>0</v>
          </cell>
          <cell r="W40">
            <v>0</v>
          </cell>
          <cell r="X40">
            <v>0</v>
          </cell>
          <cell r="Y40">
            <v>0</v>
          </cell>
          <cell r="Z40">
            <v>0</v>
          </cell>
          <cell r="AA40">
            <v>0</v>
          </cell>
        </row>
        <row r="41">
          <cell r="O41">
            <v>0</v>
          </cell>
          <cell r="P41">
            <v>0</v>
          </cell>
          <cell r="Q41">
            <v>0</v>
          </cell>
          <cell r="R41">
            <v>0</v>
          </cell>
          <cell r="S41">
            <v>0</v>
          </cell>
          <cell r="T41">
            <v>0</v>
          </cell>
          <cell r="U41">
            <v>0</v>
          </cell>
          <cell r="V41">
            <v>0</v>
          </cell>
          <cell r="W41">
            <v>0</v>
          </cell>
          <cell r="X41">
            <v>0</v>
          </cell>
          <cell r="Y41">
            <v>0</v>
          </cell>
          <cell r="Z41">
            <v>0</v>
          </cell>
          <cell r="AA41">
            <v>0</v>
          </cell>
        </row>
        <row r="42">
          <cell r="O42">
            <v>0</v>
          </cell>
          <cell r="P42">
            <v>0</v>
          </cell>
          <cell r="Q42">
            <v>0</v>
          </cell>
          <cell r="R42">
            <v>0</v>
          </cell>
          <cell r="S42">
            <v>0</v>
          </cell>
          <cell r="T42">
            <v>0</v>
          </cell>
          <cell r="U42">
            <v>0</v>
          </cell>
          <cell r="V42">
            <v>0</v>
          </cell>
          <cell r="W42">
            <v>0</v>
          </cell>
          <cell r="X42">
            <v>0</v>
          </cell>
          <cell r="Y42">
            <v>0</v>
          </cell>
          <cell r="Z42">
            <v>0</v>
          </cell>
          <cell r="AA42">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sheetName val="Group"/>
      <sheetName val="Quarterlies"/>
      <sheetName val="Valuation"/>
      <sheetName val="Wireline"/>
      <sheetName val="Market"/>
      <sheetName val="Outpayments"/>
      <sheetName val="Sheet1"/>
      <sheetName val="Global Services"/>
      <sheetName val="FRS17"/>
      <sheetName val="George"/>
      <sheetName val="Cost Analy"/>
      <sheetName val="charts"/>
      <sheetName val="questions"/>
      <sheetName val="IM"/>
      <sheetName val="Debt"/>
      <sheetName val="debt 20F"/>
      <sheetName val="Debt ratios"/>
      <sheetName val="Charts Jan 05"/>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refreshError="1">
        <row r="12">
          <cell r="K12" t="str">
            <v>UKP millions</v>
          </cell>
          <cell r="L12" t="str">
            <v>v3</v>
          </cell>
          <cell r="M12">
            <v>38008.59294386574</v>
          </cell>
        </row>
        <row r="13">
          <cell r="K13" t="str">
            <v>UKP millions</v>
          </cell>
          <cell r="L13" t="str">
            <v>v3</v>
          </cell>
          <cell r="M13">
            <v>38008.59294386574</v>
          </cell>
        </row>
        <row r="14">
          <cell r="K14" t="str">
            <v>UKP millions</v>
          </cell>
          <cell r="L14" t="str">
            <v>v3</v>
          </cell>
          <cell r="M14">
            <v>38008.59294386574</v>
          </cell>
          <cell r="AA14">
            <v>12387.769999999999</v>
          </cell>
          <cell r="AB14">
            <v>13370</v>
          </cell>
          <cell r="AC14">
            <v>14067.191011100091</v>
          </cell>
          <cell r="AD14">
            <v>13817.320772919136</v>
          </cell>
          <cell r="AE14">
            <v>13809.68496666932</v>
          </cell>
          <cell r="AF14">
            <v>14082.449148150023</v>
          </cell>
          <cell r="AG14">
            <v>14129.228105830436</v>
          </cell>
          <cell r="AH14">
            <v>14140.064355242996</v>
          </cell>
          <cell r="AI14">
            <v>14087.20710586432</v>
          </cell>
          <cell r="AJ14">
            <v>14021.5411091519</v>
          </cell>
          <cell r="AK14">
            <v>13940.313693105927</v>
          </cell>
          <cell r="AL14">
            <v>13823.741864644662</v>
          </cell>
        </row>
        <row r="15">
          <cell r="K15" t="str">
            <v>UKP millions</v>
          </cell>
          <cell r="L15" t="str">
            <v>v3</v>
          </cell>
          <cell r="M15">
            <v>38008.59294386574</v>
          </cell>
          <cell r="AA15">
            <v>344.75</v>
          </cell>
          <cell r="AB15">
            <v>361.17999999999984</v>
          </cell>
          <cell r="AC15">
            <v>330.4422676171057</v>
          </cell>
          <cell r="AD15">
            <v>394.19119123862538</v>
          </cell>
          <cell r="AE15">
            <v>354.05332148453499</v>
          </cell>
          <cell r="AF15">
            <v>162.16521066052019</v>
          </cell>
          <cell r="AG15">
            <v>124.76613676321813</v>
          </cell>
          <cell r="AH15">
            <v>167.77386253554914</v>
          </cell>
          <cell r="AI15">
            <v>194.12031483954661</v>
          </cell>
          <cell r="AJ15">
            <v>214.03415076793772</v>
          </cell>
          <cell r="AK15">
            <v>226.06293048617135</v>
          </cell>
          <cell r="AL15">
            <v>226.34094569312174</v>
          </cell>
        </row>
        <row r="16">
          <cell r="K16" t="str">
            <v>UKP millions</v>
          </cell>
          <cell r="L16" t="str">
            <v>v3</v>
          </cell>
          <cell r="M16">
            <v>38008.59294386574</v>
          </cell>
        </row>
        <row r="17">
          <cell r="K17" t="str">
            <v>UKP millions</v>
          </cell>
          <cell r="L17" t="str">
            <v>v3</v>
          </cell>
          <cell r="M17">
            <v>38008.59294386574</v>
          </cell>
          <cell r="W17">
            <v>721.7593283582089</v>
          </cell>
          <cell r="X17">
            <v>810.6343283582089</v>
          </cell>
          <cell r="Y17">
            <v>1081.6809701492537</v>
          </cell>
          <cell r="Z17">
            <v>1535.1940298507461</v>
          </cell>
          <cell r="AA17">
            <v>1941.75</v>
          </cell>
          <cell r="AB17">
            <v>1898.57</v>
          </cell>
          <cell r="AC17">
            <v>1769.3858</v>
          </cell>
          <cell r="AD17">
            <v>1663.2226519999999</v>
          </cell>
          <cell r="AE17">
            <v>1587.9857739199999</v>
          </cell>
          <cell r="AF17">
            <v>1524.4663429631996</v>
          </cell>
          <cell r="AG17">
            <v>1463.4876892446719</v>
          </cell>
          <cell r="AH17">
            <v>1404.9481816748851</v>
          </cell>
          <cell r="AI17">
            <v>1348.7502544078893</v>
          </cell>
          <cell r="AJ17">
            <v>1294.8002442315737</v>
          </cell>
          <cell r="AK17">
            <v>1243.0082344623108</v>
          </cell>
          <cell r="AL17">
            <v>1193.2879050838183</v>
          </cell>
        </row>
        <row r="18">
          <cell r="K18" t="str">
            <v>UKP millions</v>
          </cell>
          <cell r="L18" t="str">
            <v>v3</v>
          </cell>
          <cell r="M18">
            <v>38008.59294386574</v>
          </cell>
          <cell r="W18">
            <v>448.97867803837971</v>
          </cell>
          <cell r="X18">
            <v>504.26439232409399</v>
          </cell>
          <cell r="Y18">
            <v>672.87206823027725</v>
          </cell>
          <cell r="Z18">
            <v>954.98507462686575</v>
          </cell>
          <cell r="AA18">
            <v>1239.75</v>
          </cell>
          <cell r="AB18">
            <v>1309</v>
          </cell>
          <cell r="AC18">
            <v>1279.5475000000001</v>
          </cell>
          <cell r="AD18">
            <v>1241.161075</v>
          </cell>
          <cell r="AE18">
            <v>1203.9262427499998</v>
          </cell>
          <cell r="AF18">
            <v>1194.6889569999998</v>
          </cell>
          <cell r="AG18">
            <v>1194.6889569999998</v>
          </cell>
          <cell r="AH18">
            <v>1194.6889569999998</v>
          </cell>
          <cell r="AI18">
            <v>1194.6889569999998</v>
          </cell>
          <cell r="AJ18">
            <v>1194.6889569999998</v>
          </cell>
          <cell r="AK18">
            <v>1194.6889569999998</v>
          </cell>
          <cell r="AL18">
            <v>1194.6889569999998</v>
          </cell>
        </row>
        <row r="19">
          <cell r="K19" t="str">
            <v>UKP millions</v>
          </cell>
          <cell r="L19" t="str">
            <v>v3</v>
          </cell>
          <cell r="M19">
            <v>38008.59294386574</v>
          </cell>
          <cell r="W19">
            <v>1170.7380063965884</v>
          </cell>
          <cell r="X19">
            <v>1314.8987206823028</v>
          </cell>
          <cell r="Y19">
            <v>1754.553038379531</v>
          </cell>
          <cell r="Z19">
            <v>2490.1791044776119</v>
          </cell>
          <cell r="AA19">
            <v>3181.5</v>
          </cell>
          <cell r="AB19">
            <v>3207.57</v>
          </cell>
          <cell r="AC19">
            <v>3048.9333000000001</v>
          </cell>
          <cell r="AD19">
            <v>2904.3837269999999</v>
          </cell>
          <cell r="AE19">
            <v>2791.91201667</v>
          </cell>
          <cell r="AF19">
            <v>2719.1552999631995</v>
          </cell>
          <cell r="AG19">
            <v>2658.1766462446712</v>
          </cell>
          <cell r="AH19">
            <v>2599.6371386748847</v>
          </cell>
          <cell r="AI19">
            <v>2543.4392114078892</v>
          </cell>
          <cell r="AJ19">
            <v>2489.4892012315736</v>
          </cell>
          <cell r="AK19">
            <v>2437.6971914623105</v>
          </cell>
          <cell r="AL19">
            <v>2387.9768620838181</v>
          </cell>
        </row>
        <row r="20">
          <cell r="K20" t="str">
            <v>UKP millions</v>
          </cell>
          <cell r="L20" t="str">
            <v>v3</v>
          </cell>
          <cell r="M20">
            <v>38008.59294386574</v>
          </cell>
          <cell r="AA20">
            <v>3526.25</v>
          </cell>
          <cell r="AB20">
            <v>3568.75</v>
          </cell>
          <cell r="AC20">
            <v>3379.3755676171058</v>
          </cell>
          <cell r="AD20">
            <v>3298.5749182386253</v>
          </cell>
          <cell r="AE20">
            <v>3145.9653381545349</v>
          </cell>
          <cell r="AF20">
            <v>2881.3205106237197</v>
          </cell>
          <cell r="AG20">
            <v>2782.9427830078894</v>
          </cell>
          <cell r="AH20">
            <v>2767.4110012104338</v>
          </cell>
          <cell r="AI20">
            <v>2737.5595262474358</v>
          </cell>
          <cell r="AJ20">
            <v>2703.5233519995113</v>
          </cell>
          <cell r="AK20">
            <v>2663.7601219484818</v>
          </cell>
          <cell r="AL20">
            <v>2614.3178077769398</v>
          </cell>
        </row>
        <row r="21">
          <cell r="K21" t="str">
            <v>UKP millions</v>
          </cell>
          <cell r="L21" t="str">
            <v>v3</v>
          </cell>
          <cell r="M21">
            <v>38008.59294386574</v>
          </cell>
          <cell r="AA21">
            <v>819.37999999999988</v>
          </cell>
          <cell r="AB21">
            <v>445.25</v>
          </cell>
          <cell r="AC21">
            <v>582.88414993538868</v>
          </cell>
          <cell r="AD21">
            <v>641.48201070082541</v>
          </cell>
          <cell r="AE21">
            <v>699.17210170468263</v>
          </cell>
          <cell r="AF21">
            <v>755.82983505789366</v>
          </cell>
          <cell r="AG21">
            <v>809.80310581909021</v>
          </cell>
          <cell r="AH21">
            <v>853.8763578963642</v>
          </cell>
          <cell r="AI21">
            <v>888.39280864194222</v>
          </cell>
          <cell r="AJ21">
            <v>919.94926442896531</v>
          </cell>
          <cell r="AK21">
            <v>950.43277877101912</v>
          </cell>
          <cell r="AL21">
            <v>975.29784627268793</v>
          </cell>
        </row>
        <row r="22">
          <cell r="K22" t="str">
            <v>UKP millions</v>
          </cell>
          <cell r="L22" t="str">
            <v>v3</v>
          </cell>
          <cell r="M22">
            <v>38008.59294386574</v>
          </cell>
          <cell r="AA22">
            <v>16733.399999999998</v>
          </cell>
          <cell r="AB22">
            <v>17384</v>
          </cell>
          <cell r="AC22">
            <v>18029.450728652584</v>
          </cell>
          <cell r="AD22">
            <v>17757.37770185859</v>
          </cell>
          <cell r="AE22">
            <v>17654.822406528539</v>
          </cell>
          <cell r="AF22">
            <v>17719.599493831636</v>
          </cell>
          <cell r="AG22">
            <v>17721.973994657415</v>
          </cell>
          <cell r="AH22">
            <v>17761.351714349792</v>
          </cell>
          <cell r="AI22">
            <v>17713.159440753698</v>
          </cell>
          <cell r="AJ22">
            <v>17645.013725580375</v>
          </cell>
          <cell r="AK22">
            <v>17554.50659382543</v>
          </cell>
          <cell r="AL22">
            <v>17413.357518694291</v>
          </cell>
        </row>
        <row r="24">
          <cell r="L24" t="str">
            <v>v3</v>
          </cell>
          <cell r="M24">
            <v>38008.59294386574</v>
          </cell>
        </row>
        <row r="25">
          <cell r="L25" t="str">
            <v>v3</v>
          </cell>
          <cell r="M25">
            <v>38008.59294386574</v>
          </cell>
        </row>
        <row r="26">
          <cell r="L26" t="str">
            <v>v3</v>
          </cell>
          <cell r="M26">
            <v>38008.59294386574</v>
          </cell>
          <cell r="AA26" t="e">
            <v>#REF!</v>
          </cell>
          <cell r="AB26" t="e">
            <v>#REF!</v>
          </cell>
          <cell r="AC26" t="e">
            <v>#REF!</v>
          </cell>
          <cell r="AD26" t="e">
            <v>#REF!</v>
          </cell>
          <cell r="AE26" t="e">
            <v>#REF!</v>
          </cell>
          <cell r="AF26" t="e">
            <v>#REF!</v>
          </cell>
          <cell r="AG26" t="e">
            <v>#REF!</v>
          </cell>
          <cell r="AH26" t="e">
            <v>#REF!</v>
          </cell>
          <cell r="AI26" t="e">
            <v>#REF!</v>
          </cell>
          <cell r="AJ26" t="e">
            <v>#REF!</v>
          </cell>
          <cell r="AK26" t="e">
            <v>#REF!</v>
          </cell>
          <cell r="AL26" t="e">
            <v>#REF!</v>
          </cell>
        </row>
        <row r="27">
          <cell r="K27" t="str">
            <v>UKP millions</v>
          </cell>
          <cell r="L27" t="str">
            <v>v3</v>
          </cell>
          <cell r="M27">
            <v>38008.59294386574</v>
          </cell>
        </row>
        <row r="28">
          <cell r="K28" t="str">
            <v>UKP millions</v>
          </cell>
          <cell r="L28" t="str">
            <v>v3</v>
          </cell>
          <cell r="M28">
            <v>38008.59294386574</v>
          </cell>
        </row>
        <row r="29">
          <cell r="K29" t="str">
            <v>UKP millions</v>
          </cell>
          <cell r="L29" t="str">
            <v>v3</v>
          </cell>
          <cell r="M29">
            <v>38008.59294386574</v>
          </cell>
          <cell r="AA29" t="e">
            <v>#REF!</v>
          </cell>
          <cell r="AB29" t="e">
            <v>#REF!</v>
          </cell>
          <cell r="AC29" t="e">
            <v>#REF!</v>
          </cell>
          <cell r="AD29" t="e">
            <v>#REF!</v>
          </cell>
          <cell r="AE29" t="e">
            <v>#REF!</v>
          </cell>
          <cell r="AF29" t="e">
            <v>#REF!</v>
          </cell>
          <cell r="AG29" t="e">
            <v>#REF!</v>
          </cell>
          <cell r="AH29" t="e">
            <v>#REF!</v>
          </cell>
          <cell r="AI29" t="e">
            <v>#REF!</v>
          </cell>
          <cell r="AJ29" t="e">
            <v>#REF!</v>
          </cell>
          <cell r="AK29" t="e">
            <v>#REF!</v>
          </cell>
          <cell r="AL29" t="e">
            <v>#REF!</v>
          </cell>
        </row>
        <row r="31">
          <cell r="L31" t="str">
            <v>v3</v>
          </cell>
          <cell r="M31">
            <v>38008.59294386574</v>
          </cell>
        </row>
        <row r="32">
          <cell r="L32" t="str">
            <v>v3</v>
          </cell>
          <cell r="M32">
            <v>38008.59294386574</v>
          </cell>
        </row>
        <row r="33">
          <cell r="L33" t="str">
            <v>v3</v>
          </cell>
          <cell r="M33">
            <v>38008.59294386574</v>
          </cell>
        </row>
        <row r="34">
          <cell r="L34" t="str">
            <v>v3</v>
          </cell>
          <cell r="M34">
            <v>38008.59294386574</v>
          </cell>
        </row>
        <row r="35">
          <cell r="L35" t="str">
            <v>v3</v>
          </cell>
          <cell r="M35">
            <v>38008.59294386574</v>
          </cell>
          <cell r="W35" t="e">
            <v>#REF!</v>
          </cell>
          <cell r="X35" t="e">
            <v>#REF!</v>
          </cell>
          <cell r="Y35" t="e">
            <v>#REF!</v>
          </cell>
          <cell r="Z35" t="e">
            <v>#REF!</v>
          </cell>
          <cell r="AA35" t="e">
            <v>#REF!</v>
          </cell>
          <cell r="AB35" t="e">
            <v>#REF!</v>
          </cell>
          <cell r="AC35" t="e">
            <v>#REF!</v>
          </cell>
          <cell r="AD35" t="e">
            <v>#REF!</v>
          </cell>
          <cell r="AE35" t="e">
            <v>#REF!</v>
          </cell>
          <cell r="AF35" t="e">
            <v>#REF!</v>
          </cell>
          <cell r="AG35" t="e">
            <v>#REF!</v>
          </cell>
          <cell r="AH35" t="e">
            <v>#REF!</v>
          </cell>
          <cell r="AI35" t="e">
            <v>#REF!</v>
          </cell>
          <cell r="AJ35" t="e">
            <v>#REF!</v>
          </cell>
          <cell r="AK35" t="e">
            <v>#REF!</v>
          </cell>
          <cell r="AL35" t="e">
            <v>#REF!</v>
          </cell>
        </row>
        <row r="36">
          <cell r="L36" t="str">
            <v>v3</v>
          </cell>
          <cell r="M36">
            <v>38008.59294386574</v>
          </cell>
        </row>
        <row r="37">
          <cell r="L37" t="str">
            <v>v3</v>
          </cell>
          <cell r="M37">
            <v>38008.59294386574</v>
          </cell>
        </row>
        <row r="38">
          <cell r="L38" t="str">
            <v>v3</v>
          </cell>
          <cell r="M38">
            <v>38008.59294386574</v>
          </cell>
        </row>
        <row r="39">
          <cell r="L39" t="str">
            <v>v3</v>
          </cell>
          <cell r="M39">
            <v>38008.59294386574</v>
          </cell>
        </row>
        <row r="40">
          <cell r="L40" t="str">
            <v>v3</v>
          </cell>
          <cell r="M40">
            <v>38008.59294386574</v>
          </cell>
        </row>
        <row r="41">
          <cell r="L41" t="str">
            <v>v3</v>
          </cell>
          <cell r="M41">
            <v>38008.59294386574</v>
          </cell>
        </row>
        <row r="42">
          <cell r="L42" t="str">
            <v>v3</v>
          </cell>
          <cell r="M42">
            <v>38008.59294386574</v>
          </cell>
        </row>
        <row r="43">
          <cell r="L43" t="str">
            <v>v3</v>
          </cell>
          <cell r="M43">
            <v>38008.59294386574</v>
          </cell>
          <cell r="W43" t="e">
            <v>#REF!</v>
          </cell>
          <cell r="X43" t="e">
            <v>#REF!</v>
          </cell>
          <cell r="Y43" t="e">
            <v>#REF!</v>
          </cell>
          <cell r="Z43" t="e">
            <v>#REF!</v>
          </cell>
          <cell r="AA43" t="e">
            <v>#REF!</v>
          </cell>
          <cell r="AB43" t="e">
            <v>#REF!</v>
          </cell>
          <cell r="AC43" t="e">
            <v>#REF!</v>
          </cell>
          <cell r="AD43" t="e">
            <v>#REF!</v>
          </cell>
          <cell r="AE43" t="e">
            <v>#REF!</v>
          </cell>
          <cell r="AF43" t="e">
            <v>#REF!</v>
          </cell>
          <cell r="AG43" t="e">
            <v>#REF!</v>
          </cell>
          <cell r="AH43" t="e">
            <v>#REF!</v>
          </cell>
          <cell r="AI43" t="e">
            <v>#REF!</v>
          </cell>
          <cell r="AJ43" t="e">
            <v>#REF!</v>
          </cell>
          <cell r="AK43" t="e">
            <v>#REF!</v>
          </cell>
          <cell r="AL43" t="e">
            <v>#REF!</v>
          </cell>
        </row>
        <row r="44">
          <cell r="L44" t="str">
            <v>v3</v>
          </cell>
          <cell r="M44">
            <v>38008.59294386574</v>
          </cell>
          <cell r="W44">
            <v>26582</v>
          </cell>
          <cell r="X44">
            <v>25816</v>
          </cell>
          <cell r="Y44">
            <v>25703</v>
          </cell>
          <cell r="Z44">
            <v>25306</v>
          </cell>
          <cell r="AA44">
            <v>25036</v>
          </cell>
          <cell r="AB44">
            <v>25402</v>
          </cell>
          <cell r="AC44">
            <v>25345</v>
          </cell>
          <cell r="AD44">
            <v>24885.325423607123</v>
          </cell>
          <cell r="AE44">
            <v>24330.42903683228</v>
          </cell>
          <cell r="AF44">
            <v>23784.142045250574</v>
          </cell>
          <cell r="AG44">
            <v>23246.347750596819</v>
          </cell>
          <cell r="AH44">
            <v>22716.930927631613</v>
          </cell>
          <cell r="AI44">
            <v>22195.777806350652</v>
          </cell>
          <cell r="AJ44">
            <v>21682.776054402548</v>
          </cell>
          <cell r="AK44">
            <v>21177.814759712768</v>
          </cell>
          <cell r="AL44">
            <v>20680.784413311347</v>
          </cell>
        </row>
        <row r="45">
          <cell r="L45" t="str">
            <v>v3</v>
          </cell>
          <cell r="M45">
            <v>38008.59294386574</v>
          </cell>
          <cell r="W45" t="e">
            <v>#REF!</v>
          </cell>
          <cell r="X45" t="e">
            <v>#REF!</v>
          </cell>
          <cell r="Y45" t="e">
            <v>#REF!</v>
          </cell>
          <cell r="Z45" t="e">
            <v>#REF!</v>
          </cell>
          <cell r="AA45" t="e">
            <v>#REF!</v>
          </cell>
          <cell r="AB45" t="e">
            <v>#REF!</v>
          </cell>
          <cell r="AC45" t="e">
            <v>#REF!</v>
          </cell>
          <cell r="AD45" t="e">
            <v>#REF!</v>
          </cell>
          <cell r="AE45" t="e">
            <v>#REF!</v>
          </cell>
          <cell r="AF45" t="e">
            <v>#REF!</v>
          </cell>
          <cell r="AG45" t="e">
            <v>#REF!</v>
          </cell>
          <cell r="AH45" t="e">
            <v>#REF!</v>
          </cell>
          <cell r="AI45" t="e">
            <v>#REF!</v>
          </cell>
          <cell r="AJ45" t="e">
            <v>#REF!</v>
          </cell>
          <cell r="AK45" t="e">
            <v>#REF!</v>
          </cell>
          <cell r="AL45" t="e">
            <v>#REF!</v>
          </cell>
        </row>
        <row r="46">
          <cell r="L46" t="str">
            <v>v3</v>
          </cell>
          <cell r="M46">
            <v>38008.59294386574</v>
          </cell>
          <cell r="W46" t="e">
            <v>#REF!</v>
          </cell>
          <cell r="X46" t="e">
            <v>#REF!</v>
          </cell>
          <cell r="Y46" t="e">
            <v>#REF!</v>
          </cell>
          <cell r="Z46" t="e">
            <v>#REF!</v>
          </cell>
          <cell r="AA46" t="e">
            <v>#REF!</v>
          </cell>
          <cell r="AB46" t="e">
            <v>#REF!</v>
          </cell>
          <cell r="AC46" t="e">
            <v>#REF!</v>
          </cell>
          <cell r="AD46" t="e">
            <v>#REF!</v>
          </cell>
          <cell r="AE46" t="e">
            <v>#REF!</v>
          </cell>
          <cell r="AF46" t="e">
            <v>#REF!</v>
          </cell>
          <cell r="AG46" t="e">
            <v>#REF!</v>
          </cell>
          <cell r="AH46" t="e">
            <v>#REF!</v>
          </cell>
          <cell r="AI46" t="e">
            <v>#REF!</v>
          </cell>
          <cell r="AJ46" t="e">
            <v>#REF!</v>
          </cell>
          <cell r="AK46" t="e">
            <v>#REF!</v>
          </cell>
          <cell r="AL46" t="e">
            <v>#REF!</v>
          </cell>
        </row>
        <row r="48">
          <cell r="L48" t="str">
            <v>v3</v>
          </cell>
          <cell r="M48">
            <v>38008.59294386574</v>
          </cell>
          <cell r="AA48">
            <v>85523</v>
          </cell>
          <cell r="AB48">
            <v>82490</v>
          </cell>
        </row>
      </sheetData>
      <sheetData sheetId="15"/>
      <sheetData sheetId="16"/>
      <sheetData sheetId="17"/>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Name val="PL"/>
      <sheetName val="IC-PL"/>
      <sheetName val="EXT-INC"/>
      <sheetName val="TRAF-COST"/>
      <sheetName val="INT-traf-cost"/>
      <sheetName val="OWN-WORK-CAP"/>
      <sheetName val="PAYROLL"/>
      <sheetName val="OPR-COST"/>
      <sheetName val="INT-OPR-COST"/>
      <sheetName val="FIN-PL"/>
      <sheetName val="Investments"/>
      <sheetName val="M-BALANCE"/>
      <sheetName val="IC-BAL"/>
      <sheetName val="CASH"/>
      <sheetName val="PROVISIONS"/>
      <sheetName val="EQUITY"/>
      <sheetName val="COMMITMENTS"/>
      <sheetName val="PERS-ADD"/>
      <sheetName val="AQUISITIONS"/>
      <sheetName val="Statistics"/>
      <sheetName val="Definitions"/>
    </sheetNames>
    <sheetDataSet>
      <sheetData sheetId="0" refreshError="1">
        <row r="10">
          <cell r="E10" t="str">
            <v>&lt;Code&gt;</v>
          </cell>
        </row>
        <row r="11">
          <cell r="E11" t="str">
            <v>&lt;Name&gt;</v>
          </cell>
        </row>
        <row r="12">
          <cell r="E12" t="str">
            <v>0006</v>
          </cell>
        </row>
        <row r="15">
          <cell r="E15" t="str">
            <v>NOK</v>
          </cell>
        </row>
        <row r="16">
          <cell r="E16">
            <v>36692</v>
          </cell>
        </row>
        <row r="20">
          <cell r="E20" t="str">
            <v>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TP"/>
      <sheetName val="P&amp;L"/>
      <sheetName val="BS"/>
      <sheetName val="CF"/>
      <sheetName val="Cons. Revs"/>
      <sheetName val="Prop. Revs"/>
      <sheetName val="Cons. EBITDA"/>
      <sheetName val="Prop. EBITDA"/>
      <sheetName val="EBITDA Margins"/>
      <sheetName val="Capex"/>
      <sheetName val="USA"/>
      <sheetName val="UK"/>
      <sheetName val="Germany"/>
      <sheetName val="Italy"/>
      <sheetName val="J-Phone"/>
      <sheetName val="Spain"/>
      <sheetName val="Ireland"/>
      <sheetName val="Egypt"/>
      <sheetName val="Australia"/>
      <sheetName val="NZ"/>
      <sheetName val="NL"/>
      <sheetName val="Greece"/>
      <sheetName val="Portugal"/>
      <sheetName val="Sweden"/>
      <sheetName val="Switzerland"/>
      <sheetName val="Jap Fixed"/>
      <sheetName val="SFR"/>
      <sheetName val="Belgium"/>
      <sheetName val="Arcor"/>
      <sheetName val="Cegetel7"/>
      <sheetName val="Depreciaton schedule"/>
      <sheetName val="Cash Tax"/>
      <sheetName val="Bill"/>
      <sheetName val="Multip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TP"/>
      <sheetName val="P&amp;L"/>
      <sheetName val="BS"/>
      <sheetName val="CF"/>
      <sheetName val="Cons. Revs"/>
      <sheetName val="Prop. Revs"/>
      <sheetName val="Cons. EBITDA"/>
      <sheetName val="Prop. EBITDA"/>
      <sheetName val="EBITDA Margins"/>
      <sheetName val="Capex"/>
      <sheetName val="USA"/>
      <sheetName val="UK"/>
      <sheetName val="Germany"/>
      <sheetName val="Italy"/>
      <sheetName val="J-Phone"/>
      <sheetName val="Spain"/>
      <sheetName val="Ireland"/>
      <sheetName val="Egypt"/>
      <sheetName val="Australia"/>
      <sheetName val="NZ"/>
      <sheetName val="NL"/>
      <sheetName val="Greece"/>
      <sheetName val="Portugal"/>
      <sheetName val="Sweden"/>
      <sheetName val="Switzerland"/>
      <sheetName val="Jap Fixed"/>
      <sheetName val="SFR"/>
      <sheetName val="Belgium"/>
      <sheetName val="Arcor"/>
      <sheetName val="Cegetel7"/>
      <sheetName val="Depreciaton schedule"/>
      <sheetName val="Cash Tax"/>
      <sheetName val="Bill"/>
      <sheetName val="Multip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s - Run"/>
      <sheetName val="Analysts"/>
      <sheetName val="Contents (US$)"/>
      <sheetName val="Output page - US$"/>
      <sheetName val="Drivers - US$"/>
      <sheetName val="JT Global Link Page"/>
      <sheetName val="NTT Global Link Page"/>
      <sheetName val="KDDI Global Link Page"/>
      <sheetName val="Docomo Global Link Page"/>
      <sheetName val="Contents Local"/>
      <sheetName val="Output page - Local"/>
      <sheetName val="Drivers - Local"/>
      <sheetName val="Ratio's Defined"/>
      <sheetName val="Created Indices"/>
      <sheetName val="Recognised Indices"/>
      <sheetName val="Price Relative"/>
      <sheetName val="Global Link Page"/>
      <sheetName val="Conditional Formatting"/>
      <sheetName val="Sum of parts (1)"/>
      <sheetName val="Sum of part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56">
          <cell r="AC56" t="str">
            <v>DJ EURO STOXX  - performance comparison (US$) *</v>
          </cell>
        </row>
        <row r="57">
          <cell r="AC57" t="str">
            <v xml:space="preserve"> -  7 Days</v>
          </cell>
          <cell r="AD57" t="str">
            <v xml:space="preserve"> - 1 Month</v>
          </cell>
          <cell r="AE57" t="str">
            <v xml:space="preserve"> -  3 Months</v>
          </cell>
          <cell r="AF57" t="str">
            <v xml:space="preserve"> - 1 Year</v>
          </cell>
          <cell r="AG57" t="str">
            <v xml:space="preserve"> - 15 Months</v>
          </cell>
          <cell r="AH57" t="str">
            <v xml:space="preserve"> - 18 Months</v>
          </cell>
          <cell r="AI57" t="str">
            <v xml:space="preserve"> - 2 Years</v>
          </cell>
        </row>
        <row r="60">
          <cell r="AC60" t="e">
            <v>#DIV/0!</v>
          </cell>
          <cell r="AD60" t="e">
            <v>#DIV/0!</v>
          </cell>
          <cell r="AE60" t="e">
            <v>#DIV/0!</v>
          </cell>
          <cell r="AF60" t="e">
            <v>#DIV/0!</v>
          </cell>
          <cell r="AG60" t="e">
            <v>#DIV/0!</v>
          </cell>
          <cell r="AH60" t="e">
            <v>#DIV/0!</v>
          </cell>
          <cell r="AI60" t="e">
            <v>#DIV/0!</v>
          </cell>
        </row>
        <row r="61">
          <cell r="AC61" t="e">
            <v>#DIV/0!</v>
          </cell>
          <cell r="AD61" t="e">
            <v>#DIV/0!</v>
          </cell>
          <cell r="AE61" t="e">
            <v>#DIV/0!</v>
          </cell>
          <cell r="AF61" t="e">
            <v>#DIV/0!</v>
          </cell>
          <cell r="AG61" t="e">
            <v>#DIV/0!</v>
          </cell>
          <cell r="AH61" t="e">
            <v>#DIV/0!</v>
          </cell>
          <cell r="AI61" t="e">
            <v>#DIV/0!</v>
          </cell>
        </row>
        <row r="62">
          <cell r="AC62" t="e">
            <v>#DIV/0!</v>
          </cell>
          <cell r="AD62" t="e">
            <v>#DIV/0!</v>
          </cell>
          <cell r="AE62" t="e">
            <v>#DIV/0!</v>
          </cell>
          <cell r="AF62" t="e">
            <v>#DIV/0!</v>
          </cell>
          <cell r="AG62" t="e">
            <v>#DIV/0!</v>
          </cell>
          <cell r="AH62" t="e">
            <v>#DIV/0!</v>
          </cell>
          <cell r="AI62" t="e">
            <v>#DIV/0!</v>
          </cell>
        </row>
        <row r="65">
          <cell r="AC65" t="e">
            <v>#DIV/0!</v>
          </cell>
          <cell r="AD65" t="e">
            <v>#DIV/0!</v>
          </cell>
          <cell r="AE65" t="e">
            <v>#DIV/0!</v>
          </cell>
          <cell r="AF65" t="e">
            <v>#DIV/0!</v>
          </cell>
          <cell r="AG65" t="e">
            <v>#DIV/0!</v>
          </cell>
          <cell r="AH65" t="e">
            <v>#DIV/0!</v>
          </cell>
          <cell r="AI65" t="e">
            <v>#DIV/0!</v>
          </cell>
        </row>
      </sheetData>
      <sheetData sheetId="16"/>
      <sheetData sheetId="17"/>
      <sheetData sheetId="18"/>
      <sheetData sheetId="1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es"/>
      <sheetName val="Sheet1"/>
      <sheetName val="Sheet2"/>
      <sheetName val="Sheet3"/>
      <sheetName val="RAK1"/>
    </sheetNames>
    <sheetDataSet>
      <sheetData sheetId="0"/>
      <sheetData sheetId="1"/>
      <sheetData sheetId="2"/>
      <sheetData sheetId="3"/>
      <sheetData sheetId="4">
        <row r="9">
          <cell r="AB9" t="str">
            <v>KT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Q78"/>
  <sheetViews>
    <sheetView tabSelected="1" topLeftCell="A5" zoomScale="55" zoomScaleNormal="55" workbookViewId="0">
      <selection activeCell="T14" sqref="T14"/>
    </sheetView>
  </sheetViews>
  <sheetFormatPr defaultColWidth="9.08984375" defaultRowHeight="15.5"/>
  <cols>
    <col min="1" max="2" width="9.08984375" style="16"/>
    <col min="3" max="3" width="53.08984375" style="16" customWidth="1"/>
    <col min="4" max="7" width="9.08984375" style="16"/>
    <col min="8" max="8" width="14.54296875" style="16" customWidth="1"/>
    <col min="9" max="16384" width="9.08984375" style="16"/>
  </cols>
  <sheetData>
    <row r="1" spans="1:8" s="14" customFormat="1" ht="20.5">
      <c r="A1" s="26" t="s">
        <v>35</v>
      </c>
    </row>
    <row r="2" spans="1:8" s="14" customFormat="1">
      <c r="A2" s="14" t="s">
        <v>64</v>
      </c>
    </row>
    <row r="4" spans="1:8" ht="17.25" customHeight="1">
      <c r="A4" s="16" t="s">
        <v>26</v>
      </c>
      <c r="B4" s="18" t="s">
        <v>27</v>
      </c>
      <c r="C4" s="16" t="s">
        <v>51</v>
      </c>
      <c r="G4" s="234"/>
      <c r="H4" s="235" t="s">
        <v>215</v>
      </c>
    </row>
    <row r="5" spans="1:8" ht="17.25" customHeight="1">
      <c r="B5" s="18" t="s">
        <v>28</v>
      </c>
      <c r="C5" s="16" t="s">
        <v>36</v>
      </c>
    </row>
    <row r="6" spans="1:8" ht="17.25" customHeight="1">
      <c r="B6" s="18" t="s">
        <v>29</v>
      </c>
      <c r="C6" s="16" t="s">
        <v>52</v>
      </c>
      <c r="H6" s="236" t="s">
        <v>224</v>
      </c>
    </row>
    <row r="7" spans="1:8" ht="17.25" customHeight="1">
      <c r="B7" s="18" t="s">
        <v>30</v>
      </c>
      <c r="C7" s="16" t="s">
        <v>53</v>
      </c>
      <c r="G7" s="237"/>
    </row>
    <row r="8" spans="1:8" ht="17.25" customHeight="1">
      <c r="B8" s="18" t="s">
        <v>31</v>
      </c>
      <c r="C8" s="16" t="s">
        <v>37</v>
      </c>
    </row>
    <row r="9" spans="1:8" ht="17.25" customHeight="1"/>
    <row r="10" spans="1:8" ht="17.25" customHeight="1"/>
    <row r="11" spans="1:8" ht="17.25" customHeight="1">
      <c r="B11" s="238" t="s">
        <v>38</v>
      </c>
    </row>
    <row r="12" spans="1:8" ht="17.25" customHeight="1">
      <c r="B12" s="10"/>
      <c r="C12" s="16" t="s">
        <v>65</v>
      </c>
    </row>
    <row r="13" spans="1:8" ht="17.25" customHeight="1">
      <c r="B13" s="14"/>
      <c r="C13" s="16" t="s">
        <v>39</v>
      </c>
    </row>
    <row r="14" spans="1:8" ht="17.25" customHeight="1">
      <c r="B14" s="239"/>
      <c r="C14" s="16" t="s">
        <v>40</v>
      </c>
    </row>
    <row r="15" spans="1:8" ht="17.25" customHeight="1"/>
    <row r="16" spans="1:8" ht="17.25" customHeight="1"/>
    <row r="17" spans="8:17" ht="17.25" customHeight="1"/>
    <row r="18" spans="8:17" ht="17.25" customHeight="1"/>
    <row r="19" spans="8:17" ht="17.25" customHeight="1"/>
    <row r="20" spans="8:17" ht="17.25" customHeight="1"/>
    <row r="21" spans="8:17" ht="17.25" customHeight="1"/>
    <row r="22" spans="8:17" ht="17.25" customHeight="1"/>
    <row r="23" spans="8:17" ht="17.25" customHeight="1"/>
    <row r="24" spans="8:17" ht="17.25" customHeight="1"/>
    <row r="25" spans="8:17" ht="17.25" customHeight="1"/>
    <row r="26" spans="8:17" ht="17.25" customHeight="1">
      <c r="H26" s="335" t="s">
        <v>472</v>
      </c>
      <c r="I26" s="335"/>
      <c r="J26" s="335"/>
      <c r="K26" s="335"/>
      <c r="L26" s="335"/>
      <c r="M26" s="335"/>
      <c r="N26" s="335"/>
      <c r="O26" s="335"/>
      <c r="P26" s="335"/>
      <c r="Q26" s="335"/>
    </row>
    <row r="27" spans="8:17" ht="17.25" customHeight="1">
      <c r="H27" s="335"/>
      <c r="I27" s="335"/>
      <c r="J27" s="335"/>
      <c r="K27" s="335"/>
      <c r="L27" s="335"/>
      <c r="M27" s="335"/>
      <c r="N27" s="335"/>
      <c r="O27" s="335"/>
      <c r="P27" s="335"/>
      <c r="Q27" s="335"/>
    </row>
    <row r="28" spans="8:17" ht="17.25" customHeight="1">
      <c r="H28" s="335"/>
      <c r="I28" s="335"/>
      <c r="J28" s="335"/>
      <c r="K28" s="335"/>
      <c r="L28" s="335"/>
      <c r="M28" s="335"/>
      <c r="N28" s="335"/>
      <c r="O28" s="335"/>
      <c r="P28" s="335"/>
      <c r="Q28" s="335"/>
    </row>
    <row r="29" spans="8:17" ht="17.25" customHeight="1">
      <c r="H29" s="335"/>
      <c r="I29" s="335"/>
      <c r="J29" s="335"/>
      <c r="K29" s="335"/>
      <c r="L29" s="335"/>
      <c r="M29" s="335"/>
      <c r="N29" s="335"/>
      <c r="O29" s="335"/>
      <c r="P29" s="335"/>
      <c r="Q29" s="335"/>
    </row>
    <row r="30" spans="8:17" ht="17.25" customHeight="1">
      <c r="H30" s="335"/>
      <c r="I30" s="335"/>
      <c r="J30" s="335"/>
      <c r="K30" s="335"/>
      <c r="L30" s="335"/>
      <c r="M30" s="335"/>
      <c r="N30" s="335"/>
      <c r="O30" s="335"/>
      <c r="P30" s="335"/>
      <c r="Q30" s="335"/>
    </row>
    <row r="31" spans="8:17" ht="17.25" customHeight="1">
      <c r="H31" s="335"/>
      <c r="I31" s="335"/>
      <c r="J31" s="335"/>
      <c r="K31" s="335"/>
      <c r="L31" s="335"/>
      <c r="M31" s="335"/>
      <c r="N31" s="335"/>
      <c r="O31" s="335"/>
      <c r="P31" s="335"/>
      <c r="Q31" s="335"/>
    </row>
    <row r="32" spans="8:17" ht="17.25" customHeight="1">
      <c r="H32" s="335"/>
      <c r="I32" s="335"/>
      <c r="J32" s="335"/>
      <c r="K32" s="335"/>
      <c r="L32" s="335"/>
      <c r="M32" s="335"/>
      <c r="N32" s="335"/>
      <c r="O32" s="335"/>
      <c r="P32" s="335"/>
      <c r="Q32" s="335"/>
    </row>
    <row r="33" spans="8:17" ht="17.25" customHeight="1">
      <c r="H33" s="335"/>
      <c r="I33" s="335"/>
      <c r="J33" s="335"/>
      <c r="K33" s="335"/>
      <c r="L33" s="335"/>
      <c r="M33" s="335"/>
      <c r="N33" s="335"/>
      <c r="O33" s="335"/>
      <c r="P33" s="335"/>
      <c r="Q33" s="335"/>
    </row>
    <row r="34" spans="8:17" ht="17.25" customHeight="1">
      <c r="H34" s="335"/>
      <c r="I34" s="335"/>
      <c r="J34" s="335"/>
      <c r="K34" s="335"/>
      <c r="L34" s="335"/>
      <c r="M34" s="335"/>
      <c r="N34" s="335"/>
      <c r="O34" s="335"/>
      <c r="P34" s="335"/>
      <c r="Q34" s="335"/>
    </row>
    <row r="35" spans="8:17" ht="17.25" customHeight="1">
      <c r="H35" s="335"/>
      <c r="I35" s="335"/>
      <c r="J35" s="335"/>
      <c r="K35" s="335"/>
      <c r="L35" s="335"/>
      <c r="M35" s="335"/>
      <c r="N35" s="335"/>
      <c r="O35" s="335"/>
      <c r="P35" s="335"/>
      <c r="Q35" s="335"/>
    </row>
    <row r="36" spans="8:17" ht="17.25" customHeight="1">
      <c r="H36" s="335"/>
      <c r="I36" s="335"/>
      <c r="J36" s="335"/>
      <c r="K36" s="335"/>
      <c r="L36" s="335"/>
      <c r="M36" s="335"/>
      <c r="N36" s="335"/>
      <c r="O36" s="335"/>
      <c r="P36" s="335"/>
      <c r="Q36" s="335"/>
    </row>
    <row r="37" spans="8:17" ht="17.25" customHeight="1">
      <c r="H37" s="335"/>
      <c r="I37" s="335"/>
      <c r="J37" s="335"/>
      <c r="K37" s="335"/>
      <c r="L37" s="335"/>
      <c r="M37" s="335"/>
      <c r="N37" s="335"/>
      <c r="O37" s="335"/>
      <c r="P37" s="335"/>
      <c r="Q37" s="335"/>
    </row>
    <row r="38" spans="8:17" ht="239.25" customHeight="1">
      <c r="H38" s="335"/>
      <c r="I38" s="335"/>
      <c r="J38" s="335"/>
      <c r="K38" s="335"/>
      <c r="L38" s="335"/>
      <c r="M38" s="335"/>
      <c r="N38" s="335"/>
      <c r="O38" s="335"/>
      <c r="P38" s="335"/>
      <c r="Q38" s="335"/>
    </row>
    <row r="39" spans="8:17" ht="309" customHeight="1">
      <c r="H39" s="335"/>
      <c r="I39" s="335"/>
      <c r="J39" s="335"/>
      <c r="K39" s="335"/>
      <c r="L39" s="335"/>
      <c r="M39" s="335"/>
      <c r="N39" s="335"/>
      <c r="O39" s="335"/>
      <c r="P39" s="335"/>
      <c r="Q39" s="335"/>
    </row>
    <row r="40" spans="8:17" ht="17.25" customHeight="1">
      <c r="H40" s="336"/>
      <c r="I40" s="336"/>
      <c r="J40" s="336"/>
      <c r="K40" s="336"/>
      <c r="L40" s="336"/>
      <c r="M40" s="336"/>
      <c r="N40" s="336"/>
      <c r="O40" s="336"/>
      <c r="P40" s="336"/>
      <c r="Q40" s="336"/>
    </row>
    <row r="41" spans="8:17" ht="17.25" hidden="1" customHeight="1">
      <c r="H41" s="336"/>
      <c r="I41" s="336"/>
      <c r="J41" s="336"/>
      <c r="K41" s="336"/>
      <c r="L41" s="336"/>
      <c r="M41" s="336"/>
      <c r="N41" s="336"/>
      <c r="O41" s="336"/>
      <c r="P41" s="336"/>
      <c r="Q41" s="336"/>
    </row>
    <row r="42" spans="8:17" ht="17.25" hidden="1" customHeight="1">
      <c r="H42" s="336"/>
      <c r="I42" s="336"/>
      <c r="J42" s="336"/>
      <c r="K42" s="336"/>
      <c r="L42" s="336"/>
      <c r="M42" s="336"/>
      <c r="N42" s="336"/>
      <c r="O42" s="336"/>
      <c r="P42" s="336"/>
      <c r="Q42" s="336"/>
    </row>
    <row r="43" spans="8:17" ht="17.25" hidden="1" customHeight="1">
      <c r="H43" s="336"/>
      <c r="I43" s="336"/>
      <c r="J43" s="336"/>
      <c r="K43" s="336"/>
      <c r="L43" s="336"/>
      <c r="M43" s="336"/>
      <c r="N43" s="336"/>
      <c r="O43" s="336"/>
      <c r="P43" s="336"/>
      <c r="Q43" s="336"/>
    </row>
    <row r="44" spans="8:17" ht="17.25" customHeight="1">
      <c r="H44" s="336"/>
      <c r="I44" s="336"/>
      <c r="J44" s="336"/>
      <c r="K44" s="336"/>
      <c r="L44" s="336"/>
      <c r="M44" s="336"/>
      <c r="N44" s="336"/>
      <c r="O44" s="336"/>
      <c r="P44" s="336"/>
      <c r="Q44" s="336"/>
    </row>
    <row r="45" spans="8:17" ht="17.25" customHeight="1">
      <c r="H45" s="336"/>
      <c r="I45" s="336"/>
      <c r="J45" s="336"/>
      <c r="K45" s="336"/>
      <c r="L45" s="336"/>
      <c r="M45" s="336"/>
      <c r="N45" s="336"/>
      <c r="O45" s="336"/>
      <c r="P45" s="336"/>
      <c r="Q45" s="336"/>
    </row>
    <row r="46" spans="8:17" ht="17.25" customHeight="1">
      <c r="H46" s="336"/>
      <c r="I46" s="336"/>
      <c r="J46" s="336"/>
      <c r="K46" s="336"/>
      <c r="L46" s="336"/>
      <c r="M46" s="336"/>
      <c r="N46" s="336"/>
      <c r="O46" s="336"/>
      <c r="P46" s="336"/>
      <c r="Q46" s="336"/>
    </row>
    <row r="47" spans="8:17" ht="17.25" customHeight="1">
      <c r="H47" s="336"/>
      <c r="I47" s="336"/>
      <c r="J47" s="336"/>
      <c r="K47" s="336"/>
      <c r="L47" s="336"/>
      <c r="M47" s="336"/>
      <c r="N47" s="336"/>
      <c r="O47" s="336"/>
      <c r="P47" s="336"/>
      <c r="Q47" s="336"/>
    </row>
    <row r="48" spans="8:17" ht="17.25" customHeight="1">
      <c r="H48" s="336"/>
      <c r="I48" s="336"/>
      <c r="J48" s="336"/>
      <c r="K48" s="336"/>
      <c r="L48" s="336"/>
      <c r="M48" s="336"/>
      <c r="N48" s="336"/>
      <c r="O48" s="336"/>
      <c r="P48" s="336"/>
      <c r="Q48" s="336"/>
    </row>
    <row r="49" spans="8:17" ht="17.25" customHeight="1">
      <c r="H49" s="336"/>
      <c r="I49" s="336"/>
      <c r="J49" s="336"/>
      <c r="K49" s="336"/>
      <c r="L49" s="336"/>
      <c r="M49" s="336"/>
      <c r="N49" s="336"/>
      <c r="O49" s="336"/>
      <c r="P49" s="336"/>
      <c r="Q49" s="336"/>
    </row>
    <row r="50" spans="8:17" ht="17.25" customHeight="1">
      <c r="H50" s="336"/>
      <c r="I50" s="336"/>
      <c r="J50" s="336"/>
      <c r="K50" s="336"/>
      <c r="L50" s="336"/>
      <c r="M50" s="336"/>
      <c r="N50" s="336"/>
      <c r="O50" s="336"/>
      <c r="P50" s="336"/>
      <c r="Q50" s="336"/>
    </row>
    <row r="51" spans="8:17" ht="17.25" customHeight="1">
      <c r="H51" s="336"/>
      <c r="I51" s="336"/>
      <c r="J51" s="336"/>
      <c r="K51" s="336"/>
      <c r="L51" s="336"/>
      <c r="M51" s="336"/>
      <c r="N51" s="336"/>
      <c r="O51" s="336"/>
      <c r="P51" s="336"/>
      <c r="Q51" s="336"/>
    </row>
    <row r="52" spans="8:17" ht="17.25" customHeight="1">
      <c r="H52" s="336"/>
      <c r="I52" s="336"/>
      <c r="J52" s="336"/>
      <c r="K52" s="336"/>
      <c r="L52" s="336"/>
      <c r="M52" s="336"/>
      <c r="N52" s="336"/>
      <c r="O52" s="336"/>
      <c r="P52" s="336"/>
      <c r="Q52" s="336"/>
    </row>
    <row r="53" spans="8:17" ht="17.25" customHeight="1">
      <c r="H53" s="336"/>
      <c r="I53" s="336"/>
      <c r="J53" s="336"/>
      <c r="K53" s="336"/>
      <c r="L53" s="336"/>
      <c r="M53" s="336"/>
      <c r="N53" s="336"/>
      <c r="O53" s="336"/>
      <c r="P53" s="336"/>
      <c r="Q53" s="336"/>
    </row>
    <row r="54" spans="8:17" ht="17.25" customHeight="1"/>
    <row r="55" spans="8:17" ht="17.25" customHeight="1"/>
    <row r="56" spans="8:17" ht="17.25" customHeight="1"/>
    <row r="57" spans="8:17" ht="17.25" customHeight="1"/>
    <row r="58" spans="8:17" ht="17.25" customHeight="1"/>
    <row r="59" spans="8:17" ht="17.25" customHeight="1"/>
    <row r="60" spans="8:17" ht="17.25" customHeight="1"/>
    <row r="61" spans="8:17" ht="17.25" customHeight="1"/>
    <row r="62" spans="8:17" ht="17.25" customHeight="1"/>
    <row r="63" spans="8:17" ht="17.25" customHeight="1"/>
    <row r="64" spans="8:17" ht="17.25" customHeight="1"/>
    <row r="65" ht="17.25" customHeight="1"/>
    <row r="66" ht="17.25" customHeight="1"/>
    <row r="67" ht="17.25" customHeight="1"/>
    <row r="68" ht="17.25" customHeight="1"/>
    <row r="69" ht="17.25" customHeight="1"/>
    <row r="70" ht="12" customHeight="1"/>
    <row r="71" ht="12" customHeight="1"/>
    <row r="72" ht="12" customHeight="1"/>
    <row r="73" ht="12" customHeight="1"/>
    <row r="74" ht="12" customHeight="1"/>
    <row r="75" ht="12" customHeight="1"/>
    <row r="76" ht="12" customHeight="1"/>
    <row r="77" ht="12" customHeight="1"/>
    <row r="78" ht="12" customHeight="1"/>
  </sheetData>
  <mergeCells count="2">
    <mergeCell ref="H26:Q39"/>
    <mergeCell ref="H40:Q53"/>
  </mergeCells>
  <hyperlinks>
    <hyperlink ref="B4" location="'Reported Group Highlights'!A1" display="1)" xr:uid="{00000000-0004-0000-0000-000000000000}"/>
    <hyperlink ref="B5" location="'Reported Group Balance Sheet'!A1" display="2)" xr:uid="{00000000-0004-0000-0000-000001000000}"/>
    <hyperlink ref="B6" location="'Domestic Mobile Operations'!A1" display="3)" xr:uid="{00000000-0004-0000-0000-000002000000}"/>
    <hyperlink ref="B7" location="'Coverage data'!A1" display="4)" xr:uid="{00000000-0004-0000-0000-000003000000}"/>
    <hyperlink ref="B8" location="Charts!A1" display="12)" xr:uid="{00000000-0004-0000-0000-000004000000}"/>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BO201"/>
  <sheetViews>
    <sheetView zoomScale="85" zoomScaleNormal="85" workbookViewId="0">
      <pane xSplit="1" ySplit="3" topLeftCell="AM4" activePane="bottomRight" state="frozen"/>
      <selection activeCell="AR1" sqref="AR1"/>
      <selection pane="topRight" activeCell="AR1" sqref="AR1"/>
      <selection pane="bottomLeft" activeCell="AR1" sqref="AR1"/>
      <selection pane="bottomRight" activeCell="AT8" sqref="AT8"/>
    </sheetView>
  </sheetViews>
  <sheetFormatPr defaultColWidth="9.08984375" defaultRowHeight="14.5" outlineLevelRow="1"/>
  <cols>
    <col min="1" max="1" width="49.54296875" style="15" bestFit="1" customWidth="1"/>
    <col min="2" max="9" width="13.453125" style="15" bestFit="1" customWidth="1"/>
    <col min="10" max="23" width="14.08984375" style="15" bestFit="1" customWidth="1"/>
    <col min="24" max="24" width="14.08984375" style="15" customWidth="1"/>
    <col min="25" max="25" width="14.08984375" style="15" bestFit="1" customWidth="1"/>
    <col min="26" max="26" width="15.54296875" style="15" bestFit="1" customWidth="1"/>
    <col min="27" max="31" width="14.08984375" style="15" bestFit="1" customWidth="1"/>
    <col min="32" max="32" width="13.6328125" style="15" bestFit="1" customWidth="1"/>
    <col min="33" max="39" width="14.08984375" style="15" bestFit="1" customWidth="1"/>
    <col min="40" max="46" width="14.08984375" style="15" customWidth="1"/>
    <col min="47" max="47" width="6.36328125" style="15" customWidth="1"/>
    <col min="48" max="48" width="42.90625" style="15" customWidth="1"/>
    <col min="49" max="49" width="42.90625" style="15" hidden="1" customWidth="1"/>
    <col min="50" max="51" width="11.08984375" style="15" hidden="1" customWidth="1"/>
    <col min="52" max="52" width="0" style="15" hidden="1" customWidth="1"/>
    <col min="53" max="53" width="11.36328125" style="15" bestFit="1" customWidth="1"/>
    <col min="54" max="54" width="11.08984375" style="15" customWidth="1"/>
    <col min="55" max="55" width="9.36328125" style="43" bestFit="1" customWidth="1"/>
    <col min="56" max="57" width="9.08984375" style="15"/>
    <col min="58" max="59" width="11.36328125" style="15" bestFit="1" customWidth="1"/>
    <col min="60" max="60" width="11.54296875" style="15" bestFit="1" customWidth="1"/>
    <col min="61" max="61" width="14.90625" style="15" bestFit="1" customWidth="1"/>
    <col min="62" max="65" width="9.08984375" style="15"/>
    <col min="66" max="67" width="11.90625" style="15" bestFit="1" customWidth="1"/>
    <col min="68" max="16384" width="9.08984375" style="15"/>
  </cols>
  <sheetData>
    <row r="1" spans="1:63" s="30" customFormat="1">
      <c r="A1" s="27" t="s">
        <v>17</v>
      </c>
      <c r="B1" s="28" t="s">
        <v>68</v>
      </c>
      <c r="C1" s="28" t="s">
        <v>69</v>
      </c>
      <c r="D1" s="28" t="s">
        <v>70</v>
      </c>
      <c r="E1" s="28" t="s">
        <v>71</v>
      </c>
      <c r="F1" s="28" t="s">
        <v>72</v>
      </c>
      <c r="G1" s="28" t="s">
        <v>73</v>
      </c>
      <c r="H1" s="28" t="s">
        <v>74</v>
      </c>
      <c r="I1" s="28" t="s">
        <v>75</v>
      </c>
      <c r="J1" s="28" t="s">
        <v>76</v>
      </c>
      <c r="K1" s="28" t="s">
        <v>77</v>
      </c>
      <c r="L1" s="28" t="s">
        <v>78</v>
      </c>
      <c r="M1" s="28" t="s">
        <v>79</v>
      </c>
      <c r="N1" s="28" t="s">
        <v>80</v>
      </c>
      <c r="O1" s="28" t="s">
        <v>81</v>
      </c>
      <c r="P1" s="28" t="s">
        <v>82</v>
      </c>
      <c r="Q1" s="28" t="s">
        <v>83</v>
      </c>
      <c r="R1" s="28" t="s">
        <v>84</v>
      </c>
      <c r="S1" s="28" t="s">
        <v>240</v>
      </c>
      <c r="T1" s="28" t="s">
        <v>241</v>
      </c>
      <c r="U1" s="28" t="s">
        <v>242</v>
      </c>
      <c r="V1" s="28" t="s">
        <v>243</v>
      </c>
      <c r="W1" s="28" t="s">
        <v>244</v>
      </c>
      <c r="X1" s="28" t="s">
        <v>245</v>
      </c>
      <c r="Y1" s="28" t="s">
        <v>246</v>
      </c>
      <c r="Z1" s="28" t="s">
        <v>247</v>
      </c>
      <c r="AA1" s="28" t="s">
        <v>248</v>
      </c>
      <c r="AB1" s="28" t="s">
        <v>249</v>
      </c>
      <c r="AC1" s="28" t="s">
        <v>250</v>
      </c>
      <c r="AD1" s="28" t="s">
        <v>251</v>
      </c>
      <c r="AE1" s="28" t="s">
        <v>252</v>
      </c>
      <c r="AF1" s="28" t="s">
        <v>253</v>
      </c>
      <c r="AG1" s="28" t="s">
        <v>254</v>
      </c>
      <c r="AH1" s="28" t="s">
        <v>255</v>
      </c>
      <c r="AI1" s="28" t="s">
        <v>256</v>
      </c>
      <c r="AJ1" s="28" t="s">
        <v>257</v>
      </c>
      <c r="AK1" s="28" t="s">
        <v>258</v>
      </c>
      <c r="AL1" s="28" t="s">
        <v>259</v>
      </c>
      <c r="AM1" s="28" t="s">
        <v>260</v>
      </c>
      <c r="AN1" s="28" t="s">
        <v>261</v>
      </c>
      <c r="AO1" s="28" t="s">
        <v>262</v>
      </c>
      <c r="AP1" s="28" t="s">
        <v>263</v>
      </c>
      <c r="AQ1" s="28" t="s">
        <v>264</v>
      </c>
      <c r="AR1" s="28" t="s">
        <v>265</v>
      </c>
      <c r="AS1" s="28" t="s">
        <v>266</v>
      </c>
      <c r="AT1" s="28" t="s">
        <v>267</v>
      </c>
      <c r="AU1" s="29"/>
      <c r="AV1" s="27" t="s">
        <v>18</v>
      </c>
      <c r="BC1" s="86"/>
    </row>
    <row r="2" spans="1:63" s="30" customFormat="1">
      <c r="A2" s="27"/>
      <c r="B2" s="31">
        <v>41364</v>
      </c>
      <c r="C2" s="32">
        <f>EOMONTH(B2,3)</f>
        <v>41455</v>
      </c>
      <c r="D2" s="32">
        <f t="shared" ref="D2:AT2" si="0">EOMONTH(C2,3)</f>
        <v>41547</v>
      </c>
      <c r="E2" s="32">
        <f t="shared" si="0"/>
        <v>41639</v>
      </c>
      <c r="F2" s="32">
        <f t="shared" si="0"/>
        <v>41729</v>
      </c>
      <c r="G2" s="32">
        <f t="shared" si="0"/>
        <v>41820</v>
      </c>
      <c r="H2" s="32">
        <f t="shared" si="0"/>
        <v>41912</v>
      </c>
      <c r="I2" s="32">
        <f t="shared" si="0"/>
        <v>42004</v>
      </c>
      <c r="J2" s="32">
        <f t="shared" si="0"/>
        <v>42094</v>
      </c>
      <c r="K2" s="32">
        <f t="shared" si="0"/>
        <v>42185</v>
      </c>
      <c r="L2" s="32">
        <f t="shared" si="0"/>
        <v>42277</v>
      </c>
      <c r="M2" s="32">
        <f t="shared" si="0"/>
        <v>42369</v>
      </c>
      <c r="N2" s="32">
        <f t="shared" si="0"/>
        <v>42460</v>
      </c>
      <c r="O2" s="32">
        <f t="shared" si="0"/>
        <v>42551</v>
      </c>
      <c r="P2" s="32">
        <f t="shared" si="0"/>
        <v>42643</v>
      </c>
      <c r="Q2" s="32">
        <f t="shared" si="0"/>
        <v>42735</v>
      </c>
      <c r="R2" s="32">
        <f t="shared" si="0"/>
        <v>42825</v>
      </c>
      <c r="S2" s="32">
        <f t="shared" si="0"/>
        <v>42916</v>
      </c>
      <c r="T2" s="32">
        <f t="shared" si="0"/>
        <v>43008</v>
      </c>
      <c r="U2" s="32">
        <f t="shared" si="0"/>
        <v>43100</v>
      </c>
      <c r="V2" s="32">
        <f t="shared" si="0"/>
        <v>43190</v>
      </c>
      <c r="W2" s="32">
        <f t="shared" si="0"/>
        <v>43281</v>
      </c>
      <c r="X2" s="32">
        <f t="shared" si="0"/>
        <v>43373</v>
      </c>
      <c r="Y2" s="32">
        <f t="shared" si="0"/>
        <v>43465</v>
      </c>
      <c r="Z2" s="32">
        <f t="shared" si="0"/>
        <v>43555</v>
      </c>
      <c r="AA2" s="32">
        <f t="shared" si="0"/>
        <v>43646</v>
      </c>
      <c r="AB2" s="32">
        <f t="shared" si="0"/>
        <v>43738</v>
      </c>
      <c r="AC2" s="32">
        <f t="shared" si="0"/>
        <v>43830</v>
      </c>
      <c r="AD2" s="32">
        <f t="shared" si="0"/>
        <v>43921</v>
      </c>
      <c r="AE2" s="32">
        <f t="shared" si="0"/>
        <v>44012</v>
      </c>
      <c r="AF2" s="32">
        <f t="shared" si="0"/>
        <v>44104</v>
      </c>
      <c r="AG2" s="32">
        <f t="shared" si="0"/>
        <v>44196</v>
      </c>
      <c r="AH2" s="32">
        <f t="shared" si="0"/>
        <v>44286</v>
      </c>
      <c r="AI2" s="32">
        <f t="shared" si="0"/>
        <v>44377</v>
      </c>
      <c r="AJ2" s="32">
        <f t="shared" si="0"/>
        <v>44469</v>
      </c>
      <c r="AK2" s="32">
        <f t="shared" si="0"/>
        <v>44561</v>
      </c>
      <c r="AL2" s="32">
        <f t="shared" si="0"/>
        <v>44651</v>
      </c>
      <c r="AM2" s="32">
        <f t="shared" si="0"/>
        <v>44742</v>
      </c>
      <c r="AN2" s="32">
        <f t="shared" si="0"/>
        <v>44834</v>
      </c>
      <c r="AO2" s="32">
        <f t="shared" si="0"/>
        <v>44926</v>
      </c>
      <c r="AP2" s="32">
        <f t="shared" si="0"/>
        <v>45016</v>
      </c>
      <c r="AQ2" s="32">
        <f t="shared" si="0"/>
        <v>45107</v>
      </c>
      <c r="AR2" s="32">
        <f t="shared" si="0"/>
        <v>45199</v>
      </c>
      <c r="AS2" s="32">
        <f t="shared" si="0"/>
        <v>45291</v>
      </c>
      <c r="AT2" s="32">
        <f t="shared" si="0"/>
        <v>45382</v>
      </c>
      <c r="AU2" s="29"/>
      <c r="AV2" s="27"/>
      <c r="BC2" s="86"/>
    </row>
    <row r="3" spans="1:63" s="30" customFormat="1" ht="18.75" customHeight="1">
      <c r="A3" s="33"/>
      <c r="B3" s="34"/>
      <c r="C3" s="34"/>
      <c r="D3" s="34"/>
      <c r="E3" s="34"/>
      <c r="F3" s="34"/>
      <c r="G3" s="34"/>
      <c r="H3" s="34"/>
      <c r="I3" s="34"/>
      <c r="J3" s="34"/>
      <c r="K3" s="34"/>
      <c r="L3" s="34"/>
      <c r="M3" s="34"/>
      <c r="N3" s="34"/>
      <c r="O3" s="34"/>
      <c r="P3" s="34"/>
      <c r="Q3" s="34"/>
      <c r="R3" s="34"/>
      <c r="S3" s="34"/>
      <c r="T3" s="34"/>
      <c r="U3" s="34"/>
      <c r="V3" s="34"/>
      <c r="W3" s="34"/>
      <c r="X3" s="34"/>
      <c r="Y3" s="34"/>
      <c r="Z3" s="34" t="s">
        <v>231</v>
      </c>
      <c r="AA3" s="34"/>
      <c r="AB3" s="34"/>
      <c r="AC3" s="34"/>
      <c r="AD3" s="35" t="s">
        <v>386</v>
      </c>
      <c r="AE3" s="34"/>
      <c r="AF3" s="34"/>
      <c r="AG3" s="34"/>
      <c r="AH3" s="34"/>
      <c r="AI3" s="34"/>
      <c r="AJ3" s="34"/>
      <c r="AK3" s="34"/>
      <c r="AL3" s="34"/>
      <c r="AM3" s="34"/>
      <c r="AN3" s="34"/>
      <c r="AO3" s="34" t="s">
        <v>388</v>
      </c>
      <c r="AP3" s="34" t="s">
        <v>388</v>
      </c>
      <c r="AQ3" s="34" t="s">
        <v>388</v>
      </c>
      <c r="AR3" s="34"/>
      <c r="AS3" s="323" t="s">
        <v>446</v>
      </c>
      <c r="AT3" s="323"/>
      <c r="AU3" s="36"/>
      <c r="AW3" s="36"/>
      <c r="AX3" s="36"/>
      <c r="AZ3" s="37"/>
      <c r="BB3" s="36" t="s">
        <v>456</v>
      </c>
      <c r="BC3" s="86" t="s">
        <v>457</v>
      </c>
      <c r="BF3" s="30">
        <v>2020</v>
      </c>
      <c r="BG3" s="30">
        <f>BF3+1</f>
        <v>2021</v>
      </c>
      <c r="BH3" s="30">
        <f>BG3+1</f>
        <v>2022</v>
      </c>
      <c r="BI3" s="30">
        <f>BH3+1</f>
        <v>2023</v>
      </c>
    </row>
    <row r="4" spans="1:63" ht="18.75" customHeight="1">
      <c r="A4" s="33" t="s">
        <v>67</v>
      </c>
      <c r="B4" s="13"/>
      <c r="C4" s="13"/>
      <c r="D4" s="13"/>
      <c r="E4" s="13"/>
      <c r="F4" s="13"/>
      <c r="G4" s="13"/>
      <c r="H4" s="13"/>
      <c r="I4" s="13"/>
      <c r="J4" s="13"/>
      <c r="K4" s="13"/>
      <c r="L4" s="13"/>
      <c r="M4" s="13"/>
      <c r="N4" s="13"/>
      <c r="O4" s="13"/>
      <c r="P4" s="13"/>
      <c r="Q4" s="13"/>
      <c r="R4" s="13"/>
      <c r="S4" s="13"/>
      <c r="T4" s="13"/>
      <c r="U4" s="13"/>
      <c r="V4" s="13" t="s">
        <v>388</v>
      </c>
      <c r="W4" s="13" t="s">
        <v>388</v>
      </c>
      <c r="X4" s="13" t="s">
        <v>388</v>
      </c>
      <c r="Y4" s="13" t="s">
        <v>388</v>
      </c>
      <c r="Z4" s="13"/>
      <c r="AA4" s="13"/>
      <c r="AB4" s="13"/>
      <c r="AC4" s="13"/>
      <c r="AD4" s="13"/>
      <c r="AE4" s="13"/>
      <c r="AF4" s="13"/>
      <c r="AG4" s="13"/>
      <c r="AH4" s="13"/>
      <c r="AI4" s="13"/>
      <c r="AJ4" s="13"/>
      <c r="AK4" s="13"/>
      <c r="AL4" s="38"/>
      <c r="AM4" s="38"/>
      <c r="AN4" s="38"/>
      <c r="AO4" s="38"/>
      <c r="AP4" s="38"/>
      <c r="AQ4" s="38">
        <f>AQ8/AQ23</f>
        <v>6.3847982504256912E-2</v>
      </c>
      <c r="AR4" s="38">
        <f t="shared" ref="AR4:AT4" si="1">AR8/AR23</f>
        <v>6.5581880267001416E-2</v>
      </c>
      <c r="AS4" s="38">
        <f t="shared" si="1"/>
        <v>9.8074749600530031E-2</v>
      </c>
      <c r="AT4" s="38">
        <f t="shared" si="1"/>
        <v>0.13355855416333287</v>
      </c>
      <c r="AU4" s="39"/>
      <c r="AV4" s="30"/>
      <c r="AW4" s="39"/>
      <c r="AX4" s="39"/>
      <c r="AZ4" s="40"/>
      <c r="BB4" s="39"/>
    </row>
    <row r="5" spans="1:63" ht="18.75" customHeight="1">
      <c r="A5" s="41" t="s">
        <v>219</v>
      </c>
      <c r="B5" s="13"/>
      <c r="C5" s="13"/>
      <c r="D5" s="13"/>
      <c r="E5" s="13"/>
      <c r="F5" s="13"/>
      <c r="G5" s="13"/>
      <c r="H5" s="13"/>
      <c r="I5" s="13"/>
      <c r="J5" s="13"/>
      <c r="K5" s="13"/>
      <c r="L5" s="13"/>
      <c r="M5" s="13"/>
      <c r="N5" s="13"/>
      <c r="O5" s="13"/>
      <c r="P5" s="13"/>
      <c r="Q5" s="13"/>
      <c r="R5" s="12">
        <f>11433+17784</f>
        <v>29217</v>
      </c>
      <c r="S5" s="12">
        <f>11080+18701</f>
        <v>29781</v>
      </c>
      <c r="T5" s="12">
        <f>10351+19570</f>
        <v>29921</v>
      </c>
      <c r="U5" s="12">
        <f>9965+20007</f>
        <v>29972</v>
      </c>
      <c r="V5" s="12">
        <v>31208</v>
      </c>
      <c r="W5" s="12">
        <v>31256</v>
      </c>
      <c r="X5" s="12">
        <v>30862</v>
      </c>
      <c r="Y5" s="12">
        <v>31426</v>
      </c>
      <c r="Z5" s="12">
        <v>30677.55</v>
      </c>
      <c r="AA5" s="12">
        <v>32042</v>
      </c>
      <c r="AB5" s="12">
        <v>31851.001499999998</v>
      </c>
      <c r="AC5" s="12">
        <v>31770.33</v>
      </c>
      <c r="AD5" s="12">
        <v>30334</v>
      </c>
      <c r="AE5" s="12">
        <v>29536</v>
      </c>
      <c r="AF5" s="12">
        <v>29197</v>
      </c>
      <c r="AG5" s="12">
        <v>29014.94</v>
      </c>
      <c r="AH5" s="12">
        <v>29351</v>
      </c>
      <c r="AI5" s="12">
        <v>29098</v>
      </c>
      <c r="AJ5" s="12">
        <v>29204</v>
      </c>
      <c r="AK5" s="12">
        <v>29591.05</v>
      </c>
      <c r="AL5" s="12">
        <v>28846.57</v>
      </c>
      <c r="AM5" s="12">
        <v>29217</v>
      </c>
      <c r="AN5" s="12">
        <v>29107.439999999999</v>
      </c>
      <c r="AO5" s="12">
        <v>29524.17</v>
      </c>
      <c r="AP5" s="12">
        <v>29257.95</v>
      </c>
      <c r="AQ5" s="12">
        <v>29494.97</v>
      </c>
      <c r="AR5" s="12">
        <v>29311.45</v>
      </c>
      <c r="AS5" s="12">
        <v>30065</v>
      </c>
      <c r="AT5" s="12">
        <v>30339.040000000001</v>
      </c>
      <c r="AU5" s="43"/>
      <c r="AW5" s="39"/>
      <c r="AX5" s="42">
        <f>AM5/AI5-1</f>
        <v>4.0896281531377365E-3</v>
      </c>
      <c r="AY5" s="42">
        <f>AN5/AJ5-1</f>
        <v>-3.3063963840570532E-3</v>
      </c>
      <c r="AZ5" s="40"/>
      <c r="BB5" s="276">
        <v>30682</v>
      </c>
      <c r="BF5" s="36">
        <f>SUM(AD5:AG5)</f>
        <v>118081.94</v>
      </c>
      <c r="BG5" s="36">
        <f>SUM(AH5:AK5)</f>
        <v>117244.05</v>
      </c>
      <c r="BH5" s="36">
        <f>SUM(AL5:AO5)</f>
        <v>116695.18</v>
      </c>
      <c r="BI5" s="334">
        <f>SUM(AP5:AS5)</f>
        <v>118129.37</v>
      </c>
      <c r="BK5" s="43">
        <f>BI5/BH5-1</f>
        <v>1.2290053453793082E-2</v>
      </c>
    </row>
    <row r="6" spans="1:63" ht="18.75" customHeight="1" outlineLevel="1">
      <c r="A6" s="11" t="s">
        <v>220</v>
      </c>
      <c r="B6" s="12">
        <v>19932.271961115002</v>
      </c>
      <c r="C6" s="12">
        <v>19373.07929197</v>
      </c>
      <c r="D6" s="12">
        <v>19164.408852919998</v>
      </c>
      <c r="E6" s="12">
        <v>18807.364719339887</v>
      </c>
      <c r="F6" s="12">
        <v>17976.996261088349</v>
      </c>
      <c r="G6" s="12">
        <v>17630.400184868333</v>
      </c>
      <c r="H6" s="12">
        <v>16756.44037804658</v>
      </c>
      <c r="I6" s="12">
        <v>16651.001096038992</v>
      </c>
      <c r="J6" s="12">
        <v>16253.148599900958</v>
      </c>
      <c r="K6" s="12">
        <v>15731.498130362264</v>
      </c>
      <c r="L6" s="12">
        <v>14477.954959459988</v>
      </c>
      <c r="M6" s="12">
        <v>14084.88514957</v>
      </c>
      <c r="N6" s="12">
        <v>13572.292014374882</v>
      </c>
      <c r="O6" s="12">
        <v>12855</v>
      </c>
      <c r="P6" s="12">
        <v>12494.079732297869</v>
      </c>
      <c r="Q6" s="12">
        <v>12329</v>
      </c>
      <c r="R6" s="12">
        <v>11433</v>
      </c>
      <c r="S6" s="12">
        <v>11080</v>
      </c>
      <c r="T6" s="12">
        <v>10351</v>
      </c>
      <c r="U6" s="12">
        <v>9965</v>
      </c>
      <c r="V6" s="13">
        <f t="shared" ref="V6:AA6" si="2">V5-V7</f>
        <v>12483.2</v>
      </c>
      <c r="W6" s="13">
        <f t="shared" si="2"/>
        <v>12189.84</v>
      </c>
      <c r="X6" s="13">
        <f t="shared" si="2"/>
        <v>11418.939999999999</v>
      </c>
      <c r="Y6" s="13">
        <f t="shared" si="2"/>
        <v>11627.619999999999</v>
      </c>
      <c r="Z6" s="13">
        <f t="shared" si="2"/>
        <v>10430.366999999998</v>
      </c>
      <c r="AA6" s="13">
        <f t="shared" si="2"/>
        <v>10253.439999999999</v>
      </c>
      <c r="AB6" s="13">
        <f t="shared" ref="AB6:AM6" si="3">AB5-AB7</f>
        <v>9555.3004500000025</v>
      </c>
      <c r="AC6" s="13">
        <f t="shared" si="3"/>
        <v>11211.749457000002</v>
      </c>
      <c r="AD6" s="13">
        <f t="shared" si="3"/>
        <v>7886.84</v>
      </c>
      <c r="AE6" s="13">
        <f t="shared" si="3"/>
        <v>6793.2799999999988</v>
      </c>
      <c r="AF6" s="13">
        <f t="shared" si="3"/>
        <v>7007.2799999999988</v>
      </c>
      <c r="AG6" s="13">
        <f t="shared" si="3"/>
        <v>6963.5855999999985</v>
      </c>
      <c r="AH6" s="13">
        <f t="shared" si="3"/>
        <v>7044.239999999998</v>
      </c>
      <c r="AI6" s="13">
        <f t="shared" si="3"/>
        <v>6692.5400000000009</v>
      </c>
      <c r="AJ6" s="13">
        <f t="shared" si="3"/>
        <v>6716.9199999999983</v>
      </c>
      <c r="AK6" s="13">
        <f t="shared" si="3"/>
        <v>6805.9415000000008</v>
      </c>
      <c r="AL6" s="13">
        <f t="shared" si="3"/>
        <v>6346.2453999999998</v>
      </c>
      <c r="AM6" s="13">
        <f t="shared" si="3"/>
        <v>6427.739999999998</v>
      </c>
      <c r="AN6" s="13">
        <f t="shared" ref="AN6:AS6" si="4">AN5-AN7</f>
        <v>5821.4879999999976</v>
      </c>
      <c r="AO6" s="13">
        <f t="shared" si="4"/>
        <v>5904.8339999999989</v>
      </c>
      <c r="AP6" s="13">
        <f t="shared" si="4"/>
        <v>5851.59</v>
      </c>
      <c r="AQ6" s="13">
        <f t="shared" si="4"/>
        <v>5898.9939999999988</v>
      </c>
      <c r="AR6" s="13">
        <f t="shared" si="4"/>
        <v>5862.2899999999972</v>
      </c>
      <c r="AS6" s="13">
        <f t="shared" si="4"/>
        <v>6013</v>
      </c>
      <c r="AT6" s="13">
        <f t="shared" ref="AT6" si="5">AT5-AT7</f>
        <v>6067.8079999999973</v>
      </c>
      <c r="AU6" s="43"/>
      <c r="AW6" s="39"/>
      <c r="AX6" s="42">
        <f>AM6/AI6-1</f>
        <v>-3.9566442636129628E-2</v>
      </c>
      <c r="AY6" s="42">
        <f>AN6/AJ6-1</f>
        <v>-0.13330990989918012</v>
      </c>
      <c r="AZ6" s="40"/>
      <c r="BB6" s="42"/>
    </row>
    <row r="7" spans="1:63" ht="18.75" customHeight="1" outlineLevel="1">
      <c r="A7" s="11" t="s">
        <v>221</v>
      </c>
      <c r="B7" s="12">
        <v>7482.9709419250003</v>
      </c>
      <c r="C7" s="12">
        <v>7766.5430339000004</v>
      </c>
      <c r="D7" s="12">
        <v>7850.31</v>
      </c>
      <c r="E7" s="12">
        <v>8158.03</v>
      </c>
      <c r="F7" s="12">
        <v>9243.3919980015489</v>
      </c>
      <c r="G7" s="12">
        <v>10233.342804071661</v>
      </c>
      <c r="H7" s="12">
        <v>10971.367039403405</v>
      </c>
      <c r="I7" s="12">
        <v>11595.019686361004</v>
      </c>
      <c r="J7" s="12">
        <v>12287.21037203903</v>
      </c>
      <c r="K7" s="12">
        <v>12972.568767427634</v>
      </c>
      <c r="L7" s="12">
        <v>13759.018</v>
      </c>
      <c r="M7" s="12">
        <v>14174.381000000001</v>
      </c>
      <c r="N7" s="12">
        <v>14831.194549195006</v>
      </c>
      <c r="O7" s="12">
        <v>15519</v>
      </c>
      <c r="P7" s="12">
        <v>16241.678141701934</v>
      </c>
      <c r="Q7" s="12">
        <v>17265</v>
      </c>
      <c r="R7" s="12">
        <v>17784</v>
      </c>
      <c r="S7" s="12">
        <v>18701</v>
      </c>
      <c r="T7" s="12">
        <v>19570</v>
      </c>
      <c r="U7" s="12">
        <v>20007</v>
      </c>
      <c r="V7" s="13">
        <f>0.6*V5</f>
        <v>18724.8</v>
      </c>
      <c r="W7" s="13">
        <f>0.61*W5</f>
        <v>19066.16</v>
      </c>
      <c r="X7" s="13">
        <f>0.63*X5</f>
        <v>19443.060000000001</v>
      </c>
      <c r="Y7" s="13">
        <f>0.63*Y5</f>
        <v>19798.38</v>
      </c>
      <c r="Z7" s="13">
        <f>0.66*Z5</f>
        <v>20247.183000000001</v>
      </c>
      <c r="AA7" s="13">
        <f>0.68*AA5</f>
        <v>21788.560000000001</v>
      </c>
      <c r="AB7" s="13">
        <f>0.7*AB5</f>
        <v>22295.701049999996</v>
      </c>
      <c r="AC7" s="13">
        <f>0.6471*AC5</f>
        <v>20558.580543</v>
      </c>
      <c r="AD7" s="13">
        <f>0.74*AD5</f>
        <v>22447.16</v>
      </c>
      <c r="AE7" s="13">
        <f>0.77*AE5</f>
        <v>22742.720000000001</v>
      </c>
      <c r="AF7" s="13">
        <f>0.76*AF5</f>
        <v>22189.72</v>
      </c>
      <c r="AG7" s="13">
        <f>0.76*AG5</f>
        <v>22051.3544</v>
      </c>
      <c r="AH7" s="13">
        <f>0.76*AH5</f>
        <v>22306.760000000002</v>
      </c>
      <c r="AI7" s="13">
        <f>0.77*AI5</f>
        <v>22405.46</v>
      </c>
      <c r="AJ7" s="13">
        <f>0.77*AJ5</f>
        <v>22487.08</v>
      </c>
      <c r="AK7" s="13">
        <f>0.77*AK5</f>
        <v>22785.108499999998</v>
      </c>
      <c r="AL7" s="13">
        <f>0.78*AL5</f>
        <v>22500.3246</v>
      </c>
      <c r="AM7" s="13">
        <f>0.78*AM5</f>
        <v>22789.260000000002</v>
      </c>
      <c r="AN7" s="13">
        <f t="shared" ref="AN7:AS7" si="6">80%*AN5</f>
        <v>23285.952000000001</v>
      </c>
      <c r="AO7" s="13">
        <f t="shared" si="6"/>
        <v>23619.335999999999</v>
      </c>
      <c r="AP7" s="13">
        <f t="shared" si="6"/>
        <v>23406.36</v>
      </c>
      <c r="AQ7" s="13">
        <f t="shared" si="6"/>
        <v>23595.976000000002</v>
      </c>
      <c r="AR7" s="13">
        <f t="shared" si="6"/>
        <v>23449.160000000003</v>
      </c>
      <c r="AS7" s="13">
        <f t="shared" si="6"/>
        <v>24052</v>
      </c>
      <c r="AT7" s="13">
        <f t="shared" ref="AT7" si="7">80%*AT5</f>
        <v>24271.232000000004</v>
      </c>
      <c r="AU7" s="43"/>
      <c r="AW7" s="39" t="s">
        <v>371</v>
      </c>
      <c r="AX7" s="42">
        <f>AM7/AI7-1</f>
        <v>1.7129753194087716E-2</v>
      </c>
      <c r="AY7" s="42">
        <f>AN7/AJ7-1</f>
        <v>3.5525821938642066E-2</v>
      </c>
      <c r="AZ7" s="40"/>
      <c r="BB7" s="42"/>
    </row>
    <row r="8" spans="1:63" ht="18.75" customHeight="1">
      <c r="A8" s="41" t="s">
        <v>66</v>
      </c>
      <c r="B8" s="12">
        <v>0</v>
      </c>
      <c r="C8" s="12">
        <v>0</v>
      </c>
      <c r="D8" s="12">
        <v>0</v>
      </c>
      <c r="E8" s="12">
        <v>0</v>
      </c>
      <c r="F8" s="12">
        <v>0</v>
      </c>
      <c r="G8" s="12">
        <v>0</v>
      </c>
      <c r="H8" s="12">
        <v>0</v>
      </c>
      <c r="I8" s="12">
        <v>0.55070699999999995</v>
      </c>
      <c r="J8" s="12">
        <v>5.0452839999999997</v>
      </c>
      <c r="K8" s="12">
        <v>14.057827</v>
      </c>
      <c r="L8" s="12">
        <v>35.965662999999999</v>
      </c>
      <c r="M8" s="12">
        <v>64.966749130000068</v>
      </c>
      <c r="N8" s="12">
        <v>101.15237322999999</v>
      </c>
      <c r="O8" s="12">
        <v>146.31042219542667</v>
      </c>
      <c r="P8" s="12">
        <v>232.22399999999999</v>
      </c>
      <c r="Q8" s="12">
        <v>379.96126099999998</v>
      </c>
      <c r="R8" s="12">
        <v>549</v>
      </c>
      <c r="S8" s="12">
        <v>737.50307811999971</v>
      </c>
      <c r="T8" s="12">
        <v>886.06</v>
      </c>
      <c r="U8" s="12">
        <v>956</v>
      </c>
      <c r="V8" s="12">
        <v>1012.9</v>
      </c>
      <c r="W8" s="12">
        <v>1094</v>
      </c>
      <c r="X8" s="12">
        <v>1117</v>
      </c>
      <c r="Y8" s="12">
        <v>1212</v>
      </c>
      <c r="Z8" s="12">
        <v>1288.3699999999999</v>
      </c>
      <c r="AA8" s="12">
        <v>1380.17</v>
      </c>
      <c r="AB8" s="12">
        <v>1474.93</v>
      </c>
      <c r="AC8" s="12">
        <v>1578.67</v>
      </c>
      <c r="AD8" s="12">
        <v>1640</v>
      </c>
      <c r="AE8" s="12">
        <v>1683</v>
      </c>
      <c r="AF8" s="12">
        <v>1785</v>
      </c>
      <c r="AG8" s="12">
        <v>1851.59</v>
      </c>
      <c r="AH8" s="12">
        <v>1919</v>
      </c>
      <c r="AI8" s="12">
        <v>2038</v>
      </c>
      <c r="AJ8" s="12">
        <v>2189</v>
      </c>
      <c r="AK8" s="12">
        <v>2290.06</v>
      </c>
      <c r="AL8" s="12">
        <v>2437.46</v>
      </c>
      <c r="AM8" s="12">
        <v>2487</v>
      </c>
      <c r="AN8" s="12">
        <v>2541.1</v>
      </c>
      <c r="AO8" s="12">
        <v>2598.2818451000003</v>
      </c>
      <c r="AP8" s="12">
        <v>2709.54</v>
      </c>
      <c r="AQ8" s="12">
        <v>2858.75</v>
      </c>
      <c r="AR8" s="12">
        <v>3021.27</v>
      </c>
      <c r="AS8" s="12">
        <v>5033</v>
      </c>
      <c r="AT8" s="12">
        <v>7117.72</v>
      </c>
      <c r="AU8" s="43"/>
      <c r="AW8" s="39"/>
      <c r="AX8" s="42">
        <f>AM8/AI8-1</f>
        <v>0.22031403336604516</v>
      </c>
      <c r="AY8" s="42">
        <f>AN8/AJ8-1</f>
        <v>0.1608497030607583</v>
      </c>
      <c r="AZ8" s="40"/>
      <c r="BB8" s="42"/>
      <c r="BF8" s="36">
        <f>SUM(AD8:AG8)</f>
        <v>6959.59</v>
      </c>
      <c r="BG8" s="36">
        <f>SUM(AH8:AK8)</f>
        <v>8436.06</v>
      </c>
      <c r="BH8" s="36">
        <f>SUM(AL8:AO8)</f>
        <v>10063.8418451</v>
      </c>
    </row>
    <row r="9" spans="1:63" ht="18.75" customHeight="1">
      <c r="A9" s="44" t="s">
        <v>372</v>
      </c>
      <c r="B9" s="45">
        <v>2084.9999999999991</v>
      </c>
      <c r="C9" s="45">
        <v>1961.0000000000009</v>
      </c>
      <c r="D9" s="45">
        <v>1931.5475357299993</v>
      </c>
      <c r="E9" s="45">
        <v>2044.8413456499975</v>
      </c>
      <c r="F9" s="45">
        <v>1746.9792044399983</v>
      </c>
      <c r="G9" s="45">
        <v>1740.2570110600063</v>
      </c>
      <c r="H9" s="45">
        <v>1654.1925825500148</v>
      </c>
      <c r="I9" s="45">
        <v>1790.4285106000045</v>
      </c>
      <c r="J9" s="45">
        <v>1763.6730040600175</v>
      </c>
      <c r="K9" s="45">
        <v>1750.3349083300004</v>
      </c>
      <c r="L9" s="45">
        <v>1683.0807697200098</v>
      </c>
      <c r="M9" s="45">
        <v>1563.1012828298976</v>
      </c>
      <c r="N9" s="45">
        <v>1643.2127304200014</v>
      </c>
      <c r="O9" s="45">
        <v>1648.6522199845717</v>
      </c>
      <c r="P9" s="45">
        <v>1658.5180895799988</v>
      </c>
      <c r="Q9" s="45">
        <v>1643.5356247999994</v>
      </c>
      <c r="R9" s="45">
        <v>1599</v>
      </c>
      <c r="S9" s="45">
        <v>1633.7963439200021</v>
      </c>
      <c r="T9" s="45">
        <v>1648.05</v>
      </c>
      <c r="U9" s="45">
        <v>1683</v>
      </c>
      <c r="V9" s="45">
        <v>926</v>
      </c>
      <c r="W9" s="45">
        <v>1115</v>
      </c>
      <c r="X9" s="45">
        <v>1155</v>
      </c>
      <c r="Y9" s="45">
        <v>1045</v>
      </c>
      <c r="Z9" s="45">
        <v>1078.3399999999999</v>
      </c>
      <c r="AA9" s="45">
        <v>1082.68</v>
      </c>
      <c r="AB9" s="45">
        <v>1135.556</v>
      </c>
      <c r="AC9" s="45">
        <v>1212.6400000000001</v>
      </c>
      <c r="AD9" s="45">
        <v>1116</v>
      </c>
      <c r="AE9" s="45">
        <v>1066</v>
      </c>
      <c r="AF9" s="45">
        <v>1148</v>
      </c>
      <c r="AG9" s="45">
        <v>1222.99</v>
      </c>
      <c r="AH9" s="45">
        <v>1155</v>
      </c>
      <c r="AI9" s="45">
        <v>1217</v>
      </c>
      <c r="AJ9" s="45">
        <v>1403</v>
      </c>
      <c r="AK9" s="45">
        <v>1515.49</v>
      </c>
      <c r="AL9" s="45">
        <v>1486.15</v>
      </c>
      <c r="AM9" s="45">
        <v>1588</v>
      </c>
      <c r="AN9" s="45">
        <v>1481.46</v>
      </c>
      <c r="AO9" s="45">
        <v>1717.72</v>
      </c>
      <c r="AP9" s="45">
        <v>1563.97</v>
      </c>
      <c r="AQ9" s="45">
        <v>1550.79</v>
      </c>
      <c r="AR9" s="45">
        <v>1747.72</v>
      </c>
      <c r="AS9" s="45">
        <v>1957</v>
      </c>
      <c r="AT9" s="45">
        <v>1979.93</v>
      </c>
      <c r="AU9" s="43"/>
      <c r="AW9" s="39"/>
      <c r="AX9" s="42">
        <f>AM9/AI9-1</f>
        <v>0.30484798685291703</v>
      </c>
      <c r="AY9" s="42">
        <f>AN9/AJ9-1</f>
        <v>5.5923022095509589E-2</v>
      </c>
      <c r="AZ9" s="40"/>
      <c r="BA9" s="46"/>
      <c r="BB9" s="42"/>
    </row>
    <row r="10" spans="1:63" s="30" customFormat="1" ht="18.75" customHeight="1">
      <c r="A10" s="33" t="s">
        <v>379</v>
      </c>
      <c r="B10" s="47">
        <v>29500.242903040002</v>
      </c>
      <c r="C10" s="47">
        <v>29100.622325870001</v>
      </c>
      <c r="D10" s="47">
        <v>28946.266388649998</v>
      </c>
      <c r="E10" s="47">
        <v>29010.236064989884</v>
      </c>
      <c r="F10" s="47">
        <v>28967.367463529896</v>
      </c>
      <c r="G10" s="47">
        <v>29604</v>
      </c>
      <c r="H10" s="47">
        <v>29382</v>
      </c>
      <c r="I10" s="47">
        <v>30037</v>
      </c>
      <c r="J10" s="47">
        <v>30309.077260000005</v>
      </c>
      <c r="K10" s="47">
        <v>30468.459633119899</v>
      </c>
      <c r="L10" s="47">
        <v>29956.019392179998</v>
      </c>
      <c r="M10" s="47">
        <v>29887.334181529899</v>
      </c>
      <c r="N10" s="47">
        <v>30147.851667219889</v>
      </c>
      <c r="O10" s="47">
        <v>30168.962642179999</v>
      </c>
      <c r="P10" s="47">
        <v>30626.499963579801</v>
      </c>
      <c r="Q10" s="47">
        <v>31617.496885799999</v>
      </c>
      <c r="R10" s="47">
        <v>31364</v>
      </c>
      <c r="S10" s="47">
        <v>32152.930845430008</v>
      </c>
      <c r="T10" s="47">
        <v>32455.360000000001</v>
      </c>
      <c r="U10" s="47">
        <v>32611</v>
      </c>
      <c r="V10" s="47">
        <v>33147</v>
      </c>
      <c r="W10" s="47">
        <v>33464</v>
      </c>
      <c r="X10" s="34">
        <f t="shared" ref="X10:AF10" si="8">X5+X8+X9</f>
        <v>33134</v>
      </c>
      <c r="Y10" s="34">
        <f t="shared" si="8"/>
        <v>33683</v>
      </c>
      <c r="Z10" s="34">
        <f t="shared" si="8"/>
        <v>33044.259999999995</v>
      </c>
      <c r="AA10" s="34">
        <f t="shared" si="8"/>
        <v>34504.85</v>
      </c>
      <c r="AB10" s="34">
        <f t="shared" si="8"/>
        <v>34461.487499999996</v>
      </c>
      <c r="AC10" s="34">
        <f t="shared" si="8"/>
        <v>34561.64</v>
      </c>
      <c r="AD10" s="34">
        <f t="shared" si="8"/>
        <v>33090</v>
      </c>
      <c r="AE10" s="34">
        <f t="shared" si="8"/>
        <v>32285</v>
      </c>
      <c r="AF10" s="34">
        <f t="shared" si="8"/>
        <v>32130</v>
      </c>
      <c r="AG10" s="47">
        <v>32089.52</v>
      </c>
      <c r="AH10" s="47">
        <v>32425</v>
      </c>
      <c r="AI10" s="47">
        <v>32353</v>
      </c>
      <c r="AJ10" s="47">
        <v>32797</v>
      </c>
      <c r="AK10" s="47">
        <v>33396.6</v>
      </c>
      <c r="AL10" s="47">
        <v>32770.18</v>
      </c>
      <c r="AM10" s="47">
        <v>33293</v>
      </c>
      <c r="AN10" s="47">
        <v>33130</v>
      </c>
      <c r="AO10" s="47">
        <v>33840.18</v>
      </c>
      <c r="AP10" s="47">
        <v>33531.46</v>
      </c>
      <c r="AQ10" s="47">
        <v>33902.51</v>
      </c>
      <c r="AR10" s="47">
        <v>34080.44</v>
      </c>
      <c r="AS10" s="47">
        <v>37055</v>
      </c>
      <c r="AT10" s="47">
        <v>39436.69</v>
      </c>
      <c r="AU10" s="36"/>
      <c r="AV10" s="30" t="s">
        <v>449</v>
      </c>
      <c r="AW10" s="39"/>
      <c r="AX10" s="42">
        <f>AM10/AI10-1</f>
        <v>2.9054492628195261E-2</v>
      </c>
      <c r="AY10" s="42">
        <f>AN10/AJ10-1</f>
        <v>1.0153367686068782E-2</v>
      </c>
      <c r="AZ10" s="37"/>
      <c r="BB10" s="276" cm="1">
        <f t="array" ref="BB10">_xll.VAData("ADVANC_TH", "1QFY-2024", "Revenue - Core service (Ex IC and equipments rental)", "Consensus", "CD", "IMPL","","")</f>
        <v>37297.965038273302</v>
      </c>
      <c r="BC10" s="86">
        <f>AT10/BB10-1</f>
        <v>5.734159918730275E-2</v>
      </c>
      <c r="BF10" s="36">
        <f>SUM(AD10:AG10)</f>
        <v>129594.52</v>
      </c>
      <c r="BG10" s="36">
        <f>SUM(AH10:AK10)</f>
        <v>130971.6</v>
      </c>
      <c r="BH10" s="36">
        <f>SUM(AL10:AO10)</f>
        <v>133033.35999999999</v>
      </c>
      <c r="BI10" s="36">
        <f>BH10*1.03</f>
        <v>137024.36079999999</v>
      </c>
    </row>
    <row r="11" spans="1:63" ht="18.75" customHeight="1">
      <c r="A11" s="41"/>
      <c r="B11" s="13"/>
      <c r="C11" s="13"/>
      <c r="D11" s="13"/>
      <c r="E11" s="13"/>
      <c r="F11" s="13"/>
      <c r="G11" s="13"/>
      <c r="H11" s="13"/>
      <c r="I11" s="13"/>
      <c r="J11" s="13"/>
      <c r="K11" s="13"/>
      <c r="L11" s="13"/>
      <c r="M11" s="13"/>
      <c r="N11" s="13"/>
      <c r="O11" s="13"/>
      <c r="P11" s="13"/>
      <c r="Q11" s="13"/>
      <c r="R11" s="13"/>
      <c r="S11" s="13"/>
      <c r="T11" s="38"/>
      <c r="U11" s="48"/>
      <c r="V11" s="48"/>
      <c r="W11" s="48"/>
      <c r="X11" s="48"/>
      <c r="Y11" s="48"/>
      <c r="Z11" s="48"/>
      <c r="AA11" s="49"/>
      <c r="AB11" s="49"/>
      <c r="AC11" s="49"/>
      <c r="AD11" s="49"/>
      <c r="AE11" s="49"/>
      <c r="AF11" s="49"/>
      <c r="AG11" s="49"/>
      <c r="AH11" s="49"/>
      <c r="AI11" s="49"/>
      <c r="AJ11" s="49"/>
      <c r="AK11" s="49"/>
      <c r="AL11" s="49">
        <f t="shared" ref="AL11:AT11" si="9">AL9/AH9-1</f>
        <v>0.28670995670995669</v>
      </c>
      <c r="AM11" s="49">
        <f t="shared" si="9"/>
        <v>0.30484798685291703</v>
      </c>
      <c r="AN11" s="49">
        <f t="shared" si="9"/>
        <v>5.5923022095509589E-2</v>
      </c>
      <c r="AO11" s="49">
        <f t="shared" si="9"/>
        <v>0.13344198905964411</v>
      </c>
      <c r="AP11" s="49">
        <f t="shared" si="9"/>
        <v>5.2363489553544307E-2</v>
      </c>
      <c r="AQ11" s="49">
        <f t="shared" si="9"/>
        <v>-2.3431989924433294E-2</v>
      </c>
      <c r="AR11" s="49">
        <f t="shared" si="9"/>
        <v>0.17972810605753775</v>
      </c>
      <c r="AS11" s="49">
        <f t="shared" si="9"/>
        <v>0.13930093379596209</v>
      </c>
      <c r="AT11" s="49">
        <f t="shared" si="9"/>
        <v>0.26596418089861062</v>
      </c>
      <c r="AU11" s="39"/>
      <c r="AW11" s="39"/>
      <c r="AX11" s="39"/>
      <c r="AZ11" s="40"/>
      <c r="BB11" s="39"/>
      <c r="BG11" s="43">
        <f>BG10/BF10-1</f>
        <v>1.0626066596025829E-2</v>
      </c>
      <c r="BH11" s="43">
        <f>BH10/BG10-1</f>
        <v>1.5742038732060815E-2</v>
      </c>
      <c r="BI11" s="50" t="s">
        <v>396</v>
      </c>
    </row>
    <row r="12" spans="1:63" s="30" customFormat="1" ht="18.75" customHeight="1">
      <c r="A12" s="33" t="s">
        <v>85</v>
      </c>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51"/>
      <c r="AE12" s="51"/>
      <c r="AF12" s="51"/>
      <c r="AG12" s="51"/>
      <c r="AH12" s="51"/>
      <c r="AI12" s="51"/>
      <c r="AJ12" s="51"/>
      <c r="AK12" s="34"/>
      <c r="AL12" s="34"/>
      <c r="AM12" s="51"/>
      <c r="AN12" s="51"/>
      <c r="AO12" s="51"/>
      <c r="AP12" s="51"/>
      <c r="AQ12" s="51"/>
      <c r="AR12" s="51"/>
      <c r="AS12" s="51"/>
      <c r="AT12" s="51"/>
      <c r="AU12" s="86"/>
      <c r="AV12" s="15"/>
      <c r="AW12" s="36"/>
      <c r="AX12" s="36"/>
      <c r="AZ12" s="37"/>
      <c r="BB12" s="36"/>
      <c r="BC12" s="86"/>
    </row>
    <row r="13" spans="1:63" ht="18.75" customHeight="1">
      <c r="A13" s="41" t="s">
        <v>365</v>
      </c>
      <c r="B13" s="12">
        <v>3874</v>
      </c>
      <c r="C13" s="12">
        <v>3715</v>
      </c>
      <c r="D13" s="12">
        <v>1826</v>
      </c>
      <c r="E13" s="12">
        <v>1845</v>
      </c>
      <c r="F13" s="12">
        <v>1836</v>
      </c>
      <c r="G13" s="12">
        <v>1853</v>
      </c>
      <c r="H13" s="12">
        <v>1765</v>
      </c>
      <c r="I13" s="12">
        <v>1953</v>
      </c>
      <c r="J13" s="12">
        <v>1940</v>
      </c>
      <c r="K13" s="12">
        <v>1922.42322644</v>
      </c>
      <c r="L13" s="12">
        <v>1456.3675872599999</v>
      </c>
      <c r="M13" s="12">
        <v>1475.20391513</v>
      </c>
      <c r="N13" s="12">
        <v>1441.08648698</v>
      </c>
      <c r="O13" s="12">
        <v>1431.3479757500002</v>
      </c>
      <c r="P13" s="12">
        <v>1405.33952021</v>
      </c>
      <c r="Q13" s="12">
        <v>1387</v>
      </c>
      <c r="R13" s="12">
        <v>1087</v>
      </c>
      <c r="S13" s="12">
        <v>1068</v>
      </c>
      <c r="T13" s="12">
        <v>1102</v>
      </c>
      <c r="U13" s="12">
        <v>1106.55782428</v>
      </c>
      <c r="V13" s="12">
        <v>1418</v>
      </c>
      <c r="W13" s="12">
        <v>2845</v>
      </c>
      <c r="X13" s="12">
        <v>3111</v>
      </c>
      <c r="Y13" s="12">
        <v>3202</v>
      </c>
      <c r="Z13" s="12">
        <v>2995</v>
      </c>
      <c r="AA13" s="12">
        <v>2841</v>
      </c>
      <c r="AB13" s="12">
        <v>4278</v>
      </c>
      <c r="AC13" s="12">
        <v>3443.0859121399999</v>
      </c>
      <c r="AD13" s="12">
        <v>3290</v>
      </c>
      <c r="AE13" s="12">
        <v>3439</v>
      </c>
      <c r="AF13" s="12">
        <v>3494</v>
      </c>
      <c r="AG13" s="12">
        <v>3499.3</v>
      </c>
      <c r="AH13" s="12">
        <v>3750</v>
      </c>
      <c r="AI13" s="12">
        <v>3288</v>
      </c>
      <c r="AJ13" s="12">
        <v>3407</v>
      </c>
      <c r="AK13" s="12">
        <v>3374.06</v>
      </c>
      <c r="AL13" s="12">
        <v>3238.55</v>
      </c>
      <c r="AM13" s="12">
        <v>3193</v>
      </c>
      <c r="AN13" s="12">
        <v>3171</v>
      </c>
      <c r="AO13" s="12">
        <v>3373.05</v>
      </c>
      <c r="AP13" s="12">
        <v>3255.01</v>
      </c>
      <c r="AQ13" s="12">
        <v>3412.99</v>
      </c>
      <c r="AR13" s="12">
        <v>3312.99</v>
      </c>
      <c r="AS13" s="12">
        <v>3371</v>
      </c>
      <c r="AT13" s="12">
        <v>3366.22</v>
      </c>
      <c r="AU13" s="39"/>
      <c r="AW13" s="39"/>
      <c r="AX13" s="39"/>
      <c r="AZ13" s="40"/>
      <c r="BB13" s="39"/>
      <c r="BF13" s="36">
        <f>SUM(AD13:AG13)</f>
        <v>13722.3</v>
      </c>
      <c r="BG13" s="36">
        <f>SUM(AH13:AK13)</f>
        <v>13819.06</v>
      </c>
      <c r="BH13" s="36">
        <f>SUM(AL13:AO13)</f>
        <v>12975.599999999999</v>
      </c>
    </row>
    <row r="14" spans="1:63" ht="18.75" customHeight="1">
      <c r="A14" s="44" t="s">
        <v>86</v>
      </c>
      <c r="B14" s="45">
        <v>3684</v>
      </c>
      <c r="C14" s="45">
        <v>3530</v>
      </c>
      <c r="D14" s="45">
        <v>1694</v>
      </c>
      <c r="E14" s="45">
        <v>1693</v>
      </c>
      <c r="F14" s="45">
        <v>1683</v>
      </c>
      <c r="G14" s="45">
        <v>1744</v>
      </c>
      <c r="H14" s="45">
        <v>1602</v>
      </c>
      <c r="I14" s="45">
        <v>1738</v>
      </c>
      <c r="J14" s="45">
        <v>1726</v>
      </c>
      <c r="K14" s="45">
        <v>1724.77518209</v>
      </c>
      <c r="L14" s="45">
        <v>1313.5172723000001</v>
      </c>
      <c r="M14" s="45">
        <v>1348.8200529199999</v>
      </c>
      <c r="N14" s="45">
        <v>1347.4514314999999</v>
      </c>
      <c r="O14" s="45">
        <v>1346.4578319</v>
      </c>
      <c r="P14" s="45">
        <v>1354.0629888399999</v>
      </c>
      <c r="Q14" s="45">
        <v>1332</v>
      </c>
      <c r="R14" s="45">
        <v>1053</v>
      </c>
      <c r="S14" s="45">
        <v>1008</v>
      </c>
      <c r="T14" s="45">
        <v>1046.2</v>
      </c>
      <c r="U14" s="45">
        <v>1037.15724546</v>
      </c>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39"/>
      <c r="AV14" s="30"/>
      <c r="AW14" s="39"/>
      <c r="AX14" s="39"/>
      <c r="AZ14" s="40"/>
      <c r="BB14" s="39"/>
      <c r="BF14" s="36">
        <f>SUM(AD14:AG14)</f>
        <v>0</v>
      </c>
      <c r="BG14" s="36">
        <f>SUM(AH14:AK14)</f>
        <v>0</v>
      </c>
      <c r="BH14" s="36">
        <f>SUM(AL14:AO14)</f>
        <v>0</v>
      </c>
    </row>
    <row r="15" spans="1:63" ht="18.75" customHeight="1">
      <c r="A15" s="41" t="s">
        <v>87</v>
      </c>
      <c r="B15" s="12">
        <v>190</v>
      </c>
      <c r="C15" s="12">
        <v>185</v>
      </c>
      <c r="D15" s="12">
        <v>132</v>
      </c>
      <c r="E15" s="12">
        <v>152</v>
      </c>
      <c r="F15" s="12">
        <v>153</v>
      </c>
      <c r="G15" s="12">
        <v>109</v>
      </c>
      <c r="H15" s="12">
        <v>163</v>
      </c>
      <c r="I15" s="12">
        <v>216</v>
      </c>
      <c r="J15" s="12">
        <v>214</v>
      </c>
      <c r="K15" s="12">
        <v>197.64804434999996</v>
      </c>
      <c r="L15" s="12">
        <v>142.85031495999988</v>
      </c>
      <c r="M15" s="12">
        <v>126.38386221000019</v>
      </c>
      <c r="N15" s="12">
        <v>93.635055480000119</v>
      </c>
      <c r="O15" s="12">
        <v>84.890143850000186</v>
      </c>
      <c r="P15" s="12">
        <v>51.276531370000157</v>
      </c>
      <c r="Q15" s="12">
        <v>55</v>
      </c>
      <c r="R15" s="12">
        <v>34</v>
      </c>
      <c r="S15" s="12">
        <v>60</v>
      </c>
      <c r="T15" s="12">
        <v>55.799999999999955</v>
      </c>
      <c r="U15" s="12">
        <v>69.400578819999964</v>
      </c>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39"/>
      <c r="AV15" s="30"/>
      <c r="AW15" s="39"/>
      <c r="AX15" s="39"/>
      <c r="AZ15" s="40"/>
      <c r="BB15" s="39"/>
      <c r="BF15" s="36">
        <f>SUM(AD15:AG15)</f>
        <v>0</v>
      </c>
      <c r="BG15" s="36">
        <f>SUM(AH15:AK15)</f>
        <v>0</v>
      </c>
      <c r="BH15" s="36">
        <f>SUM(AL15:AO15)</f>
        <v>0</v>
      </c>
    </row>
    <row r="16" spans="1:63" ht="18.75" customHeight="1">
      <c r="A16" s="41"/>
      <c r="B16" s="13"/>
      <c r="C16" s="13"/>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38"/>
      <c r="AG16" s="13"/>
      <c r="AH16" s="13"/>
      <c r="AI16" s="13"/>
      <c r="AJ16" s="38"/>
      <c r="AK16" s="13"/>
      <c r="AL16" s="13"/>
      <c r="AM16" s="13"/>
      <c r="AN16" s="13"/>
      <c r="AO16" s="13"/>
      <c r="AP16" s="13"/>
      <c r="AQ16" s="13"/>
      <c r="AR16" s="13"/>
      <c r="AS16" s="13"/>
      <c r="AT16" s="13"/>
      <c r="AU16" s="39"/>
      <c r="AV16" s="30"/>
      <c r="AW16" s="39"/>
      <c r="AX16" s="39"/>
      <c r="AZ16" s="40"/>
      <c r="BB16" s="39"/>
    </row>
    <row r="17" spans="1:65" s="30" customFormat="1" ht="18.75" customHeight="1">
      <c r="A17" s="33" t="s">
        <v>88</v>
      </c>
      <c r="B17" s="34"/>
      <c r="C17" s="34"/>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6"/>
      <c r="AW17" s="36"/>
      <c r="AX17" s="36"/>
      <c r="AZ17" s="37"/>
      <c r="BB17" s="36"/>
      <c r="BC17" s="86"/>
      <c r="BF17" s="36">
        <f>SUM(AD17:AG17)</f>
        <v>0</v>
      </c>
      <c r="BG17" s="36">
        <f>SUM(AH17:AK17)</f>
        <v>0</v>
      </c>
      <c r="BH17" s="36">
        <f>SUM(AL17:AO17)</f>
        <v>0</v>
      </c>
    </row>
    <row r="18" spans="1:65" ht="18.75" customHeight="1">
      <c r="A18" s="41" t="s">
        <v>89</v>
      </c>
      <c r="B18" s="12">
        <v>5036</v>
      </c>
      <c r="C18" s="12">
        <v>4071</v>
      </c>
      <c r="D18" s="12">
        <v>3570</v>
      </c>
      <c r="E18" s="12">
        <v>5839</v>
      </c>
      <c r="F18" s="12">
        <v>5520</v>
      </c>
      <c r="G18" s="12">
        <v>4887</v>
      </c>
      <c r="H18" s="12">
        <v>4082</v>
      </c>
      <c r="I18" s="12">
        <v>8347</v>
      </c>
      <c r="J18" s="12">
        <v>8166</v>
      </c>
      <c r="K18" s="12">
        <v>5632.9388673499998</v>
      </c>
      <c r="L18" s="12">
        <v>5243.6456310399999</v>
      </c>
      <c r="M18" s="12">
        <v>8311.0283203899999</v>
      </c>
      <c r="N18" s="12">
        <v>5554.0812523999903</v>
      </c>
      <c r="O18" s="12">
        <v>4729.9874009100004</v>
      </c>
      <c r="P18" s="12">
        <v>4969.7682643400003</v>
      </c>
      <c r="Q18" s="12">
        <v>8199</v>
      </c>
      <c r="R18" s="12">
        <v>6299</v>
      </c>
      <c r="S18" s="12">
        <v>5749</v>
      </c>
      <c r="T18" s="12">
        <v>4921.71</v>
      </c>
      <c r="U18" s="12">
        <v>7295.7560732499996</v>
      </c>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39"/>
      <c r="AV18" s="30"/>
      <c r="AW18" s="39"/>
      <c r="AX18" s="39"/>
      <c r="AZ18" s="40"/>
      <c r="BB18" s="39"/>
      <c r="BF18" s="36">
        <f>SUM(AD18:AG18)</f>
        <v>0</v>
      </c>
      <c r="BG18" s="36">
        <f>SUM(AH18:AK18)</f>
        <v>0</v>
      </c>
      <c r="BH18" s="36">
        <f>SUM(AL18:AO18)</f>
        <v>0</v>
      </c>
    </row>
    <row r="19" spans="1:65" ht="18.75" customHeight="1">
      <c r="A19" s="44" t="s">
        <v>90</v>
      </c>
      <c r="B19" s="45">
        <v>116</v>
      </c>
      <c r="C19" s="45">
        <v>138</v>
      </c>
      <c r="D19" s="45">
        <v>117</v>
      </c>
      <c r="E19" s="45">
        <v>108</v>
      </c>
      <c r="F19" s="45">
        <v>126</v>
      </c>
      <c r="G19" s="45">
        <v>137</v>
      </c>
      <c r="H19" s="45">
        <v>126</v>
      </c>
      <c r="I19" s="45">
        <v>107</v>
      </c>
      <c r="J19" s="45">
        <v>121</v>
      </c>
      <c r="K19" s="45">
        <v>99.630648890000003</v>
      </c>
      <c r="L19" s="45">
        <v>112.5644755</v>
      </c>
      <c r="M19" s="45">
        <v>110.74503852000001</v>
      </c>
      <c r="N19" s="45">
        <v>109.24900779000001</v>
      </c>
      <c r="O19" s="45">
        <v>151.87665763999905</v>
      </c>
      <c r="P19" s="45">
        <v>94.107680219999992</v>
      </c>
      <c r="Q19" s="45">
        <v>115</v>
      </c>
      <c r="R19" s="45">
        <v>108</v>
      </c>
      <c r="S19" s="45">
        <v>108</v>
      </c>
      <c r="T19" s="45">
        <v>100.46</v>
      </c>
      <c r="U19" s="45">
        <v>192</v>
      </c>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39"/>
      <c r="AV19" s="30"/>
      <c r="AW19" s="39"/>
      <c r="AX19" s="39"/>
      <c r="AZ19" s="40"/>
      <c r="BF19" s="36">
        <f>SUM(AD19:AG19)</f>
        <v>0</v>
      </c>
      <c r="BG19" s="36">
        <f>SUM(AH19:AK19)</f>
        <v>0</v>
      </c>
      <c r="BH19" s="36">
        <f>SUM(AL19:AO19)</f>
        <v>0</v>
      </c>
    </row>
    <row r="20" spans="1:65" ht="18.75" customHeight="1">
      <c r="A20" s="41" t="s">
        <v>222</v>
      </c>
      <c r="B20" s="12">
        <v>5152</v>
      </c>
      <c r="C20" s="12">
        <v>4209</v>
      </c>
      <c r="D20" s="12">
        <v>3687</v>
      </c>
      <c r="E20" s="12">
        <v>5947</v>
      </c>
      <c r="F20" s="12">
        <v>5646</v>
      </c>
      <c r="G20" s="12">
        <v>5024</v>
      </c>
      <c r="H20" s="12">
        <v>4208</v>
      </c>
      <c r="I20" s="12">
        <v>8454</v>
      </c>
      <c r="J20" s="12">
        <v>8288</v>
      </c>
      <c r="K20" s="12">
        <v>5732.5695162399998</v>
      </c>
      <c r="L20" s="12">
        <v>5356.2101065400002</v>
      </c>
      <c r="M20" s="12">
        <v>8421.7733589100008</v>
      </c>
      <c r="N20" s="12">
        <v>5663.3302601899904</v>
      </c>
      <c r="O20" s="12">
        <v>4881.8640585499998</v>
      </c>
      <c r="P20" s="12">
        <v>5063.8759445599999</v>
      </c>
      <c r="Q20" s="12">
        <v>8315</v>
      </c>
      <c r="R20" s="12">
        <v>6407</v>
      </c>
      <c r="S20" s="12">
        <v>5858</v>
      </c>
      <c r="T20" s="12">
        <v>5022.17</v>
      </c>
      <c r="U20" s="12">
        <v>7488.0292190800001</v>
      </c>
      <c r="V20" s="12">
        <v>6367.9</v>
      </c>
      <c r="W20" s="12">
        <v>5919</v>
      </c>
      <c r="X20" s="12">
        <v>5865</v>
      </c>
      <c r="Y20" s="12">
        <v>7699</v>
      </c>
      <c r="Z20" s="12">
        <v>7222.4564</v>
      </c>
      <c r="AA20" s="12">
        <v>6736</v>
      </c>
      <c r="AB20" s="12">
        <v>5993.5839999999998</v>
      </c>
      <c r="AC20" s="12">
        <v>10812.93</v>
      </c>
      <c r="AD20" s="12">
        <v>6465</v>
      </c>
      <c r="AE20" s="12">
        <v>6532</v>
      </c>
      <c r="AF20" s="12">
        <v>6091</v>
      </c>
      <c r="AG20" s="12">
        <v>10485</v>
      </c>
      <c r="AH20" s="12">
        <v>9686</v>
      </c>
      <c r="AI20" s="12">
        <v>7116</v>
      </c>
      <c r="AJ20" s="12">
        <v>6173</v>
      </c>
      <c r="AK20" s="12">
        <v>13567.593999999999</v>
      </c>
      <c r="AL20" s="12">
        <v>9270.24</v>
      </c>
      <c r="AM20" s="12">
        <v>8786</v>
      </c>
      <c r="AN20" s="12">
        <v>9934</v>
      </c>
      <c r="AO20" s="12">
        <v>11485.36</v>
      </c>
      <c r="AP20" s="12">
        <v>9925.9</v>
      </c>
      <c r="AQ20" s="12">
        <v>7458.82</v>
      </c>
      <c r="AR20" s="12">
        <v>8675.24</v>
      </c>
      <c r="AS20" s="12">
        <v>10892</v>
      </c>
      <c r="AT20" s="12">
        <v>10489.97</v>
      </c>
      <c r="AU20" s="39"/>
      <c r="AV20" s="30"/>
      <c r="AW20" s="39"/>
      <c r="AX20" s="39"/>
      <c r="AZ20" s="40"/>
      <c r="BB20" s="39"/>
      <c r="BF20" s="36">
        <f>SUM(AD20:AG20)</f>
        <v>29573</v>
      </c>
      <c r="BG20" s="36">
        <f>SUM(AH20:AK20)</f>
        <v>36542.593999999997</v>
      </c>
      <c r="BH20" s="36">
        <f>SUM(AL20:AO20)</f>
        <v>39475.599999999999</v>
      </c>
    </row>
    <row r="21" spans="1:65" ht="18.75" customHeight="1">
      <c r="A21" s="41"/>
      <c r="B21" s="13"/>
      <c r="C21" s="13"/>
      <c r="D21" s="13"/>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39"/>
      <c r="AV21" s="30"/>
      <c r="AW21" s="39"/>
      <c r="AX21" s="39"/>
      <c r="AZ21" s="40"/>
      <c r="BB21" s="39"/>
    </row>
    <row r="22" spans="1:65" ht="18.75" customHeight="1">
      <c r="A22" s="54" t="s">
        <v>370</v>
      </c>
      <c r="B22" s="55">
        <f t="shared" ref="B22:AI22" si="10">B10+B20</f>
        <v>34652.242903040002</v>
      </c>
      <c r="C22" s="55">
        <f t="shared" si="10"/>
        <v>33309.622325870005</v>
      </c>
      <c r="D22" s="55">
        <f t="shared" si="10"/>
        <v>32633.266388649998</v>
      </c>
      <c r="E22" s="55">
        <f t="shared" si="10"/>
        <v>34957.236064989884</v>
      </c>
      <c r="F22" s="55">
        <f t="shared" si="10"/>
        <v>34613.367463529896</v>
      </c>
      <c r="G22" s="55">
        <f t="shared" si="10"/>
        <v>34628</v>
      </c>
      <c r="H22" s="55">
        <f t="shared" si="10"/>
        <v>33590</v>
      </c>
      <c r="I22" s="55">
        <f t="shared" si="10"/>
        <v>38491</v>
      </c>
      <c r="J22" s="55">
        <f t="shared" si="10"/>
        <v>38597.077260000005</v>
      </c>
      <c r="K22" s="55">
        <f t="shared" si="10"/>
        <v>36201.0291493599</v>
      </c>
      <c r="L22" s="55">
        <f t="shared" si="10"/>
        <v>35312.22949872</v>
      </c>
      <c r="M22" s="55">
        <f t="shared" si="10"/>
        <v>38309.107540439902</v>
      </c>
      <c r="N22" s="55">
        <f t="shared" si="10"/>
        <v>35811.181927409882</v>
      </c>
      <c r="O22" s="55">
        <f t="shared" si="10"/>
        <v>35050.826700730002</v>
      </c>
      <c r="P22" s="55">
        <f t="shared" si="10"/>
        <v>35690.375908139802</v>
      </c>
      <c r="Q22" s="55">
        <f t="shared" si="10"/>
        <v>39932.496885799999</v>
      </c>
      <c r="R22" s="55">
        <f t="shared" si="10"/>
        <v>37771</v>
      </c>
      <c r="S22" s="55">
        <f t="shared" si="10"/>
        <v>38010.930845430004</v>
      </c>
      <c r="T22" s="55">
        <f t="shared" si="10"/>
        <v>37477.53</v>
      </c>
      <c r="U22" s="55">
        <f t="shared" si="10"/>
        <v>40099.029219080003</v>
      </c>
      <c r="V22" s="55">
        <f t="shared" si="10"/>
        <v>39514.9</v>
      </c>
      <c r="W22" s="55">
        <f>W10+W20</f>
        <v>39383</v>
      </c>
      <c r="X22" s="55">
        <f t="shared" si="10"/>
        <v>38999</v>
      </c>
      <c r="Y22" s="55">
        <f t="shared" si="10"/>
        <v>41382</v>
      </c>
      <c r="Z22" s="55">
        <f t="shared" si="10"/>
        <v>40266.716399999998</v>
      </c>
      <c r="AA22" s="55">
        <f t="shared" si="10"/>
        <v>41240.85</v>
      </c>
      <c r="AB22" s="55">
        <f t="shared" si="10"/>
        <v>40455.071499999998</v>
      </c>
      <c r="AC22" s="55">
        <f t="shared" si="10"/>
        <v>45374.57</v>
      </c>
      <c r="AD22" s="55">
        <f t="shared" si="10"/>
        <v>39555</v>
      </c>
      <c r="AE22" s="55">
        <f t="shared" si="10"/>
        <v>38817</v>
      </c>
      <c r="AF22" s="55">
        <f t="shared" si="10"/>
        <v>38221</v>
      </c>
      <c r="AG22" s="55">
        <f t="shared" si="10"/>
        <v>42574.520000000004</v>
      </c>
      <c r="AH22" s="55">
        <f t="shared" si="10"/>
        <v>42111</v>
      </c>
      <c r="AI22" s="55">
        <f t="shared" si="10"/>
        <v>39469</v>
      </c>
      <c r="AJ22" s="55">
        <f t="shared" ref="AJ22:AO22" si="11">AJ10+AJ20</f>
        <v>38970</v>
      </c>
      <c r="AK22" s="55">
        <f t="shared" si="11"/>
        <v>46964.193999999996</v>
      </c>
      <c r="AL22" s="55">
        <f t="shared" si="11"/>
        <v>42040.42</v>
      </c>
      <c r="AM22" s="55">
        <f t="shared" si="11"/>
        <v>42079</v>
      </c>
      <c r="AN22" s="55">
        <f t="shared" si="11"/>
        <v>43064</v>
      </c>
      <c r="AO22" s="55">
        <f t="shared" si="11"/>
        <v>45325.54</v>
      </c>
      <c r="AP22" s="55">
        <f>AP10+AP20</f>
        <v>43457.36</v>
      </c>
      <c r="AQ22" s="55">
        <f>AQ10+AQ20</f>
        <v>41361.33</v>
      </c>
      <c r="AR22" s="55">
        <f>AR10+AR20</f>
        <v>42755.68</v>
      </c>
      <c r="AS22" s="55">
        <f t="shared" ref="AS22:AT22" si="12">AS10+AS20</f>
        <v>47947</v>
      </c>
      <c r="AT22" s="55">
        <f t="shared" si="12"/>
        <v>49926.66</v>
      </c>
      <c r="AU22" s="39"/>
      <c r="AV22" s="30"/>
      <c r="AW22" s="39"/>
      <c r="AX22" s="39"/>
      <c r="AZ22" s="40"/>
      <c r="BB22" s="39"/>
      <c r="BF22" s="36">
        <f>SUM(AD22:AG22)</f>
        <v>159167.52000000002</v>
      </c>
      <c r="BG22" s="36">
        <f>SUM(AH22:AK22)</f>
        <v>167514.19399999999</v>
      </c>
      <c r="BH22" s="36">
        <f>SUM(AL22:AO22)</f>
        <v>172508.96</v>
      </c>
    </row>
    <row r="23" spans="1:65" s="30" customFormat="1" ht="18.75" customHeight="1">
      <c r="A23" s="33" t="s">
        <v>387</v>
      </c>
      <c r="B23" s="34">
        <f>B22+B13</f>
        <v>38526.242903040002</v>
      </c>
      <c r="C23" s="34">
        <f t="shared" ref="C23:AN23" si="13">C22+C13</f>
        <v>37024.622325870005</v>
      </c>
      <c r="D23" s="34">
        <f t="shared" si="13"/>
        <v>34459.266388649994</v>
      </c>
      <c r="E23" s="34">
        <f t="shared" si="13"/>
        <v>36802.236064989884</v>
      </c>
      <c r="F23" s="34">
        <f t="shared" si="13"/>
        <v>36449.367463529896</v>
      </c>
      <c r="G23" s="34">
        <f t="shared" si="13"/>
        <v>36481</v>
      </c>
      <c r="H23" s="34">
        <f t="shared" si="13"/>
        <v>35355</v>
      </c>
      <c r="I23" s="34">
        <f t="shared" si="13"/>
        <v>40444</v>
      </c>
      <c r="J23" s="34">
        <f t="shared" si="13"/>
        <v>40537.077260000005</v>
      </c>
      <c r="K23" s="34">
        <f t="shared" si="13"/>
        <v>38123.452375799898</v>
      </c>
      <c r="L23" s="34">
        <f t="shared" si="13"/>
        <v>36768.59708598</v>
      </c>
      <c r="M23" s="34">
        <f t="shared" si="13"/>
        <v>39784.311455569899</v>
      </c>
      <c r="N23" s="34">
        <f t="shared" si="13"/>
        <v>37252.26841438988</v>
      </c>
      <c r="O23" s="34">
        <f t="shared" si="13"/>
        <v>36482.174676480005</v>
      </c>
      <c r="P23" s="34">
        <f t="shared" si="13"/>
        <v>37095.715428349802</v>
      </c>
      <c r="Q23" s="34">
        <f t="shared" si="13"/>
        <v>41319.496885799999</v>
      </c>
      <c r="R23" s="34">
        <f t="shared" si="13"/>
        <v>38858</v>
      </c>
      <c r="S23" s="34">
        <f t="shared" si="13"/>
        <v>39078.930845430004</v>
      </c>
      <c r="T23" s="34">
        <f t="shared" si="13"/>
        <v>38579.53</v>
      </c>
      <c r="U23" s="34">
        <f t="shared" si="13"/>
        <v>41205.587043359999</v>
      </c>
      <c r="V23" s="34">
        <f t="shared" si="13"/>
        <v>40932.9</v>
      </c>
      <c r="W23" s="34">
        <f t="shared" si="13"/>
        <v>42228</v>
      </c>
      <c r="X23" s="34">
        <f t="shared" si="13"/>
        <v>42110</v>
      </c>
      <c r="Y23" s="34">
        <f t="shared" si="13"/>
        <v>44584</v>
      </c>
      <c r="Z23" s="34">
        <f t="shared" si="13"/>
        <v>43261.716399999998</v>
      </c>
      <c r="AA23" s="34">
        <f t="shared" si="13"/>
        <v>44081.85</v>
      </c>
      <c r="AB23" s="34">
        <f t="shared" si="13"/>
        <v>44733.071499999998</v>
      </c>
      <c r="AC23" s="34">
        <f t="shared" si="13"/>
        <v>48817.655912139999</v>
      </c>
      <c r="AD23" s="34">
        <f t="shared" si="13"/>
        <v>42845</v>
      </c>
      <c r="AE23" s="34">
        <f t="shared" si="13"/>
        <v>42256</v>
      </c>
      <c r="AF23" s="34">
        <f t="shared" si="13"/>
        <v>41715</v>
      </c>
      <c r="AG23" s="34">
        <f t="shared" si="13"/>
        <v>46073.820000000007</v>
      </c>
      <c r="AH23" s="34">
        <f t="shared" si="13"/>
        <v>45861</v>
      </c>
      <c r="AI23" s="34">
        <f t="shared" si="13"/>
        <v>42757</v>
      </c>
      <c r="AJ23" s="34">
        <f t="shared" si="13"/>
        <v>42377</v>
      </c>
      <c r="AK23" s="34">
        <f t="shared" si="13"/>
        <v>50338.253999999994</v>
      </c>
      <c r="AL23" s="34">
        <f t="shared" si="13"/>
        <v>45278.97</v>
      </c>
      <c r="AM23" s="34">
        <f t="shared" si="13"/>
        <v>45272</v>
      </c>
      <c r="AN23" s="34">
        <f t="shared" si="13"/>
        <v>46235</v>
      </c>
      <c r="AO23" s="34">
        <f>AO22+AO13</f>
        <v>48698.590000000004</v>
      </c>
      <c r="AP23" s="34">
        <f>AP22+AP13</f>
        <v>46712.37</v>
      </c>
      <c r="AQ23" s="34">
        <f>AQ22+AQ13</f>
        <v>44774.32</v>
      </c>
      <c r="AR23" s="34">
        <f>AR22+AR13</f>
        <v>46068.67</v>
      </c>
      <c r="AS23" s="34">
        <f>AS22+AS13</f>
        <v>51318</v>
      </c>
      <c r="AT23" s="34">
        <f>AT22+AT13</f>
        <v>53292.880000000005</v>
      </c>
      <c r="AU23" s="36"/>
      <c r="AW23" s="36"/>
      <c r="AX23" s="36"/>
      <c r="AZ23" s="37"/>
      <c r="BB23" s="36"/>
      <c r="BC23" s="86"/>
      <c r="BF23" s="36">
        <f>SUM(AD23:AG23)</f>
        <v>172889.82</v>
      </c>
      <c r="BG23" s="36">
        <f>SUM(AH23:AK23)</f>
        <v>181333.25399999999</v>
      </c>
      <c r="BH23" s="36">
        <f>SUM(AL23:AO23)</f>
        <v>185484.56</v>
      </c>
      <c r="BL23" s="36">
        <f>SUM(AL23:AN23)</f>
        <v>136785.97</v>
      </c>
      <c r="BM23" s="36">
        <f>SUM(AP23:AR23)</f>
        <v>137555.35999999999</v>
      </c>
    </row>
    <row r="24" spans="1:65" ht="18.75" customHeight="1">
      <c r="A24" s="41"/>
      <c r="B24" s="13"/>
      <c r="C24" s="13"/>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39"/>
      <c r="AV24" s="30"/>
      <c r="AW24" s="39"/>
      <c r="AX24" s="39"/>
      <c r="AZ24" s="40"/>
      <c r="BB24" s="39"/>
      <c r="BG24" s="43">
        <f>BG23/BF23-1</f>
        <v>4.8837080170480718E-2</v>
      </c>
      <c r="BH24" s="43">
        <f>BH23/BG23-1</f>
        <v>2.289324163344042E-2</v>
      </c>
    </row>
    <row r="25" spans="1:65" s="30" customFormat="1" ht="18.75" customHeight="1">
      <c r="A25" s="33" t="s">
        <v>91</v>
      </c>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6"/>
      <c r="AW25" s="36"/>
      <c r="AX25" s="36"/>
      <c r="AZ25" s="37"/>
      <c r="BB25" s="36"/>
      <c r="BC25" s="86"/>
    </row>
    <row r="26" spans="1:65" ht="18.75" customHeight="1">
      <c r="A26" s="41" t="s">
        <v>92</v>
      </c>
      <c r="B26" s="12">
        <v>7641</v>
      </c>
      <c r="C26" s="12">
        <v>7088</v>
      </c>
      <c r="D26" s="12">
        <v>6217</v>
      </c>
      <c r="E26" s="12">
        <v>5497</v>
      </c>
      <c r="F26" s="12">
        <v>5588</v>
      </c>
      <c r="G26" s="12">
        <v>5394</v>
      </c>
      <c r="H26" s="12">
        <v>4589</v>
      </c>
      <c r="I26" s="12">
        <v>3856</v>
      </c>
      <c r="J26" s="12">
        <v>4299</v>
      </c>
      <c r="K26" s="12">
        <v>3811.2424257100001</v>
      </c>
      <c r="L26" s="12">
        <v>3344.1264224799997</v>
      </c>
      <c r="M26" s="12">
        <v>2661.96836828</v>
      </c>
      <c r="N26" s="13">
        <f>4588.87295102-2208</f>
        <v>2380.8729510200001</v>
      </c>
      <c r="O26" s="12">
        <v>2222.5379513600001</v>
      </c>
      <c r="P26" s="12">
        <v>1768.65912944</v>
      </c>
      <c r="Q26" s="12">
        <v>1834</v>
      </c>
      <c r="R26" s="12">
        <v>1815</v>
      </c>
      <c r="S26" s="12">
        <v>1653.6906642700001</v>
      </c>
      <c r="T26" s="12">
        <v>1501.8</v>
      </c>
      <c r="U26" s="12">
        <v>1300.8194649100001</v>
      </c>
      <c r="V26" s="12">
        <v>1475.2</v>
      </c>
      <c r="W26" s="12">
        <v>1398</v>
      </c>
      <c r="X26" s="12">
        <v>1429</v>
      </c>
      <c r="Y26" s="12">
        <v>1420</v>
      </c>
      <c r="Z26" s="12">
        <v>1403.33</v>
      </c>
      <c r="AA26" s="12">
        <v>1462</v>
      </c>
      <c r="AB26" s="12">
        <v>1467.18</v>
      </c>
      <c r="AC26" s="12">
        <v>1459.02</v>
      </c>
      <c r="AD26" s="12">
        <v>1409.19</v>
      </c>
      <c r="AE26" s="12">
        <v>1281</v>
      </c>
      <c r="AF26" s="12">
        <v>1355</v>
      </c>
      <c r="AG26" s="12">
        <v>1264.67</v>
      </c>
      <c r="AH26" s="12">
        <v>1361</v>
      </c>
      <c r="AI26" s="12">
        <v>1347</v>
      </c>
      <c r="AJ26" s="12">
        <v>1354</v>
      </c>
      <c r="AK26" s="12">
        <v>1257.98</v>
      </c>
      <c r="AL26" s="12">
        <v>1356.64</v>
      </c>
      <c r="AM26" s="12">
        <v>1374</v>
      </c>
      <c r="AN26" s="12">
        <v>1379.77</v>
      </c>
      <c r="AO26" s="12">
        <v>1391.81</v>
      </c>
      <c r="AP26" s="12">
        <v>1393.62</v>
      </c>
      <c r="AQ26" s="12">
        <v>1388.59</v>
      </c>
      <c r="AR26" s="12">
        <v>1409.22</v>
      </c>
      <c r="AS26" s="12">
        <v>1509</v>
      </c>
      <c r="AT26" s="12">
        <v>1581.18</v>
      </c>
      <c r="AU26" s="39"/>
      <c r="AV26" s="30"/>
      <c r="AW26" s="39"/>
      <c r="AX26" s="39"/>
      <c r="AZ26" s="40"/>
      <c r="BB26" s="39"/>
      <c r="BF26" s="36">
        <f>SUM(AD26:AG26)</f>
        <v>5309.8600000000006</v>
      </c>
      <c r="BG26" s="36">
        <f>SUM(AH26:AK26)</f>
        <v>5319.98</v>
      </c>
      <c r="BH26" s="36">
        <f>SUM(AL26:AO26)</f>
        <v>5502.2199999999993</v>
      </c>
    </row>
    <row r="27" spans="1:65" ht="18.75" customHeight="1">
      <c r="A27" s="41" t="s">
        <v>93</v>
      </c>
      <c r="B27" s="12">
        <v>3836</v>
      </c>
      <c r="C27" s="12">
        <v>3987</v>
      </c>
      <c r="D27" s="12">
        <v>4338</v>
      </c>
      <c r="E27" s="12">
        <v>4147</v>
      </c>
      <c r="F27" s="12">
        <v>4224</v>
      </c>
      <c r="G27" s="12">
        <v>4550</v>
      </c>
      <c r="H27" s="12">
        <v>4819</v>
      </c>
      <c r="I27" s="12">
        <v>5040</v>
      </c>
      <c r="J27" s="12">
        <v>5375</v>
      </c>
      <c r="K27" s="12">
        <v>5415.2195720299896</v>
      </c>
      <c r="L27" s="12">
        <v>5861.1462655399901</v>
      </c>
      <c r="M27" s="12">
        <v>3495.0415058899998</v>
      </c>
      <c r="N27" s="12">
        <v>3977.57544468999</v>
      </c>
      <c r="O27" s="12">
        <v>4402.9729021499897</v>
      </c>
      <c r="P27" s="12">
        <v>6155.5164744399999</v>
      </c>
      <c r="Q27" s="12">
        <v>6717</v>
      </c>
      <c r="R27" s="12">
        <v>6807</v>
      </c>
      <c r="S27" s="12">
        <v>7217.7390920999997</v>
      </c>
      <c r="T27" s="12">
        <v>7617.84</v>
      </c>
      <c r="U27" s="12">
        <v>8043.7282465199996</v>
      </c>
      <c r="V27" s="12">
        <v>7940.8</v>
      </c>
      <c r="W27" s="12">
        <v>8173</v>
      </c>
      <c r="X27" s="12">
        <v>8401.0383750699893</v>
      </c>
      <c r="Y27" s="12">
        <v>8767</v>
      </c>
      <c r="Z27" s="12">
        <v>8691.2999999999993</v>
      </c>
      <c r="AA27" s="12">
        <v>8896</v>
      </c>
      <c r="AB27" s="12">
        <v>9410.3700000000008</v>
      </c>
      <c r="AC27" s="12">
        <v>9599.83</v>
      </c>
      <c r="AD27" s="12">
        <v>12586</v>
      </c>
      <c r="AE27" s="12">
        <v>12484</v>
      </c>
      <c r="AF27" s="12">
        <v>12545</v>
      </c>
      <c r="AG27" s="12">
        <v>12596</v>
      </c>
      <c r="AH27" s="12">
        <v>12599</v>
      </c>
      <c r="AI27" s="12">
        <v>12961</v>
      </c>
      <c r="AJ27" s="12">
        <v>13055</v>
      </c>
      <c r="AK27" s="12">
        <v>13157.96</v>
      </c>
      <c r="AL27" s="12">
        <v>12969.38</v>
      </c>
      <c r="AM27" s="12">
        <v>12783</v>
      </c>
      <c r="AN27" s="12">
        <v>12822.01</v>
      </c>
      <c r="AO27" s="12">
        <v>12721.88</v>
      </c>
      <c r="AP27" s="12">
        <v>12788.79</v>
      </c>
      <c r="AQ27" s="12">
        <v>12787.31</v>
      </c>
      <c r="AR27" s="12">
        <v>12478.96</v>
      </c>
      <c r="AS27" s="12">
        <v>13349</v>
      </c>
      <c r="AT27" s="12">
        <v>14816.17</v>
      </c>
      <c r="AU27" s="39"/>
      <c r="AV27" s="30"/>
      <c r="AW27" s="39"/>
      <c r="AX27" s="39"/>
      <c r="AZ27" s="40"/>
      <c r="BB27" s="39"/>
      <c r="BF27" s="36">
        <f>SUM(AD27:AG27)</f>
        <v>50211</v>
      </c>
      <c r="BG27" s="36">
        <f>SUM(AH27:AK27)</f>
        <v>51772.959999999999</v>
      </c>
      <c r="BH27" s="36">
        <f>SUM(AL27:AO27)</f>
        <v>51296.27</v>
      </c>
    </row>
    <row r="28" spans="1:65" ht="18.75" customHeight="1">
      <c r="A28" s="41" t="s">
        <v>94</v>
      </c>
      <c r="B28" s="12">
        <v>1751.0153302800002</v>
      </c>
      <c r="C28" s="12">
        <v>1896.0887550899999</v>
      </c>
      <c r="D28" s="12">
        <v>2221.7311147399992</v>
      </c>
      <c r="E28" s="12">
        <v>1974.3849897900002</v>
      </c>
      <c r="F28" s="12">
        <v>1911.6618532699993</v>
      </c>
      <c r="G28" s="12">
        <v>2080.8839053399997</v>
      </c>
      <c r="H28" s="12">
        <v>2365.72349588</v>
      </c>
      <c r="I28" s="12">
        <v>2242.1951541399999</v>
      </c>
      <c r="J28" s="12">
        <v>2359.2236465799997</v>
      </c>
      <c r="K28" s="12">
        <v>2335.9583638199997</v>
      </c>
      <c r="L28" s="12">
        <v>2252.977857339999</v>
      </c>
      <c r="M28" s="12">
        <v>2672.0888212199998</v>
      </c>
      <c r="N28" s="12">
        <v>2530.670926490001</v>
      </c>
      <c r="O28" s="12">
        <v>3119.9911741000001</v>
      </c>
      <c r="P28" s="12">
        <v>4094.1665920199998</v>
      </c>
      <c r="Q28" s="12">
        <v>5065</v>
      </c>
      <c r="R28" s="12">
        <v>5043</v>
      </c>
      <c r="S28" s="12">
        <v>4973.3121997600001</v>
      </c>
      <c r="T28" s="12">
        <v>5051.3900000000003</v>
      </c>
      <c r="U28" s="12">
        <v>5012.36348679</v>
      </c>
      <c r="V28" s="12">
        <v>5461.7</v>
      </c>
      <c r="W28" s="12">
        <v>6879</v>
      </c>
      <c r="X28" s="12">
        <v>7222.7554794500002</v>
      </c>
      <c r="Y28" s="12">
        <v>7366</v>
      </c>
      <c r="Z28" s="12">
        <v>7370.57</v>
      </c>
      <c r="AA28" s="12">
        <v>7320</v>
      </c>
      <c r="AB28" s="12">
        <v>7415.875</v>
      </c>
      <c r="AC28" s="12">
        <v>7292.5447000000004</v>
      </c>
      <c r="AD28" s="12">
        <v>4253</v>
      </c>
      <c r="AE28" s="12">
        <v>4683</v>
      </c>
      <c r="AF28" s="12">
        <v>4551</v>
      </c>
      <c r="AG28" s="12">
        <v>4622</v>
      </c>
      <c r="AH28" s="12">
        <v>5055</v>
      </c>
      <c r="AI28" s="12">
        <v>4615</v>
      </c>
      <c r="AJ28" s="12">
        <v>4649</v>
      </c>
      <c r="AK28" s="12">
        <v>4808.2449999999999</v>
      </c>
      <c r="AL28" s="12">
        <v>4816.1000000000004</v>
      </c>
      <c r="AM28" s="12">
        <v>4825</v>
      </c>
      <c r="AN28" s="12">
        <v>5155.91</v>
      </c>
      <c r="AO28" s="12">
        <v>5277.3</v>
      </c>
      <c r="AP28" s="12">
        <v>5281.04</v>
      </c>
      <c r="AQ28" s="12">
        <v>5593.52</v>
      </c>
      <c r="AR28" s="12">
        <v>5393.59</v>
      </c>
      <c r="AS28" s="12">
        <v>5557</v>
      </c>
      <c r="AT28" s="12">
        <v>5889.92</v>
      </c>
      <c r="AU28" s="39"/>
      <c r="AV28" s="30"/>
      <c r="AW28" s="39"/>
      <c r="AX28" s="39"/>
      <c r="AZ28" s="40"/>
      <c r="BB28" s="39"/>
      <c r="BF28" s="36">
        <f>SUM(AD28:AG28)</f>
        <v>18109</v>
      </c>
      <c r="BG28" s="36">
        <f>SUM(AH28:AK28)</f>
        <v>19127.244999999999</v>
      </c>
      <c r="BH28" s="36">
        <f>SUM(AL28:AO28)</f>
        <v>20074.310000000001</v>
      </c>
    </row>
    <row r="29" spans="1:65" ht="18.75" customHeight="1">
      <c r="A29" s="41" t="s">
        <v>95</v>
      </c>
      <c r="B29" s="12">
        <v>1526.46979349</v>
      </c>
      <c r="C29" s="12">
        <v>1537.15407295</v>
      </c>
      <c r="D29" s="12">
        <v>1558.59691094</v>
      </c>
      <c r="E29" s="12">
        <v>1591.02008262</v>
      </c>
      <c r="F29" s="12">
        <v>1541.8260567699999</v>
      </c>
      <c r="G29" s="12">
        <v>1577.9183005100001</v>
      </c>
      <c r="H29" s="12">
        <v>1611.68241477999</v>
      </c>
      <c r="I29" s="12">
        <v>1642.21479864</v>
      </c>
      <c r="J29" s="12">
        <v>1671.6593836</v>
      </c>
      <c r="K29" s="12">
        <v>1654.9867033799999</v>
      </c>
      <c r="L29" s="12">
        <v>1666.1827817799999</v>
      </c>
      <c r="M29" s="12">
        <v>1748.7993416199899</v>
      </c>
      <c r="N29" s="12">
        <v>1595.7661715200002</v>
      </c>
      <c r="O29" s="12">
        <v>1563.3050219299901</v>
      </c>
      <c r="P29" s="12">
        <v>1518.39570983</v>
      </c>
      <c r="Q29" s="12">
        <v>1539</v>
      </c>
      <c r="R29" s="12">
        <v>1537</v>
      </c>
      <c r="S29" s="12">
        <v>1667.65404547</v>
      </c>
      <c r="T29" s="12">
        <v>1593.31</v>
      </c>
      <c r="U29" s="12">
        <v>1623.83291523</v>
      </c>
      <c r="V29" s="12">
        <v>2403.4</v>
      </c>
      <c r="W29" s="12">
        <v>2751</v>
      </c>
      <c r="X29" s="12">
        <v>2781.4460834299998</v>
      </c>
      <c r="Y29" s="12">
        <v>2830</v>
      </c>
      <c r="Z29" s="12">
        <v>2352.078</v>
      </c>
      <c r="AA29" s="12">
        <v>2491.85</v>
      </c>
      <c r="AB29" s="12">
        <v>2454.6350000000002</v>
      </c>
      <c r="AC29" s="12">
        <v>2400.5030000000002</v>
      </c>
      <c r="AD29" s="12">
        <v>2089.7600000000002</v>
      </c>
      <c r="AE29" s="12">
        <v>1948</v>
      </c>
      <c r="AF29" s="12">
        <v>1913</v>
      </c>
      <c r="AG29" s="12">
        <v>1954.11</v>
      </c>
      <c r="AH29" s="12">
        <v>2111</v>
      </c>
      <c r="AI29" s="12">
        <v>2088</v>
      </c>
      <c r="AJ29" s="12">
        <v>2377</v>
      </c>
      <c r="AK29" s="12">
        <v>2439.9899999999998</v>
      </c>
      <c r="AL29" s="12">
        <v>2394.65</v>
      </c>
      <c r="AM29" s="12">
        <v>2648</v>
      </c>
      <c r="AN29" s="12">
        <v>2505.11</v>
      </c>
      <c r="AO29" s="12">
        <v>2654.53</v>
      </c>
      <c r="AP29" s="12">
        <v>2487.02</v>
      </c>
      <c r="AQ29" s="12">
        <v>2584.7399999999998</v>
      </c>
      <c r="AR29" s="12">
        <v>2507.6799999999998</v>
      </c>
      <c r="AS29" s="12">
        <v>2622</v>
      </c>
      <c r="AT29" s="12">
        <v>2594.1</v>
      </c>
      <c r="AU29" s="39"/>
      <c r="AV29" s="30"/>
      <c r="AW29" s="39"/>
      <c r="AX29" s="39"/>
      <c r="AZ29" s="40"/>
      <c r="BB29" s="39"/>
      <c r="BF29" s="36">
        <f>SUM(AD29:AG29)</f>
        <v>7904.87</v>
      </c>
      <c r="BG29" s="36">
        <f>SUM(AH29:AK29)</f>
        <v>9015.99</v>
      </c>
      <c r="BH29" s="36">
        <f>SUM(AL29:AO29)</f>
        <v>10202.290000000001</v>
      </c>
    </row>
    <row r="30" spans="1:65" ht="18.75" customHeight="1">
      <c r="A30" s="54" t="s">
        <v>216</v>
      </c>
      <c r="B30" s="56">
        <v>14754.48512377</v>
      </c>
      <c r="C30" s="56">
        <v>14508.24282804</v>
      </c>
      <c r="D30" s="56">
        <v>14335.328025679999</v>
      </c>
      <c r="E30" s="56">
        <v>13209.40507241</v>
      </c>
      <c r="F30" s="56">
        <v>13265.487910039999</v>
      </c>
      <c r="G30" s="56">
        <v>13603</v>
      </c>
      <c r="H30" s="56">
        <v>13385</v>
      </c>
      <c r="I30" s="56">
        <v>12780</v>
      </c>
      <c r="J30" s="56">
        <v>13704</v>
      </c>
      <c r="K30" s="56">
        <v>13217.407064939989</v>
      </c>
      <c r="L30" s="56">
        <v>13124.433327139988</v>
      </c>
      <c r="M30" s="56">
        <v>10577.898037009989</v>
      </c>
      <c r="N30" s="56">
        <v>12692.88549371999</v>
      </c>
      <c r="O30" s="56">
        <v>11308.807049540001</v>
      </c>
      <c r="P30" s="56">
        <v>13536.737905729999</v>
      </c>
      <c r="Q30" s="56">
        <v>15155</v>
      </c>
      <c r="R30" s="56">
        <v>15203</v>
      </c>
      <c r="S30" s="56">
        <v>15512</v>
      </c>
      <c r="T30" s="56">
        <v>15764.34</v>
      </c>
      <c r="U30" s="56">
        <v>15980.74411345</v>
      </c>
      <c r="V30" s="56">
        <v>17281.100000000002</v>
      </c>
      <c r="W30" s="56">
        <v>19202</v>
      </c>
      <c r="X30" s="56">
        <v>19834.598577439989</v>
      </c>
      <c r="Y30" s="56">
        <v>20383</v>
      </c>
      <c r="Z30" s="56">
        <v>19817.277999999998</v>
      </c>
      <c r="AA30" s="56">
        <v>20169.96</v>
      </c>
      <c r="AB30" s="56">
        <v>20748</v>
      </c>
      <c r="AC30" s="56">
        <v>20751.895</v>
      </c>
      <c r="AD30" s="55">
        <f>SUM(AD26:AD29)</f>
        <v>20337.950000000004</v>
      </c>
      <c r="AE30" s="55">
        <f>SUM(AE26:AE29)</f>
        <v>20396</v>
      </c>
      <c r="AF30" s="55">
        <f>SUM(AF26:AF29)</f>
        <v>20364</v>
      </c>
      <c r="AG30" s="56">
        <v>20440</v>
      </c>
      <c r="AH30" s="56">
        <v>21126</v>
      </c>
      <c r="AI30" s="56">
        <v>21012</v>
      </c>
      <c r="AJ30" s="56">
        <v>21435</v>
      </c>
      <c r="AK30" s="56">
        <v>21664.174999999996</v>
      </c>
      <c r="AL30" s="56">
        <v>21536.77</v>
      </c>
      <c r="AM30" s="56">
        <v>21630</v>
      </c>
      <c r="AN30" s="56">
        <v>21862.799999999999</v>
      </c>
      <c r="AO30" s="56">
        <v>22045.52</v>
      </c>
      <c r="AP30" s="56">
        <v>21950.46</v>
      </c>
      <c r="AQ30" s="56">
        <v>22334.15</v>
      </c>
      <c r="AR30" s="56">
        <v>21789.45</v>
      </c>
      <c r="AS30" s="56">
        <v>23036</v>
      </c>
      <c r="AT30" s="56">
        <v>24881.37</v>
      </c>
      <c r="AU30" s="39"/>
      <c r="AV30" s="30"/>
      <c r="AW30" s="39"/>
      <c r="AX30" s="39"/>
      <c r="AZ30" s="40"/>
      <c r="BB30" s="39"/>
      <c r="BF30" s="36">
        <f>SUM(AD30:AG30)</f>
        <v>81537.950000000012</v>
      </c>
      <c r="BG30" s="36">
        <f>SUM(AH30:AK30)</f>
        <v>85237.174999999988</v>
      </c>
      <c r="BH30" s="36">
        <f>SUM(AL30:AO30)</f>
        <v>87075.090000000011</v>
      </c>
    </row>
    <row r="31" spans="1:65" ht="18.75" customHeight="1">
      <c r="A31" s="41"/>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39"/>
      <c r="AV31" s="30"/>
      <c r="AW31" s="39"/>
      <c r="AX31" s="39"/>
      <c r="AZ31" s="40"/>
      <c r="BB31" s="39"/>
    </row>
    <row r="32" spans="1:65" ht="18.75" customHeight="1">
      <c r="A32" s="41"/>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39"/>
      <c r="AV32" s="30"/>
      <c r="AW32" s="39"/>
      <c r="AX32" s="39"/>
      <c r="AZ32" s="40"/>
      <c r="BB32" s="39"/>
      <c r="BG32" s="43">
        <f>BG26/BF26-1</f>
        <v>1.9058882908398189E-3</v>
      </c>
      <c r="BH32" s="43">
        <f>BH26/BG26-1</f>
        <v>3.4255767878826671E-2</v>
      </c>
    </row>
    <row r="33" spans="1:60" s="30" customFormat="1" ht="18.75" customHeight="1">
      <c r="A33" s="33" t="s">
        <v>96</v>
      </c>
      <c r="B33" s="34"/>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36"/>
      <c r="AW33" s="36"/>
      <c r="AX33" s="36"/>
      <c r="AZ33" s="37"/>
      <c r="BB33" s="36"/>
      <c r="BC33" s="86"/>
      <c r="BG33" s="43">
        <f t="shared" ref="BG33:BH36" si="14">BG27/BF27-1</f>
        <v>3.1107924558363642E-2</v>
      </c>
      <c r="BH33" s="43">
        <f t="shared" si="14"/>
        <v>-9.2073159425306583E-3</v>
      </c>
    </row>
    <row r="34" spans="1:60" ht="18.75" customHeight="1">
      <c r="A34" s="41" t="s">
        <v>97</v>
      </c>
      <c r="B34" s="12">
        <v>4717</v>
      </c>
      <c r="C34" s="12">
        <v>3831</v>
      </c>
      <c r="D34" s="12">
        <v>3412</v>
      </c>
      <c r="E34" s="12">
        <v>5570</v>
      </c>
      <c r="F34" s="12">
        <v>5451</v>
      </c>
      <c r="G34" s="12">
        <v>4969</v>
      </c>
      <c r="H34" s="12">
        <v>4222</v>
      </c>
      <c r="I34" s="12">
        <v>8246</v>
      </c>
      <c r="J34" s="12">
        <v>7906</v>
      </c>
      <c r="K34" s="12">
        <v>5572.78315078999</v>
      </c>
      <c r="L34" s="12">
        <v>5901.5847721499995</v>
      </c>
      <c r="M34" s="12">
        <v>8436.0030422399905</v>
      </c>
      <c r="N34" s="12">
        <v>5632.7687258400001</v>
      </c>
      <c r="O34" s="12">
        <v>4725.9351981500004</v>
      </c>
      <c r="P34" s="12">
        <v>5845.5881835999999</v>
      </c>
      <c r="Q34" s="12">
        <v>8553</v>
      </c>
      <c r="R34" s="12">
        <v>6802</v>
      </c>
      <c r="S34" s="12">
        <v>5980</v>
      </c>
      <c r="T34" s="12">
        <v>5236.47</v>
      </c>
      <c r="U34" s="12">
        <v>7436</v>
      </c>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39"/>
      <c r="AV34" s="30"/>
      <c r="AW34" s="39"/>
      <c r="AX34" s="39"/>
      <c r="AZ34" s="40"/>
      <c r="BB34" s="39"/>
      <c r="BG34" s="43">
        <f t="shared" si="14"/>
        <v>5.6228670826660609E-2</v>
      </c>
      <c r="BH34" s="43">
        <f t="shared" si="14"/>
        <v>4.9513926339104453E-2</v>
      </c>
    </row>
    <row r="35" spans="1:60" ht="18.75" customHeight="1">
      <c r="A35" s="44" t="s">
        <v>90</v>
      </c>
      <c r="B35" s="45">
        <v>30</v>
      </c>
      <c r="C35" s="45">
        <v>76</v>
      </c>
      <c r="D35" s="45">
        <v>71</v>
      </c>
      <c r="E35" s="45">
        <v>55</v>
      </c>
      <c r="F35" s="45">
        <v>63</v>
      </c>
      <c r="G35" s="45">
        <v>76</v>
      </c>
      <c r="H35" s="45">
        <v>68</v>
      </c>
      <c r="I35" s="45">
        <v>53</v>
      </c>
      <c r="J35" s="45">
        <v>61</v>
      </c>
      <c r="K35" s="45">
        <v>42.742253779999999</v>
      </c>
      <c r="L35" s="45">
        <v>49.693237789999998</v>
      </c>
      <c r="M35" s="45">
        <v>49.108057630000005</v>
      </c>
      <c r="N35" s="45">
        <v>47.5597031</v>
      </c>
      <c r="O35" s="45">
        <v>42.357480029999998</v>
      </c>
      <c r="P35" s="45">
        <v>31.945531819999999</v>
      </c>
      <c r="Q35" s="45">
        <v>39</v>
      </c>
      <c r="R35" s="45">
        <v>33</v>
      </c>
      <c r="S35" s="45">
        <v>35</v>
      </c>
      <c r="T35" s="45">
        <v>33.229999999999997</v>
      </c>
      <c r="U35" s="45">
        <v>98</v>
      </c>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39"/>
      <c r="AV35" s="30"/>
      <c r="AW35" s="39"/>
      <c r="AX35" s="39"/>
      <c r="AZ35" s="40"/>
      <c r="BB35" s="39"/>
      <c r="BG35" s="43">
        <f t="shared" si="14"/>
        <v>0.14056145135846632</v>
      </c>
      <c r="BH35" s="43">
        <f t="shared" si="14"/>
        <v>0.13157734203343185</v>
      </c>
    </row>
    <row r="36" spans="1:60" ht="18.75" customHeight="1">
      <c r="A36" s="41" t="s">
        <v>98</v>
      </c>
      <c r="B36" s="12">
        <v>4747</v>
      </c>
      <c r="C36" s="12">
        <v>3907</v>
      </c>
      <c r="D36" s="12">
        <v>3483</v>
      </c>
      <c r="E36" s="12">
        <v>5625</v>
      </c>
      <c r="F36" s="12">
        <v>5514</v>
      </c>
      <c r="G36" s="12">
        <v>5045</v>
      </c>
      <c r="H36" s="12">
        <v>4291</v>
      </c>
      <c r="I36" s="12">
        <v>8299</v>
      </c>
      <c r="J36" s="12">
        <v>7967</v>
      </c>
      <c r="K36" s="12">
        <v>5615.5254045699903</v>
      </c>
      <c r="L36" s="12">
        <v>5951.2780099399997</v>
      </c>
      <c r="M36" s="12">
        <v>8485.1110998699896</v>
      </c>
      <c r="N36" s="12">
        <v>5680.3284289399999</v>
      </c>
      <c r="O36" s="12">
        <v>4768.2926781800006</v>
      </c>
      <c r="P36" s="12">
        <v>5877.5337154199997</v>
      </c>
      <c r="Q36" s="12">
        <v>8592</v>
      </c>
      <c r="R36" s="12">
        <v>6836</v>
      </c>
      <c r="S36" s="12">
        <v>6015</v>
      </c>
      <c r="T36" s="12">
        <v>5269.7</v>
      </c>
      <c r="U36" s="12">
        <v>7534.18742217</v>
      </c>
      <c r="V36" s="12">
        <v>6437.3</v>
      </c>
      <c r="W36" s="12">
        <v>6098</v>
      </c>
      <c r="X36" s="12">
        <v>6189</v>
      </c>
      <c r="Y36" s="12">
        <v>8032</v>
      </c>
      <c r="Z36" s="12">
        <v>7159</v>
      </c>
      <c r="AA36" s="12">
        <v>6709</v>
      </c>
      <c r="AB36" s="12">
        <v>5889</v>
      </c>
      <c r="AC36" s="12">
        <v>10656.101000000001</v>
      </c>
      <c r="AD36" s="12">
        <v>6418.93</v>
      </c>
      <c r="AE36" s="12">
        <v>6372</v>
      </c>
      <c r="AF36" s="12">
        <v>6164</v>
      </c>
      <c r="AG36" s="12">
        <v>10359.878744870002</v>
      </c>
      <c r="AH36" s="12">
        <v>9628</v>
      </c>
      <c r="AI36" s="12">
        <v>6923</v>
      </c>
      <c r="AJ36" s="12">
        <v>6205</v>
      </c>
      <c r="AK36" s="12">
        <v>13458.96</v>
      </c>
      <c r="AL36" s="12">
        <v>9141.1</v>
      </c>
      <c r="AM36" s="12">
        <v>8769</v>
      </c>
      <c r="AN36" s="12">
        <v>9833</v>
      </c>
      <c r="AO36" s="12">
        <v>11353.2</v>
      </c>
      <c r="AP36" s="12">
        <v>9751.5</v>
      </c>
      <c r="AQ36" s="12">
        <v>7370.27</v>
      </c>
      <c r="AR36" s="12">
        <v>8517.0400000000009</v>
      </c>
      <c r="AS36" s="12">
        <v>10638</v>
      </c>
      <c r="AT36" s="12">
        <v>9993.32</v>
      </c>
      <c r="AU36" s="39"/>
      <c r="AV36" s="30"/>
      <c r="AW36" s="39"/>
      <c r="AX36" s="39"/>
      <c r="AZ36" s="40"/>
      <c r="BB36" s="39"/>
      <c r="BG36" s="43">
        <f t="shared" si="14"/>
        <v>4.5368138394452862E-2</v>
      </c>
      <c r="BH36" s="43">
        <f t="shared" si="14"/>
        <v>2.1562364074126483E-2</v>
      </c>
    </row>
    <row r="37" spans="1:60" ht="18.75" customHeight="1">
      <c r="A37" s="41"/>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39"/>
      <c r="AV37" s="30"/>
      <c r="AW37" s="39"/>
      <c r="AX37" s="39"/>
      <c r="AZ37" s="40"/>
      <c r="BB37" s="39"/>
    </row>
    <row r="38" spans="1:60" ht="18.75" customHeight="1">
      <c r="A38" s="41"/>
      <c r="B38" s="13"/>
      <c r="C38" s="13"/>
      <c r="D38" s="13"/>
      <c r="E38" s="13"/>
      <c r="F38" s="13"/>
      <c r="G38" s="13"/>
      <c r="H38" s="13"/>
      <c r="I38" s="13"/>
      <c r="J38" s="13"/>
      <c r="K38" s="13"/>
      <c r="L38" s="13"/>
      <c r="M38" s="13"/>
      <c r="N38" s="13"/>
      <c r="O38" s="13"/>
      <c r="P38" s="13"/>
      <c r="Q38" s="13"/>
      <c r="R38" s="13"/>
      <c r="S38" s="13"/>
      <c r="T38" s="13"/>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9"/>
      <c r="AV38" s="30"/>
      <c r="AW38" s="39"/>
      <c r="AX38" s="39"/>
      <c r="AZ38" s="40"/>
      <c r="BB38" s="39"/>
    </row>
    <row r="39" spans="1:60" ht="18.75" customHeight="1">
      <c r="A39" s="41" t="s">
        <v>99</v>
      </c>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39"/>
      <c r="AV39" s="30"/>
      <c r="AW39" s="39"/>
      <c r="AX39" s="39"/>
      <c r="AZ39" s="40"/>
      <c r="BB39" s="39"/>
    </row>
    <row r="40" spans="1:60" ht="18.75" customHeight="1">
      <c r="A40" s="41" t="s">
        <v>100</v>
      </c>
      <c r="B40" s="12">
        <v>706</v>
      </c>
      <c r="C40" s="12">
        <v>917</v>
      </c>
      <c r="D40" s="12">
        <v>1289</v>
      </c>
      <c r="E40" s="12">
        <v>1420</v>
      </c>
      <c r="F40" s="12">
        <v>1185</v>
      </c>
      <c r="G40" s="12">
        <v>1754</v>
      </c>
      <c r="H40" s="12">
        <v>1414</v>
      </c>
      <c r="I40" s="12">
        <v>1866</v>
      </c>
      <c r="J40" s="12">
        <v>1332</v>
      </c>
      <c r="K40" s="12">
        <v>1627</v>
      </c>
      <c r="L40" s="12">
        <v>1733.1937665</v>
      </c>
      <c r="M40" s="12">
        <v>2208.75053093</v>
      </c>
      <c r="N40" s="12">
        <v>5075.9682952199901</v>
      </c>
      <c r="O40" s="12">
        <v>3120.9191684999901</v>
      </c>
      <c r="P40" s="12">
        <v>3827.6012558499901</v>
      </c>
      <c r="Q40" s="12">
        <v>3988</v>
      </c>
      <c r="R40" s="12">
        <v>2157</v>
      </c>
      <c r="S40" s="12">
        <v>2869.4625408299999</v>
      </c>
      <c r="T40" s="12">
        <v>2607.54</v>
      </c>
      <c r="U40" s="12">
        <v>2356.54612558999</v>
      </c>
      <c r="V40" s="12">
        <v>2250</v>
      </c>
      <c r="W40" s="12">
        <v>2160</v>
      </c>
      <c r="X40" s="12">
        <v>2426</v>
      </c>
      <c r="Y40" s="12">
        <v>2713</v>
      </c>
      <c r="Z40" s="12">
        <v>1933.68</v>
      </c>
      <c r="AA40" s="12">
        <v>1906.14</v>
      </c>
      <c r="AB40" s="12">
        <v>1498.5315000000001</v>
      </c>
      <c r="AC40" s="12">
        <v>2522.96</v>
      </c>
      <c r="AD40" s="12">
        <v>1761.83</v>
      </c>
      <c r="AE40" s="12">
        <v>1600</v>
      </c>
      <c r="AF40" s="12">
        <v>1552</v>
      </c>
      <c r="AG40" s="12">
        <v>1683.92</v>
      </c>
      <c r="AH40" s="12">
        <v>1642</v>
      </c>
      <c r="AI40" s="12">
        <v>1237</v>
      </c>
      <c r="AJ40" s="12">
        <v>1430</v>
      </c>
      <c r="AK40" s="12">
        <v>1725.127</v>
      </c>
      <c r="AL40" s="12">
        <v>1491.27</v>
      </c>
      <c r="AM40" s="12">
        <v>1840</v>
      </c>
      <c r="AN40" s="12">
        <v>1821.47</v>
      </c>
      <c r="AO40" s="12">
        <v>1873.5300432899999</v>
      </c>
      <c r="AP40" s="12">
        <v>1482.12</v>
      </c>
      <c r="AQ40" s="12">
        <v>1174.8900000000001</v>
      </c>
      <c r="AR40" s="12">
        <v>1125.69</v>
      </c>
      <c r="AS40" s="12">
        <v>2001</v>
      </c>
      <c r="AT40" s="12">
        <v>1322.15</v>
      </c>
      <c r="AU40" s="39"/>
      <c r="AW40" s="39"/>
      <c r="AX40" s="39"/>
      <c r="AZ40" s="40"/>
      <c r="BB40" s="39"/>
    </row>
    <row r="41" spans="1:60" ht="18.75" customHeight="1">
      <c r="A41" s="41" t="s">
        <v>101</v>
      </c>
      <c r="B41" s="12">
        <v>2068</v>
      </c>
      <c r="C41" s="12">
        <v>2189</v>
      </c>
      <c r="D41" s="12">
        <v>2522</v>
      </c>
      <c r="E41" s="12">
        <v>2748</v>
      </c>
      <c r="F41" s="12">
        <v>2501</v>
      </c>
      <c r="G41" s="12">
        <v>2964</v>
      </c>
      <c r="H41" s="12">
        <v>2864</v>
      </c>
      <c r="I41" s="12">
        <v>2782</v>
      </c>
      <c r="J41" s="12">
        <v>2933</v>
      </c>
      <c r="K41" s="12">
        <v>2804</v>
      </c>
      <c r="L41" s="12">
        <v>2768.7066178199993</v>
      </c>
      <c r="M41" s="12">
        <v>3020.0906284099988</v>
      </c>
      <c r="N41" s="12">
        <v>2639.8406527500001</v>
      </c>
      <c r="O41" s="12">
        <v>2917.4446225162501</v>
      </c>
      <c r="P41" s="12">
        <v>2976.4149513000002</v>
      </c>
      <c r="Q41" s="12">
        <v>3278</v>
      </c>
      <c r="R41" s="12">
        <v>2647</v>
      </c>
      <c r="S41" s="12">
        <v>3152.08449767</v>
      </c>
      <c r="T41" s="12">
        <v>3320.96</v>
      </c>
      <c r="U41" s="12">
        <v>3303.4661229100002</v>
      </c>
      <c r="V41" s="12">
        <v>4086</v>
      </c>
      <c r="W41" s="12">
        <v>4037</v>
      </c>
      <c r="X41" s="12">
        <v>4368</v>
      </c>
      <c r="Y41" s="12">
        <v>4255</v>
      </c>
      <c r="Z41" s="12">
        <v>4328.18</v>
      </c>
      <c r="AA41" s="12">
        <v>5141.28</v>
      </c>
      <c r="AB41" s="12">
        <v>4832.7839999999997</v>
      </c>
      <c r="AC41" s="12">
        <v>5576.9</v>
      </c>
      <c r="AD41" s="12">
        <v>4511</v>
      </c>
      <c r="AE41" s="12">
        <v>4410</v>
      </c>
      <c r="AF41" s="12">
        <v>4470</v>
      </c>
      <c r="AG41" s="12">
        <v>4342</v>
      </c>
      <c r="AH41" s="12">
        <v>3852</v>
      </c>
      <c r="AI41" s="12">
        <v>3908</v>
      </c>
      <c r="AJ41" s="12">
        <v>3810</v>
      </c>
      <c r="AK41" s="12">
        <v>4095.77</v>
      </c>
      <c r="AL41" s="12">
        <v>4046.14</v>
      </c>
      <c r="AM41" s="12">
        <v>3850</v>
      </c>
      <c r="AN41" s="12">
        <v>3811.78</v>
      </c>
      <c r="AO41" s="12">
        <v>3618.86</v>
      </c>
      <c r="AP41" s="12">
        <v>4087.49</v>
      </c>
      <c r="AQ41" s="12">
        <v>3735.54</v>
      </c>
      <c r="AR41" s="12">
        <v>3831.72</v>
      </c>
      <c r="AS41" s="12">
        <v>5401</v>
      </c>
      <c r="AT41" s="12">
        <v>4567.53</v>
      </c>
      <c r="AU41" s="39"/>
      <c r="AW41" s="39"/>
      <c r="AX41" s="39"/>
      <c r="AZ41" s="40"/>
      <c r="BB41" s="39"/>
    </row>
    <row r="42" spans="1:60" ht="18.75" customHeight="1">
      <c r="A42" s="41" t="s">
        <v>102</v>
      </c>
      <c r="B42" s="12">
        <v>193</v>
      </c>
      <c r="C42" s="12">
        <v>189</v>
      </c>
      <c r="D42" s="12">
        <v>196</v>
      </c>
      <c r="E42" s="12">
        <v>209</v>
      </c>
      <c r="F42" s="12">
        <v>257</v>
      </c>
      <c r="G42" s="12">
        <v>354</v>
      </c>
      <c r="H42" s="12">
        <v>290</v>
      </c>
      <c r="I42" s="12">
        <v>340</v>
      </c>
      <c r="J42" s="12">
        <v>331</v>
      </c>
      <c r="K42" s="12">
        <v>359</v>
      </c>
      <c r="L42" s="12">
        <v>304.55342690999998</v>
      </c>
      <c r="M42" s="12">
        <v>320.73608110000004</v>
      </c>
      <c r="N42" s="12">
        <v>283.62250743999999</v>
      </c>
      <c r="O42" s="12">
        <v>320.18796567999999</v>
      </c>
      <c r="P42" s="12">
        <v>350.10957294999997</v>
      </c>
      <c r="Q42" s="12">
        <v>584</v>
      </c>
      <c r="R42" s="12">
        <v>525</v>
      </c>
      <c r="S42" s="12">
        <v>565.19320990999995</v>
      </c>
      <c r="T42" s="12">
        <v>550.76</v>
      </c>
      <c r="U42" s="12">
        <v>557.67510543000003</v>
      </c>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39"/>
      <c r="AV42" s="30"/>
      <c r="AW42" s="39"/>
      <c r="AX42" s="39"/>
      <c r="AZ42" s="40"/>
      <c r="BB42" s="39"/>
    </row>
    <row r="43" spans="1:60" ht="18.75" customHeight="1">
      <c r="A43" s="44" t="s">
        <v>103</v>
      </c>
      <c r="B43" s="45">
        <v>55</v>
      </c>
      <c r="C43" s="45">
        <v>55</v>
      </c>
      <c r="D43" s="45">
        <v>59</v>
      </c>
      <c r="E43" s="45">
        <v>63</v>
      </c>
      <c r="F43" s="45">
        <v>62</v>
      </c>
      <c r="G43" s="45">
        <v>72</v>
      </c>
      <c r="H43" s="45">
        <v>75</v>
      </c>
      <c r="I43" s="45">
        <v>81</v>
      </c>
      <c r="J43" s="45">
        <v>81</v>
      </c>
      <c r="K43" s="45">
        <v>85</v>
      </c>
      <c r="L43" s="45">
        <v>89.891386889999993</v>
      </c>
      <c r="M43" s="45">
        <v>93.370937460000007</v>
      </c>
      <c r="N43" s="45">
        <v>95.853443859999999</v>
      </c>
      <c r="O43" s="45">
        <v>100.98615497999999</v>
      </c>
      <c r="P43" s="45">
        <v>106.22130206999999</v>
      </c>
      <c r="Q43" s="45">
        <v>111</v>
      </c>
      <c r="R43" s="45">
        <v>110</v>
      </c>
      <c r="S43" s="45">
        <v>113.92903163</v>
      </c>
      <c r="T43" s="45">
        <v>120</v>
      </c>
      <c r="U43" s="45">
        <v>120.62577512</v>
      </c>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39"/>
      <c r="AV43" s="30"/>
      <c r="AW43" s="39"/>
      <c r="AX43" s="39"/>
      <c r="AZ43" s="40"/>
      <c r="BB43" s="39"/>
    </row>
    <row r="44" spans="1:60" ht="18.75" customHeight="1">
      <c r="A44" s="41" t="s">
        <v>104</v>
      </c>
      <c r="B44" s="12">
        <v>3022</v>
      </c>
      <c r="C44" s="12">
        <v>3350</v>
      </c>
      <c r="D44" s="12">
        <v>4066</v>
      </c>
      <c r="E44" s="12">
        <v>4440</v>
      </c>
      <c r="F44" s="12">
        <v>4005</v>
      </c>
      <c r="G44" s="12">
        <v>5144</v>
      </c>
      <c r="H44" s="12">
        <v>4643</v>
      </c>
      <c r="I44" s="12">
        <v>5069</v>
      </c>
      <c r="J44" s="12">
        <v>4676</v>
      </c>
      <c r="K44" s="12">
        <v>4876</v>
      </c>
      <c r="L44" s="12">
        <v>4896.3451981199987</v>
      </c>
      <c r="M44" s="12">
        <v>5642.9481778999989</v>
      </c>
      <c r="N44" s="12">
        <v>8095.2848992699901</v>
      </c>
      <c r="O44" s="12">
        <v>6459.5379116762397</v>
      </c>
      <c r="P44" s="12">
        <v>7260.3470821699912</v>
      </c>
      <c r="Q44" s="12">
        <v>7961</v>
      </c>
      <c r="R44" s="12">
        <v>5439</v>
      </c>
      <c r="S44" s="12">
        <v>6701</v>
      </c>
      <c r="T44" s="12">
        <v>6599.26</v>
      </c>
      <c r="U44" s="12">
        <v>6338.3131290499905</v>
      </c>
      <c r="V44" s="12">
        <v>6336</v>
      </c>
      <c r="W44" s="12">
        <v>6197</v>
      </c>
      <c r="X44" s="12">
        <v>6794</v>
      </c>
      <c r="Y44" s="12">
        <v>6968</v>
      </c>
      <c r="Z44" s="12">
        <v>6261.8600000000006</v>
      </c>
      <c r="AA44" s="12">
        <v>7047.42</v>
      </c>
      <c r="AB44" s="12">
        <v>6331.3154999999997</v>
      </c>
      <c r="AC44" s="12">
        <v>8099.86</v>
      </c>
      <c r="AD44" s="13">
        <f t="shared" ref="AD44:AI44" si="15">SUM(AD40:AD43)</f>
        <v>6272.83</v>
      </c>
      <c r="AE44" s="13">
        <f t="shared" si="15"/>
        <v>6010</v>
      </c>
      <c r="AF44" s="13">
        <f t="shared" si="15"/>
        <v>6022</v>
      </c>
      <c r="AG44" s="13">
        <f t="shared" si="15"/>
        <v>6025.92</v>
      </c>
      <c r="AH44" s="13">
        <f t="shared" si="15"/>
        <v>5494</v>
      </c>
      <c r="AI44" s="13">
        <f t="shared" si="15"/>
        <v>5145</v>
      </c>
      <c r="AJ44" s="13">
        <f t="shared" ref="AJ44:AO44" si="16">SUM(AJ40:AJ43)</f>
        <v>5240</v>
      </c>
      <c r="AK44" s="13">
        <f t="shared" si="16"/>
        <v>5820.8969999999999</v>
      </c>
      <c r="AL44" s="13">
        <f t="shared" si="16"/>
        <v>5537.41</v>
      </c>
      <c r="AM44" s="13">
        <f t="shared" si="16"/>
        <v>5690</v>
      </c>
      <c r="AN44" s="13">
        <f t="shared" si="16"/>
        <v>5633.25</v>
      </c>
      <c r="AO44" s="13">
        <f t="shared" si="16"/>
        <v>5492.39004329</v>
      </c>
      <c r="AP44" s="13">
        <f>SUM(AP40:AP43)</f>
        <v>5569.61</v>
      </c>
      <c r="AQ44" s="13">
        <f>SUM(AQ40:AQ43)</f>
        <v>4910.43</v>
      </c>
      <c r="AR44" s="13">
        <f>SUM(AR40:AR43)</f>
        <v>4957.41</v>
      </c>
      <c r="AS44" s="13">
        <f t="shared" ref="AS44:AT44" si="17">SUM(AS40:AS43)</f>
        <v>7402</v>
      </c>
      <c r="AT44" s="13">
        <f t="shared" si="17"/>
        <v>5889.68</v>
      </c>
      <c r="AU44" s="39"/>
      <c r="AV44" s="30"/>
      <c r="AW44" s="39"/>
      <c r="AX44" s="39"/>
      <c r="AZ44" s="40"/>
      <c r="BB44" s="39"/>
    </row>
    <row r="45" spans="1:60" ht="18.75" customHeight="1">
      <c r="A45" s="41"/>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39"/>
      <c r="AV45" s="30"/>
      <c r="AW45" s="39"/>
      <c r="AX45" s="39"/>
      <c r="AZ45" s="40"/>
      <c r="BB45" s="39"/>
    </row>
    <row r="46" spans="1:60" s="61" customFormat="1">
      <c r="A46" s="58" t="s">
        <v>105</v>
      </c>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60"/>
      <c r="AV46" s="58"/>
      <c r="BC46" s="319"/>
    </row>
    <row r="47" spans="1:60" s="61" customFormat="1">
      <c r="A47" s="58" t="s">
        <v>212</v>
      </c>
      <c r="B47" s="59"/>
      <c r="C47" s="59"/>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60"/>
      <c r="AV47" s="58"/>
      <c r="BC47" s="319"/>
    </row>
    <row r="48" spans="1:60">
      <c r="A48" s="62"/>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39"/>
      <c r="AW48" s="39"/>
      <c r="AX48" s="39"/>
      <c r="BB48" s="39"/>
    </row>
    <row r="49" spans="1:67">
      <c r="A49" s="62" t="s">
        <v>107</v>
      </c>
      <c r="B49" s="13">
        <f t="shared" ref="B49:AI49" si="18">B30-B27+B44-B43+B14</f>
        <v>17569.485123769999</v>
      </c>
      <c r="C49" s="13">
        <f t="shared" si="18"/>
        <v>17346.242828039998</v>
      </c>
      <c r="D49" s="13">
        <f t="shared" si="18"/>
        <v>15698.328025679999</v>
      </c>
      <c r="E49" s="13">
        <f t="shared" si="18"/>
        <v>15132.40507241</v>
      </c>
      <c r="F49" s="13">
        <f t="shared" si="18"/>
        <v>14667.487910039999</v>
      </c>
      <c r="G49" s="13">
        <f t="shared" si="18"/>
        <v>15869</v>
      </c>
      <c r="H49" s="13">
        <f t="shared" si="18"/>
        <v>14736</v>
      </c>
      <c r="I49" s="13">
        <f t="shared" si="18"/>
        <v>14466</v>
      </c>
      <c r="J49" s="13">
        <f t="shared" si="18"/>
        <v>14650</v>
      </c>
      <c r="K49" s="13">
        <f t="shared" si="18"/>
        <v>14317.962674999999</v>
      </c>
      <c r="L49" s="13">
        <f t="shared" si="18"/>
        <v>13383.258145129998</v>
      </c>
      <c r="M49" s="13">
        <f t="shared" si="18"/>
        <v>13981.253824479987</v>
      </c>
      <c r="N49" s="13">
        <f t="shared" si="18"/>
        <v>18062.192935939991</v>
      </c>
      <c r="O49" s="13">
        <f t="shared" si="18"/>
        <v>14610.843735986249</v>
      </c>
      <c r="P49" s="13">
        <f t="shared" si="18"/>
        <v>15889.41020022999</v>
      </c>
      <c r="Q49" s="13">
        <f t="shared" si="18"/>
        <v>17620</v>
      </c>
      <c r="R49" s="13">
        <f t="shared" si="18"/>
        <v>14778</v>
      </c>
      <c r="S49" s="13">
        <f t="shared" si="18"/>
        <v>15889.33187627</v>
      </c>
      <c r="T49" s="13">
        <f t="shared" si="18"/>
        <v>15671.960000000001</v>
      </c>
      <c r="U49" s="13">
        <f t="shared" si="18"/>
        <v>15191.860466319991</v>
      </c>
      <c r="V49" s="13">
        <f t="shared" si="18"/>
        <v>15676.300000000003</v>
      </c>
      <c r="W49" s="13">
        <f t="shared" si="18"/>
        <v>17226</v>
      </c>
      <c r="X49" s="13">
        <f t="shared" si="18"/>
        <v>18227.560202369998</v>
      </c>
      <c r="Y49" s="13">
        <f t="shared" si="18"/>
        <v>18584</v>
      </c>
      <c r="Z49" s="13">
        <f t="shared" si="18"/>
        <v>17387.838</v>
      </c>
      <c r="AA49" s="13">
        <f t="shared" si="18"/>
        <v>18321.379999999997</v>
      </c>
      <c r="AB49" s="13">
        <f t="shared" si="18"/>
        <v>17668.945499999998</v>
      </c>
      <c r="AC49" s="13">
        <f t="shared" si="18"/>
        <v>19251.924999999999</v>
      </c>
      <c r="AD49" s="13">
        <f t="shared" si="18"/>
        <v>14024.780000000004</v>
      </c>
      <c r="AE49" s="13">
        <f t="shared" si="18"/>
        <v>13922</v>
      </c>
      <c r="AF49" s="13">
        <f t="shared" si="18"/>
        <v>13841</v>
      </c>
      <c r="AG49" s="13">
        <f t="shared" si="18"/>
        <v>13869.92</v>
      </c>
      <c r="AH49" s="13">
        <f t="shared" si="18"/>
        <v>14021</v>
      </c>
      <c r="AI49" s="13">
        <f t="shared" si="18"/>
        <v>13196</v>
      </c>
      <c r="AJ49" s="13">
        <f t="shared" ref="AJ49:AO49" si="19">AJ30-AJ27+AJ44-AJ43+AJ14</f>
        <v>13620</v>
      </c>
      <c r="AK49" s="13">
        <f t="shared" si="19"/>
        <v>14327.111999999997</v>
      </c>
      <c r="AL49" s="13">
        <f t="shared" si="19"/>
        <v>14104.800000000001</v>
      </c>
      <c r="AM49" s="13">
        <f t="shared" si="19"/>
        <v>14537</v>
      </c>
      <c r="AN49" s="13">
        <f t="shared" si="19"/>
        <v>14674.039999999999</v>
      </c>
      <c r="AO49" s="13">
        <f t="shared" si="19"/>
        <v>14816.03004329</v>
      </c>
      <c r="AP49" s="13">
        <f>AP30-AP27+AP44-AP43+AP14</f>
        <v>14731.279999999999</v>
      </c>
      <c r="AQ49" s="13">
        <f>AQ30-AQ27+AQ44-AQ43+AQ14</f>
        <v>14457.270000000002</v>
      </c>
      <c r="AR49" s="13">
        <f>AR30-AR27+AR44-AR43+AR14</f>
        <v>14267.900000000001</v>
      </c>
      <c r="AS49" s="13">
        <f t="shared" ref="AS49:AT49" si="20">AS30-AS27+AS44-AS43+AS14</f>
        <v>17089</v>
      </c>
      <c r="AT49" s="13">
        <f t="shared" si="20"/>
        <v>15954.88</v>
      </c>
      <c r="AU49" s="39"/>
      <c r="AW49" s="39"/>
      <c r="AX49" s="39"/>
      <c r="BB49" s="39"/>
    </row>
    <row r="50" spans="1:67" s="68" customFormat="1" ht="18.75" customHeight="1">
      <c r="A50" s="63" t="s">
        <v>113</v>
      </c>
      <c r="B50" s="64"/>
      <c r="C50" s="64"/>
      <c r="D50" s="64"/>
      <c r="E50" s="64"/>
      <c r="F50" s="64">
        <f>F49/B49-1</f>
        <v>-0.16517258151201297</v>
      </c>
      <c r="G50" s="64">
        <f t="shared" ref="G50:S50" si="21">G49/C49-1</f>
        <v>-8.5162120851441814E-2</v>
      </c>
      <c r="H50" s="64">
        <f t="shared" si="21"/>
        <v>-6.1301306999432148E-2</v>
      </c>
      <c r="I50" s="64">
        <f t="shared" si="21"/>
        <v>-4.4038278728410152E-2</v>
      </c>
      <c r="J50" s="64">
        <f t="shared" si="21"/>
        <v>-1.1922907417587503E-3</v>
      </c>
      <c r="K50" s="64">
        <f t="shared" si="21"/>
        <v>-9.774007971516796E-2</v>
      </c>
      <c r="L50" s="64">
        <f t="shared" si="21"/>
        <v>-9.1798442920059897E-2</v>
      </c>
      <c r="M50" s="64">
        <f t="shared" si="21"/>
        <v>-3.3509344360570514E-2</v>
      </c>
      <c r="N50" s="64">
        <f t="shared" si="21"/>
        <v>0.23291419357952159</v>
      </c>
      <c r="O50" s="64">
        <f t="shared" si="21"/>
        <v>2.0455498288009855E-2</v>
      </c>
      <c r="P50" s="64">
        <f t="shared" si="21"/>
        <v>0.18726023423615645</v>
      </c>
      <c r="Q50" s="64">
        <f t="shared" si="21"/>
        <v>0.26025893108019238</v>
      </c>
      <c r="R50" s="64">
        <f t="shared" si="21"/>
        <v>-0.18182692143682799</v>
      </c>
      <c r="S50" s="64">
        <f t="shared" si="21"/>
        <v>8.7502690699159169E-2</v>
      </c>
      <c r="T50" s="64">
        <f t="shared" ref="T50:Y50" si="22">T49/P49-1</f>
        <v>-1.3685227927896393E-2</v>
      </c>
      <c r="U50" s="64">
        <f t="shared" si="22"/>
        <v>-0.1378058759182752</v>
      </c>
      <c r="V50" s="64">
        <f t="shared" si="22"/>
        <v>6.0786303965354005E-2</v>
      </c>
      <c r="W50" s="64">
        <f t="shared" si="22"/>
        <v>8.4123620435309299E-2</v>
      </c>
      <c r="X50" s="64">
        <f t="shared" si="22"/>
        <v>0.16306832089732204</v>
      </c>
      <c r="Y50" s="64">
        <f t="shared" si="22"/>
        <v>0.22328664360762818</v>
      </c>
      <c r="Z50" s="65">
        <v>0.14261515791353796</v>
      </c>
      <c r="AA50" s="65">
        <v>0.10181934285382543</v>
      </c>
      <c r="AB50" s="65">
        <v>1.8512614627717916E-2</v>
      </c>
      <c r="AC50" s="65">
        <v>7.4008017649590974E-2</v>
      </c>
      <c r="AD50" s="64">
        <f t="shared" ref="AD50:AT50" si="23">AD49/Z49-1</f>
        <v>-0.19341438538822342</v>
      </c>
      <c r="AE50" s="64">
        <f t="shared" si="23"/>
        <v>-0.24012274184586524</v>
      </c>
      <c r="AF50" s="64">
        <f t="shared" si="23"/>
        <v>-0.21664821480150009</v>
      </c>
      <c r="AG50" s="64">
        <f t="shared" si="23"/>
        <v>-0.27955671965271001</v>
      </c>
      <c r="AH50" s="64">
        <f t="shared" si="23"/>
        <v>-2.695229443887559E-4</v>
      </c>
      <c r="AI50" s="64">
        <f t="shared" si="23"/>
        <v>-5.2147679931044411E-2</v>
      </c>
      <c r="AJ50" s="64">
        <f t="shared" si="23"/>
        <v>-1.5967054403583592E-2</v>
      </c>
      <c r="AK50" s="64">
        <f t="shared" si="23"/>
        <v>3.2962843332910108E-2</v>
      </c>
      <c r="AL50" s="64">
        <f t="shared" si="23"/>
        <v>5.9767491619713287E-3</v>
      </c>
      <c r="AM50" s="64">
        <f t="shared" si="23"/>
        <v>0.10162170354652922</v>
      </c>
      <c r="AN50" s="64">
        <f t="shared" si="23"/>
        <v>7.7389133627018936E-2</v>
      </c>
      <c r="AO50" s="64">
        <f t="shared" si="23"/>
        <v>3.412537315894526E-2</v>
      </c>
      <c r="AP50" s="64">
        <f t="shared" si="23"/>
        <v>4.4416085304293418E-2</v>
      </c>
      <c r="AQ50" s="64">
        <f t="shared" si="23"/>
        <v>-5.484625438536006E-3</v>
      </c>
      <c r="AR50" s="64">
        <f t="shared" si="23"/>
        <v>-2.7677449427696676E-2</v>
      </c>
      <c r="AS50" s="64">
        <f t="shared" si="23"/>
        <v>0.15341288793750785</v>
      </c>
      <c r="AT50" s="64">
        <f t="shared" si="23"/>
        <v>8.3061349726568201E-2</v>
      </c>
      <c r="AU50" s="66"/>
      <c r="AV50" s="67"/>
      <c r="AW50" s="66"/>
      <c r="AX50" s="66"/>
      <c r="AZ50" s="69"/>
      <c r="BB50" s="66"/>
      <c r="BC50" s="87"/>
    </row>
    <row r="51" spans="1:67">
      <c r="A51" s="70"/>
      <c r="B51" s="71"/>
      <c r="C51" s="71"/>
      <c r="D51" s="71"/>
      <c r="E51" s="71"/>
      <c r="F51" s="71"/>
      <c r="G51" s="71"/>
      <c r="H51" s="71"/>
      <c r="I51" s="71"/>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c r="AO51" s="71"/>
      <c r="AP51" s="71"/>
      <c r="AQ51" s="71"/>
      <c r="AR51" s="71"/>
      <c r="AS51" s="71"/>
      <c r="AT51" s="71"/>
    </row>
    <row r="52" spans="1:67" s="30" customFormat="1" ht="18.75" customHeight="1">
      <c r="A52" s="33" t="s">
        <v>108</v>
      </c>
      <c r="B52" s="34">
        <f t="shared" ref="B52:AI52" si="24">B10+B13-B49</f>
        <v>15804.757779270003</v>
      </c>
      <c r="C52" s="34">
        <f t="shared" si="24"/>
        <v>15469.379497830007</v>
      </c>
      <c r="D52" s="34">
        <f t="shared" si="24"/>
        <v>15073.938362969999</v>
      </c>
      <c r="E52" s="34">
        <f t="shared" si="24"/>
        <v>15722.830992579884</v>
      </c>
      <c r="F52" s="34">
        <f t="shared" si="24"/>
        <v>16135.879553489896</v>
      </c>
      <c r="G52" s="34">
        <f t="shared" si="24"/>
        <v>15588</v>
      </c>
      <c r="H52" s="34">
        <f t="shared" si="24"/>
        <v>16411</v>
      </c>
      <c r="I52" s="34">
        <f t="shared" si="24"/>
        <v>17524</v>
      </c>
      <c r="J52" s="34">
        <f t="shared" si="24"/>
        <v>17599.077260000005</v>
      </c>
      <c r="K52" s="34">
        <f t="shared" si="24"/>
        <v>18072.920184559902</v>
      </c>
      <c r="L52" s="34">
        <f t="shared" si="24"/>
        <v>18029.128834310002</v>
      </c>
      <c r="M52" s="34">
        <f t="shared" si="24"/>
        <v>17381.284272179913</v>
      </c>
      <c r="N52" s="34">
        <f t="shared" si="24"/>
        <v>13526.745218259897</v>
      </c>
      <c r="O52" s="34">
        <f t="shared" si="24"/>
        <v>16989.46688194375</v>
      </c>
      <c r="P52" s="34">
        <f t="shared" si="24"/>
        <v>16142.429283559812</v>
      </c>
      <c r="Q52" s="34">
        <f t="shared" si="24"/>
        <v>15384.496885799999</v>
      </c>
      <c r="R52" s="34">
        <f t="shared" si="24"/>
        <v>17673</v>
      </c>
      <c r="S52" s="34">
        <f t="shared" si="24"/>
        <v>17331.598969160004</v>
      </c>
      <c r="T52" s="34">
        <f t="shared" si="24"/>
        <v>17885.400000000001</v>
      </c>
      <c r="U52" s="34">
        <f t="shared" si="24"/>
        <v>18525.697357960005</v>
      </c>
      <c r="V52" s="34">
        <f t="shared" si="24"/>
        <v>18888.699999999997</v>
      </c>
      <c r="W52" s="34">
        <f t="shared" si="24"/>
        <v>19083</v>
      </c>
      <c r="X52" s="34">
        <f t="shared" si="24"/>
        <v>18017.439797630002</v>
      </c>
      <c r="Y52" s="34">
        <f t="shared" si="24"/>
        <v>18301</v>
      </c>
      <c r="Z52" s="34">
        <f t="shared" si="24"/>
        <v>18651.421999999995</v>
      </c>
      <c r="AA52" s="34">
        <f t="shared" si="24"/>
        <v>19024.47</v>
      </c>
      <c r="AB52" s="34">
        <f t="shared" si="24"/>
        <v>21070.541999999998</v>
      </c>
      <c r="AC52" s="34">
        <f t="shared" si="24"/>
        <v>18752.800912139999</v>
      </c>
      <c r="AD52" s="34">
        <f t="shared" si="24"/>
        <v>22355.219999999994</v>
      </c>
      <c r="AE52" s="34">
        <f t="shared" si="24"/>
        <v>21802</v>
      </c>
      <c r="AF52" s="34">
        <f t="shared" si="24"/>
        <v>21783</v>
      </c>
      <c r="AG52" s="34">
        <f t="shared" si="24"/>
        <v>21718.9</v>
      </c>
      <c r="AH52" s="34">
        <f t="shared" si="24"/>
        <v>22154</v>
      </c>
      <c r="AI52" s="34">
        <f t="shared" si="24"/>
        <v>22445</v>
      </c>
      <c r="AJ52" s="34">
        <f t="shared" ref="AJ52:AO52" si="25">AJ10+AJ13-AJ49</f>
        <v>22584</v>
      </c>
      <c r="AK52" s="34">
        <f t="shared" si="25"/>
        <v>22443.547999999999</v>
      </c>
      <c r="AL52" s="34">
        <f t="shared" si="25"/>
        <v>21903.93</v>
      </c>
      <c r="AM52" s="34">
        <f t="shared" si="25"/>
        <v>21949</v>
      </c>
      <c r="AN52" s="34">
        <f t="shared" si="25"/>
        <v>21626.959999999999</v>
      </c>
      <c r="AO52" s="34">
        <f t="shared" si="25"/>
        <v>22397.199956710003</v>
      </c>
      <c r="AP52" s="34">
        <f>AP10+AP13-AP49</f>
        <v>22055.190000000002</v>
      </c>
      <c r="AQ52" s="34">
        <f>AQ10+AQ13-AQ49</f>
        <v>22858.229999999996</v>
      </c>
      <c r="AR52" s="34">
        <f>AR10+AR13-AR49</f>
        <v>23125.53</v>
      </c>
      <c r="AS52" s="34">
        <f t="shared" ref="AS52:AT52" si="26">AS10+AS13-AS49</f>
        <v>23337</v>
      </c>
      <c r="AT52" s="34">
        <f t="shared" si="26"/>
        <v>26848.030000000006</v>
      </c>
      <c r="AU52" s="72"/>
      <c r="AV52" s="73" t="s">
        <v>366</v>
      </c>
      <c r="AW52" s="72"/>
      <c r="AZ52" s="36"/>
      <c r="BC52" s="89"/>
    </row>
    <row r="53" spans="1:67" s="68" customFormat="1" ht="18.75" customHeight="1">
      <c r="A53" s="63" t="s">
        <v>230</v>
      </c>
      <c r="B53" s="64">
        <f t="shared" ref="B53:Y53" si="27">B52/(B10+B13)</f>
        <v>0.47356153741634016</v>
      </c>
      <c r="C53" s="64">
        <f t="shared" si="27"/>
        <v>0.47140289902821109</v>
      </c>
      <c r="D53" s="64">
        <f t="shared" si="27"/>
        <v>0.48985466889529627</v>
      </c>
      <c r="E53" s="64">
        <f t="shared" si="27"/>
        <v>0.50956767789632662</v>
      </c>
      <c r="F53" s="64">
        <f t="shared" si="27"/>
        <v>0.52383492073047566</v>
      </c>
      <c r="G53" s="64">
        <f t="shared" si="27"/>
        <v>0.49553358552945292</v>
      </c>
      <c r="H53" s="64">
        <f t="shared" si="27"/>
        <v>0.52688862490769572</v>
      </c>
      <c r="I53" s="64">
        <f t="shared" si="27"/>
        <v>0.54779618630822136</v>
      </c>
      <c r="J53" s="64">
        <f t="shared" si="27"/>
        <v>0.54572343630522846</v>
      </c>
      <c r="K53" s="64">
        <f t="shared" si="27"/>
        <v>0.557963185595166</v>
      </c>
      <c r="L53" s="64">
        <f t="shared" si="27"/>
        <v>0.57394966024423455</v>
      </c>
      <c r="M53" s="64">
        <f t="shared" si="27"/>
        <v>0.55420528206647324</v>
      </c>
      <c r="N53" s="74">
        <f t="shared" si="27"/>
        <v>0.42821145656209586</v>
      </c>
      <c r="O53" s="75">
        <f t="shared" si="27"/>
        <v>0.53763607223227539</v>
      </c>
      <c r="P53" s="75">
        <f t="shared" si="27"/>
        <v>0.50394949349471274</v>
      </c>
      <c r="Q53" s="75">
        <f t="shared" si="27"/>
        <v>0.46613335567672576</v>
      </c>
      <c r="R53" s="75">
        <f t="shared" si="27"/>
        <v>0.54460571322917628</v>
      </c>
      <c r="S53" s="75">
        <f t="shared" si="27"/>
        <v>0.52170720470778753</v>
      </c>
      <c r="T53" s="75">
        <f t="shared" si="27"/>
        <v>0.53297994836304174</v>
      </c>
      <c r="U53" s="75">
        <f t="shared" si="27"/>
        <v>0.54943769814252863</v>
      </c>
      <c r="V53" s="75">
        <f t="shared" si="27"/>
        <v>0.54646897150296536</v>
      </c>
      <c r="W53" s="75">
        <f t="shared" si="27"/>
        <v>0.52557217218871355</v>
      </c>
      <c r="X53" s="75">
        <f t="shared" si="27"/>
        <v>0.49710138771223622</v>
      </c>
      <c r="Y53" s="75">
        <f t="shared" si="27"/>
        <v>0.49616375220279246</v>
      </c>
      <c r="Z53" s="76">
        <v>0.51532922044538254</v>
      </c>
      <c r="AA53" s="76">
        <v>0.50359775075192892</v>
      </c>
      <c r="AB53" s="76">
        <v>0.53360130636854664</v>
      </c>
      <c r="AC53" s="76">
        <v>0.48840972679522587</v>
      </c>
      <c r="AD53" s="75">
        <f t="shared" ref="AD53:AI53" si="28">AD52/(AD10+AD13)</f>
        <v>0.61449202858713559</v>
      </c>
      <c r="AE53" s="75">
        <f t="shared" si="28"/>
        <v>0.61029000111969545</v>
      </c>
      <c r="AF53" s="75">
        <f t="shared" si="28"/>
        <v>0.61146979564338644</v>
      </c>
      <c r="AG53" s="75">
        <f t="shared" si="28"/>
        <v>0.61027311385991445</v>
      </c>
      <c r="AH53" s="75">
        <f t="shared" si="28"/>
        <v>0.61241188666205948</v>
      </c>
      <c r="AI53" s="75">
        <f t="shared" si="28"/>
        <v>0.62975225162032489</v>
      </c>
      <c r="AJ53" s="75">
        <f t="shared" ref="AJ53:AO53" si="29">AJ52/(AJ10+AJ13)</f>
        <v>0.62379847530659593</v>
      </c>
      <c r="AK53" s="75">
        <f t="shared" si="29"/>
        <v>0.61036565566133438</v>
      </c>
      <c r="AL53" s="75">
        <f t="shared" si="29"/>
        <v>0.60829498846529717</v>
      </c>
      <c r="AM53" s="75">
        <f t="shared" si="29"/>
        <v>0.6015732061612673</v>
      </c>
      <c r="AN53" s="75">
        <f t="shared" si="29"/>
        <v>0.59576760970772158</v>
      </c>
      <c r="AO53" s="75">
        <f t="shared" si="29"/>
        <v>0.60186121862332298</v>
      </c>
      <c r="AP53" s="75">
        <f>AP52/(AP10+AP13)</f>
        <v>0.59954624621498076</v>
      </c>
      <c r="AQ53" s="75">
        <f>AQ52/(AQ10+AQ13)</f>
        <v>0.61256662780881932</v>
      </c>
      <c r="AR53" s="75">
        <f>AR52/(AR10+AR13)</f>
        <v>0.61843831924485126</v>
      </c>
      <c r="AS53" s="75">
        <f t="shared" ref="AS53:AT53" si="30">AS52/(AS10+AS13)</f>
        <v>0.57727699995052684</v>
      </c>
      <c r="AT53" s="75">
        <f t="shared" si="30"/>
        <v>0.62724777357427342</v>
      </c>
      <c r="AU53" s="66"/>
      <c r="AW53" s="66"/>
      <c r="AX53" s="77">
        <f>(AA52+636)/(AA10+AA13)</f>
        <v>0.52644323264833981</v>
      </c>
      <c r="AZ53" s="69"/>
      <c r="BB53" s="77"/>
      <c r="BC53" s="87"/>
    </row>
    <row r="54" spans="1:67" s="68" customFormat="1" ht="18.75" customHeight="1">
      <c r="A54" s="63" t="s">
        <v>112</v>
      </c>
      <c r="B54" s="64"/>
      <c r="C54" s="64"/>
      <c r="D54" s="64"/>
      <c r="E54" s="64"/>
      <c r="F54" s="64">
        <f>F52/B52-1</f>
        <v>2.0950765512787628E-2</v>
      </c>
      <c r="G54" s="64">
        <f t="shared" ref="G54:S54" si="31">G52/C52-1</f>
        <v>7.6680840486609281E-3</v>
      </c>
      <c r="H54" s="64">
        <f t="shared" si="31"/>
        <v>8.8700219201809372E-2</v>
      </c>
      <c r="I54" s="64">
        <f t="shared" si="31"/>
        <v>0.1145575506262293</v>
      </c>
      <c r="J54" s="64">
        <f t="shared" si="31"/>
        <v>9.0679761314507612E-2</v>
      </c>
      <c r="K54" s="64">
        <f t="shared" si="31"/>
        <v>0.15941238032845151</v>
      </c>
      <c r="L54" s="64">
        <f t="shared" si="31"/>
        <v>9.8600258016574349E-2</v>
      </c>
      <c r="M54" s="64">
        <f t="shared" si="31"/>
        <v>-8.144015511303726E-3</v>
      </c>
      <c r="N54" s="64">
        <f t="shared" si="31"/>
        <v>-0.23139463402413107</v>
      </c>
      <c r="O54" s="64">
        <f t="shared" si="31"/>
        <v>-5.9948989513148532E-2</v>
      </c>
      <c r="P54" s="64">
        <f t="shared" si="31"/>
        <v>-0.10464729428078312</v>
      </c>
      <c r="Q54" s="64">
        <f t="shared" si="31"/>
        <v>-0.11488146417212253</v>
      </c>
      <c r="R54" s="64">
        <f t="shared" si="31"/>
        <v>0.30652272330397934</v>
      </c>
      <c r="S54" s="64">
        <f t="shared" si="31"/>
        <v>2.0137894237274079E-2</v>
      </c>
      <c r="T54" s="64">
        <f t="shared" ref="T54:Y54" si="32">T52/P52-1</f>
        <v>0.10797449911800516</v>
      </c>
      <c r="U54" s="64">
        <f t="shared" si="32"/>
        <v>0.20417960336807361</v>
      </c>
      <c r="V54" s="64">
        <f t="shared" si="32"/>
        <v>6.8788547501838826E-2</v>
      </c>
      <c r="W54" s="64">
        <f t="shared" si="32"/>
        <v>0.10105247842143439</v>
      </c>
      <c r="X54" s="64">
        <f t="shared" si="32"/>
        <v>7.3825465256578404E-3</v>
      </c>
      <c r="Y54" s="64">
        <f t="shared" si="32"/>
        <v>-1.2128955451356283E-2</v>
      </c>
      <c r="Z54" s="65">
        <v>8.2812913609269234E-3</v>
      </c>
      <c r="AA54" s="65">
        <v>6.2743663443951547E-3</v>
      </c>
      <c r="AB54" s="65">
        <v>0.1788578309996014</v>
      </c>
      <c r="AC54" s="65">
        <v>4.1199437852576626E-2</v>
      </c>
      <c r="AD54" s="64">
        <f t="shared" ref="AD54:AT54" si="33">AD52/Z52-1</f>
        <v>0.19857992597025587</v>
      </c>
      <c r="AE54" s="64">
        <f t="shared" si="33"/>
        <v>0.14599775972734053</v>
      </c>
      <c r="AF54" s="64">
        <f t="shared" si="33"/>
        <v>3.3812988768869845E-2</v>
      </c>
      <c r="AG54" s="64">
        <f t="shared" si="33"/>
        <v>0.15816832385501622</v>
      </c>
      <c r="AH54" s="64">
        <f t="shared" si="33"/>
        <v>-9.0010297371260206E-3</v>
      </c>
      <c r="AI54" s="64">
        <f t="shared" si="33"/>
        <v>2.949270709109264E-2</v>
      </c>
      <c r="AJ54" s="64">
        <f t="shared" si="33"/>
        <v>3.6771794518661416E-2</v>
      </c>
      <c r="AK54" s="64">
        <f t="shared" si="33"/>
        <v>3.3364857336237064E-2</v>
      </c>
      <c r="AL54" s="64">
        <f t="shared" si="33"/>
        <v>-1.1287803556919718E-2</v>
      </c>
      <c r="AM54" s="64">
        <f t="shared" si="33"/>
        <v>-2.2098462909333927E-2</v>
      </c>
      <c r="AN54" s="64">
        <f t="shared" si="33"/>
        <v>-4.2376904002833893E-2</v>
      </c>
      <c r="AO54" s="64">
        <f t="shared" si="33"/>
        <v>-2.0650943108458941E-3</v>
      </c>
      <c r="AP54" s="64">
        <f t="shared" si="33"/>
        <v>6.9056100891484729E-3</v>
      </c>
      <c r="AQ54" s="64">
        <f t="shared" si="33"/>
        <v>4.142466627181185E-2</v>
      </c>
      <c r="AR54" s="64">
        <f t="shared" si="33"/>
        <v>6.9291754365847114E-2</v>
      </c>
      <c r="AS54" s="64">
        <f t="shared" si="33"/>
        <v>4.1960604232067933E-2</v>
      </c>
      <c r="AT54" s="64">
        <f t="shared" si="33"/>
        <v>0.2173112088356528</v>
      </c>
      <c r="AU54" s="66"/>
      <c r="AW54" s="66"/>
      <c r="AX54" s="66"/>
      <c r="AZ54" s="69"/>
      <c r="BB54" s="66"/>
      <c r="BC54" s="87"/>
    </row>
    <row r="55" spans="1:67" s="68" customFormat="1" ht="18.75" customHeight="1">
      <c r="A55" s="63"/>
      <c r="B55" s="64"/>
      <c r="C55" s="64"/>
      <c r="D55" s="64"/>
      <c r="E55" s="64"/>
      <c r="F55" s="64"/>
      <c r="G55" s="64"/>
      <c r="H55" s="64"/>
      <c r="I55" s="64"/>
      <c r="J55" s="64"/>
      <c r="K55" s="64"/>
      <c r="L55" s="64"/>
      <c r="M55" s="64"/>
      <c r="N55" s="64"/>
      <c r="O55" s="64"/>
      <c r="P55" s="64"/>
      <c r="Q55" s="64"/>
      <c r="R55" s="64"/>
      <c r="S55" s="64"/>
      <c r="T55" s="64"/>
      <c r="U55" s="64"/>
      <c r="V55" s="64"/>
      <c r="W55" s="64"/>
      <c r="X55" s="64"/>
      <c r="Y55" s="64"/>
      <c r="Z55" s="64"/>
      <c r="AA55" s="64"/>
      <c r="AB55" s="64"/>
      <c r="AC55" s="64"/>
      <c r="AD55" s="64"/>
      <c r="AE55" s="64"/>
      <c r="AF55" s="64"/>
      <c r="AG55" s="64"/>
      <c r="AH55" s="64"/>
      <c r="AI55" s="64"/>
      <c r="AJ55" s="64"/>
      <c r="AK55" s="64"/>
      <c r="AL55" s="64"/>
      <c r="AM55" s="64"/>
      <c r="AN55" s="64"/>
      <c r="AO55" s="64"/>
      <c r="AP55" s="64"/>
      <c r="AQ55" s="64"/>
      <c r="AR55" s="64"/>
      <c r="AS55" s="64"/>
      <c r="AT55" s="64"/>
      <c r="AU55" s="66"/>
      <c r="AV55" s="67"/>
      <c r="AW55" s="66"/>
      <c r="AX55" s="66"/>
      <c r="AZ55" s="69"/>
      <c r="BB55" s="66"/>
      <c r="BC55" s="87"/>
    </row>
    <row r="56" spans="1:67" s="68" customFormat="1" ht="18.75" customHeight="1">
      <c r="A56" s="78" t="s">
        <v>111</v>
      </c>
      <c r="B56" s="48">
        <f t="shared" ref="B56:Z56" si="34">B49+B36</f>
        <v>22316.485123769999</v>
      </c>
      <c r="C56" s="48">
        <f t="shared" si="34"/>
        <v>21253.242828039998</v>
      </c>
      <c r="D56" s="48">
        <f t="shared" si="34"/>
        <v>19181.328025679999</v>
      </c>
      <c r="E56" s="48">
        <f t="shared" si="34"/>
        <v>20757.405072410002</v>
      </c>
      <c r="F56" s="48">
        <f t="shared" si="34"/>
        <v>20181.487910039999</v>
      </c>
      <c r="G56" s="48">
        <f t="shared" si="34"/>
        <v>20914</v>
      </c>
      <c r="H56" s="48">
        <f t="shared" si="34"/>
        <v>19027</v>
      </c>
      <c r="I56" s="48">
        <f t="shared" si="34"/>
        <v>22765</v>
      </c>
      <c r="J56" s="48">
        <f t="shared" si="34"/>
        <v>22617</v>
      </c>
      <c r="K56" s="48">
        <f t="shared" si="34"/>
        <v>19933.48807956999</v>
      </c>
      <c r="L56" s="48">
        <f t="shared" si="34"/>
        <v>19334.536155069996</v>
      </c>
      <c r="M56" s="48">
        <f t="shared" si="34"/>
        <v>22466.364924349975</v>
      </c>
      <c r="N56" s="48">
        <f t="shared" si="34"/>
        <v>23742.521364879991</v>
      </c>
      <c r="O56" s="48">
        <f t="shared" si="34"/>
        <v>19379.136414166249</v>
      </c>
      <c r="P56" s="48">
        <f t="shared" si="34"/>
        <v>21766.94391564999</v>
      </c>
      <c r="Q56" s="48">
        <f t="shared" si="34"/>
        <v>26212</v>
      </c>
      <c r="R56" s="48">
        <f t="shared" si="34"/>
        <v>21614</v>
      </c>
      <c r="S56" s="48">
        <f t="shared" si="34"/>
        <v>21904.33187627</v>
      </c>
      <c r="T56" s="48">
        <f t="shared" si="34"/>
        <v>20941.66</v>
      </c>
      <c r="U56" s="48">
        <f t="shared" si="34"/>
        <v>22726.047888489993</v>
      </c>
      <c r="V56" s="48">
        <f t="shared" si="34"/>
        <v>22113.600000000002</v>
      </c>
      <c r="W56" s="48">
        <f t="shared" si="34"/>
        <v>23324</v>
      </c>
      <c r="X56" s="48">
        <f t="shared" si="34"/>
        <v>24416.560202369998</v>
      </c>
      <c r="Y56" s="48">
        <f t="shared" si="34"/>
        <v>26616</v>
      </c>
      <c r="Z56" s="48">
        <f t="shared" si="34"/>
        <v>24546.838</v>
      </c>
      <c r="AA56" s="48">
        <f t="shared" ref="AA56:AM56" si="35">AA49+AA36</f>
        <v>25030.379999999997</v>
      </c>
      <c r="AB56" s="48">
        <f t="shared" si="35"/>
        <v>23557.945499999998</v>
      </c>
      <c r="AC56" s="48">
        <f t="shared" si="35"/>
        <v>29908.025999999998</v>
      </c>
      <c r="AD56" s="48">
        <f t="shared" si="35"/>
        <v>20443.710000000006</v>
      </c>
      <c r="AE56" s="48">
        <f t="shared" si="35"/>
        <v>20294</v>
      </c>
      <c r="AF56" s="48">
        <f t="shared" si="35"/>
        <v>20005</v>
      </c>
      <c r="AG56" s="48">
        <f t="shared" si="35"/>
        <v>24229.798744870001</v>
      </c>
      <c r="AH56" s="48">
        <f t="shared" si="35"/>
        <v>23649</v>
      </c>
      <c r="AI56" s="48">
        <f t="shared" si="35"/>
        <v>20119</v>
      </c>
      <c r="AJ56" s="48">
        <f t="shared" si="35"/>
        <v>19825</v>
      </c>
      <c r="AK56" s="48">
        <f t="shared" si="35"/>
        <v>27786.071999999996</v>
      </c>
      <c r="AL56" s="48">
        <f t="shared" si="35"/>
        <v>23245.9</v>
      </c>
      <c r="AM56" s="48">
        <f t="shared" si="35"/>
        <v>23306</v>
      </c>
      <c r="AN56" s="48">
        <f t="shared" ref="AN56:AS56" si="36">AN49+AN36</f>
        <v>24507.040000000001</v>
      </c>
      <c r="AO56" s="48">
        <f t="shared" si="36"/>
        <v>26169.230043290001</v>
      </c>
      <c r="AP56" s="48">
        <f t="shared" si="36"/>
        <v>24482.78</v>
      </c>
      <c r="AQ56" s="48">
        <f t="shared" si="36"/>
        <v>21827.54</v>
      </c>
      <c r="AR56" s="48">
        <f t="shared" si="36"/>
        <v>22784.940000000002</v>
      </c>
      <c r="AS56" s="48">
        <f t="shared" si="36"/>
        <v>27727</v>
      </c>
      <c r="AT56" s="48">
        <f t="shared" ref="AT56" si="37">AT49+AT36</f>
        <v>25948.199999999997</v>
      </c>
      <c r="AU56" s="66"/>
      <c r="AV56" s="67"/>
      <c r="AW56" s="66"/>
      <c r="AX56" s="66"/>
      <c r="AZ56" s="69"/>
      <c r="BB56" s="66"/>
      <c r="BC56" s="87"/>
      <c r="BF56" s="36">
        <f>SUM(AD56:AG56)</f>
        <v>84972.508744870007</v>
      </c>
      <c r="BG56" s="36">
        <f>SUM(AH56:AK56)</f>
        <v>91379.072</v>
      </c>
      <c r="BH56" s="36">
        <f>SUM(AL56:AO56)</f>
        <v>97228.170043290011</v>
      </c>
    </row>
    <row r="57" spans="1:67" s="68" customFormat="1" ht="18.75" customHeight="1">
      <c r="A57" s="63"/>
      <c r="B57" s="64"/>
      <c r="C57" s="64"/>
      <c r="D57" s="64"/>
      <c r="E57" s="64"/>
      <c r="F57" s="64"/>
      <c r="G57" s="64"/>
      <c r="H57" s="64"/>
      <c r="I57" s="64"/>
      <c r="J57" s="64"/>
      <c r="K57" s="64"/>
      <c r="L57" s="64"/>
      <c r="M57" s="64"/>
      <c r="N57" s="64"/>
      <c r="O57" s="64"/>
      <c r="P57" s="64"/>
      <c r="Q57" s="64"/>
      <c r="R57" s="64"/>
      <c r="S57" s="64"/>
      <c r="T57" s="64"/>
      <c r="U57" s="64"/>
      <c r="V57" s="64"/>
      <c r="W57" s="64"/>
      <c r="X57" s="64"/>
      <c r="Y57" s="64"/>
      <c r="Z57" s="64"/>
      <c r="AA57" s="64"/>
      <c r="AB57" s="64"/>
      <c r="AC57" s="64"/>
      <c r="AD57" s="64"/>
      <c r="AE57" s="64"/>
      <c r="AF57" s="64"/>
      <c r="AG57" s="64"/>
      <c r="AH57" s="64"/>
      <c r="AI57" s="64"/>
      <c r="AJ57" s="64"/>
      <c r="AK57" s="64"/>
      <c r="AL57" s="64"/>
      <c r="AM57" s="64"/>
      <c r="AN57" s="64"/>
      <c r="AO57" s="64"/>
      <c r="AP57" s="64"/>
      <c r="AQ57" s="64"/>
      <c r="AR57" s="64"/>
      <c r="AS57" s="64"/>
      <c r="AT57" s="64"/>
      <c r="AU57" s="66"/>
      <c r="AV57" s="67"/>
      <c r="AW57" s="66"/>
      <c r="AX57" s="66"/>
      <c r="AZ57" s="69"/>
      <c r="BB57" s="66"/>
      <c r="BC57" s="87"/>
    </row>
    <row r="58" spans="1:67" s="68" customFormat="1" ht="18" customHeight="1">
      <c r="A58" s="63" t="s">
        <v>109</v>
      </c>
      <c r="B58" s="79">
        <f t="shared" ref="B58:AI58" si="38">B52+B20-B36</f>
        <v>16209.757779270003</v>
      </c>
      <c r="C58" s="79">
        <f t="shared" si="38"/>
        <v>15771.379497830007</v>
      </c>
      <c r="D58" s="79">
        <f t="shared" si="38"/>
        <v>15277.938362969999</v>
      </c>
      <c r="E58" s="79">
        <f t="shared" si="38"/>
        <v>16044.830992579882</v>
      </c>
      <c r="F58" s="79">
        <f t="shared" si="38"/>
        <v>16267.879553489896</v>
      </c>
      <c r="G58" s="79">
        <f t="shared" si="38"/>
        <v>15567</v>
      </c>
      <c r="H58" s="79">
        <f t="shared" si="38"/>
        <v>16328</v>
      </c>
      <c r="I58" s="79">
        <f t="shared" si="38"/>
        <v>17679</v>
      </c>
      <c r="J58" s="79">
        <f t="shared" si="38"/>
        <v>17920.077260000005</v>
      </c>
      <c r="K58" s="79">
        <f t="shared" si="38"/>
        <v>18189.964296229911</v>
      </c>
      <c r="L58" s="79">
        <f t="shared" si="38"/>
        <v>17434.06093091</v>
      </c>
      <c r="M58" s="79">
        <f t="shared" si="38"/>
        <v>17317.946531219925</v>
      </c>
      <c r="N58" s="79">
        <f t="shared" si="38"/>
        <v>13509.747049509886</v>
      </c>
      <c r="O58" s="79">
        <f t="shared" si="38"/>
        <v>17103.038262313748</v>
      </c>
      <c r="P58" s="79">
        <f t="shared" si="38"/>
        <v>15328.771512699812</v>
      </c>
      <c r="Q58" s="79">
        <f t="shared" si="38"/>
        <v>15107.496885799999</v>
      </c>
      <c r="R58" s="79">
        <f t="shared" si="38"/>
        <v>17244</v>
      </c>
      <c r="S58" s="79">
        <f t="shared" si="38"/>
        <v>17174.598969160004</v>
      </c>
      <c r="T58" s="79">
        <f t="shared" si="38"/>
        <v>17637.87</v>
      </c>
      <c r="U58" s="79">
        <f t="shared" si="38"/>
        <v>18479.539154870006</v>
      </c>
      <c r="V58" s="79">
        <f t="shared" si="38"/>
        <v>18819.3</v>
      </c>
      <c r="W58" s="79">
        <f t="shared" si="38"/>
        <v>18904</v>
      </c>
      <c r="X58" s="79">
        <f t="shared" si="38"/>
        <v>17693.439797630002</v>
      </c>
      <c r="Y58" s="79">
        <f t="shared" si="38"/>
        <v>17968</v>
      </c>
      <c r="Z58" s="79">
        <f t="shared" si="38"/>
        <v>18714.878399999994</v>
      </c>
      <c r="AA58" s="79">
        <f t="shared" si="38"/>
        <v>19051.47</v>
      </c>
      <c r="AB58" s="79">
        <f t="shared" si="38"/>
        <v>21175.125999999997</v>
      </c>
      <c r="AC58" s="79">
        <f t="shared" si="38"/>
        <v>18909.629912140001</v>
      </c>
      <c r="AD58" s="79">
        <f t="shared" si="38"/>
        <v>22401.289999999994</v>
      </c>
      <c r="AE58" s="79">
        <f t="shared" si="38"/>
        <v>21962</v>
      </c>
      <c r="AF58" s="79">
        <f t="shared" si="38"/>
        <v>21710</v>
      </c>
      <c r="AG58" s="79">
        <f t="shared" si="38"/>
        <v>21844.021255129999</v>
      </c>
      <c r="AH58" s="79">
        <f t="shared" si="38"/>
        <v>22212</v>
      </c>
      <c r="AI58" s="79">
        <f t="shared" si="38"/>
        <v>22638</v>
      </c>
      <c r="AJ58" s="79">
        <f t="shared" ref="AJ58:AO58" si="39">AJ52+AJ20-AJ36</f>
        <v>22552</v>
      </c>
      <c r="AK58" s="79">
        <f t="shared" si="39"/>
        <v>22552.182000000001</v>
      </c>
      <c r="AL58" s="79">
        <f t="shared" si="39"/>
        <v>22033.07</v>
      </c>
      <c r="AM58" s="79">
        <f t="shared" si="39"/>
        <v>21966</v>
      </c>
      <c r="AN58" s="79">
        <f t="shared" si="39"/>
        <v>21727.96</v>
      </c>
      <c r="AO58" s="79">
        <f t="shared" si="39"/>
        <v>22529.359956709999</v>
      </c>
      <c r="AP58" s="79">
        <f>AP52+AP20-AP36</f>
        <v>22229.590000000004</v>
      </c>
      <c r="AQ58" s="79">
        <f>AQ52+AQ20-AQ36</f>
        <v>22946.779999999995</v>
      </c>
      <c r="AR58" s="79">
        <f>AR52+AR20-AR36</f>
        <v>23283.729999999996</v>
      </c>
      <c r="AS58" s="79">
        <f t="shared" ref="AS58:AT58" si="40">AS52+AS20-AS36</f>
        <v>23591</v>
      </c>
      <c r="AT58" s="79">
        <f t="shared" si="40"/>
        <v>27344.680000000008</v>
      </c>
      <c r="AU58" s="66"/>
      <c r="AW58" s="66"/>
      <c r="AX58" s="66"/>
      <c r="AZ58" s="69"/>
      <c r="BB58" s="66"/>
      <c r="BC58" s="87"/>
    </row>
    <row r="59" spans="1:67" s="68" customFormat="1" ht="18.75" customHeight="1">
      <c r="A59" s="63" t="s">
        <v>110</v>
      </c>
      <c r="B59" s="64">
        <f t="shared" ref="B59:X59" si="41">B58/(B10+B13+B20)</f>
        <v>0.42074587496282789</v>
      </c>
      <c r="C59" s="64">
        <f t="shared" si="41"/>
        <v>0.42597003040352854</v>
      </c>
      <c r="D59" s="64">
        <f t="shared" si="41"/>
        <v>0.44336226403247408</v>
      </c>
      <c r="E59" s="64">
        <f t="shared" si="41"/>
        <v>0.43597435123903777</v>
      </c>
      <c r="F59" s="64">
        <f t="shared" si="41"/>
        <v>0.44631445442138418</v>
      </c>
      <c r="G59" s="64">
        <f t="shared" si="41"/>
        <v>0.42671527644527291</v>
      </c>
      <c r="H59" s="64">
        <f t="shared" si="41"/>
        <v>0.46183000989958989</v>
      </c>
      <c r="I59" s="64">
        <f t="shared" si="41"/>
        <v>0.43712293541687269</v>
      </c>
      <c r="J59" s="64">
        <f t="shared" si="41"/>
        <v>0.44206633707365617</v>
      </c>
      <c r="K59" s="64">
        <f t="shared" si="41"/>
        <v>0.47713318607463218</v>
      </c>
      <c r="L59" s="64">
        <f t="shared" si="41"/>
        <v>0.47415627227065649</v>
      </c>
      <c r="M59" s="64">
        <f t="shared" si="41"/>
        <v>0.43529587160406591</v>
      </c>
      <c r="N59" s="64">
        <f t="shared" si="41"/>
        <v>0.36265568848664564</v>
      </c>
      <c r="O59" s="64">
        <f t="shared" si="41"/>
        <v>0.46880533888074527</v>
      </c>
      <c r="P59" s="64">
        <f t="shared" si="41"/>
        <v>0.41322215613572033</v>
      </c>
      <c r="Q59" s="64">
        <f t="shared" si="41"/>
        <v>0.36562635134581933</v>
      </c>
      <c r="R59" s="64">
        <f t="shared" si="41"/>
        <v>0.44376962272891041</v>
      </c>
      <c r="S59" s="64">
        <f t="shared" si="41"/>
        <v>0.43948487324515556</v>
      </c>
      <c r="T59" s="64">
        <f t="shared" si="41"/>
        <v>0.45718208594039378</v>
      </c>
      <c r="U59" s="64">
        <f t="shared" si="41"/>
        <v>0.44847168747830907</v>
      </c>
      <c r="V59" s="64">
        <f t="shared" si="41"/>
        <v>0.45975975315699591</v>
      </c>
      <c r="W59" s="64">
        <f t="shared" si="41"/>
        <v>0.44766505636070852</v>
      </c>
      <c r="X59" s="64">
        <f t="shared" si="41"/>
        <v>0.42017192585205421</v>
      </c>
      <c r="Y59" s="64">
        <f>Y58/(Y10+Y13+Y20)</f>
        <v>0.40301453436210299</v>
      </c>
      <c r="Z59" s="65">
        <v>0.42791671230376049</v>
      </c>
      <c r="AA59" s="65">
        <v>0.42514903329752957</v>
      </c>
      <c r="AB59" s="65">
        <v>0.46204104978331167</v>
      </c>
      <c r="AC59" s="65">
        <v>0.38104963818171256</v>
      </c>
      <c r="AD59" s="64">
        <f t="shared" ref="AD59:AI59" si="42">AD58/(AD10+AD13+AD20)</f>
        <v>0.52284490605671596</v>
      </c>
      <c r="AE59" s="64">
        <f t="shared" si="42"/>
        <v>0.51973684210526316</v>
      </c>
      <c r="AF59" s="64">
        <f t="shared" si="42"/>
        <v>0.52043629389907708</v>
      </c>
      <c r="AG59" s="64">
        <f t="shared" si="42"/>
        <v>0.4741091851105465</v>
      </c>
      <c r="AH59" s="64">
        <f t="shared" si="42"/>
        <v>0.48433309347811865</v>
      </c>
      <c r="AI59" s="64">
        <f t="shared" si="42"/>
        <v>0.5294571649086699</v>
      </c>
      <c r="AJ59" s="64">
        <f t="shared" ref="AJ59:AO59" si="43">AJ58/(AJ10+AJ13+AJ20)</f>
        <v>0.53217547254406872</v>
      </c>
      <c r="AK59" s="64">
        <f t="shared" si="43"/>
        <v>0.44801279758332507</v>
      </c>
      <c r="AL59" s="64">
        <f t="shared" si="43"/>
        <v>0.48660713792738658</v>
      </c>
      <c r="AM59" s="64">
        <f t="shared" si="43"/>
        <v>0.48520056547093127</v>
      </c>
      <c r="AN59" s="64">
        <f t="shared" si="43"/>
        <v>0.46994614469557694</v>
      </c>
      <c r="AO59" s="64">
        <f t="shared" si="43"/>
        <v>0.46262858856303635</v>
      </c>
      <c r="AP59" s="64">
        <f>AP58/(AP10+AP13+AP20)</f>
        <v>0.47588229841474544</v>
      </c>
      <c r="AQ59" s="64">
        <f>AQ58/(AQ10+AQ13+AQ20)</f>
        <v>0.51249868228037843</v>
      </c>
      <c r="AR59" s="64">
        <f>AR58/(AR10+AR13+AR20)</f>
        <v>0.50541354894769042</v>
      </c>
      <c r="AS59" s="64">
        <f t="shared" ref="AS59:AT59" si="44">AS58/(AS10+AS13+AS20)</f>
        <v>0.45970224872364474</v>
      </c>
      <c r="AT59" s="64">
        <f t="shared" si="44"/>
        <v>0.51310193781983648</v>
      </c>
      <c r="AU59" s="66"/>
      <c r="AV59" s="67"/>
      <c r="AW59" s="66"/>
      <c r="AX59" s="66"/>
      <c r="AZ59" s="69"/>
      <c r="BB59" s="66"/>
      <c r="BC59" s="87"/>
    </row>
    <row r="60" spans="1:67" s="68" customFormat="1" ht="18.75" customHeight="1">
      <c r="A60" s="63"/>
      <c r="B60" s="64"/>
      <c r="C60" s="64"/>
      <c r="D60" s="64"/>
      <c r="E60" s="64"/>
      <c r="F60" s="64"/>
      <c r="G60" s="64"/>
      <c r="H60" s="64"/>
      <c r="I60" s="64"/>
      <c r="J60" s="64"/>
      <c r="K60" s="64"/>
      <c r="L60" s="64"/>
      <c r="M60" s="64"/>
      <c r="N60" s="64"/>
      <c r="O60" s="64"/>
      <c r="P60" s="64"/>
      <c r="Q60" s="64"/>
      <c r="R60" s="64"/>
      <c r="S60" s="64"/>
      <c r="T60" s="64"/>
      <c r="U60" s="64"/>
      <c r="V60" s="64"/>
      <c r="W60" s="64"/>
      <c r="X60" s="64"/>
      <c r="Y60" s="64"/>
      <c r="Z60" s="64"/>
      <c r="AA60" s="64"/>
      <c r="AB60" s="64"/>
      <c r="AC60" s="64"/>
      <c r="AD60" s="64"/>
      <c r="AE60" s="64"/>
      <c r="AF60" s="64"/>
      <c r="AG60" s="64"/>
      <c r="AH60" s="64"/>
      <c r="AI60" s="64"/>
      <c r="AJ60" s="64"/>
      <c r="AK60" s="64">
        <f>AK59-AG59</f>
        <v>-2.6096387527221432E-2</v>
      </c>
      <c r="AL60" s="64">
        <f>AL59-AH59</f>
        <v>2.2740444492679313E-3</v>
      </c>
      <c r="AM60" s="64"/>
      <c r="AN60" s="64"/>
      <c r="AO60" s="64"/>
      <c r="AP60" s="64"/>
      <c r="AQ60" s="64"/>
      <c r="AR60" s="64"/>
      <c r="AS60" s="64"/>
      <c r="AT60" s="64"/>
      <c r="AU60" s="66"/>
      <c r="AV60" s="67"/>
      <c r="AW60" s="66"/>
      <c r="AX60" s="66"/>
      <c r="AZ60" s="69"/>
      <c r="BB60" s="66"/>
      <c r="BC60" s="87"/>
    </row>
    <row r="61" spans="1:67" s="30" customFormat="1">
      <c r="A61" s="80" t="s">
        <v>213</v>
      </c>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9"/>
      <c r="AV61" s="27"/>
      <c r="BC61" s="86"/>
    </row>
    <row r="62" spans="1:67" s="68" customFormat="1" ht="18.75" customHeight="1">
      <c r="A62" s="81"/>
      <c r="B62" s="82"/>
      <c r="C62" s="82"/>
      <c r="D62" s="82"/>
      <c r="E62" s="82"/>
      <c r="F62" s="82"/>
      <c r="G62" s="82"/>
      <c r="H62" s="82"/>
      <c r="I62" s="82"/>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82"/>
      <c r="AK62" s="82"/>
      <c r="AL62" s="82"/>
      <c r="AM62" s="82"/>
      <c r="AN62" s="82"/>
      <c r="AO62" s="82"/>
      <c r="AP62" s="82"/>
      <c r="AQ62" s="82"/>
      <c r="AR62" s="82"/>
      <c r="AS62" s="82"/>
      <c r="AT62" s="82"/>
      <c r="AU62" s="66"/>
      <c r="AV62" s="67"/>
      <c r="AW62" s="66"/>
      <c r="AX62" s="66"/>
      <c r="AZ62" s="69"/>
      <c r="BB62" s="66"/>
      <c r="BC62" s="87"/>
    </row>
    <row r="63" spans="1:67" s="30" customFormat="1" ht="18.75" customHeight="1">
      <c r="A63" s="83" t="s">
        <v>114</v>
      </c>
      <c r="B63" s="84">
        <v>16293</v>
      </c>
      <c r="C63" s="84">
        <v>15753</v>
      </c>
      <c r="D63" s="84">
        <v>15329</v>
      </c>
      <c r="E63" s="84">
        <v>16315</v>
      </c>
      <c r="F63" s="84">
        <v>16454</v>
      </c>
      <c r="G63" s="84">
        <v>15803</v>
      </c>
      <c r="H63" s="84">
        <v>16442</v>
      </c>
      <c r="I63" s="84">
        <v>17729</v>
      </c>
      <c r="J63" s="84">
        <v>18073</v>
      </c>
      <c r="K63" s="84">
        <v>18068</v>
      </c>
      <c r="L63" s="84">
        <v>17431</v>
      </c>
      <c r="M63" s="84">
        <v>17204</v>
      </c>
      <c r="N63" s="84">
        <v>13415</v>
      </c>
      <c r="O63" s="84">
        <v>17012</v>
      </c>
      <c r="P63" s="84">
        <v>15257</v>
      </c>
      <c r="Q63" s="84">
        <v>15057</v>
      </c>
      <c r="R63" s="84">
        <v>17347</v>
      </c>
      <c r="S63" s="84">
        <v>17108</v>
      </c>
      <c r="T63" s="84">
        <v>17589</v>
      </c>
      <c r="U63" s="84">
        <v>18454</v>
      </c>
      <c r="V63" s="84">
        <v>18905</v>
      </c>
      <c r="W63" s="84">
        <v>18998</v>
      </c>
      <c r="X63" s="84">
        <v>17817</v>
      </c>
      <c r="Y63" s="84">
        <v>18071</v>
      </c>
      <c r="Z63" s="84">
        <v>18868</v>
      </c>
      <c r="AA63" s="84">
        <v>19117</v>
      </c>
      <c r="AB63" s="84">
        <v>21135</v>
      </c>
      <c r="AC63" s="84">
        <v>19366</v>
      </c>
      <c r="AD63" s="84">
        <v>22777</v>
      </c>
      <c r="AE63" s="84">
        <v>22297</v>
      </c>
      <c r="AF63" s="84">
        <v>22091</v>
      </c>
      <c r="AG63" s="84">
        <v>22234</v>
      </c>
      <c r="AH63" s="84">
        <v>22580</v>
      </c>
      <c r="AI63" s="84">
        <v>23006</v>
      </c>
      <c r="AJ63" s="84">
        <v>22888</v>
      </c>
      <c r="AK63" s="84">
        <v>22934</v>
      </c>
      <c r="AL63" s="84">
        <v>22404</v>
      </c>
      <c r="AM63" s="84">
        <v>22353</v>
      </c>
      <c r="AN63" s="84">
        <v>22091</v>
      </c>
      <c r="AO63" s="84">
        <v>22892</v>
      </c>
      <c r="AP63" s="84">
        <v>22561</v>
      </c>
      <c r="AQ63" s="84">
        <v>23317</v>
      </c>
      <c r="AR63" s="84">
        <v>23610</v>
      </c>
      <c r="AS63" s="84">
        <v>23945</v>
      </c>
      <c r="AT63" s="84">
        <v>27769</v>
      </c>
      <c r="AU63" s="36"/>
      <c r="AV63" s="30" t="s">
        <v>450</v>
      </c>
      <c r="AW63" s="36"/>
      <c r="AX63" s="36"/>
      <c r="AZ63" s="37"/>
      <c r="BB63" s="276" cm="1">
        <f t="array" ref="BB63">_xll.VAData("ADVANC_TH", "1QFY-2024", "EBITDA", "Consensus", "CD", "IMPL","","")</f>
        <v>26229.399179919652</v>
      </c>
      <c r="BC63" s="86">
        <f>AT63/BB63-1</f>
        <v>5.8697525228065928E-2</v>
      </c>
      <c r="BF63" s="36">
        <f>SUM(AD63:AG63)</f>
        <v>89399</v>
      </c>
      <c r="BG63" s="36">
        <f>SUM(AH63:AK63)</f>
        <v>91408</v>
      </c>
      <c r="BH63" s="36">
        <f>SUM(AL63:AO63)</f>
        <v>89740</v>
      </c>
      <c r="BL63" s="36">
        <f>SUM(AL63:AN63)</f>
        <v>66848</v>
      </c>
      <c r="BM63" s="36">
        <f>SUM(AP63:AR63)</f>
        <v>69488</v>
      </c>
      <c r="BN63" s="72">
        <f>BO63-BM63</f>
        <v>24739</v>
      </c>
      <c r="BO63" s="72">
        <f>BH63*1.05</f>
        <v>94227</v>
      </c>
    </row>
    <row r="64" spans="1:67" s="30" customFormat="1" ht="18.75" customHeight="1">
      <c r="A64" s="63" t="s">
        <v>229</v>
      </c>
      <c r="B64" s="38">
        <f t="shared" ref="B64:Y64" si="45">B63/(B10+B13+B20)</f>
        <v>0.42290653778529658</v>
      </c>
      <c r="C64" s="38">
        <f t="shared" si="45"/>
        <v>0.42547361756592439</v>
      </c>
      <c r="D64" s="38">
        <f t="shared" si="45"/>
        <v>0.44484406101718355</v>
      </c>
      <c r="E64" s="38">
        <f t="shared" si="45"/>
        <v>0.44331545428894537</v>
      </c>
      <c r="F64" s="38">
        <f t="shared" si="45"/>
        <v>0.4514207281227407</v>
      </c>
      <c r="G64" s="38">
        <f t="shared" si="45"/>
        <v>0.43318439735752856</v>
      </c>
      <c r="H64" s="38">
        <f t="shared" si="45"/>
        <v>0.46505444774430771</v>
      </c>
      <c r="I64" s="38">
        <f t="shared" si="45"/>
        <v>0.43835921273860151</v>
      </c>
      <c r="J64" s="38">
        <f t="shared" si="45"/>
        <v>0.44583875359542874</v>
      </c>
      <c r="K64" s="38">
        <f t="shared" si="45"/>
        <v>0.47393399270075687</v>
      </c>
      <c r="L64" s="38">
        <f t="shared" si="45"/>
        <v>0.47407302376098825</v>
      </c>
      <c r="M64" s="38">
        <f t="shared" si="45"/>
        <v>0.43243176444596726</v>
      </c>
      <c r="N64" s="38">
        <f t="shared" si="45"/>
        <v>0.36011229841826298</v>
      </c>
      <c r="O64" s="38">
        <f t="shared" si="45"/>
        <v>0.46630992123853876</v>
      </c>
      <c r="P64" s="38">
        <f t="shared" si="45"/>
        <v>0.41128739057395519</v>
      </c>
      <c r="Q64" s="38">
        <f t="shared" si="45"/>
        <v>0.36440424339180522</v>
      </c>
      <c r="R64" s="38">
        <f t="shared" si="45"/>
        <v>0.44642029955221574</v>
      </c>
      <c r="S64" s="38">
        <f t="shared" si="45"/>
        <v>0.43778065647874947</v>
      </c>
      <c r="T64" s="38">
        <f t="shared" si="45"/>
        <v>0.45591535200143707</v>
      </c>
      <c r="U64" s="38">
        <f t="shared" si="45"/>
        <v>0.44785188912807244</v>
      </c>
      <c r="V64" s="38">
        <f t="shared" si="45"/>
        <v>0.46185342352972791</v>
      </c>
      <c r="W64" s="38">
        <f t="shared" si="45"/>
        <v>0.44989106753812635</v>
      </c>
      <c r="X64" s="38">
        <f t="shared" si="45"/>
        <v>0.42310615055806222</v>
      </c>
      <c r="Y64" s="38">
        <f t="shared" si="45"/>
        <v>0.40532478019020274</v>
      </c>
      <c r="Z64" s="85">
        <v>0.436</v>
      </c>
      <c r="AA64" s="85">
        <v>0.42778822055137844</v>
      </c>
      <c r="AB64" s="85">
        <v>0.46494489297577929</v>
      </c>
      <c r="AC64" s="85">
        <v>0.3902875995714728</v>
      </c>
      <c r="AD64" s="38">
        <f t="shared" ref="AD64:AI64" si="46">AD63/(AD10+AD13+AD20)</f>
        <v>0.53161395728789829</v>
      </c>
      <c r="AE64" s="38">
        <f t="shared" si="46"/>
        <v>0.52766471033699358</v>
      </c>
      <c r="AF64" s="38">
        <f t="shared" si="46"/>
        <v>0.52956969914898722</v>
      </c>
      <c r="AG64" s="38">
        <f t="shared" si="46"/>
        <v>0.48257340068611632</v>
      </c>
      <c r="AH64" s="38">
        <f t="shared" si="46"/>
        <v>0.4923573406598199</v>
      </c>
      <c r="AI64" s="38">
        <f t="shared" si="46"/>
        <v>0.53806394274621694</v>
      </c>
      <c r="AJ64" s="38">
        <f t="shared" ref="AJ64:AO64" si="47">AJ63/(AJ10+AJ13+AJ20)</f>
        <v>0.54010430186185898</v>
      </c>
      <c r="AK64" s="38">
        <f t="shared" si="47"/>
        <v>0.45559784413658849</v>
      </c>
      <c r="AL64" s="38">
        <f t="shared" si="47"/>
        <v>0.49479924123715713</v>
      </c>
      <c r="AM64" s="38">
        <f t="shared" si="47"/>
        <v>0.4937488955645874</v>
      </c>
      <c r="AN64" s="38">
        <f t="shared" si="47"/>
        <v>0.47779820482318591</v>
      </c>
      <c r="AO64" s="38">
        <f t="shared" si="47"/>
        <v>0.47007521162317017</v>
      </c>
      <c r="AP64" s="38">
        <f>AP63/(AP10+AP13+AP20)</f>
        <v>0.48297699303203839</v>
      </c>
      <c r="AQ64" s="38">
        <f>AQ63/(AQ10+AQ13+AQ20)</f>
        <v>0.52076726123367145</v>
      </c>
      <c r="AR64" s="38">
        <f>AR63/(AR10+AR13+AR20)</f>
        <v>0.51249580246184667</v>
      </c>
      <c r="AS64" s="38">
        <f t="shared" ref="AS64:AT64" si="48">AS63/(AS10+AS13+AS20)</f>
        <v>0.46660041311040962</v>
      </c>
      <c r="AT64" s="38">
        <f t="shared" si="48"/>
        <v>0.52106397702657459</v>
      </c>
      <c r="AU64" s="86">
        <f>AT64-AP64</f>
        <v>3.8086983994536194E-2</v>
      </c>
      <c r="AV64" s="15"/>
      <c r="AW64" s="36"/>
      <c r="AX64" s="77"/>
      <c r="AY64" s="77"/>
      <c r="AZ64" s="37"/>
      <c r="BB64" s="77"/>
      <c r="BC64" s="86"/>
      <c r="BF64" s="86">
        <f>BF63/BF23</f>
        <v>0.517086546796104</v>
      </c>
      <c r="BG64" s="86">
        <f>BG63/BG23</f>
        <v>0.50408845583281714</v>
      </c>
      <c r="BH64" s="86">
        <f>BH63/BH23</f>
        <v>0.48381385491061896</v>
      </c>
      <c r="BL64" s="86">
        <f>BL63/BL23</f>
        <v>0.48870509161136921</v>
      </c>
      <c r="BM64" s="86">
        <f>BM63/BM23</f>
        <v>0.50516388456255001</v>
      </c>
    </row>
    <row r="65" spans="1:67" s="68" customFormat="1" ht="18.75" customHeight="1">
      <c r="A65" s="63"/>
      <c r="B65" s="64"/>
      <c r="C65" s="64"/>
      <c r="D65" s="64"/>
      <c r="E65" s="64"/>
      <c r="F65" s="64"/>
      <c r="G65" s="64"/>
      <c r="H65" s="64"/>
      <c r="I65" s="64"/>
      <c r="J65" s="64"/>
      <c r="K65" s="64"/>
      <c r="L65" s="64"/>
      <c r="M65" s="64"/>
      <c r="N65" s="64"/>
      <c r="O65" s="64"/>
      <c r="P65" s="64"/>
      <c r="Q65" s="64"/>
      <c r="R65" s="64"/>
      <c r="S65" s="64"/>
      <c r="T65" s="64"/>
      <c r="U65" s="64"/>
      <c r="V65" s="64"/>
      <c r="W65" s="64"/>
      <c r="X65" s="64"/>
      <c r="Y65" s="38"/>
      <c r="Z65" s="38"/>
      <c r="AA65" s="38"/>
      <c r="AB65" s="38"/>
      <c r="AC65" s="38"/>
      <c r="AD65" s="38"/>
      <c r="AE65" s="38"/>
      <c r="AF65" s="38"/>
      <c r="AG65" s="38"/>
      <c r="AH65" s="38"/>
      <c r="AI65" s="38"/>
      <c r="AJ65" s="38"/>
      <c r="AK65" s="38"/>
      <c r="AL65" s="38">
        <f t="shared" ref="AL65:AT65" si="49">AL64-AH64</f>
        <v>2.4419005773372304E-3</v>
      </c>
      <c r="AM65" s="38">
        <f t="shared" si="49"/>
        <v>-4.4315047181629541E-2</v>
      </c>
      <c r="AN65" s="38">
        <f t="shared" si="49"/>
        <v>-6.2306097038673069E-2</v>
      </c>
      <c r="AO65" s="38">
        <f t="shared" si="49"/>
        <v>1.4477367486581683E-2</v>
      </c>
      <c r="AP65" s="38">
        <f t="shared" si="49"/>
        <v>-1.1822248205118735E-2</v>
      </c>
      <c r="AQ65" s="38">
        <f t="shared" si="49"/>
        <v>2.7018365669084055E-2</v>
      </c>
      <c r="AR65" s="38">
        <f t="shared" si="49"/>
        <v>3.469759763866076E-2</v>
      </c>
      <c r="AS65" s="38">
        <f t="shared" si="49"/>
        <v>-3.4747985127605574E-3</v>
      </c>
      <c r="AT65" s="38">
        <f t="shared" si="49"/>
        <v>3.8086983994536194E-2</v>
      </c>
      <c r="AU65" s="66"/>
      <c r="AV65" s="67"/>
      <c r="AW65" s="66"/>
      <c r="AX65" s="66"/>
      <c r="AZ65" s="69"/>
      <c r="BB65" s="66"/>
      <c r="BC65" s="87"/>
      <c r="BG65" s="87">
        <f>BG63/BF63-1</f>
        <v>2.2472287162048854E-2</v>
      </c>
      <c r="BH65" s="87">
        <f>BH63/BG63-1</f>
        <v>-1.8247855767547727E-2</v>
      </c>
      <c r="BI65" s="88" t="s">
        <v>395</v>
      </c>
      <c r="BM65" s="87">
        <f>BM63/BL63-1</f>
        <v>3.9492580181905268E-2</v>
      </c>
      <c r="BN65" s="87">
        <f>BN63/AO63-1</f>
        <v>8.0683208107635851E-2</v>
      </c>
    </row>
    <row r="66" spans="1:67" ht="18.75" customHeight="1">
      <c r="A66" s="41" t="s">
        <v>41</v>
      </c>
      <c r="B66" s="13">
        <f t="shared" ref="B66:V66" si="50">B27+B43</f>
        <v>3891</v>
      </c>
      <c r="C66" s="13">
        <f t="shared" si="50"/>
        <v>4042</v>
      </c>
      <c r="D66" s="13">
        <f t="shared" si="50"/>
        <v>4397</v>
      </c>
      <c r="E66" s="13">
        <f t="shared" si="50"/>
        <v>4210</v>
      </c>
      <c r="F66" s="13">
        <f t="shared" si="50"/>
        <v>4286</v>
      </c>
      <c r="G66" s="13">
        <f t="shared" si="50"/>
        <v>4622</v>
      </c>
      <c r="H66" s="13">
        <f t="shared" si="50"/>
        <v>4894</v>
      </c>
      <c r="I66" s="13">
        <f t="shared" si="50"/>
        <v>5121</v>
      </c>
      <c r="J66" s="13">
        <f t="shared" si="50"/>
        <v>5456</v>
      </c>
      <c r="K66" s="13">
        <f t="shared" si="50"/>
        <v>5500.2195720299896</v>
      </c>
      <c r="L66" s="13">
        <f t="shared" si="50"/>
        <v>5951.03765242999</v>
      </c>
      <c r="M66" s="13">
        <f t="shared" si="50"/>
        <v>3588.4124433499996</v>
      </c>
      <c r="N66" s="13">
        <f t="shared" si="50"/>
        <v>4073.42888854999</v>
      </c>
      <c r="O66" s="13">
        <f t="shared" si="50"/>
        <v>4503.9590571299896</v>
      </c>
      <c r="P66" s="13">
        <f t="shared" si="50"/>
        <v>6261.73777651</v>
      </c>
      <c r="Q66" s="13">
        <f t="shared" si="50"/>
        <v>6828</v>
      </c>
      <c r="R66" s="13">
        <f t="shared" si="50"/>
        <v>6917</v>
      </c>
      <c r="S66" s="13">
        <f t="shared" si="50"/>
        <v>7331.6681237299999</v>
      </c>
      <c r="T66" s="13">
        <f t="shared" si="50"/>
        <v>7737.84</v>
      </c>
      <c r="U66" s="13">
        <f t="shared" si="50"/>
        <v>8164.3540216399997</v>
      </c>
      <c r="V66" s="13">
        <f t="shared" si="50"/>
        <v>7940.8</v>
      </c>
      <c r="W66" s="12">
        <v>8325</v>
      </c>
      <c r="X66" s="12">
        <v>8556</v>
      </c>
      <c r="Y66" s="12">
        <v>8919</v>
      </c>
      <c r="Z66" s="12">
        <v>8691</v>
      </c>
      <c r="AA66" s="12">
        <v>8900</v>
      </c>
      <c r="AB66" s="12">
        <v>9410</v>
      </c>
      <c r="AC66" s="12">
        <v>9600</v>
      </c>
      <c r="AD66" s="12">
        <v>12585.8</v>
      </c>
      <c r="AE66" s="12">
        <v>12484.21</v>
      </c>
      <c r="AF66" s="12">
        <v>12544.51</v>
      </c>
      <c r="AG66" s="12">
        <v>12595.793953439999</v>
      </c>
      <c r="AH66" s="12">
        <v>12599.03</v>
      </c>
      <c r="AI66" s="12">
        <v>12961.240617749998</v>
      </c>
      <c r="AJ66" s="12">
        <v>13055.05</v>
      </c>
      <c r="AK66" s="12">
        <v>13157.96</v>
      </c>
      <c r="AL66" s="12">
        <v>12969</v>
      </c>
      <c r="AM66" s="12">
        <v>12783</v>
      </c>
      <c r="AN66" s="12">
        <v>12822</v>
      </c>
      <c r="AO66" s="12">
        <v>12722</v>
      </c>
      <c r="AP66" s="12">
        <v>12789</v>
      </c>
      <c r="AQ66" s="12">
        <v>12787</v>
      </c>
      <c r="AR66" s="12">
        <v>12478.96</v>
      </c>
      <c r="AS66" s="12">
        <v>13349</v>
      </c>
      <c r="AT66" s="12">
        <v>14816</v>
      </c>
      <c r="AU66" s="36"/>
      <c r="AV66" s="15" t="s">
        <v>382</v>
      </c>
      <c r="AW66" s="39"/>
      <c r="AX66" s="39"/>
      <c r="AZ66" s="40"/>
      <c r="BB66" s="39"/>
      <c r="BF66" s="36">
        <f>SUM(AD66:AG66)</f>
        <v>50210.313953439996</v>
      </c>
      <c r="BG66" s="36">
        <f>SUM(AH66:AK66)</f>
        <v>51773.280617749995</v>
      </c>
      <c r="BH66" s="36">
        <f>SUM(AL66:AO66)</f>
        <v>51296</v>
      </c>
    </row>
    <row r="67" spans="1:67" ht="18.75" customHeight="1">
      <c r="A67" s="41"/>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39"/>
      <c r="AV67" s="30"/>
      <c r="AW67" s="39"/>
      <c r="AX67" s="39"/>
      <c r="AZ67" s="40"/>
      <c r="BB67" s="39"/>
    </row>
    <row r="68" spans="1:67" s="30" customFormat="1" ht="18.75" customHeight="1">
      <c r="A68" s="83" t="s">
        <v>7</v>
      </c>
      <c r="B68" s="34">
        <f t="shared" ref="B68:Q68" si="51">B63-B66</f>
        <v>12402</v>
      </c>
      <c r="C68" s="34">
        <f t="shared" si="51"/>
        <v>11711</v>
      </c>
      <c r="D68" s="34">
        <f t="shared" si="51"/>
        <v>10932</v>
      </c>
      <c r="E68" s="34">
        <f t="shared" si="51"/>
        <v>12105</v>
      </c>
      <c r="F68" s="34">
        <f t="shared" si="51"/>
        <v>12168</v>
      </c>
      <c r="G68" s="34">
        <f t="shared" si="51"/>
        <v>11181</v>
      </c>
      <c r="H68" s="34">
        <f t="shared" si="51"/>
        <v>11548</v>
      </c>
      <c r="I68" s="34">
        <f t="shared" si="51"/>
        <v>12608</v>
      </c>
      <c r="J68" s="34">
        <f t="shared" si="51"/>
        <v>12617</v>
      </c>
      <c r="K68" s="34">
        <f t="shared" si="51"/>
        <v>12567.78042797001</v>
      </c>
      <c r="L68" s="34">
        <f t="shared" si="51"/>
        <v>11479.96234757001</v>
      </c>
      <c r="M68" s="34">
        <f t="shared" si="51"/>
        <v>13615.58755665</v>
      </c>
      <c r="N68" s="34">
        <f t="shared" si="51"/>
        <v>9341.57111145001</v>
      </c>
      <c r="O68" s="34">
        <f t="shared" si="51"/>
        <v>12508.040942870011</v>
      </c>
      <c r="P68" s="34">
        <f t="shared" si="51"/>
        <v>8995.2622234900009</v>
      </c>
      <c r="Q68" s="34">
        <f t="shared" si="51"/>
        <v>8229</v>
      </c>
      <c r="R68" s="34">
        <f>R63-R66</f>
        <v>10430</v>
      </c>
      <c r="S68" s="34">
        <f>S63-S66</f>
        <v>9776.3318762700001</v>
      </c>
      <c r="T68" s="34">
        <f>T63-T66</f>
        <v>9851.16</v>
      </c>
      <c r="U68" s="34">
        <f>U63-U66</f>
        <v>10289.64597836</v>
      </c>
      <c r="V68" s="47">
        <v>10879</v>
      </c>
      <c r="W68" s="47">
        <v>10731</v>
      </c>
      <c r="X68" s="47">
        <v>9293</v>
      </c>
      <c r="Y68" s="47">
        <v>9202</v>
      </c>
      <c r="Z68" s="47">
        <v>10024</v>
      </c>
      <c r="AA68" s="47">
        <v>10103</v>
      </c>
      <c r="AB68" s="47">
        <v>11594</v>
      </c>
      <c r="AC68" s="47">
        <v>9310</v>
      </c>
      <c r="AD68" s="47">
        <v>9815</v>
      </c>
      <c r="AE68" s="47">
        <v>9478</v>
      </c>
      <c r="AF68" s="47">
        <v>9165</v>
      </c>
      <c r="AG68" s="47">
        <v>9252</v>
      </c>
      <c r="AH68" s="47">
        <v>9613</v>
      </c>
      <c r="AI68" s="47">
        <v>9676</v>
      </c>
      <c r="AJ68" s="47">
        <v>9496</v>
      </c>
      <c r="AK68" s="47">
        <v>9394</v>
      </c>
      <c r="AL68" s="47">
        <v>9064</v>
      </c>
      <c r="AM68" s="47">
        <v>9184</v>
      </c>
      <c r="AN68" s="47">
        <v>8905</v>
      </c>
      <c r="AO68" s="47">
        <v>9807</v>
      </c>
      <c r="AP68" s="47">
        <v>9410</v>
      </c>
      <c r="AQ68" s="47">
        <v>10159</v>
      </c>
      <c r="AR68" s="47">
        <v>10805</v>
      </c>
      <c r="AS68" s="47">
        <v>10205</v>
      </c>
      <c r="AT68" s="47">
        <v>12529</v>
      </c>
      <c r="AZ68" s="36"/>
      <c r="BC68" s="89"/>
      <c r="BF68" s="36">
        <f>SUM(AD68:AG68)</f>
        <v>37710</v>
      </c>
      <c r="BG68" s="36">
        <f>SUM(AH68:AK68)</f>
        <v>38179</v>
      </c>
      <c r="BH68" s="36">
        <f>SUM(AL68:AO68)</f>
        <v>36960</v>
      </c>
    </row>
    <row r="69" spans="1:67" s="30" customFormat="1" ht="18.75" customHeight="1">
      <c r="A69" s="83"/>
      <c r="B69" s="34"/>
      <c r="C69" s="34"/>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4"/>
      <c r="AR69" s="34"/>
      <c r="AS69" s="34"/>
      <c r="AT69" s="34"/>
      <c r="AZ69" s="36"/>
      <c r="BC69" s="89"/>
    </row>
    <row r="70" spans="1:67" s="30" customFormat="1" ht="18.75" customHeight="1">
      <c r="A70" s="62" t="s">
        <v>163</v>
      </c>
      <c r="B70" s="12">
        <v>322</v>
      </c>
      <c r="C70" s="12">
        <v>19</v>
      </c>
      <c r="D70" s="12">
        <v>-52</v>
      </c>
      <c r="E70" s="12">
        <v>-513</v>
      </c>
      <c r="F70" s="12">
        <v>-23</v>
      </c>
      <c r="G70" s="12">
        <v>-113</v>
      </c>
      <c r="H70" s="12">
        <v>-44</v>
      </c>
      <c r="I70" s="12">
        <v>-275</v>
      </c>
      <c r="J70" s="12">
        <v>108</v>
      </c>
      <c r="K70" s="12">
        <v>227</v>
      </c>
      <c r="L70" s="12">
        <v>227</v>
      </c>
      <c r="M70" s="12">
        <v>266</v>
      </c>
      <c r="N70" s="12">
        <v>95</v>
      </c>
      <c r="O70" s="12">
        <v>269</v>
      </c>
      <c r="P70" s="12">
        <v>122</v>
      </c>
      <c r="Q70" s="12">
        <v>49.000000000007276</v>
      </c>
      <c r="R70" s="13">
        <f t="shared" ref="R70:W70" si="52">R73-R71-R68</f>
        <v>224</v>
      </c>
      <c r="S70" s="13">
        <f t="shared" si="52"/>
        <v>205.66812372999993</v>
      </c>
      <c r="T70" s="13">
        <f t="shared" si="52"/>
        <v>177.84000000000015</v>
      </c>
      <c r="U70" s="13">
        <f t="shared" si="52"/>
        <v>269.3540216399997</v>
      </c>
      <c r="V70" s="13">
        <f t="shared" si="52"/>
        <v>108</v>
      </c>
      <c r="W70" s="13">
        <f t="shared" si="52"/>
        <v>163</v>
      </c>
      <c r="X70" s="13">
        <f t="shared" ref="X70:AM70" si="53">X73-X71-X68</f>
        <v>129</v>
      </c>
      <c r="Y70" s="13">
        <f t="shared" si="53"/>
        <v>245</v>
      </c>
      <c r="Z70" s="13">
        <f t="shared" si="53"/>
        <v>286</v>
      </c>
      <c r="AA70" s="13">
        <f t="shared" si="53"/>
        <v>395</v>
      </c>
      <c r="AB70" s="13">
        <f t="shared" si="53"/>
        <v>234</v>
      </c>
      <c r="AC70" s="13">
        <f t="shared" si="53"/>
        <v>229</v>
      </c>
      <c r="AD70" s="13">
        <f t="shared" si="53"/>
        <v>-160</v>
      </c>
      <c r="AE70" s="13">
        <f t="shared" si="53"/>
        <v>-332</v>
      </c>
      <c r="AF70" s="13">
        <f t="shared" si="53"/>
        <v>-270</v>
      </c>
      <c r="AG70" s="13">
        <f t="shared" si="53"/>
        <v>398</v>
      </c>
      <c r="AH70" s="13">
        <f t="shared" si="53"/>
        <v>-106</v>
      </c>
      <c r="AI70" s="13">
        <f t="shared" si="53"/>
        <v>396</v>
      </c>
      <c r="AJ70" s="13">
        <f t="shared" si="53"/>
        <v>-309</v>
      </c>
      <c r="AK70" s="13">
        <f t="shared" si="53"/>
        <v>357</v>
      </c>
      <c r="AL70" s="13">
        <f t="shared" si="53"/>
        <v>110</v>
      </c>
      <c r="AM70" s="13">
        <f t="shared" si="53"/>
        <v>-89</v>
      </c>
      <c r="AN70" s="13">
        <f t="shared" ref="AN70:AS70" si="54">AN73-AN71-AN68</f>
        <v>-169</v>
      </c>
      <c r="AO70" s="13">
        <f t="shared" si="54"/>
        <v>597</v>
      </c>
      <c r="AP70" s="13">
        <f t="shared" si="54"/>
        <v>194</v>
      </c>
      <c r="AQ70" s="13">
        <f t="shared" si="54"/>
        <v>77</v>
      </c>
      <c r="AR70" s="13">
        <f t="shared" si="54"/>
        <v>594</v>
      </c>
      <c r="AS70" s="13">
        <f t="shared" si="54"/>
        <v>696</v>
      </c>
      <c r="AT70" s="13">
        <f t="shared" ref="AT70" si="55">AT73-AT71-AT68</f>
        <v>215</v>
      </c>
      <c r="AV70" s="15" t="s">
        <v>401</v>
      </c>
      <c r="AZ70" s="36"/>
      <c r="BC70" s="89"/>
      <c r="BF70" s="36">
        <f>SUM(AD70:AG70)</f>
        <v>-364</v>
      </c>
      <c r="BG70" s="36">
        <f>SUM(AH70:AK70)</f>
        <v>338</v>
      </c>
      <c r="BH70" s="36">
        <f>SUM(AL70:AO70)</f>
        <v>449</v>
      </c>
    </row>
    <row r="71" spans="1:67" ht="18.75" customHeight="1">
      <c r="A71" s="62" t="s">
        <v>42</v>
      </c>
      <c r="B71" s="12">
        <v>-275</v>
      </c>
      <c r="C71" s="12">
        <v>-206</v>
      </c>
      <c r="D71" s="12">
        <v>-123</v>
      </c>
      <c r="E71" s="12">
        <v>-83</v>
      </c>
      <c r="F71" s="12">
        <v>-229</v>
      </c>
      <c r="G71" s="12">
        <v>-372</v>
      </c>
      <c r="H71" s="12">
        <v>-245</v>
      </c>
      <c r="I71" s="12">
        <v>-122</v>
      </c>
      <c r="J71" s="12">
        <v>-429</v>
      </c>
      <c r="K71" s="12">
        <v>-442</v>
      </c>
      <c r="L71" s="12">
        <v>-595</v>
      </c>
      <c r="M71" s="12">
        <v>-494</v>
      </c>
      <c r="N71" s="12">
        <v>-609</v>
      </c>
      <c r="O71" s="12">
        <v>-725</v>
      </c>
      <c r="P71" s="12">
        <v>-1217</v>
      </c>
      <c r="Q71" s="12">
        <v>-1217</v>
      </c>
      <c r="R71" s="13">
        <f>-1293</f>
        <v>-1293</v>
      </c>
      <c r="S71" s="12">
        <v>-1324</v>
      </c>
      <c r="T71" s="12">
        <v>-1339</v>
      </c>
      <c r="U71" s="12">
        <v>-1346</v>
      </c>
      <c r="V71" s="12">
        <v>-1292</v>
      </c>
      <c r="W71" s="12">
        <v>-1290</v>
      </c>
      <c r="X71" s="12">
        <v>-1277</v>
      </c>
      <c r="Y71" s="12">
        <v>-1288</v>
      </c>
      <c r="Z71" s="12">
        <v>-1217</v>
      </c>
      <c r="AA71" s="12">
        <v>-1194</v>
      </c>
      <c r="AB71" s="12">
        <v>-1195</v>
      </c>
      <c r="AC71" s="12">
        <v>-1171</v>
      </c>
      <c r="AD71" s="12">
        <v>-1564</v>
      </c>
      <c r="AE71" s="12">
        <v>-1194</v>
      </c>
      <c r="AF71" s="12">
        <v>-1104</v>
      </c>
      <c r="AG71" s="12">
        <v>-1358</v>
      </c>
      <c r="AH71" s="12">
        <v>-1386</v>
      </c>
      <c r="AI71" s="12">
        <v>-1460</v>
      </c>
      <c r="AJ71" s="12">
        <v>-1414</v>
      </c>
      <c r="AK71" s="12">
        <v>-1366</v>
      </c>
      <c r="AL71" s="12">
        <v>-1320</v>
      </c>
      <c r="AM71" s="12">
        <v>-1323</v>
      </c>
      <c r="AN71" s="12">
        <v>-1294</v>
      </c>
      <c r="AO71" s="12">
        <v>-1294</v>
      </c>
      <c r="AP71" s="12">
        <v>-1250</v>
      </c>
      <c r="AQ71" s="12">
        <v>-1333</v>
      </c>
      <c r="AR71" s="12">
        <v>-1366</v>
      </c>
      <c r="AS71" s="12">
        <v>-2196</v>
      </c>
      <c r="AT71" s="12">
        <v>-2300</v>
      </c>
      <c r="AV71" s="30"/>
      <c r="BA71" s="15">
        <f>AQ71/AQ23</f>
        <v>-2.9771529751875629E-2</v>
      </c>
      <c r="BF71" s="36">
        <f>SUM(AD71:AG71)</f>
        <v>-5220</v>
      </c>
      <c r="BG71" s="36">
        <f>SUM(AH71:AK71)</f>
        <v>-5626</v>
      </c>
      <c r="BH71" s="36">
        <f>SUM(AL71:AO71)</f>
        <v>-5231</v>
      </c>
    </row>
    <row r="72" spans="1:67" ht="18.75" customHeight="1">
      <c r="A72" s="90"/>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row>
    <row r="73" spans="1:67" ht="18.75" customHeight="1">
      <c r="A73" s="90" t="s">
        <v>43</v>
      </c>
      <c r="B73" s="91">
        <v>12449</v>
      </c>
      <c r="C73" s="91">
        <v>11524</v>
      </c>
      <c r="D73" s="91">
        <v>10757</v>
      </c>
      <c r="E73" s="91">
        <v>11508</v>
      </c>
      <c r="F73" s="91">
        <v>11916</v>
      </c>
      <c r="G73" s="91">
        <v>10696</v>
      </c>
      <c r="H73" s="91">
        <v>11260</v>
      </c>
      <c r="I73" s="91">
        <v>12211</v>
      </c>
      <c r="J73" s="91">
        <v>12296</v>
      </c>
      <c r="K73" s="91">
        <v>12353</v>
      </c>
      <c r="L73" s="91">
        <v>11112</v>
      </c>
      <c r="M73" s="91">
        <v>13388</v>
      </c>
      <c r="N73" s="91">
        <v>8827</v>
      </c>
      <c r="O73" s="91">
        <v>12052</v>
      </c>
      <c r="P73" s="91">
        <v>7900</v>
      </c>
      <c r="Q73" s="91">
        <v>7062</v>
      </c>
      <c r="R73" s="92">
        <f t="shared" ref="R73:AN73" si="56">R76-R74</f>
        <v>9361</v>
      </c>
      <c r="S73" s="92">
        <f t="shared" si="56"/>
        <v>8658</v>
      </c>
      <c r="T73" s="92">
        <f t="shared" si="56"/>
        <v>8690</v>
      </c>
      <c r="U73" s="92">
        <f t="shared" si="56"/>
        <v>9213</v>
      </c>
      <c r="V73" s="92">
        <f t="shared" si="56"/>
        <v>9695</v>
      </c>
      <c r="W73" s="92">
        <f t="shared" si="56"/>
        <v>9604</v>
      </c>
      <c r="X73" s="92">
        <f t="shared" si="56"/>
        <v>8145</v>
      </c>
      <c r="Y73" s="92">
        <f t="shared" si="56"/>
        <v>8159</v>
      </c>
      <c r="Z73" s="92">
        <f t="shared" si="56"/>
        <v>9093</v>
      </c>
      <c r="AA73" s="92">
        <f t="shared" si="56"/>
        <v>9304</v>
      </c>
      <c r="AB73" s="92">
        <f t="shared" si="56"/>
        <v>10633</v>
      </c>
      <c r="AC73" s="92">
        <f t="shared" si="56"/>
        <v>8368</v>
      </c>
      <c r="AD73" s="92">
        <f t="shared" si="56"/>
        <v>8091</v>
      </c>
      <c r="AE73" s="92">
        <f t="shared" si="56"/>
        <v>7952</v>
      </c>
      <c r="AF73" s="92">
        <f t="shared" si="56"/>
        <v>7791</v>
      </c>
      <c r="AG73" s="92">
        <f t="shared" si="56"/>
        <v>8292</v>
      </c>
      <c r="AH73" s="92">
        <f t="shared" si="56"/>
        <v>8121</v>
      </c>
      <c r="AI73" s="92">
        <f t="shared" si="56"/>
        <v>8612</v>
      </c>
      <c r="AJ73" s="92">
        <f t="shared" si="56"/>
        <v>7773</v>
      </c>
      <c r="AK73" s="92">
        <f t="shared" si="56"/>
        <v>8385</v>
      </c>
      <c r="AL73" s="92">
        <f t="shared" si="56"/>
        <v>7854</v>
      </c>
      <c r="AM73" s="92">
        <f t="shared" si="56"/>
        <v>7772</v>
      </c>
      <c r="AN73" s="92">
        <f t="shared" si="56"/>
        <v>7442</v>
      </c>
      <c r="AO73" s="92">
        <f>AO76-AO74</f>
        <v>9110</v>
      </c>
      <c r="AP73" s="92">
        <f>AP76-AP74</f>
        <v>8354</v>
      </c>
      <c r="AQ73" s="92">
        <f>AQ76-AQ74</f>
        <v>8903</v>
      </c>
      <c r="AR73" s="92">
        <f>AR76-AR74</f>
        <v>10033</v>
      </c>
      <c r="AS73" s="92">
        <f>AS76-AS74</f>
        <v>8705</v>
      </c>
      <c r="AT73" s="92">
        <f>AT76-AT74</f>
        <v>10444</v>
      </c>
      <c r="AY73" s="93"/>
      <c r="AZ73" s="93"/>
      <c r="BA73" s="93"/>
      <c r="BC73" s="93"/>
      <c r="BD73" s="93"/>
      <c r="BE73" s="93"/>
      <c r="BF73" s="36">
        <f>SUM(AD73:AG73)</f>
        <v>32126</v>
      </c>
      <c r="BG73" s="36">
        <f>SUM(AH73:AK73)</f>
        <v>32891</v>
      </c>
      <c r="BH73" s="36">
        <f>SUM(AL73:AO73)</f>
        <v>32178</v>
      </c>
      <c r="BI73" s="93"/>
      <c r="BJ73" s="93"/>
      <c r="BK73" s="93"/>
      <c r="BL73" s="93"/>
      <c r="BM73" s="93"/>
      <c r="BN73" s="93"/>
      <c r="BO73" s="93"/>
    </row>
    <row r="74" spans="1:67" ht="18.75" customHeight="1">
      <c r="A74" s="41" t="s">
        <v>44</v>
      </c>
      <c r="B74" s="12">
        <v>-2523</v>
      </c>
      <c r="C74" s="12">
        <v>-2339</v>
      </c>
      <c r="D74" s="12">
        <v>-2438</v>
      </c>
      <c r="E74" s="13">
        <f>F74-D74-C74-B74</f>
        <v>4858</v>
      </c>
      <c r="F74" s="12">
        <v>-2442</v>
      </c>
      <c r="G74" s="12">
        <v>-2226</v>
      </c>
      <c r="H74" s="12">
        <v>-2311</v>
      </c>
      <c r="I74" s="12">
        <v>-3100</v>
      </c>
      <c r="J74" s="12">
        <v>-2400</v>
      </c>
      <c r="K74" s="12">
        <v>-2507</v>
      </c>
      <c r="L74" s="12">
        <v>-2495</v>
      </c>
      <c r="M74" s="13">
        <f>N74-L74-K74-J74</f>
        <v>6648</v>
      </c>
      <c r="N74" s="12">
        <v>-754</v>
      </c>
      <c r="O74" s="12">
        <v>-2456</v>
      </c>
      <c r="P74" s="12">
        <v>-1371</v>
      </c>
      <c r="Q74" s="12">
        <v>-594</v>
      </c>
      <c r="R74" s="12">
        <v>-1668</v>
      </c>
      <c r="S74" s="12">
        <v>-1443</v>
      </c>
      <c r="T74" s="12">
        <v>-1221</v>
      </c>
      <c r="U74" s="12">
        <v>-1512</v>
      </c>
      <c r="V74" s="12">
        <v>-1658</v>
      </c>
      <c r="W74" s="12">
        <v>-1599</v>
      </c>
      <c r="X74" s="12">
        <v>-1345</v>
      </c>
      <c r="Y74" s="12">
        <v>-1320</v>
      </c>
      <c r="Z74" s="12">
        <v>-1523</v>
      </c>
      <c r="AA74" s="12">
        <v>-1550</v>
      </c>
      <c r="AB74" s="12">
        <v>-1833</v>
      </c>
      <c r="AC74" s="12">
        <v>-1303</v>
      </c>
      <c r="AD74" s="12">
        <v>-1335</v>
      </c>
      <c r="AE74" s="13">
        <f>-2145+1194</f>
        <v>-951</v>
      </c>
      <c r="AF74" s="12">
        <v>-1278</v>
      </c>
      <c r="AG74" s="12">
        <v>-1128</v>
      </c>
      <c r="AH74" s="12">
        <v>-1477</v>
      </c>
      <c r="AI74" s="12">
        <v>-1571</v>
      </c>
      <c r="AJ74" s="12">
        <v>-1399</v>
      </c>
      <c r="AK74" s="12">
        <v>-1522</v>
      </c>
      <c r="AL74" s="12">
        <v>-1543</v>
      </c>
      <c r="AM74" s="12">
        <v>-1467</v>
      </c>
      <c r="AN74" s="12">
        <v>-1410</v>
      </c>
      <c r="AO74" s="12">
        <v>-1747</v>
      </c>
      <c r="AP74" s="12">
        <v>-1597</v>
      </c>
      <c r="AQ74" s="12">
        <v>-1723</v>
      </c>
      <c r="AR74" s="12">
        <v>-1887</v>
      </c>
      <c r="AS74" s="12">
        <v>-1702</v>
      </c>
      <c r="AT74" s="12">
        <v>-1993</v>
      </c>
      <c r="AU74" s="39"/>
      <c r="AV74" s="30"/>
      <c r="AW74" s="39"/>
      <c r="AX74" s="39"/>
      <c r="AZ74" s="40"/>
      <c r="BB74" s="39"/>
    </row>
    <row r="75" spans="1:67" ht="18.75" customHeight="1">
      <c r="A75" s="33" t="s">
        <v>389</v>
      </c>
      <c r="B75" s="12"/>
      <c r="C75" s="12"/>
      <c r="D75" s="12"/>
      <c r="E75" s="13"/>
      <c r="F75" s="12"/>
      <c r="G75" s="12"/>
      <c r="H75" s="12"/>
      <c r="I75" s="12"/>
      <c r="J75" s="12"/>
      <c r="K75" s="12"/>
      <c r="L75" s="12"/>
      <c r="M75" s="13"/>
      <c r="N75" s="13">
        <f>N76+N77</f>
        <v>8073.2129999999997</v>
      </c>
      <c r="O75" s="13">
        <f>O76+O77</f>
        <v>9595.8790000000008</v>
      </c>
      <c r="P75" s="13">
        <f>P76+P77</f>
        <v>6546.1994999999997</v>
      </c>
      <c r="Q75" s="13">
        <f t="shared" ref="Q75:AN75" si="57">Q76+Q77</f>
        <v>6474</v>
      </c>
      <c r="R75" s="13">
        <f t="shared" si="57"/>
        <v>7692.826</v>
      </c>
      <c r="S75" s="13">
        <f t="shared" si="57"/>
        <v>7215.2120000000004</v>
      </c>
      <c r="T75" s="13">
        <f t="shared" si="57"/>
        <v>7469.0140000000001</v>
      </c>
      <c r="U75" s="13">
        <f t="shared" si="57"/>
        <v>7700.7666424999998</v>
      </c>
      <c r="V75" s="13">
        <f t="shared" si="57"/>
        <v>8047.9160000000002</v>
      </c>
      <c r="W75" s="13">
        <f t="shared" si="57"/>
        <v>8024</v>
      </c>
      <c r="X75" s="13">
        <f t="shared" si="57"/>
        <v>6800.9579999999996</v>
      </c>
      <c r="Y75" s="13">
        <f t="shared" si="57"/>
        <v>6840.0894129999997</v>
      </c>
      <c r="Z75" s="13">
        <f t="shared" si="57"/>
        <v>7570.9949999999999</v>
      </c>
      <c r="AA75" s="13">
        <f t="shared" si="57"/>
        <v>7754.2984999999999</v>
      </c>
      <c r="AB75" s="13">
        <f t="shared" si="57"/>
        <v>8800.8135000000002</v>
      </c>
      <c r="AC75" s="13">
        <f t="shared" si="57"/>
        <v>7065.8</v>
      </c>
      <c r="AD75" s="13">
        <f t="shared" si="57"/>
        <v>6757</v>
      </c>
      <c r="AE75" s="13">
        <f t="shared" si="57"/>
        <v>7000.4319999999998</v>
      </c>
      <c r="AF75" s="13">
        <f t="shared" si="57"/>
        <v>6513.0020770000001</v>
      </c>
      <c r="AG75" s="13">
        <f t="shared" si="57"/>
        <v>7164.9</v>
      </c>
      <c r="AH75" s="13">
        <f t="shared" si="57"/>
        <v>6644.6319999999996</v>
      </c>
      <c r="AI75" s="13">
        <f t="shared" si="57"/>
        <v>7041.4380000000001</v>
      </c>
      <c r="AJ75" s="13">
        <f t="shared" si="57"/>
        <v>6374.6</v>
      </c>
      <c r="AK75" s="13">
        <f t="shared" si="57"/>
        <v>6864.125</v>
      </c>
      <c r="AL75" s="13">
        <f t="shared" si="57"/>
        <v>6311.7039999999997</v>
      </c>
      <c r="AM75" s="13">
        <f t="shared" si="57"/>
        <v>6305.56</v>
      </c>
      <c r="AN75" s="13">
        <f t="shared" si="57"/>
        <v>6032.7</v>
      </c>
      <c r="AO75" s="13">
        <f>AO76+AO77</f>
        <v>7363.7</v>
      </c>
      <c r="AP75" s="13">
        <f>AP76+AP77</f>
        <v>6757.7</v>
      </c>
      <c r="AQ75" s="13">
        <f>AQ76+AQ77</f>
        <v>7181.3</v>
      </c>
      <c r="AR75" s="13">
        <f>AR76+AR77</f>
        <v>8145</v>
      </c>
      <c r="AS75" s="13">
        <f>AS76+AS77</f>
        <v>7002.8</v>
      </c>
      <c r="AT75" s="13">
        <f>AT76+AT77</f>
        <v>8451.4</v>
      </c>
      <c r="AU75" s="39"/>
      <c r="AV75" s="30"/>
      <c r="AW75" s="39"/>
      <c r="AX75" s="39"/>
      <c r="AZ75" s="40"/>
      <c r="BB75" s="39"/>
      <c r="BF75" s="36">
        <f>SUM(AD75:AG75)</f>
        <v>27435.334077</v>
      </c>
      <c r="BG75" s="36">
        <f>SUM(AH75:AK75)</f>
        <v>26924.794999999998</v>
      </c>
      <c r="BH75" s="36">
        <f>SUM(AL75:AO75)</f>
        <v>26013.664000000001</v>
      </c>
    </row>
    <row r="76" spans="1:67" ht="18.75" customHeight="1">
      <c r="A76" s="94" t="s">
        <v>380</v>
      </c>
      <c r="B76" s="95">
        <v>9923</v>
      </c>
      <c r="C76" s="95">
        <v>9195</v>
      </c>
      <c r="D76" s="95">
        <v>8341</v>
      </c>
      <c r="E76" s="95">
        <v>8815</v>
      </c>
      <c r="F76" s="95">
        <v>9481</v>
      </c>
      <c r="G76" s="95">
        <v>8475</v>
      </c>
      <c r="H76" s="95">
        <v>8955</v>
      </c>
      <c r="I76" s="95">
        <v>9122</v>
      </c>
      <c r="J76" s="95">
        <v>9897</v>
      </c>
      <c r="K76" s="95">
        <v>9849</v>
      </c>
      <c r="L76" s="95">
        <v>8616</v>
      </c>
      <c r="M76" s="95">
        <v>10791</v>
      </c>
      <c r="N76" s="95">
        <v>8073</v>
      </c>
      <c r="O76" s="95">
        <v>9596</v>
      </c>
      <c r="P76" s="95">
        <v>6529</v>
      </c>
      <c r="Q76" s="95">
        <v>6468</v>
      </c>
      <c r="R76" s="95">
        <v>7693</v>
      </c>
      <c r="S76" s="95">
        <v>7215</v>
      </c>
      <c r="T76" s="95">
        <v>7469</v>
      </c>
      <c r="U76" s="95">
        <v>7701</v>
      </c>
      <c r="V76" s="95">
        <v>8037</v>
      </c>
      <c r="W76" s="95">
        <v>8005</v>
      </c>
      <c r="X76" s="95">
        <v>6800</v>
      </c>
      <c r="Y76" s="95">
        <v>6839</v>
      </c>
      <c r="Z76" s="95">
        <v>7570</v>
      </c>
      <c r="AA76" s="95">
        <v>7754</v>
      </c>
      <c r="AB76" s="95">
        <v>8800</v>
      </c>
      <c r="AC76" s="95">
        <v>7065</v>
      </c>
      <c r="AD76" s="95">
        <v>6756</v>
      </c>
      <c r="AE76" s="95">
        <v>7001</v>
      </c>
      <c r="AF76" s="95">
        <v>6513</v>
      </c>
      <c r="AG76" s="95">
        <v>7164</v>
      </c>
      <c r="AH76" s="95">
        <v>6644</v>
      </c>
      <c r="AI76" s="95">
        <v>7041</v>
      </c>
      <c r="AJ76" s="95">
        <v>6374</v>
      </c>
      <c r="AK76" s="95">
        <v>6863</v>
      </c>
      <c r="AL76" s="95">
        <v>6311</v>
      </c>
      <c r="AM76" s="95">
        <v>6305</v>
      </c>
      <c r="AN76" s="95">
        <v>6032</v>
      </c>
      <c r="AO76" s="95">
        <v>7363</v>
      </c>
      <c r="AP76" s="95">
        <v>6757</v>
      </c>
      <c r="AQ76" s="95">
        <v>7180</v>
      </c>
      <c r="AR76" s="95">
        <v>8146</v>
      </c>
      <c r="AS76" s="95">
        <v>7003</v>
      </c>
      <c r="AT76" s="95">
        <v>8451</v>
      </c>
      <c r="AU76" s="39"/>
      <c r="AV76" s="30"/>
      <c r="AW76" s="39"/>
      <c r="AX76" s="39"/>
      <c r="AZ76" s="40"/>
      <c r="BB76" s="277" cm="1">
        <f t="array" ref="BB76">_xll.VAData("ADVANC_TH", "1QFY-2024", "Net profit for the period", "Consensus", "CD", "IMPL","","")</f>
        <v>7022.5253276076701</v>
      </c>
      <c r="BC76" s="86">
        <f>AT76/BB76-1</f>
        <v>0.20341324605502864</v>
      </c>
      <c r="BF76" s="36">
        <f>SUM(AD76:AG76)</f>
        <v>27434</v>
      </c>
      <c r="BG76" s="36">
        <f>SUM(AH76:AK76)</f>
        <v>26922</v>
      </c>
      <c r="BH76" s="36">
        <f>SUM(AL76:AO76)</f>
        <v>26011</v>
      </c>
    </row>
    <row r="77" spans="1:67" ht="18.75" customHeight="1">
      <c r="A77" s="96" t="s">
        <v>381</v>
      </c>
      <c r="B77" s="45"/>
      <c r="C77" s="45"/>
      <c r="D77" s="45"/>
      <c r="E77" s="57"/>
      <c r="F77" s="45"/>
      <c r="G77" s="45"/>
      <c r="H77" s="45"/>
      <c r="I77" s="45"/>
      <c r="J77" s="45"/>
      <c r="K77" s="45"/>
      <c r="L77" s="45"/>
      <c r="M77" s="57"/>
      <c r="N77" s="97">
        <v>0.21299999999999999</v>
      </c>
      <c r="O77" s="97">
        <v>-0.121</v>
      </c>
      <c r="P77" s="97">
        <v>17.1995</v>
      </c>
      <c r="Q77" s="97">
        <v>6</v>
      </c>
      <c r="R77" s="97">
        <v>-0.17399999999999999</v>
      </c>
      <c r="S77" s="97">
        <v>0.21199999999999999</v>
      </c>
      <c r="T77" s="97">
        <v>1.4E-2</v>
      </c>
      <c r="U77" s="97">
        <v>-0.2333575</v>
      </c>
      <c r="V77" s="97">
        <v>10.916</v>
      </c>
      <c r="W77" s="97">
        <v>19</v>
      </c>
      <c r="X77" s="97">
        <v>0.95799999999999996</v>
      </c>
      <c r="Y77" s="97">
        <v>1.089413</v>
      </c>
      <c r="Z77" s="97">
        <v>0.995</v>
      </c>
      <c r="AA77" s="97">
        <v>0.29849999999999999</v>
      </c>
      <c r="AB77" s="97">
        <v>0.8135</v>
      </c>
      <c r="AC77" s="97">
        <v>0.8</v>
      </c>
      <c r="AD77" s="97">
        <v>1</v>
      </c>
      <c r="AE77" s="97">
        <v>-0.56799999999999995</v>
      </c>
      <c r="AF77" s="97">
        <v>2.0769999999999999E-3</v>
      </c>
      <c r="AG77" s="97">
        <v>0.9</v>
      </c>
      <c r="AH77" s="97">
        <v>0.63200000000000001</v>
      </c>
      <c r="AI77" s="97">
        <v>0.438</v>
      </c>
      <c r="AJ77" s="97">
        <v>0.6</v>
      </c>
      <c r="AK77" s="97">
        <v>1.125</v>
      </c>
      <c r="AL77" s="97">
        <v>0.70399999999999996</v>
      </c>
      <c r="AM77" s="97">
        <v>0.56000000000000005</v>
      </c>
      <c r="AN77" s="97">
        <v>0.7</v>
      </c>
      <c r="AO77" s="97">
        <v>0.7</v>
      </c>
      <c r="AP77" s="97">
        <v>0.7</v>
      </c>
      <c r="AQ77" s="97">
        <v>1.3</v>
      </c>
      <c r="AR77" s="97">
        <v>-1</v>
      </c>
      <c r="AS77" s="97">
        <v>-0.2</v>
      </c>
      <c r="AT77" s="97">
        <v>0.4</v>
      </c>
      <c r="AU77" s="39"/>
      <c r="AV77" s="30"/>
      <c r="AW77" s="39"/>
      <c r="AX77" s="39"/>
      <c r="AZ77" s="40"/>
      <c r="BB77" s="39"/>
      <c r="BF77" s="36">
        <f>SUM(AD77:AG77)</f>
        <v>1.3340770000000002</v>
      </c>
      <c r="BG77" s="36">
        <f>SUM(AH77:AK77)</f>
        <v>2.7949999999999999</v>
      </c>
      <c r="BH77" s="36">
        <f>SUM(AL77:AO77)</f>
        <v>2.6639999999999997</v>
      </c>
    </row>
    <row r="78" spans="1:67" ht="18.75" customHeight="1">
      <c r="A78" s="98" t="s">
        <v>441</v>
      </c>
      <c r="N78" s="99"/>
      <c r="O78" s="99"/>
      <c r="P78" s="99"/>
      <c r="Q78" s="99"/>
      <c r="R78" s="99"/>
      <c r="S78" s="99"/>
      <c r="T78" s="99"/>
      <c r="U78" s="99"/>
      <c r="V78" s="99"/>
      <c r="W78" s="99"/>
      <c r="X78" s="99"/>
      <c r="Y78" s="99"/>
      <c r="Z78" s="99"/>
      <c r="AA78" s="99"/>
      <c r="AB78" s="99"/>
      <c r="AC78" s="99"/>
      <c r="AD78" s="99"/>
      <c r="AE78" s="99"/>
      <c r="AF78" s="99"/>
      <c r="AG78" s="99"/>
      <c r="AH78" s="99"/>
      <c r="AI78" s="99"/>
      <c r="AK78" s="99"/>
      <c r="AL78" s="99"/>
      <c r="AM78" s="99"/>
      <c r="AN78" s="99"/>
      <c r="AO78" s="99"/>
      <c r="AP78" s="99"/>
      <c r="AQ78" s="99"/>
      <c r="AR78" s="99">
        <f>AR76-7713</f>
        <v>433</v>
      </c>
      <c r="AS78" s="99"/>
      <c r="AT78" s="99"/>
      <c r="AU78" s="30"/>
      <c r="BC78" s="93"/>
      <c r="BD78" s="93"/>
      <c r="BE78" s="93"/>
      <c r="BF78" s="93"/>
      <c r="BG78" s="93"/>
      <c r="BH78" s="93"/>
      <c r="BI78" s="93"/>
      <c r="BJ78" s="93"/>
      <c r="BK78" s="93"/>
    </row>
    <row r="79" spans="1:67" ht="18.75" customHeight="1">
      <c r="A79" s="98" t="s">
        <v>442</v>
      </c>
      <c r="B79" s="100"/>
      <c r="C79" s="100"/>
      <c r="D79" s="100"/>
      <c r="E79" s="100"/>
      <c r="F79" s="100"/>
      <c r="G79" s="100"/>
      <c r="H79" s="100"/>
      <c r="I79" s="100"/>
      <c r="J79" s="100"/>
      <c r="K79" s="100"/>
      <c r="L79" s="100"/>
      <c r="M79" s="100"/>
      <c r="N79" s="100"/>
      <c r="O79" s="100"/>
      <c r="P79" s="100"/>
      <c r="Q79" s="100">
        <f>SUM(N76:Q76)</f>
        <v>30666</v>
      </c>
      <c r="R79" s="100"/>
      <c r="S79" s="100"/>
      <c r="T79" s="100"/>
      <c r="U79" s="100">
        <f>SUM(R76:U76)</f>
        <v>30078</v>
      </c>
      <c r="V79" s="100"/>
      <c r="W79" s="100"/>
      <c r="X79" s="100"/>
      <c r="Y79" s="100"/>
      <c r="Z79" s="100"/>
      <c r="AA79" s="100"/>
      <c r="AB79" s="100"/>
      <c r="AC79" s="100"/>
      <c r="AD79" s="100"/>
      <c r="AE79" s="100">
        <v>7235</v>
      </c>
      <c r="AF79" s="100">
        <v>6764</v>
      </c>
      <c r="AG79" s="100"/>
      <c r="AH79" s="100"/>
      <c r="AI79" s="101"/>
      <c r="AJ79" s="101"/>
      <c r="AK79" s="101"/>
      <c r="AL79" s="101"/>
      <c r="AM79" s="101"/>
      <c r="AN79" s="102">
        <f>AN76-AN78</f>
        <v>6032</v>
      </c>
      <c r="AO79" s="102">
        <f>AS79/1.063</f>
        <v>6666.0395108184384</v>
      </c>
      <c r="AP79" s="102"/>
      <c r="AQ79" s="102"/>
      <c r="AR79" s="102">
        <f>AR76-AR78</f>
        <v>7713</v>
      </c>
      <c r="AS79" s="102">
        <v>7086</v>
      </c>
      <c r="AT79" s="102"/>
      <c r="BC79" s="93"/>
      <c r="BD79" s="93"/>
      <c r="BE79" s="93"/>
      <c r="BF79" s="93"/>
      <c r="BG79" s="93"/>
      <c r="BH79" s="93"/>
      <c r="BI79" s="12">
        <v>28656</v>
      </c>
      <c r="BK79" s="93"/>
    </row>
    <row r="80" spans="1:67" s="42" customFormat="1" ht="18.75" customHeight="1">
      <c r="A80" s="321"/>
      <c r="B80" s="322"/>
      <c r="C80" s="322"/>
      <c r="D80" s="322"/>
      <c r="E80" s="322"/>
      <c r="F80" s="322"/>
      <c r="G80" s="322"/>
      <c r="H80" s="322"/>
      <c r="I80" s="322"/>
      <c r="J80" s="322"/>
      <c r="K80" s="322"/>
      <c r="L80" s="322"/>
      <c r="M80" s="322"/>
      <c r="N80" s="322"/>
      <c r="O80" s="322"/>
      <c r="P80" s="322"/>
      <c r="Q80" s="322"/>
      <c r="R80" s="322"/>
      <c r="S80" s="322"/>
      <c r="T80" s="322"/>
      <c r="U80" s="322"/>
      <c r="V80" s="322"/>
      <c r="W80" s="322"/>
      <c r="X80" s="322"/>
      <c r="Y80" s="322"/>
      <c r="Z80" s="322"/>
      <c r="AA80" s="322"/>
      <c r="AB80" s="322"/>
      <c r="AC80" s="322"/>
      <c r="AD80" s="322"/>
      <c r="AE80" s="322"/>
      <c r="AF80" s="322"/>
      <c r="AG80" s="322"/>
      <c r="AH80" s="322"/>
      <c r="AI80" s="322"/>
      <c r="AJ80" s="322"/>
      <c r="AK80" s="322"/>
      <c r="AL80" s="322"/>
      <c r="AM80" s="322"/>
      <c r="AN80" s="38"/>
      <c r="AO80" s="38"/>
      <c r="AP80" s="38"/>
      <c r="AQ80" s="38"/>
      <c r="AR80" s="38">
        <f>AR79/AN79-1</f>
        <v>0.27868037135278523</v>
      </c>
      <c r="AS80" s="38">
        <f>AS79/AO79-1</f>
        <v>6.2999999999999945E-2</v>
      </c>
      <c r="AT80" s="38" t="e">
        <f>AT79/AP79-1</f>
        <v>#DIV/0!</v>
      </c>
      <c r="BC80" s="167"/>
      <c r="BD80" s="167"/>
      <c r="BE80" s="167"/>
      <c r="BF80" s="167"/>
      <c r="BG80" s="167"/>
      <c r="BH80" s="167"/>
      <c r="BI80" s="12">
        <v>2974</v>
      </c>
      <c r="BJ80" s="167"/>
      <c r="BK80" s="167"/>
    </row>
    <row r="81" spans="1:63" ht="18.75" customHeight="1">
      <c r="A81" s="98" t="s">
        <v>383</v>
      </c>
      <c r="B81" s="100"/>
      <c r="C81" s="100"/>
      <c r="D81" s="100"/>
      <c r="E81" s="100"/>
      <c r="F81" s="100"/>
      <c r="G81" s="100"/>
      <c r="H81" s="100"/>
      <c r="I81" s="100"/>
      <c r="J81" s="100"/>
      <c r="K81" s="100"/>
      <c r="L81" s="100"/>
      <c r="M81" s="100"/>
      <c r="N81" s="100"/>
      <c r="O81" s="100"/>
      <c r="P81" s="100"/>
      <c r="Q81" s="100">
        <f>SUM(N77:Q77)</f>
        <v>23.291499999999999</v>
      </c>
      <c r="R81" s="100"/>
      <c r="S81" s="100"/>
      <c r="T81" s="100"/>
      <c r="U81" s="100"/>
      <c r="V81" s="100"/>
      <c r="W81" s="100"/>
      <c r="X81" s="100"/>
      <c r="Y81" s="100"/>
      <c r="Z81" s="100"/>
      <c r="AA81" s="100"/>
      <c r="AB81" s="100"/>
      <c r="AC81" s="100"/>
      <c r="AD81" s="100"/>
      <c r="AE81" s="100"/>
      <c r="AF81" s="100"/>
      <c r="AG81" s="100"/>
      <c r="AH81" s="100"/>
      <c r="AI81" s="101"/>
      <c r="AJ81" s="101"/>
      <c r="AK81" s="101"/>
      <c r="AL81" s="101"/>
      <c r="AM81" s="101"/>
      <c r="AN81" s="102"/>
      <c r="AP81" s="102"/>
      <c r="AQ81" s="102"/>
      <c r="AR81" s="102"/>
      <c r="BC81" s="93"/>
      <c r="BD81" s="93"/>
      <c r="BE81" s="93"/>
      <c r="BF81" s="93"/>
      <c r="BG81" s="93"/>
      <c r="BH81" s="93" t="s">
        <v>443</v>
      </c>
      <c r="BI81" s="12">
        <f>BI79/BI80</f>
        <v>9.6355077336919965</v>
      </c>
      <c r="BJ81" s="93"/>
      <c r="BK81" s="93"/>
    </row>
    <row r="82" spans="1:63" ht="18.75" customHeight="1">
      <c r="A82" s="98" t="s">
        <v>385</v>
      </c>
      <c r="B82" s="100"/>
      <c r="C82" s="100"/>
      <c r="D82" s="100"/>
      <c r="E82" s="100"/>
      <c r="F82" s="100"/>
      <c r="G82" s="100"/>
      <c r="H82" s="100"/>
      <c r="I82" s="100"/>
      <c r="J82" s="100"/>
      <c r="K82" s="100"/>
      <c r="L82" s="100"/>
      <c r="M82" s="100"/>
      <c r="N82" s="100"/>
      <c r="O82" s="100"/>
      <c r="P82" s="100"/>
      <c r="Q82" s="100"/>
      <c r="R82" s="100"/>
      <c r="S82" s="100"/>
      <c r="T82" s="100"/>
      <c r="U82" s="100"/>
      <c r="V82" s="100"/>
      <c r="W82" s="100"/>
      <c r="X82" s="100"/>
      <c r="Y82" s="100"/>
      <c r="Z82" s="103">
        <v>18868</v>
      </c>
      <c r="AA82" s="103">
        <v>19169</v>
      </c>
      <c r="AB82" s="103">
        <v>21307</v>
      </c>
      <c r="AC82" s="103">
        <v>19366</v>
      </c>
      <c r="AD82" s="103">
        <v>19576</v>
      </c>
      <c r="AE82" s="103">
        <v>19139</v>
      </c>
      <c r="AF82" s="103">
        <v>18861</v>
      </c>
      <c r="AG82" s="103">
        <v>19043</v>
      </c>
      <c r="AH82" s="100"/>
      <c r="AI82" s="101"/>
      <c r="AJ82" s="101"/>
      <c r="AK82" s="101"/>
      <c r="AL82" s="101"/>
      <c r="AM82" s="101"/>
      <c r="AN82" s="102"/>
      <c r="AO82" s="102"/>
      <c r="AP82" s="102"/>
      <c r="AQ82" s="102"/>
      <c r="AR82" s="102"/>
      <c r="AS82" s="102"/>
      <c r="AT82" s="102"/>
      <c r="BC82" s="93"/>
      <c r="BD82" s="93"/>
      <c r="BE82" s="93"/>
      <c r="BF82" s="93"/>
      <c r="BG82" s="93"/>
      <c r="BH82" s="93" t="s">
        <v>444</v>
      </c>
      <c r="BI82" s="12">
        <v>8.61</v>
      </c>
      <c r="BJ82" s="93"/>
      <c r="BK82" s="93"/>
    </row>
    <row r="83" spans="1:63" ht="18.75" customHeight="1">
      <c r="A83" s="98" t="s">
        <v>7</v>
      </c>
      <c r="B83" s="100"/>
      <c r="C83" s="100"/>
      <c r="D83" s="100"/>
      <c r="E83" s="100"/>
      <c r="F83" s="100"/>
      <c r="G83" s="100"/>
      <c r="H83" s="100"/>
      <c r="I83" s="100"/>
      <c r="J83" s="100"/>
      <c r="K83" s="100"/>
      <c r="L83" s="100"/>
      <c r="M83" s="100"/>
      <c r="N83" s="100"/>
      <c r="O83" s="100"/>
      <c r="P83" s="100"/>
      <c r="Q83" s="100"/>
      <c r="R83" s="100"/>
      <c r="S83" s="100"/>
      <c r="T83" s="100"/>
      <c r="U83" s="100"/>
      <c r="V83" s="100"/>
      <c r="W83" s="100"/>
      <c r="X83" s="100"/>
      <c r="Y83" s="100"/>
      <c r="Z83" s="100"/>
      <c r="AA83" s="100"/>
      <c r="AB83" s="100"/>
      <c r="AC83" s="100"/>
      <c r="AD83" s="103">
        <v>9754</v>
      </c>
      <c r="AE83" s="103">
        <v>9478</v>
      </c>
      <c r="AF83" s="103">
        <v>9135</v>
      </c>
      <c r="AG83" s="103">
        <v>9242</v>
      </c>
      <c r="AH83" s="100"/>
      <c r="AI83" s="101"/>
      <c r="AJ83" s="101"/>
      <c r="AK83" s="101"/>
      <c r="AL83" s="101"/>
      <c r="AM83" s="101"/>
      <c r="AN83" s="102"/>
      <c r="AO83" s="102"/>
      <c r="AP83" s="102"/>
      <c r="AQ83" s="102"/>
      <c r="AR83" s="102"/>
      <c r="AS83" s="102"/>
      <c r="AT83" s="102"/>
      <c r="BC83" s="93"/>
      <c r="BD83" s="93"/>
      <c r="BE83" s="93"/>
      <c r="BF83" s="93"/>
      <c r="BG83" s="93"/>
      <c r="BH83" s="93" t="s">
        <v>445</v>
      </c>
      <c r="BI83" s="38">
        <f>BI82/BI81</f>
        <v>0.89356993299832499</v>
      </c>
      <c r="BJ83" s="93"/>
      <c r="BK83" s="93"/>
    </row>
    <row r="84" spans="1:63" ht="18.75" customHeight="1">
      <c r="A84" s="98" t="s">
        <v>384</v>
      </c>
      <c r="B84" s="100"/>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00"/>
      <c r="AB84" s="100"/>
      <c r="AC84" s="100"/>
      <c r="AD84" s="103">
        <v>7004</v>
      </c>
      <c r="AE84" s="103">
        <v>7235</v>
      </c>
      <c r="AF84" s="103">
        <v>6764</v>
      </c>
      <c r="AG84" s="103">
        <v>7419</v>
      </c>
      <c r="AH84" s="100"/>
      <c r="AI84" s="101"/>
      <c r="AJ84" s="101"/>
      <c r="AK84" s="101"/>
      <c r="AL84" s="101"/>
      <c r="AM84" s="101"/>
      <c r="AN84" s="102"/>
      <c r="AO84" s="102"/>
      <c r="AP84" s="102"/>
      <c r="AQ84" s="102"/>
      <c r="AR84" s="102"/>
      <c r="AS84" s="102"/>
      <c r="AT84" s="102"/>
      <c r="BC84" s="93"/>
      <c r="BD84" s="93"/>
      <c r="BE84" s="93"/>
      <c r="BF84" s="93"/>
      <c r="BG84" s="93"/>
      <c r="BH84" s="93"/>
      <c r="BI84" s="93"/>
      <c r="BJ84" s="93"/>
      <c r="BK84" s="93"/>
    </row>
    <row r="85" spans="1:63">
      <c r="A85" s="104"/>
      <c r="B85" s="105"/>
      <c r="C85" s="105"/>
      <c r="D85" s="105"/>
      <c r="E85" s="105"/>
      <c r="F85" s="105"/>
      <c r="G85" s="105"/>
      <c r="H85" s="105"/>
      <c r="I85" s="105"/>
      <c r="J85" s="105"/>
      <c r="K85" s="105"/>
      <c r="L85" s="105"/>
      <c r="M85" s="105"/>
      <c r="N85" s="105"/>
      <c r="O85" s="105"/>
      <c r="P85" s="105"/>
      <c r="Q85" s="105"/>
      <c r="R85" s="105"/>
      <c r="S85" s="105"/>
      <c r="T85" s="105"/>
      <c r="U85" s="105"/>
      <c r="V85" s="105"/>
      <c r="W85" s="105"/>
      <c r="X85" s="105"/>
      <c r="Y85" s="105"/>
      <c r="Z85" s="105"/>
      <c r="AA85" s="105"/>
      <c r="AB85" s="105"/>
      <c r="AC85" s="105"/>
      <c r="AD85" s="105"/>
      <c r="AG85" s="105"/>
      <c r="AH85" s="105"/>
      <c r="AI85" s="105"/>
      <c r="AJ85" s="105"/>
      <c r="AK85" s="105"/>
      <c r="AL85" s="105"/>
      <c r="AM85" s="105"/>
      <c r="AN85" s="105"/>
      <c r="AO85" s="105"/>
      <c r="AP85" s="105"/>
      <c r="AQ85" s="105"/>
      <c r="AR85" s="105"/>
      <c r="AS85" s="105"/>
      <c r="AT85" s="105"/>
    </row>
    <row r="86" spans="1:63" s="61" customFormat="1">
      <c r="A86" s="58" t="s">
        <v>19</v>
      </c>
      <c r="B86" s="59" t="str">
        <f t="shared" ref="B86:M86" si="58">B1</f>
        <v>1Q13</v>
      </c>
      <c r="C86" s="59" t="str">
        <f t="shared" si="58"/>
        <v>2Q13</v>
      </c>
      <c r="D86" s="59" t="str">
        <f t="shared" si="58"/>
        <v>3Q13</v>
      </c>
      <c r="E86" s="59" t="str">
        <f t="shared" si="58"/>
        <v>4Q13</v>
      </c>
      <c r="F86" s="59" t="str">
        <f t="shared" si="58"/>
        <v>1Q14</v>
      </c>
      <c r="G86" s="59" t="str">
        <f t="shared" si="58"/>
        <v>2Q14</v>
      </c>
      <c r="H86" s="59" t="str">
        <f t="shared" si="58"/>
        <v>3Q14</v>
      </c>
      <c r="I86" s="59" t="str">
        <f t="shared" si="58"/>
        <v>4Q14</v>
      </c>
      <c r="J86" s="59" t="str">
        <f t="shared" si="58"/>
        <v>1Q15</v>
      </c>
      <c r="K86" s="59" t="str">
        <f t="shared" si="58"/>
        <v>2Q15</v>
      </c>
      <c r="L86" s="59" t="str">
        <f t="shared" si="58"/>
        <v>3Q15</v>
      </c>
      <c r="M86" s="59" t="str">
        <f t="shared" si="58"/>
        <v>4Q15</v>
      </c>
      <c r="N86" s="59" t="s">
        <v>0</v>
      </c>
      <c r="O86" s="59" t="s">
        <v>1</v>
      </c>
      <c r="P86" s="59" t="s">
        <v>2</v>
      </c>
      <c r="Q86" s="59" t="s">
        <v>3</v>
      </c>
      <c r="R86" s="59" t="s">
        <v>4</v>
      </c>
      <c r="S86" s="59" t="str">
        <f t="shared" ref="S86:AI86" si="59">S1</f>
        <v>2Q17</v>
      </c>
      <c r="T86" s="59" t="str">
        <f t="shared" si="59"/>
        <v>3Q17</v>
      </c>
      <c r="U86" s="59" t="str">
        <f t="shared" si="59"/>
        <v>4Q17</v>
      </c>
      <c r="V86" s="59" t="str">
        <f t="shared" si="59"/>
        <v>1Q18</v>
      </c>
      <c r="W86" s="59" t="str">
        <f t="shared" si="59"/>
        <v>2Q18</v>
      </c>
      <c r="X86" s="59" t="str">
        <f t="shared" si="59"/>
        <v>3Q18</v>
      </c>
      <c r="Y86" s="59" t="str">
        <f t="shared" si="59"/>
        <v>4Q18</v>
      </c>
      <c r="Z86" s="59" t="str">
        <f t="shared" si="59"/>
        <v>1Q19</v>
      </c>
      <c r="AA86" s="59" t="str">
        <f t="shared" si="59"/>
        <v>2Q19</v>
      </c>
      <c r="AB86" s="59" t="str">
        <f t="shared" si="59"/>
        <v>3Q19</v>
      </c>
      <c r="AC86" s="59" t="str">
        <f t="shared" si="59"/>
        <v>4Q19</v>
      </c>
      <c r="AD86" s="59" t="str">
        <f t="shared" si="59"/>
        <v>1Q20</v>
      </c>
      <c r="AE86" s="59" t="str">
        <f t="shared" si="59"/>
        <v>2Q20</v>
      </c>
      <c r="AF86" s="59" t="str">
        <f t="shared" si="59"/>
        <v>3Q20</v>
      </c>
      <c r="AG86" s="59" t="str">
        <f t="shared" si="59"/>
        <v>4Q20</v>
      </c>
      <c r="AH86" s="59" t="str">
        <f t="shared" si="59"/>
        <v>1Q21</v>
      </c>
      <c r="AI86" s="59" t="str">
        <f t="shared" si="59"/>
        <v>2Q21</v>
      </c>
      <c r="AJ86" s="59" t="str">
        <f t="shared" ref="AJ86:AO86" si="60">AJ1</f>
        <v>3Q21</v>
      </c>
      <c r="AK86" s="59" t="str">
        <f t="shared" si="60"/>
        <v>4Q21</v>
      </c>
      <c r="AL86" s="59" t="str">
        <f t="shared" si="60"/>
        <v>1Q22</v>
      </c>
      <c r="AM86" s="59" t="str">
        <f t="shared" si="60"/>
        <v>2Q22</v>
      </c>
      <c r="AN86" s="59" t="str">
        <f t="shared" si="60"/>
        <v>3Q22</v>
      </c>
      <c r="AO86" s="59" t="str">
        <f t="shared" si="60"/>
        <v>4Q22</v>
      </c>
      <c r="AP86" s="59" t="str">
        <f>AP1</f>
        <v>1Q23</v>
      </c>
      <c r="AQ86" s="59" t="str">
        <f>AQ1</f>
        <v>2Q23</v>
      </c>
      <c r="AR86" s="59" t="str">
        <f>AR1</f>
        <v>3Q23</v>
      </c>
      <c r="AS86" s="59" t="str">
        <f t="shared" ref="AS86:AT86" si="61">AS1</f>
        <v>4Q23</v>
      </c>
      <c r="AT86" s="59" t="str">
        <f t="shared" si="61"/>
        <v>1Q24</v>
      </c>
      <c r="AU86" s="60"/>
      <c r="AV86" s="58"/>
      <c r="BC86" s="319"/>
    </row>
    <row r="87" spans="1:63" s="61" customFormat="1">
      <c r="A87" s="58" t="s">
        <v>106</v>
      </c>
      <c r="B87" s="59"/>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60"/>
      <c r="AV87" s="58"/>
      <c r="BC87" s="319"/>
    </row>
    <row r="88" spans="1:63">
      <c r="B88" s="106"/>
      <c r="C88" s="106"/>
      <c r="D88" s="106"/>
      <c r="E88" s="106"/>
      <c r="F88" s="106"/>
      <c r="G88" s="106"/>
      <c r="H88" s="106"/>
      <c r="I88" s="106"/>
      <c r="J88" s="106"/>
      <c r="K88" s="106"/>
      <c r="L88" s="106"/>
      <c r="M88" s="106"/>
      <c r="N88" s="106"/>
      <c r="O88" s="106"/>
      <c r="P88" s="106"/>
      <c r="Q88" s="106"/>
      <c r="R88" s="106"/>
      <c r="S88" s="106"/>
      <c r="T88" s="106"/>
      <c r="U88" s="106"/>
      <c r="V88" s="106"/>
      <c r="W88" s="106"/>
      <c r="X88" s="106"/>
      <c r="Y88" s="106"/>
      <c r="Z88" s="106"/>
      <c r="AA88" s="106"/>
      <c r="AB88" s="106"/>
      <c r="AC88" s="106"/>
      <c r="AD88" s="106"/>
      <c r="AE88" s="106"/>
      <c r="AF88" s="106"/>
      <c r="AG88" s="106"/>
      <c r="AH88" s="106"/>
      <c r="AI88" s="106"/>
      <c r="AJ88" s="106"/>
      <c r="AK88" s="106"/>
      <c r="AL88" s="106"/>
      <c r="AM88" s="106"/>
      <c r="AN88" s="106"/>
      <c r="AO88" s="106"/>
      <c r="AP88" s="106"/>
      <c r="AQ88" s="106"/>
      <c r="AR88" s="106"/>
      <c r="AS88" s="106"/>
      <c r="AT88" s="106"/>
    </row>
    <row r="89" spans="1:63">
      <c r="A89" s="30" t="s">
        <v>214</v>
      </c>
      <c r="B89" s="107">
        <f t="shared" ref="B89:AI89" si="62">B10+B13+B20</f>
        <v>38526.242903040002</v>
      </c>
      <c r="C89" s="107">
        <f t="shared" si="62"/>
        <v>37024.622325870005</v>
      </c>
      <c r="D89" s="107">
        <f t="shared" si="62"/>
        <v>34459.266388649994</v>
      </c>
      <c r="E89" s="107">
        <f t="shared" si="62"/>
        <v>36802.236064989884</v>
      </c>
      <c r="F89" s="107">
        <f t="shared" si="62"/>
        <v>36449.367463529896</v>
      </c>
      <c r="G89" s="107">
        <f t="shared" si="62"/>
        <v>36481</v>
      </c>
      <c r="H89" s="107">
        <f t="shared" si="62"/>
        <v>35355</v>
      </c>
      <c r="I89" s="107">
        <f t="shared" si="62"/>
        <v>40444</v>
      </c>
      <c r="J89" s="107">
        <f t="shared" si="62"/>
        <v>40537.077260000005</v>
      </c>
      <c r="K89" s="107">
        <f t="shared" si="62"/>
        <v>38123.452375799898</v>
      </c>
      <c r="L89" s="107">
        <f t="shared" si="62"/>
        <v>36768.59708598</v>
      </c>
      <c r="M89" s="107">
        <f t="shared" si="62"/>
        <v>39784.311455569899</v>
      </c>
      <c r="N89" s="107">
        <f t="shared" si="62"/>
        <v>37252.26841438988</v>
      </c>
      <c r="O89" s="107">
        <f t="shared" si="62"/>
        <v>36482.174676479997</v>
      </c>
      <c r="P89" s="107">
        <f t="shared" si="62"/>
        <v>37095.715428349802</v>
      </c>
      <c r="Q89" s="107">
        <f t="shared" si="62"/>
        <v>41319.496885799999</v>
      </c>
      <c r="R89" s="107">
        <f t="shared" si="62"/>
        <v>38858</v>
      </c>
      <c r="S89" s="107">
        <f t="shared" si="62"/>
        <v>39078.930845430004</v>
      </c>
      <c r="T89" s="107">
        <f t="shared" si="62"/>
        <v>38579.53</v>
      </c>
      <c r="U89" s="107">
        <f t="shared" si="62"/>
        <v>41205.587043359999</v>
      </c>
      <c r="V89" s="107">
        <f t="shared" si="62"/>
        <v>40932.9</v>
      </c>
      <c r="W89" s="107">
        <f t="shared" si="62"/>
        <v>42228</v>
      </c>
      <c r="X89" s="107">
        <f t="shared" si="62"/>
        <v>42110</v>
      </c>
      <c r="Y89" s="107">
        <f t="shared" si="62"/>
        <v>44584</v>
      </c>
      <c r="Z89" s="107">
        <f t="shared" si="62"/>
        <v>43261.716399999998</v>
      </c>
      <c r="AA89" s="107">
        <f t="shared" si="62"/>
        <v>44081.85</v>
      </c>
      <c r="AB89" s="107">
        <f t="shared" si="62"/>
        <v>44733.071499999998</v>
      </c>
      <c r="AC89" s="107">
        <f t="shared" si="62"/>
        <v>48817.655912139999</v>
      </c>
      <c r="AD89" s="107">
        <f t="shared" si="62"/>
        <v>42845</v>
      </c>
      <c r="AE89" s="107">
        <f t="shared" si="62"/>
        <v>42256</v>
      </c>
      <c r="AF89" s="107">
        <f t="shared" si="62"/>
        <v>41715</v>
      </c>
      <c r="AG89" s="107">
        <f t="shared" si="62"/>
        <v>46073.82</v>
      </c>
      <c r="AH89" s="107">
        <f t="shared" si="62"/>
        <v>45861</v>
      </c>
      <c r="AI89" s="107">
        <f t="shared" si="62"/>
        <v>42757</v>
      </c>
      <c r="AJ89" s="107">
        <f t="shared" ref="AJ89:AO89" si="63">AJ10+AJ13+AJ20</f>
        <v>42377</v>
      </c>
      <c r="AK89" s="107">
        <f t="shared" si="63"/>
        <v>50338.253999999994</v>
      </c>
      <c r="AL89" s="107">
        <f t="shared" si="63"/>
        <v>45278.97</v>
      </c>
      <c r="AM89" s="107">
        <f t="shared" si="63"/>
        <v>45272</v>
      </c>
      <c r="AN89" s="107">
        <f t="shared" si="63"/>
        <v>46235</v>
      </c>
      <c r="AO89" s="107">
        <f t="shared" si="63"/>
        <v>48698.590000000004</v>
      </c>
      <c r="AP89" s="107">
        <f>AP10+AP13+AP20</f>
        <v>46712.37</v>
      </c>
      <c r="AQ89" s="107">
        <f>AQ10+AQ13+AQ20</f>
        <v>44774.32</v>
      </c>
      <c r="AR89" s="107">
        <f>AR10+AR13+AR20</f>
        <v>46068.67</v>
      </c>
      <c r="AS89" s="107">
        <f t="shared" ref="AS89:AT89" si="64">AS10+AS13+AS20</f>
        <v>51318</v>
      </c>
      <c r="AT89" s="107">
        <f t="shared" si="64"/>
        <v>53292.880000000005</v>
      </c>
    </row>
    <row r="90" spans="1:63">
      <c r="A90" s="15" t="s">
        <v>20</v>
      </c>
      <c r="B90" s="108"/>
      <c r="C90" s="108"/>
      <c r="D90" s="108"/>
      <c r="E90" s="109"/>
      <c r="F90" s="110">
        <f t="shared" ref="F90:AL90" si="65">(F10+F20+F13)/(B10+B13+B20)-1</f>
        <v>-5.3908071044898698E-2</v>
      </c>
      <c r="G90" s="110">
        <f t="shared" si="65"/>
        <v>-1.4682724406621772E-2</v>
      </c>
      <c r="H90" s="110">
        <f t="shared" si="65"/>
        <v>2.5993983773404894E-2</v>
      </c>
      <c r="I90" s="110">
        <f t="shared" si="65"/>
        <v>9.8954963730438772E-2</v>
      </c>
      <c r="J90" s="110">
        <f t="shared" si="65"/>
        <v>0.11214761958654407</v>
      </c>
      <c r="K90" s="110">
        <f t="shared" si="65"/>
        <v>4.5022131405386245E-2</v>
      </c>
      <c r="L90" s="110">
        <f t="shared" si="65"/>
        <v>3.9982946852779033E-2</v>
      </c>
      <c r="M90" s="110">
        <f t="shared" si="65"/>
        <v>-1.6311159737664394E-2</v>
      </c>
      <c r="N90" s="110">
        <f t="shared" si="65"/>
        <v>-8.1032207244290277E-2</v>
      </c>
      <c r="O90" s="110">
        <f t="shared" si="65"/>
        <v>-4.3051654481369828E-2</v>
      </c>
      <c r="P90" s="110">
        <f t="shared" si="65"/>
        <v>8.8966772815635142E-3</v>
      </c>
      <c r="Q90" s="110">
        <f t="shared" si="65"/>
        <v>3.8587708925025721E-2</v>
      </c>
      <c r="R90" s="110">
        <f t="shared" si="65"/>
        <v>4.3104263282658373E-2</v>
      </c>
      <c r="S90" s="110">
        <f t="shared" si="65"/>
        <v>7.1178765848740166E-2</v>
      </c>
      <c r="T90" s="110">
        <f t="shared" si="65"/>
        <v>3.999962137180435E-2</v>
      </c>
      <c r="U90" s="110">
        <f t="shared" si="65"/>
        <v>-2.7568061333086424E-3</v>
      </c>
      <c r="V90" s="111">
        <f t="shared" si="65"/>
        <v>5.33969838900612E-2</v>
      </c>
      <c r="W90" s="111">
        <f t="shared" si="65"/>
        <v>8.05822750633991E-2</v>
      </c>
      <c r="X90" s="111">
        <f t="shared" si="65"/>
        <v>9.1511482902979946E-2</v>
      </c>
      <c r="Y90" s="111">
        <f t="shared" si="65"/>
        <v>8.1989196103066098E-2</v>
      </c>
      <c r="Z90" s="111">
        <f t="shared" si="65"/>
        <v>5.6893511087658055E-2</v>
      </c>
      <c r="AA90" s="111">
        <f t="shared" si="65"/>
        <v>4.3900966183574752E-2</v>
      </c>
      <c r="AB90" s="111">
        <f t="shared" si="65"/>
        <v>6.2290940394205574E-2</v>
      </c>
      <c r="AC90" s="111">
        <f t="shared" si="65"/>
        <v>9.4959086491566369E-2</v>
      </c>
      <c r="AD90" s="110">
        <f t="shared" si="65"/>
        <v>-9.632451846039003E-3</v>
      </c>
      <c r="AE90" s="110">
        <f t="shared" si="65"/>
        <v>-4.1419541149021577E-2</v>
      </c>
      <c r="AF90" s="110">
        <f t="shared" si="65"/>
        <v>-6.746846122560568E-2</v>
      </c>
      <c r="AG90" s="110">
        <f t="shared" si="65"/>
        <v>-5.6205810395284717E-2</v>
      </c>
      <c r="AH90" s="110">
        <f t="shared" si="65"/>
        <v>7.0393278095460365E-2</v>
      </c>
      <c r="AI90" s="110">
        <f t="shared" si="65"/>
        <v>1.1856304430140074E-2</v>
      </c>
      <c r="AJ90" s="110">
        <f t="shared" si="65"/>
        <v>1.5869591274122019E-2</v>
      </c>
      <c r="AK90" s="110">
        <f t="shared" si="65"/>
        <v>9.2556553808648578E-2</v>
      </c>
      <c r="AL90" s="110">
        <f t="shared" si="65"/>
        <v>-1.2691175508602104E-2</v>
      </c>
      <c r="AM90" s="110">
        <f t="shared" ref="AM90:AT90" si="66">(AM10+AM20+AM13)/(AI10+AI13+AI20)-1</f>
        <v>5.882077788432305E-2</v>
      </c>
      <c r="AN90" s="110">
        <f t="shared" si="66"/>
        <v>9.1039950916770973E-2</v>
      </c>
      <c r="AO90" s="110">
        <f t="shared" si="66"/>
        <v>-3.2572921579679504E-2</v>
      </c>
      <c r="AP90" s="110">
        <f t="shared" si="66"/>
        <v>3.1657080538713744E-2</v>
      </c>
      <c r="AQ90" s="110">
        <f t="shared" si="66"/>
        <v>-1.0993108323025247E-2</v>
      </c>
      <c r="AR90" s="110">
        <f t="shared" si="66"/>
        <v>-3.5974910781875202E-3</v>
      </c>
      <c r="AS90" s="110">
        <f t="shared" si="66"/>
        <v>5.3788210295205641E-2</v>
      </c>
      <c r="AT90" s="110">
        <f t="shared" si="66"/>
        <v>0.14087296362826374</v>
      </c>
    </row>
    <row r="91" spans="1:63">
      <c r="A91" s="15" t="s">
        <v>21</v>
      </c>
      <c r="B91" s="109"/>
      <c r="C91" s="111">
        <f t="shared" ref="C91:T91" si="67">C89/B89-1</f>
        <v>-3.8976564129265423E-2</v>
      </c>
      <c r="D91" s="111">
        <f t="shared" si="67"/>
        <v>-6.9287835393462838E-2</v>
      </c>
      <c r="E91" s="111">
        <f t="shared" si="67"/>
        <v>6.7992442146464382E-2</v>
      </c>
      <c r="F91" s="111">
        <f t="shared" si="67"/>
        <v>-9.5882380852306826E-3</v>
      </c>
      <c r="G91" s="111">
        <f t="shared" si="67"/>
        <v>8.6784870825962201E-4</v>
      </c>
      <c r="H91" s="111">
        <f t="shared" si="67"/>
        <v>-3.08653819796606E-2</v>
      </c>
      <c r="I91" s="111">
        <f t="shared" si="67"/>
        <v>0.1439400367699053</v>
      </c>
      <c r="J91" s="111">
        <f t="shared" si="67"/>
        <v>2.3013861141332193E-3</v>
      </c>
      <c r="K91" s="111">
        <f t="shared" si="67"/>
        <v>-5.954116693513456E-2</v>
      </c>
      <c r="L91" s="111">
        <f t="shared" si="67"/>
        <v>-3.5538630564317275E-2</v>
      </c>
      <c r="M91" s="111">
        <f t="shared" si="67"/>
        <v>8.2018749927769363E-2</v>
      </c>
      <c r="N91" s="111">
        <f t="shared" si="67"/>
        <v>-6.3644259471669851E-2</v>
      </c>
      <c r="O91" s="111">
        <f t="shared" si="67"/>
        <v>-2.0672398505869549E-2</v>
      </c>
      <c r="P91" s="111">
        <f t="shared" si="67"/>
        <v>1.6817548770341029E-2</v>
      </c>
      <c r="Q91" s="111">
        <f t="shared" si="67"/>
        <v>0.11386170636359361</v>
      </c>
      <c r="R91" s="111">
        <f t="shared" si="67"/>
        <v>-5.9572285998620855E-2</v>
      </c>
      <c r="S91" s="111">
        <f t="shared" si="67"/>
        <v>5.6855948692677849E-3</v>
      </c>
      <c r="T91" s="111">
        <f t="shared" si="67"/>
        <v>-1.277928629637537E-2</v>
      </c>
      <c r="U91" s="111">
        <f t="shared" ref="U91:AG91" si="68">U89/T89-1</f>
        <v>6.8068663443022759E-2</v>
      </c>
      <c r="V91" s="111">
        <f t="shared" si="68"/>
        <v>-6.617720142490735E-3</v>
      </c>
      <c r="W91" s="111">
        <f t="shared" si="68"/>
        <v>3.1639585761086941E-2</v>
      </c>
      <c r="X91" s="111">
        <f t="shared" si="68"/>
        <v>-2.7943544567585743E-3</v>
      </c>
      <c r="Y91" s="111">
        <f t="shared" si="68"/>
        <v>5.8750890524815969E-2</v>
      </c>
      <c r="Z91" s="111">
        <f t="shared" si="68"/>
        <v>-2.9658254082182034E-2</v>
      </c>
      <c r="AA91" s="111">
        <f t="shared" si="68"/>
        <v>1.8957491016237116E-2</v>
      </c>
      <c r="AB91" s="111">
        <f t="shared" si="68"/>
        <v>1.4773007484939926E-2</v>
      </c>
      <c r="AC91" s="111">
        <f t="shared" si="68"/>
        <v>9.1310171092096937E-2</v>
      </c>
      <c r="AD91" s="111">
        <f>AD89/AC89-1</f>
        <v>-0.12234622495781733</v>
      </c>
      <c r="AE91" s="111">
        <f t="shared" si="68"/>
        <v>-1.3747228381374765E-2</v>
      </c>
      <c r="AF91" s="111">
        <f t="shared" si="68"/>
        <v>-1.2802915562286965E-2</v>
      </c>
      <c r="AG91" s="111">
        <f t="shared" si="68"/>
        <v>0.10449047105357789</v>
      </c>
      <c r="AH91" s="111">
        <f t="shared" ref="AH91:AT91" si="69">AH89/AG89-1</f>
        <v>-4.6191090732220497E-3</v>
      </c>
      <c r="AI91" s="111">
        <f t="shared" si="69"/>
        <v>-6.7682780576088564E-2</v>
      </c>
      <c r="AJ91" s="111">
        <f t="shared" si="69"/>
        <v>-8.8874336365974971E-3</v>
      </c>
      <c r="AK91" s="111">
        <f t="shared" si="69"/>
        <v>0.18786733369516462</v>
      </c>
      <c r="AL91" s="111">
        <f t="shared" si="69"/>
        <v>-0.1005057505570216</v>
      </c>
      <c r="AM91" s="111">
        <f t="shared" si="69"/>
        <v>-1.5393459701051881E-4</v>
      </c>
      <c r="AN91" s="111">
        <f t="shared" si="69"/>
        <v>2.1271426047004827E-2</v>
      </c>
      <c r="AO91" s="111">
        <f t="shared" si="69"/>
        <v>5.328409213799068E-2</v>
      </c>
      <c r="AP91" s="111">
        <f t="shared" si="69"/>
        <v>-4.0785985795481983E-2</v>
      </c>
      <c r="AQ91" s="111">
        <f t="shared" si="69"/>
        <v>-4.1489010298557005E-2</v>
      </c>
      <c r="AR91" s="111">
        <f t="shared" si="69"/>
        <v>2.8908311728687242E-2</v>
      </c>
      <c r="AS91" s="111">
        <f t="shared" si="69"/>
        <v>0.11394576834972669</v>
      </c>
      <c r="AT91" s="111">
        <f t="shared" si="69"/>
        <v>3.8483183288514855E-2</v>
      </c>
    </row>
    <row r="92" spans="1:63">
      <c r="B92" s="112"/>
      <c r="C92" s="112"/>
      <c r="D92" s="112"/>
      <c r="E92" s="112"/>
      <c r="F92" s="112"/>
      <c r="G92" s="112"/>
      <c r="H92" s="112"/>
      <c r="I92" s="112"/>
      <c r="J92" s="112"/>
      <c r="K92" s="112"/>
      <c r="L92" s="112"/>
      <c r="M92" s="112"/>
      <c r="N92" s="112"/>
      <c r="O92" s="112"/>
      <c r="P92" s="112"/>
      <c r="Q92" s="112"/>
      <c r="R92" s="112"/>
      <c r="S92" s="112"/>
      <c r="T92" s="112"/>
      <c r="U92" s="112"/>
      <c r="V92" s="112"/>
      <c r="W92" s="112"/>
      <c r="X92" s="112"/>
      <c r="Y92" s="112"/>
      <c r="Z92" s="112"/>
      <c r="AA92" s="112"/>
      <c r="AB92" s="112"/>
      <c r="AC92" s="112"/>
      <c r="AD92" s="112"/>
      <c r="AE92" s="112"/>
      <c r="AF92" s="112"/>
      <c r="AG92" s="112"/>
      <c r="AH92" s="112"/>
      <c r="AI92" s="112"/>
      <c r="AJ92" s="112"/>
      <c r="AK92" s="112"/>
      <c r="AL92" s="112"/>
      <c r="AM92" s="112"/>
      <c r="AN92" s="112"/>
      <c r="AO92" s="112"/>
      <c r="AP92" s="112"/>
      <c r="AQ92" s="112"/>
      <c r="AR92" s="112"/>
      <c r="AS92" s="112"/>
      <c r="AT92" s="112"/>
    </row>
    <row r="93" spans="1:63">
      <c r="A93" s="113" t="s">
        <v>219</v>
      </c>
      <c r="B93" s="112"/>
      <c r="C93" s="112"/>
      <c r="D93" s="112"/>
      <c r="E93" s="112"/>
      <c r="F93" s="112"/>
      <c r="G93" s="112"/>
      <c r="H93" s="112"/>
      <c r="I93" s="112"/>
      <c r="J93" s="112"/>
      <c r="K93" s="112"/>
      <c r="L93" s="112"/>
      <c r="M93" s="112"/>
      <c r="N93" s="112"/>
      <c r="O93" s="112"/>
      <c r="P93" s="112"/>
      <c r="Q93" s="112"/>
      <c r="R93" s="112"/>
      <c r="S93" s="112"/>
      <c r="T93" s="112"/>
      <c r="U93" s="112"/>
      <c r="V93" s="112"/>
      <c r="W93" s="112"/>
      <c r="X93" s="112"/>
      <c r="Y93" s="112"/>
      <c r="Z93" s="112"/>
      <c r="AA93" s="112"/>
      <c r="AB93" s="112"/>
      <c r="AC93" s="112"/>
      <c r="AD93" s="111">
        <f>AD5/Z5-1</f>
        <v>-1.1198743054774529E-2</v>
      </c>
      <c r="AE93" s="111">
        <f t="shared" ref="AE93:AT93" si="70">AE5/AA5-1</f>
        <v>-7.8209849572436152E-2</v>
      </c>
      <c r="AF93" s="111">
        <f t="shared" si="70"/>
        <v>-8.332552745633437E-2</v>
      </c>
      <c r="AG93" s="111">
        <f t="shared" si="70"/>
        <v>-8.6728403513592789E-2</v>
      </c>
      <c r="AH93" s="111">
        <f t="shared" si="70"/>
        <v>-3.2405881189424446E-2</v>
      </c>
      <c r="AI93" s="111">
        <f t="shared" si="70"/>
        <v>-1.4829360780065026E-2</v>
      </c>
      <c r="AJ93" s="111">
        <f t="shared" si="70"/>
        <v>2.397506593143639E-4</v>
      </c>
      <c r="AK93" s="111">
        <f t="shared" si="70"/>
        <v>1.9855632994588257E-2</v>
      </c>
      <c r="AL93" s="111">
        <f t="shared" si="70"/>
        <v>-1.7186126537426349E-2</v>
      </c>
      <c r="AM93" s="111">
        <f t="shared" si="70"/>
        <v>4.0896281531377365E-3</v>
      </c>
      <c r="AN93" s="111">
        <f t="shared" si="70"/>
        <v>-3.3063963840570532E-3</v>
      </c>
      <c r="AO93" s="111">
        <f t="shared" si="70"/>
        <v>-2.2601428472460716E-3</v>
      </c>
      <c r="AP93" s="111">
        <f t="shared" si="70"/>
        <v>1.4260967595107532E-2</v>
      </c>
      <c r="AQ93" s="111">
        <f t="shared" si="70"/>
        <v>9.5139815860629806E-3</v>
      </c>
      <c r="AR93" s="111">
        <f t="shared" si="70"/>
        <v>7.0088609647569466E-3</v>
      </c>
      <c r="AS93" s="111">
        <f t="shared" si="70"/>
        <v>1.8318211824413844E-2</v>
      </c>
      <c r="AT93" s="111">
        <f t="shared" si="70"/>
        <v>3.6950298978568163E-2</v>
      </c>
    </row>
    <row r="94" spans="1:63">
      <c r="A94" s="113" t="s">
        <v>66</v>
      </c>
      <c r="B94" s="112"/>
      <c r="C94" s="112"/>
      <c r="D94" s="112"/>
      <c r="E94" s="112"/>
      <c r="F94" s="112"/>
      <c r="G94" s="112"/>
      <c r="H94" s="112"/>
      <c r="I94" s="112"/>
      <c r="J94" s="112"/>
      <c r="K94" s="112"/>
      <c r="L94" s="112"/>
      <c r="M94" s="112"/>
      <c r="N94" s="112"/>
      <c r="O94" s="112"/>
      <c r="P94" s="112"/>
      <c r="Q94" s="112"/>
      <c r="R94" s="112"/>
      <c r="S94" s="112"/>
      <c r="T94" s="112"/>
      <c r="U94" s="112"/>
      <c r="V94" s="112"/>
      <c r="W94" s="112"/>
      <c r="X94" s="112"/>
      <c r="Y94" s="112"/>
      <c r="Z94" s="112"/>
      <c r="AA94" s="112"/>
      <c r="AB94" s="112"/>
      <c r="AC94" s="112"/>
      <c r="AD94" s="111">
        <f>AD8/Z8-1</f>
        <v>0.27292625565637207</v>
      </c>
      <c r="AE94" s="111">
        <f t="shared" ref="AE94:AT94" si="71">AE8/AA8-1</f>
        <v>0.21941499960149824</v>
      </c>
      <c r="AF94" s="111">
        <f t="shared" si="71"/>
        <v>0.21022692602360782</v>
      </c>
      <c r="AG94" s="111">
        <f t="shared" si="71"/>
        <v>0.17287970253441176</v>
      </c>
      <c r="AH94" s="111">
        <f t="shared" si="71"/>
        <v>0.17012195121951224</v>
      </c>
      <c r="AI94" s="111">
        <f t="shared" si="71"/>
        <v>0.2109328579916816</v>
      </c>
      <c r="AJ94" s="111">
        <f t="shared" si="71"/>
        <v>0.22633053221288524</v>
      </c>
      <c r="AK94" s="111">
        <f t="shared" si="71"/>
        <v>0.2368072845500353</v>
      </c>
      <c r="AL94" s="111">
        <f t="shared" si="71"/>
        <v>0.27017196456487746</v>
      </c>
      <c r="AM94" s="111">
        <f t="shared" si="71"/>
        <v>0.22031403336604516</v>
      </c>
      <c r="AN94" s="111">
        <f t="shared" si="71"/>
        <v>0.1608497030607583</v>
      </c>
      <c r="AO94" s="111">
        <f t="shared" si="71"/>
        <v>0.134591165777316</v>
      </c>
      <c r="AP94" s="111">
        <f t="shared" si="71"/>
        <v>0.11162439588752227</v>
      </c>
      <c r="AQ94" s="111">
        <f t="shared" si="71"/>
        <v>0.14947728186570175</v>
      </c>
      <c r="AR94" s="111">
        <f t="shared" si="71"/>
        <v>0.18896147337767122</v>
      </c>
      <c r="AS94" s="111">
        <f t="shared" si="71"/>
        <v>0.93704928874115057</v>
      </c>
      <c r="AT94" s="111">
        <f t="shared" si="71"/>
        <v>1.6269108409545532</v>
      </c>
    </row>
    <row r="95" spans="1:63" ht="15" thickBot="1">
      <c r="A95" s="113" t="s">
        <v>372</v>
      </c>
      <c r="B95" s="112"/>
      <c r="C95" s="112"/>
      <c r="D95" s="112"/>
      <c r="E95" s="112"/>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C95" s="112"/>
      <c r="AD95" s="111">
        <f>AD9/Z9-1</f>
        <v>3.4924049928594103E-2</v>
      </c>
      <c r="AE95" s="111">
        <f t="shared" ref="AE95:AT95" si="72">AE9/AA9-1</f>
        <v>-1.5406214209184643E-2</v>
      </c>
      <c r="AF95" s="111">
        <f t="shared" si="72"/>
        <v>1.0958508431112124E-2</v>
      </c>
      <c r="AG95" s="111">
        <f t="shared" si="72"/>
        <v>8.5350969784931952E-3</v>
      </c>
      <c r="AH95" s="111">
        <f t="shared" si="72"/>
        <v>3.4946236559139754E-2</v>
      </c>
      <c r="AI95" s="111">
        <f t="shared" si="72"/>
        <v>0.14165103189493444</v>
      </c>
      <c r="AJ95" s="111">
        <f t="shared" si="72"/>
        <v>0.22212543554006969</v>
      </c>
      <c r="AK95" s="111">
        <f t="shared" si="72"/>
        <v>0.23916794086623772</v>
      </c>
      <c r="AL95" s="111">
        <f t="shared" si="72"/>
        <v>0.28670995670995669</v>
      </c>
      <c r="AM95" s="111">
        <f t="shared" si="72"/>
        <v>0.30484798685291703</v>
      </c>
      <c r="AN95" s="111">
        <f t="shared" si="72"/>
        <v>5.5923022095509589E-2</v>
      </c>
      <c r="AO95" s="111">
        <f t="shared" si="72"/>
        <v>0.13344198905964411</v>
      </c>
      <c r="AP95" s="111">
        <f t="shared" si="72"/>
        <v>5.2363489553544307E-2</v>
      </c>
      <c r="AQ95" s="111">
        <f t="shared" si="72"/>
        <v>-2.3431989924433294E-2</v>
      </c>
      <c r="AR95" s="111">
        <f t="shared" si="72"/>
        <v>0.17972810605753775</v>
      </c>
      <c r="AS95" s="111">
        <f t="shared" si="72"/>
        <v>0.13930093379596209</v>
      </c>
      <c r="AT95" s="111">
        <f t="shared" si="72"/>
        <v>0.26596418089861062</v>
      </c>
    </row>
    <row r="96" spans="1:63">
      <c r="A96" s="30" t="s">
        <v>164</v>
      </c>
      <c r="B96" s="114"/>
      <c r="C96" s="115"/>
      <c r="D96" s="115"/>
      <c r="E96" s="115"/>
      <c r="F96" s="116">
        <f t="shared" ref="F96:Y96" si="73">F10/B10-1</f>
        <v>-1.80634254864116E-2</v>
      </c>
      <c r="G96" s="116">
        <f t="shared" si="73"/>
        <v>1.7297831932704177E-2</v>
      </c>
      <c r="H96" s="116">
        <f t="shared" si="73"/>
        <v>1.5053188742879087E-2</v>
      </c>
      <c r="I96" s="116">
        <f t="shared" si="73"/>
        <v>3.5393160286938619E-2</v>
      </c>
      <c r="J96" s="116">
        <f t="shared" si="73"/>
        <v>4.6317974809389595E-2</v>
      </c>
      <c r="K96" s="116">
        <f t="shared" si="73"/>
        <v>2.9200771284958016E-2</v>
      </c>
      <c r="L96" s="116">
        <f t="shared" si="73"/>
        <v>1.9536430201483768E-2</v>
      </c>
      <c r="M96" s="116">
        <f t="shared" si="73"/>
        <v>-4.9827152668409092E-3</v>
      </c>
      <c r="N96" s="117">
        <f t="shared" si="73"/>
        <v>-5.3193830810841503E-3</v>
      </c>
      <c r="O96" s="118">
        <f t="shared" si="73"/>
        <v>-9.8297385081568267E-3</v>
      </c>
      <c r="P96" s="118">
        <f t="shared" si="73"/>
        <v>2.2382165087489359E-2</v>
      </c>
      <c r="Q96" s="118">
        <f t="shared" si="73"/>
        <v>5.7889495722884599E-2</v>
      </c>
      <c r="R96" s="118">
        <f t="shared" si="73"/>
        <v>4.0339469166966957E-2</v>
      </c>
      <c r="S96" s="118">
        <f t="shared" si="73"/>
        <v>6.5761896647920315E-2</v>
      </c>
      <c r="T96" s="118">
        <f t="shared" si="73"/>
        <v>5.9714953997192843E-2</v>
      </c>
      <c r="U96" s="118">
        <f t="shared" si="73"/>
        <v>3.142257332351317E-2</v>
      </c>
      <c r="V96" s="118">
        <f t="shared" si="73"/>
        <v>5.6848616247927586E-2</v>
      </c>
      <c r="W96" s="118">
        <f t="shared" si="73"/>
        <v>4.0776038765260481E-2</v>
      </c>
      <c r="X96" s="118">
        <f t="shared" si="73"/>
        <v>2.0909951391696158E-2</v>
      </c>
      <c r="Y96" s="118">
        <f t="shared" si="73"/>
        <v>3.2872343687712746E-2</v>
      </c>
      <c r="Z96" s="119">
        <v>2.4590534861480107E-2</v>
      </c>
      <c r="AA96" s="119">
        <v>5.6032939491586164E-2</v>
      </c>
      <c r="AB96" s="119">
        <v>7.2221886883563791E-2</v>
      </c>
      <c r="AC96" s="119">
        <v>5.6060030282338413E-2</v>
      </c>
      <c r="AD96" s="118">
        <f t="shared" ref="AD96:AM96" si="74">AD10/Z10-1</f>
        <v>1.3842040947507073E-3</v>
      </c>
      <c r="AE96" s="118">
        <f t="shared" si="74"/>
        <v>-6.433443414476514E-2</v>
      </c>
      <c r="AF96" s="118">
        <f t="shared" si="74"/>
        <v>-6.7654871253018167E-2</v>
      </c>
      <c r="AG96" s="118">
        <f t="shared" si="74"/>
        <v>-7.1527855738327206E-2</v>
      </c>
      <c r="AH96" s="118">
        <f t="shared" si="74"/>
        <v>-2.0096705953460248E-2</v>
      </c>
      <c r="AI96" s="118">
        <f t="shared" si="74"/>
        <v>2.1062412885239912E-3</v>
      </c>
      <c r="AJ96" s="118">
        <f t="shared" si="74"/>
        <v>2.075941487706201E-2</v>
      </c>
      <c r="AK96" s="118">
        <f t="shared" si="74"/>
        <v>4.0732301386870118E-2</v>
      </c>
      <c r="AL96" s="118">
        <f t="shared" si="74"/>
        <v>1.0645489591364798E-2</v>
      </c>
      <c r="AM96" s="118">
        <f t="shared" si="74"/>
        <v>2.9054492628195261E-2</v>
      </c>
      <c r="AN96" s="118">
        <f t="shared" ref="AN96:AT96" si="75">AN10/AJ10-1</f>
        <v>1.0153367686068782E-2</v>
      </c>
      <c r="AO96" s="118">
        <f t="shared" si="75"/>
        <v>1.3282190402615912E-2</v>
      </c>
      <c r="AP96" s="118">
        <f t="shared" si="75"/>
        <v>2.3230876363816044E-2</v>
      </c>
      <c r="AQ96" s="118">
        <f t="shared" si="75"/>
        <v>1.8307452016940617E-2</v>
      </c>
      <c r="AR96" s="118">
        <f t="shared" si="75"/>
        <v>2.8688198007847943E-2</v>
      </c>
      <c r="AS96" s="118">
        <f t="shared" si="75"/>
        <v>9.5000085696943737E-2</v>
      </c>
      <c r="AT96" s="118">
        <f t="shared" si="75"/>
        <v>0.17611013657025376</v>
      </c>
      <c r="AV96" s="30" t="s">
        <v>438</v>
      </c>
    </row>
    <row r="97" spans="1:55" ht="15" thickBot="1">
      <c r="A97" s="15" t="s">
        <v>165</v>
      </c>
      <c r="B97" s="112"/>
      <c r="C97" s="110">
        <f t="shared" ref="C97:Y97" si="76">C10/B10-1</f>
        <v>-1.3546348702397237E-2</v>
      </c>
      <c r="D97" s="110">
        <f t="shared" si="76"/>
        <v>-5.3042143048186441E-3</v>
      </c>
      <c r="E97" s="110">
        <f t="shared" si="76"/>
        <v>2.2099456793835959E-3</v>
      </c>
      <c r="F97" s="110">
        <f t="shared" si="76"/>
        <v>-1.4777060539580278E-3</v>
      </c>
      <c r="G97" s="110">
        <f t="shared" si="76"/>
        <v>2.1977576570312296E-2</v>
      </c>
      <c r="H97" s="110">
        <f t="shared" si="76"/>
        <v>-7.4989866234292935E-3</v>
      </c>
      <c r="I97" s="110">
        <f t="shared" si="76"/>
        <v>2.2292560070791723E-2</v>
      </c>
      <c r="J97" s="110">
        <f t="shared" si="76"/>
        <v>9.0580703798650575E-3</v>
      </c>
      <c r="K97" s="110">
        <f t="shared" si="76"/>
        <v>5.2585689677275838E-3</v>
      </c>
      <c r="L97" s="110">
        <f t="shared" si="76"/>
        <v>-1.6818711779668316E-2</v>
      </c>
      <c r="M97" s="110">
        <f t="shared" si="76"/>
        <v>-2.2928684132187405E-3</v>
      </c>
      <c r="N97" s="120">
        <f t="shared" si="76"/>
        <v>8.7166518133621196E-3</v>
      </c>
      <c r="O97" s="121">
        <f t="shared" si="76"/>
        <v>7.0024807051383142E-4</v>
      </c>
      <c r="P97" s="121">
        <f t="shared" si="76"/>
        <v>1.5165828763369804E-2</v>
      </c>
      <c r="Q97" s="121">
        <f t="shared" si="76"/>
        <v>3.2357498355955361E-2</v>
      </c>
      <c r="R97" s="121">
        <f t="shared" si="76"/>
        <v>-8.0176140039045496E-3</v>
      </c>
      <c r="S97" s="121">
        <f t="shared" si="76"/>
        <v>2.5154025169940253E-2</v>
      </c>
      <c r="T97" s="121">
        <f t="shared" si="76"/>
        <v>9.405959165087463E-3</v>
      </c>
      <c r="U97" s="121">
        <f t="shared" si="76"/>
        <v>4.7955098942054075E-3</v>
      </c>
      <c r="V97" s="121">
        <f t="shared" si="76"/>
        <v>1.6436171843856373E-2</v>
      </c>
      <c r="W97" s="121">
        <f t="shared" si="76"/>
        <v>9.5634597399463228E-3</v>
      </c>
      <c r="X97" s="121">
        <f t="shared" si="76"/>
        <v>-9.8613435333492205E-3</v>
      </c>
      <c r="Y97" s="121">
        <f t="shared" si="76"/>
        <v>1.6569083117039973E-2</v>
      </c>
      <c r="Z97" s="122">
        <v>8.2831101742719682E-3</v>
      </c>
      <c r="AA97" s="122">
        <v>4.2164772392674132E-2</v>
      </c>
      <c r="AB97" s="122">
        <v>3.7576990450358672E-3</v>
      </c>
      <c r="AC97" s="122">
        <v>1.2460945196612894E-3</v>
      </c>
      <c r="AD97" s="121">
        <f t="shared" ref="AD97:AT97" si="77">AD10/AC10-1</f>
        <v>-4.2580155339850712E-2</v>
      </c>
      <c r="AE97" s="121">
        <f t="shared" si="77"/>
        <v>-2.4327591417346639E-2</v>
      </c>
      <c r="AF97" s="121">
        <f t="shared" si="77"/>
        <v>-4.8009911723710941E-3</v>
      </c>
      <c r="AG97" s="121">
        <f t="shared" si="77"/>
        <v>-1.2598817304699805E-3</v>
      </c>
      <c r="AH97" s="121">
        <f t="shared" si="77"/>
        <v>1.0454503526384995E-2</v>
      </c>
      <c r="AI97" s="121">
        <f t="shared" si="77"/>
        <v>-2.2205088666152895E-3</v>
      </c>
      <c r="AJ97" s="121">
        <f t="shared" si="77"/>
        <v>1.372361141161571E-2</v>
      </c>
      <c r="AK97" s="121">
        <f t="shared" si="77"/>
        <v>1.8282159953654231E-2</v>
      </c>
      <c r="AL97" s="121">
        <f t="shared" si="77"/>
        <v>-1.8756999215488901E-2</v>
      </c>
      <c r="AM97" s="121">
        <f t="shared" si="77"/>
        <v>1.5954138793256467E-2</v>
      </c>
      <c r="AN97" s="121">
        <f t="shared" si="77"/>
        <v>-4.8959240681224481E-3</v>
      </c>
      <c r="AO97" s="121">
        <f t="shared" si="77"/>
        <v>2.1436160579535235E-2</v>
      </c>
      <c r="AP97" s="121">
        <f t="shared" si="77"/>
        <v>-9.122882916107411E-3</v>
      </c>
      <c r="AQ97" s="121">
        <f t="shared" si="77"/>
        <v>1.106572752871493E-2</v>
      </c>
      <c r="AR97" s="121">
        <f t="shared" si="77"/>
        <v>5.2482839766141431E-3</v>
      </c>
      <c r="AS97" s="121">
        <f t="shared" si="77"/>
        <v>8.7280563279112489E-2</v>
      </c>
      <c r="AT97" s="121">
        <f t="shared" si="77"/>
        <v>6.427445688840927E-2</v>
      </c>
    </row>
    <row r="98" spans="1:55">
      <c r="B98" s="112"/>
      <c r="C98" s="112"/>
      <c r="D98" s="112"/>
      <c r="E98" s="112"/>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C98" s="112"/>
      <c r="AD98" s="112"/>
      <c r="AE98" s="112"/>
      <c r="AF98" s="112"/>
      <c r="AG98" s="112"/>
      <c r="AH98" s="112"/>
      <c r="AI98" s="112"/>
      <c r="AJ98" s="112"/>
      <c r="AK98" s="112"/>
      <c r="AL98" s="112"/>
      <c r="AM98" s="112"/>
      <c r="AN98" s="112"/>
      <c r="AO98" s="112"/>
      <c r="AP98" s="112"/>
      <c r="AQ98" s="112"/>
      <c r="AR98" s="112"/>
      <c r="AS98" s="112"/>
      <c r="AT98" s="112"/>
    </row>
    <row r="99" spans="1:55">
      <c r="A99" s="15" t="s">
        <v>115</v>
      </c>
      <c r="B99" s="112"/>
      <c r="C99" s="112"/>
      <c r="D99" s="112"/>
      <c r="E99" s="112"/>
      <c r="F99" s="110">
        <f t="shared" ref="F99:Y99" si="78">F49/B49-1</f>
        <v>-0.16517258151201297</v>
      </c>
      <c r="G99" s="110">
        <f t="shared" si="78"/>
        <v>-8.5162120851441814E-2</v>
      </c>
      <c r="H99" s="110">
        <f t="shared" si="78"/>
        <v>-6.1301306999432148E-2</v>
      </c>
      <c r="I99" s="110">
        <f t="shared" si="78"/>
        <v>-4.4038278728410152E-2</v>
      </c>
      <c r="J99" s="110">
        <f t="shared" si="78"/>
        <v>-1.1922907417587503E-3</v>
      </c>
      <c r="K99" s="110">
        <f t="shared" si="78"/>
        <v>-9.774007971516796E-2</v>
      </c>
      <c r="L99" s="110">
        <f t="shared" si="78"/>
        <v>-9.1798442920059897E-2</v>
      </c>
      <c r="M99" s="110">
        <f t="shared" si="78"/>
        <v>-3.3509344360570514E-2</v>
      </c>
      <c r="N99" s="110">
        <f t="shared" si="78"/>
        <v>0.23291419357952159</v>
      </c>
      <c r="O99" s="110">
        <f t="shared" si="78"/>
        <v>2.0455498288009855E-2</v>
      </c>
      <c r="P99" s="110">
        <f t="shared" si="78"/>
        <v>0.18726023423615645</v>
      </c>
      <c r="Q99" s="110">
        <f t="shared" si="78"/>
        <v>0.26025893108019238</v>
      </c>
      <c r="R99" s="110">
        <f t="shared" si="78"/>
        <v>-0.18182692143682799</v>
      </c>
      <c r="S99" s="110">
        <f t="shared" si="78"/>
        <v>8.7502690699159169E-2</v>
      </c>
      <c r="T99" s="110">
        <f t="shared" si="78"/>
        <v>-1.3685227927896393E-2</v>
      </c>
      <c r="U99" s="110">
        <f t="shared" si="78"/>
        <v>-0.1378058759182752</v>
      </c>
      <c r="V99" s="111">
        <f t="shared" si="78"/>
        <v>6.0786303965354005E-2</v>
      </c>
      <c r="W99" s="111">
        <f t="shared" si="78"/>
        <v>8.4123620435309299E-2</v>
      </c>
      <c r="X99" s="111">
        <f t="shared" si="78"/>
        <v>0.16306832089732204</v>
      </c>
      <c r="Y99" s="111">
        <f t="shared" si="78"/>
        <v>0.22328664360762818</v>
      </c>
      <c r="Z99" s="123">
        <v>0.14261515791353796</v>
      </c>
      <c r="AA99" s="123">
        <v>0.10181934285382543</v>
      </c>
      <c r="AB99" s="123">
        <v>1.8512614627717916E-2</v>
      </c>
      <c r="AC99" s="123">
        <v>7.4008017649590974E-2</v>
      </c>
      <c r="AD99" s="111">
        <f t="shared" ref="AD99:AT99" si="79">AD49/Z49-1</f>
        <v>-0.19341438538822342</v>
      </c>
      <c r="AE99" s="111">
        <f t="shared" si="79"/>
        <v>-0.24012274184586524</v>
      </c>
      <c r="AF99" s="111">
        <f t="shared" si="79"/>
        <v>-0.21664821480150009</v>
      </c>
      <c r="AG99" s="111">
        <f t="shared" si="79"/>
        <v>-0.27955671965271001</v>
      </c>
      <c r="AH99" s="111">
        <f t="shared" si="79"/>
        <v>-2.695229443887559E-4</v>
      </c>
      <c r="AI99" s="111">
        <f t="shared" si="79"/>
        <v>-5.2147679931044411E-2</v>
      </c>
      <c r="AJ99" s="111">
        <f t="shared" si="79"/>
        <v>-1.5967054403583592E-2</v>
      </c>
      <c r="AK99" s="111">
        <f t="shared" si="79"/>
        <v>3.2962843332910108E-2</v>
      </c>
      <c r="AL99" s="111">
        <f t="shared" si="79"/>
        <v>5.9767491619713287E-3</v>
      </c>
      <c r="AM99" s="111">
        <f t="shared" si="79"/>
        <v>0.10162170354652922</v>
      </c>
      <c r="AN99" s="111">
        <f t="shared" si="79"/>
        <v>7.7389133627018936E-2</v>
      </c>
      <c r="AO99" s="111">
        <f t="shared" si="79"/>
        <v>3.412537315894526E-2</v>
      </c>
      <c r="AP99" s="111">
        <f t="shared" si="79"/>
        <v>4.4416085304293418E-2</v>
      </c>
      <c r="AQ99" s="111">
        <f t="shared" si="79"/>
        <v>-5.484625438536006E-3</v>
      </c>
      <c r="AR99" s="111">
        <f t="shared" si="79"/>
        <v>-2.7677449427696676E-2</v>
      </c>
      <c r="AS99" s="111">
        <f t="shared" si="79"/>
        <v>0.15341288793750785</v>
      </c>
      <c r="AT99" s="111">
        <f t="shared" si="79"/>
        <v>8.3061349726568201E-2</v>
      </c>
    </row>
    <row r="100" spans="1:55" ht="15" thickBot="1">
      <c r="B100" s="112"/>
      <c r="C100" s="112"/>
      <c r="D100" s="112"/>
      <c r="E100" s="112"/>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C100" s="112"/>
      <c r="AD100" s="112"/>
      <c r="AE100" s="112"/>
      <c r="AF100" s="112"/>
      <c r="AG100" s="112"/>
      <c r="AH100" s="112"/>
      <c r="AI100" s="112"/>
      <c r="AJ100" s="112"/>
      <c r="AK100" s="112"/>
      <c r="AL100" s="112"/>
      <c r="AM100" s="112"/>
      <c r="AN100" s="112"/>
      <c r="AO100" s="112"/>
      <c r="AP100" s="112"/>
      <c r="AQ100" s="112"/>
      <c r="AR100" s="112"/>
      <c r="AS100" s="112"/>
      <c r="AT100" s="112"/>
    </row>
    <row r="101" spans="1:55" ht="15" thickBot="1">
      <c r="A101" s="30" t="s">
        <v>116</v>
      </c>
      <c r="B101" s="114"/>
      <c r="C101" s="115"/>
      <c r="D101" s="115"/>
      <c r="E101" s="115"/>
      <c r="F101" s="116">
        <f t="shared" ref="F101:Y101" si="80">F52/B52-1</f>
        <v>2.0950765512787628E-2</v>
      </c>
      <c r="G101" s="116">
        <f t="shared" si="80"/>
        <v>7.6680840486609281E-3</v>
      </c>
      <c r="H101" s="116">
        <f t="shared" si="80"/>
        <v>8.8700219201809372E-2</v>
      </c>
      <c r="I101" s="116">
        <f t="shared" si="80"/>
        <v>0.1145575506262293</v>
      </c>
      <c r="J101" s="116">
        <f t="shared" si="80"/>
        <v>9.0679761314507612E-2</v>
      </c>
      <c r="K101" s="116">
        <f t="shared" si="80"/>
        <v>0.15941238032845151</v>
      </c>
      <c r="L101" s="116">
        <f t="shared" si="80"/>
        <v>9.8600258016574349E-2</v>
      </c>
      <c r="M101" s="116">
        <f t="shared" si="80"/>
        <v>-8.144015511303726E-3</v>
      </c>
      <c r="N101" s="124">
        <f t="shared" si="80"/>
        <v>-0.23139463402413107</v>
      </c>
      <c r="O101" s="125">
        <f t="shared" si="80"/>
        <v>-5.9948989513148532E-2</v>
      </c>
      <c r="P101" s="125">
        <f t="shared" si="80"/>
        <v>-0.10464729428078312</v>
      </c>
      <c r="Q101" s="125">
        <f t="shared" si="80"/>
        <v>-0.11488146417212253</v>
      </c>
      <c r="R101" s="125">
        <f t="shared" si="80"/>
        <v>0.30652272330397934</v>
      </c>
      <c r="S101" s="125">
        <f t="shared" si="80"/>
        <v>2.0137894237274079E-2</v>
      </c>
      <c r="T101" s="125">
        <f t="shared" si="80"/>
        <v>0.10797449911800516</v>
      </c>
      <c r="U101" s="125">
        <f t="shared" si="80"/>
        <v>0.20417960336807361</v>
      </c>
      <c r="V101" s="125">
        <f t="shared" si="80"/>
        <v>6.8788547501838826E-2</v>
      </c>
      <c r="W101" s="125">
        <f t="shared" si="80"/>
        <v>0.10105247842143439</v>
      </c>
      <c r="X101" s="125">
        <f t="shared" si="80"/>
        <v>7.3825465256578404E-3</v>
      </c>
      <c r="Y101" s="125">
        <f t="shared" si="80"/>
        <v>-1.2128955451356283E-2</v>
      </c>
      <c r="Z101" s="126">
        <v>8.2812913609269234E-3</v>
      </c>
      <c r="AA101" s="126">
        <v>6.2743663443951547E-3</v>
      </c>
      <c r="AB101" s="126">
        <v>0.1788578309996014</v>
      </c>
      <c r="AC101" s="126">
        <v>4.1199437852576626E-2</v>
      </c>
      <c r="AD101" s="125">
        <f t="shared" ref="AD101:AL101" si="81">AD52/Z52-1</f>
        <v>0.19857992597025587</v>
      </c>
      <c r="AE101" s="125">
        <f t="shared" si="81"/>
        <v>0.14599775972734053</v>
      </c>
      <c r="AF101" s="125">
        <f t="shared" si="81"/>
        <v>3.3812988768869845E-2</v>
      </c>
      <c r="AG101" s="125">
        <f t="shared" si="81"/>
        <v>0.15816832385501622</v>
      </c>
      <c r="AH101" s="125">
        <f t="shared" si="81"/>
        <v>-9.0010297371260206E-3</v>
      </c>
      <c r="AI101" s="125">
        <f t="shared" si="81"/>
        <v>2.949270709109264E-2</v>
      </c>
      <c r="AJ101" s="125">
        <f t="shared" si="81"/>
        <v>3.6771794518661416E-2</v>
      </c>
      <c r="AK101" s="125">
        <f t="shared" si="81"/>
        <v>3.3364857336237064E-2</v>
      </c>
      <c r="AL101" s="125">
        <f t="shared" si="81"/>
        <v>-1.1287803556919718E-2</v>
      </c>
      <c r="AM101" s="125">
        <f t="shared" ref="AM101:AT101" si="82">AM52/AI52-1</f>
        <v>-2.2098462909333927E-2</v>
      </c>
      <c r="AN101" s="125">
        <f t="shared" si="82"/>
        <v>-4.2376904002833893E-2</v>
      </c>
      <c r="AO101" s="125">
        <f t="shared" si="82"/>
        <v>-2.0650943108458941E-3</v>
      </c>
      <c r="AP101" s="125">
        <f t="shared" si="82"/>
        <v>6.9056100891484729E-3</v>
      </c>
      <c r="AQ101" s="125">
        <f t="shared" si="82"/>
        <v>4.142466627181185E-2</v>
      </c>
      <c r="AR101" s="125">
        <f t="shared" si="82"/>
        <v>6.9291754365847114E-2</v>
      </c>
      <c r="AS101" s="125">
        <f t="shared" si="82"/>
        <v>4.1960604232067933E-2</v>
      </c>
      <c r="AT101" s="125">
        <f t="shared" si="82"/>
        <v>0.2173112088356528</v>
      </c>
      <c r="AV101" s="30"/>
    </row>
    <row r="102" spans="1:55">
      <c r="A102" s="15" t="s">
        <v>117</v>
      </c>
      <c r="B102" s="112"/>
      <c r="C102" s="110">
        <f t="shared" ref="C102:Y102" si="83">C52/B52-1</f>
        <v>-2.1220083605450024E-2</v>
      </c>
      <c r="D102" s="110">
        <f t="shared" si="83"/>
        <v>-2.5562831069952052E-2</v>
      </c>
      <c r="E102" s="110">
        <f t="shared" si="83"/>
        <v>4.3047318755391029E-2</v>
      </c>
      <c r="F102" s="110">
        <f t="shared" si="83"/>
        <v>2.6270622708146174E-2</v>
      </c>
      <c r="G102" s="110">
        <f t="shared" si="83"/>
        <v>-3.3954117696137653E-2</v>
      </c>
      <c r="H102" s="110">
        <f t="shared" si="83"/>
        <v>5.2797023351295769E-2</v>
      </c>
      <c r="I102" s="110">
        <f t="shared" si="83"/>
        <v>6.7820364389738597E-2</v>
      </c>
      <c r="J102" s="110">
        <f t="shared" si="83"/>
        <v>4.2842535950700089E-3</v>
      </c>
      <c r="K102" s="110">
        <f t="shared" si="83"/>
        <v>2.6924305039382368E-2</v>
      </c>
      <c r="L102" s="110">
        <f t="shared" si="83"/>
        <v>-2.4230367756126192E-3</v>
      </c>
      <c r="M102" s="110">
        <f t="shared" si="83"/>
        <v>-3.5933214970277461E-2</v>
      </c>
      <c r="N102" s="110">
        <f t="shared" si="83"/>
        <v>-0.22176376575863865</v>
      </c>
      <c r="O102" s="110">
        <f t="shared" si="83"/>
        <v>0.25599075075425293</v>
      </c>
      <c r="P102" s="110">
        <f t="shared" si="83"/>
        <v>-4.9856632010281787E-2</v>
      </c>
      <c r="Q102" s="110">
        <f t="shared" si="83"/>
        <v>-4.6952808926456036E-2</v>
      </c>
      <c r="R102" s="110">
        <f t="shared" si="83"/>
        <v>0.1487538481880617</v>
      </c>
      <c r="S102" s="110">
        <f t="shared" si="83"/>
        <v>-1.9317661451932033E-2</v>
      </c>
      <c r="T102" s="110">
        <f t="shared" si="83"/>
        <v>3.1953256697517363E-2</v>
      </c>
      <c r="U102" s="110">
        <f t="shared" si="83"/>
        <v>3.5800002122401642E-2</v>
      </c>
      <c r="V102" s="111">
        <f t="shared" si="83"/>
        <v>1.959454670050631E-2</v>
      </c>
      <c r="W102" s="111">
        <f t="shared" si="83"/>
        <v>1.0286573453969883E-2</v>
      </c>
      <c r="X102" s="111">
        <f t="shared" si="83"/>
        <v>-5.5838191184300001E-2</v>
      </c>
      <c r="Y102" s="111">
        <f t="shared" si="83"/>
        <v>1.5738096286426639E-2</v>
      </c>
      <c r="Z102" s="123">
        <v>4.0654718321403216E-2</v>
      </c>
      <c r="AA102" s="123">
        <v>1.1028498680652588E-2</v>
      </c>
      <c r="AB102" s="123">
        <v>0.10308666916644249</v>
      </c>
      <c r="AC102" s="123">
        <v>-0.10287236760169471</v>
      </c>
      <c r="AD102" s="111">
        <f>AD52/AC52-1</f>
        <v>0.19210032169263291</v>
      </c>
      <c r="AE102" s="111">
        <f>AE52/AD52-1</f>
        <v>-2.4746792919058458E-2</v>
      </c>
      <c r="AF102" s="111">
        <f>AF52/AE52-1</f>
        <v>-8.7147968076328741E-4</v>
      </c>
      <c r="AG102" s="111">
        <f>AG52/AF52-1</f>
        <v>-2.9426617086718565E-3</v>
      </c>
      <c r="AH102" s="111">
        <f t="shared" ref="AH102:AT102" si="84">AH52/AG52-1</f>
        <v>2.003324293587605E-2</v>
      </c>
      <c r="AI102" s="111">
        <f t="shared" si="84"/>
        <v>1.3135325449128876E-2</v>
      </c>
      <c r="AJ102" s="111">
        <f t="shared" si="84"/>
        <v>6.1929160169302833E-3</v>
      </c>
      <c r="AK102" s="111">
        <f t="shared" si="84"/>
        <v>-6.2190931633014923E-3</v>
      </c>
      <c r="AL102" s="111">
        <f t="shared" si="84"/>
        <v>-2.4043346444153957E-2</v>
      </c>
      <c r="AM102" s="111">
        <f t="shared" si="84"/>
        <v>2.0576216231515954E-3</v>
      </c>
      <c r="AN102" s="111">
        <f t="shared" si="84"/>
        <v>-1.4672194633012947E-2</v>
      </c>
      <c r="AO102" s="111">
        <f t="shared" si="84"/>
        <v>3.5614804702556624E-2</v>
      </c>
      <c r="AP102" s="111">
        <f t="shared" si="84"/>
        <v>-1.5270210444655929E-2</v>
      </c>
      <c r="AQ102" s="111">
        <f t="shared" si="84"/>
        <v>3.6410477533859176E-2</v>
      </c>
      <c r="AR102" s="111">
        <f t="shared" si="84"/>
        <v>1.1693818812742895E-2</v>
      </c>
      <c r="AS102" s="111">
        <f t="shared" si="84"/>
        <v>9.1444390679911169E-3</v>
      </c>
      <c r="AT102" s="111">
        <f t="shared" si="84"/>
        <v>0.15044907228864068</v>
      </c>
    </row>
    <row r="103" spans="1:55">
      <c r="B103" s="112"/>
      <c r="C103" s="112"/>
      <c r="D103" s="112"/>
      <c r="E103" s="112"/>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C103" s="112"/>
      <c r="AD103" s="112"/>
      <c r="AE103" s="112"/>
      <c r="AF103" s="112"/>
      <c r="AG103" s="127" t="e">
        <f>SUM(AD106:AG106)/SUM(Z106:AC106)-1</f>
        <v>#DIV/0!</v>
      </c>
      <c r="AH103" s="112"/>
      <c r="AI103" s="112"/>
      <c r="AJ103" s="112"/>
      <c r="AK103" s="112"/>
      <c r="AL103" s="112"/>
      <c r="AM103" s="112"/>
      <c r="AN103" s="112"/>
      <c r="AO103" s="112"/>
      <c r="AP103" s="112"/>
      <c r="AQ103" s="112"/>
      <c r="AR103" s="112"/>
      <c r="AS103" s="112"/>
      <c r="AT103" s="112"/>
    </row>
    <row r="104" spans="1:55" s="30" customFormat="1">
      <c r="A104" s="30" t="s">
        <v>118</v>
      </c>
      <c r="B104" s="114"/>
      <c r="C104" s="114"/>
      <c r="D104" s="114"/>
      <c r="E104" s="114"/>
      <c r="F104" s="116">
        <f>F63/B63-1</f>
        <v>9.8815442214448268E-3</v>
      </c>
      <c r="G104" s="116">
        <f t="shared" ref="G104:R104" si="85">G63/C63-1</f>
        <v>3.1739986034406975E-3</v>
      </c>
      <c r="H104" s="116">
        <f t="shared" si="85"/>
        <v>7.2607476025833284E-2</v>
      </c>
      <c r="I104" s="116">
        <f t="shared" si="85"/>
        <v>8.6668709776279496E-2</v>
      </c>
      <c r="J104" s="116">
        <f t="shared" si="85"/>
        <v>9.8395526923544363E-2</v>
      </c>
      <c r="K104" s="116">
        <f t="shared" si="85"/>
        <v>0.14332721635132573</v>
      </c>
      <c r="L104" s="116">
        <f t="shared" si="85"/>
        <v>6.0150833231966905E-2</v>
      </c>
      <c r="M104" s="116">
        <f t="shared" si="85"/>
        <v>-2.9612499294940475E-2</v>
      </c>
      <c r="N104" s="116">
        <f t="shared" si="85"/>
        <v>-0.25773252918718526</v>
      </c>
      <c r="O104" s="337">
        <f t="shared" si="85"/>
        <v>-5.844587115342037E-2</v>
      </c>
      <c r="P104" s="337">
        <f t="shared" si="85"/>
        <v>-0.12472032585623316</v>
      </c>
      <c r="Q104" s="337">
        <f t="shared" si="85"/>
        <v>-0.12479655893978148</v>
      </c>
      <c r="R104" s="337">
        <f t="shared" si="85"/>
        <v>0.29310473350726807</v>
      </c>
      <c r="S104" s="337">
        <f t="shared" ref="S104:AC104" si="86">S63/O63-1</f>
        <v>5.6430754761345181E-3</v>
      </c>
      <c r="T104" s="337">
        <f t="shared" si="86"/>
        <v>0.15284787310742609</v>
      </c>
      <c r="U104" s="337">
        <f t="shared" si="86"/>
        <v>0.22560935113236358</v>
      </c>
      <c r="V104" s="337">
        <f t="shared" si="86"/>
        <v>8.9813800657174259E-2</v>
      </c>
      <c r="W104" s="337">
        <f t="shared" si="86"/>
        <v>0.11047463175122751</v>
      </c>
      <c r="X104" s="337">
        <f t="shared" si="86"/>
        <v>1.2962647108988534E-2</v>
      </c>
      <c r="Y104" s="337">
        <f t="shared" si="86"/>
        <v>-2.0754308009103717E-2</v>
      </c>
      <c r="Z104" s="337">
        <f>Z63/V63-1</f>
        <v>-1.9571541920127E-3</v>
      </c>
      <c r="AA104" s="337">
        <f t="shared" si="86"/>
        <v>6.2638172439204443E-3</v>
      </c>
      <c r="AB104" s="337">
        <f t="shared" si="86"/>
        <v>0.1862266374810575</v>
      </c>
      <c r="AC104" s="337">
        <f t="shared" si="86"/>
        <v>7.1661778540202503E-2</v>
      </c>
      <c r="AD104" s="340">
        <f t="shared" ref="AD104:AN104" si="87">AD63/Z63-1</f>
        <v>0.20717617129531485</v>
      </c>
      <c r="AE104" s="340">
        <f t="shared" si="87"/>
        <v>0.16634409164617869</v>
      </c>
      <c r="AF104" s="340">
        <f t="shared" si="87"/>
        <v>4.5233025786609815E-2</v>
      </c>
      <c r="AG104" s="340">
        <f t="shared" si="87"/>
        <v>0.14809459878136932</v>
      </c>
      <c r="AH104" s="337">
        <f t="shared" si="87"/>
        <v>-8.649075822101282E-3</v>
      </c>
      <c r="AI104" s="337">
        <f t="shared" si="87"/>
        <v>3.1797999730905468E-2</v>
      </c>
      <c r="AJ104" s="337">
        <f t="shared" si="87"/>
        <v>3.6078040831107661E-2</v>
      </c>
      <c r="AK104" s="337">
        <f t="shared" si="87"/>
        <v>3.1483313843662764E-2</v>
      </c>
      <c r="AL104" s="337">
        <f t="shared" si="87"/>
        <v>-7.7945084145261134E-3</v>
      </c>
      <c r="AM104" s="337">
        <f t="shared" si="87"/>
        <v>-2.8383899852212457E-2</v>
      </c>
      <c r="AN104" s="337">
        <f t="shared" si="87"/>
        <v>-3.4821740650122335E-2</v>
      </c>
      <c r="AO104" s="279">
        <v>-2.1801691811285107E-3</v>
      </c>
      <c r="AP104" s="279">
        <v>1.0355293697553947E-2</v>
      </c>
      <c r="AQ104" s="279">
        <v>4.312620229946762E-2</v>
      </c>
      <c r="AR104" s="279">
        <v>7.1658141324521196E-2</v>
      </c>
      <c r="AS104" s="337">
        <f t="shared" ref="AS104:AT104" si="88">AS63/AO63-1</f>
        <v>4.5998602131749111E-2</v>
      </c>
      <c r="AT104" s="337">
        <f t="shared" si="88"/>
        <v>0.23084083152342538</v>
      </c>
      <c r="AU104" s="341"/>
      <c r="AW104" s="341"/>
      <c r="BC104" s="86"/>
    </row>
    <row r="105" spans="1:55" s="30" customFormat="1">
      <c r="A105" s="30" t="s">
        <v>376</v>
      </c>
      <c r="B105" s="114"/>
      <c r="C105" s="114"/>
      <c r="D105" s="114"/>
      <c r="E105" s="114"/>
      <c r="F105" s="115"/>
      <c r="G105" s="115"/>
      <c r="H105" s="115"/>
      <c r="I105" s="115"/>
      <c r="J105" s="115"/>
      <c r="K105" s="115"/>
      <c r="L105" s="115"/>
      <c r="M105" s="115"/>
      <c r="N105" s="115"/>
      <c r="O105" s="342"/>
      <c r="P105" s="342"/>
      <c r="Q105" s="342"/>
      <c r="R105" s="342"/>
      <c r="S105" s="342"/>
      <c r="T105" s="342"/>
      <c r="U105" s="342"/>
      <c r="V105" s="342"/>
      <c r="W105" s="342"/>
      <c r="X105" s="342"/>
      <c r="Y105" s="342"/>
      <c r="Z105" s="342"/>
      <c r="AA105" s="342"/>
      <c r="AB105" s="342"/>
      <c r="AC105" s="342"/>
      <c r="AD105" s="343">
        <f>19576/18868-1</f>
        <v>3.7523849904600448E-2</v>
      </c>
      <c r="AE105" s="343">
        <f>19139/19169-1</f>
        <v>-1.565026866294561E-3</v>
      </c>
      <c r="AF105" s="343">
        <f>18861/21307-1</f>
        <v>-0.11479795372412827</v>
      </c>
      <c r="AG105" s="343">
        <f>19043/19366-1</f>
        <v>-1.6678715274191847E-2</v>
      </c>
      <c r="AH105" s="337">
        <f t="shared" ref="AH105:AM105" si="89">AH104</f>
        <v>-8.649075822101282E-3</v>
      </c>
      <c r="AI105" s="337">
        <f t="shared" si="89"/>
        <v>3.1797999730905468E-2</v>
      </c>
      <c r="AJ105" s="337">
        <f t="shared" si="89"/>
        <v>3.6078040831107661E-2</v>
      </c>
      <c r="AK105" s="337">
        <f t="shared" si="89"/>
        <v>3.1483313843662764E-2</v>
      </c>
      <c r="AL105" s="337">
        <f t="shared" si="89"/>
        <v>-7.7945084145261134E-3</v>
      </c>
      <c r="AM105" s="337">
        <f t="shared" si="89"/>
        <v>-2.8383899852212457E-2</v>
      </c>
      <c r="AN105" s="337">
        <f>AN104</f>
        <v>-3.4821740650122335E-2</v>
      </c>
      <c r="AO105" s="279">
        <v>-2.1801691811285107E-3</v>
      </c>
      <c r="AP105" s="279">
        <v>1.0355293697553947E-2</v>
      </c>
      <c r="AQ105" s="279">
        <v>4.312620229946762E-2</v>
      </c>
      <c r="AR105" s="279">
        <v>7.1658141324521196E-2</v>
      </c>
      <c r="AS105" s="337">
        <f>AS104</f>
        <v>4.5998602131749111E-2</v>
      </c>
      <c r="AT105" s="337">
        <f>AT104</f>
        <v>0.23084083152342538</v>
      </c>
      <c r="AU105" s="341"/>
      <c r="AW105" s="341"/>
      <c r="BC105" s="86"/>
    </row>
    <row r="106" spans="1:55">
      <c r="B106" s="112"/>
      <c r="C106" s="112"/>
      <c r="D106" s="112"/>
      <c r="E106" s="112"/>
      <c r="F106" s="112"/>
      <c r="G106" s="112"/>
      <c r="H106" s="112"/>
      <c r="I106" s="112"/>
      <c r="J106" s="112"/>
      <c r="K106" s="112"/>
      <c r="L106" s="112"/>
      <c r="M106" s="112"/>
      <c r="N106" s="112"/>
      <c r="O106" s="112"/>
      <c r="P106" s="112"/>
      <c r="Q106" s="112"/>
      <c r="R106" s="112"/>
      <c r="S106" s="112"/>
      <c r="T106" s="112"/>
      <c r="U106" s="112"/>
      <c r="V106" s="112"/>
      <c r="W106" s="112"/>
      <c r="X106" s="112"/>
      <c r="Y106" s="112"/>
      <c r="Z106" s="103"/>
      <c r="AA106" s="103"/>
      <c r="AB106" s="103"/>
      <c r="AC106" s="103"/>
      <c r="AD106" s="103"/>
      <c r="AE106" s="103"/>
      <c r="AF106" s="103"/>
      <c r="AG106" s="103"/>
      <c r="AH106" s="112"/>
      <c r="AI106" s="112"/>
      <c r="AJ106" s="112"/>
      <c r="AK106" s="112"/>
      <c r="AL106" s="112"/>
      <c r="AM106" s="112"/>
      <c r="AN106" s="112"/>
      <c r="AO106" s="112"/>
      <c r="AP106" s="112"/>
      <c r="AQ106" s="112"/>
      <c r="AR106" s="112"/>
      <c r="AS106" s="112"/>
      <c r="AT106" s="112"/>
    </row>
    <row r="107" spans="1:55">
      <c r="A107" s="15" t="s">
        <v>22</v>
      </c>
      <c r="B107" s="106"/>
      <c r="C107" s="106"/>
      <c r="D107" s="106"/>
      <c r="E107" s="109"/>
      <c r="F107" s="110">
        <f t="shared" ref="F107:AT107" si="90">F27/B27-1</f>
        <v>0.10114702815432741</v>
      </c>
      <c r="G107" s="110">
        <f t="shared" si="90"/>
        <v>0.14120892901931281</v>
      </c>
      <c r="H107" s="110">
        <f t="shared" si="90"/>
        <v>0.11088059013370222</v>
      </c>
      <c r="I107" s="110">
        <f t="shared" si="90"/>
        <v>0.21533638775018082</v>
      </c>
      <c r="J107" s="110">
        <f t="shared" si="90"/>
        <v>0.27249053030303028</v>
      </c>
      <c r="K107" s="110">
        <f t="shared" si="90"/>
        <v>0.19015814769889872</v>
      </c>
      <c r="L107" s="110">
        <f t="shared" si="90"/>
        <v>0.21625778492218095</v>
      </c>
      <c r="M107" s="110">
        <f t="shared" si="90"/>
        <v>-0.3065393837519842</v>
      </c>
      <c r="N107" s="110">
        <f t="shared" si="90"/>
        <v>-0.2599859637786065</v>
      </c>
      <c r="O107" s="110">
        <f t="shared" si="90"/>
        <v>-0.18692624674137481</v>
      </c>
      <c r="P107" s="110">
        <f t="shared" si="90"/>
        <v>5.0223999805418584E-2</v>
      </c>
      <c r="Q107" s="110">
        <f t="shared" si="90"/>
        <v>0.92186558834285992</v>
      </c>
      <c r="R107" s="110">
        <f t="shared" si="90"/>
        <v>0.71134403222627851</v>
      </c>
      <c r="S107" s="111">
        <f t="shared" si="90"/>
        <v>0.63928764780168135</v>
      </c>
      <c r="T107" s="111">
        <f t="shared" si="90"/>
        <v>0.23756309184324542</v>
      </c>
      <c r="U107" s="111">
        <f t="shared" si="90"/>
        <v>0.19751797625725764</v>
      </c>
      <c r="V107" s="111">
        <f t="shared" si="90"/>
        <v>0.16656383135008079</v>
      </c>
      <c r="W107" s="111">
        <f t="shared" si="90"/>
        <v>0.13234904943371495</v>
      </c>
      <c r="X107" s="111">
        <f t="shared" si="90"/>
        <v>0.10281108228447811</v>
      </c>
      <c r="Y107" s="111">
        <f t="shared" si="90"/>
        <v>8.9917477482274855E-2</v>
      </c>
      <c r="Z107" s="111">
        <f t="shared" si="90"/>
        <v>9.4511887970985198E-2</v>
      </c>
      <c r="AA107" s="111">
        <f t="shared" si="90"/>
        <v>8.8462009054202762E-2</v>
      </c>
      <c r="AB107" s="111">
        <f t="shared" si="90"/>
        <v>0.12014367508725998</v>
      </c>
      <c r="AC107" s="111">
        <f t="shared" si="90"/>
        <v>9.4996007756358969E-2</v>
      </c>
      <c r="AD107" s="128">
        <f t="shared" si="90"/>
        <v>0.44811478144811501</v>
      </c>
      <c r="AE107" s="128">
        <f t="shared" si="90"/>
        <v>0.40332733812949639</v>
      </c>
      <c r="AF107" s="128">
        <f t="shared" si="90"/>
        <v>0.3331037993192616</v>
      </c>
      <c r="AG107" s="128">
        <f t="shared" si="90"/>
        <v>0.31210656855381824</v>
      </c>
      <c r="AH107" s="111">
        <f t="shared" si="90"/>
        <v>1.0328936914032472E-3</v>
      </c>
      <c r="AI107" s="111">
        <f t="shared" si="90"/>
        <v>3.8208907401473979E-2</v>
      </c>
      <c r="AJ107" s="111">
        <f t="shared" si="90"/>
        <v>4.0653646871263494E-2</v>
      </c>
      <c r="AK107" s="111">
        <f t="shared" si="90"/>
        <v>4.4614163226420978E-2</v>
      </c>
      <c r="AL107" s="111">
        <f t="shared" si="90"/>
        <v>2.9397571235812325E-2</v>
      </c>
      <c r="AM107" s="111">
        <f t="shared" si="90"/>
        <v>-1.3733508216958623E-2</v>
      </c>
      <c r="AN107" s="111">
        <f t="shared" si="90"/>
        <v>-1.7846801991574068E-2</v>
      </c>
      <c r="AO107" s="111">
        <f t="shared" si="90"/>
        <v>-3.3141915616098583E-2</v>
      </c>
      <c r="AP107" s="111">
        <f t="shared" si="90"/>
        <v>-1.3924335627454654E-2</v>
      </c>
      <c r="AQ107" s="111">
        <f t="shared" si="90"/>
        <v>3.3716654932325341E-4</v>
      </c>
      <c r="AR107" s="111">
        <f t="shared" si="90"/>
        <v>-2.675477557730821E-2</v>
      </c>
      <c r="AS107" s="111">
        <f t="shared" si="90"/>
        <v>4.9294601112414238E-2</v>
      </c>
      <c r="AT107" s="111">
        <f t="shared" si="90"/>
        <v>0.15852789826089864</v>
      </c>
    </row>
    <row r="108" spans="1:55">
      <c r="B108" s="106"/>
      <c r="C108" s="106"/>
      <c r="D108" s="106"/>
      <c r="E108" s="106"/>
      <c r="F108" s="106"/>
      <c r="G108" s="106"/>
      <c r="H108" s="106"/>
      <c r="I108" s="106"/>
      <c r="J108" s="106"/>
      <c r="K108" s="106"/>
      <c r="L108" s="106"/>
      <c r="M108" s="106"/>
      <c r="N108" s="106"/>
      <c r="O108" s="106"/>
      <c r="P108" s="106"/>
      <c r="Q108" s="106"/>
      <c r="R108" s="106"/>
      <c r="S108" s="106"/>
      <c r="T108" s="106"/>
      <c r="U108" s="106"/>
      <c r="V108" s="106"/>
      <c r="W108" s="106"/>
      <c r="X108" s="106"/>
      <c r="Y108" s="106"/>
      <c r="Z108" s="106"/>
      <c r="AA108" s="106"/>
      <c r="AB108" s="106"/>
      <c r="AC108" s="106"/>
      <c r="AD108" s="106"/>
      <c r="AE108" s="106"/>
      <c r="AF108" s="106"/>
      <c r="AG108" s="106"/>
      <c r="AH108" s="106"/>
      <c r="AI108" s="106"/>
      <c r="AJ108" s="106"/>
      <c r="AK108" s="106"/>
      <c r="AL108" s="106"/>
      <c r="AM108" s="106"/>
      <c r="AN108" s="106"/>
      <c r="AO108" s="106"/>
      <c r="AP108" s="106"/>
      <c r="AQ108" s="106"/>
      <c r="AR108" s="106"/>
      <c r="AS108" s="106"/>
      <c r="AT108" s="106"/>
    </row>
    <row r="109" spans="1:55">
      <c r="A109" s="15" t="s">
        <v>23</v>
      </c>
      <c r="B109" s="110">
        <f t="shared" ref="B109:S109" si="91">SUM(B74)/B73</f>
        <v>-0.20266688087396578</v>
      </c>
      <c r="C109" s="110">
        <f t="shared" si="91"/>
        <v>-0.20296771954182574</v>
      </c>
      <c r="D109" s="110">
        <f t="shared" si="91"/>
        <v>-0.22664311611043972</v>
      </c>
      <c r="E109" s="110">
        <f t="shared" si="91"/>
        <v>0.42214111922141118</v>
      </c>
      <c r="F109" s="110">
        <f t="shared" si="91"/>
        <v>-0.20493454179254783</v>
      </c>
      <c r="G109" s="110">
        <f t="shared" si="91"/>
        <v>-0.20811518324607331</v>
      </c>
      <c r="H109" s="110">
        <f t="shared" si="91"/>
        <v>-0.2052397868561279</v>
      </c>
      <c r="I109" s="110">
        <f t="shared" si="91"/>
        <v>-0.2538694619605274</v>
      </c>
      <c r="J109" s="110">
        <f t="shared" si="91"/>
        <v>-0.1951854261548471</v>
      </c>
      <c r="K109" s="110">
        <f t="shared" si="91"/>
        <v>-0.20294665263498746</v>
      </c>
      <c r="L109" s="110">
        <f t="shared" si="91"/>
        <v>-0.22453203743700503</v>
      </c>
      <c r="M109" s="110">
        <f t="shared" si="91"/>
        <v>0.49656408724230655</v>
      </c>
      <c r="N109" s="110">
        <f t="shared" si="91"/>
        <v>-8.5419734904270989E-2</v>
      </c>
      <c r="O109" s="110">
        <f t="shared" si="91"/>
        <v>-0.20378360438101559</v>
      </c>
      <c r="P109" s="110">
        <f t="shared" si="91"/>
        <v>-0.17354430379746835</v>
      </c>
      <c r="Q109" s="110">
        <f t="shared" si="91"/>
        <v>-8.4112149532710276E-2</v>
      </c>
      <c r="R109" s="110">
        <f t="shared" si="91"/>
        <v>-0.17818609122956949</v>
      </c>
      <c r="S109" s="111">
        <f t="shared" si="91"/>
        <v>-0.16666666666666666</v>
      </c>
      <c r="T109" s="111">
        <f t="shared" ref="T109:Y109" si="92">SUM(T74)/T73</f>
        <v>-0.14050632911392405</v>
      </c>
      <c r="U109" s="111">
        <f t="shared" si="92"/>
        <v>-0.16411592315206774</v>
      </c>
      <c r="V109" s="111">
        <f t="shared" si="92"/>
        <v>-0.17101598762248582</v>
      </c>
      <c r="W109" s="111">
        <f t="shared" si="92"/>
        <v>-0.16649312786339027</v>
      </c>
      <c r="X109" s="111">
        <f t="shared" si="92"/>
        <v>-0.16513198281154082</v>
      </c>
      <c r="Y109" s="111">
        <f t="shared" si="92"/>
        <v>-0.16178453241818849</v>
      </c>
      <c r="Z109" s="111">
        <f t="shared" ref="Z109:AM109" si="93">SUM(Z74)/Z73</f>
        <v>-0.16749147696029912</v>
      </c>
      <c r="AA109" s="111">
        <f t="shared" si="93"/>
        <v>-0.16659501289767842</v>
      </c>
      <c r="AB109" s="111">
        <f t="shared" si="93"/>
        <v>-0.17238784914887614</v>
      </c>
      <c r="AC109" s="111">
        <f t="shared" si="93"/>
        <v>-0.15571223709369025</v>
      </c>
      <c r="AD109" s="111">
        <f t="shared" si="93"/>
        <v>-0.1649981460882462</v>
      </c>
      <c r="AE109" s="111">
        <f t="shared" si="93"/>
        <v>-0.11959255533199195</v>
      </c>
      <c r="AF109" s="111">
        <f t="shared" si="93"/>
        <v>-0.1640354254909511</v>
      </c>
      <c r="AG109" s="111">
        <f t="shared" si="93"/>
        <v>-0.13603473227206947</v>
      </c>
      <c r="AH109" s="111">
        <f t="shared" si="93"/>
        <v>-0.18187415342938063</v>
      </c>
      <c r="AI109" s="111">
        <f t="shared" si="93"/>
        <v>-0.18241987923827219</v>
      </c>
      <c r="AJ109" s="111">
        <f t="shared" si="93"/>
        <v>-0.17998198893606071</v>
      </c>
      <c r="AK109" s="111">
        <f t="shared" si="93"/>
        <v>-0.18151460942158618</v>
      </c>
      <c r="AL109" s="111">
        <f t="shared" si="93"/>
        <v>-0.19646040234275527</v>
      </c>
      <c r="AM109" s="111">
        <f t="shared" si="93"/>
        <v>-0.18875450334534224</v>
      </c>
      <c r="AN109" s="111">
        <f t="shared" ref="AN109:AS109" si="94">SUM(AN74)/AN73</f>
        <v>-0.18946519752754637</v>
      </c>
      <c r="AO109" s="111">
        <f t="shared" si="94"/>
        <v>-0.19176728869374313</v>
      </c>
      <c r="AP109" s="111">
        <f t="shared" si="94"/>
        <v>-0.19116590854680393</v>
      </c>
      <c r="AQ109" s="111">
        <f t="shared" si="94"/>
        <v>-0.19353027069527126</v>
      </c>
      <c r="AR109" s="111">
        <f t="shared" si="94"/>
        <v>-0.18807933818399283</v>
      </c>
      <c r="AS109" s="111">
        <f t="shared" si="94"/>
        <v>-0.1955198161975876</v>
      </c>
      <c r="AT109" s="111">
        <f t="shared" ref="AT109" si="95">SUM(AT74)/AT73</f>
        <v>-0.19082726924549981</v>
      </c>
    </row>
    <row r="110" spans="1:55">
      <c r="B110" s="106"/>
      <c r="C110" s="106"/>
      <c r="D110" s="106"/>
      <c r="E110" s="132"/>
      <c r="F110" s="106"/>
      <c r="G110" s="106"/>
      <c r="H110" s="106"/>
      <c r="I110" s="106"/>
      <c r="J110" s="106"/>
      <c r="K110" s="106"/>
      <c r="L110" s="106"/>
      <c r="M110" s="106"/>
      <c r="N110" s="106"/>
      <c r="O110" s="106"/>
      <c r="P110" s="106"/>
      <c r="Q110" s="106"/>
      <c r="R110" s="106"/>
      <c r="S110" s="106"/>
      <c r="T110" s="106"/>
      <c r="U110" s="106"/>
      <c r="V110" s="106"/>
      <c r="W110" s="106"/>
      <c r="X110" s="106"/>
      <c r="Y110" s="106"/>
      <c r="Z110" s="106"/>
      <c r="AA110" s="106"/>
      <c r="AB110" s="106"/>
      <c r="AC110" s="106"/>
      <c r="AD110" s="106"/>
      <c r="AE110" s="106"/>
      <c r="AF110" s="106"/>
      <c r="AG110" s="106"/>
      <c r="AH110" s="106"/>
      <c r="AI110" s="106"/>
      <c r="AJ110" s="106"/>
      <c r="AK110" s="106"/>
      <c r="AL110" s="106"/>
      <c r="AM110" s="106"/>
      <c r="AN110" s="106"/>
      <c r="AO110" s="106"/>
      <c r="AP110" s="106"/>
      <c r="AQ110" s="106"/>
      <c r="AR110" s="106"/>
      <c r="AS110" s="106"/>
      <c r="AT110" s="106"/>
    </row>
    <row r="111" spans="1:55">
      <c r="A111" s="15" t="s">
        <v>45</v>
      </c>
      <c r="B111" s="106"/>
      <c r="C111" s="106"/>
      <c r="D111" s="106"/>
      <c r="E111" s="109"/>
      <c r="F111" s="110">
        <f t="shared" ref="F111:AC111" si="96">F76/B76-1</f>
        <v>-4.4542980953340749E-2</v>
      </c>
      <c r="G111" s="110">
        <f t="shared" si="96"/>
        <v>-7.83034257748777E-2</v>
      </c>
      <c r="H111" s="110">
        <f t="shared" si="96"/>
        <v>7.3612276705431023E-2</v>
      </c>
      <c r="I111" s="110">
        <f t="shared" si="96"/>
        <v>3.4826999432785E-2</v>
      </c>
      <c r="J111" s="110">
        <f t="shared" si="96"/>
        <v>4.3877228140491553E-2</v>
      </c>
      <c r="K111" s="110">
        <f t="shared" si="96"/>
        <v>0.16212389380530978</v>
      </c>
      <c r="L111" s="110">
        <f t="shared" si="96"/>
        <v>-3.7855946398659968E-2</v>
      </c>
      <c r="M111" s="110">
        <f t="shared" si="96"/>
        <v>0.18296426222319662</v>
      </c>
      <c r="N111" s="110">
        <f t="shared" si="96"/>
        <v>-0.1842982722036981</v>
      </c>
      <c r="O111" s="110">
        <f t="shared" si="96"/>
        <v>-2.5687887095136586E-2</v>
      </c>
      <c r="P111" s="110">
        <f t="shared" si="96"/>
        <v>-0.24222376973073356</v>
      </c>
      <c r="Q111" s="110">
        <f t="shared" si="96"/>
        <v>-0.40061162079510704</v>
      </c>
      <c r="R111" s="110">
        <f t="shared" si="96"/>
        <v>-4.7070481853090596E-2</v>
      </c>
      <c r="S111" s="111">
        <f t="shared" si="96"/>
        <v>-0.24812421842434351</v>
      </c>
      <c r="T111" s="111">
        <f t="shared" si="96"/>
        <v>0.14397304334507588</v>
      </c>
      <c r="U111" s="111">
        <f t="shared" si="96"/>
        <v>0.19063079777365499</v>
      </c>
      <c r="V111" s="111">
        <f t="shared" si="96"/>
        <v>4.4715975562199306E-2</v>
      </c>
      <c r="W111" s="111">
        <f t="shared" si="96"/>
        <v>0.10949410949410954</v>
      </c>
      <c r="X111" s="111">
        <f t="shared" si="96"/>
        <v>-8.9570223590842102E-2</v>
      </c>
      <c r="Y111" s="111">
        <f t="shared" si="96"/>
        <v>-0.1119335151279055</v>
      </c>
      <c r="Z111" s="111">
        <f t="shared" si="96"/>
        <v>-5.810625855418694E-2</v>
      </c>
      <c r="AA111" s="111">
        <f t="shared" si="96"/>
        <v>-3.1355402873204263E-2</v>
      </c>
      <c r="AB111" s="111">
        <f t="shared" si="96"/>
        <v>0.29411764705882359</v>
      </c>
      <c r="AC111" s="111">
        <f t="shared" si="96"/>
        <v>3.3045766924989062E-2</v>
      </c>
      <c r="AD111" s="131" t="e">
        <f>AD84/Z78-1</f>
        <v>#DIV/0!</v>
      </c>
      <c r="AE111" s="131" t="e">
        <f>AE84/AA78-1</f>
        <v>#DIV/0!</v>
      </c>
      <c r="AF111" s="131" t="e">
        <f>AF84/AB78-1</f>
        <v>#DIV/0!</v>
      </c>
      <c r="AG111" s="131" t="e">
        <f>AG84/AC78-1</f>
        <v>#DIV/0!</v>
      </c>
      <c r="AH111" s="111">
        <f t="shared" ref="AH111:AO111" si="97">AH76/AD76-1</f>
        <v>-1.6577856719952599E-2</v>
      </c>
      <c r="AI111" s="111">
        <f t="shared" si="97"/>
        <v>5.7134695043565831E-3</v>
      </c>
      <c r="AJ111" s="111">
        <f t="shared" si="97"/>
        <v>-2.1341931521572266E-2</v>
      </c>
      <c r="AK111" s="111">
        <f t="shared" si="97"/>
        <v>-4.2015633724176493E-2</v>
      </c>
      <c r="AL111" s="111">
        <f t="shared" si="97"/>
        <v>-5.0120409391932519E-2</v>
      </c>
      <c r="AM111" s="111">
        <f t="shared" si="97"/>
        <v>-0.10453060644794776</v>
      </c>
      <c r="AN111" s="111">
        <f t="shared" si="97"/>
        <v>-5.3655475368685313E-2</v>
      </c>
      <c r="AO111" s="111">
        <f t="shared" si="97"/>
        <v>7.2854436835203318E-2</v>
      </c>
      <c r="AP111" s="111">
        <f>AP76/AL76-1</f>
        <v>7.0670258279195153E-2</v>
      </c>
      <c r="AQ111" s="111">
        <f>AQ76/AM76-1</f>
        <v>0.13877874702616966</v>
      </c>
      <c r="AR111" s="111">
        <f>AR76/AN76-1</f>
        <v>0.35046419098143233</v>
      </c>
      <c r="AS111" s="111">
        <f t="shared" ref="AS111:AT111" si="98">AS76/AO76-1</f>
        <v>-4.8893114219747402E-2</v>
      </c>
      <c r="AT111" s="111">
        <f t="shared" si="98"/>
        <v>0.25070297469291103</v>
      </c>
      <c r="AV111" s="30"/>
    </row>
    <row r="112" spans="1:55">
      <c r="B112" s="106"/>
      <c r="C112" s="106"/>
      <c r="D112" s="106"/>
      <c r="E112" s="106"/>
      <c r="F112" s="109">
        <f>F76/F$23</f>
        <v>0.2601142532716485</v>
      </c>
      <c r="G112" s="109">
        <f t="shared" ref="G112:AR112" si="99">G76/G$23</f>
        <v>0.23231271072613141</v>
      </c>
      <c r="H112" s="109">
        <f t="shared" si="99"/>
        <v>0.25328807806533732</v>
      </c>
      <c r="I112" s="109">
        <f t="shared" si="99"/>
        <v>0.22554643457620413</v>
      </c>
      <c r="J112" s="109">
        <f t="shared" si="99"/>
        <v>0.2441468568767752</v>
      </c>
      <c r="K112" s="109">
        <f t="shared" si="99"/>
        <v>0.25834491333350423</v>
      </c>
      <c r="L112" s="109">
        <f t="shared" si="99"/>
        <v>0.23433039829755464</v>
      </c>
      <c r="M112" s="109">
        <f t="shared" si="99"/>
        <v>0.27123757092167128</v>
      </c>
      <c r="N112" s="109">
        <f t="shared" si="99"/>
        <v>0.21671163511968966</v>
      </c>
      <c r="O112" s="109">
        <f t="shared" si="99"/>
        <v>0.26303256549523962</v>
      </c>
      <c r="P112" s="109">
        <f t="shared" si="99"/>
        <v>0.17600415370370015</v>
      </c>
      <c r="Q112" s="109">
        <f t="shared" si="99"/>
        <v>0.1565362719172608</v>
      </c>
      <c r="R112" s="109">
        <f t="shared" si="99"/>
        <v>0.19797725050182716</v>
      </c>
      <c r="S112" s="109">
        <f t="shared" si="99"/>
        <v>0.18462634068822642</v>
      </c>
      <c r="T112" s="109">
        <f t="shared" si="99"/>
        <v>0.19360007755408115</v>
      </c>
      <c r="U112" s="109">
        <f t="shared" si="99"/>
        <v>0.18689213168826735</v>
      </c>
      <c r="V112" s="109">
        <f t="shared" si="99"/>
        <v>0.19634572678700996</v>
      </c>
      <c r="W112" s="109">
        <f t="shared" si="99"/>
        <v>0.18956616463010326</v>
      </c>
      <c r="X112" s="109">
        <f t="shared" si="99"/>
        <v>0.16148183329375446</v>
      </c>
      <c r="Y112" s="109">
        <f t="shared" si="99"/>
        <v>0.15339583707159518</v>
      </c>
      <c r="Z112" s="109">
        <f t="shared" si="99"/>
        <v>0.1749814993470763</v>
      </c>
      <c r="AA112" s="109">
        <f t="shared" si="99"/>
        <v>0.17590005864091457</v>
      </c>
      <c r="AB112" s="109">
        <f t="shared" si="99"/>
        <v>0.19672246293215079</v>
      </c>
      <c r="AC112" s="109">
        <f t="shared" si="99"/>
        <v>0.14472222944738058</v>
      </c>
      <c r="AD112" s="109">
        <f t="shared" si="99"/>
        <v>0.15768467732524216</v>
      </c>
      <c r="AE112" s="109">
        <f t="shared" si="99"/>
        <v>0.16568061340401363</v>
      </c>
      <c r="AF112" s="109">
        <f t="shared" si="99"/>
        <v>0.15613088816972312</v>
      </c>
      <c r="AG112" s="109">
        <f t="shared" si="99"/>
        <v>0.15548960342337576</v>
      </c>
      <c r="AH112" s="109">
        <f t="shared" si="99"/>
        <v>0.14487254966093194</v>
      </c>
      <c r="AI112" s="109">
        <f t="shared" si="99"/>
        <v>0.1646747900928503</v>
      </c>
      <c r="AJ112" s="109">
        <f t="shared" si="99"/>
        <v>0.15041177997498642</v>
      </c>
      <c r="AK112" s="109">
        <f t="shared" si="99"/>
        <v>0.13633766479067791</v>
      </c>
      <c r="AL112" s="109">
        <f t="shared" si="99"/>
        <v>0.13938037901480532</v>
      </c>
      <c r="AM112" s="109">
        <f t="shared" si="99"/>
        <v>0.13926930553101255</v>
      </c>
      <c r="AN112" s="109">
        <f t="shared" si="99"/>
        <v>0.13046393424894562</v>
      </c>
      <c r="AO112" s="109">
        <f t="shared" si="99"/>
        <v>0.15119534261669587</v>
      </c>
      <c r="AP112" s="109">
        <f t="shared" si="99"/>
        <v>0.14465119196478363</v>
      </c>
      <c r="AQ112" s="109">
        <f t="shared" si="99"/>
        <v>0.16035977765826484</v>
      </c>
      <c r="AR112" s="109">
        <f t="shared" si="99"/>
        <v>0.1768229905486744</v>
      </c>
      <c r="AS112" s="109">
        <f>AS76/AS$23</f>
        <v>0.13646283954947583</v>
      </c>
      <c r="AT112" s="109">
        <f>AT76/AT$23</f>
        <v>0.15857653029823118</v>
      </c>
    </row>
    <row r="113" spans="1:55" s="61" customFormat="1">
      <c r="A113" s="58" t="s">
        <v>6</v>
      </c>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c r="AA113" s="59"/>
      <c r="AB113" s="59"/>
      <c r="AC113" s="59"/>
      <c r="AD113" s="59"/>
      <c r="AE113" s="59"/>
      <c r="AF113" s="59"/>
      <c r="AG113" s="59"/>
      <c r="AH113" s="59"/>
      <c r="AI113" s="59"/>
      <c r="AJ113" s="59"/>
      <c r="AK113" s="59"/>
      <c r="AL113" s="59"/>
      <c r="AM113" s="59"/>
      <c r="AN113" s="59"/>
      <c r="AO113" s="59"/>
      <c r="AP113" s="59"/>
      <c r="AQ113" s="59"/>
      <c r="AR113" s="59"/>
      <c r="AS113" s="59"/>
      <c r="AT113" s="59"/>
      <c r="AU113" s="60"/>
      <c r="AV113" s="58"/>
      <c r="BC113" s="319"/>
    </row>
    <row r="114" spans="1:55">
      <c r="B114" s="106"/>
      <c r="C114" s="106"/>
      <c r="D114" s="106"/>
      <c r="E114" s="106"/>
      <c r="F114" s="106"/>
      <c r="G114" s="106"/>
      <c r="H114" s="106"/>
      <c r="I114" s="106"/>
      <c r="J114" s="106"/>
      <c r="K114" s="106"/>
      <c r="L114" s="106"/>
      <c r="M114" s="106"/>
      <c r="N114" s="106"/>
      <c r="O114" s="106"/>
      <c r="P114" s="106"/>
      <c r="Q114" s="106"/>
      <c r="R114" s="106"/>
      <c r="S114" s="106"/>
      <c r="T114" s="106"/>
      <c r="U114" s="106"/>
      <c r="V114" s="106"/>
      <c r="W114" s="106"/>
      <c r="X114" s="106"/>
      <c r="Y114" s="106"/>
      <c r="Z114" s="106"/>
      <c r="AA114" s="106"/>
      <c r="AB114" s="106"/>
      <c r="AC114" s="106"/>
      <c r="AD114" s="106"/>
      <c r="AE114" s="106"/>
      <c r="AF114" s="106"/>
      <c r="AG114" s="106"/>
      <c r="AH114" s="106"/>
      <c r="AI114" s="106"/>
      <c r="AJ114" s="106"/>
      <c r="AK114" s="106"/>
      <c r="AL114" s="106"/>
      <c r="AM114" s="106"/>
      <c r="AN114" s="106"/>
      <c r="AO114" s="106"/>
      <c r="AP114" s="106"/>
      <c r="AQ114" s="106"/>
      <c r="AR114" s="106"/>
      <c r="AS114" s="106"/>
      <c r="AT114" s="106"/>
    </row>
    <row r="115" spans="1:55">
      <c r="A115" s="15" t="s">
        <v>166</v>
      </c>
      <c r="B115" s="106"/>
      <c r="C115" s="109"/>
      <c r="D115" s="109"/>
      <c r="E115" s="109"/>
      <c r="F115" s="110">
        <f t="shared" ref="F115:Y115" si="100">F6/B6-1</f>
        <v>-9.8095977409956903E-2</v>
      </c>
      <c r="G115" s="110">
        <f t="shared" si="100"/>
        <v>-8.9953645511789859E-2</v>
      </c>
      <c r="H115" s="110">
        <f t="shared" si="100"/>
        <v>-0.12564793901829774</v>
      </c>
      <c r="I115" s="110">
        <f t="shared" si="100"/>
        <v>-0.11465527762555028</v>
      </c>
      <c r="J115" s="110">
        <f t="shared" si="100"/>
        <v>-9.5891862920320037E-2</v>
      </c>
      <c r="K115" s="110">
        <f t="shared" si="100"/>
        <v>-0.10770612320733597</v>
      </c>
      <c r="L115" s="110">
        <f t="shared" si="100"/>
        <v>-0.1359766971493388</v>
      </c>
      <c r="M115" s="110">
        <f t="shared" si="100"/>
        <v>-0.15411181175643729</v>
      </c>
      <c r="N115" s="110">
        <f t="shared" si="100"/>
        <v>-0.16494383036296201</v>
      </c>
      <c r="O115" s="110">
        <f t="shared" si="100"/>
        <v>-0.18284959935319423</v>
      </c>
      <c r="P115" s="110">
        <f t="shared" si="100"/>
        <v>-0.13702731032920112</v>
      </c>
      <c r="Q115" s="110">
        <f t="shared" si="100"/>
        <v>-0.12466449892377052</v>
      </c>
      <c r="R115" s="133">
        <f t="shared" si="100"/>
        <v>-0.15762201491900441</v>
      </c>
      <c r="S115" s="133">
        <f t="shared" si="100"/>
        <v>-0.13807856865033064</v>
      </c>
      <c r="T115" s="133">
        <f t="shared" si="100"/>
        <v>-0.17152761773705449</v>
      </c>
      <c r="U115" s="133">
        <f t="shared" si="100"/>
        <v>-0.19174304485359717</v>
      </c>
      <c r="V115" s="133">
        <f t="shared" si="100"/>
        <v>9.1856905449138493E-2</v>
      </c>
      <c r="W115" s="134">
        <f t="shared" si="100"/>
        <v>0.10016606498194958</v>
      </c>
      <c r="X115" s="134">
        <f t="shared" si="100"/>
        <v>0.10317264032460627</v>
      </c>
      <c r="Y115" s="134">
        <f t="shared" si="100"/>
        <v>0.16684596086302039</v>
      </c>
      <c r="Z115" s="135">
        <v>-3.9437003332478793E-2</v>
      </c>
      <c r="AA115" s="135">
        <v>-1.0475937337980357E-3</v>
      </c>
      <c r="AB115" s="135">
        <v>9.3148105829343741E-3</v>
      </c>
      <c r="AC115" s="135">
        <v>-1.3737200507792924E-2</v>
      </c>
      <c r="AD115" s="134">
        <f t="shared" ref="AD115:AT115" si="101">AD6/Z6-1</f>
        <v>-0.24385786233600393</v>
      </c>
      <c r="AE115" s="134">
        <f t="shared" si="101"/>
        <v>-0.33746332938018853</v>
      </c>
      <c r="AF115" s="134">
        <f t="shared" si="101"/>
        <v>-0.2666604219650679</v>
      </c>
      <c r="AG115" s="134">
        <f t="shared" si="101"/>
        <v>-0.37890285305543303</v>
      </c>
      <c r="AH115" s="134">
        <f t="shared" si="101"/>
        <v>-0.10683619802100741</v>
      </c>
      <c r="AI115" s="134">
        <f t="shared" si="101"/>
        <v>-1.4829360780064693E-2</v>
      </c>
      <c r="AJ115" s="134">
        <f t="shared" si="101"/>
        <v>-4.143690561815716E-2</v>
      </c>
      <c r="AK115" s="134">
        <f t="shared" si="101"/>
        <v>-2.2638351713519245E-2</v>
      </c>
      <c r="AL115" s="134">
        <f t="shared" si="101"/>
        <v>-9.9087282659307219E-2</v>
      </c>
      <c r="AM115" s="134">
        <f t="shared" si="101"/>
        <v>-3.9566442636129628E-2</v>
      </c>
      <c r="AN115" s="134">
        <f t="shared" si="101"/>
        <v>-0.13330990989918012</v>
      </c>
      <c r="AO115" s="134">
        <f t="shared" si="101"/>
        <v>-0.13240012421499681</v>
      </c>
      <c r="AP115" s="134">
        <f t="shared" si="101"/>
        <v>-7.7944574913538567E-2</v>
      </c>
      <c r="AQ115" s="134">
        <f t="shared" si="101"/>
        <v>-8.2260016739942765E-2</v>
      </c>
      <c r="AR115" s="134">
        <f t="shared" si="101"/>
        <v>7.0088609647567246E-3</v>
      </c>
      <c r="AS115" s="134">
        <f t="shared" si="101"/>
        <v>1.8318211824413844E-2</v>
      </c>
      <c r="AT115" s="134">
        <f t="shared" si="101"/>
        <v>3.6950298978567719E-2</v>
      </c>
    </row>
    <row r="116" spans="1:55">
      <c r="A116" s="15" t="s">
        <v>167</v>
      </c>
      <c r="B116" s="106"/>
      <c r="C116" s="110">
        <f t="shared" ref="C116:Y116" si="102">C6/B6-1</f>
        <v>-2.8054637737027988E-2</v>
      </c>
      <c r="D116" s="110">
        <f t="shared" si="102"/>
        <v>-1.0771154957100348E-2</v>
      </c>
      <c r="E116" s="110">
        <f t="shared" si="102"/>
        <v>-1.8630584241877579E-2</v>
      </c>
      <c r="F116" s="110">
        <f t="shared" si="102"/>
        <v>-4.4151239189701985E-2</v>
      </c>
      <c r="G116" s="110">
        <f t="shared" si="102"/>
        <v>-1.9279977098856649E-2</v>
      </c>
      <c r="H116" s="110">
        <f t="shared" si="102"/>
        <v>-4.9571183731373702E-2</v>
      </c>
      <c r="I116" s="110">
        <f t="shared" si="102"/>
        <v>-6.292463054726638E-3</v>
      </c>
      <c r="J116" s="110">
        <f t="shared" si="102"/>
        <v>-2.3893608188679805E-2</v>
      </c>
      <c r="K116" s="110">
        <f t="shared" si="102"/>
        <v>-3.209534856168561E-2</v>
      </c>
      <c r="L116" s="110">
        <f t="shared" si="102"/>
        <v>-7.9683648722743028E-2</v>
      </c>
      <c r="M116" s="110">
        <f t="shared" si="102"/>
        <v>-2.7149539488873331E-2</v>
      </c>
      <c r="N116" s="110">
        <f t="shared" si="102"/>
        <v>-3.6393135602583726E-2</v>
      </c>
      <c r="O116" s="110">
        <f t="shared" si="102"/>
        <v>-5.2849733384396136E-2</v>
      </c>
      <c r="P116" s="110">
        <f t="shared" si="102"/>
        <v>-2.8076255752791268E-2</v>
      </c>
      <c r="Q116" s="110">
        <f t="shared" si="102"/>
        <v>-1.3212636371379038E-2</v>
      </c>
      <c r="R116" s="133">
        <f t="shared" si="102"/>
        <v>-7.267418282099114E-2</v>
      </c>
      <c r="S116" s="133">
        <f t="shared" si="102"/>
        <v>-3.0875535729904646E-2</v>
      </c>
      <c r="T116" s="133">
        <f t="shared" si="102"/>
        <v>-6.5794223826714848E-2</v>
      </c>
      <c r="U116" s="133">
        <f t="shared" si="102"/>
        <v>-3.7291082987151003E-2</v>
      </c>
      <c r="V116" s="133">
        <f t="shared" si="102"/>
        <v>0.25270446562970394</v>
      </c>
      <c r="W116" s="134">
        <f t="shared" si="102"/>
        <v>-2.3500384516790596E-2</v>
      </c>
      <c r="X116" s="134">
        <f t="shared" si="102"/>
        <v>-6.3241191024656751E-2</v>
      </c>
      <c r="Y116" s="134">
        <f t="shared" si="102"/>
        <v>1.8274901172963487E-2</v>
      </c>
      <c r="Z116" s="135">
        <v>4.1048813084707536E-3</v>
      </c>
      <c r="AA116" s="135">
        <v>1.5525940504882652E-2</v>
      </c>
      <c r="AB116" s="135">
        <v>-2.7943503650714074E-2</v>
      </c>
      <c r="AC116" s="135">
        <v>-4.9817518248176373E-3</v>
      </c>
      <c r="AD116" s="134">
        <f t="shared" ref="AD116:AT116" si="103">AD6/AC6-1</f>
        <v>-0.29655581136127784</v>
      </c>
      <c r="AE116" s="134">
        <f t="shared" si="103"/>
        <v>-0.13865629326828</v>
      </c>
      <c r="AF116" s="134">
        <f t="shared" si="103"/>
        <v>3.1501719346177515E-2</v>
      </c>
      <c r="AG116" s="134">
        <f t="shared" si="103"/>
        <v>-6.2355721478234427E-3</v>
      </c>
      <c r="AH116" s="134">
        <f t="shared" si="103"/>
        <v>1.1582308975996325E-2</v>
      </c>
      <c r="AI116" s="134">
        <f t="shared" si="103"/>
        <v>-4.9927316502560548E-2</v>
      </c>
      <c r="AJ116" s="134">
        <f t="shared" si="103"/>
        <v>3.6428620523742961E-3</v>
      </c>
      <c r="AK116" s="134">
        <f t="shared" si="103"/>
        <v>1.3253321462813661E-2</v>
      </c>
      <c r="AL116" s="134">
        <f t="shared" si="103"/>
        <v>-6.7543351643560401E-2</v>
      </c>
      <c r="AM116" s="134">
        <f t="shared" si="103"/>
        <v>1.2841388074907645E-2</v>
      </c>
      <c r="AN116" s="134">
        <f t="shared" si="103"/>
        <v>-9.4318065136424378E-2</v>
      </c>
      <c r="AO116" s="134">
        <f t="shared" si="103"/>
        <v>1.4316958138538061E-2</v>
      </c>
      <c r="AP116" s="134">
        <f t="shared" si="103"/>
        <v>-9.0170189373653953E-3</v>
      </c>
      <c r="AQ116" s="134">
        <f t="shared" si="103"/>
        <v>8.1010460404775664E-3</v>
      </c>
      <c r="AR116" s="134">
        <f t="shared" si="103"/>
        <v>-6.2220778661584708E-3</v>
      </c>
      <c r="AS116" s="134">
        <f t="shared" si="103"/>
        <v>2.5708383583890049E-2</v>
      </c>
      <c r="AT116" s="134">
        <f t="shared" si="103"/>
        <v>9.1149176783631436E-3</v>
      </c>
    </row>
    <row r="117" spans="1:55">
      <c r="B117" s="106"/>
      <c r="C117" s="109"/>
      <c r="D117" s="109"/>
      <c r="E117" s="109"/>
      <c r="F117" s="109"/>
      <c r="G117" s="109"/>
      <c r="H117" s="109"/>
      <c r="I117" s="109"/>
      <c r="J117" s="109"/>
      <c r="K117" s="109"/>
      <c r="L117" s="109"/>
      <c r="M117" s="109"/>
      <c r="N117" s="109"/>
      <c r="O117" s="109"/>
      <c r="P117" s="109"/>
      <c r="Q117" s="109"/>
      <c r="R117" s="109"/>
      <c r="S117" s="130"/>
      <c r="T117" s="130"/>
      <c r="U117" s="130"/>
      <c r="V117" s="130"/>
      <c r="W117" s="130"/>
      <c r="X117" s="130"/>
      <c r="Y117" s="130"/>
      <c r="Z117" s="130"/>
      <c r="AA117" s="130"/>
      <c r="AB117" s="130"/>
      <c r="AC117" s="130"/>
      <c r="AD117" s="130"/>
      <c r="AE117" s="130"/>
      <c r="AF117" s="130"/>
      <c r="AG117" s="130"/>
      <c r="AH117" s="130"/>
      <c r="AI117" s="130"/>
      <c r="AJ117" s="130"/>
      <c r="AK117" s="130"/>
      <c r="AL117" s="130"/>
      <c r="AM117" s="130"/>
      <c r="AN117" s="130"/>
      <c r="AO117" s="130"/>
      <c r="AP117" s="130"/>
      <c r="AQ117" s="130"/>
      <c r="AR117" s="130"/>
      <c r="AS117" s="130"/>
      <c r="AT117" s="130"/>
    </row>
    <row r="118" spans="1:55">
      <c r="A118" s="15" t="s">
        <v>168</v>
      </c>
      <c r="B118" s="109"/>
      <c r="C118" s="109"/>
      <c r="D118" s="109"/>
      <c r="E118" s="109"/>
      <c r="F118" s="110">
        <f t="shared" ref="F118:Y118" si="104">F7/B7-1</f>
        <v>0.23525696808648555</v>
      </c>
      <c r="G118" s="110">
        <f t="shared" si="104"/>
        <v>0.31761876029069613</v>
      </c>
      <c r="H118" s="110">
        <f t="shared" si="104"/>
        <v>0.39757118373712697</v>
      </c>
      <c r="I118" s="110">
        <f t="shared" si="104"/>
        <v>0.4213014277173539</v>
      </c>
      <c r="J118" s="110">
        <f t="shared" si="104"/>
        <v>0.32929668834726078</v>
      </c>
      <c r="K118" s="110">
        <f t="shared" si="104"/>
        <v>0.26767655650762379</v>
      </c>
      <c r="L118" s="110">
        <f t="shared" si="104"/>
        <v>0.25408419484871958</v>
      </c>
      <c r="M118" s="110">
        <f t="shared" si="104"/>
        <v>0.22245424185635931</v>
      </c>
      <c r="N118" s="110">
        <f t="shared" si="104"/>
        <v>0.20704326695220487</v>
      </c>
      <c r="O118" s="110">
        <f t="shared" si="104"/>
        <v>0.19629352352836316</v>
      </c>
      <c r="P118" s="110">
        <f t="shared" si="104"/>
        <v>0.18043875963400402</v>
      </c>
      <c r="Q118" s="110">
        <f t="shared" si="104"/>
        <v>0.21804260799819053</v>
      </c>
      <c r="R118" s="133">
        <f t="shared" si="104"/>
        <v>0.19909424294924793</v>
      </c>
      <c r="S118" s="134">
        <f t="shared" si="104"/>
        <v>0.20503898447064883</v>
      </c>
      <c r="T118" s="134">
        <f t="shared" si="104"/>
        <v>0.20492475157184087</v>
      </c>
      <c r="U118" s="134">
        <f t="shared" si="104"/>
        <v>0.15881841876629021</v>
      </c>
      <c r="V118" s="134">
        <f t="shared" si="104"/>
        <v>5.290148448043186E-2</v>
      </c>
      <c r="W118" s="134">
        <f t="shared" si="104"/>
        <v>1.9526228543928159E-2</v>
      </c>
      <c r="X118" s="134">
        <f t="shared" si="104"/>
        <v>-6.4864588656106115E-3</v>
      </c>
      <c r="Y118" s="134">
        <f t="shared" si="104"/>
        <v>-1.0427350427350324E-2</v>
      </c>
      <c r="Z118" s="135">
        <v>4.4822908655900218E-2</v>
      </c>
      <c r="AA118" s="135">
        <v>8.7472778996924516E-2</v>
      </c>
      <c r="AB118" s="135">
        <v>9.9755205796459245E-2</v>
      </c>
      <c r="AC118" s="135">
        <v>7.4637602314089779E-2</v>
      </c>
      <c r="AD118" s="134">
        <f t="shared" ref="AD118:AT118" si="105">AD7/Z7-1</f>
        <v>0.10865595475676781</v>
      </c>
      <c r="AE118" s="134">
        <f t="shared" si="105"/>
        <v>4.3791787984153174E-2</v>
      </c>
      <c r="AF118" s="134">
        <f t="shared" si="105"/>
        <v>-4.7534298097343664E-3</v>
      </c>
      <c r="AG118" s="134">
        <f t="shared" si="105"/>
        <v>7.2610745371147534E-2</v>
      </c>
      <c r="AH118" s="134">
        <f t="shared" si="105"/>
        <v>-6.254688789138485E-3</v>
      </c>
      <c r="AI118" s="134">
        <f t="shared" si="105"/>
        <v>-1.4829360780065137E-2</v>
      </c>
      <c r="AJ118" s="134">
        <f t="shared" si="105"/>
        <v>1.3400800010094693E-2</v>
      </c>
      <c r="AK118" s="134">
        <f t="shared" si="105"/>
        <v>3.3274786060306427E-2</v>
      </c>
      <c r="AL118" s="134">
        <f t="shared" si="105"/>
        <v>8.6773964484307964E-3</v>
      </c>
      <c r="AM118" s="134">
        <f t="shared" si="105"/>
        <v>1.7129753194087716E-2</v>
      </c>
      <c r="AN118" s="134">
        <f t="shared" si="105"/>
        <v>3.5525821938642066E-2</v>
      </c>
      <c r="AO118" s="134">
        <f t="shared" si="105"/>
        <v>3.6612838600263986E-2</v>
      </c>
      <c r="AP118" s="134">
        <f t="shared" si="105"/>
        <v>4.0267659071905104E-2</v>
      </c>
      <c r="AQ118" s="134">
        <f t="shared" si="105"/>
        <v>3.5398955472885074E-2</v>
      </c>
      <c r="AR118" s="134">
        <f t="shared" si="105"/>
        <v>7.0088609647569466E-3</v>
      </c>
      <c r="AS118" s="134">
        <f t="shared" si="105"/>
        <v>1.8318211824413622E-2</v>
      </c>
      <c r="AT118" s="134">
        <f t="shared" si="105"/>
        <v>3.6950298978568386E-2</v>
      </c>
    </row>
    <row r="119" spans="1:55">
      <c r="A119" s="15" t="s">
        <v>169</v>
      </c>
      <c r="B119" s="106"/>
      <c r="C119" s="110">
        <f t="shared" ref="C119:Y119" si="106">C7/B7-1</f>
        <v>3.7895655906696746E-2</v>
      </c>
      <c r="D119" s="110">
        <f t="shared" si="106"/>
        <v>1.0785617968556593E-2</v>
      </c>
      <c r="E119" s="110">
        <f t="shared" si="106"/>
        <v>3.9198452035652087E-2</v>
      </c>
      <c r="F119" s="110">
        <f t="shared" si="106"/>
        <v>0.13304216802359758</v>
      </c>
      <c r="G119" s="110">
        <f t="shared" si="106"/>
        <v>0.10709821743837566</v>
      </c>
      <c r="H119" s="110">
        <f t="shared" si="106"/>
        <v>7.211956537194264E-2</v>
      </c>
      <c r="I119" s="110">
        <f t="shared" si="106"/>
        <v>5.68436590187682E-2</v>
      </c>
      <c r="J119" s="110">
        <f t="shared" si="106"/>
        <v>5.9697241091555497E-2</v>
      </c>
      <c r="K119" s="110">
        <f t="shared" si="106"/>
        <v>5.5778193311332602E-2</v>
      </c>
      <c r="L119" s="110">
        <f t="shared" si="106"/>
        <v>6.0624017237590921E-2</v>
      </c>
      <c r="M119" s="110">
        <f t="shared" si="106"/>
        <v>3.0188418970016784E-2</v>
      </c>
      <c r="N119" s="110">
        <f t="shared" si="106"/>
        <v>4.6338076364322633E-2</v>
      </c>
      <c r="O119" s="110">
        <f t="shared" si="106"/>
        <v>4.637559358577259E-2</v>
      </c>
      <c r="P119" s="110">
        <f t="shared" si="106"/>
        <v>4.6567313725235815E-2</v>
      </c>
      <c r="Q119" s="110">
        <f t="shared" si="106"/>
        <v>6.3005919054053727E-2</v>
      </c>
      <c r="R119" s="133">
        <f t="shared" si="106"/>
        <v>3.0060816681146907E-2</v>
      </c>
      <c r="S119" s="134">
        <f t="shared" si="106"/>
        <v>5.1563202878992298E-2</v>
      </c>
      <c r="T119" s="134">
        <f t="shared" si="106"/>
        <v>4.6468103309983411E-2</v>
      </c>
      <c r="U119" s="134">
        <f t="shared" si="106"/>
        <v>2.2330097087378542E-2</v>
      </c>
      <c r="V119" s="134">
        <f t="shared" si="106"/>
        <v>-6.4087569350727236E-2</v>
      </c>
      <c r="W119" s="134">
        <f t="shared" si="106"/>
        <v>1.8230368281637155E-2</v>
      </c>
      <c r="X119" s="134">
        <f t="shared" si="106"/>
        <v>1.9768007821187039E-2</v>
      </c>
      <c r="Y119" s="134">
        <f t="shared" si="106"/>
        <v>1.8274901172963487E-2</v>
      </c>
      <c r="Z119" s="135">
        <v>4.1048813084707536E-3</v>
      </c>
      <c r="AA119" s="135">
        <v>5.9794726054354763E-2</v>
      </c>
      <c r="AB119" s="135">
        <v>1.4916130227120572E-2</v>
      </c>
      <c r="AC119" s="135">
        <v>-4.9817518248174153E-3</v>
      </c>
      <c r="AD119" s="134">
        <f t="shared" ref="AD119:AT119" si="107">AD7/AC7-1</f>
        <v>9.1863319700009383E-2</v>
      </c>
      <c r="AE119" s="134">
        <f t="shared" si="107"/>
        <v>1.3166921784314889E-2</v>
      </c>
      <c r="AF119" s="134">
        <f t="shared" si="107"/>
        <v>-2.431547325913519E-2</v>
      </c>
      <c r="AG119" s="134">
        <f t="shared" si="107"/>
        <v>-6.2355721478234427E-3</v>
      </c>
      <c r="AH119" s="134">
        <f t="shared" si="107"/>
        <v>1.1582308975996547E-2</v>
      </c>
      <c r="AI119" s="134">
        <f t="shared" si="107"/>
        <v>4.4246676792145667E-3</v>
      </c>
      <c r="AJ119" s="134">
        <f t="shared" si="107"/>
        <v>3.6428620523747401E-3</v>
      </c>
      <c r="AK119" s="134">
        <f t="shared" si="107"/>
        <v>1.3253321462813217E-2</v>
      </c>
      <c r="AL119" s="134">
        <f t="shared" si="107"/>
        <v>-1.249868527068887E-2</v>
      </c>
      <c r="AM119" s="134">
        <f t="shared" si="107"/>
        <v>1.2841388074908089E-2</v>
      </c>
      <c r="AN119" s="134">
        <f t="shared" si="107"/>
        <v>2.1795003435828963E-2</v>
      </c>
      <c r="AO119" s="134">
        <f t="shared" si="107"/>
        <v>1.4316958138537617E-2</v>
      </c>
      <c r="AP119" s="134">
        <f t="shared" si="107"/>
        <v>-9.0170189373655063E-3</v>
      </c>
      <c r="AQ119" s="134">
        <f t="shared" si="107"/>
        <v>8.1010460404780105E-3</v>
      </c>
      <c r="AR119" s="134">
        <f t="shared" si="107"/>
        <v>-6.2220778661581377E-3</v>
      </c>
      <c r="AS119" s="134">
        <f t="shared" si="107"/>
        <v>2.5708383583889383E-2</v>
      </c>
      <c r="AT119" s="134">
        <f t="shared" si="107"/>
        <v>9.1149176783635877E-3</v>
      </c>
    </row>
    <row r="120" spans="1:55">
      <c r="B120" s="106"/>
      <c r="C120" s="109"/>
      <c r="D120" s="109"/>
      <c r="E120" s="109"/>
      <c r="F120" s="109"/>
      <c r="G120" s="109"/>
      <c r="H120" s="109"/>
      <c r="I120" s="109"/>
      <c r="J120" s="109"/>
      <c r="K120" s="109"/>
      <c r="L120" s="109"/>
      <c r="M120" s="109"/>
      <c r="N120" s="109"/>
      <c r="O120" s="109"/>
      <c r="P120" s="109"/>
      <c r="Q120" s="109"/>
      <c r="R120" s="109"/>
      <c r="S120" s="130"/>
      <c r="T120" s="130"/>
      <c r="U120" s="130"/>
      <c r="V120" s="130"/>
      <c r="W120" s="130"/>
      <c r="X120" s="130"/>
      <c r="Y120" s="130"/>
      <c r="Z120" s="130"/>
      <c r="AA120" s="130"/>
      <c r="AB120" s="130"/>
      <c r="AC120" s="130"/>
      <c r="AD120" s="130"/>
      <c r="AE120" s="130"/>
      <c r="AF120" s="130"/>
      <c r="AG120" s="130"/>
      <c r="AH120" s="130"/>
      <c r="AI120" s="130"/>
      <c r="AJ120" s="130"/>
      <c r="AK120" s="130"/>
      <c r="AL120" s="130"/>
      <c r="AM120" s="130"/>
      <c r="AN120" s="130"/>
      <c r="AO120" s="130"/>
      <c r="AP120" s="130"/>
      <c r="AQ120" s="130"/>
      <c r="AR120" s="130"/>
      <c r="AS120" s="130"/>
      <c r="AT120" s="130"/>
    </row>
    <row r="121" spans="1:55">
      <c r="A121" s="15" t="s">
        <v>170</v>
      </c>
      <c r="B121" s="106"/>
      <c r="C121" s="109"/>
      <c r="D121" s="109"/>
      <c r="E121" s="109"/>
      <c r="F121" s="110">
        <f t="shared" ref="F121:U121" si="108">F9/B9-1</f>
        <v>-0.16212028564028824</v>
      </c>
      <c r="G121" s="110">
        <f t="shared" si="108"/>
        <v>-0.11256654203977279</v>
      </c>
      <c r="H121" s="110">
        <f t="shared" si="108"/>
        <v>-0.14359209289413755</v>
      </c>
      <c r="I121" s="110">
        <f t="shared" si="108"/>
        <v>-0.12441690676453054</v>
      </c>
      <c r="J121" s="110">
        <f t="shared" si="108"/>
        <v>9.5558090088259107E-3</v>
      </c>
      <c r="K121" s="110">
        <f t="shared" si="108"/>
        <v>5.7910396027398559E-3</v>
      </c>
      <c r="L121" s="110">
        <f t="shared" si="108"/>
        <v>1.7463617885084881E-2</v>
      </c>
      <c r="M121" s="110">
        <f t="shared" si="108"/>
        <v>-0.12696805620791052</v>
      </c>
      <c r="N121" s="110">
        <f t="shared" si="108"/>
        <v>-6.830079802929101E-2</v>
      </c>
      <c r="O121" s="110">
        <f t="shared" si="108"/>
        <v>-5.8093275670565436E-2</v>
      </c>
      <c r="P121" s="110">
        <f t="shared" si="108"/>
        <v>-1.4593880805908732E-2</v>
      </c>
      <c r="Q121" s="110">
        <f t="shared" si="108"/>
        <v>5.1458176673286671E-2</v>
      </c>
      <c r="R121" s="110">
        <f t="shared" si="108"/>
        <v>-2.6906273059788655E-2</v>
      </c>
      <c r="S121" s="110">
        <f t="shared" si="108"/>
        <v>-9.0109216998529584E-3</v>
      </c>
      <c r="T121" s="110">
        <f t="shared" si="108"/>
        <v>-6.3117126341682983E-3</v>
      </c>
      <c r="U121" s="111">
        <f t="shared" si="108"/>
        <v>2.4011876958738299E-2</v>
      </c>
      <c r="V121" s="130" t="s">
        <v>217</v>
      </c>
      <c r="W121" s="130" t="s">
        <v>217</v>
      </c>
      <c r="X121" s="130" t="s">
        <v>217</v>
      </c>
      <c r="Y121" s="130" t="s">
        <v>217</v>
      </c>
      <c r="Z121" s="130" t="s">
        <v>217</v>
      </c>
      <c r="AA121" s="130" t="s">
        <v>217</v>
      </c>
      <c r="AB121" s="130" t="s">
        <v>217</v>
      </c>
      <c r="AC121" s="130" t="s">
        <v>217</v>
      </c>
      <c r="AD121" s="130" t="s">
        <v>217</v>
      </c>
      <c r="AE121" s="130" t="s">
        <v>217</v>
      </c>
      <c r="AF121" s="130" t="s">
        <v>217</v>
      </c>
      <c r="AG121" s="130" t="s">
        <v>217</v>
      </c>
      <c r="AH121" s="130" t="s">
        <v>217</v>
      </c>
      <c r="AI121" s="130" t="s">
        <v>217</v>
      </c>
      <c r="AJ121" s="130" t="s">
        <v>217</v>
      </c>
      <c r="AK121" s="130" t="s">
        <v>217</v>
      </c>
      <c r="AL121" s="130" t="s">
        <v>217</v>
      </c>
      <c r="AM121" s="130" t="s">
        <v>217</v>
      </c>
      <c r="AN121" s="130" t="s">
        <v>217</v>
      </c>
      <c r="AO121" s="130" t="s">
        <v>217</v>
      </c>
      <c r="AP121" s="130" t="s">
        <v>217</v>
      </c>
      <c r="AQ121" s="130" t="s">
        <v>217</v>
      </c>
      <c r="AR121" s="130" t="s">
        <v>217</v>
      </c>
      <c r="AS121" s="130" t="s">
        <v>217</v>
      </c>
      <c r="AT121" s="130" t="s">
        <v>217</v>
      </c>
    </row>
    <row r="122" spans="1:55" ht="15" thickBot="1">
      <c r="B122" s="106"/>
      <c r="C122" s="106"/>
      <c r="D122" s="106"/>
      <c r="E122" s="106"/>
      <c r="F122" s="106"/>
      <c r="G122" s="106"/>
      <c r="H122" s="106"/>
      <c r="I122" s="106"/>
      <c r="J122" s="106"/>
      <c r="K122" s="109"/>
      <c r="L122" s="109"/>
      <c r="M122" s="109"/>
      <c r="N122" s="109"/>
      <c r="O122" s="109"/>
      <c r="P122" s="109"/>
      <c r="Q122" s="109"/>
      <c r="R122" s="109"/>
      <c r="S122" s="109"/>
      <c r="T122" s="109"/>
      <c r="U122" s="130"/>
      <c r="V122" s="130"/>
      <c r="W122" s="130"/>
      <c r="X122" s="130"/>
      <c r="Y122" s="130"/>
      <c r="Z122" s="130"/>
      <c r="AA122" s="130"/>
      <c r="AB122" s="130"/>
      <c r="AC122" s="130"/>
      <c r="AD122" s="130"/>
      <c r="AE122" s="130"/>
      <c r="AF122" s="130"/>
      <c r="AG122" s="130"/>
      <c r="AH122" s="130"/>
      <c r="AI122" s="130"/>
      <c r="AJ122" s="130"/>
      <c r="AK122" s="130"/>
      <c r="AL122" s="130"/>
      <c r="AM122" s="130"/>
      <c r="AN122" s="130"/>
      <c r="AO122" s="130"/>
      <c r="AP122" s="130"/>
      <c r="AQ122" s="130"/>
      <c r="AR122" s="130"/>
      <c r="AS122" s="130"/>
      <c r="AT122" s="130"/>
    </row>
    <row r="123" spans="1:55" ht="15" thickBot="1">
      <c r="A123" s="30" t="s">
        <v>223</v>
      </c>
      <c r="B123" s="35"/>
      <c r="C123" s="35"/>
      <c r="D123" s="35"/>
      <c r="E123" s="35"/>
      <c r="F123" s="116">
        <f t="shared" ref="F123:U123" si="109">(SUM(F6:F9)-F8)/(SUM(B6:B9)-B8)-1</f>
        <v>-1.80634254864116E-2</v>
      </c>
      <c r="G123" s="116">
        <f t="shared" si="109"/>
        <v>1.7297831932704177E-2</v>
      </c>
      <c r="H123" s="116">
        <f t="shared" si="109"/>
        <v>1.5053188742879087E-2</v>
      </c>
      <c r="I123" s="116">
        <f t="shared" si="109"/>
        <v>3.5374177090843117E-2</v>
      </c>
      <c r="J123" s="116">
        <f t="shared" si="109"/>
        <v>4.6143803511070836E-2</v>
      </c>
      <c r="K123" s="116">
        <f t="shared" si="109"/>
        <v>2.8725908867717198E-2</v>
      </c>
      <c r="L123" s="116">
        <f t="shared" si="109"/>
        <v>1.8312358899326142E-2</v>
      </c>
      <c r="M123" s="116">
        <f t="shared" si="109"/>
        <v>-7.127402394063731E-3</v>
      </c>
      <c r="N123" s="124">
        <f t="shared" si="109"/>
        <v>-8.4916978114963904E-3</v>
      </c>
      <c r="O123" s="125">
        <f t="shared" si="109"/>
        <v>-1.417691895194495E-2</v>
      </c>
      <c r="P123" s="125">
        <f t="shared" si="109"/>
        <v>1.5849645147438807E-2</v>
      </c>
      <c r="Q123" s="125">
        <f t="shared" si="109"/>
        <v>4.7453247821721112E-2</v>
      </c>
      <c r="R123" s="125">
        <f t="shared" si="109"/>
        <v>2.5603501352442715E-2</v>
      </c>
      <c r="S123" s="125">
        <f t="shared" si="109"/>
        <v>4.6369791507252289E-2</v>
      </c>
      <c r="T123" s="125">
        <f t="shared" si="109"/>
        <v>3.8651160429940212E-2</v>
      </c>
      <c r="U123" s="125">
        <f t="shared" si="109"/>
        <v>1.336419044748749E-2</v>
      </c>
      <c r="V123" s="125">
        <f>V5/R5-1</f>
        <v>6.8145257897799238E-2</v>
      </c>
      <c r="W123" s="125">
        <f>W5/S5-1</f>
        <v>4.95282226923206E-2</v>
      </c>
      <c r="X123" s="125">
        <f>X5/T5-1</f>
        <v>3.1449483640252573E-2</v>
      </c>
      <c r="Y123" s="125">
        <f>Y5/U5-1</f>
        <v>4.8511944481516078E-2</v>
      </c>
      <c r="Z123" s="126">
        <v>1.1118943860548569E-2</v>
      </c>
      <c r="AA123" s="126">
        <v>5.2949833631942722E-2</v>
      </c>
      <c r="AB123" s="126">
        <v>6.538785561531979E-2</v>
      </c>
      <c r="AC123" s="126">
        <v>4.1055177241774432E-2</v>
      </c>
      <c r="AD123" s="125">
        <f t="shared" ref="AD123:AT123" si="110">AD5/Z5-1</f>
        <v>-1.1198743054774529E-2</v>
      </c>
      <c r="AE123" s="125">
        <f t="shared" si="110"/>
        <v>-7.8209849572436152E-2</v>
      </c>
      <c r="AF123" s="125">
        <f t="shared" si="110"/>
        <v>-8.332552745633437E-2</v>
      </c>
      <c r="AG123" s="125">
        <f t="shared" si="110"/>
        <v>-8.6728403513592789E-2</v>
      </c>
      <c r="AH123" s="125">
        <f t="shared" si="110"/>
        <v>-3.2405881189424446E-2</v>
      </c>
      <c r="AI123" s="125">
        <f t="shared" si="110"/>
        <v>-1.4829360780065026E-2</v>
      </c>
      <c r="AJ123" s="125">
        <f t="shared" si="110"/>
        <v>2.397506593143639E-4</v>
      </c>
      <c r="AK123" s="125">
        <f t="shared" si="110"/>
        <v>1.9855632994588257E-2</v>
      </c>
      <c r="AL123" s="125">
        <f t="shared" si="110"/>
        <v>-1.7186126537426349E-2</v>
      </c>
      <c r="AM123" s="125">
        <f t="shared" si="110"/>
        <v>4.0896281531377365E-3</v>
      </c>
      <c r="AN123" s="125">
        <f t="shared" si="110"/>
        <v>-3.3063963840570532E-3</v>
      </c>
      <c r="AO123" s="125">
        <f t="shared" si="110"/>
        <v>-2.2601428472460716E-3</v>
      </c>
      <c r="AP123" s="125">
        <f t="shared" si="110"/>
        <v>1.4260967595107532E-2</v>
      </c>
      <c r="AQ123" s="125">
        <f t="shared" si="110"/>
        <v>9.5139815860629806E-3</v>
      </c>
      <c r="AR123" s="125">
        <f t="shared" si="110"/>
        <v>7.0088609647569466E-3</v>
      </c>
      <c r="AS123" s="125">
        <f t="shared" si="110"/>
        <v>1.8318211824413844E-2</v>
      </c>
      <c r="AT123" s="125">
        <f t="shared" si="110"/>
        <v>3.6950298978568163E-2</v>
      </c>
      <c r="AU123" s="30"/>
    </row>
    <row r="124" spans="1:55">
      <c r="B124" s="106"/>
      <c r="C124" s="106"/>
      <c r="D124" s="106"/>
      <c r="E124" s="106"/>
      <c r="F124" s="109"/>
      <c r="G124" s="109"/>
      <c r="H124" s="109"/>
      <c r="I124" s="109"/>
      <c r="J124" s="109"/>
      <c r="K124" s="109"/>
      <c r="L124" s="109"/>
      <c r="M124" s="109"/>
      <c r="N124" s="130"/>
      <c r="O124" s="130"/>
      <c r="P124" s="130"/>
      <c r="Q124" s="130"/>
      <c r="R124" s="130"/>
      <c r="S124" s="130"/>
      <c r="T124" s="130"/>
      <c r="U124" s="130"/>
      <c r="V124" s="130"/>
      <c r="W124" s="130"/>
      <c r="X124" s="130"/>
      <c r="Y124" s="130"/>
      <c r="Z124" s="136"/>
      <c r="AA124" s="136"/>
      <c r="AB124" s="136"/>
      <c r="AC124" s="136"/>
      <c r="AD124" s="130"/>
      <c r="AE124" s="130"/>
      <c r="AF124" s="130"/>
      <c r="AG124" s="130"/>
      <c r="AH124" s="130"/>
      <c r="AI124" s="130"/>
      <c r="AJ124" s="130"/>
      <c r="AK124" s="130"/>
      <c r="AL124" s="130"/>
      <c r="AM124" s="130"/>
      <c r="AN124" s="130"/>
      <c r="AO124" s="130"/>
      <c r="AP124" s="130"/>
      <c r="AQ124" s="130"/>
      <c r="AR124" s="130"/>
      <c r="AS124" s="130"/>
      <c r="AT124" s="130"/>
    </row>
    <row r="125" spans="1:55">
      <c r="A125" s="15" t="s">
        <v>171</v>
      </c>
      <c r="B125" s="106"/>
      <c r="C125" s="106"/>
      <c r="D125" s="106"/>
      <c r="E125" s="106"/>
      <c r="F125" s="106"/>
      <c r="G125" s="106"/>
      <c r="H125" s="106"/>
      <c r="I125" s="106"/>
      <c r="J125" s="106"/>
      <c r="K125" s="109"/>
      <c r="L125" s="109"/>
      <c r="M125" s="110">
        <f t="shared" ref="M125:Y125" si="111">M8/I8-1</f>
        <v>116.96971734515827</v>
      </c>
      <c r="N125" s="110">
        <f t="shared" si="111"/>
        <v>19.048895806460052</v>
      </c>
      <c r="O125" s="110">
        <f t="shared" si="111"/>
        <v>9.4077552096370702</v>
      </c>
      <c r="P125" s="110">
        <f t="shared" si="111"/>
        <v>5.456825222435076</v>
      </c>
      <c r="Q125" s="110">
        <f t="shared" si="111"/>
        <v>4.8485496979337555</v>
      </c>
      <c r="R125" s="110">
        <f t="shared" si="111"/>
        <v>4.4274554562519786</v>
      </c>
      <c r="S125" s="110">
        <f t="shared" si="111"/>
        <v>4.0406735696170548</v>
      </c>
      <c r="T125" s="110">
        <f t="shared" si="111"/>
        <v>2.8155401681135457</v>
      </c>
      <c r="U125" s="110">
        <f t="shared" si="111"/>
        <v>1.5160459713286403</v>
      </c>
      <c r="V125" s="111">
        <f t="shared" si="111"/>
        <v>0.84499089253187609</v>
      </c>
      <c r="W125" s="111">
        <f t="shared" si="111"/>
        <v>0.48338363927749528</v>
      </c>
      <c r="X125" s="111">
        <f t="shared" si="111"/>
        <v>0.26063697717987511</v>
      </c>
      <c r="Y125" s="111">
        <f t="shared" si="111"/>
        <v>0.26778242677824271</v>
      </c>
      <c r="Z125" s="123">
        <v>0.2715964063579821</v>
      </c>
      <c r="AA125" s="123">
        <v>0.26142595978062166</v>
      </c>
      <c r="AB125" s="123">
        <v>0.32050134288272147</v>
      </c>
      <c r="AC125" s="123">
        <v>0.30253300330033017</v>
      </c>
      <c r="AD125" s="111">
        <f t="shared" ref="AD125:AT125" si="112">AD8/Z8-1</f>
        <v>0.27292625565637207</v>
      </c>
      <c r="AE125" s="111">
        <f t="shared" si="112"/>
        <v>0.21941499960149824</v>
      </c>
      <c r="AF125" s="111">
        <f t="shared" si="112"/>
        <v>0.21022692602360782</v>
      </c>
      <c r="AG125" s="111">
        <f t="shared" si="112"/>
        <v>0.17287970253441176</v>
      </c>
      <c r="AH125" s="111">
        <f t="shared" si="112"/>
        <v>0.17012195121951224</v>
      </c>
      <c r="AI125" s="111">
        <f t="shared" si="112"/>
        <v>0.2109328579916816</v>
      </c>
      <c r="AJ125" s="111">
        <f t="shared" si="112"/>
        <v>0.22633053221288524</v>
      </c>
      <c r="AK125" s="111">
        <f t="shared" si="112"/>
        <v>0.2368072845500353</v>
      </c>
      <c r="AL125" s="111">
        <f t="shared" si="112"/>
        <v>0.27017196456487746</v>
      </c>
      <c r="AM125" s="111">
        <f t="shared" si="112"/>
        <v>0.22031403336604516</v>
      </c>
      <c r="AN125" s="111">
        <f t="shared" si="112"/>
        <v>0.1608497030607583</v>
      </c>
      <c r="AO125" s="111">
        <f t="shared" si="112"/>
        <v>0.134591165777316</v>
      </c>
      <c r="AP125" s="111">
        <f t="shared" si="112"/>
        <v>0.11162439588752227</v>
      </c>
      <c r="AQ125" s="111">
        <f t="shared" si="112"/>
        <v>0.14947728186570175</v>
      </c>
      <c r="AR125" s="111">
        <f t="shared" si="112"/>
        <v>0.18896147337767122</v>
      </c>
      <c r="AS125" s="111">
        <f t="shared" si="112"/>
        <v>0.93704928874115057</v>
      </c>
      <c r="AT125" s="111">
        <f t="shared" si="112"/>
        <v>1.6269108409545532</v>
      </c>
    </row>
    <row r="126" spans="1:55">
      <c r="B126" s="106"/>
      <c r="C126" s="106"/>
      <c r="D126" s="106"/>
      <c r="E126" s="106"/>
      <c r="F126" s="106"/>
      <c r="G126" s="106"/>
      <c r="H126" s="106"/>
      <c r="I126" s="106"/>
      <c r="J126" s="106"/>
      <c r="K126" s="106"/>
      <c r="L126" s="106"/>
      <c r="M126" s="106"/>
      <c r="N126" s="106"/>
      <c r="O126" s="106"/>
      <c r="P126" s="106"/>
      <c r="Q126" s="106"/>
      <c r="R126" s="106"/>
      <c r="S126" s="106"/>
      <c r="T126" s="106"/>
      <c r="U126" s="106"/>
      <c r="V126" s="106"/>
      <c r="W126" s="106"/>
      <c r="X126" s="106"/>
      <c r="Y126" s="106"/>
      <c r="Z126" s="106"/>
      <c r="AA126" s="106"/>
      <c r="AB126" s="106"/>
      <c r="AC126" s="106"/>
      <c r="AD126" s="106"/>
      <c r="AE126" s="106"/>
      <c r="AF126" s="106"/>
      <c r="AG126" s="106"/>
      <c r="AH126" s="106"/>
      <c r="AI126" s="106"/>
      <c r="AJ126" s="106"/>
      <c r="AK126" s="106"/>
      <c r="AL126" s="111">
        <f t="shared" ref="AL126:AT126" si="113">AL9/AH9-1</f>
        <v>0.28670995670995669</v>
      </c>
      <c r="AM126" s="111">
        <f t="shared" si="113"/>
        <v>0.30484798685291703</v>
      </c>
      <c r="AN126" s="111">
        <f t="shared" si="113"/>
        <v>5.5923022095509589E-2</v>
      </c>
      <c r="AO126" s="111">
        <f t="shared" si="113"/>
        <v>0.13344198905964411</v>
      </c>
      <c r="AP126" s="111">
        <f t="shared" si="113"/>
        <v>5.2363489553544307E-2</v>
      </c>
      <c r="AQ126" s="111">
        <f t="shared" si="113"/>
        <v>-2.3431989924433294E-2</v>
      </c>
      <c r="AR126" s="111">
        <f t="shared" si="113"/>
        <v>0.17972810605753775</v>
      </c>
      <c r="AS126" s="111">
        <f t="shared" si="113"/>
        <v>0.13930093379596209</v>
      </c>
      <c r="AT126" s="111">
        <f t="shared" si="113"/>
        <v>0.26596418089861062</v>
      </c>
    </row>
    <row r="127" spans="1:55" s="61" customFormat="1">
      <c r="A127" s="58" t="s">
        <v>172</v>
      </c>
      <c r="B127" s="59"/>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59"/>
      <c r="AR127" s="59"/>
      <c r="AS127" s="59"/>
      <c r="AT127" s="59"/>
      <c r="AU127" s="60"/>
      <c r="AV127" s="58"/>
      <c r="BC127" s="319"/>
    </row>
    <row r="128" spans="1:55">
      <c r="B128" s="106"/>
      <c r="C128" s="106"/>
      <c r="D128" s="106"/>
      <c r="E128" s="106"/>
      <c r="F128" s="106"/>
      <c r="G128" s="106"/>
      <c r="H128" s="106"/>
      <c r="I128" s="106"/>
      <c r="J128" s="106"/>
      <c r="K128" s="106"/>
      <c r="L128" s="106"/>
      <c r="M128" s="106"/>
      <c r="N128" s="106"/>
      <c r="O128" s="106"/>
      <c r="P128" s="106"/>
      <c r="Q128" s="106"/>
      <c r="R128" s="106"/>
      <c r="S128" s="106"/>
      <c r="T128" s="106"/>
      <c r="U128" s="106"/>
      <c r="V128" s="106"/>
      <c r="W128" s="106"/>
      <c r="X128" s="106"/>
      <c r="Y128" s="106"/>
      <c r="Z128" s="106"/>
      <c r="AA128" s="106"/>
      <c r="AB128" s="106"/>
      <c r="AC128" s="106"/>
      <c r="AD128" s="106"/>
      <c r="AE128" s="106"/>
      <c r="AF128" s="106"/>
      <c r="AG128" s="106"/>
      <c r="AH128" s="106"/>
      <c r="AI128" s="106"/>
      <c r="AJ128" s="106"/>
      <c r="AK128" s="106"/>
      <c r="AL128" s="106"/>
      <c r="AM128" s="106"/>
      <c r="AN128" s="106"/>
      <c r="AO128" s="106"/>
      <c r="AP128" s="106"/>
      <c r="AQ128" s="106"/>
      <c r="AR128" s="106"/>
      <c r="AS128" s="106"/>
      <c r="AT128" s="106"/>
    </row>
    <row r="129" spans="1:55">
      <c r="A129" s="15" t="s">
        <v>173</v>
      </c>
      <c r="B129" s="109"/>
      <c r="C129" s="109"/>
      <c r="D129" s="109"/>
      <c r="E129" s="109"/>
      <c r="F129" s="110">
        <f t="shared" ref="F129:AT129" si="114">F13/B13-1</f>
        <v>-0.52607124419204954</v>
      </c>
      <c r="G129" s="110">
        <f t="shared" si="114"/>
        <v>-0.5012113055181695</v>
      </c>
      <c r="H129" s="110">
        <f t="shared" si="114"/>
        <v>-3.3406352683461149E-2</v>
      </c>
      <c r="I129" s="110">
        <f t="shared" si="114"/>
        <v>5.8536585365853711E-2</v>
      </c>
      <c r="J129" s="110">
        <f t="shared" si="114"/>
        <v>5.6644880174292034E-2</v>
      </c>
      <c r="K129" s="110">
        <f t="shared" si="114"/>
        <v>3.746531378305451E-2</v>
      </c>
      <c r="L129" s="110">
        <f t="shared" si="114"/>
        <v>-0.17486255679320117</v>
      </c>
      <c r="M129" s="110">
        <f t="shared" si="114"/>
        <v>-0.24464725287762412</v>
      </c>
      <c r="N129" s="110">
        <f t="shared" si="114"/>
        <v>-0.25717191392783501</v>
      </c>
      <c r="O129" s="110">
        <f t="shared" si="114"/>
        <v>-0.25544596212530546</v>
      </c>
      <c r="P129" s="110">
        <f t="shared" si="114"/>
        <v>-3.5037903546043414E-2</v>
      </c>
      <c r="Q129" s="110">
        <f t="shared" si="114"/>
        <v>-5.9790998536108919E-2</v>
      </c>
      <c r="R129" s="110">
        <f t="shared" si="114"/>
        <v>-0.24570800585469244</v>
      </c>
      <c r="S129" s="110">
        <f t="shared" si="114"/>
        <v>-0.25385020407746239</v>
      </c>
      <c r="T129" s="110">
        <f t="shared" si="114"/>
        <v>-0.2158478544492024</v>
      </c>
      <c r="U129" s="110">
        <f t="shared" si="114"/>
        <v>-0.20219334947368428</v>
      </c>
      <c r="V129" s="111">
        <f t="shared" si="114"/>
        <v>0.30450781968721241</v>
      </c>
      <c r="W129" s="111">
        <f t="shared" si="114"/>
        <v>1.6638576779026217</v>
      </c>
      <c r="X129" s="111">
        <f t="shared" si="114"/>
        <v>1.8230490018148822</v>
      </c>
      <c r="Y129" s="111">
        <f t="shared" si="114"/>
        <v>1.8936580897464026</v>
      </c>
      <c r="Z129" s="111">
        <f t="shared" si="114"/>
        <v>1.1121297602256699</v>
      </c>
      <c r="AA129" s="111">
        <f t="shared" si="114"/>
        <v>-1.4059753954305254E-3</v>
      </c>
      <c r="AB129" s="111">
        <f t="shared" si="114"/>
        <v>0.3751205400192863</v>
      </c>
      <c r="AC129" s="111">
        <f t="shared" si="114"/>
        <v>7.5292289862585848E-2</v>
      </c>
      <c r="AD129" s="110">
        <f t="shared" si="114"/>
        <v>9.8497495826377346E-2</v>
      </c>
      <c r="AE129" s="110">
        <f t="shared" si="114"/>
        <v>0.21048926434354098</v>
      </c>
      <c r="AF129" s="110">
        <f t="shared" si="114"/>
        <v>-0.18326320710612432</v>
      </c>
      <c r="AG129" s="110">
        <f t="shared" si="114"/>
        <v>1.6326658496029545E-2</v>
      </c>
      <c r="AH129" s="110">
        <f t="shared" si="114"/>
        <v>0.13981762917933138</v>
      </c>
      <c r="AI129" s="110">
        <f t="shared" si="114"/>
        <v>-4.390811282349516E-2</v>
      </c>
      <c r="AJ129" s="110">
        <f t="shared" si="114"/>
        <v>-2.4899828277046399E-2</v>
      </c>
      <c r="AK129" s="110">
        <f t="shared" si="114"/>
        <v>-3.5790015145886422E-2</v>
      </c>
      <c r="AL129" s="110">
        <f t="shared" si="114"/>
        <v>-0.13638666666666666</v>
      </c>
      <c r="AM129" s="110">
        <f t="shared" si="114"/>
        <v>-2.8892944038929391E-2</v>
      </c>
      <c r="AN129" s="110">
        <f t="shared" si="114"/>
        <v>-6.9269151746404467E-2</v>
      </c>
      <c r="AO129" s="110">
        <f t="shared" si="114"/>
        <v>-2.9934263172548548E-4</v>
      </c>
      <c r="AP129" s="110">
        <f t="shared" si="114"/>
        <v>5.0825214988188261E-3</v>
      </c>
      <c r="AQ129" s="110">
        <f t="shared" si="114"/>
        <v>6.889758847478844E-2</v>
      </c>
      <c r="AR129" s="110">
        <f t="shared" si="114"/>
        <v>4.4777672658467216E-2</v>
      </c>
      <c r="AS129" s="110">
        <f t="shared" si="114"/>
        <v>-6.0775855679584545E-4</v>
      </c>
      <c r="AT129" s="110">
        <f t="shared" si="114"/>
        <v>3.4165793653475607E-2</v>
      </c>
    </row>
    <row r="130" spans="1:55">
      <c r="A130" s="15" t="s">
        <v>174</v>
      </c>
      <c r="B130" s="110">
        <f t="shared" ref="B130:U130" si="115">B15/B13</f>
        <v>4.9044914816726896E-2</v>
      </c>
      <c r="C130" s="110">
        <f t="shared" si="115"/>
        <v>4.9798115746971738E-2</v>
      </c>
      <c r="D130" s="110">
        <f t="shared" si="115"/>
        <v>7.2289156626506021E-2</v>
      </c>
      <c r="E130" s="110">
        <f t="shared" si="115"/>
        <v>8.2384823848238489E-2</v>
      </c>
      <c r="F130" s="110">
        <f t="shared" si="115"/>
        <v>8.3333333333333329E-2</v>
      </c>
      <c r="G130" s="110">
        <f t="shared" si="115"/>
        <v>5.8823529411764705E-2</v>
      </c>
      <c r="H130" s="110">
        <f t="shared" si="115"/>
        <v>9.2351274787535409E-2</v>
      </c>
      <c r="I130" s="110">
        <f t="shared" si="115"/>
        <v>0.11059907834101383</v>
      </c>
      <c r="J130" s="110">
        <f t="shared" si="115"/>
        <v>0.11030927835051546</v>
      </c>
      <c r="K130" s="110">
        <f t="shared" si="115"/>
        <v>0.10281193112507823</v>
      </c>
      <c r="L130" s="110">
        <f t="shared" si="115"/>
        <v>9.808671671192401E-2</v>
      </c>
      <c r="M130" s="110">
        <f t="shared" si="115"/>
        <v>8.567213041789061E-2</v>
      </c>
      <c r="N130" s="110">
        <f t="shared" si="115"/>
        <v>6.4975319889526956E-2</v>
      </c>
      <c r="O130" s="110">
        <f t="shared" si="115"/>
        <v>5.9307831001416199E-2</v>
      </c>
      <c r="P130" s="110">
        <f t="shared" si="115"/>
        <v>3.6486934746087475E-2</v>
      </c>
      <c r="Q130" s="110">
        <f t="shared" si="115"/>
        <v>3.9653929343907712E-2</v>
      </c>
      <c r="R130" s="110">
        <f t="shared" si="115"/>
        <v>3.1278748850046001E-2</v>
      </c>
      <c r="S130" s="110">
        <f t="shared" si="115"/>
        <v>5.6179775280898875E-2</v>
      </c>
      <c r="T130" s="110">
        <f t="shared" si="115"/>
        <v>5.0635208711433718E-2</v>
      </c>
      <c r="U130" s="110">
        <f t="shared" si="115"/>
        <v>6.2717534770635769E-2</v>
      </c>
      <c r="V130" s="130" t="s">
        <v>217</v>
      </c>
      <c r="W130" s="130" t="s">
        <v>217</v>
      </c>
      <c r="X130" s="130" t="s">
        <v>217</v>
      </c>
      <c r="Y130" s="130" t="s">
        <v>217</v>
      </c>
      <c r="Z130" s="130" t="s">
        <v>217</v>
      </c>
      <c r="AA130" s="130" t="s">
        <v>217</v>
      </c>
      <c r="AB130" s="130" t="s">
        <v>217</v>
      </c>
      <c r="AC130" s="130" t="s">
        <v>217</v>
      </c>
      <c r="AD130" s="109" t="s">
        <v>217</v>
      </c>
      <c r="AE130" s="109" t="s">
        <v>217</v>
      </c>
      <c r="AF130" s="109" t="s">
        <v>217</v>
      </c>
      <c r="AG130" s="109" t="s">
        <v>217</v>
      </c>
      <c r="AH130" s="109" t="s">
        <v>217</v>
      </c>
      <c r="AI130" s="109" t="s">
        <v>217</v>
      </c>
      <c r="AJ130" s="109" t="s">
        <v>217</v>
      </c>
      <c r="AK130" s="109" t="s">
        <v>217</v>
      </c>
      <c r="AL130" s="109" t="s">
        <v>217</v>
      </c>
      <c r="AM130" s="109" t="s">
        <v>217</v>
      </c>
      <c r="AN130" s="109" t="s">
        <v>217</v>
      </c>
      <c r="AO130" s="109" t="s">
        <v>217</v>
      </c>
      <c r="AP130" s="109" t="s">
        <v>217</v>
      </c>
      <c r="AQ130" s="109" t="s">
        <v>217</v>
      </c>
      <c r="AR130" s="109" t="s">
        <v>217</v>
      </c>
      <c r="AS130" s="109" t="s">
        <v>217</v>
      </c>
      <c r="AT130" s="109" t="s">
        <v>217</v>
      </c>
    </row>
    <row r="131" spans="1:55">
      <c r="B131" s="106"/>
      <c r="C131" s="106"/>
      <c r="D131" s="106"/>
      <c r="E131" s="106"/>
      <c r="F131" s="106"/>
      <c r="G131" s="106"/>
      <c r="H131" s="106"/>
      <c r="I131" s="106"/>
      <c r="J131" s="106"/>
      <c r="K131" s="106"/>
      <c r="L131" s="106"/>
      <c r="M131" s="106"/>
      <c r="N131" s="106"/>
      <c r="O131" s="106"/>
      <c r="P131" s="106"/>
      <c r="Q131" s="106"/>
      <c r="R131" s="106"/>
      <c r="S131" s="106"/>
      <c r="T131" s="106"/>
      <c r="U131" s="106"/>
      <c r="V131" s="106"/>
      <c r="W131" s="106"/>
      <c r="X131" s="106"/>
      <c r="Y131" s="106"/>
      <c r="Z131" s="106"/>
      <c r="AA131" s="106"/>
      <c r="AB131" s="106"/>
      <c r="AC131" s="106"/>
      <c r="AD131" s="106"/>
      <c r="AE131" s="106"/>
      <c r="AF131" s="106"/>
      <c r="AG131" s="106"/>
      <c r="AH131" s="106"/>
      <c r="AI131" s="106"/>
      <c r="AJ131" s="106"/>
      <c r="AK131" s="106"/>
      <c r="AL131" s="106"/>
      <c r="AM131" s="106"/>
      <c r="AN131" s="106"/>
      <c r="AO131" s="106"/>
      <c r="AP131" s="106"/>
      <c r="AQ131" s="106"/>
      <c r="AR131" s="106"/>
      <c r="AS131" s="106"/>
      <c r="AT131" s="106"/>
    </row>
    <row r="132" spans="1:55">
      <c r="A132" s="15" t="s">
        <v>176</v>
      </c>
      <c r="B132" s="106"/>
      <c r="C132" s="109"/>
      <c r="D132" s="109"/>
      <c r="E132" s="109"/>
      <c r="F132" s="110">
        <f t="shared" ref="F132:AT132" si="116">F20/B20-1</f>
        <v>9.5885093167701774E-2</v>
      </c>
      <c r="G132" s="110">
        <f t="shared" si="116"/>
        <v>0.19363269185079601</v>
      </c>
      <c r="H132" s="110">
        <f t="shared" si="116"/>
        <v>0.1413072959045294</v>
      </c>
      <c r="I132" s="110">
        <f t="shared" si="116"/>
        <v>0.42155708760719701</v>
      </c>
      <c r="J132" s="110">
        <f t="shared" si="116"/>
        <v>0.4679419057739993</v>
      </c>
      <c r="K132" s="110">
        <f t="shared" si="116"/>
        <v>0.14103692600318474</v>
      </c>
      <c r="L132" s="110">
        <f t="shared" si="116"/>
        <v>0.27286361847433471</v>
      </c>
      <c r="M132" s="110">
        <f t="shared" si="116"/>
        <v>-3.8119991826353061E-3</v>
      </c>
      <c r="N132" s="110">
        <f t="shared" si="116"/>
        <v>-0.3166831249770764</v>
      </c>
      <c r="O132" s="110">
        <f t="shared" si="116"/>
        <v>-0.14839862914527358</v>
      </c>
      <c r="P132" s="110">
        <f t="shared" si="116"/>
        <v>-5.4578546428389108E-2</v>
      </c>
      <c r="Q132" s="110">
        <f t="shared" si="116"/>
        <v>-1.2678251285050068E-2</v>
      </c>
      <c r="R132" s="110">
        <f t="shared" si="116"/>
        <v>0.13131315068054339</v>
      </c>
      <c r="S132" s="110">
        <f t="shared" si="116"/>
        <v>0.19995147954609993</v>
      </c>
      <c r="T132" s="110">
        <f t="shared" si="116"/>
        <v>-8.2359728035603652E-3</v>
      </c>
      <c r="U132" s="110">
        <f t="shared" si="116"/>
        <v>-9.9455295360192375E-2</v>
      </c>
      <c r="V132" s="111">
        <f t="shared" si="116"/>
        <v>-6.1027001716872364E-3</v>
      </c>
      <c r="W132" s="111">
        <f t="shared" si="116"/>
        <v>1.041311027654479E-2</v>
      </c>
      <c r="X132" s="111">
        <f t="shared" si="116"/>
        <v>0.16782187779386204</v>
      </c>
      <c r="Y132" s="111">
        <f t="shared" si="116"/>
        <v>2.8174406742755842E-2</v>
      </c>
      <c r="Z132" s="111">
        <f t="shared" si="116"/>
        <v>0.13419752194601053</v>
      </c>
      <c r="AA132" s="111">
        <f t="shared" si="116"/>
        <v>0.13803007264740663</v>
      </c>
      <c r="AB132" s="111">
        <f t="shared" si="116"/>
        <v>2.1923955669224116E-2</v>
      </c>
      <c r="AC132" s="111">
        <f t="shared" si="116"/>
        <v>0.40445902065203287</v>
      </c>
      <c r="AD132" s="110">
        <f t="shared" si="116"/>
        <v>-0.10487517792423084</v>
      </c>
      <c r="AE132" s="110">
        <f t="shared" si="116"/>
        <v>-3.0285035629453727E-2</v>
      </c>
      <c r="AF132" s="110">
        <f t="shared" si="116"/>
        <v>1.6253380281314289E-2</v>
      </c>
      <c r="AG132" s="110">
        <f t="shared" si="116"/>
        <v>-3.0327580036123458E-2</v>
      </c>
      <c r="AH132" s="110">
        <f t="shared" si="116"/>
        <v>0.49822119102861562</v>
      </c>
      <c r="AI132" s="110">
        <f t="shared" si="116"/>
        <v>8.940600122473974E-2</v>
      </c>
      <c r="AJ132" s="110">
        <f t="shared" si="116"/>
        <v>1.3462485634542665E-2</v>
      </c>
      <c r="AK132" s="110">
        <f t="shared" si="116"/>
        <v>0.29400038149737706</v>
      </c>
      <c r="AL132" s="110">
        <f t="shared" si="116"/>
        <v>-4.2923807557299187E-2</v>
      </c>
      <c r="AM132" s="110">
        <f t="shared" si="116"/>
        <v>0.23468240584598088</v>
      </c>
      <c r="AN132" s="110">
        <f t="shared" si="116"/>
        <v>0.60926615907986403</v>
      </c>
      <c r="AO132" s="110">
        <f t="shared" si="116"/>
        <v>-0.15347113128532586</v>
      </c>
      <c r="AP132" s="110">
        <f t="shared" si="116"/>
        <v>7.0727402958283614E-2</v>
      </c>
      <c r="AQ132" s="110">
        <f t="shared" si="116"/>
        <v>-0.15105622581379474</v>
      </c>
      <c r="AR132" s="110">
        <f t="shared" si="116"/>
        <v>-0.12671230118783972</v>
      </c>
      <c r="AS132" s="110">
        <f t="shared" si="116"/>
        <v>-5.1662290080589646E-2</v>
      </c>
      <c r="AT132" s="110">
        <f t="shared" si="116"/>
        <v>5.6828096192788502E-2</v>
      </c>
    </row>
    <row r="133" spans="1:55">
      <c r="A133" s="15" t="s">
        <v>177</v>
      </c>
      <c r="B133" s="110">
        <f t="shared" ref="B133:AI133" si="117">(B20-B36)/B20</f>
        <v>7.8610248447204975E-2</v>
      </c>
      <c r="C133" s="110">
        <f t="shared" si="117"/>
        <v>7.175100974103113E-2</v>
      </c>
      <c r="D133" s="110">
        <f t="shared" si="117"/>
        <v>5.5329536208299432E-2</v>
      </c>
      <c r="E133" s="110">
        <f t="shared" si="117"/>
        <v>5.4144947032117037E-2</v>
      </c>
      <c r="F133" s="110">
        <f t="shared" si="117"/>
        <v>2.3379383634431455E-2</v>
      </c>
      <c r="G133" s="110">
        <f t="shared" si="117"/>
        <v>-4.179936305732484E-3</v>
      </c>
      <c r="H133" s="110">
        <f t="shared" si="117"/>
        <v>-1.9724334600760455E-2</v>
      </c>
      <c r="I133" s="110">
        <f t="shared" si="117"/>
        <v>1.8334516205346582E-2</v>
      </c>
      <c r="J133" s="110">
        <f t="shared" si="117"/>
        <v>3.873069498069498E-2</v>
      </c>
      <c r="K133" s="110">
        <f t="shared" si="117"/>
        <v>2.0417390724775518E-2</v>
      </c>
      <c r="L133" s="110">
        <f t="shared" si="117"/>
        <v>-0.11109868574300588</v>
      </c>
      <c r="M133" s="110">
        <f t="shared" si="117"/>
        <v>-7.5207130684631068E-3</v>
      </c>
      <c r="N133" s="110">
        <f t="shared" si="117"/>
        <v>-3.0014440212849571E-3</v>
      </c>
      <c r="O133" s="110">
        <f t="shared" si="117"/>
        <v>2.3263937505816547E-2</v>
      </c>
      <c r="P133" s="110">
        <f t="shared" si="117"/>
        <v>-0.16067885149005137</v>
      </c>
      <c r="Q133" s="110">
        <f t="shared" si="117"/>
        <v>-3.3313289236319904E-2</v>
      </c>
      <c r="R133" s="110">
        <f t="shared" si="117"/>
        <v>-6.6958014671453098E-2</v>
      </c>
      <c r="S133" s="110">
        <f t="shared" si="117"/>
        <v>-2.6800955957664734E-2</v>
      </c>
      <c r="T133" s="110">
        <f t="shared" si="117"/>
        <v>-4.9287459404998187E-2</v>
      </c>
      <c r="U133" s="110">
        <f t="shared" si="117"/>
        <v>-6.1642658888650861E-3</v>
      </c>
      <c r="V133" s="111">
        <f t="shared" si="117"/>
        <v>-1.0898412349440247E-2</v>
      </c>
      <c r="W133" s="111">
        <f t="shared" si="117"/>
        <v>-3.0241594863997297E-2</v>
      </c>
      <c r="X133" s="111">
        <f t="shared" si="117"/>
        <v>-5.5242966751918157E-2</v>
      </c>
      <c r="Y133" s="111">
        <f t="shared" si="117"/>
        <v>-4.3252370437719186E-2</v>
      </c>
      <c r="Z133" s="111">
        <f t="shared" si="117"/>
        <v>8.7859858870176118E-3</v>
      </c>
      <c r="AA133" s="111">
        <f t="shared" si="117"/>
        <v>4.0083135391923994E-3</v>
      </c>
      <c r="AB133" s="111">
        <f t="shared" si="117"/>
        <v>1.7449325812402036E-2</v>
      </c>
      <c r="AC133" s="111">
        <f t="shared" si="117"/>
        <v>1.4503839384884552E-2</v>
      </c>
      <c r="AD133" s="110">
        <f t="shared" si="117"/>
        <v>7.1260634184067608E-3</v>
      </c>
      <c r="AE133" s="110">
        <f t="shared" si="117"/>
        <v>2.4494794856093079E-2</v>
      </c>
      <c r="AF133" s="110">
        <f t="shared" si="117"/>
        <v>-1.1984895747824659E-2</v>
      </c>
      <c r="AG133" s="110">
        <f t="shared" si="117"/>
        <v>1.193335766618958E-2</v>
      </c>
      <c r="AH133" s="110">
        <f t="shared" si="117"/>
        <v>5.9880239520958087E-3</v>
      </c>
      <c r="AI133" s="110">
        <f t="shared" si="117"/>
        <v>2.7121978639685216E-2</v>
      </c>
      <c r="AJ133" s="110">
        <f t="shared" ref="AJ133:AO133" si="118">(AJ20-AJ36)/AJ20</f>
        <v>-5.1838652195042925E-3</v>
      </c>
      <c r="AK133" s="110">
        <f t="shared" si="118"/>
        <v>8.0068728471680405E-3</v>
      </c>
      <c r="AL133" s="110">
        <f t="shared" si="118"/>
        <v>1.3930599423531583E-2</v>
      </c>
      <c r="AM133" s="110">
        <f t="shared" si="118"/>
        <v>1.9348964261324834E-3</v>
      </c>
      <c r="AN133" s="110">
        <f t="shared" si="118"/>
        <v>1.0167102879001409E-2</v>
      </c>
      <c r="AO133" s="110">
        <f t="shared" si="118"/>
        <v>1.1506822598508E-2</v>
      </c>
      <c r="AP133" s="110">
        <f>(AP20-AP36)/AP20</f>
        <v>1.7570195146032062E-2</v>
      </c>
      <c r="AQ133" s="110">
        <f>(AQ20-AQ36)/AQ20</f>
        <v>1.1871851043462542E-2</v>
      </c>
      <c r="AR133" s="110">
        <f>(AR20-AR36)/AR20</f>
        <v>1.823580673272427E-2</v>
      </c>
      <c r="AS133" s="110">
        <f t="shared" ref="AS133:AT133" si="119">(AS20-AS36)/AS20</f>
        <v>2.3319867792875506E-2</v>
      </c>
      <c r="AT133" s="110">
        <f t="shared" si="119"/>
        <v>4.7345225963467928E-2</v>
      </c>
    </row>
    <row r="134" spans="1:55">
      <c r="B134" s="106"/>
      <c r="C134" s="106"/>
      <c r="D134" s="106"/>
      <c r="E134" s="106"/>
      <c r="F134" s="106"/>
      <c r="G134" s="106"/>
      <c r="H134" s="106"/>
      <c r="I134" s="106"/>
      <c r="J134" s="106"/>
      <c r="K134" s="106"/>
      <c r="L134" s="106"/>
      <c r="M134" s="106"/>
      <c r="N134" s="106"/>
      <c r="O134" s="106"/>
      <c r="P134" s="106"/>
      <c r="Q134" s="106"/>
      <c r="R134" s="106"/>
      <c r="S134" s="106"/>
      <c r="T134" s="106"/>
      <c r="U134" s="106"/>
      <c r="V134" s="106"/>
      <c r="W134" s="106"/>
      <c r="X134" s="106"/>
      <c r="Y134" s="106"/>
      <c r="Z134" s="106"/>
      <c r="AA134" s="106"/>
      <c r="AB134" s="106"/>
      <c r="AC134" s="106"/>
      <c r="AD134" s="106"/>
      <c r="AE134" s="106"/>
      <c r="AF134" s="106"/>
      <c r="AG134" s="106"/>
      <c r="AH134" s="106"/>
      <c r="AI134" s="106"/>
      <c r="AJ134" s="106"/>
      <c r="AK134" s="106"/>
      <c r="AL134" s="106"/>
      <c r="AM134" s="106"/>
      <c r="AN134" s="106"/>
      <c r="AO134" s="106"/>
      <c r="AP134" s="106"/>
      <c r="AQ134" s="106"/>
      <c r="AR134" s="106"/>
      <c r="AS134" s="106"/>
      <c r="AT134" s="106"/>
    </row>
    <row r="135" spans="1:55">
      <c r="A135" s="15" t="s">
        <v>179</v>
      </c>
      <c r="B135" s="106"/>
      <c r="C135" s="106"/>
      <c r="D135" s="106"/>
      <c r="E135" s="106"/>
      <c r="F135" s="110">
        <f t="shared" ref="F135:U135" si="120">F18/B18-1</f>
        <v>9.6108022239872914E-2</v>
      </c>
      <c r="G135" s="110">
        <f t="shared" si="120"/>
        <v>0.20044215180545311</v>
      </c>
      <c r="H135" s="110">
        <f t="shared" si="120"/>
        <v>0.14341736694677865</v>
      </c>
      <c r="I135" s="110">
        <f t="shared" si="120"/>
        <v>0.42952560369926363</v>
      </c>
      <c r="J135" s="110">
        <f t="shared" si="120"/>
        <v>0.47934782608695659</v>
      </c>
      <c r="K135" s="110">
        <f t="shared" si="120"/>
        <v>0.15263737821772039</v>
      </c>
      <c r="L135" s="110">
        <f t="shared" si="120"/>
        <v>0.28457756762371389</v>
      </c>
      <c r="M135" s="110">
        <f t="shared" si="120"/>
        <v>-4.309533917575159E-3</v>
      </c>
      <c r="N135" s="110">
        <f t="shared" si="120"/>
        <v>-0.31985289586088783</v>
      </c>
      <c r="O135" s="110">
        <f t="shared" si="120"/>
        <v>-0.16029846723062169</v>
      </c>
      <c r="P135" s="111">
        <f t="shared" si="120"/>
        <v>-5.2230334765333897E-2</v>
      </c>
      <c r="Q135" s="111">
        <f t="shared" si="120"/>
        <v>-1.3479477637581061E-2</v>
      </c>
      <c r="R135" s="111">
        <f t="shared" si="120"/>
        <v>0.13412096686164254</v>
      </c>
      <c r="S135" s="111">
        <f t="shared" si="120"/>
        <v>0.21543664130985896</v>
      </c>
      <c r="T135" s="111">
        <f t="shared" si="120"/>
        <v>-9.6701217810972739E-3</v>
      </c>
      <c r="U135" s="111">
        <f t="shared" si="120"/>
        <v>-0.11016513315648258</v>
      </c>
      <c r="V135" s="130" t="s">
        <v>217</v>
      </c>
      <c r="W135" s="130" t="s">
        <v>217</v>
      </c>
      <c r="X135" s="130" t="s">
        <v>217</v>
      </c>
      <c r="Y135" s="130" t="s">
        <v>217</v>
      </c>
      <c r="Z135" s="130" t="s">
        <v>217</v>
      </c>
      <c r="AA135" s="130" t="s">
        <v>217</v>
      </c>
      <c r="AB135" s="130" t="s">
        <v>217</v>
      </c>
      <c r="AC135" s="130" t="s">
        <v>217</v>
      </c>
      <c r="AD135" s="130" t="s">
        <v>217</v>
      </c>
      <c r="AE135" s="130" t="s">
        <v>217</v>
      </c>
      <c r="AF135" s="130" t="s">
        <v>217</v>
      </c>
      <c r="AG135" s="130" t="s">
        <v>217</v>
      </c>
      <c r="AH135" s="130" t="s">
        <v>217</v>
      </c>
      <c r="AI135" s="130" t="s">
        <v>217</v>
      </c>
      <c r="AJ135" s="130" t="s">
        <v>217</v>
      </c>
      <c r="AK135" s="130" t="s">
        <v>217</v>
      </c>
      <c r="AL135" s="130" t="s">
        <v>217</v>
      </c>
      <c r="AM135" s="130" t="s">
        <v>217</v>
      </c>
      <c r="AN135" s="130" t="s">
        <v>217</v>
      </c>
      <c r="AO135" s="130" t="s">
        <v>217</v>
      </c>
      <c r="AP135" s="130" t="s">
        <v>217</v>
      </c>
      <c r="AQ135" s="130" t="s">
        <v>217</v>
      </c>
      <c r="AR135" s="130" t="s">
        <v>217</v>
      </c>
      <c r="AS135" s="130" t="s">
        <v>217</v>
      </c>
      <c r="AT135" s="130" t="s">
        <v>217</v>
      </c>
    </row>
    <row r="136" spans="1:55">
      <c r="A136" s="15" t="s">
        <v>175</v>
      </c>
      <c r="B136" s="110">
        <f t="shared" ref="B136:U136" si="121">(B18-B34)/B18</f>
        <v>6.3343923749007144E-2</v>
      </c>
      <c r="C136" s="110">
        <f t="shared" si="121"/>
        <v>5.8953574060427415E-2</v>
      </c>
      <c r="D136" s="110">
        <f t="shared" si="121"/>
        <v>4.4257703081232495E-2</v>
      </c>
      <c r="E136" s="110">
        <f t="shared" si="121"/>
        <v>4.6069532454187358E-2</v>
      </c>
      <c r="F136" s="110">
        <f t="shared" si="121"/>
        <v>1.2500000000000001E-2</v>
      </c>
      <c r="G136" s="110">
        <f t="shared" si="121"/>
        <v>-1.6779210149375896E-2</v>
      </c>
      <c r="H136" s="110">
        <f t="shared" si="121"/>
        <v>-3.4296913277805E-2</v>
      </c>
      <c r="I136" s="110">
        <f t="shared" si="121"/>
        <v>1.2100155744578891E-2</v>
      </c>
      <c r="J136" s="110">
        <f t="shared" si="121"/>
        <v>3.1839333823169239E-2</v>
      </c>
      <c r="K136" s="110">
        <f t="shared" si="121"/>
        <v>1.0679277367749925E-2</v>
      </c>
      <c r="L136" s="110">
        <f t="shared" si="121"/>
        <v>-0.12547360889822506</v>
      </c>
      <c r="M136" s="110">
        <f t="shared" si="121"/>
        <v>-1.5037215255708104E-2</v>
      </c>
      <c r="N136" s="111">
        <f t="shared" si="121"/>
        <v>-1.4167504914698174E-2</v>
      </c>
      <c r="O136" s="111">
        <f t="shared" si="121"/>
        <v>8.5670476822420258E-4</v>
      </c>
      <c r="P136" s="111">
        <f t="shared" si="121"/>
        <v>-0.1762295287577782</v>
      </c>
      <c r="Q136" s="111">
        <f t="shared" si="121"/>
        <v>-4.3175997072813756E-2</v>
      </c>
      <c r="R136" s="111">
        <f t="shared" si="121"/>
        <v>-7.9853945070646137E-2</v>
      </c>
      <c r="S136" s="111">
        <f t="shared" si="121"/>
        <v>-4.0180901026265439E-2</v>
      </c>
      <c r="T136" s="111">
        <f t="shared" si="121"/>
        <v>-6.3953382056236602E-2</v>
      </c>
      <c r="U136" s="111">
        <f t="shared" si="121"/>
        <v>-1.9222672104431623E-2</v>
      </c>
      <c r="V136" s="130" t="s">
        <v>217</v>
      </c>
      <c r="W136" s="130" t="s">
        <v>217</v>
      </c>
      <c r="X136" s="130" t="s">
        <v>217</v>
      </c>
      <c r="Y136" s="130" t="s">
        <v>217</v>
      </c>
      <c r="Z136" s="130" t="s">
        <v>217</v>
      </c>
      <c r="AA136" s="130" t="s">
        <v>217</v>
      </c>
      <c r="AB136" s="130" t="s">
        <v>217</v>
      </c>
      <c r="AC136" s="130" t="s">
        <v>217</v>
      </c>
      <c r="AD136" s="130" t="s">
        <v>217</v>
      </c>
      <c r="AE136" s="130" t="s">
        <v>217</v>
      </c>
      <c r="AF136" s="130" t="s">
        <v>217</v>
      </c>
      <c r="AG136" s="130" t="s">
        <v>217</v>
      </c>
      <c r="AH136" s="130" t="s">
        <v>217</v>
      </c>
      <c r="AI136" s="130" t="s">
        <v>217</v>
      </c>
      <c r="AJ136" s="130" t="s">
        <v>217</v>
      </c>
      <c r="AK136" s="130" t="s">
        <v>217</v>
      </c>
      <c r="AL136" s="130" t="s">
        <v>217</v>
      </c>
      <c r="AM136" s="130" t="s">
        <v>217</v>
      </c>
      <c r="AN136" s="130" t="s">
        <v>217</v>
      </c>
      <c r="AO136" s="130" t="s">
        <v>217</v>
      </c>
      <c r="AP136" s="130" t="s">
        <v>217</v>
      </c>
      <c r="AQ136" s="130" t="s">
        <v>217</v>
      </c>
      <c r="AR136" s="130" t="s">
        <v>217</v>
      </c>
      <c r="AS136" s="130" t="s">
        <v>217</v>
      </c>
      <c r="AT136" s="130" t="s">
        <v>217</v>
      </c>
    </row>
    <row r="137" spans="1:55">
      <c r="A137" s="15" t="s">
        <v>178</v>
      </c>
      <c r="B137" s="110">
        <f t="shared" ref="B137:U137" si="122">(B19-B35)/B19</f>
        <v>0.74137931034482762</v>
      </c>
      <c r="C137" s="110">
        <f t="shared" si="122"/>
        <v>0.44927536231884058</v>
      </c>
      <c r="D137" s="110">
        <f t="shared" si="122"/>
        <v>0.39316239316239315</v>
      </c>
      <c r="E137" s="110">
        <f t="shared" si="122"/>
        <v>0.49074074074074076</v>
      </c>
      <c r="F137" s="110">
        <f t="shared" si="122"/>
        <v>0.5</v>
      </c>
      <c r="G137" s="110">
        <f t="shared" si="122"/>
        <v>0.44525547445255476</v>
      </c>
      <c r="H137" s="110">
        <f t="shared" si="122"/>
        <v>0.46031746031746029</v>
      </c>
      <c r="I137" s="110">
        <f t="shared" si="122"/>
        <v>0.50467289719626163</v>
      </c>
      <c r="J137" s="110">
        <f t="shared" si="122"/>
        <v>0.49586776859504134</v>
      </c>
      <c r="K137" s="110">
        <f t="shared" si="122"/>
        <v>0.57099291978725564</v>
      </c>
      <c r="L137" s="110">
        <f t="shared" si="122"/>
        <v>0.55853534101884572</v>
      </c>
      <c r="M137" s="110">
        <f t="shared" si="122"/>
        <v>0.55656652174868015</v>
      </c>
      <c r="N137" s="111">
        <f t="shared" si="122"/>
        <v>0.56466695613913553</v>
      </c>
      <c r="O137" s="111">
        <f t="shared" si="122"/>
        <v>0.72110605613667056</v>
      </c>
      <c r="P137" s="111">
        <f t="shared" si="122"/>
        <v>0.66054277668603234</v>
      </c>
      <c r="Q137" s="111">
        <f t="shared" si="122"/>
        <v>0.66086956521739126</v>
      </c>
      <c r="R137" s="111">
        <f t="shared" si="122"/>
        <v>0.69444444444444442</v>
      </c>
      <c r="S137" s="111">
        <f t="shared" si="122"/>
        <v>0.67592592592592593</v>
      </c>
      <c r="T137" s="111">
        <f t="shared" si="122"/>
        <v>0.66922158072864812</v>
      </c>
      <c r="U137" s="111">
        <f t="shared" si="122"/>
        <v>0.48958333333333331</v>
      </c>
      <c r="V137" s="130" t="s">
        <v>217</v>
      </c>
      <c r="W137" s="130" t="s">
        <v>217</v>
      </c>
      <c r="X137" s="130" t="s">
        <v>217</v>
      </c>
      <c r="Y137" s="130" t="s">
        <v>217</v>
      </c>
      <c r="Z137" s="130" t="s">
        <v>217</v>
      </c>
      <c r="AA137" s="130" t="s">
        <v>217</v>
      </c>
      <c r="AB137" s="130" t="s">
        <v>217</v>
      </c>
      <c r="AC137" s="130" t="s">
        <v>217</v>
      </c>
      <c r="AD137" s="130" t="s">
        <v>217</v>
      </c>
      <c r="AE137" s="130" t="s">
        <v>217</v>
      </c>
      <c r="AF137" s="130" t="s">
        <v>217</v>
      </c>
      <c r="AG137" s="130" t="s">
        <v>217</v>
      </c>
      <c r="AH137" s="130" t="s">
        <v>217</v>
      </c>
      <c r="AI137" s="130" t="s">
        <v>217</v>
      </c>
      <c r="AJ137" s="130" t="s">
        <v>217</v>
      </c>
      <c r="AK137" s="130" t="s">
        <v>217</v>
      </c>
      <c r="AL137" s="130" t="s">
        <v>217</v>
      </c>
      <c r="AM137" s="130" t="s">
        <v>217</v>
      </c>
      <c r="AN137" s="130" t="s">
        <v>217</v>
      </c>
      <c r="AO137" s="130" t="s">
        <v>217</v>
      </c>
      <c r="AP137" s="130" t="s">
        <v>217</v>
      </c>
      <c r="AQ137" s="130" t="s">
        <v>217</v>
      </c>
      <c r="AR137" s="130" t="s">
        <v>217</v>
      </c>
      <c r="AS137" s="130" t="s">
        <v>217</v>
      </c>
      <c r="AT137" s="130" t="s">
        <v>217</v>
      </c>
    </row>
    <row r="138" spans="1:55">
      <c r="B138" s="106"/>
      <c r="C138" s="106"/>
      <c r="D138" s="106"/>
      <c r="E138" s="106"/>
      <c r="F138" s="106"/>
      <c r="G138" s="106"/>
      <c r="H138" s="106"/>
      <c r="I138" s="106"/>
      <c r="J138" s="106"/>
      <c r="K138" s="106"/>
      <c r="L138" s="106"/>
      <c r="M138" s="106"/>
      <c r="N138" s="106"/>
      <c r="O138" s="106"/>
      <c r="P138" s="106"/>
      <c r="Q138" s="106"/>
      <c r="R138" s="106"/>
      <c r="S138" s="106"/>
      <c r="T138" s="106"/>
      <c r="U138" s="106"/>
      <c r="V138" s="106"/>
      <c r="W138" s="106"/>
      <c r="X138" s="106"/>
      <c r="Y138" s="106"/>
      <c r="Z138" s="106"/>
      <c r="AA138" s="106"/>
      <c r="AB138" s="106"/>
      <c r="AC138" s="106"/>
      <c r="AD138" s="106"/>
      <c r="AE138" s="106"/>
      <c r="AF138" s="106"/>
      <c r="AG138" s="106"/>
      <c r="AH138" s="106"/>
      <c r="AI138" s="106"/>
      <c r="AJ138" s="106"/>
      <c r="AK138" s="106"/>
      <c r="AL138" s="106"/>
      <c r="AM138" s="106"/>
      <c r="AN138" s="106"/>
      <c r="AO138" s="106"/>
      <c r="AP138" s="106"/>
      <c r="AQ138" s="106"/>
      <c r="AR138" s="106"/>
      <c r="AS138" s="106"/>
      <c r="AT138" s="106"/>
    </row>
    <row r="139" spans="1:55" s="61" customFormat="1">
      <c r="A139" s="58" t="s">
        <v>180</v>
      </c>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c r="AS139" s="59"/>
      <c r="AT139" s="59"/>
      <c r="AU139" s="60"/>
      <c r="AV139" s="58"/>
      <c r="BC139" s="319"/>
    </row>
    <row r="140" spans="1:55">
      <c r="A140" s="30" t="s">
        <v>181</v>
      </c>
      <c r="B140" s="106"/>
      <c r="C140" s="106"/>
      <c r="D140" s="106"/>
      <c r="E140" s="106"/>
      <c r="F140" s="106"/>
      <c r="G140" s="106"/>
      <c r="H140" s="106"/>
      <c r="I140" s="106"/>
      <c r="J140" s="106"/>
      <c r="K140" s="106"/>
      <c r="L140" s="106"/>
      <c r="M140" s="106"/>
      <c r="N140" s="106"/>
      <c r="O140" s="106"/>
      <c r="P140" s="106"/>
      <c r="Q140" s="106"/>
      <c r="R140" s="106"/>
      <c r="S140" s="106"/>
      <c r="T140" s="106"/>
      <c r="U140" s="106"/>
      <c r="V140" s="106"/>
      <c r="W140" s="106"/>
      <c r="X140" s="106"/>
      <c r="Y140" s="106"/>
      <c r="Z140" s="106"/>
      <c r="AA140" s="106"/>
      <c r="AB140" s="106"/>
      <c r="AC140" s="106"/>
      <c r="AD140" s="106"/>
      <c r="AE140" s="106"/>
      <c r="AF140" s="106"/>
      <c r="AG140" s="106"/>
      <c r="AH140" s="106"/>
      <c r="AI140" s="106"/>
      <c r="AJ140" s="106"/>
      <c r="AK140" s="106"/>
      <c r="AL140" s="106"/>
      <c r="AM140" s="106"/>
      <c r="AN140" s="106"/>
      <c r="AO140" s="106"/>
      <c r="AP140" s="106"/>
      <c r="AQ140" s="106"/>
      <c r="AR140" s="106"/>
      <c r="AS140" s="106"/>
      <c r="AT140" s="106"/>
    </row>
    <row r="141" spans="1:55">
      <c r="A141" s="15" t="s">
        <v>347</v>
      </c>
      <c r="B141" s="109"/>
      <c r="C141" s="109"/>
      <c r="D141" s="109"/>
      <c r="E141" s="109"/>
      <c r="F141" s="110">
        <f t="shared" ref="F141:R141" si="123">F26/B26-1</f>
        <v>-0.26868210967150896</v>
      </c>
      <c r="G141" s="110">
        <f t="shared" si="123"/>
        <v>-0.23899548532731374</v>
      </c>
      <c r="H141" s="110">
        <f t="shared" si="123"/>
        <v>-0.26186263471127558</v>
      </c>
      <c r="I141" s="110">
        <f t="shared" si="123"/>
        <v>-0.29852646898308166</v>
      </c>
      <c r="J141" s="110">
        <f t="shared" si="123"/>
        <v>-0.23067287043664997</v>
      </c>
      <c r="K141" s="110">
        <f t="shared" si="123"/>
        <v>-0.29342928703930293</v>
      </c>
      <c r="L141" s="110">
        <f t="shared" si="123"/>
        <v>-0.2712733879973851</v>
      </c>
      <c r="M141" s="110">
        <f t="shared" si="123"/>
        <v>-0.30965550615145232</v>
      </c>
      <c r="N141" s="111">
        <f t="shared" si="123"/>
        <v>-0.44617982065131423</v>
      </c>
      <c r="O141" s="111">
        <f t="shared" si="123"/>
        <v>-0.4168468695753561</v>
      </c>
      <c r="P141" s="111">
        <f t="shared" si="123"/>
        <v>-0.47111475285424032</v>
      </c>
      <c r="Q141" s="111">
        <f t="shared" si="123"/>
        <v>-0.31103614082949538</v>
      </c>
      <c r="R141" s="111">
        <f t="shared" si="123"/>
        <v>-0.23767456838785628</v>
      </c>
      <c r="S141" s="111">
        <f t="shared" ref="S141:AC141" si="124">S26/O26-1</f>
        <v>-0.25594491502019789</v>
      </c>
      <c r="T141" s="111">
        <f t="shared" si="124"/>
        <v>-0.15088217113067692</v>
      </c>
      <c r="U141" s="111">
        <f t="shared" si="124"/>
        <v>-0.29072003003816793</v>
      </c>
      <c r="V141" s="111">
        <f t="shared" si="124"/>
        <v>-0.18721763085399445</v>
      </c>
      <c r="W141" s="111">
        <f t="shared" si="124"/>
        <v>-0.15461819419708178</v>
      </c>
      <c r="X141" s="111">
        <f t="shared" si="124"/>
        <v>-4.8475163137568278E-2</v>
      </c>
      <c r="Y141" s="111">
        <f t="shared" si="124"/>
        <v>9.1619581582941478E-2</v>
      </c>
      <c r="Z141" s="111">
        <f t="shared" si="124"/>
        <v>-4.8718817787418711E-2</v>
      </c>
      <c r="AA141" s="111">
        <f t="shared" si="124"/>
        <v>4.5779685264663916E-2</v>
      </c>
      <c r="AB141" s="111">
        <f t="shared" si="124"/>
        <v>2.6717984604618605E-2</v>
      </c>
      <c r="AC141" s="111">
        <f t="shared" si="124"/>
        <v>2.7478873239436652E-2</v>
      </c>
      <c r="AD141" s="111">
        <f t="shared" ref="AD141:AT141" si="125">AD26/Z26-1</f>
        <v>4.1757818902183885E-3</v>
      </c>
      <c r="AE141" s="111">
        <f t="shared" si="125"/>
        <v>-0.12380300957592338</v>
      </c>
      <c r="AF141" s="111">
        <f t="shared" si="125"/>
        <v>-7.6459602775392321E-2</v>
      </c>
      <c r="AG141" s="111">
        <f t="shared" si="125"/>
        <v>-0.13320585050239198</v>
      </c>
      <c r="AH141" s="111">
        <f t="shared" si="125"/>
        <v>-3.4196950020934036E-2</v>
      </c>
      <c r="AI141" s="111">
        <f t="shared" si="125"/>
        <v>5.1522248243559776E-2</v>
      </c>
      <c r="AJ141" s="111">
        <f t="shared" si="125"/>
        <v>-7.3800738007379074E-4</v>
      </c>
      <c r="AK141" s="111">
        <f t="shared" si="125"/>
        <v>-5.2899175278926513E-3</v>
      </c>
      <c r="AL141" s="111">
        <f t="shared" si="125"/>
        <v>-3.2035268185157673E-3</v>
      </c>
      <c r="AM141" s="111">
        <f t="shared" si="125"/>
        <v>2.0044543429844186E-2</v>
      </c>
      <c r="AN141" s="111">
        <f t="shared" si="125"/>
        <v>1.903249630723769E-2</v>
      </c>
      <c r="AO141" s="111">
        <f t="shared" si="125"/>
        <v>0.10638483918663244</v>
      </c>
      <c r="AP141" s="111">
        <f t="shared" si="125"/>
        <v>2.7258521052010654E-2</v>
      </c>
      <c r="AQ141" s="111">
        <f t="shared" si="125"/>
        <v>1.0618631732168815E-2</v>
      </c>
      <c r="AR141" s="111">
        <f t="shared" si="125"/>
        <v>2.1344137066322766E-2</v>
      </c>
      <c r="AS141" s="111">
        <f t="shared" si="125"/>
        <v>8.4199711167472602E-2</v>
      </c>
      <c r="AT141" s="111">
        <f t="shared" si="125"/>
        <v>0.13458475050587682</v>
      </c>
    </row>
    <row r="142" spans="1:55">
      <c r="A142" s="15" t="s">
        <v>348</v>
      </c>
      <c r="B142" s="109"/>
      <c r="C142" s="109"/>
      <c r="D142" s="109"/>
      <c r="E142" s="109"/>
      <c r="F142" s="110">
        <f t="shared" ref="F142:R142" si="126">F28/B28-1</f>
        <v>9.1744783847386824E-2</v>
      </c>
      <c r="G142" s="110">
        <f t="shared" si="126"/>
        <v>9.7461234213811032E-2</v>
      </c>
      <c r="H142" s="110">
        <f t="shared" si="126"/>
        <v>6.4810894614873993E-2</v>
      </c>
      <c r="I142" s="110">
        <f t="shared" si="126"/>
        <v>0.13564232190525538</v>
      </c>
      <c r="J142" s="110">
        <f t="shared" si="126"/>
        <v>0.23412184144618586</v>
      </c>
      <c r="K142" s="110">
        <f t="shared" si="126"/>
        <v>0.12257986033022972</v>
      </c>
      <c r="L142" s="110">
        <f t="shared" si="126"/>
        <v>-4.7657995000832454E-2</v>
      </c>
      <c r="M142" s="110">
        <f t="shared" si="126"/>
        <v>0.19172892523928708</v>
      </c>
      <c r="N142" s="111">
        <f t="shared" si="126"/>
        <v>7.2671058616480266E-2</v>
      </c>
      <c r="O142" s="111">
        <f t="shared" si="126"/>
        <v>0.33563646613883535</v>
      </c>
      <c r="P142" s="111">
        <f t="shared" si="126"/>
        <v>0.8172245140721528</v>
      </c>
      <c r="Q142" s="111">
        <f t="shared" si="126"/>
        <v>0.89552082242815012</v>
      </c>
      <c r="R142" s="111">
        <f t="shared" si="126"/>
        <v>0.99275217777704428</v>
      </c>
      <c r="S142" s="111">
        <f t="shared" ref="S142:U143" si="127">S28/O28-1</f>
        <v>0.59401482960752716</v>
      </c>
      <c r="T142" s="111">
        <f t="shared" si="127"/>
        <v>0.23380177295319116</v>
      </c>
      <c r="U142" s="111">
        <f t="shared" si="127"/>
        <v>-1.0392203990128301E-2</v>
      </c>
      <c r="V142" s="111">
        <f t="shared" ref="V142:AC142" si="128">V28/R28-1</f>
        <v>8.3025976601229345E-2</v>
      </c>
      <c r="W142" s="111">
        <f t="shared" si="128"/>
        <v>0.38318282136640525</v>
      </c>
      <c r="X142" s="111">
        <f t="shared" si="128"/>
        <v>0.42985504572998723</v>
      </c>
      <c r="Y142" s="111">
        <f t="shared" si="128"/>
        <v>0.46956620752125611</v>
      </c>
      <c r="Z142" s="111">
        <f t="shared" si="128"/>
        <v>0.34950107109508033</v>
      </c>
      <c r="AA142" s="111">
        <f t="shared" si="128"/>
        <v>6.4108155255124366E-2</v>
      </c>
      <c r="AB142" s="111">
        <f t="shared" si="128"/>
        <v>2.6737651731317591E-2</v>
      </c>
      <c r="AC142" s="111">
        <f t="shared" si="128"/>
        <v>-9.9722101547651265E-3</v>
      </c>
      <c r="AD142" s="111">
        <f t="shared" ref="AD142:AT142" si="129">AD28/Z28-1</f>
        <v>-0.42297542795197651</v>
      </c>
      <c r="AE142" s="111">
        <f t="shared" si="129"/>
        <v>-0.36024590163934422</v>
      </c>
      <c r="AF142" s="111">
        <f t="shared" si="129"/>
        <v>-0.38631651693158253</v>
      </c>
      <c r="AG142" s="111">
        <f t="shared" si="129"/>
        <v>-0.36620203370162407</v>
      </c>
      <c r="AH142" s="111">
        <f t="shared" si="129"/>
        <v>0.18857277216082768</v>
      </c>
      <c r="AI142" s="111">
        <f t="shared" si="129"/>
        <v>-1.4520606448857554E-2</v>
      </c>
      <c r="AJ142" s="111">
        <f t="shared" si="129"/>
        <v>2.1533728850801959E-2</v>
      </c>
      <c r="AK142" s="111">
        <f t="shared" si="129"/>
        <v>4.029532669839897E-2</v>
      </c>
      <c r="AL142" s="111">
        <f t="shared" si="129"/>
        <v>-4.7260138476755587E-2</v>
      </c>
      <c r="AM142" s="111">
        <f t="shared" si="129"/>
        <v>4.5503791982665298E-2</v>
      </c>
      <c r="AN142" s="111">
        <f t="shared" si="129"/>
        <v>0.10903635190363525</v>
      </c>
      <c r="AO142" s="111">
        <f t="shared" si="129"/>
        <v>9.7552225396168479E-2</v>
      </c>
      <c r="AP142" s="111">
        <f t="shared" si="129"/>
        <v>9.6538693133448206E-2</v>
      </c>
      <c r="AQ142" s="111">
        <f t="shared" si="129"/>
        <v>0.15927875647668399</v>
      </c>
      <c r="AR142" s="111">
        <f t="shared" si="129"/>
        <v>4.6098554862284313E-2</v>
      </c>
      <c r="AS142" s="111">
        <f t="shared" si="129"/>
        <v>5.3000587421598189E-2</v>
      </c>
      <c r="AT142" s="111">
        <f t="shared" si="129"/>
        <v>0.11529547210397961</v>
      </c>
    </row>
    <row r="143" spans="1:55">
      <c r="A143" s="15" t="s">
        <v>95</v>
      </c>
      <c r="B143" s="109"/>
      <c r="C143" s="109"/>
      <c r="D143" s="109"/>
      <c r="E143" s="109"/>
      <c r="F143" s="110">
        <f t="shared" ref="F143:R143" si="130">F29/B29-1</f>
        <v>1.0059985035727692E-2</v>
      </c>
      <c r="G143" s="110">
        <f t="shared" si="130"/>
        <v>2.6519285397180958E-2</v>
      </c>
      <c r="H143" s="110">
        <f t="shared" si="130"/>
        <v>3.4059803062213012E-2</v>
      </c>
      <c r="I143" s="110">
        <f t="shared" si="130"/>
        <v>3.2177290896099553E-2</v>
      </c>
      <c r="J143" s="110">
        <f t="shared" si="130"/>
        <v>8.4207505937466287E-2</v>
      </c>
      <c r="K143" s="110">
        <f t="shared" si="130"/>
        <v>4.884182079965127E-2</v>
      </c>
      <c r="L143" s="110">
        <f t="shared" si="130"/>
        <v>3.3815822832223175E-2</v>
      </c>
      <c r="M143" s="110">
        <f t="shared" si="130"/>
        <v>6.4902924433672071E-2</v>
      </c>
      <c r="N143" s="111">
        <f t="shared" si="130"/>
        <v>-4.5399925860829415E-2</v>
      </c>
      <c r="O143" s="111">
        <f t="shared" si="130"/>
        <v>-5.5397231447701145E-2</v>
      </c>
      <c r="P143" s="111">
        <f t="shared" si="130"/>
        <v>-8.869799494153785E-2</v>
      </c>
      <c r="Q143" s="111">
        <f t="shared" si="130"/>
        <v>-0.11996764673163907</v>
      </c>
      <c r="R143" s="111">
        <f t="shared" si="130"/>
        <v>-3.682630486145988E-2</v>
      </c>
      <c r="S143" s="111">
        <f t="shared" si="127"/>
        <v>6.6748985051672927E-2</v>
      </c>
      <c r="T143" s="111">
        <f t="shared" si="127"/>
        <v>4.9337790988877028E-2</v>
      </c>
      <c r="U143" s="111">
        <f t="shared" si="127"/>
        <v>5.5122102163742692E-2</v>
      </c>
      <c r="V143" s="130" t="s">
        <v>217</v>
      </c>
      <c r="W143" s="130" t="s">
        <v>217</v>
      </c>
      <c r="X143" s="130" t="s">
        <v>217</v>
      </c>
      <c r="Y143" s="130" t="s">
        <v>217</v>
      </c>
      <c r="Z143" s="130" t="s">
        <v>217</v>
      </c>
      <c r="AA143" s="130" t="s">
        <v>217</v>
      </c>
      <c r="AB143" s="130" t="s">
        <v>217</v>
      </c>
      <c r="AC143" s="130" t="s">
        <v>217</v>
      </c>
      <c r="AD143" s="130" t="s">
        <v>217</v>
      </c>
      <c r="AE143" s="130" t="s">
        <v>217</v>
      </c>
      <c r="AF143" s="130" t="s">
        <v>217</v>
      </c>
      <c r="AG143" s="130" t="s">
        <v>217</v>
      </c>
      <c r="AH143" s="130" t="s">
        <v>217</v>
      </c>
      <c r="AI143" s="130" t="s">
        <v>217</v>
      </c>
      <c r="AJ143" s="130" t="s">
        <v>217</v>
      </c>
      <c r="AK143" s="130" t="s">
        <v>217</v>
      </c>
      <c r="AL143" s="130" t="s">
        <v>217</v>
      </c>
      <c r="AM143" s="130" t="s">
        <v>217</v>
      </c>
      <c r="AN143" s="130" t="s">
        <v>217</v>
      </c>
      <c r="AO143" s="130" t="s">
        <v>217</v>
      </c>
      <c r="AP143" s="130" t="s">
        <v>217</v>
      </c>
      <c r="AQ143" s="130" t="s">
        <v>217</v>
      </c>
      <c r="AR143" s="130" t="s">
        <v>217</v>
      </c>
      <c r="AS143" s="130" t="s">
        <v>217</v>
      </c>
      <c r="AT143" s="130" t="s">
        <v>217</v>
      </c>
    </row>
    <row r="144" spans="1:55">
      <c r="A144" s="15" t="s">
        <v>100</v>
      </c>
      <c r="B144" s="109"/>
      <c r="C144" s="109"/>
      <c r="D144" s="109"/>
      <c r="E144" s="109"/>
      <c r="F144" s="110">
        <f t="shared" ref="F144:O145" si="131">F40/B40-1</f>
        <v>0.67847025495750701</v>
      </c>
      <c r="G144" s="110">
        <f t="shared" si="131"/>
        <v>0.91275899672846239</v>
      </c>
      <c r="H144" s="110">
        <f t="shared" si="131"/>
        <v>9.6974398758727709E-2</v>
      </c>
      <c r="I144" s="110">
        <f t="shared" si="131"/>
        <v>0.31408450704225355</v>
      </c>
      <c r="J144" s="110">
        <f t="shared" si="131"/>
        <v>0.1240506329113924</v>
      </c>
      <c r="K144" s="110">
        <f t="shared" si="131"/>
        <v>-7.2405929304447003E-2</v>
      </c>
      <c r="L144" s="110">
        <f t="shared" si="131"/>
        <v>0.22573816584158424</v>
      </c>
      <c r="M144" s="110">
        <f t="shared" si="131"/>
        <v>0.18368195655412656</v>
      </c>
      <c r="N144" s="111">
        <f t="shared" si="131"/>
        <v>2.8107870084234161</v>
      </c>
      <c r="O144" s="111">
        <f t="shared" si="131"/>
        <v>0.91820477473877693</v>
      </c>
      <c r="P144" s="111">
        <f t="shared" ref="P144:Y145" si="132">P40/L40-1</f>
        <v>1.2084093133910945</v>
      </c>
      <c r="Q144" s="111">
        <f t="shared" si="132"/>
        <v>0.80554568936349846</v>
      </c>
      <c r="R144" s="111">
        <f t="shared" si="132"/>
        <v>-0.57505644745038409</v>
      </c>
      <c r="S144" s="111">
        <f t="shared" si="132"/>
        <v>-8.0571336229399382E-2</v>
      </c>
      <c r="T144" s="111">
        <f t="shared" si="132"/>
        <v>-0.31875348927354574</v>
      </c>
      <c r="U144" s="111">
        <f t="shared" si="132"/>
        <v>-0.40909074082497743</v>
      </c>
      <c r="V144" s="111">
        <f t="shared" si="132"/>
        <v>4.311543810848395E-2</v>
      </c>
      <c r="W144" s="111">
        <f t="shared" si="132"/>
        <v>-0.24724579280438552</v>
      </c>
      <c r="X144" s="111">
        <f t="shared" si="132"/>
        <v>-6.9621175514086087E-2</v>
      </c>
      <c r="Y144" s="111">
        <f t="shared" si="132"/>
        <v>0.15126114890739406</v>
      </c>
      <c r="Z144" s="111">
        <f t="shared" ref="Z144:AI145" si="133">Z40/V40-1</f>
        <v>-0.14058666666666664</v>
      </c>
      <c r="AA144" s="111">
        <f t="shared" si="133"/>
        <v>-0.11752777777777779</v>
      </c>
      <c r="AB144" s="111">
        <f t="shared" si="133"/>
        <v>-0.38230358615004123</v>
      </c>
      <c r="AC144" s="111">
        <f t="shared" si="133"/>
        <v>-7.0047917434574281E-2</v>
      </c>
      <c r="AD144" s="111">
        <f t="shared" si="133"/>
        <v>-8.8871995366348155E-2</v>
      </c>
      <c r="AE144" s="111">
        <f t="shared" si="133"/>
        <v>-0.16060730061800288</v>
      </c>
      <c r="AF144" s="111">
        <f t="shared" si="133"/>
        <v>3.568059797208134E-2</v>
      </c>
      <c r="AG144" s="111">
        <f t="shared" si="133"/>
        <v>-0.33256175286171796</v>
      </c>
      <c r="AH144" s="111">
        <f t="shared" si="133"/>
        <v>-6.8014507642621513E-2</v>
      </c>
      <c r="AI144" s="111">
        <f t="shared" si="133"/>
        <v>-0.22687500000000005</v>
      </c>
      <c r="AJ144" s="111">
        <f t="shared" ref="AJ144:AT145" si="134">AJ40/AF40-1</f>
        <v>-7.8608247422680466E-2</v>
      </c>
      <c r="AK144" s="111">
        <f t="shared" si="134"/>
        <v>2.4470877476364672E-2</v>
      </c>
      <c r="AL144" s="111">
        <f t="shared" si="134"/>
        <v>-9.1796589524969607E-2</v>
      </c>
      <c r="AM144" s="111">
        <f t="shared" si="134"/>
        <v>0.48746968472109953</v>
      </c>
      <c r="AN144" s="111">
        <f t="shared" si="134"/>
        <v>0.27375524475524471</v>
      </c>
      <c r="AO144" s="111">
        <f t="shared" si="134"/>
        <v>8.6024416341521581E-2</v>
      </c>
      <c r="AP144" s="111">
        <f t="shared" si="134"/>
        <v>-6.135709831217695E-3</v>
      </c>
      <c r="AQ144" s="111">
        <f t="shared" si="134"/>
        <v>-0.36147282608695652</v>
      </c>
      <c r="AR144" s="111">
        <f t="shared" si="134"/>
        <v>-0.3819881743866218</v>
      </c>
      <c r="AS144" s="111">
        <f t="shared" si="134"/>
        <v>6.8037316597366893E-2</v>
      </c>
      <c r="AT144" s="111">
        <f t="shared" si="134"/>
        <v>-0.10793323077753481</v>
      </c>
    </row>
    <row r="145" spans="1:46">
      <c r="A145" s="15" t="s">
        <v>101</v>
      </c>
      <c r="B145" s="109"/>
      <c r="C145" s="109"/>
      <c r="D145" s="109"/>
      <c r="E145" s="109"/>
      <c r="F145" s="110">
        <f t="shared" si="131"/>
        <v>0.20938104448742756</v>
      </c>
      <c r="G145" s="110">
        <f t="shared" si="131"/>
        <v>0.35404294198264052</v>
      </c>
      <c r="H145" s="110">
        <f t="shared" si="131"/>
        <v>0.13560666137985722</v>
      </c>
      <c r="I145" s="110">
        <f t="shared" si="131"/>
        <v>1.2372634643377012E-2</v>
      </c>
      <c r="J145" s="110">
        <f t="shared" si="131"/>
        <v>0.17273090763694521</v>
      </c>
      <c r="K145" s="110">
        <f t="shared" si="131"/>
        <v>-5.3981106612685514E-2</v>
      </c>
      <c r="L145" s="110">
        <f t="shared" si="131"/>
        <v>-3.3272828973463953E-2</v>
      </c>
      <c r="M145" s="110">
        <f t="shared" si="131"/>
        <v>8.5582540765635873E-2</v>
      </c>
      <c r="N145" s="111">
        <f t="shared" si="131"/>
        <v>-9.9952044749403335E-2</v>
      </c>
      <c r="O145" s="111">
        <f t="shared" si="131"/>
        <v>4.0458139271130511E-2</v>
      </c>
      <c r="P145" s="111">
        <f t="shared" si="132"/>
        <v>7.5019986640384673E-2</v>
      </c>
      <c r="Q145" s="111">
        <f t="shared" si="132"/>
        <v>8.5397891428769412E-2</v>
      </c>
      <c r="R145" s="111">
        <f t="shared" si="132"/>
        <v>2.7120376536902135E-3</v>
      </c>
      <c r="S145" s="111">
        <f t="shared" si="132"/>
        <v>8.0426505217218835E-2</v>
      </c>
      <c r="T145" s="111">
        <f t="shared" si="132"/>
        <v>0.11575840544327121</v>
      </c>
      <c r="U145" s="111">
        <f t="shared" si="132"/>
        <v>7.7687989353265596E-3</v>
      </c>
      <c r="V145" s="111">
        <f t="shared" si="132"/>
        <v>0.54363430298451076</v>
      </c>
      <c r="W145" s="111">
        <f t="shared" si="132"/>
        <v>0.28073977806880612</v>
      </c>
      <c r="X145" s="111">
        <f t="shared" si="132"/>
        <v>0.31528232800154177</v>
      </c>
      <c r="Y145" s="111">
        <f t="shared" si="132"/>
        <v>0.28804105799389901</v>
      </c>
      <c r="Z145" s="111">
        <f t="shared" si="133"/>
        <v>5.9270680372002005E-2</v>
      </c>
      <c r="AA145" s="111">
        <f t="shared" si="133"/>
        <v>0.27353975724547919</v>
      </c>
      <c r="AB145" s="111">
        <f t="shared" si="133"/>
        <v>0.10640659340659342</v>
      </c>
      <c r="AC145" s="111">
        <f t="shared" si="133"/>
        <v>0.31066980023501745</v>
      </c>
      <c r="AD145" s="111">
        <f t="shared" si="133"/>
        <v>4.2239463238589847E-2</v>
      </c>
      <c r="AE145" s="111">
        <f t="shared" si="133"/>
        <v>-0.14223695266548408</v>
      </c>
      <c r="AF145" s="111">
        <f t="shared" si="133"/>
        <v>-7.5067290406523379E-2</v>
      </c>
      <c r="AG145" s="111">
        <f t="shared" si="133"/>
        <v>-0.22143126109487343</v>
      </c>
      <c r="AH145" s="111">
        <f t="shared" si="133"/>
        <v>-0.14608734205275997</v>
      </c>
      <c r="AI145" s="111">
        <f t="shared" si="133"/>
        <v>-0.11383219954648527</v>
      </c>
      <c r="AJ145" s="111">
        <f t="shared" si="134"/>
        <v>-0.1476510067114094</v>
      </c>
      <c r="AK145" s="111">
        <f t="shared" si="134"/>
        <v>-5.6708889912482685E-2</v>
      </c>
      <c r="AL145" s="111">
        <f t="shared" si="134"/>
        <v>5.0399792315680036E-2</v>
      </c>
      <c r="AM145" s="111">
        <f t="shared" si="134"/>
        <v>-1.4841351074718512E-2</v>
      </c>
      <c r="AN145" s="111">
        <f t="shared" si="134"/>
        <v>4.6719160104990998E-4</v>
      </c>
      <c r="AO145" s="111">
        <f t="shared" si="134"/>
        <v>-0.11643964382765626</v>
      </c>
      <c r="AP145" s="111">
        <f t="shared" si="134"/>
        <v>1.0219616721121927E-2</v>
      </c>
      <c r="AQ145" s="111">
        <f t="shared" si="134"/>
        <v>-2.9729870129870162E-2</v>
      </c>
      <c r="AR145" s="111">
        <f t="shared" si="134"/>
        <v>5.2311518503165289E-3</v>
      </c>
      <c r="AS145" s="111">
        <f t="shared" si="134"/>
        <v>0.49245895116141547</v>
      </c>
      <c r="AT145" s="111">
        <f t="shared" si="134"/>
        <v>0.11744126591135395</v>
      </c>
    </row>
    <row r="146" spans="1:46">
      <c r="A146" s="15" t="s">
        <v>102</v>
      </c>
      <c r="B146" s="109"/>
      <c r="C146" s="109"/>
      <c r="D146" s="109"/>
      <c r="E146" s="109"/>
      <c r="F146" s="110">
        <f t="shared" ref="F146:U146" si="135">F42/B42-1</f>
        <v>0.33160621761658038</v>
      </c>
      <c r="G146" s="110">
        <f t="shared" si="135"/>
        <v>0.87301587301587302</v>
      </c>
      <c r="H146" s="110">
        <f t="shared" si="135"/>
        <v>0.47959183673469385</v>
      </c>
      <c r="I146" s="110">
        <f t="shared" si="135"/>
        <v>0.62679425837320579</v>
      </c>
      <c r="J146" s="110">
        <f t="shared" si="135"/>
        <v>0.28793774319066157</v>
      </c>
      <c r="K146" s="110">
        <f t="shared" si="135"/>
        <v>1.4124293785310771E-2</v>
      </c>
      <c r="L146" s="110">
        <f t="shared" si="135"/>
        <v>5.0184230724137802E-2</v>
      </c>
      <c r="M146" s="110">
        <f t="shared" si="135"/>
        <v>-5.6658584999999873E-2</v>
      </c>
      <c r="N146" s="111">
        <f t="shared" si="135"/>
        <v>-0.14313441861027187</v>
      </c>
      <c r="O146" s="111">
        <f t="shared" si="135"/>
        <v>-0.10811151621169923</v>
      </c>
      <c r="P146" s="111">
        <f t="shared" si="135"/>
        <v>0.14958342942390357</v>
      </c>
      <c r="Q146" s="111">
        <f t="shared" si="135"/>
        <v>0.8208116716931475</v>
      </c>
      <c r="R146" s="111">
        <f t="shared" si="135"/>
        <v>0.85105196600471889</v>
      </c>
      <c r="S146" s="111">
        <f t="shared" si="135"/>
        <v>0.76519192003256409</v>
      </c>
      <c r="T146" s="111">
        <f t="shared" si="135"/>
        <v>0.57310751419714934</v>
      </c>
      <c r="U146" s="111">
        <f t="shared" si="135"/>
        <v>-4.5076874263698552E-2</v>
      </c>
      <c r="V146" s="130" t="s">
        <v>217</v>
      </c>
      <c r="W146" s="130" t="s">
        <v>217</v>
      </c>
      <c r="X146" s="130" t="s">
        <v>217</v>
      </c>
      <c r="Y146" s="130" t="s">
        <v>217</v>
      </c>
      <c r="Z146" s="130" t="s">
        <v>217</v>
      </c>
      <c r="AA146" s="130" t="s">
        <v>217</v>
      </c>
      <c r="AB146" s="130" t="s">
        <v>217</v>
      </c>
      <c r="AC146" s="130" t="s">
        <v>217</v>
      </c>
      <c r="AD146" s="130" t="s">
        <v>217</v>
      </c>
      <c r="AE146" s="130" t="s">
        <v>217</v>
      </c>
      <c r="AF146" s="130" t="s">
        <v>217</v>
      </c>
      <c r="AG146" s="130" t="s">
        <v>217</v>
      </c>
      <c r="AH146" s="130" t="s">
        <v>217</v>
      </c>
      <c r="AI146" s="130" t="s">
        <v>217</v>
      </c>
      <c r="AJ146" s="130" t="s">
        <v>217</v>
      </c>
      <c r="AK146" s="130" t="s">
        <v>217</v>
      </c>
      <c r="AL146" s="130" t="s">
        <v>217</v>
      </c>
      <c r="AM146" s="130" t="s">
        <v>217</v>
      </c>
      <c r="AN146" s="130" t="s">
        <v>217</v>
      </c>
      <c r="AO146" s="130" t="s">
        <v>217</v>
      </c>
      <c r="AP146" s="130" t="s">
        <v>217</v>
      </c>
      <c r="AQ146" s="130" t="s">
        <v>217</v>
      </c>
      <c r="AR146" s="130" t="s">
        <v>217</v>
      </c>
      <c r="AS146" s="130" t="s">
        <v>217</v>
      </c>
      <c r="AT146" s="130" t="s">
        <v>217</v>
      </c>
    </row>
    <row r="147" spans="1:46">
      <c r="B147" s="106"/>
      <c r="C147" s="106"/>
      <c r="D147" s="106"/>
      <c r="E147" s="106"/>
      <c r="F147" s="106"/>
      <c r="G147" s="106"/>
      <c r="H147" s="106"/>
      <c r="I147" s="106"/>
      <c r="J147" s="106"/>
      <c r="K147" s="106"/>
      <c r="L147" s="106"/>
      <c r="M147" s="106"/>
      <c r="N147" s="106"/>
      <c r="O147" s="106"/>
      <c r="P147" s="106"/>
      <c r="Q147" s="106"/>
      <c r="R147" s="106"/>
      <c r="S147" s="106"/>
      <c r="T147" s="106"/>
      <c r="U147" s="106"/>
      <c r="V147" s="106"/>
      <c r="W147" s="106"/>
      <c r="X147" s="106"/>
      <c r="Y147" s="106"/>
      <c r="Z147" s="106"/>
      <c r="AA147" s="106"/>
      <c r="AB147" s="106"/>
      <c r="AC147" s="106"/>
      <c r="AD147" s="106"/>
      <c r="AE147" s="106"/>
      <c r="AF147" s="106"/>
      <c r="AG147" s="106"/>
      <c r="AH147" s="106"/>
      <c r="AI147" s="106"/>
      <c r="AJ147" s="106"/>
      <c r="AK147" s="106"/>
      <c r="AL147" s="106"/>
      <c r="AM147" s="106"/>
      <c r="AN147" s="106"/>
      <c r="AO147" s="106"/>
      <c r="AP147" s="106"/>
      <c r="AQ147" s="106"/>
      <c r="AR147" s="106"/>
      <c r="AS147" s="106"/>
      <c r="AT147" s="106"/>
    </row>
    <row r="148" spans="1:46">
      <c r="A148" s="30" t="s">
        <v>182</v>
      </c>
      <c r="B148" s="106"/>
      <c r="C148" s="106"/>
      <c r="D148" s="106"/>
      <c r="E148" s="106"/>
      <c r="F148" s="106"/>
      <c r="G148" s="106"/>
      <c r="H148" s="106"/>
      <c r="I148" s="106"/>
      <c r="J148" s="106"/>
      <c r="K148" s="106"/>
      <c r="L148" s="106"/>
      <c r="M148" s="106"/>
      <c r="N148" s="106"/>
      <c r="O148" s="106"/>
      <c r="P148" s="106"/>
      <c r="Q148" s="106"/>
      <c r="R148" s="106"/>
      <c r="S148" s="106"/>
      <c r="T148" s="106"/>
      <c r="U148" s="106"/>
      <c r="V148" s="106"/>
      <c r="W148" s="106"/>
      <c r="X148" s="106"/>
      <c r="Y148" s="106"/>
      <c r="Z148" s="106"/>
      <c r="AA148" s="106"/>
      <c r="AB148" s="106"/>
      <c r="AC148" s="106"/>
      <c r="AD148" s="106"/>
      <c r="AE148" s="106"/>
      <c r="AF148" s="106"/>
      <c r="AG148" s="106"/>
      <c r="AH148" s="106"/>
      <c r="AI148" s="106"/>
      <c r="AJ148" s="106"/>
      <c r="AK148" s="106"/>
      <c r="AL148" s="106"/>
      <c r="AM148" s="106"/>
      <c r="AN148" s="106"/>
      <c r="AO148" s="106"/>
      <c r="AP148" s="106"/>
      <c r="AQ148" s="106"/>
      <c r="AR148" s="106"/>
      <c r="AS148" s="106"/>
      <c r="AT148" s="106"/>
    </row>
    <row r="149" spans="1:46">
      <c r="A149" s="15" t="s">
        <v>341</v>
      </c>
      <c r="B149" s="110">
        <f>B26/B$10</f>
        <v>0.25901481642419272</v>
      </c>
      <c r="C149" s="110">
        <f t="shared" ref="C149:S149" si="136">C26/C$10</f>
        <v>0.24356867425817483</v>
      </c>
      <c r="D149" s="110">
        <f t="shared" si="136"/>
        <v>0.2147772675248274</v>
      </c>
      <c r="E149" s="110">
        <f t="shared" si="136"/>
        <v>0.18948484209798921</v>
      </c>
      <c r="F149" s="110">
        <f t="shared" si="136"/>
        <v>0.19290672537072373</v>
      </c>
      <c r="G149" s="110">
        <f t="shared" si="136"/>
        <v>0.18220510741791648</v>
      </c>
      <c r="H149" s="110">
        <f t="shared" si="136"/>
        <v>0.15618405826696616</v>
      </c>
      <c r="I149" s="110">
        <f t="shared" si="136"/>
        <v>0.12837500416153411</v>
      </c>
      <c r="J149" s="110">
        <f t="shared" si="136"/>
        <v>0.14183869614775593</v>
      </c>
      <c r="K149" s="110">
        <f t="shared" si="136"/>
        <v>0.12508812298364747</v>
      </c>
      <c r="L149" s="110">
        <f t="shared" si="136"/>
        <v>0.11163453924565765</v>
      </c>
      <c r="M149" s="110">
        <f t="shared" si="136"/>
        <v>8.9066771633485878E-2</v>
      </c>
      <c r="N149" s="137">
        <f t="shared" si="136"/>
        <v>7.8973220954538223E-2</v>
      </c>
      <c r="O149" s="138">
        <f t="shared" si="136"/>
        <v>7.3669684228804502E-2</v>
      </c>
      <c r="P149" s="138">
        <f t="shared" si="136"/>
        <v>5.7749306370079544E-2</v>
      </c>
      <c r="Q149" s="138">
        <f t="shared" si="136"/>
        <v>5.8005856903355406E-2</v>
      </c>
      <c r="R149" s="138">
        <f t="shared" si="136"/>
        <v>5.7868894273689582E-2</v>
      </c>
      <c r="S149" s="138">
        <f t="shared" si="136"/>
        <v>5.1432034989900274E-2</v>
      </c>
      <c r="T149" s="138">
        <f t="shared" ref="T149:Y149" si="137">T26/T$10</f>
        <v>4.6272788223578477E-2</v>
      </c>
      <c r="U149" s="138">
        <f t="shared" si="137"/>
        <v>3.9888978102787402E-2</v>
      </c>
      <c r="V149" s="138">
        <f t="shared" si="137"/>
        <v>4.4504781729869977E-2</v>
      </c>
      <c r="W149" s="138">
        <f t="shared" si="137"/>
        <v>4.177623715037055E-2</v>
      </c>
      <c r="X149" s="138">
        <f t="shared" si="137"/>
        <v>4.3127904871129351E-2</v>
      </c>
      <c r="Y149" s="138">
        <f t="shared" si="137"/>
        <v>4.2157765044681293E-2</v>
      </c>
      <c r="Z149" s="139">
        <v>4.1320593604616922E-2</v>
      </c>
      <c r="AA149" s="139">
        <v>4.1306436119116233E-2</v>
      </c>
      <c r="AB149" s="139">
        <v>4.1292538069637175E-2</v>
      </c>
      <c r="AC149" s="139">
        <v>4.1016809352041682E-2</v>
      </c>
      <c r="AD149" s="138">
        <f t="shared" ref="AD149:AM149" si="138">AD26/AD$10</f>
        <v>4.2586582048957392E-2</v>
      </c>
      <c r="AE149" s="138">
        <f t="shared" si="138"/>
        <v>3.9677868979402196E-2</v>
      </c>
      <c r="AF149" s="138">
        <f t="shared" si="138"/>
        <v>4.2172424525365702E-2</v>
      </c>
      <c r="AG149" s="138">
        <f t="shared" si="138"/>
        <v>3.9410686105619534E-2</v>
      </c>
      <c r="AH149" s="138">
        <f t="shared" si="138"/>
        <v>4.1973785659213572E-2</v>
      </c>
      <c r="AI149" s="138">
        <f t="shared" si="138"/>
        <v>4.1634469755509537E-2</v>
      </c>
      <c r="AJ149" s="138">
        <f t="shared" si="138"/>
        <v>4.1284263804616278E-2</v>
      </c>
      <c r="AK149" s="138">
        <f t="shared" si="138"/>
        <v>3.7667906313816377E-2</v>
      </c>
      <c r="AL149" s="138">
        <f t="shared" si="138"/>
        <v>4.1398613007313359E-2</v>
      </c>
      <c r="AM149" s="138">
        <f t="shared" si="138"/>
        <v>4.1269936623314213E-2</v>
      </c>
      <c r="AN149" s="138">
        <f t="shared" ref="AN149:AS149" si="139">AN26/AN$10</f>
        <v>4.1647147600362207E-2</v>
      </c>
      <c r="AO149" s="138">
        <f t="shared" si="139"/>
        <v>4.1128918344996983E-2</v>
      </c>
      <c r="AP149" s="138">
        <f t="shared" si="139"/>
        <v>4.1561566361858385E-2</v>
      </c>
      <c r="AQ149" s="138">
        <f t="shared" si="139"/>
        <v>4.0958324324659144E-2</v>
      </c>
      <c r="AR149" s="138">
        <f t="shared" si="139"/>
        <v>4.1349818253520201E-2</v>
      </c>
      <c r="AS149" s="138">
        <f t="shared" si="139"/>
        <v>4.0723249224126297E-2</v>
      </c>
      <c r="AT149" s="138">
        <f t="shared" ref="AT149" si="140">AT26/AT$10</f>
        <v>4.0094135689379612E-2</v>
      </c>
    </row>
    <row r="150" spans="1:46">
      <c r="A150" s="15" t="s">
        <v>342</v>
      </c>
      <c r="B150" s="110">
        <f>B28/B$10</f>
        <v>5.9355963136817354E-2</v>
      </c>
      <c r="C150" s="110">
        <f t="shared" ref="C150:S150" si="141">C28/C$10</f>
        <v>6.5156295760878155E-2</v>
      </c>
      <c r="D150" s="110">
        <f t="shared" si="141"/>
        <v>7.6753633263430238E-2</v>
      </c>
      <c r="E150" s="110">
        <f t="shared" si="141"/>
        <v>6.8058218670365336E-2</v>
      </c>
      <c r="F150" s="110">
        <f t="shared" si="141"/>
        <v>6.5993634239521218E-2</v>
      </c>
      <c r="G150" s="110">
        <f t="shared" si="141"/>
        <v>7.0290633202945541E-2</v>
      </c>
      <c r="H150" s="110">
        <f t="shared" si="141"/>
        <v>8.0516081134027639E-2</v>
      </c>
      <c r="I150" s="110">
        <f t="shared" si="141"/>
        <v>7.4647772884775435E-2</v>
      </c>
      <c r="J150" s="110">
        <f t="shared" si="141"/>
        <v>7.7838847627788171E-2</v>
      </c>
      <c r="K150" s="110">
        <f t="shared" si="141"/>
        <v>7.6668082073987107E-2</v>
      </c>
      <c r="L150" s="110">
        <f t="shared" si="141"/>
        <v>7.520952059231667E-2</v>
      </c>
      <c r="M150" s="110">
        <f t="shared" si="141"/>
        <v>8.940539176194999E-2</v>
      </c>
      <c r="N150" s="140">
        <f t="shared" si="141"/>
        <v>8.3941998734245765E-2</v>
      </c>
      <c r="O150" s="141">
        <f t="shared" si="141"/>
        <v>0.10341725073893859</v>
      </c>
      <c r="P150" s="141">
        <f t="shared" si="141"/>
        <v>0.13368052493391902</v>
      </c>
      <c r="Q150" s="141">
        <f t="shared" si="141"/>
        <v>0.16019610971401044</v>
      </c>
      <c r="R150" s="141">
        <f t="shared" si="141"/>
        <v>0.16078944012243337</v>
      </c>
      <c r="S150" s="141">
        <f t="shared" si="141"/>
        <v>0.15467679209924565</v>
      </c>
      <c r="T150" s="141">
        <f t="shared" ref="T150:Y151" si="142">T28/T$10</f>
        <v>0.1556411637399801</v>
      </c>
      <c r="U150" s="141">
        <f t="shared" si="142"/>
        <v>0.15370161868050658</v>
      </c>
      <c r="V150" s="141">
        <f t="shared" si="142"/>
        <v>0.16477207590430507</v>
      </c>
      <c r="W150" s="141">
        <f t="shared" si="142"/>
        <v>0.20556418838154433</v>
      </c>
      <c r="X150" s="141">
        <f t="shared" si="142"/>
        <v>0.21798622199100623</v>
      </c>
      <c r="Y150" s="141">
        <f t="shared" si="142"/>
        <v>0.21868598402755099</v>
      </c>
      <c r="Z150" s="142">
        <v>0.21702402685354219</v>
      </c>
      <c r="AA150" s="142">
        <v>0.2068172571622309</v>
      </c>
      <c r="AB150" s="142">
        <v>0.20874264643792045</v>
      </c>
      <c r="AC150" s="142">
        <v>0.20501207856790041</v>
      </c>
      <c r="AD150" s="141">
        <f t="shared" ref="AD150:AM150" si="143">AD28/AD$10</f>
        <v>0.12852825627077666</v>
      </c>
      <c r="AE150" s="141">
        <f t="shared" si="143"/>
        <v>0.14505188167879821</v>
      </c>
      <c r="AF150" s="141">
        <f t="shared" si="143"/>
        <v>0.14164332399626517</v>
      </c>
      <c r="AG150" s="141">
        <f t="shared" si="143"/>
        <v>0.14403456330914266</v>
      </c>
      <c r="AH150" s="141">
        <f t="shared" si="143"/>
        <v>0.15589822667694681</v>
      </c>
      <c r="AI150" s="141">
        <f t="shared" si="143"/>
        <v>0.14264519519055419</v>
      </c>
      <c r="AJ150" s="141">
        <f t="shared" si="143"/>
        <v>0.14175076988748972</v>
      </c>
      <c r="AK150" s="141">
        <f t="shared" si="143"/>
        <v>0.14397408718252758</v>
      </c>
      <c r="AL150" s="141">
        <f t="shared" si="143"/>
        <v>0.14696593061130578</v>
      </c>
      <c r="AM150" s="141">
        <f t="shared" si="143"/>
        <v>0.14492535968521911</v>
      </c>
      <c r="AN150" s="141">
        <f t="shared" ref="AN150:AQ151" si="144">AN28/AN$10</f>
        <v>0.15562662239661937</v>
      </c>
      <c r="AO150" s="141">
        <f t="shared" si="144"/>
        <v>0.15594775205096428</v>
      </c>
      <c r="AP150" s="141">
        <f t="shared" si="144"/>
        <v>0.15749508073910293</v>
      </c>
      <c r="AQ150" s="141">
        <f t="shared" si="144"/>
        <v>0.16498837401714506</v>
      </c>
      <c r="AR150" s="141">
        <f>AR28/AR$10</f>
        <v>0.15826057410056912</v>
      </c>
      <c r="AS150" s="141">
        <f t="shared" ref="AS150:AT150" si="145">AS28/AS$10</f>
        <v>0.149966266360815</v>
      </c>
      <c r="AT150" s="141">
        <f t="shared" si="145"/>
        <v>0.1493512766918319</v>
      </c>
    </row>
    <row r="151" spans="1:46">
      <c r="A151" s="15" t="s">
        <v>343</v>
      </c>
      <c r="B151" s="110">
        <f>B29/B$10</f>
        <v>5.174431269963195E-2</v>
      </c>
      <c r="C151" s="110">
        <f t="shared" ref="C151:S151" si="146">C29/C$10</f>
        <v>5.282203437908934E-2</v>
      </c>
      <c r="D151" s="110">
        <f t="shared" si="146"/>
        <v>5.3844488612567153E-2</v>
      </c>
      <c r="E151" s="110">
        <f t="shared" si="146"/>
        <v>5.4843403516459971E-2</v>
      </c>
      <c r="F151" s="110">
        <f t="shared" si="146"/>
        <v>5.3226309180879797E-2</v>
      </c>
      <c r="G151" s="110">
        <f t="shared" si="146"/>
        <v>5.3300847875624918E-2</v>
      </c>
      <c r="H151" s="110">
        <f t="shared" si="146"/>
        <v>5.4852713048124363E-2</v>
      </c>
      <c r="I151" s="110">
        <f t="shared" si="146"/>
        <v>5.4673063176748679E-2</v>
      </c>
      <c r="J151" s="110">
        <f t="shared" si="146"/>
        <v>5.515375375040367E-2</v>
      </c>
      <c r="K151" s="110">
        <f t="shared" si="146"/>
        <v>5.4318029966339103E-2</v>
      </c>
      <c r="L151" s="110">
        <f t="shared" si="146"/>
        <v>5.5620967524642344E-2</v>
      </c>
      <c r="M151" s="110">
        <f t="shared" si="146"/>
        <v>5.8513058775939007E-2</v>
      </c>
      <c r="N151" s="111">
        <f t="shared" si="146"/>
        <v>5.2931339490936112E-2</v>
      </c>
      <c r="O151" s="111">
        <f t="shared" si="146"/>
        <v>5.1818322044135959E-2</v>
      </c>
      <c r="P151" s="111">
        <f t="shared" si="146"/>
        <v>4.9577839832681984E-2</v>
      </c>
      <c r="Q151" s="111">
        <f t="shared" si="146"/>
        <v>4.8675580029587773E-2</v>
      </c>
      <c r="R151" s="111">
        <f t="shared" si="146"/>
        <v>4.900522892488203E-2</v>
      </c>
      <c r="S151" s="111">
        <f t="shared" si="146"/>
        <v>5.1866315188714082E-2</v>
      </c>
      <c r="T151" s="111">
        <f t="shared" si="142"/>
        <v>4.9092353312365042E-2</v>
      </c>
      <c r="U151" s="111">
        <f t="shared" si="142"/>
        <v>4.9794023956027111E-2</v>
      </c>
      <c r="V151" s="111">
        <f t="shared" si="142"/>
        <v>7.2507315895857849E-2</v>
      </c>
      <c r="W151" s="111">
        <f t="shared" si="142"/>
        <v>8.2207745637102564E-2</v>
      </c>
      <c r="X151" s="111">
        <f t="shared" si="142"/>
        <v>8.3945375850485907E-2</v>
      </c>
      <c r="Y151" s="111">
        <f t="shared" si="142"/>
        <v>8.4018644420033844E-2</v>
      </c>
      <c r="Z151" s="123">
        <v>6.9256168659089568E-2</v>
      </c>
      <c r="AA151" s="123">
        <v>7.0403175679493696E-2</v>
      </c>
      <c r="AB151" s="123">
        <v>6.910237284318968E-2</v>
      </c>
      <c r="AC151" s="123">
        <v>6.7484377139191254E-2</v>
      </c>
      <c r="AD151" s="111">
        <f t="shared" ref="AD151:AM151" si="147">AD29/AD$10</f>
        <v>6.3153822907222726E-2</v>
      </c>
      <c r="AE151" s="111">
        <f t="shared" si="147"/>
        <v>6.0337618088895775E-2</v>
      </c>
      <c r="AF151" s="111">
        <f t="shared" si="147"/>
        <v>5.9539371304077188E-2</v>
      </c>
      <c r="AG151" s="111">
        <f t="shared" si="147"/>
        <v>6.0895582109049926E-2</v>
      </c>
      <c r="AH151" s="111">
        <f t="shared" si="147"/>
        <v>6.5104086353122592E-2</v>
      </c>
      <c r="AI151" s="111">
        <f t="shared" si="147"/>
        <v>6.453806447624641E-2</v>
      </c>
      <c r="AJ151" s="111">
        <f t="shared" si="147"/>
        <v>7.2476141110467421E-2</v>
      </c>
      <c r="AK151" s="111">
        <f t="shared" si="147"/>
        <v>7.3061030164747312E-2</v>
      </c>
      <c r="AL151" s="111">
        <f t="shared" si="147"/>
        <v>7.3074056962763104E-2</v>
      </c>
      <c r="AM151" s="111">
        <f t="shared" si="147"/>
        <v>7.9536238849007304E-2</v>
      </c>
      <c r="AN151" s="111">
        <f t="shared" si="144"/>
        <v>7.5614548747358887E-2</v>
      </c>
      <c r="AO151" s="111">
        <f t="shared" si="144"/>
        <v>7.8443140668873521E-2</v>
      </c>
      <c r="AP151" s="111">
        <f t="shared" si="144"/>
        <v>7.416974984089568E-2</v>
      </c>
      <c r="AQ151" s="111">
        <f t="shared" si="144"/>
        <v>7.6240372762960612E-2</v>
      </c>
      <c r="AR151" s="111">
        <f>AR29/AR$10</f>
        <v>7.3581209632269995E-2</v>
      </c>
      <c r="AS151" s="111">
        <f t="shared" ref="AS151:AT151" si="148">AS29/AS$10</f>
        <v>7.0759681554446091E-2</v>
      </c>
      <c r="AT151" s="111">
        <f t="shared" si="148"/>
        <v>6.5778847058411846E-2</v>
      </c>
    </row>
    <row r="152" spans="1:46">
      <c r="A152" s="15" t="s">
        <v>344</v>
      </c>
      <c r="B152" s="110">
        <f t="shared" ref="B152:W152" si="149">B40/B$10</f>
        <v>2.3932006333657906E-2</v>
      </c>
      <c r="C152" s="110">
        <f t="shared" si="149"/>
        <v>3.1511353596888586E-2</v>
      </c>
      <c r="D152" s="110">
        <f t="shared" si="149"/>
        <v>4.4530786205485368E-2</v>
      </c>
      <c r="E152" s="110">
        <f t="shared" si="149"/>
        <v>4.8948240090803105E-2</v>
      </c>
      <c r="F152" s="110">
        <f t="shared" si="149"/>
        <v>4.0908101210506018E-2</v>
      </c>
      <c r="G152" s="110">
        <f t="shared" si="149"/>
        <v>5.9248750168896094E-2</v>
      </c>
      <c r="H152" s="110">
        <f t="shared" si="149"/>
        <v>4.8124702198625011E-2</v>
      </c>
      <c r="I152" s="110">
        <f t="shared" si="149"/>
        <v>6.2123381163232017E-2</v>
      </c>
      <c r="J152" s="110">
        <f t="shared" si="149"/>
        <v>4.3947230348641758E-2</v>
      </c>
      <c r="K152" s="110">
        <f t="shared" si="149"/>
        <v>5.3399483255511034E-2</v>
      </c>
      <c r="L152" s="110">
        <f t="shared" si="149"/>
        <v>5.7857946471768187E-2</v>
      </c>
      <c r="M152" s="110">
        <f t="shared" si="149"/>
        <v>7.3902560780913937E-2</v>
      </c>
      <c r="N152" s="111">
        <f t="shared" si="149"/>
        <v>0.16836915450062234</v>
      </c>
      <c r="O152" s="111">
        <f t="shared" si="149"/>
        <v>0.10344801064311548</v>
      </c>
      <c r="P152" s="111">
        <f t="shared" si="149"/>
        <v>0.12497677698730411</v>
      </c>
      <c r="Q152" s="111">
        <f t="shared" si="149"/>
        <v>0.12613269211045877</v>
      </c>
      <c r="R152" s="111">
        <f t="shared" si="149"/>
        <v>6.8773115674021168E-2</v>
      </c>
      <c r="S152" s="111">
        <f t="shared" si="149"/>
        <v>8.9244198441021591E-2</v>
      </c>
      <c r="T152" s="111">
        <f t="shared" si="149"/>
        <v>8.0342353312365042E-2</v>
      </c>
      <c r="U152" s="111">
        <f t="shared" si="149"/>
        <v>7.2262307981662319E-2</v>
      </c>
      <c r="V152" s="111">
        <f t="shared" si="149"/>
        <v>6.7879446103719793E-2</v>
      </c>
      <c r="W152" s="111">
        <f t="shared" si="149"/>
        <v>6.4546975854649774E-2</v>
      </c>
      <c r="X152" s="111">
        <f t="shared" ref="X152:Y154" si="150">X40/X$10</f>
        <v>7.3217842699342062E-2</v>
      </c>
      <c r="Y152" s="111">
        <f t="shared" si="150"/>
        <v>8.0545082088887568E-2</v>
      </c>
      <c r="Z152" s="123">
        <v>7.6173370237324067E-2</v>
      </c>
      <c r="AA152" s="123">
        <v>7.6707916596033224E-2</v>
      </c>
      <c r="AB152" s="123">
        <v>7.2339347538491847E-2</v>
      </c>
      <c r="AC152" s="123">
        <v>9.6916134847026811E-2</v>
      </c>
      <c r="AD152" s="111">
        <f t="shared" ref="AD152:AM152" si="151">AD40/AD$10</f>
        <v>5.324357812027803E-2</v>
      </c>
      <c r="AE152" s="111">
        <f t="shared" si="151"/>
        <v>4.9558618553507822E-2</v>
      </c>
      <c r="AF152" s="111">
        <f t="shared" si="151"/>
        <v>4.8303765950824772E-2</v>
      </c>
      <c r="AG152" s="111">
        <f t="shared" si="151"/>
        <v>5.2475699231400157E-2</v>
      </c>
      <c r="AH152" s="111">
        <f t="shared" si="151"/>
        <v>5.0639938319198149E-2</v>
      </c>
      <c r="AI152" s="111">
        <f t="shared" si="151"/>
        <v>3.8234475937316478E-2</v>
      </c>
      <c r="AJ152" s="111">
        <f t="shared" si="151"/>
        <v>4.3601548922157514E-2</v>
      </c>
      <c r="AK152" s="111">
        <f t="shared" si="151"/>
        <v>5.1655767353562941E-2</v>
      </c>
      <c r="AL152" s="111">
        <f t="shared" si="151"/>
        <v>4.5506921231436626E-2</v>
      </c>
      <c r="AM152" s="111">
        <f t="shared" si="151"/>
        <v>5.5266872916228636E-2</v>
      </c>
      <c r="AN152" s="111">
        <f t="shared" ref="AN152:AQ154" si="152">AN40/AN$10</f>
        <v>5.4979474796257172E-2</v>
      </c>
      <c r="AO152" s="111">
        <f t="shared" si="152"/>
        <v>5.5364068491656954E-2</v>
      </c>
      <c r="AP152" s="111">
        <f t="shared" si="152"/>
        <v>4.4200878816490541E-2</v>
      </c>
      <c r="AQ152" s="111">
        <f t="shared" si="152"/>
        <v>3.465495622595495E-2</v>
      </c>
      <c r="AR152" s="111">
        <f>AR40/AR$10</f>
        <v>3.3030383410542818E-2</v>
      </c>
      <c r="AS152" s="111">
        <f t="shared" ref="AS152:AT152" si="153">AS40/AS$10</f>
        <v>5.4000809607340439E-2</v>
      </c>
      <c r="AT152" s="111">
        <f t="shared" si="153"/>
        <v>3.3525886680651949E-2</v>
      </c>
    </row>
    <row r="153" spans="1:46">
      <c r="A153" s="15" t="s">
        <v>345</v>
      </c>
      <c r="B153" s="110">
        <f t="shared" ref="B153:W153" si="154">B41/B$10</f>
        <v>7.0101117702556018E-2</v>
      </c>
      <c r="C153" s="110">
        <f t="shared" si="154"/>
        <v>7.5221759022452692E-2</v>
      </c>
      <c r="D153" s="110">
        <f t="shared" si="154"/>
        <v>8.7126953305069116E-2</v>
      </c>
      <c r="E153" s="110">
        <f t="shared" si="154"/>
        <v>9.4725185753187988E-2</v>
      </c>
      <c r="F153" s="110">
        <f t="shared" si="154"/>
        <v>8.6338532597025786E-2</v>
      </c>
      <c r="G153" s="110">
        <f t="shared" si="154"/>
        <v>0.10012160518848805</v>
      </c>
      <c r="H153" s="110">
        <f t="shared" si="154"/>
        <v>9.747464434007215E-2</v>
      </c>
      <c r="I153" s="110">
        <f t="shared" si="154"/>
        <v>9.2619103106169054E-2</v>
      </c>
      <c r="J153" s="110">
        <f t="shared" si="154"/>
        <v>9.6769689649073773E-2</v>
      </c>
      <c r="K153" s="110">
        <f t="shared" si="154"/>
        <v>9.2029594989829711E-2</v>
      </c>
      <c r="L153" s="110">
        <f t="shared" si="154"/>
        <v>9.2425718570030319E-2</v>
      </c>
      <c r="M153" s="110">
        <f t="shared" si="154"/>
        <v>0.10104918056814807</v>
      </c>
      <c r="N153" s="111">
        <f t="shared" si="154"/>
        <v>8.7563143201355526E-2</v>
      </c>
      <c r="O153" s="111">
        <f t="shared" si="154"/>
        <v>9.6703511390785979E-2</v>
      </c>
      <c r="P153" s="111">
        <f t="shared" si="154"/>
        <v>9.7184299702527926E-2</v>
      </c>
      <c r="Q153" s="111">
        <f t="shared" si="154"/>
        <v>0.10367677149901801</v>
      </c>
      <c r="R153" s="111">
        <f t="shared" si="154"/>
        <v>8.43961229435021E-2</v>
      </c>
      <c r="S153" s="111">
        <f t="shared" si="154"/>
        <v>9.8034126743317254E-2</v>
      </c>
      <c r="T153" s="111">
        <f t="shared" si="154"/>
        <v>0.10232393046942015</v>
      </c>
      <c r="U153" s="111">
        <f t="shared" si="154"/>
        <v>0.10129913596363191</v>
      </c>
      <c r="V153" s="111">
        <f t="shared" si="154"/>
        <v>0.12326907412435514</v>
      </c>
      <c r="W153" s="111">
        <f t="shared" si="154"/>
        <v>0.12063710255797275</v>
      </c>
      <c r="X153" s="111">
        <f t="shared" si="150"/>
        <v>0.13182833343393494</v>
      </c>
      <c r="Y153" s="111">
        <f t="shared" si="150"/>
        <v>0.12632485229937951</v>
      </c>
      <c r="Z153" s="123">
        <v>0.12360873917908251</v>
      </c>
      <c r="AA153" s="123">
        <v>0.14101260100582019</v>
      </c>
      <c r="AB153" s="123">
        <v>0.13105525375066851</v>
      </c>
      <c r="AC153" s="123">
        <v>0.15067974801012163</v>
      </c>
      <c r="AD153" s="111">
        <f t="shared" ref="AD153:AM153" si="155">AD41/AD$10</f>
        <v>0.13632517376851011</v>
      </c>
      <c r="AE153" s="111">
        <f t="shared" si="155"/>
        <v>0.13659594238810593</v>
      </c>
      <c r="AF153" s="111">
        <f t="shared" si="155"/>
        <v>0.13912231559290383</v>
      </c>
      <c r="AG153" s="111">
        <f t="shared" si="155"/>
        <v>0.13530897314761953</v>
      </c>
      <c r="AH153" s="111">
        <f t="shared" si="155"/>
        <v>0.11879722436391674</v>
      </c>
      <c r="AI153" s="111">
        <f t="shared" si="155"/>
        <v>0.12079250764998609</v>
      </c>
      <c r="AJ153" s="111">
        <f t="shared" si="155"/>
        <v>0.11616916181358052</v>
      </c>
      <c r="AK153" s="111">
        <f t="shared" si="155"/>
        <v>0.12264032865621052</v>
      </c>
      <c r="AL153" s="111">
        <f t="shared" si="155"/>
        <v>0.12347017929105057</v>
      </c>
      <c r="AM153" s="111">
        <f t="shared" si="155"/>
        <v>0.11563992430841318</v>
      </c>
      <c r="AN153" s="111">
        <f t="shared" si="152"/>
        <v>0.11505523694536675</v>
      </c>
      <c r="AO153" s="111">
        <f t="shared" si="152"/>
        <v>0.10693973850020892</v>
      </c>
      <c r="AP153" s="111">
        <f t="shared" si="152"/>
        <v>0.12190014988908923</v>
      </c>
      <c r="AQ153" s="111">
        <f t="shared" si="152"/>
        <v>0.11018476213118143</v>
      </c>
      <c r="AR153" s="111">
        <f>AR41/AR$10</f>
        <v>0.11243164700925222</v>
      </c>
      <c r="AS153" s="111">
        <f t="shared" ref="AS153:AT153" si="156">AS41/AS$10</f>
        <v>0.14575630819052759</v>
      </c>
      <c r="AT153" s="111">
        <f t="shared" si="156"/>
        <v>0.1158193043077398</v>
      </c>
    </row>
    <row r="154" spans="1:46">
      <c r="A154" s="15" t="s">
        <v>346</v>
      </c>
      <c r="B154" s="110">
        <f t="shared" ref="B154:W154" si="157">B42/B$10</f>
        <v>6.5423190118923166E-3</v>
      </c>
      <c r="C154" s="110">
        <f t="shared" si="157"/>
        <v>6.4947064665342889E-3</v>
      </c>
      <c r="D154" s="110">
        <f t="shared" si="157"/>
        <v>6.7711668706556486E-3</v>
      </c>
      <c r="E154" s="110">
        <f t="shared" si="157"/>
        <v>7.2043536471674994E-3</v>
      </c>
      <c r="F154" s="110">
        <f t="shared" si="157"/>
        <v>8.8720523300422332E-3</v>
      </c>
      <c r="G154" s="110">
        <f t="shared" si="157"/>
        <v>1.1957843534657479E-2</v>
      </c>
      <c r="H154" s="110">
        <f t="shared" si="157"/>
        <v>9.8699884282894296E-3</v>
      </c>
      <c r="I154" s="110">
        <f t="shared" si="157"/>
        <v>1.1319372773579252E-2</v>
      </c>
      <c r="J154" s="110">
        <f t="shared" si="157"/>
        <v>1.0920820754805121E-2</v>
      </c>
      <c r="K154" s="110">
        <f t="shared" si="157"/>
        <v>1.1782676391351237E-2</v>
      </c>
      <c r="L154" s="110">
        <f t="shared" si="157"/>
        <v>1.0166685463873865E-2</v>
      </c>
      <c r="M154" s="110">
        <f t="shared" si="157"/>
        <v>1.0731505163756358E-2</v>
      </c>
      <c r="N154" s="110">
        <f t="shared" si="157"/>
        <v>9.4077186849232802E-3</v>
      </c>
      <c r="O154" s="110">
        <f t="shared" si="157"/>
        <v>1.0613157949035244E-2</v>
      </c>
      <c r="P154" s="111">
        <f t="shared" si="157"/>
        <v>1.1431589419827297E-2</v>
      </c>
      <c r="Q154" s="111">
        <f t="shared" si="157"/>
        <v>1.8470785404339999E-2</v>
      </c>
      <c r="R154" s="111">
        <f t="shared" si="157"/>
        <v>1.6738936360158142E-2</v>
      </c>
      <c r="S154" s="111">
        <f t="shared" si="157"/>
        <v>1.7578279648193643E-2</v>
      </c>
      <c r="T154" s="111">
        <f t="shared" si="157"/>
        <v>1.6969770170474151E-2</v>
      </c>
      <c r="U154" s="111">
        <f t="shared" si="157"/>
        <v>1.7100828108000368E-2</v>
      </c>
      <c r="V154" s="111">
        <f t="shared" si="157"/>
        <v>0</v>
      </c>
      <c r="W154" s="111">
        <f t="shared" si="157"/>
        <v>0</v>
      </c>
      <c r="X154" s="111">
        <f t="shared" si="150"/>
        <v>0</v>
      </c>
      <c r="Y154" s="111">
        <f t="shared" si="150"/>
        <v>0</v>
      </c>
      <c r="Z154" s="123">
        <v>0</v>
      </c>
      <c r="AA154" s="123">
        <v>0</v>
      </c>
      <c r="AB154" s="123">
        <v>0</v>
      </c>
      <c r="AC154" s="123">
        <v>0</v>
      </c>
      <c r="AD154" s="111">
        <f t="shared" ref="AD154:AM154" si="158">AD42/AD$10</f>
        <v>0</v>
      </c>
      <c r="AE154" s="111">
        <f t="shared" si="158"/>
        <v>0</v>
      </c>
      <c r="AF154" s="111">
        <f t="shared" si="158"/>
        <v>0</v>
      </c>
      <c r="AG154" s="111">
        <f t="shared" si="158"/>
        <v>0</v>
      </c>
      <c r="AH154" s="111">
        <f t="shared" si="158"/>
        <v>0</v>
      </c>
      <c r="AI154" s="111">
        <f t="shared" si="158"/>
        <v>0</v>
      </c>
      <c r="AJ154" s="111">
        <f t="shared" si="158"/>
        <v>0</v>
      </c>
      <c r="AK154" s="111">
        <f t="shared" si="158"/>
        <v>0</v>
      </c>
      <c r="AL154" s="111">
        <f t="shared" si="158"/>
        <v>0</v>
      </c>
      <c r="AM154" s="111">
        <f t="shared" si="158"/>
        <v>0</v>
      </c>
      <c r="AN154" s="111">
        <f t="shared" si="152"/>
        <v>0</v>
      </c>
      <c r="AO154" s="111">
        <f t="shared" si="152"/>
        <v>0</v>
      </c>
      <c r="AP154" s="111">
        <f t="shared" si="152"/>
        <v>0</v>
      </c>
      <c r="AQ154" s="111">
        <f t="shared" si="152"/>
        <v>0</v>
      </c>
      <c r="AR154" s="111">
        <f>AR42/AR$10</f>
        <v>0</v>
      </c>
      <c r="AS154" s="111">
        <f t="shared" ref="AS154:AT154" si="159">AS42/AS$10</f>
        <v>0</v>
      </c>
      <c r="AT154" s="111">
        <f t="shared" si="159"/>
        <v>0</v>
      </c>
    </row>
    <row r="155" spans="1:46">
      <c r="B155" s="143"/>
      <c r="C155" s="143"/>
      <c r="D155" s="143"/>
      <c r="E155" s="143"/>
      <c r="F155" s="143"/>
      <c r="G155" s="143"/>
      <c r="H155" s="143"/>
      <c r="I155" s="143"/>
      <c r="J155" s="143"/>
      <c r="K155" s="143"/>
      <c r="L155" s="143"/>
      <c r="M155" s="143"/>
      <c r="N155" s="143"/>
      <c r="O155" s="143"/>
      <c r="P155" s="143"/>
      <c r="Q155" s="143"/>
      <c r="R155" s="143"/>
      <c r="S155" s="143"/>
      <c r="T155" s="143"/>
      <c r="U155" s="143"/>
      <c r="V155" s="143"/>
      <c r="W155" s="143"/>
      <c r="X155" s="143"/>
      <c r="Y155" s="143"/>
      <c r="Z155" s="143"/>
      <c r="AA155" s="143"/>
      <c r="AB155" s="143"/>
      <c r="AC155" s="143"/>
      <c r="AD155" s="143"/>
      <c r="AE155" s="143"/>
      <c r="AF155" s="143"/>
      <c r="AG155" s="143"/>
      <c r="AH155" s="143"/>
      <c r="AI155" s="143"/>
      <c r="AJ155" s="143"/>
      <c r="AK155" s="143"/>
      <c r="AL155" s="143"/>
      <c r="AM155" s="143"/>
      <c r="AN155" s="143"/>
      <c r="AO155" s="143"/>
      <c r="AP155" s="143"/>
      <c r="AQ155" s="143"/>
      <c r="AR155" s="143"/>
      <c r="AS155" s="143"/>
      <c r="AT155" s="143"/>
    </row>
    <row r="156" spans="1:46">
      <c r="A156" s="15" t="s">
        <v>92</v>
      </c>
      <c r="B156" s="317">
        <f>B26</f>
        <v>7641</v>
      </c>
      <c r="C156" s="317">
        <f t="shared" ref="C156:AR159" si="160">C26</f>
        <v>7088</v>
      </c>
      <c r="D156" s="317">
        <f t="shared" si="160"/>
        <v>6217</v>
      </c>
      <c r="E156" s="317">
        <f t="shared" si="160"/>
        <v>5497</v>
      </c>
      <c r="F156" s="317">
        <f t="shared" si="160"/>
        <v>5588</v>
      </c>
      <c r="G156" s="317">
        <f t="shared" si="160"/>
        <v>5394</v>
      </c>
      <c r="H156" s="317">
        <f t="shared" si="160"/>
        <v>4589</v>
      </c>
      <c r="I156" s="317">
        <f t="shared" si="160"/>
        <v>3856</v>
      </c>
      <c r="J156" s="317">
        <f t="shared" si="160"/>
        <v>4299</v>
      </c>
      <c r="K156" s="317">
        <f t="shared" si="160"/>
        <v>3811.2424257100001</v>
      </c>
      <c r="L156" s="317">
        <f t="shared" si="160"/>
        <v>3344.1264224799997</v>
      </c>
      <c r="M156" s="317">
        <f t="shared" si="160"/>
        <v>2661.96836828</v>
      </c>
      <c r="N156" s="317">
        <f t="shared" si="160"/>
        <v>2380.8729510200001</v>
      </c>
      <c r="O156" s="317">
        <f t="shared" si="160"/>
        <v>2222.5379513600001</v>
      </c>
      <c r="P156" s="317">
        <f t="shared" si="160"/>
        <v>1768.65912944</v>
      </c>
      <c r="Q156" s="317">
        <f t="shared" si="160"/>
        <v>1834</v>
      </c>
      <c r="R156" s="317">
        <f t="shared" si="160"/>
        <v>1815</v>
      </c>
      <c r="S156" s="317">
        <f t="shared" si="160"/>
        <v>1653.6906642700001</v>
      </c>
      <c r="T156" s="317">
        <f t="shared" si="160"/>
        <v>1501.8</v>
      </c>
      <c r="U156" s="317">
        <f t="shared" si="160"/>
        <v>1300.8194649100001</v>
      </c>
      <c r="V156" s="317">
        <f t="shared" si="160"/>
        <v>1475.2</v>
      </c>
      <c r="W156" s="317">
        <f t="shared" si="160"/>
        <v>1398</v>
      </c>
      <c r="X156" s="317">
        <f t="shared" si="160"/>
        <v>1429</v>
      </c>
      <c r="Y156" s="317">
        <f t="shared" si="160"/>
        <v>1420</v>
      </c>
      <c r="Z156" s="317">
        <f t="shared" si="160"/>
        <v>1403.33</v>
      </c>
      <c r="AA156" s="317">
        <f t="shared" si="160"/>
        <v>1462</v>
      </c>
      <c r="AB156" s="317">
        <f t="shared" si="160"/>
        <v>1467.18</v>
      </c>
      <c r="AC156" s="317">
        <f t="shared" si="160"/>
        <v>1459.02</v>
      </c>
      <c r="AD156" s="317">
        <f t="shared" si="160"/>
        <v>1409.19</v>
      </c>
      <c r="AE156" s="317">
        <f t="shared" si="160"/>
        <v>1281</v>
      </c>
      <c r="AF156" s="317">
        <f t="shared" si="160"/>
        <v>1355</v>
      </c>
      <c r="AG156" s="317">
        <f t="shared" si="160"/>
        <v>1264.67</v>
      </c>
      <c r="AH156" s="317">
        <f t="shared" si="160"/>
        <v>1361</v>
      </c>
      <c r="AI156" s="317">
        <f t="shared" si="160"/>
        <v>1347</v>
      </c>
      <c r="AJ156" s="317">
        <f t="shared" si="160"/>
        <v>1354</v>
      </c>
      <c r="AK156" s="317">
        <f t="shared" si="160"/>
        <v>1257.98</v>
      </c>
      <c r="AL156" s="317">
        <f t="shared" si="160"/>
        <v>1356.64</v>
      </c>
      <c r="AM156" s="317">
        <f t="shared" si="160"/>
        <v>1374</v>
      </c>
      <c r="AN156" s="317">
        <f t="shared" si="160"/>
        <v>1379.77</v>
      </c>
      <c r="AO156" s="317">
        <f t="shared" si="160"/>
        <v>1391.81</v>
      </c>
      <c r="AP156" s="317">
        <f t="shared" si="160"/>
        <v>1393.62</v>
      </c>
      <c r="AQ156" s="317">
        <f t="shared" si="160"/>
        <v>1388.59</v>
      </c>
      <c r="AR156" s="317">
        <f t="shared" si="160"/>
        <v>1409.22</v>
      </c>
      <c r="AS156" s="317">
        <f t="shared" ref="AS156:AT156" si="161">AS26</f>
        <v>1509</v>
      </c>
      <c r="AT156" s="317">
        <f t="shared" si="161"/>
        <v>1581.18</v>
      </c>
    </row>
    <row r="157" spans="1:46">
      <c r="A157" s="15" t="s">
        <v>93</v>
      </c>
      <c r="B157" s="317">
        <f>B27</f>
        <v>3836</v>
      </c>
      <c r="C157" s="317">
        <f t="shared" ref="C157:Q157" si="162">C27</f>
        <v>3987</v>
      </c>
      <c r="D157" s="317">
        <f t="shared" si="162"/>
        <v>4338</v>
      </c>
      <c r="E157" s="317">
        <f t="shared" si="162"/>
        <v>4147</v>
      </c>
      <c r="F157" s="317">
        <f t="shared" si="162"/>
        <v>4224</v>
      </c>
      <c r="G157" s="317">
        <f t="shared" si="162"/>
        <v>4550</v>
      </c>
      <c r="H157" s="317">
        <f t="shared" si="162"/>
        <v>4819</v>
      </c>
      <c r="I157" s="317">
        <f t="shared" si="162"/>
        <v>5040</v>
      </c>
      <c r="J157" s="317">
        <f t="shared" si="162"/>
        <v>5375</v>
      </c>
      <c r="K157" s="317">
        <f t="shared" si="162"/>
        <v>5415.2195720299896</v>
      </c>
      <c r="L157" s="317">
        <f t="shared" si="162"/>
        <v>5861.1462655399901</v>
      </c>
      <c r="M157" s="317">
        <f t="shared" si="162"/>
        <v>3495.0415058899998</v>
      </c>
      <c r="N157" s="317">
        <f t="shared" si="162"/>
        <v>3977.57544468999</v>
      </c>
      <c r="O157" s="317">
        <f t="shared" si="162"/>
        <v>4402.9729021499897</v>
      </c>
      <c r="P157" s="317">
        <f t="shared" si="162"/>
        <v>6155.5164744399999</v>
      </c>
      <c r="Q157" s="317">
        <f t="shared" si="162"/>
        <v>6717</v>
      </c>
      <c r="R157" s="317">
        <f t="shared" si="160"/>
        <v>6807</v>
      </c>
      <c r="S157" s="317">
        <f t="shared" si="160"/>
        <v>7217.7390920999997</v>
      </c>
      <c r="T157" s="317">
        <f t="shared" si="160"/>
        <v>7617.84</v>
      </c>
      <c r="U157" s="317">
        <f t="shared" si="160"/>
        <v>8043.7282465199996</v>
      </c>
      <c r="V157" s="317">
        <f t="shared" si="160"/>
        <v>7940.8</v>
      </c>
      <c r="W157" s="317">
        <f t="shared" si="160"/>
        <v>8173</v>
      </c>
      <c r="X157" s="317">
        <f t="shared" si="160"/>
        <v>8401.0383750699893</v>
      </c>
      <c r="Y157" s="317">
        <f t="shared" si="160"/>
        <v>8767</v>
      </c>
      <c r="Z157" s="317">
        <f t="shared" si="160"/>
        <v>8691.2999999999993</v>
      </c>
      <c r="AA157" s="317">
        <f t="shared" si="160"/>
        <v>8896</v>
      </c>
      <c r="AB157" s="317">
        <f t="shared" si="160"/>
        <v>9410.3700000000008</v>
      </c>
      <c r="AC157" s="317">
        <f t="shared" si="160"/>
        <v>9599.83</v>
      </c>
      <c r="AD157" s="317">
        <f t="shared" si="160"/>
        <v>12586</v>
      </c>
      <c r="AE157" s="317">
        <f t="shared" si="160"/>
        <v>12484</v>
      </c>
      <c r="AF157" s="317">
        <f t="shared" si="160"/>
        <v>12545</v>
      </c>
      <c r="AG157" s="317">
        <f t="shared" si="160"/>
        <v>12596</v>
      </c>
      <c r="AH157" s="317">
        <f t="shared" si="160"/>
        <v>12599</v>
      </c>
      <c r="AI157" s="317">
        <f t="shared" si="160"/>
        <v>12961</v>
      </c>
      <c r="AJ157" s="317">
        <f t="shared" si="160"/>
        <v>13055</v>
      </c>
      <c r="AK157" s="317">
        <f t="shared" si="160"/>
        <v>13157.96</v>
      </c>
      <c r="AL157" s="317">
        <f t="shared" si="160"/>
        <v>12969.38</v>
      </c>
      <c r="AM157" s="317">
        <f t="shared" si="160"/>
        <v>12783</v>
      </c>
      <c r="AN157" s="317">
        <f t="shared" si="160"/>
        <v>12822.01</v>
      </c>
      <c r="AO157" s="317">
        <f t="shared" si="160"/>
        <v>12721.88</v>
      </c>
      <c r="AP157" s="317">
        <f t="shared" si="160"/>
        <v>12788.79</v>
      </c>
      <c r="AQ157" s="317">
        <f t="shared" si="160"/>
        <v>12787.31</v>
      </c>
      <c r="AR157" s="317">
        <f t="shared" si="160"/>
        <v>12478.96</v>
      </c>
      <c r="AS157" s="317">
        <f t="shared" ref="AS157:AT157" si="163">AS27</f>
        <v>13349</v>
      </c>
      <c r="AT157" s="317">
        <f t="shared" si="163"/>
        <v>14816.17</v>
      </c>
    </row>
    <row r="158" spans="1:46">
      <c r="A158" s="15" t="s">
        <v>94</v>
      </c>
      <c r="B158" s="317">
        <f>B28</f>
        <v>1751.0153302800002</v>
      </c>
      <c r="C158" s="317">
        <f t="shared" si="160"/>
        <v>1896.0887550899999</v>
      </c>
      <c r="D158" s="317">
        <f t="shared" si="160"/>
        <v>2221.7311147399992</v>
      </c>
      <c r="E158" s="317">
        <f t="shared" si="160"/>
        <v>1974.3849897900002</v>
      </c>
      <c r="F158" s="317">
        <f t="shared" si="160"/>
        <v>1911.6618532699993</v>
      </c>
      <c r="G158" s="317">
        <f t="shared" si="160"/>
        <v>2080.8839053399997</v>
      </c>
      <c r="H158" s="317">
        <f t="shared" si="160"/>
        <v>2365.72349588</v>
      </c>
      <c r="I158" s="317">
        <f t="shared" si="160"/>
        <v>2242.1951541399999</v>
      </c>
      <c r="J158" s="317">
        <f t="shared" si="160"/>
        <v>2359.2236465799997</v>
      </c>
      <c r="K158" s="317">
        <f t="shared" si="160"/>
        <v>2335.9583638199997</v>
      </c>
      <c r="L158" s="317">
        <f t="shared" si="160"/>
        <v>2252.977857339999</v>
      </c>
      <c r="M158" s="317">
        <f t="shared" si="160"/>
        <v>2672.0888212199998</v>
      </c>
      <c r="N158" s="317">
        <f t="shared" si="160"/>
        <v>2530.670926490001</v>
      </c>
      <c r="O158" s="317">
        <f t="shared" si="160"/>
        <v>3119.9911741000001</v>
      </c>
      <c r="P158" s="317">
        <f t="shared" si="160"/>
        <v>4094.1665920199998</v>
      </c>
      <c r="Q158" s="317">
        <f t="shared" si="160"/>
        <v>5065</v>
      </c>
      <c r="R158" s="317">
        <f t="shared" si="160"/>
        <v>5043</v>
      </c>
      <c r="S158" s="317">
        <f t="shared" si="160"/>
        <v>4973.3121997600001</v>
      </c>
      <c r="T158" s="317">
        <f t="shared" si="160"/>
        <v>5051.3900000000003</v>
      </c>
      <c r="U158" s="317">
        <f t="shared" si="160"/>
        <v>5012.36348679</v>
      </c>
      <c r="V158" s="317">
        <f t="shared" si="160"/>
        <v>5461.7</v>
      </c>
      <c r="W158" s="317">
        <f t="shared" si="160"/>
        <v>6879</v>
      </c>
      <c r="X158" s="317">
        <f t="shared" si="160"/>
        <v>7222.7554794500002</v>
      </c>
      <c r="Y158" s="317">
        <f t="shared" si="160"/>
        <v>7366</v>
      </c>
      <c r="Z158" s="317">
        <f t="shared" si="160"/>
        <v>7370.57</v>
      </c>
      <c r="AA158" s="317">
        <f t="shared" si="160"/>
        <v>7320</v>
      </c>
      <c r="AB158" s="317">
        <f t="shared" si="160"/>
        <v>7415.875</v>
      </c>
      <c r="AC158" s="317">
        <f t="shared" si="160"/>
        <v>7292.5447000000004</v>
      </c>
      <c r="AD158" s="317">
        <f t="shared" si="160"/>
        <v>4253</v>
      </c>
      <c r="AE158" s="317">
        <f t="shared" si="160"/>
        <v>4683</v>
      </c>
      <c r="AF158" s="317">
        <f t="shared" si="160"/>
        <v>4551</v>
      </c>
      <c r="AG158" s="317">
        <f t="shared" si="160"/>
        <v>4622</v>
      </c>
      <c r="AH158" s="317">
        <f t="shared" si="160"/>
        <v>5055</v>
      </c>
      <c r="AI158" s="317">
        <f t="shared" si="160"/>
        <v>4615</v>
      </c>
      <c r="AJ158" s="317">
        <f t="shared" si="160"/>
        <v>4649</v>
      </c>
      <c r="AK158" s="317">
        <f t="shared" si="160"/>
        <v>4808.2449999999999</v>
      </c>
      <c r="AL158" s="317">
        <f t="shared" si="160"/>
        <v>4816.1000000000004</v>
      </c>
      <c r="AM158" s="317">
        <f t="shared" si="160"/>
        <v>4825</v>
      </c>
      <c r="AN158" s="317">
        <f t="shared" si="160"/>
        <v>5155.91</v>
      </c>
      <c r="AO158" s="317">
        <f t="shared" si="160"/>
        <v>5277.3</v>
      </c>
      <c r="AP158" s="317">
        <f t="shared" si="160"/>
        <v>5281.04</v>
      </c>
      <c r="AQ158" s="317">
        <f t="shared" si="160"/>
        <v>5593.52</v>
      </c>
      <c r="AR158" s="317">
        <f t="shared" si="160"/>
        <v>5393.59</v>
      </c>
      <c r="AS158" s="317">
        <f t="shared" ref="AS158:AT158" si="164">AS28</f>
        <v>5557</v>
      </c>
      <c r="AT158" s="317">
        <f t="shared" si="164"/>
        <v>5889.92</v>
      </c>
    </row>
    <row r="159" spans="1:46">
      <c r="A159" s="15" t="s">
        <v>95</v>
      </c>
      <c r="B159" s="317">
        <f>B29</f>
        <v>1526.46979349</v>
      </c>
      <c r="C159" s="317">
        <f t="shared" si="160"/>
        <v>1537.15407295</v>
      </c>
      <c r="D159" s="317">
        <f t="shared" si="160"/>
        <v>1558.59691094</v>
      </c>
      <c r="E159" s="317">
        <f t="shared" si="160"/>
        <v>1591.02008262</v>
      </c>
      <c r="F159" s="317">
        <f t="shared" si="160"/>
        <v>1541.8260567699999</v>
      </c>
      <c r="G159" s="317">
        <f t="shared" si="160"/>
        <v>1577.9183005100001</v>
      </c>
      <c r="H159" s="317">
        <f t="shared" si="160"/>
        <v>1611.68241477999</v>
      </c>
      <c r="I159" s="317">
        <f t="shared" si="160"/>
        <v>1642.21479864</v>
      </c>
      <c r="J159" s="317">
        <f t="shared" si="160"/>
        <v>1671.6593836</v>
      </c>
      <c r="K159" s="317">
        <f t="shared" si="160"/>
        <v>1654.9867033799999</v>
      </c>
      <c r="L159" s="317">
        <f t="shared" si="160"/>
        <v>1666.1827817799999</v>
      </c>
      <c r="M159" s="317">
        <f t="shared" si="160"/>
        <v>1748.7993416199899</v>
      </c>
      <c r="N159" s="317">
        <f t="shared" si="160"/>
        <v>1595.7661715200002</v>
      </c>
      <c r="O159" s="317">
        <f t="shared" si="160"/>
        <v>1563.3050219299901</v>
      </c>
      <c r="P159" s="317">
        <f t="shared" si="160"/>
        <v>1518.39570983</v>
      </c>
      <c r="Q159" s="317">
        <f t="shared" si="160"/>
        <v>1539</v>
      </c>
      <c r="R159" s="317">
        <f t="shared" si="160"/>
        <v>1537</v>
      </c>
      <c r="S159" s="317">
        <f t="shared" si="160"/>
        <v>1667.65404547</v>
      </c>
      <c r="T159" s="317">
        <f t="shared" si="160"/>
        <v>1593.31</v>
      </c>
      <c r="U159" s="317">
        <f t="shared" si="160"/>
        <v>1623.83291523</v>
      </c>
      <c r="V159" s="317">
        <f t="shared" si="160"/>
        <v>2403.4</v>
      </c>
      <c r="W159" s="317">
        <f t="shared" si="160"/>
        <v>2751</v>
      </c>
      <c r="X159" s="317">
        <f t="shared" si="160"/>
        <v>2781.4460834299998</v>
      </c>
      <c r="Y159" s="317">
        <f t="shared" si="160"/>
        <v>2830</v>
      </c>
      <c r="Z159" s="317">
        <f t="shared" si="160"/>
        <v>2352.078</v>
      </c>
      <c r="AA159" s="317">
        <f t="shared" si="160"/>
        <v>2491.85</v>
      </c>
      <c r="AB159" s="317">
        <f t="shared" si="160"/>
        <v>2454.6350000000002</v>
      </c>
      <c r="AC159" s="317">
        <f t="shared" si="160"/>
        <v>2400.5030000000002</v>
      </c>
      <c r="AD159" s="317">
        <f t="shared" si="160"/>
        <v>2089.7600000000002</v>
      </c>
      <c r="AE159" s="317">
        <f t="shared" si="160"/>
        <v>1948</v>
      </c>
      <c r="AF159" s="317">
        <f t="shared" si="160"/>
        <v>1913</v>
      </c>
      <c r="AG159" s="317">
        <f t="shared" si="160"/>
        <v>1954.11</v>
      </c>
      <c r="AH159" s="317">
        <f t="shared" si="160"/>
        <v>2111</v>
      </c>
      <c r="AI159" s="317">
        <f t="shared" si="160"/>
        <v>2088</v>
      </c>
      <c r="AJ159" s="317">
        <f t="shared" si="160"/>
        <v>2377</v>
      </c>
      <c r="AK159" s="317">
        <f t="shared" si="160"/>
        <v>2439.9899999999998</v>
      </c>
      <c r="AL159" s="317">
        <f t="shared" si="160"/>
        <v>2394.65</v>
      </c>
      <c r="AM159" s="317">
        <f t="shared" si="160"/>
        <v>2648</v>
      </c>
      <c r="AN159" s="317">
        <f t="shared" si="160"/>
        <v>2505.11</v>
      </c>
      <c r="AO159" s="317">
        <f t="shared" si="160"/>
        <v>2654.53</v>
      </c>
      <c r="AP159" s="317">
        <f t="shared" si="160"/>
        <v>2487.02</v>
      </c>
      <c r="AQ159" s="317">
        <f t="shared" si="160"/>
        <v>2584.7399999999998</v>
      </c>
      <c r="AR159" s="317">
        <f t="shared" si="160"/>
        <v>2507.6799999999998</v>
      </c>
      <c r="AS159" s="317">
        <f t="shared" ref="AS159:AT159" si="165">AS29</f>
        <v>2622</v>
      </c>
      <c r="AT159" s="317">
        <f t="shared" si="165"/>
        <v>2594.1</v>
      </c>
    </row>
    <row r="160" spans="1:46">
      <c r="A160" s="15" t="s">
        <v>98</v>
      </c>
      <c r="B160" s="317">
        <f>B36</f>
        <v>4747</v>
      </c>
      <c r="C160" s="317">
        <f t="shared" ref="C160:AR160" si="166">C36</f>
        <v>3907</v>
      </c>
      <c r="D160" s="317">
        <f t="shared" si="166"/>
        <v>3483</v>
      </c>
      <c r="E160" s="317">
        <f t="shared" si="166"/>
        <v>5625</v>
      </c>
      <c r="F160" s="317">
        <f t="shared" si="166"/>
        <v>5514</v>
      </c>
      <c r="G160" s="317">
        <f t="shared" si="166"/>
        <v>5045</v>
      </c>
      <c r="H160" s="317">
        <f t="shared" si="166"/>
        <v>4291</v>
      </c>
      <c r="I160" s="317">
        <f t="shared" si="166"/>
        <v>8299</v>
      </c>
      <c r="J160" s="317">
        <f t="shared" si="166"/>
        <v>7967</v>
      </c>
      <c r="K160" s="317">
        <f t="shared" si="166"/>
        <v>5615.5254045699903</v>
      </c>
      <c r="L160" s="317">
        <f t="shared" si="166"/>
        <v>5951.2780099399997</v>
      </c>
      <c r="M160" s="317">
        <f t="shared" si="166"/>
        <v>8485.1110998699896</v>
      </c>
      <c r="N160" s="317">
        <f t="shared" si="166"/>
        <v>5680.3284289399999</v>
      </c>
      <c r="O160" s="317">
        <f t="shared" si="166"/>
        <v>4768.2926781800006</v>
      </c>
      <c r="P160" s="317">
        <f t="shared" si="166"/>
        <v>5877.5337154199997</v>
      </c>
      <c r="Q160" s="317">
        <f t="shared" si="166"/>
        <v>8592</v>
      </c>
      <c r="R160" s="317">
        <f t="shared" si="166"/>
        <v>6836</v>
      </c>
      <c r="S160" s="317">
        <f t="shared" si="166"/>
        <v>6015</v>
      </c>
      <c r="T160" s="317">
        <f t="shared" si="166"/>
        <v>5269.7</v>
      </c>
      <c r="U160" s="317">
        <f t="shared" si="166"/>
        <v>7534.18742217</v>
      </c>
      <c r="V160" s="317">
        <f t="shared" si="166"/>
        <v>6437.3</v>
      </c>
      <c r="W160" s="317">
        <f t="shared" si="166"/>
        <v>6098</v>
      </c>
      <c r="X160" s="317">
        <f t="shared" si="166"/>
        <v>6189</v>
      </c>
      <c r="Y160" s="317">
        <f t="shared" si="166"/>
        <v>8032</v>
      </c>
      <c r="Z160" s="317">
        <f t="shared" si="166"/>
        <v>7159</v>
      </c>
      <c r="AA160" s="317">
        <f t="shared" si="166"/>
        <v>6709</v>
      </c>
      <c r="AB160" s="317">
        <f t="shared" si="166"/>
        <v>5889</v>
      </c>
      <c r="AC160" s="317">
        <f t="shared" si="166"/>
        <v>10656.101000000001</v>
      </c>
      <c r="AD160" s="317">
        <f t="shared" si="166"/>
        <v>6418.93</v>
      </c>
      <c r="AE160" s="317">
        <f t="shared" si="166"/>
        <v>6372</v>
      </c>
      <c r="AF160" s="317">
        <f t="shared" si="166"/>
        <v>6164</v>
      </c>
      <c r="AG160" s="317">
        <f t="shared" si="166"/>
        <v>10359.878744870002</v>
      </c>
      <c r="AH160" s="317">
        <f t="shared" si="166"/>
        <v>9628</v>
      </c>
      <c r="AI160" s="317">
        <f t="shared" si="166"/>
        <v>6923</v>
      </c>
      <c r="AJ160" s="317">
        <f t="shared" si="166"/>
        <v>6205</v>
      </c>
      <c r="AK160" s="317">
        <f t="shared" si="166"/>
        <v>13458.96</v>
      </c>
      <c r="AL160" s="317">
        <f t="shared" si="166"/>
        <v>9141.1</v>
      </c>
      <c r="AM160" s="317">
        <f t="shared" si="166"/>
        <v>8769</v>
      </c>
      <c r="AN160" s="317">
        <f t="shared" si="166"/>
        <v>9833</v>
      </c>
      <c r="AO160" s="317">
        <f t="shared" si="166"/>
        <v>11353.2</v>
      </c>
      <c r="AP160" s="317">
        <f t="shared" si="166"/>
        <v>9751.5</v>
      </c>
      <c r="AQ160" s="317">
        <f t="shared" si="166"/>
        <v>7370.27</v>
      </c>
      <c r="AR160" s="317">
        <f t="shared" si="166"/>
        <v>8517.0400000000009</v>
      </c>
      <c r="AS160" s="317">
        <f t="shared" ref="AS160:AT160" si="167">AS36</f>
        <v>10638</v>
      </c>
      <c r="AT160" s="317">
        <f t="shared" si="167"/>
        <v>9993.32</v>
      </c>
    </row>
    <row r="161" spans="1:55">
      <c r="A161" s="15" t="s">
        <v>100</v>
      </c>
      <c r="B161" s="317">
        <f>B40</f>
        <v>706</v>
      </c>
      <c r="C161" s="317">
        <f t="shared" ref="C161:AR161" si="168">C40</f>
        <v>917</v>
      </c>
      <c r="D161" s="317">
        <f t="shared" si="168"/>
        <v>1289</v>
      </c>
      <c r="E161" s="317">
        <f t="shared" si="168"/>
        <v>1420</v>
      </c>
      <c r="F161" s="317">
        <f t="shared" si="168"/>
        <v>1185</v>
      </c>
      <c r="G161" s="317">
        <f t="shared" si="168"/>
        <v>1754</v>
      </c>
      <c r="H161" s="317">
        <f t="shared" si="168"/>
        <v>1414</v>
      </c>
      <c r="I161" s="317">
        <f t="shared" si="168"/>
        <v>1866</v>
      </c>
      <c r="J161" s="317">
        <f t="shared" si="168"/>
        <v>1332</v>
      </c>
      <c r="K161" s="317">
        <f t="shared" si="168"/>
        <v>1627</v>
      </c>
      <c r="L161" s="317">
        <f t="shared" si="168"/>
        <v>1733.1937665</v>
      </c>
      <c r="M161" s="317">
        <f t="shared" si="168"/>
        <v>2208.75053093</v>
      </c>
      <c r="N161" s="317">
        <f t="shared" si="168"/>
        <v>5075.9682952199901</v>
      </c>
      <c r="O161" s="317">
        <f t="shared" si="168"/>
        <v>3120.9191684999901</v>
      </c>
      <c r="P161" s="317">
        <f t="shared" si="168"/>
        <v>3827.6012558499901</v>
      </c>
      <c r="Q161" s="317">
        <f t="shared" si="168"/>
        <v>3988</v>
      </c>
      <c r="R161" s="317">
        <f t="shared" si="168"/>
        <v>2157</v>
      </c>
      <c r="S161" s="317">
        <f t="shared" si="168"/>
        <v>2869.4625408299999</v>
      </c>
      <c r="T161" s="317">
        <f t="shared" si="168"/>
        <v>2607.54</v>
      </c>
      <c r="U161" s="317">
        <f t="shared" si="168"/>
        <v>2356.54612558999</v>
      </c>
      <c r="V161" s="317">
        <f t="shared" si="168"/>
        <v>2250</v>
      </c>
      <c r="W161" s="317">
        <f t="shared" si="168"/>
        <v>2160</v>
      </c>
      <c r="X161" s="317">
        <f t="shared" si="168"/>
        <v>2426</v>
      </c>
      <c r="Y161" s="317">
        <f t="shared" si="168"/>
        <v>2713</v>
      </c>
      <c r="Z161" s="317">
        <f t="shared" si="168"/>
        <v>1933.68</v>
      </c>
      <c r="AA161" s="317">
        <f t="shared" si="168"/>
        <v>1906.14</v>
      </c>
      <c r="AB161" s="317">
        <f t="shared" si="168"/>
        <v>1498.5315000000001</v>
      </c>
      <c r="AC161" s="317">
        <f t="shared" si="168"/>
        <v>2522.96</v>
      </c>
      <c r="AD161" s="317">
        <f t="shared" si="168"/>
        <v>1761.83</v>
      </c>
      <c r="AE161" s="317">
        <f t="shared" si="168"/>
        <v>1600</v>
      </c>
      <c r="AF161" s="317">
        <f t="shared" si="168"/>
        <v>1552</v>
      </c>
      <c r="AG161" s="317">
        <f t="shared" si="168"/>
        <v>1683.92</v>
      </c>
      <c r="AH161" s="317">
        <f t="shared" si="168"/>
        <v>1642</v>
      </c>
      <c r="AI161" s="317">
        <f t="shared" si="168"/>
        <v>1237</v>
      </c>
      <c r="AJ161" s="317">
        <f t="shared" si="168"/>
        <v>1430</v>
      </c>
      <c r="AK161" s="317">
        <f t="shared" si="168"/>
        <v>1725.127</v>
      </c>
      <c r="AL161" s="317">
        <f t="shared" si="168"/>
        <v>1491.27</v>
      </c>
      <c r="AM161" s="317">
        <f t="shared" si="168"/>
        <v>1840</v>
      </c>
      <c r="AN161" s="317">
        <f t="shared" si="168"/>
        <v>1821.47</v>
      </c>
      <c r="AO161" s="317">
        <f t="shared" si="168"/>
        <v>1873.5300432899999</v>
      </c>
      <c r="AP161" s="317">
        <f t="shared" si="168"/>
        <v>1482.12</v>
      </c>
      <c r="AQ161" s="317">
        <f t="shared" si="168"/>
        <v>1174.8900000000001</v>
      </c>
      <c r="AR161" s="317">
        <f t="shared" si="168"/>
        <v>1125.69</v>
      </c>
      <c r="AS161" s="317">
        <f t="shared" ref="AS161:AT161" si="169">AS40</f>
        <v>2001</v>
      </c>
      <c r="AT161" s="317">
        <f t="shared" si="169"/>
        <v>1322.15</v>
      </c>
    </row>
    <row r="162" spans="1:55">
      <c r="A162" s="15" t="s">
        <v>101</v>
      </c>
      <c r="B162" s="317">
        <f>B41</f>
        <v>2068</v>
      </c>
      <c r="C162" s="317">
        <f t="shared" ref="C162:AR162" si="170">C41</f>
        <v>2189</v>
      </c>
      <c r="D162" s="317">
        <f t="shared" si="170"/>
        <v>2522</v>
      </c>
      <c r="E162" s="317">
        <f t="shared" si="170"/>
        <v>2748</v>
      </c>
      <c r="F162" s="317">
        <f t="shared" si="170"/>
        <v>2501</v>
      </c>
      <c r="G162" s="317">
        <f t="shared" si="170"/>
        <v>2964</v>
      </c>
      <c r="H162" s="317">
        <f t="shared" si="170"/>
        <v>2864</v>
      </c>
      <c r="I162" s="317">
        <f t="shared" si="170"/>
        <v>2782</v>
      </c>
      <c r="J162" s="317">
        <f t="shared" si="170"/>
        <v>2933</v>
      </c>
      <c r="K162" s="317">
        <f t="shared" si="170"/>
        <v>2804</v>
      </c>
      <c r="L162" s="317">
        <f t="shared" si="170"/>
        <v>2768.7066178199993</v>
      </c>
      <c r="M162" s="317">
        <f t="shared" si="170"/>
        <v>3020.0906284099988</v>
      </c>
      <c r="N162" s="317">
        <f t="shared" si="170"/>
        <v>2639.8406527500001</v>
      </c>
      <c r="O162" s="317">
        <f t="shared" si="170"/>
        <v>2917.4446225162501</v>
      </c>
      <c r="P162" s="317">
        <f t="shared" si="170"/>
        <v>2976.4149513000002</v>
      </c>
      <c r="Q162" s="317">
        <f t="shared" si="170"/>
        <v>3278</v>
      </c>
      <c r="R162" s="317">
        <f t="shared" si="170"/>
        <v>2647</v>
      </c>
      <c r="S162" s="317">
        <f t="shared" si="170"/>
        <v>3152.08449767</v>
      </c>
      <c r="T162" s="317">
        <f t="shared" si="170"/>
        <v>3320.96</v>
      </c>
      <c r="U162" s="317">
        <f t="shared" si="170"/>
        <v>3303.4661229100002</v>
      </c>
      <c r="V162" s="317">
        <f t="shared" si="170"/>
        <v>4086</v>
      </c>
      <c r="W162" s="317">
        <f t="shared" si="170"/>
        <v>4037</v>
      </c>
      <c r="X162" s="317">
        <f t="shared" si="170"/>
        <v>4368</v>
      </c>
      <c r="Y162" s="317">
        <f t="shared" si="170"/>
        <v>4255</v>
      </c>
      <c r="Z162" s="317">
        <f t="shared" si="170"/>
        <v>4328.18</v>
      </c>
      <c r="AA162" s="317">
        <f t="shared" si="170"/>
        <v>5141.28</v>
      </c>
      <c r="AB162" s="317">
        <f t="shared" si="170"/>
        <v>4832.7839999999997</v>
      </c>
      <c r="AC162" s="317">
        <f t="shared" si="170"/>
        <v>5576.9</v>
      </c>
      <c r="AD162" s="317">
        <f t="shared" si="170"/>
        <v>4511</v>
      </c>
      <c r="AE162" s="317">
        <f t="shared" si="170"/>
        <v>4410</v>
      </c>
      <c r="AF162" s="317">
        <f t="shared" si="170"/>
        <v>4470</v>
      </c>
      <c r="AG162" s="317">
        <f t="shared" si="170"/>
        <v>4342</v>
      </c>
      <c r="AH162" s="317">
        <f t="shared" si="170"/>
        <v>3852</v>
      </c>
      <c r="AI162" s="317">
        <f t="shared" si="170"/>
        <v>3908</v>
      </c>
      <c r="AJ162" s="317">
        <f t="shared" si="170"/>
        <v>3810</v>
      </c>
      <c r="AK162" s="317">
        <f t="shared" si="170"/>
        <v>4095.77</v>
      </c>
      <c r="AL162" s="317">
        <f t="shared" si="170"/>
        <v>4046.14</v>
      </c>
      <c r="AM162" s="317">
        <f t="shared" si="170"/>
        <v>3850</v>
      </c>
      <c r="AN162" s="317">
        <f t="shared" si="170"/>
        <v>3811.78</v>
      </c>
      <c r="AO162" s="317">
        <f t="shared" si="170"/>
        <v>3618.86</v>
      </c>
      <c r="AP162" s="317">
        <f t="shared" si="170"/>
        <v>4087.49</v>
      </c>
      <c r="AQ162" s="317">
        <f t="shared" si="170"/>
        <v>3735.54</v>
      </c>
      <c r="AR162" s="317">
        <f t="shared" si="170"/>
        <v>3831.72</v>
      </c>
      <c r="AS162" s="317">
        <f t="shared" ref="AS162:AT162" si="171">AS41</f>
        <v>5401</v>
      </c>
      <c r="AT162" s="317">
        <f t="shared" si="171"/>
        <v>4567.53</v>
      </c>
      <c r="BC162" s="320"/>
    </row>
    <row r="163" spans="1:55">
      <c r="A163" s="30" t="s">
        <v>440</v>
      </c>
      <c r="B163" s="318">
        <f>SUM(B156:B162)</f>
        <v>22275.485123769999</v>
      </c>
      <c r="C163" s="318">
        <f t="shared" ref="C163:AR163" si="172">SUM(C156:C162)</f>
        <v>21521.242828039998</v>
      </c>
      <c r="D163" s="318">
        <f t="shared" si="172"/>
        <v>21629.328025679999</v>
      </c>
      <c r="E163" s="318">
        <f t="shared" si="172"/>
        <v>23002.405072410002</v>
      </c>
      <c r="F163" s="318">
        <f t="shared" si="172"/>
        <v>22465.487910039999</v>
      </c>
      <c r="G163" s="318">
        <f t="shared" si="172"/>
        <v>23365.802205849999</v>
      </c>
      <c r="H163" s="318">
        <f t="shared" si="172"/>
        <v>21954.405910659989</v>
      </c>
      <c r="I163" s="318">
        <f t="shared" si="172"/>
        <v>25727.409952779999</v>
      </c>
      <c r="J163" s="318">
        <f t="shared" si="172"/>
        <v>25936.883030179997</v>
      </c>
      <c r="K163" s="318">
        <f t="shared" si="172"/>
        <v>23263.932469509979</v>
      </c>
      <c r="L163" s="318">
        <f t="shared" si="172"/>
        <v>23577.61172139999</v>
      </c>
      <c r="M163" s="318">
        <f t="shared" si="172"/>
        <v>24291.850296219975</v>
      </c>
      <c r="N163" s="318">
        <f t="shared" si="172"/>
        <v>23881.022870629982</v>
      </c>
      <c r="O163" s="318">
        <f t="shared" si="172"/>
        <v>22115.463518736218</v>
      </c>
      <c r="P163" s="318">
        <f t="shared" si="172"/>
        <v>26218.287828299988</v>
      </c>
      <c r="Q163" s="318">
        <f t="shared" si="172"/>
        <v>31013</v>
      </c>
      <c r="R163" s="318">
        <f t="shared" si="172"/>
        <v>26842</v>
      </c>
      <c r="S163" s="318">
        <f t="shared" si="172"/>
        <v>27548.943040100003</v>
      </c>
      <c r="T163" s="318">
        <f t="shared" si="172"/>
        <v>26962.539999999997</v>
      </c>
      <c r="U163" s="318">
        <f t="shared" si="172"/>
        <v>29174.943784119991</v>
      </c>
      <c r="V163" s="318">
        <f t="shared" si="172"/>
        <v>30054.400000000001</v>
      </c>
      <c r="W163" s="318">
        <f t="shared" si="172"/>
        <v>31496</v>
      </c>
      <c r="X163" s="318">
        <f t="shared" si="172"/>
        <v>32817.239937949991</v>
      </c>
      <c r="Y163" s="318">
        <f t="shared" si="172"/>
        <v>35383</v>
      </c>
      <c r="Z163" s="318">
        <f t="shared" si="172"/>
        <v>33238.137999999999</v>
      </c>
      <c r="AA163" s="318">
        <f t="shared" si="172"/>
        <v>33926.269999999997</v>
      </c>
      <c r="AB163" s="318">
        <f t="shared" si="172"/>
        <v>32968.375500000009</v>
      </c>
      <c r="AC163" s="318">
        <f t="shared" si="172"/>
        <v>39507.858700000004</v>
      </c>
      <c r="AD163" s="318">
        <f t="shared" si="172"/>
        <v>33029.710000000006</v>
      </c>
      <c r="AE163" s="318">
        <f t="shared" si="172"/>
        <v>32778</v>
      </c>
      <c r="AF163" s="318">
        <f t="shared" si="172"/>
        <v>32550</v>
      </c>
      <c r="AG163" s="318">
        <f t="shared" si="172"/>
        <v>36822.578744869999</v>
      </c>
      <c r="AH163" s="318">
        <f t="shared" si="172"/>
        <v>36248</v>
      </c>
      <c r="AI163" s="318">
        <f t="shared" si="172"/>
        <v>33079</v>
      </c>
      <c r="AJ163" s="318">
        <f t="shared" si="172"/>
        <v>32880</v>
      </c>
      <c r="AK163" s="318">
        <f t="shared" si="172"/>
        <v>40944.031999999992</v>
      </c>
      <c r="AL163" s="318">
        <f t="shared" si="172"/>
        <v>36215.280000000006</v>
      </c>
      <c r="AM163" s="318">
        <f t="shared" si="172"/>
        <v>36089</v>
      </c>
      <c r="AN163" s="318">
        <f t="shared" si="172"/>
        <v>37329.050000000003</v>
      </c>
      <c r="AO163" s="318">
        <f t="shared" si="172"/>
        <v>38891.110043289998</v>
      </c>
      <c r="AP163" s="318">
        <f t="shared" si="172"/>
        <v>37271.58</v>
      </c>
      <c r="AQ163" s="318">
        <f t="shared" si="172"/>
        <v>34634.859999999993</v>
      </c>
      <c r="AR163" s="318">
        <f t="shared" si="172"/>
        <v>35263.899999999994</v>
      </c>
      <c r="AS163" s="318">
        <f t="shared" ref="AS163:AT163" si="173">SUM(AS156:AS162)</f>
        <v>41077</v>
      </c>
      <c r="AT163" s="318">
        <f t="shared" si="173"/>
        <v>40764.369999999995</v>
      </c>
    </row>
    <row r="164" spans="1:55">
      <c r="B164" s="143"/>
      <c r="C164" s="143"/>
      <c r="D164" s="143"/>
      <c r="E164" s="143"/>
      <c r="F164" s="109">
        <f>F163/B163-1</f>
        <v>8.5296811815447349E-3</v>
      </c>
      <c r="G164" s="109">
        <f t="shared" ref="G164:AT164" si="174">G163/C163-1</f>
        <v>8.5708775861528252E-2</v>
      </c>
      <c r="H164" s="109">
        <f t="shared" si="174"/>
        <v>1.5029495349741406E-2</v>
      </c>
      <c r="I164" s="109">
        <f t="shared" si="174"/>
        <v>0.11846608525464486</v>
      </c>
      <c r="J164" s="109">
        <f t="shared" si="174"/>
        <v>0.15452124316376881</v>
      </c>
      <c r="K164" s="109">
        <f t="shared" si="174"/>
        <v>-4.3597791097673699E-3</v>
      </c>
      <c r="L164" s="109">
        <f t="shared" si="174"/>
        <v>7.3935310176252544E-2</v>
      </c>
      <c r="M164" s="109">
        <f t="shared" si="174"/>
        <v>-5.5798840971354902E-2</v>
      </c>
      <c r="N164" s="109">
        <f t="shared" si="174"/>
        <v>-7.9263963875606414E-2</v>
      </c>
      <c r="O164" s="109">
        <f t="shared" si="174"/>
        <v>-4.9366931075774056E-2</v>
      </c>
      <c r="P164" s="109">
        <f t="shared" si="174"/>
        <v>0.11199930417478265</v>
      </c>
      <c r="Q164" s="109">
        <f t="shared" si="174"/>
        <v>0.27668331649589883</v>
      </c>
      <c r="R164" s="109">
        <f t="shared" si="174"/>
        <v>0.12398870623802161</v>
      </c>
      <c r="S164" s="109">
        <f t="shared" si="174"/>
        <v>0.24568689309905456</v>
      </c>
      <c r="T164" s="109">
        <f t="shared" si="174"/>
        <v>2.8386757235026705E-2</v>
      </c>
      <c r="U164" s="109">
        <f t="shared" si="174"/>
        <v>-5.9267281974656139E-2</v>
      </c>
      <c r="V164" s="109">
        <f t="shared" si="174"/>
        <v>0.11967811638477022</v>
      </c>
      <c r="W164" s="109">
        <f t="shared" si="174"/>
        <v>0.14327435191087723</v>
      </c>
      <c r="X164" s="109">
        <f t="shared" si="174"/>
        <v>0.21714200286582774</v>
      </c>
      <c r="Y164" s="109">
        <f t="shared" si="174"/>
        <v>0.21278725545510979</v>
      </c>
      <c r="Z164" s="109">
        <f t="shared" si="174"/>
        <v>0.10593250905025542</v>
      </c>
      <c r="AA164" s="109">
        <f t="shared" si="174"/>
        <v>7.7161226822453521E-2</v>
      </c>
      <c r="AB164" s="109">
        <f t="shared" si="174"/>
        <v>4.6053709067483961E-3</v>
      </c>
      <c r="AC164" s="109">
        <f t="shared" si="174"/>
        <v>0.11657741570810853</v>
      </c>
      <c r="AD164" s="109">
        <f t="shared" si="174"/>
        <v>-6.2707483794667285E-3</v>
      </c>
      <c r="AE164" s="109">
        <f t="shared" si="174"/>
        <v>-3.384604319897222E-2</v>
      </c>
      <c r="AF164" s="109">
        <f t="shared" si="174"/>
        <v>-1.2690206710367358E-2</v>
      </c>
      <c r="AG164" s="109">
        <f t="shared" si="174"/>
        <v>-6.7968248431798828E-2</v>
      </c>
      <c r="AH164" s="109">
        <f t="shared" si="174"/>
        <v>9.7436217272267589E-2</v>
      </c>
      <c r="AI164" s="109">
        <f t="shared" si="174"/>
        <v>9.1829885899079589E-3</v>
      </c>
      <c r="AJ164" s="109">
        <f t="shared" si="174"/>
        <v>1.0138248847926246E-2</v>
      </c>
      <c r="AK164" s="109">
        <f t="shared" si="174"/>
        <v>0.11192733902983854</v>
      </c>
      <c r="AL164" s="109">
        <f t="shared" si="174"/>
        <v>-9.0267049216496975E-4</v>
      </c>
      <c r="AM164" s="109">
        <f t="shared" si="174"/>
        <v>9.0994286405272184E-2</v>
      </c>
      <c r="AN164" s="109">
        <f t="shared" si="174"/>
        <v>0.13531173965936749</v>
      </c>
      <c r="AO164" s="109">
        <f t="shared" si="174"/>
        <v>-5.0139711611938753E-2</v>
      </c>
      <c r="AP164" s="109">
        <f t="shared" si="174"/>
        <v>2.916724653240288E-2</v>
      </c>
      <c r="AQ164" s="109">
        <f t="shared" si="174"/>
        <v>-4.0293164122031877E-2</v>
      </c>
      <c r="AR164" s="109">
        <f t="shared" si="174"/>
        <v>-5.5322865168012769E-2</v>
      </c>
      <c r="AS164" s="109">
        <f t="shared" si="174"/>
        <v>5.6205388693633784E-2</v>
      </c>
      <c r="AT164" s="109">
        <f t="shared" si="174"/>
        <v>9.3711884497517772E-2</v>
      </c>
    </row>
    <row r="165" spans="1:55">
      <c r="B165" s="143"/>
      <c r="C165" s="143"/>
      <c r="D165" s="143"/>
      <c r="E165" s="143"/>
      <c r="F165" s="143"/>
      <c r="G165" s="143"/>
      <c r="H165" s="143"/>
      <c r="I165" s="143"/>
      <c r="J165" s="143"/>
      <c r="K165" s="143"/>
      <c r="L165" s="143"/>
      <c r="M165" s="143"/>
      <c r="N165" s="143"/>
      <c r="O165" s="143"/>
      <c r="P165" s="143"/>
      <c r="Q165" s="143"/>
      <c r="R165" s="143"/>
      <c r="S165" s="143"/>
      <c r="T165" s="143"/>
      <c r="U165" s="143"/>
      <c r="V165" s="143"/>
      <c r="W165" s="143"/>
      <c r="X165" s="143"/>
      <c r="Y165" s="143"/>
      <c r="Z165" s="143"/>
      <c r="AA165" s="143"/>
      <c r="AB165" s="143"/>
      <c r="AC165" s="143"/>
      <c r="AD165" s="143"/>
      <c r="AE165" s="143"/>
      <c r="AF165" s="143"/>
      <c r="AG165" s="143"/>
      <c r="AH165" s="143"/>
      <c r="AI165" s="143"/>
      <c r="AJ165" s="143"/>
      <c r="AK165" s="143"/>
      <c r="AL165" s="143"/>
      <c r="AM165" s="143"/>
      <c r="AN165" s="143"/>
      <c r="AO165" s="143"/>
      <c r="AP165" s="143"/>
      <c r="AQ165" s="143"/>
      <c r="AR165" s="143"/>
      <c r="AS165" s="143"/>
      <c r="AT165" s="143"/>
    </row>
    <row r="166" spans="1:55">
      <c r="A166" s="30" t="s">
        <v>439</v>
      </c>
      <c r="B166" s="143"/>
      <c r="C166" s="143"/>
      <c r="D166" s="143"/>
      <c r="E166" s="143"/>
      <c r="F166" s="143"/>
      <c r="G166" s="143"/>
      <c r="H166" s="143"/>
      <c r="I166" s="143"/>
      <c r="J166" s="143"/>
      <c r="K166" s="143"/>
      <c r="L166" s="143"/>
      <c r="M166" s="143"/>
      <c r="N166" s="143"/>
      <c r="O166" s="143"/>
      <c r="P166" s="143"/>
      <c r="Q166" s="143"/>
      <c r="R166" s="143"/>
      <c r="S166" s="143"/>
      <c r="T166" s="143"/>
      <c r="U166" s="143"/>
      <c r="V166" s="143"/>
      <c r="W166" s="143"/>
      <c r="X166" s="143"/>
      <c r="Y166" s="143"/>
      <c r="Z166" s="143"/>
      <c r="AA166" s="143"/>
      <c r="AB166" s="143"/>
      <c r="AC166" s="143"/>
      <c r="AD166" s="143"/>
      <c r="AE166" s="143"/>
      <c r="AF166" s="143"/>
      <c r="AG166" s="143"/>
      <c r="AH166" s="143"/>
      <c r="AI166" s="143"/>
      <c r="AJ166" s="143"/>
      <c r="AK166" s="143"/>
      <c r="AL166" s="143"/>
      <c r="AM166" s="143"/>
      <c r="AN166" s="143"/>
      <c r="AO166" s="143"/>
      <c r="AP166" s="143"/>
      <c r="AQ166" s="143"/>
      <c r="AR166" s="143"/>
      <c r="AS166" s="143"/>
      <c r="AT166" s="143"/>
    </row>
    <row r="167" spans="1:55">
      <c r="A167" s="15" t="s">
        <v>92</v>
      </c>
      <c r="B167" s="143"/>
      <c r="C167" s="143"/>
      <c r="D167" s="143"/>
      <c r="E167" s="143"/>
      <c r="F167" s="143"/>
      <c r="G167" s="143"/>
      <c r="H167" s="143"/>
      <c r="I167" s="143"/>
      <c r="J167" s="143"/>
      <c r="K167" s="143"/>
      <c r="L167" s="143"/>
      <c r="M167" s="143"/>
      <c r="N167" s="143"/>
      <c r="O167" s="143"/>
      <c r="P167" s="143"/>
      <c r="Q167" s="143"/>
      <c r="R167" s="143"/>
      <c r="S167" s="143"/>
      <c r="T167" s="143"/>
      <c r="U167" s="143"/>
      <c r="V167" s="143"/>
      <c r="W167" s="143"/>
      <c r="X167" s="143"/>
      <c r="Y167" s="143"/>
      <c r="Z167" s="143"/>
      <c r="AA167" s="143"/>
      <c r="AB167" s="143"/>
      <c r="AC167" s="143"/>
      <c r="AD167" s="143"/>
      <c r="AE167" s="143"/>
      <c r="AF167" s="143"/>
      <c r="AG167" s="143"/>
      <c r="AH167" s="143"/>
      <c r="AI167" s="109">
        <f>(AI156-AE156)/(AI$163-AE$163)</f>
        <v>0.21926910299003322</v>
      </c>
      <c r="AJ167" s="109">
        <f t="shared" ref="AJ167:AT173" si="175">(AJ156-AF156)/(AJ$163-AF$163)</f>
        <v>-3.0303030303030303E-3</v>
      </c>
      <c r="AK167" s="109">
        <f t="shared" si="175"/>
        <v>-1.623213848579498E-3</v>
      </c>
      <c r="AL167" s="109">
        <f t="shared" si="175"/>
        <v>0.13325183374085312</v>
      </c>
      <c r="AM167" s="109">
        <f t="shared" si="175"/>
        <v>8.9700996677740865E-3</v>
      </c>
      <c r="AN167" s="109">
        <f t="shared" si="175"/>
        <v>5.7922477832346156E-3</v>
      </c>
      <c r="AO167" s="109">
        <f t="shared" si="175"/>
        <v>-6.519000859364156E-2</v>
      </c>
      <c r="AP167" s="109">
        <f t="shared" si="175"/>
        <v>3.5008993657104935E-2</v>
      </c>
      <c r="AQ167" s="109">
        <f t="shared" si="175"/>
        <v>-1.00334218163312E-2</v>
      </c>
      <c r="AR167" s="109">
        <f t="shared" si="175"/>
        <v>-1.4260465341500579E-2</v>
      </c>
      <c r="AS167" s="109">
        <f t="shared" si="175"/>
        <v>5.3612030944313202E-2</v>
      </c>
      <c r="AT167" s="109">
        <f t="shared" si="175"/>
        <v>5.3699191763604603E-2</v>
      </c>
      <c r="BB167" s="61"/>
    </row>
    <row r="168" spans="1:55">
      <c r="A168" s="15" t="s">
        <v>93</v>
      </c>
      <c r="B168" s="143"/>
      <c r="C168" s="143"/>
      <c r="D168" s="143"/>
      <c r="E168" s="143"/>
      <c r="F168" s="143"/>
      <c r="G168" s="143"/>
      <c r="H168" s="143"/>
      <c r="I168" s="143"/>
      <c r="J168" s="143"/>
      <c r="K168" s="143"/>
      <c r="L168" s="143"/>
      <c r="M168" s="143"/>
      <c r="N168" s="143"/>
      <c r="O168" s="143"/>
      <c r="P168" s="143"/>
      <c r="Q168" s="143"/>
      <c r="R168" s="143"/>
      <c r="S168" s="143"/>
      <c r="T168" s="143"/>
      <c r="U168" s="143"/>
      <c r="V168" s="143"/>
      <c r="W168" s="143"/>
      <c r="X168" s="143"/>
      <c r="Y168" s="143"/>
      <c r="Z168" s="143"/>
      <c r="AA168" s="143"/>
      <c r="AB168" s="143"/>
      <c r="AC168" s="143"/>
      <c r="AD168" s="143"/>
      <c r="AE168" s="143"/>
      <c r="AF168" s="143"/>
      <c r="AG168" s="143"/>
      <c r="AH168" s="143"/>
      <c r="AI168" s="109">
        <f t="shared" ref="AI168:AI173" si="176">(AI157-AE157)/(AI$163-AE$163)</f>
        <v>1.584717607973422</v>
      </c>
      <c r="AJ168" s="109">
        <f t="shared" si="175"/>
        <v>1.5454545454545454</v>
      </c>
      <c r="AK168" s="109">
        <f t="shared" si="175"/>
        <v>0.1363499632806765</v>
      </c>
      <c r="AL168" s="109">
        <f t="shared" si="175"/>
        <v>-11.319682151591332</v>
      </c>
      <c r="AM168" s="109">
        <f t="shared" si="175"/>
        <v>-5.9136212624584718E-2</v>
      </c>
      <c r="AN168" s="109">
        <f t="shared" si="175"/>
        <v>-5.2368483159326067E-2</v>
      </c>
      <c r="AO168" s="109">
        <f t="shared" si="175"/>
        <v>0.21241918065841159</v>
      </c>
      <c r="AP168" s="109">
        <f t="shared" si="175"/>
        <v>-0.17096468806210269</v>
      </c>
      <c r="AQ168" s="109">
        <f t="shared" si="175"/>
        <v>-2.9639512013970256E-3</v>
      </c>
      <c r="AR168" s="109">
        <f t="shared" si="175"/>
        <v>0.16611384160956813</v>
      </c>
      <c r="AS168" s="109">
        <f t="shared" si="175"/>
        <v>0.28689458866624901</v>
      </c>
      <c r="AT168" s="109">
        <f t="shared" si="175"/>
        <v>0.58044714969981104</v>
      </c>
    </row>
    <row r="169" spans="1:55">
      <c r="A169" s="15" t="s">
        <v>94</v>
      </c>
      <c r="B169" s="143"/>
      <c r="C169" s="143"/>
      <c r="D169" s="143"/>
      <c r="E169" s="143"/>
      <c r="F169" s="143"/>
      <c r="G169" s="143"/>
      <c r="H169" s="143"/>
      <c r="I169" s="143"/>
      <c r="J169" s="143"/>
      <c r="K169" s="143"/>
      <c r="L169" s="143"/>
      <c r="M169" s="143"/>
      <c r="N169" s="143"/>
      <c r="O169" s="143"/>
      <c r="P169" s="143"/>
      <c r="Q169" s="143"/>
      <c r="R169" s="143"/>
      <c r="S169" s="143"/>
      <c r="T169" s="143"/>
      <c r="U169" s="143"/>
      <c r="V169" s="143"/>
      <c r="W169" s="143"/>
      <c r="X169" s="143"/>
      <c r="Y169" s="143"/>
      <c r="Z169" s="143"/>
      <c r="AA169" s="143"/>
      <c r="AB169" s="143"/>
      <c r="AC169" s="143"/>
      <c r="AD169" s="143"/>
      <c r="AE169" s="143"/>
      <c r="AF169" s="143"/>
      <c r="AG169" s="143"/>
      <c r="AH169" s="143"/>
      <c r="AI169" s="109">
        <f t="shared" si="176"/>
        <v>-0.22591362126245848</v>
      </c>
      <c r="AJ169" s="109">
        <f t="shared" si="175"/>
        <v>0.29696969696969699</v>
      </c>
      <c r="AK169" s="109">
        <f t="shared" si="175"/>
        <v>4.5189157433286387E-2</v>
      </c>
      <c r="AL169" s="109">
        <f t="shared" si="175"/>
        <v>7.3013447432776362</v>
      </c>
      <c r="AM169" s="109">
        <f t="shared" si="175"/>
        <v>6.9767441860465115E-2</v>
      </c>
      <c r="AN169" s="109">
        <f t="shared" si="175"/>
        <v>0.11393668311212496</v>
      </c>
      <c r="AO169" s="109">
        <f t="shared" si="175"/>
        <v>-0.22848165195315384</v>
      </c>
      <c r="AP169" s="109">
        <f t="shared" si="175"/>
        <v>0.44015904572564757</v>
      </c>
      <c r="AQ169" s="109">
        <f t="shared" si="175"/>
        <v>-0.52850482071877325</v>
      </c>
      <c r="AR169" s="109">
        <f t="shared" si="175"/>
        <v>-0.11509091349296627</v>
      </c>
      <c r="AS169" s="109">
        <f t="shared" si="175"/>
        <v>0.12795703605362563</v>
      </c>
      <c r="AT169" s="109">
        <f t="shared" si="175"/>
        <v>0.17432482342196387</v>
      </c>
    </row>
    <row r="170" spans="1:55">
      <c r="A170" s="15" t="s">
        <v>95</v>
      </c>
      <c r="B170" s="143"/>
      <c r="C170" s="143"/>
      <c r="D170" s="143"/>
      <c r="E170" s="143"/>
      <c r="F170" s="143"/>
      <c r="G170" s="143"/>
      <c r="H170" s="143"/>
      <c r="I170" s="143"/>
      <c r="J170" s="143"/>
      <c r="K170" s="143"/>
      <c r="L170" s="143"/>
      <c r="M170" s="143"/>
      <c r="N170" s="143"/>
      <c r="O170" s="143"/>
      <c r="P170" s="143"/>
      <c r="Q170" s="143"/>
      <c r="R170" s="143"/>
      <c r="S170" s="143"/>
      <c r="T170" s="143"/>
      <c r="U170" s="143"/>
      <c r="V170" s="143"/>
      <c r="W170" s="143"/>
      <c r="X170" s="143"/>
      <c r="Y170" s="143"/>
      <c r="Z170" s="143"/>
      <c r="AA170" s="143"/>
      <c r="AB170" s="143"/>
      <c r="AC170" s="143"/>
      <c r="AD170" s="143"/>
      <c r="AE170" s="143"/>
      <c r="AF170" s="143"/>
      <c r="AG170" s="143"/>
      <c r="AH170" s="143"/>
      <c r="AI170" s="109">
        <f t="shared" si="176"/>
        <v>0.46511627906976744</v>
      </c>
      <c r="AJ170" s="109">
        <f t="shared" si="175"/>
        <v>1.406060606060606</v>
      </c>
      <c r="AK170" s="109">
        <f t="shared" si="175"/>
        <v>0.11789045511925259</v>
      </c>
      <c r="AL170" s="109">
        <f t="shared" si="175"/>
        <v>-8.6690097799527219</v>
      </c>
      <c r="AM170" s="109">
        <f t="shared" si="175"/>
        <v>0.18604651162790697</v>
      </c>
      <c r="AN170" s="109">
        <f t="shared" si="175"/>
        <v>2.8794911273193162E-2</v>
      </c>
      <c r="AO170" s="109">
        <f t="shared" si="175"/>
        <v>-0.10450470330777774</v>
      </c>
      <c r="AP170" s="109">
        <f t="shared" si="175"/>
        <v>8.744674808293125E-2</v>
      </c>
      <c r="AQ170" s="109">
        <f t="shared" si="175"/>
        <v>4.3503376566217784E-2</v>
      </c>
      <c r="AR170" s="109">
        <f t="shared" si="175"/>
        <v>-1.2444616613803831E-3</v>
      </c>
      <c r="AS170" s="109">
        <f t="shared" si="175"/>
        <v>-1.4881810449855095E-2</v>
      </c>
      <c r="AT170" s="109">
        <f t="shared" si="175"/>
        <v>3.0657440040769736E-2</v>
      </c>
    </row>
    <row r="171" spans="1:55">
      <c r="A171" s="15" t="s">
        <v>98</v>
      </c>
      <c r="B171" s="143"/>
      <c r="C171" s="143"/>
      <c r="D171" s="143"/>
      <c r="E171" s="143"/>
      <c r="F171" s="143"/>
      <c r="G171" s="143"/>
      <c r="H171" s="143"/>
      <c r="I171" s="143"/>
      <c r="J171" s="143"/>
      <c r="K171" s="143"/>
      <c r="L171" s="143"/>
      <c r="M171" s="143"/>
      <c r="N171" s="143"/>
      <c r="O171" s="143"/>
      <c r="P171" s="143"/>
      <c r="Q171" s="143"/>
      <c r="R171" s="143"/>
      <c r="S171" s="143"/>
      <c r="T171" s="143"/>
      <c r="U171" s="143"/>
      <c r="V171" s="143"/>
      <c r="W171" s="143"/>
      <c r="X171" s="143"/>
      <c r="Y171" s="143"/>
      <c r="Z171" s="143"/>
      <c r="AA171" s="143"/>
      <c r="AB171" s="143"/>
      <c r="AC171" s="143"/>
      <c r="AD171" s="143"/>
      <c r="AE171" s="143"/>
      <c r="AF171" s="143"/>
      <c r="AG171" s="143"/>
      <c r="AH171" s="143"/>
      <c r="AI171" s="109">
        <f t="shared" si="176"/>
        <v>1.830564784053156</v>
      </c>
      <c r="AJ171" s="109">
        <f t="shared" si="175"/>
        <v>0.12424242424242424</v>
      </c>
      <c r="AK171" s="109">
        <f t="shared" si="175"/>
        <v>0.75193895533633814</v>
      </c>
      <c r="AL171" s="109">
        <f t="shared" si="175"/>
        <v>14.880806845968539</v>
      </c>
      <c r="AM171" s="109">
        <f t="shared" si="175"/>
        <v>0.61328903654485045</v>
      </c>
      <c r="AN171" s="109">
        <f t="shared" si="175"/>
        <v>0.81545498477202949</v>
      </c>
      <c r="AO171" s="109">
        <f t="shared" si="175"/>
        <v>1.0257379697836555</v>
      </c>
      <c r="AP171" s="109">
        <f t="shared" si="175"/>
        <v>0.5778661365142499</v>
      </c>
      <c r="AQ171" s="109">
        <f t="shared" si="175"/>
        <v>0.96189500323214627</v>
      </c>
      <c r="AR171" s="109">
        <f t="shared" si="175"/>
        <v>0.63722247778611407</v>
      </c>
      <c r="AS171" s="109">
        <f t="shared" si="175"/>
        <v>-0.32718938929407648</v>
      </c>
      <c r="AT171" s="109">
        <f t="shared" si="175"/>
        <v>6.923405071590337E-2</v>
      </c>
    </row>
    <row r="172" spans="1:55">
      <c r="A172" s="15" t="s">
        <v>100</v>
      </c>
      <c r="B172" s="143"/>
      <c r="C172" s="143"/>
      <c r="D172" s="143"/>
      <c r="E172" s="143"/>
      <c r="F172" s="143"/>
      <c r="G172" s="143"/>
      <c r="H172" s="143"/>
      <c r="I172" s="143"/>
      <c r="J172" s="143"/>
      <c r="K172" s="143"/>
      <c r="L172" s="143"/>
      <c r="M172" s="143"/>
      <c r="N172" s="143"/>
      <c r="O172" s="143"/>
      <c r="P172" s="143"/>
      <c r="Q172" s="143"/>
      <c r="R172" s="143"/>
      <c r="S172" s="143"/>
      <c r="T172" s="143"/>
      <c r="U172" s="143"/>
      <c r="V172" s="143"/>
      <c r="W172" s="143"/>
      <c r="X172" s="143"/>
      <c r="Y172" s="143"/>
      <c r="Z172" s="143"/>
      <c r="AA172" s="143"/>
      <c r="AB172" s="143"/>
      <c r="AC172" s="143"/>
      <c r="AD172" s="143"/>
      <c r="AE172" s="143"/>
      <c r="AF172" s="143"/>
      <c r="AG172" s="143"/>
      <c r="AH172" s="143"/>
      <c r="AI172" s="109">
        <f t="shared" si="176"/>
        <v>-1.2059800664451827</v>
      </c>
      <c r="AJ172" s="109">
        <f t="shared" si="175"/>
        <v>-0.36969696969696969</v>
      </c>
      <c r="AK172" s="109">
        <f t="shared" si="175"/>
        <v>9.9981723555178821E-3</v>
      </c>
      <c r="AL172" s="109">
        <f t="shared" si="175"/>
        <v>4.6066625916879023</v>
      </c>
      <c r="AM172" s="109">
        <f t="shared" si="175"/>
        <v>0.20033222591362126</v>
      </c>
      <c r="AN172" s="109">
        <f t="shared" si="175"/>
        <v>8.7989570807250936E-2</v>
      </c>
      <c r="AO172" s="109">
        <f t="shared" si="175"/>
        <v>-7.2288692127308235E-2</v>
      </c>
      <c r="AP172" s="109">
        <f t="shared" si="175"/>
        <v>-8.6623118432264789E-3</v>
      </c>
      <c r="AQ172" s="109">
        <f t="shared" si="175"/>
        <v>0.45739062263605762</v>
      </c>
      <c r="AR172" s="109">
        <f t="shared" si="175"/>
        <v>0.33691499406822606</v>
      </c>
      <c r="AS172" s="109">
        <f t="shared" si="175"/>
        <v>5.8314901131553791E-2</v>
      </c>
      <c r="AT172" s="109">
        <f t="shared" si="175"/>
        <v>-4.5800062414287745E-2</v>
      </c>
    </row>
    <row r="173" spans="1:55">
      <c r="A173" s="15" t="s">
        <v>101</v>
      </c>
      <c r="B173" s="143"/>
      <c r="C173" s="143"/>
      <c r="D173" s="143"/>
      <c r="E173" s="143"/>
      <c r="F173" s="143"/>
      <c r="G173" s="143"/>
      <c r="H173" s="143"/>
      <c r="I173" s="143"/>
      <c r="J173" s="143"/>
      <c r="K173" s="143"/>
      <c r="L173" s="143"/>
      <c r="M173" s="143"/>
      <c r="N173" s="143"/>
      <c r="O173" s="143"/>
      <c r="P173" s="143"/>
      <c r="Q173" s="143"/>
      <c r="R173" s="143"/>
      <c r="S173" s="143"/>
      <c r="T173" s="143"/>
      <c r="U173" s="143"/>
      <c r="V173" s="143"/>
      <c r="W173" s="143"/>
      <c r="X173" s="143"/>
      <c r="Y173" s="143"/>
      <c r="Z173" s="143"/>
      <c r="AA173" s="143"/>
      <c r="AB173" s="143"/>
      <c r="AC173" s="143"/>
      <c r="AD173" s="143"/>
      <c r="AE173" s="143"/>
      <c r="AF173" s="143"/>
      <c r="AG173" s="143"/>
      <c r="AH173" s="143"/>
      <c r="AI173" s="109">
        <f t="shared" si="176"/>
        <v>-1.6677740863787376</v>
      </c>
      <c r="AJ173" s="109">
        <f t="shared" si="175"/>
        <v>-2</v>
      </c>
      <c r="AK173" s="109">
        <f t="shared" si="175"/>
        <v>-5.9743489676491263E-2</v>
      </c>
      <c r="AL173" s="109">
        <f t="shared" si="175"/>
        <v>-5.9333740831306887</v>
      </c>
      <c r="AM173" s="109">
        <f t="shared" si="175"/>
        <v>-1.9269102990033222E-2</v>
      </c>
      <c r="AN173" s="109">
        <f t="shared" si="175"/>
        <v>4.000854114923858E-4</v>
      </c>
      <c r="AO173" s="109">
        <f t="shared" si="175"/>
        <v>0.23230790553981623</v>
      </c>
      <c r="AP173" s="109">
        <f t="shared" si="175"/>
        <v>3.9146075925400058E-2</v>
      </c>
      <c r="AQ173" s="109">
        <f t="shared" si="175"/>
        <v>7.8713191302075117E-2</v>
      </c>
      <c r="AR173" s="109">
        <f t="shared" si="175"/>
        <v>-9.6554729680650396E-3</v>
      </c>
      <c r="AS173" s="109">
        <f t="shared" si="175"/>
        <v>0.81529264294818915</v>
      </c>
      <c r="AT173" s="109">
        <f t="shared" si="175"/>
        <v>0.13743740677223676</v>
      </c>
    </row>
    <row r="174" spans="1:55" hidden="1">
      <c r="B174" s="143"/>
      <c r="C174" s="143"/>
      <c r="D174" s="143"/>
      <c r="E174" s="143"/>
      <c r="F174" s="143"/>
      <c r="G174" s="143"/>
      <c r="H174" s="143"/>
      <c r="I174" s="143"/>
      <c r="J174" s="143"/>
      <c r="K174" s="143"/>
      <c r="L174" s="143"/>
      <c r="M174" s="143"/>
      <c r="N174" s="143"/>
      <c r="O174" s="143"/>
      <c r="P174" s="143"/>
      <c r="Q174" s="143"/>
      <c r="R174" s="143"/>
      <c r="S174" s="143"/>
      <c r="T174" s="143"/>
      <c r="U174" s="143"/>
      <c r="V174" s="143"/>
      <c r="W174" s="143"/>
      <c r="X174" s="143"/>
      <c r="Y174" s="143"/>
      <c r="Z174" s="143"/>
      <c r="AA174" s="143"/>
      <c r="AB174" s="144">
        <f t="shared" ref="AB174:AG174" si="177">AB63</f>
        <v>21135</v>
      </c>
      <c r="AC174" s="144">
        <f t="shared" si="177"/>
        <v>19366</v>
      </c>
      <c r="AD174" s="144">
        <f t="shared" si="177"/>
        <v>22777</v>
      </c>
      <c r="AE174" s="144">
        <f t="shared" si="177"/>
        <v>22297</v>
      </c>
      <c r="AF174" s="144">
        <f t="shared" si="177"/>
        <v>22091</v>
      </c>
      <c r="AG174" s="144">
        <f t="shared" si="177"/>
        <v>22234</v>
      </c>
      <c r="AH174" s="144">
        <f t="shared" ref="AH174:AM174" si="178">AH63</f>
        <v>22580</v>
      </c>
      <c r="AI174" s="144">
        <f t="shared" si="178"/>
        <v>23006</v>
      </c>
      <c r="AJ174" s="144">
        <f t="shared" si="178"/>
        <v>22888</v>
      </c>
      <c r="AK174" s="144">
        <f t="shared" si="178"/>
        <v>22934</v>
      </c>
      <c r="AL174" s="144">
        <f t="shared" si="178"/>
        <v>22404</v>
      </c>
      <c r="AM174" s="144">
        <f t="shared" si="178"/>
        <v>22353</v>
      </c>
      <c r="AN174" s="144">
        <f t="shared" ref="AN174:AS174" si="179">AN63</f>
        <v>22091</v>
      </c>
      <c r="AO174" s="144">
        <f t="shared" si="179"/>
        <v>22892</v>
      </c>
      <c r="AP174" s="144">
        <f t="shared" si="179"/>
        <v>22561</v>
      </c>
      <c r="AQ174" s="144">
        <f t="shared" si="179"/>
        <v>23317</v>
      </c>
      <c r="AR174" s="144">
        <f t="shared" si="179"/>
        <v>23610</v>
      </c>
      <c r="AS174" s="144">
        <f t="shared" si="179"/>
        <v>23945</v>
      </c>
      <c r="AT174" s="144">
        <f t="shared" ref="AT174" si="180">AT63</f>
        <v>27769</v>
      </c>
    </row>
    <row r="175" spans="1:55" hidden="1">
      <c r="B175" s="143"/>
      <c r="C175" s="143"/>
      <c r="D175" s="143"/>
      <c r="E175" s="143"/>
      <c r="F175" s="143"/>
      <c r="G175" s="143"/>
      <c r="H175" s="143"/>
      <c r="I175" s="143"/>
      <c r="J175" s="143"/>
      <c r="K175" s="143"/>
      <c r="L175" s="143"/>
      <c r="M175" s="143"/>
      <c r="N175" s="143"/>
      <c r="O175" s="143"/>
      <c r="P175" s="143"/>
      <c r="Q175" s="143"/>
      <c r="R175" s="143"/>
      <c r="S175" s="143"/>
      <c r="T175" s="143"/>
      <c r="U175" s="143"/>
      <c r="V175" s="143"/>
      <c r="W175" s="143"/>
      <c r="X175" s="143"/>
      <c r="Y175" s="143"/>
      <c r="Z175" s="143"/>
      <c r="AA175" s="143"/>
      <c r="AB175" s="145">
        <f>300-121+636</f>
        <v>815</v>
      </c>
      <c r="AC175" s="143"/>
      <c r="AD175" s="143"/>
      <c r="AE175" s="143"/>
      <c r="AF175" s="143"/>
      <c r="AG175" s="143"/>
      <c r="AH175" s="143"/>
      <c r="AI175" s="143"/>
      <c r="AJ175" s="143"/>
      <c r="AK175" s="143"/>
      <c r="AL175" s="143"/>
      <c r="AM175" s="143"/>
      <c r="AN175" s="143"/>
      <c r="AO175" s="143"/>
      <c r="AP175" s="143"/>
      <c r="AQ175" s="143"/>
      <c r="AR175" s="143"/>
      <c r="AS175" s="143"/>
      <c r="AT175" s="143"/>
    </row>
    <row r="176" spans="1:55" hidden="1">
      <c r="B176" s="143"/>
      <c r="C176" s="143"/>
      <c r="D176" s="143"/>
      <c r="E176" s="143"/>
      <c r="F176" s="143"/>
      <c r="G176" s="143"/>
      <c r="H176" s="143"/>
      <c r="I176" s="143"/>
      <c r="J176" s="143"/>
      <c r="K176" s="143"/>
      <c r="L176" s="143"/>
      <c r="M176" s="143"/>
      <c r="N176" s="143"/>
      <c r="O176" s="143"/>
      <c r="P176" s="143"/>
      <c r="Q176" s="143"/>
      <c r="R176" s="143"/>
      <c r="S176" s="143"/>
      <c r="T176" s="143"/>
      <c r="U176" s="143"/>
      <c r="V176" s="143"/>
      <c r="W176" s="143"/>
      <c r="X176" s="143"/>
      <c r="Y176" s="143"/>
      <c r="Z176" s="143"/>
      <c r="AA176" s="143"/>
      <c r="AB176" s="144">
        <f t="shared" ref="AB176:AG176" si="181">AB174-AB175</f>
        <v>20320</v>
      </c>
      <c r="AC176" s="144">
        <f t="shared" si="181"/>
        <v>19366</v>
      </c>
      <c r="AD176" s="144">
        <f t="shared" si="181"/>
        <v>22777</v>
      </c>
      <c r="AE176" s="144">
        <f t="shared" si="181"/>
        <v>22297</v>
      </c>
      <c r="AF176" s="144">
        <f t="shared" si="181"/>
        <v>22091</v>
      </c>
      <c r="AG176" s="144">
        <f t="shared" si="181"/>
        <v>22234</v>
      </c>
      <c r="AH176" s="144">
        <f t="shared" ref="AH176:AM176" si="182">AH174-AH175</f>
        <v>22580</v>
      </c>
      <c r="AI176" s="144">
        <f t="shared" si="182"/>
        <v>23006</v>
      </c>
      <c r="AJ176" s="144">
        <f t="shared" si="182"/>
        <v>22888</v>
      </c>
      <c r="AK176" s="144">
        <f t="shared" si="182"/>
        <v>22934</v>
      </c>
      <c r="AL176" s="144">
        <f t="shared" si="182"/>
        <v>22404</v>
      </c>
      <c r="AM176" s="144">
        <f t="shared" si="182"/>
        <v>22353</v>
      </c>
      <c r="AN176" s="144">
        <f t="shared" ref="AN176:AS176" si="183">AN174-AN175</f>
        <v>22091</v>
      </c>
      <c r="AO176" s="144">
        <f t="shared" si="183"/>
        <v>22892</v>
      </c>
      <c r="AP176" s="144">
        <f t="shared" si="183"/>
        <v>22561</v>
      </c>
      <c r="AQ176" s="144">
        <f t="shared" si="183"/>
        <v>23317</v>
      </c>
      <c r="AR176" s="144">
        <f t="shared" si="183"/>
        <v>23610</v>
      </c>
      <c r="AS176" s="144">
        <f t="shared" si="183"/>
        <v>23945</v>
      </c>
      <c r="AT176" s="144">
        <f t="shared" ref="AT176" si="184">AT174-AT175</f>
        <v>27769</v>
      </c>
    </row>
    <row r="177" spans="1:46" hidden="1">
      <c r="B177" s="143"/>
      <c r="C177" s="143"/>
      <c r="D177" s="143"/>
      <c r="E177" s="143"/>
      <c r="F177" s="143"/>
      <c r="G177" s="143"/>
      <c r="H177" s="143"/>
      <c r="I177" s="143"/>
      <c r="J177" s="143"/>
      <c r="K177" s="143"/>
      <c r="L177" s="143"/>
      <c r="M177" s="143"/>
      <c r="N177" s="143"/>
      <c r="O177" s="143"/>
      <c r="P177" s="143"/>
      <c r="Q177" s="143"/>
      <c r="R177" s="143"/>
      <c r="S177" s="143"/>
      <c r="T177" s="143"/>
      <c r="U177" s="143"/>
      <c r="V177" s="143"/>
      <c r="W177" s="143"/>
      <c r="X177" s="143"/>
      <c r="Y177" s="143"/>
      <c r="Z177" s="143"/>
      <c r="AA177" s="146">
        <v>0.04</v>
      </c>
      <c r="AB177" s="147">
        <f>AB176/X63-1</f>
        <v>0.14048380759948365</v>
      </c>
      <c r="AC177" s="147">
        <f>AC176/Y63-1</f>
        <v>7.1661778540202503E-2</v>
      </c>
      <c r="AD177" s="147">
        <f t="shared" ref="AD177:AT177" si="185">AD176/Z63-1</f>
        <v>0.20717617129531485</v>
      </c>
      <c r="AE177" s="147">
        <f t="shared" si="185"/>
        <v>0.16634409164617869</v>
      </c>
      <c r="AF177" s="147">
        <f t="shared" si="185"/>
        <v>4.5233025786609815E-2</v>
      </c>
      <c r="AG177" s="147">
        <f t="shared" si="185"/>
        <v>0.14809459878136932</v>
      </c>
      <c r="AH177" s="147">
        <f t="shared" si="185"/>
        <v>-8.649075822101282E-3</v>
      </c>
      <c r="AI177" s="147">
        <f t="shared" si="185"/>
        <v>3.1797999730905468E-2</v>
      </c>
      <c r="AJ177" s="147">
        <f t="shared" si="185"/>
        <v>3.6078040831107661E-2</v>
      </c>
      <c r="AK177" s="147">
        <f t="shared" si="185"/>
        <v>3.1483313843662764E-2</v>
      </c>
      <c r="AL177" s="147">
        <f t="shared" si="185"/>
        <v>-7.7945084145261134E-3</v>
      </c>
      <c r="AM177" s="147">
        <f t="shared" si="185"/>
        <v>-2.8383899852212457E-2</v>
      </c>
      <c r="AN177" s="147">
        <f t="shared" si="185"/>
        <v>-3.4821740650122335E-2</v>
      </c>
      <c r="AO177" s="147">
        <f t="shared" si="185"/>
        <v>-1.8313421121478601E-3</v>
      </c>
      <c r="AP177" s="147">
        <f t="shared" si="185"/>
        <v>7.0076772004998844E-3</v>
      </c>
      <c r="AQ177" s="147">
        <f t="shared" si="185"/>
        <v>4.312620229946762E-2</v>
      </c>
      <c r="AR177" s="147">
        <f t="shared" si="185"/>
        <v>6.8761033905210267E-2</v>
      </c>
      <c r="AS177" s="147">
        <f t="shared" si="185"/>
        <v>4.5998602131749111E-2</v>
      </c>
      <c r="AT177" s="147">
        <f t="shared" si="185"/>
        <v>0.23084083152342538</v>
      </c>
    </row>
    <row r="178" spans="1:46" hidden="1">
      <c r="B178" s="143"/>
      <c r="C178" s="143"/>
      <c r="D178" s="143"/>
      <c r="E178" s="143"/>
      <c r="F178" s="143"/>
      <c r="G178" s="143"/>
      <c r="H178" s="143"/>
      <c r="I178" s="143"/>
      <c r="J178" s="143"/>
      <c r="K178" s="143"/>
      <c r="L178" s="143"/>
      <c r="M178" s="143"/>
      <c r="N178" s="143"/>
      <c r="O178" s="143"/>
      <c r="P178" s="143"/>
      <c r="Q178" s="143"/>
      <c r="R178" s="143"/>
      <c r="S178" s="143"/>
      <c r="T178" s="143"/>
      <c r="U178" s="143"/>
      <c r="V178" s="143"/>
      <c r="W178" s="143"/>
      <c r="X178" s="143"/>
      <c r="Y178" s="143"/>
      <c r="Z178" s="143"/>
      <c r="AA178" s="143"/>
      <c r="AB178" s="143"/>
      <c r="AC178" s="143"/>
      <c r="AD178" s="143"/>
      <c r="AE178" s="143"/>
      <c r="AF178" s="143"/>
      <c r="AG178" s="143"/>
      <c r="AH178" s="143"/>
      <c r="AI178" s="143"/>
      <c r="AJ178" s="143"/>
      <c r="AK178" s="143"/>
      <c r="AL178" s="143"/>
      <c r="AM178" s="143"/>
      <c r="AN178" s="143"/>
      <c r="AO178" s="143"/>
      <c r="AP178" s="143"/>
      <c r="AQ178" s="143"/>
      <c r="AR178" s="143"/>
      <c r="AS178" s="143"/>
      <c r="AT178" s="143"/>
    </row>
    <row r="179" spans="1:46" hidden="1">
      <c r="B179" s="143"/>
      <c r="C179" s="143"/>
      <c r="D179" s="143"/>
      <c r="E179" s="143"/>
      <c r="F179" s="143"/>
      <c r="G179" s="143"/>
      <c r="H179" s="143"/>
      <c r="I179" s="143"/>
      <c r="J179" s="143"/>
      <c r="K179" s="143"/>
      <c r="L179" s="143"/>
      <c r="M179" s="143"/>
      <c r="N179" s="143"/>
      <c r="O179" s="143"/>
      <c r="P179" s="143"/>
      <c r="Q179" s="143"/>
      <c r="R179" s="143"/>
      <c r="S179" s="143"/>
      <c r="T179" s="143"/>
      <c r="U179" s="143"/>
      <c r="V179" s="143"/>
      <c r="W179" s="143"/>
      <c r="X179" s="143"/>
      <c r="Y179" s="143"/>
      <c r="Z179" s="143"/>
      <c r="AA179" s="143"/>
      <c r="AB179" s="143"/>
      <c r="AC179" s="143"/>
      <c r="AD179" s="143"/>
      <c r="AE179" s="143"/>
      <c r="AF179" s="143"/>
      <c r="AG179" s="143"/>
      <c r="AH179" s="143"/>
      <c r="AI179" s="143"/>
      <c r="AJ179" s="143"/>
      <c r="AK179" s="143"/>
      <c r="AL179" s="143"/>
      <c r="AM179" s="143"/>
      <c r="AN179" s="143"/>
      <c r="AO179" s="143"/>
      <c r="AP179" s="143"/>
      <c r="AQ179" s="143"/>
      <c r="AR179" s="143"/>
      <c r="AS179" s="143"/>
      <c r="AT179" s="143"/>
    </row>
    <row r="180" spans="1:46" hidden="1">
      <c r="B180" s="143"/>
      <c r="C180" s="143"/>
      <c r="D180" s="143"/>
      <c r="E180" s="143"/>
      <c r="F180" s="143"/>
      <c r="G180" s="143"/>
      <c r="H180" s="143"/>
      <c r="I180" s="143"/>
      <c r="J180" s="143"/>
      <c r="K180" s="143"/>
      <c r="L180" s="143"/>
      <c r="M180" s="143"/>
      <c r="N180" s="143"/>
      <c r="O180" s="143"/>
      <c r="P180" s="143"/>
      <c r="Q180" s="143"/>
      <c r="R180" s="143"/>
      <c r="S180" s="143"/>
      <c r="T180" s="143"/>
      <c r="U180" s="143"/>
      <c r="V180" s="143"/>
      <c r="W180" s="143"/>
      <c r="X180" s="143"/>
      <c r="Y180" s="143"/>
      <c r="Z180" s="143"/>
      <c r="AA180" s="143"/>
      <c r="AB180" s="148">
        <v>479</v>
      </c>
      <c r="AC180" s="143"/>
      <c r="AD180" s="143"/>
      <c r="AE180" s="143"/>
      <c r="AF180" s="143"/>
      <c r="AG180" s="143"/>
      <c r="AH180" s="143"/>
      <c r="AI180" s="143"/>
      <c r="AJ180" s="143"/>
      <c r="AK180" s="143"/>
      <c r="AL180" s="143"/>
      <c r="AM180" s="143"/>
      <c r="AN180" s="143"/>
      <c r="AO180" s="143"/>
      <c r="AP180" s="143"/>
      <c r="AQ180" s="143"/>
      <c r="AR180" s="143"/>
      <c r="AS180" s="143"/>
      <c r="AT180" s="143"/>
    </row>
    <row r="181" spans="1:46">
      <c r="B181" s="143"/>
      <c r="C181" s="143"/>
      <c r="D181" s="143"/>
      <c r="E181" s="143"/>
      <c r="F181" s="143"/>
      <c r="G181" s="143"/>
      <c r="H181" s="143"/>
      <c r="I181" s="143"/>
      <c r="J181" s="143"/>
      <c r="K181" s="143"/>
      <c r="L181" s="143"/>
      <c r="M181" s="143"/>
      <c r="N181" s="143"/>
      <c r="O181" s="143"/>
      <c r="P181" s="143"/>
      <c r="Q181" s="143"/>
      <c r="R181" s="143"/>
      <c r="S181" s="143"/>
      <c r="T181" s="143"/>
      <c r="U181" s="143"/>
      <c r="V181" s="143"/>
      <c r="W181" s="143"/>
      <c r="X181" s="143"/>
      <c r="Y181" s="143"/>
      <c r="Z181" s="143"/>
      <c r="AA181" s="143"/>
      <c r="AB181" s="148"/>
      <c r="AC181" s="143"/>
      <c r="AD181" s="143"/>
      <c r="AE181" s="143"/>
      <c r="AF181" s="143"/>
      <c r="AG181" s="143"/>
      <c r="AH181" s="143"/>
      <c r="AI181" s="143"/>
      <c r="AJ181" s="143"/>
      <c r="AK181" s="143"/>
      <c r="AL181" s="143"/>
      <c r="AM181" s="143"/>
      <c r="AN181" s="143"/>
      <c r="AO181" s="143"/>
      <c r="AP181" s="143"/>
      <c r="AQ181" s="143"/>
      <c r="AR181" s="143"/>
      <c r="AS181" s="143"/>
      <c r="AT181" s="143"/>
    </row>
    <row r="182" spans="1:46">
      <c r="B182" s="143"/>
      <c r="C182" s="143"/>
      <c r="D182" s="143"/>
      <c r="E182" s="143"/>
      <c r="F182" s="143"/>
      <c r="G182" s="143"/>
      <c r="H182" s="143"/>
      <c r="I182" s="143"/>
      <c r="J182" s="143"/>
      <c r="K182" s="143"/>
      <c r="L182" s="143"/>
      <c r="M182" s="143"/>
      <c r="N182" s="143"/>
      <c r="O182" s="143"/>
      <c r="P182" s="143"/>
      <c r="Q182" s="143"/>
      <c r="R182" s="143"/>
      <c r="S182" s="143"/>
      <c r="T182" s="143"/>
      <c r="U182" s="143"/>
      <c r="V182" s="143"/>
      <c r="W182" s="143"/>
      <c r="X182" s="143"/>
      <c r="Y182" s="143"/>
      <c r="Z182" s="143"/>
      <c r="AA182" s="143"/>
      <c r="AB182" s="148"/>
      <c r="AC182" s="143"/>
      <c r="AD182" s="143"/>
      <c r="AE182" s="143"/>
      <c r="AF182" s="143"/>
      <c r="AG182" s="143"/>
      <c r="AH182" s="143"/>
      <c r="AI182" s="143"/>
      <c r="AJ182" s="143"/>
      <c r="AK182" s="143"/>
      <c r="AL182" s="143"/>
      <c r="AM182" s="143"/>
      <c r="AN182" s="143"/>
      <c r="AO182" s="143"/>
      <c r="AP182" s="143"/>
      <c r="AQ182" s="143"/>
      <c r="AR182" s="143"/>
      <c r="AS182" s="143"/>
      <c r="AT182" s="143"/>
    </row>
    <row r="183" spans="1:46">
      <c r="A183" s="30"/>
      <c r="B183" s="143"/>
      <c r="C183" s="143"/>
      <c r="D183" s="143"/>
      <c r="E183" s="143"/>
      <c r="F183" s="143"/>
      <c r="G183" s="143"/>
      <c r="H183" s="143"/>
      <c r="I183" s="143"/>
      <c r="J183" s="143"/>
      <c r="K183" s="143"/>
      <c r="L183" s="143"/>
      <c r="M183" s="143"/>
      <c r="N183" s="143"/>
      <c r="O183" s="143"/>
      <c r="P183" s="143"/>
      <c r="Q183" s="143"/>
      <c r="R183" s="143"/>
      <c r="S183" s="143"/>
      <c r="T183" s="143"/>
      <c r="U183" s="143"/>
      <c r="V183" s="143"/>
      <c r="W183" s="143"/>
      <c r="X183" s="143"/>
      <c r="Y183" s="143"/>
      <c r="Z183" s="143"/>
      <c r="AA183" s="143"/>
      <c r="AB183" s="143"/>
      <c r="AC183" s="143"/>
      <c r="AD183" s="143"/>
      <c r="AE183" s="143"/>
      <c r="AF183" s="143"/>
      <c r="AG183" s="143"/>
      <c r="AH183" s="143"/>
      <c r="AI183" s="143"/>
      <c r="AJ183" s="143"/>
      <c r="AK183" s="143"/>
      <c r="AL183" s="143"/>
      <c r="AM183" s="143"/>
      <c r="AN183" s="143"/>
      <c r="AO183" s="143"/>
      <c r="AP183" s="143"/>
      <c r="AQ183" s="143"/>
      <c r="AR183" s="143"/>
      <c r="AS183" s="143"/>
      <c r="AT183" s="143"/>
    </row>
    <row r="184" spans="1:46">
      <c r="B184" s="143"/>
      <c r="C184" s="143"/>
      <c r="D184" s="143"/>
      <c r="E184" s="143"/>
      <c r="F184" s="143"/>
      <c r="G184" s="143"/>
      <c r="H184" s="143"/>
      <c r="I184" s="143"/>
      <c r="J184" s="143"/>
      <c r="K184" s="143"/>
      <c r="L184" s="143"/>
      <c r="M184" s="143"/>
      <c r="N184" s="143"/>
      <c r="O184" s="143"/>
      <c r="P184" s="143"/>
      <c r="Q184" s="143"/>
      <c r="R184" s="143"/>
      <c r="S184" s="143"/>
      <c r="T184" s="143"/>
      <c r="U184" s="143"/>
      <c r="V184" s="143"/>
      <c r="W184" s="143"/>
      <c r="X184" s="143"/>
      <c r="Y184" s="143"/>
      <c r="Z184" s="143"/>
      <c r="AA184" s="143"/>
      <c r="AB184" s="143"/>
      <c r="AC184" s="143"/>
      <c r="AD184" s="143"/>
      <c r="AE184" s="143"/>
      <c r="AF184" s="143"/>
      <c r="AG184" s="143"/>
      <c r="AH184" s="143"/>
      <c r="AI184" s="143"/>
      <c r="AJ184" s="143"/>
      <c r="AK184" s="143"/>
      <c r="AL184" s="143"/>
      <c r="AM184" s="143"/>
      <c r="AN184" s="143"/>
      <c r="AO184" s="143"/>
      <c r="AP184" s="143"/>
      <c r="AQ184" s="143"/>
      <c r="AR184" s="143"/>
      <c r="AS184" s="143"/>
      <c r="AT184" s="143"/>
    </row>
    <row r="185" spans="1:46">
      <c r="B185" s="143"/>
      <c r="C185" s="143"/>
      <c r="D185" s="143"/>
      <c r="E185" s="143"/>
      <c r="F185" s="143"/>
      <c r="G185" s="143"/>
      <c r="H185" s="143"/>
      <c r="I185" s="143"/>
      <c r="J185" s="143"/>
      <c r="K185" s="143"/>
      <c r="L185" s="143"/>
      <c r="M185" s="143"/>
      <c r="N185" s="143"/>
      <c r="O185" s="143"/>
      <c r="P185" s="143"/>
      <c r="Q185" s="143"/>
      <c r="R185" s="143"/>
      <c r="S185" s="143"/>
      <c r="T185" s="143"/>
      <c r="U185" s="143"/>
      <c r="V185" s="143"/>
      <c r="W185" s="143"/>
      <c r="X185" s="143"/>
      <c r="Y185" s="143"/>
      <c r="Z185" s="143"/>
      <c r="AA185" s="143"/>
      <c r="AB185" s="143"/>
      <c r="AC185" s="143"/>
      <c r="AD185" s="143"/>
      <c r="AE185" s="143"/>
      <c r="AF185" s="143"/>
      <c r="AG185" s="143"/>
      <c r="AH185" s="143"/>
      <c r="AI185" s="143"/>
      <c r="AJ185" s="143"/>
      <c r="AK185" s="143"/>
      <c r="AL185" s="143"/>
      <c r="AM185" s="143"/>
      <c r="AN185" s="143"/>
      <c r="AO185" s="143"/>
      <c r="AP185" s="143"/>
      <c r="AQ185" s="143"/>
      <c r="AR185" s="143"/>
      <c r="AS185" s="143"/>
      <c r="AT185" s="143"/>
    </row>
    <row r="186" spans="1:46">
      <c r="B186" s="143"/>
      <c r="C186" s="143"/>
      <c r="D186" s="143"/>
      <c r="E186" s="143"/>
      <c r="F186" s="143"/>
      <c r="G186" s="143"/>
      <c r="H186" s="143"/>
      <c r="I186" s="143"/>
      <c r="J186" s="143"/>
      <c r="K186" s="143"/>
      <c r="L186" s="143"/>
      <c r="M186" s="143"/>
      <c r="N186" s="143"/>
      <c r="O186" s="143"/>
      <c r="P186" s="143"/>
      <c r="Q186" s="143"/>
      <c r="R186" s="143"/>
      <c r="S186" s="143"/>
      <c r="T186" s="143"/>
      <c r="U186" s="143"/>
      <c r="V186" s="143"/>
      <c r="W186" s="143"/>
      <c r="X186" s="143"/>
      <c r="Y186" s="143"/>
      <c r="Z186" s="143"/>
      <c r="AA186" s="143"/>
      <c r="AB186" s="143"/>
      <c r="AC186" s="143"/>
      <c r="AD186" s="143"/>
      <c r="AE186" s="143"/>
      <c r="AF186" s="143"/>
      <c r="AG186" s="143"/>
      <c r="AH186" s="143"/>
      <c r="AI186" s="143"/>
      <c r="AJ186" s="143"/>
      <c r="AK186" s="143"/>
      <c r="AL186" s="143"/>
      <c r="AM186" s="143"/>
      <c r="AN186" s="143"/>
      <c r="AO186" s="143"/>
      <c r="AP186" s="143"/>
      <c r="AQ186" s="143"/>
      <c r="AR186" s="143"/>
      <c r="AS186" s="143"/>
      <c r="AT186" s="143"/>
    </row>
    <row r="187" spans="1:46">
      <c r="B187" s="143"/>
      <c r="C187" s="143"/>
      <c r="D187" s="143"/>
      <c r="E187" s="143"/>
      <c r="F187" s="143"/>
      <c r="G187" s="143"/>
      <c r="H187" s="143"/>
      <c r="I187" s="143"/>
      <c r="J187" s="143"/>
      <c r="K187" s="143"/>
      <c r="L187" s="143"/>
      <c r="M187" s="143"/>
      <c r="N187" s="143"/>
      <c r="O187" s="143"/>
      <c r="P187" s="143"/>
      <c r="Q187" s="143"/>
      <c r="R187" s="143"/>
      <c r="S187" s="143"/>
      <c r="T187" s="143"/>
      <c r="U187" s="143"/>
      <c r="V187" s="143"/>
      <c r="W187" s="143"/>
      <c r="X187" s="143"/>
      <c r="Y187" s="143"/>
      <c r="Z187" s="143"/>
      <c r="AA187" s="143"/>
      <c r="AB187" s="143"/>
      <c r="AC187" s="143"/>
      <c r="AD187" s="143"/>
      <c r="AE187" s="143"/>
      <c r="AF187" s="143"/>
      <c r="AG187" s="143"/>
      <c r="AH187" s="143"/>
      <c r="AI187" s="143"/>
      <c r="AJ187" s="143"/>
      <c r="AK187" s="143"/>
      <c r="AL187" s="143"/>
      <c r="AM187" s="143"/>
      <c r="AN187" s="143"/>
      <c r="AO187" s="143"/>
      <c r="AP187" s="143"/>
      <c r="AQ187" s="143"/>
      <c r="AR187" s="143"/>
      <c r="AS187" s="143"/>
      <c r="AT187" s="143"/>
    </row>
    <row r="188" spans="1:46">
      <c r="B188" s="143"/>
      <c r="C188" s="143"/>
      <c r="D188" s="143"/>
      <c r="E188" s="143"/>
      <c r="F188" s="143"/>
      <c r="G188" s="143"/>
      <c r="H188" s="143"/>
      <c r="I188" s="143"/>
      <c r="J188" s="143"/>
      <c r="K188" s="143"/>
      <c r="L188" s="143"/>
      <c r="M188" s="143"/>
      <c r="N188" s="143"/>
      <c r="O188" s="143"/>
      <c r="P188" s="143"/>
      <c r="Q188" s="143"/>
      <c r="R188" s="143"/>
      <c r="S188" s="143"/>
      <c r="T188" s="143"/>
      <c r="U188" s="143"/>
      <c r="V188" s="143"/>
      <c r="W188" s="143"/>
      <c r="X188" s="143"/>
      <c r="Y188" s="143"/>
      <c r="Z188" s="143"/>
      <c r="AA188" s="143"/>
      <c r="AB188" s="143"/>
      <c r="AC188" s="143"/>
      <c r="AD188" s="143"/>
      <c r="AE188" s="143"/>
      <c r="AF188" s="143"/>
      <c r="AG188" s="143"/>
      <c r="AH188" s="143"/>
      <c r="AI188" s="143"/>
      <c r="AJ188" s="143"/>
      <c r="AK188" s="143"/>
      <c r="AL188" s="143"/>
      <c r="AM188" s="143"/>
      <c r="AN188" s="143"/>
      <c r="AO188" s="143"/>
      <c r="AP188" s="143"/>
      <c r="AQ188" s="143"/>
      <c r="AR188" s="143"/>
      <c r="AS188" s="143"/>
      <c r="AT188" s="143"/>
    </row>
    <row r="189" spans="1:46">
      <c r="B189" s="143"/>
      <c r="C189" s="143"/>
      <c r="D189" s="143"/>
      <c r="E189" s="143"/>
      <c r="F189" s="143"/>
      <c r="G189" s="143"/>
      <c r="H189" s="143"/>
      <c r="I189" s="143"/>
      <c r="J189" s="143"/>
      <c r="K189" s="143"/>
      <c r="L189" s="143"/>
      <c r="M189" s="143"/>
      <c r="N189" s="143"/>
      <c r="O189" s="143"/>
      <c r="P189" s="143"/>
      <c r="Q189" s="143"/>
      <c r="R189" s="143"/>
      <c r="S189" s="143"/>
      <c r="T189" s="143"/>
      <c r="U189" s="143"/>
      <c r="V189" s="143"/>
      <c r="W189" s="143"/>
      <c r="X189" s="143"/>
      <c r="Y189" s="143"/>
      <c r="Z189" s="143"/>
      <c r="AA189" s="143"/>
      <c r="AB189" s="143"/>
      <c r="AC189" s="143"/>
      <c r="AD189" s="143"/>
      <c r="AE189" s="143"/>
      <c r="AF189" s="143"/>
      <c r="AG189" s="143"/>
      <c r="AH189" s="143"/>
      <c r="AI189" s="143"/>
      <c r="AJ189" s="143"/>
      <c r="AK189" s="143"/>
      <c r="AL189" s="143"/>
      <c r="AM189" s="143"/>
      <c r="AN189" s="143"/>
      <c r="AO189" s="143"/>
      <c r="AP189" s="143"/>
      <c r="AQ189" s="143"/>
      <c r="AR189" s="143"/>
      <c r="AS189" s="143"/>
      <c r="AT189" s="143"/>
    </row>
    <row r="190" spans="1:46">
      <c r="B190" s="143"/>
      <c r="C190" s="143"/>
      <c r="D190" s="143"/>
      <c r="E190" s="143"/>
      <c r="F190" s="143"/>
      <c r="G190" s="143"/>
      <c r="H190" s="143"/>
      <c r="I190" s="143"/>
      <c r="J190" s="143"/>
      <c r="K190" s="143"/>
      <c r="L190" s="143"/>
      <c r="M190" s="143"/>
      <c r="N190" s="143"/>
      <c r="O190" s="143"/>
      <c r="P190" s="143"/>
      <c r="Q190" s="143"/>
      <c r="R190" s="143"/>
      <c r="S190" s="143"/>
      <c r="T190" s="143"/>
      <c r="U190" s="143"/>
      <c r="V190" s="143"/>
      <c r="W190" s="143"/>
      <c r="X190" s="143"/>
      <c r="Y190" s="143"/>
      <c r="Z190" s="143"/>
      <c r="AA190" s="143"/>
      <c r="AB190" s="143"/>
      <c r="AC190" s="143"/>
      <c r="AD190" s="143"/>
      <c r="AE190" s="143"/>
      <c r="AF190" s="143"/>
      <c r="AG190" s="143"/>
      <c r="AH190" s="143"/>
      <c r="AI190" s="143"/>
      <c r="AJ190" s="143"/>
      <c r="AK190" s="143"/>
      <c r="AL190" s="143"/>
      <c r="AM190" s="143"/>
      <c r="AN190" s="143"/>
      <c r="AO190" s="143"/>
      <c r="AP190" s="143"/>
      <c r="AQ190" s="143"/>
      <c r="AR190" s="143"/>
      <c r="AS190" s="143"/>
      <c r="AT190" s="143"/>
    </row>
    <row r="191" spans="1:46">
      <c r="B191" s="143"/>
      <c r="C191" s="143"/>
      <c r="D191" s="143"/>
      <c r="E191" s="143"/>
      <c r="F191" s="143"/>
      <c r="G191" s="143"/>
      <c r="H191" s="143"/>
      <c r="I191" s="143"/>
      <c r="J191" s="143"/>
      <c r="K191" s="143"/>
      <c r="L191" s="143"/>
      <c r="M191" s="143"/>
      <c r="N191" s="143"/>
      <c r="O191" s="143"/>
      <c r="P191" s="143"/>
      <c r="Q191" s="143"/>
      <c r="R191" s="143"/>
      <c r="S191" s="143"/>
      <c r="T191" s="143"/>
      <c r="U191" s="143"/>
      <c r="V191" s="143"/>
      <c r="W191" s="143"/>
      <c r="X191" s="143"/>
      <c r="Y191" s="143"/>
      <c r="Z191" s="143"/>
      <c r="AA191" s="143"/>
      <c r="AB191" s="143"/>
      <c r="AC191" s="143"/>
      <c r="AD191" s="143"/>
      <c r="AE191" s="143"/>
      <c r="AF191" s="143"/>
      <c r="AG191" s="143"/>
      <c r="AH191" s="143"/>
      <c r="AI191" s="143"/>
      <c r="AJ191" s="143"/>
      <c r="AK191" s="143"/>
      <c r="AL191" s="143"/>
      <c r="AM191" s="143"/>
      <c r="AN191" s="143"/>
      <c r="AO191" s="143"/>
      <c r="AP191" s="143"/>
      <c r="AQ191" s="143"/>
      <c r="AR191" s="143"/>
      <c r="AS191" s="143"/>
      <c r="AT191" s="143"/>
    </row>
    <row r="192" spans="1:46">
      <c r="B192" s="143"/>
      <c r="C192" s="143"/>
      <c r="D192" s="143"/>
      <c r="E192" s="143"/>
      <c r="F192" s="143"/>
      <c r="G192" s="143"/>
      <c r="H192" s="143"/>
      <c r="I192" s="143"/>
      <c r="J192" s="143"/>
      <c r="K192" s="143"/>
      <c r="L192" s="143"/>
      <c r="M192" s="143"/>
      <c r="N192" s="143"/>
      <c r="O192" s="143"/>
      <c r="P192" s="143"/>
      <c r="Q192" s="143"/>
      <c r="R192" s="143"/>
      <c r="S192" s="143"/>
      <c r="T192" s="143"/>
      <c r="U192" s="143"/>
      <c r="V192" s="143"/>
      <c r="W192" s="143"/>
      <c r="X192" s="143"/>
      <c r="Y192" s="143"/>
      <c r="Z192" s="143"/>
      <c r="AA192" s="143"/>
      <c r="AB192" s="143"/>
      <c r="AC192" s="143"/>
      <c r="AD192" s="143"/>
      <c r="AE192" s="143"/>
      <c r="AF192" s="143"/>
      <c r="AG192" s="143"/>
      <c r="AH192" s="143"/>
      <c r="AI192" s="143"/>
      <c r="AJ192" s="143"/>
      <c r="AK192" s="143"/>
      <c r="AL192" s="143"/>
      <c r="AM192" s="143"/>
      <c r="AN192" s="143"/>
      <c r="AO192" s="143"/>
      <c r="AP192" s="143"/>
      <c r="AQ192" s="143"/>
      <c r="AR192" s="143"/>
      <c r="AS192" s="143"/>
      <c r="AT192" s="143"/>
    </row>
    <row r="193" spans="2:46">
      <c r="B193" s="143"/>
      <c r="C193" s="143"/>
      <c r="D193" s="143"/>
      <c r="E193" s="143"/>
      <c r="F193" s="143"/>
      <c r="G193" s="143"/>
      <c r="H193" s="143"/>
      <c r="I193" s="143"/>
      <c r="J193" s="143"/>
      <c r="K193" s="143"/>
      <c r="L193" s="143"/>
      <c r="M193" s="143"/>
      <c r="N193" s="143"/>
      <c r="O193" s="143"/>
      <c r="P193" s="143"/>
      <c r="Q193" s="143"/>
      <c r="R193" s="143"/>
      <c r="S193" s="143"/>
      <c r="T193" s="143"/>
      <c r="U193" s="143"/>
      <c r="V193" s="143"/>
      <c r="W193" s="143"/>
      <c r="X193" s="143"/>
      <c r="Y193" s="143"/>
      <c r="Z193" s="143"/>
      <c r="AA193" s="143"/>
      <c r="AB193" s="143"/>
      <c r="AC193" s="143"/>
      <c r="AD193" s="143"/>
      <c r="AE193" s="143"/>
      <c r="AF193" s="143"/>
      <c r="AG193" s="143"/>
      <c r="AH193" s="143"/>
      <c r="AI193" s="143"/>
      <c r="AJ193" s="143"/>
      <c r="AK193" s="143"/>
      <c r="AL193" s="143"/>
      <c r="AM193" s="143"/>
      <c r="AN193" s="143"/>
      <c r="AO193" s="143"/>
      <c r="AP193" s="143"/>
      <c r="AQ193" s="143"/>
      <c r="AR193" s="143"/>
      <c r="AS193" s="143"/>
      <c r="AT193" s="143"/>
    </row>
    <row r="194" spans="2:46">
      <c r="B194" s="143"/>
      <c r="C194" s="143"/>
      <c r="D194" s="143"/>
      <c r="E194" s="143"/>
      <c r="F194" s="143"/>
      <c r="G194" s="143"/>
      <c r="H194" s="143"/>
      <c r="I194" s="143"/>
      <c r="J194" s="143"/>
      <c r="K194" s="143"/>
      <c r="L194" s="143"/>
      <c r="M194" s="143"/>
      <c r="N194" s="143"/>
      <c r="O194" s="143"/>
      <c r="P194" s="143"/>
      <c r="Q194" s="143"/>
      <c r="R194" s="143"/>
      <c r="S194" s="143"/>
      <c r="T194" s="143"/>
      <c r="U194" s="143"/>
      <c r="V194" s="143"/>
      <c r="W194" s="143"/>
      <c r="X194" s="143"/>
      <c r="Y194" s="143"/>
      <c r="Z194" s="143"/>
      <c r="AA194" s="143"/>
      <c r="AB194" s="143"/>
      <c r="AC194" s="143"/>
      <c r="AD194" s="143"/>
      <c r="AE194" s="143"/>
      <c r="AF194" s="143"/>
      <c r="AG194" s="143"/>
      <c r="AH194" s="143"/>
      <c r="AI194" s="143"/>
      <c r="AJ194" s="143"/>
      <c r="AK194" s="143"/>
      <c r="AL194" s="143"/>
      <c r="AM194" s="143"/>
      <c r="AN194" s="143"/>
      <c r="AO194" s="143"/>
      <c r="AP194" s="143"/>
      <c r="AQ194" s="143"/>
      <c r="AR194" s="143"/>
      <c r="AS194" s="143"/>
      <c r="AT194" s="143"/>
    </row>
    <row r="195" spans="2:46">
      <c r="B195" s="143"/>
      <c r="C195" s="143"/>
      <c r="D195" s="143"/>
      <c r="E195" s="143"/>
      <c r="F195" s="143"/>
      <c r="G195" s="143"/>
      <c r="H195" s="143"/>
      <c r="I195" s="143"/>
      <c r="J195" s="143"/>
      <c r="K195" s="143"/>
      <c r="L195" s="143"/>
      <c r="M195" s="143"/>
      <c r="N195" s="143"/>
      <c r="O195" s="143"/>
      <c r="P195" s="143"/>
      <c r="Q195" s="143"/>
      <c r="R195" s="143"/>
      <c r="S195" s="143"/>
      <c r="T195" s="143"/>
      <c r="U195" s="143"/>
      <c r="V195" s="143"/>
      <c r="W195" s="143"/>
      <c r="X195" s="143"/>
      <c r="Y195" s="143"/>
      <c r="Z195" s="143"/>
      <c r="AA195" s="143"/>
      <c r="AB195" s="143"/>
      <c r="AC195" s="143"/>
      <c r="AD195" s="143"/>
      <c r="AE195" s="143"/>
      <c r="AF195" s="143"/>
      <c r="AG195" s="143"/>
      <c r="AH195" s="143"/>
      <c r="AI195" s="143"/>
      <c r="AJ195" s="143"/>
      <c r="AK195" s="143"/>
      <c r="AL195" s="143"/>
      <c r="AM195" s="143"/>
      <c r="AN195" s="143"/>
      <c r="AO195" s="143"/>
      <c r="AP195" s="143"/>
      <c r="AQ195" s="143"/>
      <c r="AR195" s="143"/>
      <c r="AS195" s="143"/>
      <c r="AT195" s="143"/>
    </row>
    <row r="196" spans="2:46">
      <c r="B196" s="143"/>
      <c r="C196" s="143"/>
      <c r="D196" s="143"/>
      <c r="E196" s="143"/>
      <c r="F196" s="143"/>
      <c r="G196" s="143"/>
      <c r="H196" s="143"/>
      <c r="I196" s="143"/>
      <c r="J196" s="143"/>
      <c r="K196" s="143"/>
      <c r="L196" s="143"/>
      <c r="M196" s="143"/>
      <c r="N196" s="143"/>
      <c r="O196" s="143"/>
      <c r="P196" s="143"/>
      <c r="Q196" s="143"/>
      <c r="R196" s="143"/>
      <c r="S196" s="143"/>
      <c r="T196" s="143"/>
      <c r="U196" s="143"/>
      <c r="V196" s="143"/>
      <c r="W196" s="143"/>
      <c r="X196" s="143"/>
      <c r="Y196" s="143"/>
      <c r="Z196" s="143"/>
      <c r="AA196" s="143"/>
      <c r="AB196" s="143"/>
      <c r="AC196" s="143"/>
      <c r="AD196" s="143"/>
      <c r="AE196" s="143"/>
      <c r="AF196" s="143"/>
      <c r="AG196" s="143"/>
      <c r="AH196" s="143"/>
      <c r="AI196" s="143"/>
      <c r="AJ196" s="143"/>
      <c r="AK196" s="143"/>
      <c r="AL196" s="143"/>
      <c r="AM196" s="143"/>
      <c r="AN196" s="143"/>
      <c r="AO196" s="143"/>
      <c r="AP196" s="143"/>
      <c r="AQ196" s="143"/>
      <c r="AR196" s="143"/>
      <c r="AS196" s="143"/>
      <c r="AT196" s="143"/>
    </row>
    <row r="197" spans="2:46">
      <c r="B197" s="143"/>
      <c r="C197" s="143"/>
      <c r="D197" s="143"/>
      <c r="E197" s="143"/>
      <c r="F197" s="143"/>
      <c r="G197" s="143"/>
      <c r="H197" s="143"/>
      <c r="I197" s="143"/>
      <c r="J197" s="143"/>
      <c r="K197" s="143"/>
      <c r="L197" s="143"/>
      <c r="M197" s="143"/>
      <c r="N197" s="143"/>
      <c r="O197" s="143"/>
      <c r="P197" s="143"/>
      <c r="Q197" s="143"/>
      <c r="R197" s="143"/>
      <c r="S197" s="143"/>
      <c r="T197" s="143"/>
      <c r="U197" s="143"/>
      <c r="V197" s="143"/>
      <c r="W197" s="143"/>
      <c r="X197" s="143"/>
      <c r="Y197" s="143"/>
      <c r="Z197" s="143"/>
      <c r="AA197" s="143"/>
      <c r="AB197" s="143"/>
      <c r="AC197" s="143"/>
      <c r="AD197" s="143"/>
      <c r="AE197" s="143"/>
      <c r="AF197" s="143"/>
      <c r="AG197" s="143"/>
      <c r="AH197" s="143"/>
      <c r="AI197" s="143"/>
      <c r="AJ197" s="143"/>
      <c r="AK197" s="143"/>
      <c r="AL197" s="143"/>
      <c r="AM197" s="143"/>
      <c r="AN197" s="143"/>
      <c r="AO197" s="143"/>
      <c r="AP197" s="143"/>
      <c r="AQ197" s="143"/>
      <c r="AR197" s="143"/>
      <c r="AS197" s="143"/>
      <c r="AT197" s="143"/>
    </row>
    <row r="198" spans="2:46">
      <c r="B198" s="143"/>
      <c r="C198" s="143"/>
      <c r="D198" s="143"/>
      <c r="E198" s="143"/>
      <c r="F198" s="143"/>
      <c r="G198" s="143"/>
      <c r="H198" s="143"/>
      <c r="I198" s="143"/>
      <c r="J198" s="143"/>
      <c r="K198" s="143"/>
      <c r="L198" s="143"/>
      <c r="M198" s="143"/>
      <c r="N198" s="143"/>
      <c r="O198" s="143"/>
      <c r="P198" s="143"/>
      <c r="Q198" s="143"/>
      <c r="R198" s="143"/>
      <c r="S198" s="143"/>
      <c r="T198" s="143"/>
      <c r="U198" s="143"/>
      <c r="V198" s="143"/>
      <c r="W198" s="143"/>
      <c r="X198" s="143"/>
      <c r="Y198" s="143"/>
      <c r="Z198" s="143"/>
      <c r="AA198" s="143"/>
      <c r="AB198" s="143"/>
      <c r="AC198" s="143"/>
      <c r="AD198" s="143"/>
      <c r="AE198" s="143"/>
      <c r="AF198" s="143"/>
      <c r="AG198" s="143"/>
      <c r="AH198" s="143"/>
      <c r="AI198" s="143"/>
      <c r="AJ198" s="143"/>
      <c r="AK198" s="143"/>
      <c r="AL198" s="143"/>
      <c r="AM198" s="143"/>
      <c r="AN198" s="143"/>
      <c r="AO198" s="143"/>
      <c r="AP198" s="143"/>
      <c r="AQ198" s="143"/>
      <c r="AR198" s="143"/>
      <c r="AS198" s="143"/>
      <c r="AT198" s="143"/>
    </row>
    <row r="199" spans="2:46">
      <c r="B199" s="143"/>
      <c r="C199" s="143"/>
      <c r="D199" s="143"/>
      <c r="E199" s="143"/>
      <c r="F199" s="143"/>
      <c r="G199" s="143"/>
      <c r="H199" s="143"/>
      <c r="I199" s="143"/>
      <c r="J199" s="143"/>
      <c r="K199" s="143"/>
      <c r="L199" s="143"/>
      <c r="M199" s="143"/>
      <c r="N199" s="143"/>
      <c r="O199" s="143"/>
      <c r="P199" s="143"/>
      <c r="Q199" s="143"/>
      <c r="R199" s="143"/>
      <c r="S199" s="143"/>
      <c r="T199" s="143"/>
      <c r="U199" s="143"/>
      <c r="V199" s="143"/>
      <c r="W199" s="143"/>
      <c r="X199" s="143"/>
      <c r="Y199" s="143"/>
      <c r="Z199" s="143"/>
      <c r="AA199" s="143"/>
      <c r="AB199" s="143"/>
      <c r="AC199" s="143"/>
      <c r="AD199" s="143"/>
      <c r="AE199" s="143"/>
      <c r="AF199" s="143"/>
      <c r="AG199" s="143"/>
      <c r="AH199" s="143"/>
      <c r="AI199" s="143"/>
      <c r="AJ199" s="143"/>
      <c r="AK199" s="143"/>
      <c r="AL199" s="143"/>
      <c r="AM199" s="143"/>
      <c r="AN199" s="143"/>
      <c r="AO199" s="143"/>
      <c r="AP199" s="143"/>
      <c r="AQ199" s="143"/>
      <c r="AR199" s="143"/>
      <c r="AS199" s="143"/>
      <c r="AT199" s="143"/>
    </row>
    <row r="200" spans="2:46">
      <c r="B200" s="143"/>
      <c r="C200" s="143"/>
      <c r="D200" s="143"/>
      <c r="E200" s="143"/>
      <c r="F200" s="143"/>
      <c r="G200" s="143"/>
      <c r="H200" s="143"/>
      <c r="I200" s="143"/>
      <c r="J200" s="143"/>
      <c r="K200" s="143"/>
      <c r="L200" s="143"/>
      <c r="M200" s="143"/>
      <c r="N200" s="143"/>
      <c r="O200" s="143"/>
      <c r="P200" s="143"/>
      <c r="Q200" s="143"/>
      <c r="R200" s="143"/>
      <c r="S200" s="143"/>
      <c r="T200" s="143"/>
      <c r="U200" s="143"/>
      <c r="V200" s="143"/>
      <c r="W200" s="143"/>
      <c r="X200" s="143"/>
      <c r="Y200" s="143"/>
      <c r="Z200" s="143"/>
      <c r="AA200" s="143"/>
      <c r="AB200" s="143"/>
      <c r="AC200" s="143"/>
      <c r="AD200" s="143"/>
      <c r="AE200" s="143"/>
      <c r="AF200" s="143"/>
      <c r="AG200" s="143"/>
      <c r="AH200" s="143"/>
      <c r="AI200" s="143"/>
      <c r="AJ200" s="143"/>
      <c r="AK200" s="143"/>
      <c r="AL200" s="143"/>
      <c r="AM200" s="143"/>
      <c r="AN200" s="143"/>
      <c r="AO200" s="143"/>
      <c r="AP200" s="143"/>
      <c r="AQ200" s="143"/>
      <c r="AR200" s="143"/>
      <c r="AS200" s="143"/>
      <c r="AT200" s="143"/>
    </row>
    <row r="201" spans="2:46">
      <c r="B201" s="143"/>
      <c r="C201" s="143"/>
      <c r="D201" s="143"/>
      <c r="E201" s="143"/>
      <c r="F201" s="143"/>
      <c r="G201" s="143"/>
      <c r="H201" s="143"/>
      <c r="I201" s="143"/>
      <c r="J201" s="143"/>
      <c r="K201" s="143"/>
      <c r="L201" s="143"/>
      <c r="M201" s="143"/>
      <c r="N201" s="143"/>
      <c r="O201" s="143"/>
      <c r="P201" s="143"/>
      <c r="Q201" s="143"/>
      <c r="R201" s="143"/>
      <c r="S201" s="143"/>
      <c r="T201" s="143"/>
      <c r="U201" s="143"/>
      <c r="V201" s="143"/>
      <c r="W201" s="143"/>
      <c r="X201" s="143"/>
      <c r="Y201" s="143"/>
      <c r="Z201" s="143"/>
      <c r="AA201" s="143"/>
      <c r="AB201" s="143"/>
      <c r="AC201" s="143"/>
      <c r="AD201" s="143"/>
      <c r="AE201" s="143"/>
      <c r="AF201" s="143"/>
      <c r="AG201" s="143"/>
      <c r="AH201" s="143"/>
      <c r="AI201" s="143"/>
      <c r="AJ201" s="143"/>
      <c r="AK201" s="143"/>
      <c r="AL201" s="143"/>
      <c r="AM201" s="143"/>
      <c r="AN201" s="143"/>
      <c r="AO201" s="143"/>
      <c r="AP201" s="143"/>
      <c r="AQ201" s="143"/>
      <c r="AR201" s="143"/>
      <c r="AS201" s="143"/>
      <c r="AT201" s="143"/>
    </row>
  </sheetData>
  <phoneticPr fontId="28" type="noConversion"/>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BI82"/>
  <sheetViews>
    <sheetView zoomScale="85" zoomScaleNormal="85" workbookViewId="0">
      <pane xSplit="1" ySplit="2" topLeftCell="AP5" activePane="bottomRight" state="frozen"/>
      <selection activeCell="AR4" sqref="AR1:AR1048576"/>
      <selection pane="topRight" activeCell="AR4" sqref="AR1:AR1048576"/>
      <selection pane="bottomLeft" activeCell="AR4" sqref="AR1:AR1048576"/>
      <selection pane="bottomRight" activeCell="AV13" sqref="AV13"/>
    </sheetView>
  </sheetViews>
  <sheetFormatPr defaultColWidth="9.08984375" defaultRowHeight="14.5"/>
  <cols>
    <col min="1" max="1" width="30.54296875" style="15" bestFit="1" customWidth="1"/>
    <col min="2" max="2" width="10.36328125" style="15" bestFit="1" customWidth="1"/>
    <col min="3" max="7" width="9.6328125" style="15" bestFit="1" customWidth="1"/>
    <col min="8" max="10" width="10.6328125" style="15" bestFit="1" customWidth="1"/>
    <col min="11" max="13" width="9.6328125" style="15" bestFit="1" customWidth="1"/>
    <col min="14" max="15" width="10.36328125" style="15" bestFit="1" customWidth="1"/>
    <col min="16" max="17" width="10.6328125" style="15" bestFit="1" customWidth="1"/>
    <col min="18" max="19" width="10.36328125" style="15" bestFit="1" customWidth="1"/>
    <col min="20" max="20" width="10.6328125" style="15" bestFit="1" customWidth="1"/>
    <col min="21" max="21" width="9.6328125" style="15" bestFit="1" customWidth="1"/>
    <col min="22" max="26" width="10.6328125" style="15" bestFit="1" customWidth="1"/>
    <col min="27" max="28" width="10.36328125" style="15" bestFit="1" customWidth="1"/>
    <col min="29" max="31" width="10.6328125" style="15" bestFit="1" customWidth="1"/>
    <col min="32" max="33" width="10.36328125" style="15" bestFit="1" customWidth="1"/>
    <col min="34" max="34" width="11" style="15" bestFit="1" customWidth="1"/>
    <col min="35" max="35" width="10.08984375" style="15" bestFit="1" customWidth="1"/>
    <col min="36" max="36" width="11" style="15" bestFit="1" customWidth="1"/>
    <col min="37" max="38" width="10.453125" style="15" customWidth="1"/>
    <col min="39" max="39" width="10.08984375" style="15" bestFit="1" customWidth="1"/>
    <col min="40" max="46" width="10.08984375" style="15" customWidth="1"/>
    <col min="47" max="47" width="7.54296875" style="15" customWidth="1"/>
    <col min="48" max="48" width="87.54296875" style="15" customWidth="1"/>
    <col min="49" max="57" width="9.08984375" style="15"/>
    <col min="58" max="60" width="10" style="15" bestFit="1" customWidth="1"/>
    <col min="61" max="16384" width="9.08984375" style="15"/>
  </cols>
  <sheetData>
    <row r="1" spans="1:61" s="30" customFormat="1">
      <c r="A1" s="27" t="s">
        <v>337</v>
      </c>
      <c r="B1" s="28" t="str">
        <f>'Reported Group Highlights'!B1</f>
        <v>1Q13</v>
      </c>
      <c r="C1" s="28" t="str">
        <f>'Reported Group Highlights'!C1</f>
        <v>2Q13</v>
      </c>
      <c r="D1" s="28" t="str">
        <f>'Reported Group Highlights'!D1</f>
        <v>3Q13</v>
      </c>
      <c r="E1" s="28" t="str">
        <f>'Reported Group Highlights'!E1</f>
        <v>4Q13</v>
      </c>
      <c r="F1" s="28" t="str">
        <f>'Reported Group Highlights'!F1</f>
        <v>1Q14</v>
      </c>
      <c r="G1" s="28" t="str">
        <f>'Reported Group Highlights'!G1</f>
        <v>2Q14</v>
      </c>
      <c r="H1" s="28" t="str">
        <f>'Reported Group Highlights'!H1</f>
        <v>3Q14</v>
      </c>
      <c r="I1" s="28" t="str">
        <f>'Reported Group Highlights'!I1</f>
        <v>4Q14</v>
      </c>
      <c r="J1" s="28" t="str">
        <f>'Reported Group Highlights'!J1</f>
        <v>1Q15</v>
      </c>
      <c r="K1" s="28" t="str">
        <f>'Reported Group Highlights'!K1</f>
        <v>2Q15</v>
      </c>
      <c r="L1" s="28" t="str">
        <f>'Reported Group Highlights'!L1</f>
        <v>3Q15</v>
      </c>
      <c r="M1" s="28" t="str">
        <f>'Reported Group Highlights'!M1</f>
        <v>4Q15</v>
      </c>
      <c r="N1" s="28" t="str">
        <f>'Reported Group Highlights'!N1</f>
        <v>1Q16</v>
      </c>
      <c r="O1" s="28" t="str">
        <f>'Reported Group Highlights'!O1</f>
        <v>2Q16</v>
      </c>
      <c r="P1" s="28" t="str">
        <f>'Reported Group Highlights'!P1</f>
        <v>3Q16</v>
      </c>
      <c r="Q1" s="28" t="str">
        <f>'Reported Group Highlights'!Q1</f>
        <v>4Q16</v>
      </c>
      <c r="R1" s="28" t="str">
        <f>'Reported Group Highlights'!R1</f>
        <v>1Q17</v>
      </c>
      <c r="S1" s="28" t="str">
        <f>'Reported Group Highlights'!S1</f>
        <v>2Q17</v>
      </c>
      <c r="T1" s="28" t="str">
        <f>'Reported Group Highlights'!T1</f>
        <v>3Q17</v>
      </c>
      <c r="U1" s="28" t="str">
        <f>'Reported Group Highlights'!U1</f>
        <v>4Q17</v>
      </c>
      <c r="V1" s="28" t="str">
        <f>'Reported Group Highlights'!V1</f>
        <v>1Q18</v>
      </c>
      <c r="W1" s="28" t="str">
        <f>'Reported Group Highlights'!W1</f>
        <v>2Q18</v>
      </c>
      <c r="X1" s="28" t="str">
        <f>'Reported Group Highlights'!X1</f>
        <v>3Q18</v>
      </c>
      <c r="Y1" s="28" t="str">
        <f>'Reported Group Highlights'!Y1</f>
        <v>4Q18</v>
      </c>
      <c r="Z1" s="28" t="str">
        <f>'Reported Group Highlights'!Z1</f>
        <v>1Q19</v>
      </c>
      <c r="AA1" s="28" t="str">
        <f>'Reported Group Highlights'!AA1</f>
        <v>2Q19</v>
      </c>
      <c r="AB1" s="28" t="str">
        <f>'Reported Group Highlights'!AB1</f>
        <v>3Q19</v>
      </c>
      <c r="AC1" s="28" t="str">
        <f>'Reported Group Highlights'!AC1</f>
        <v>4Q19</v>
      </c>
      <c r="AD1" s="28" t="str">
        <f>'Reported Group Highlights'!AD1</f>
        <v>1Q20</v>
      </c>
      <c r="AE1" s="28" t="str">
        <f>'Reported Group Highlights'!AE1</f>
        <v>2Q20</v>
      </c>
      <c r="AF1" s="28" t="str">
        <f>'Reported Group Highlights'!AF1</f>
        <v>3Q20</v>
      </c>
      <c r="AG1" s="28" t="str">
        <f>'Reported Group Highlights'!AG1</f>
        <v>4Q20</v>
      </c>
      <c r="AH1" s="28" t="str">
        <f>'Reported Group Highlights'!AH1</f>
        <v>1Q21</v>
      </c>
      <c r="AI1" s="28" t="str">
        <f>'Reported Group Highlights'!AI1</f>
        <v>2Q21</v>
      </c>
      <c r="AJ1" s="28" t="str">
        <f>'Reported Group Highlights'!AJ1</f>
        <v>3Q21</v>
      </c>
      <c r="AK1" s="28" t="str">
        <f>'Reported Group Highlights'!AK1</f>
        <v>4Q21</v>
      </c>
      <c r="AL1" s="28" t="str">
        <f>'Reported Group Highlights'!AL1</f>
        <v>1Q22</v>
      </c>
      <c r="AM1" s="28" t="str">
        <f>'Reported Group Highlights'!AM1</f>
        <v>2Q22</v>
      </c>
      <c r="AN1" s="28" t="str">
        <f>'Reported Group Highlights'!AN1</f>
        <v>3Q22</v>
      </c>
      <c r="AO1" s="28" t="str">
        <f>'Reported Group Highlights'!AO1</f>
        <v>4Q22</v>
      </c>
      <c r="AP1" s="28" t="str">
        <f>'Reported Group Highlights'!AP1</f>
        <v>1Q23</v>
      </c>
      <c r="AQ1" s="28" t="str">
        <f>'Reported Group Highlights'!AQ1</f>
        <v>2Q23</v>
      </c>
      <c r="AR1" s="28" t="s">
        <v>265</v>
      </c>
      <c r="AS1" s="28" t="s">
        <v>266</v>
      </c>
      <c r="AT1" s="28" t="s">
        <v>267</v>
      </c>
      <c r="AU1" s="27"/>
      <c r="AV1" s="27" t="s">
        <v>18</v>
      </c>
    </row>
    <row r="2" spans="1:61" s="30" customFormat="1">
      <c r="A2" s="27"/>
      <c r="B2" s="202">
        <f>'Reported Group Highlights'!B2</f>
        <v>41364</v>
      </c>
      <c r="C2" s="32">
        <f>'Reported Group Highlights'!C2</f>
        <v>41455</v>
      </c>
      <c r="D2" s="32">
        <f>'Reported Group Highlights'!D2</f>
        <v>41547</v>
      </c>
      <c r="E2" s="32">
        <f>'Reported Group Highlights'!E2</f>
        <v>41639</v>
      </c>
      <c r="F2" s="32">
        <f>'Reported Group Highlights'!F2</f>
        <v>41729</v>
      </c>
      <c r="G2" s="32">
        <f>'Reported Group Highlights'!G2</f>
        <v>41820</v>
      </c>
      <c r="H2" s="32">
        <f>'Reported Group Highlights'!H2</f>
        <v>41912</v>
      </c>
      <c r="I2" s="32">
        <f>'Reported Group Highlights'!I2</f>
        <v>42004</v>
      </c>
      <c r="J2" s="32">
        <f>'Reported Group Highlights'!J2</f>
        <v>42094</v>
      </c>
      <c r="K2" s="32">
        <f>'Reported Group Highlights'!K2</f>
        <v>42185</v>
      </c>
      <c r="L2" s="32">
        <f>'Reported Group Highlights'!L2</f>
        <v>42277</v>
      </c>
      <c r="M2" s="32">
        <f>'Reported Group Highlights'!M2</f>
        <v>42369</v>
      </c>
      <c r="N2" s="32">
        <f>'Reported Group Highlights'!N2</f>
        <v>42460</v>
      </c>
      <c r="O2" s="32">
        <f>'Reported Group Highlights'!O2</f>
        <v>42551</v>
      </c>
      <c r="P2" s="32">
        <f>'Reported Group Highlights'!P2</f>
        <v>42643</v>
      </c>
      <c r="Q2" s="32">
        <f>'Reported Group Highlights'!Q2</f>
        <v>42735</v>
      </c>
      <c r="R2" s="32">
        <f>'Reported Group Highlights'!R2</f>
        <v>42825</v>
      </c>
      <c r="S2" s="32">
        <f>'Reported Group Highlights'!S2</f>
        <v>42916</v>
      </c>
      <c r="T2" s="32">
        <f>'Reported Group Highlights'!T2</f>
        <v>43008</v>
      </c>
      <c r="U2" s="32">
        <f>'Reported Group Highlights'!U2</f>
        <v>43100</v>
      </c>
      <c r="V2" s="32">
        <f>'Reported Group Highlights'!V2</f>
        <v>43190</v>
      </c>
      <c r="W2" s="32">
        <f>'Reported Group Highlights'!W2</f>
        <v>43281</v>
      </c>
      <c r="X2" s="32">
        <f>'Reported Group Highlights'!X2</f>
        <v>43373</v>
      </c>
      <c r="Y2" s="32">
        <f>'Reported Group Highlights'!Y2</f>
        <v>43465</v>
      </c>
      <c r="Z2" s="32">
        <f>'Reported Group Highlights'!Z2</f>
        <v>43555</v>
      </c>
      <c r="AA2" s="32">
        <f>'Reported Group Highlights'!AA2</f>
        <v>43646</v>
      </c>
      <c r="AB2" s="32">
        <f>'Reported Group Highlights'!AB2</f>
        <v>43738</v>
      </c>
      <c r="AC2" s="32">
        <f>'Reported Group Highlights'!AC2</f>
        <v>43830</v>
      </c>
      <c r="AD2" s="32">
        <f>'Reported Group Highlights'!AD2</f>
        <v>43921</v>
      </c>
      <c r="AE2" s="32">
        <f>'Reported Group Highlights'!AE2</f>
        <v>44012</v>
      </c>
      <c r="AF2" s="32">
        <f>'Reported Group Highlights'!AF2</f>
        <v>44104</v>
      </c>
      <c r="AG2" s="32">
        <f>'Reported Group Highlights'!AG2</f>
        <v>44196</v>
      </c>
      <c r="AH2" s="32">
        <f>'Reported Group Highlights'!AH2</f>
        <v>44286</v>
      </c>
      <c r="AI2" s="32">
        <f>'Reported Group Highlights'!AI2</f>
        <v>44377</v>
      </c>
      <c r="AJ2" s="32">
        <f>'Reported Group Highlights'!AJ2</f>
        <v>44469</v>
      </c>
      <c r="AK2" s="32">
        <f>'Reported Group Highlights'!AK2</f>
        <v>44561</v>
      </c>
      <c r="AL2" s="32">
        <f>'Reported Group Highlights'!AL2</f>
        <v>44651</v>
      </c>
      <c r="AM2" s="32">
        <f>'Reported Group Highlights'!AM2</f>
        <v>44742</v>
      </c>
      <c r="AN2" s="32">
        <f>'Reported Group Highlights'!AN2</f>
        <v>44834</v>
      </c>
      <c r="AO2" s="32">
        <f>'Reported Group Highlights'!AO2</f>
        <v>44926</v>
      </c>
      <c r="AP2" s="32">
        <f>'Reported Group Highlights'!AP2</f>
        <v>45016</v>
      </c>
      <c r="AQ2" s="32">
        <f>'Reported Group Highlights'!AQ2</f>
        <v>45107</v>
      </c>
      <c r="AR2" s="32">
        <f>'Reported Group Highlights'!AR2</f>
        <v>45199</v>
      </c>
      <c r="AS2" s="32">
        <f>'Reported Group Highlights'!AS2</f>
        <v>45291</v>
      </c>
      <c r="AT2" s="32">
        <f>'Reported Group Highlights'!AT2</f>
        <v>45382</v>
      </c>
      <c r="AU2" s="27"/>
      <c r="AV2" s="27"/>
      <c r="BF2" s="30">
        <f>'Reported Group Highlights'!BF$3</f>
        <v>2020</v>
      </c>
      <c r="BG2" s="30">
        <f>'Reported Group Highlights'!BG$3</f>
        <v>2021</v>
      </c>
      <c r="BH2" s="30">
        <f>'Reported Group Highlights'!BH$3</f>
        <v>2022</v>
      </c>
      <c r="BI2" s="30">
        <f>'Reported Group Highlights'!BI$3</f>
        <v>2023</v>
      </c>
    </row>
    <row r="3" spans="1:61" ht="17.25" customHeight="1">
      <c r="A3" s="203"/>
      <c r="B3" s="204"/>
      <c r="C3" s="204"/>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204"/>
      <c r="AF3" s="204"/>
      <c r="AG3" s="204"/>
      <c r="AH3" s="204"/>
      <c r="AI3" s="204"/>
      <c r="AJ3" s="204"/>
      <c r="AK3" s="204"/>
      <c r="AL3" s="204"/>
      <c r="AM3" s="204"/>
      <c r="AN3" s="204"/>
      <c r="AO3" s="204"/>
      <c r="AP3" s="204"/>
      <c r="AQ3" s="204"/>
      <c r="AR3" s="204"/>
      <c r="AS3" s="204"/>
      <c r="AT3" s="204"/>
    </row>
    <row r="4" spans="1:61">
      <c r="A4" s="15" t="s">
        <v>393</v>
      </c>
      <c r="B4" s="205">
        <v>5976</v>
      </c>
      <c r="C4" s="205">
        <v>5994</v>
      </c>
      <c r="D4" s="205">
        <v>6975</v>
      </c>
      <c r="E4" s="205">
        <v>9515</v>
      </c>
      <c r="F4" s="205">
        <v>8017</v>
      </c>
      <c r="G4" s="205">
        <v>7444</v>
      </c>
      <c r="H4" s="205">
        <v>10235</v>
      </c>
      <c r="I4" s="205">
        <v>6866</v>
      </c>
      <c r="J4" s="205">
        <v>7165</v>
      </c>
      <c r="K4" s="205">
        <v>8883</v>
      </c>
      <c r="L4" s="205">
        <v>8765</v>
      </c>
      <c r="M4" s="205">
        <v>7442</v>
      </c>
      <c r="N4" s="205">
        <v>12102</v>
      </c>
      <c r="O4" s="205">
        <v>11693</v>
      </c>
      <c r="P4" s="205">
        <v>13236</v>
      </c>
      <c r="Q4" s="205">
        <v>10523</v>
      </c>
      <c r="R4" s="205">
        <v>11509</v>
      </c>
      <c r="S4" s="205">
        <v>11719.619047619048</v>
      </c>
      <c r="T4" s="206">
        <f>33822-S4-R4</f>
        <v>10593.380952380954</v>
      </c>
      <c r="U4" s="206">
        <f>41108-T4-S4-R4</f>
        <v>7286</v>
      </c>
      <c r="V4" s="207">
        <v>6467</v>
      </c>
      <c r="W4" s="208">
        <f>11265-V4</f>
        <v>4798</v>
      </c>
      <c r="X4" s="208">
        <f>16513-W4-V4</f>
        <v>5248</v>
      </c>
      <c r="Y4" s="207">
        <v>3685</v>
      </c>
      <c r="Z4" s="207">
        <v>3123</v>
      </c>
      <c r="AA4" s="208">
        <f>13265-Z4</f>
        <v>10142</v>
      </c>
      <c r="AB4" s="208">
        <f>15819-AA4-Z4</f>
        <v>2554</v>
      </c>
      <c r="AC4" s="208">
        <f>23029-Z4-AA4-AB4</f>
        <v>7210</v>
      </c>
      <c r="AD4" s="207">
        <v>5896</v>
      </c>
      <c r="AE4" s="208">
        <f>12661-AD4</f>
        <v>6765</v>
      </c>
      <c r="AF4" s="208">
        <f>18040-AE4-AD4</f>
        <v>5379</v>
      </c>
      <c r="AG4" s="208">
        <f>28057-AF4-AE4-AD4</f>
        <v>10017</v>
      </c>
      <c r="AH4" s="207">
        <v>5304</v>
      </c>
      <c r="AI4" s="208">
        <f>10993-AH4</f>
        <v>5689</v>
      </c>
      <c r="AJ4" s="208">
        <f>18051-AI4-AH4</f>
        <v>7058</v>
      </c>
      <c r="AK4" s="208">
        <f>25786-AH4-AI4-AJ4</f>
        <v>7735</v>
      </c>
      <c r="AL4" s="207">
        <v>7696</v>
      </c>
      <c r="AM4" s="208">
        <f>14455-AL4</f>
        <v>6759</v>
      </c>
      <c r="AN4" s="208">
        <f>22804-AL4-AM4</f>
        <v>8349</v>
      </c>
      <c r="AO4" s="208">
        <f>32219-AL4-AM4-AN4</f>
        <v>9415</v>
      </c>
      <c r="AP4" s="207">
        <v>7684</v>
      </c>
      <c r="AQ4" s="208">
        <f>15856-AP4</f>
        <v>8172</v>
      </c>
      <c r="AR4" s="208">
        <f>24290-AP4-AQ4</f>
        <v>8434</v>
      </c>
      <c r="AS4" s="208">
        <f>37088-AR4-AQ4-AP4</f>
        <v>12798</v>
      </c>
      <c r="AT4" s="208">
        <v>7071</v>
      </c>
      <c r="AU4" s="209"/>
      <c r="AV4" s="40" t="s">
        <v>455</v>
      </c>
      <c r="AW4" s="40"/>
      <c r="AX4" s="40">
        <f>SUM(AP4:AR4)</f>
        <v>24290</v>
      </c>
      <c r="AZ4" s="43">
        <f>$AX$4/AZ5</f>
        <v>0.89962962962962967</v>
      </c>
      <c r="BA4" s="43">
        <f>$AX$4/BA5</f>
        <v>0.80966666666666665</v>
      </c>
      <c r="BF4" s="36">
        <f>SUM(AD4:AG4)</f>
        <v>28057</v>
      </c>
      <c r="BG4" s="36">
        <f>SUM(AH4:AK4)</f>
        <v>25786</v>
      </c>
      <c r="BH4" s="36">
        <f>SUM(AL4:AO4)</f>
        <v>32219</v>
      </c>
      <c r="BI4" s="50">
        <v>30000</v>
      </c>
    </row>
    <row r="5" spans="1:61">
      <c r="B5" s="106"/>
      <c r="C5" s="106"/>
      <c r="D5" s="106"/>
      <c r="E5" s="106"/>
      <c r="F5" s="106"/>
      <c r="G5" s="106"/>
      <c r="H5" s="106"/>
      <c r="I5" s="106"/>
      <c r="J5" s="106"/>
      <c r="K5" s="106"/>
      <c r="L5" s="106"/>
      <c r="M5" s="106"/>
      <c r="N5" s="106"/>
      <c r="O5" s="106"/>
      <c r="P5" s="106"/>
      <c r="Q5" s="106"/>
      <c r="R5" s="106"/>
      <c r="S5" s="106"/>
      <c r="T5" s="106"/>
      <c r="U5" s="106"/>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Z5" s="15">
        <v>27000</v>
      </c>
      <c r="BA5" s="15">
        <v>30000</v>
      </c>
      <c r="BG5" s="43">
        <f>BG4/BF4-1</f>
        <v>-8.0942367323662556E-2</v>
      </c>
      <c r="BH5" s="43">
        <f>BH4/BG4-1</f>
        <v>0.2494764600946251</v>
      </c>
      <c r="BI5" s="50" t="s">
        <v>397</v>
      </c>
    </row>
    <row r="6" spans="1:61">
      <c r="A6" s="210"/>
      <c r="B6" s="211"/>
      <c r="C6" s="211"/>
      <c r="D6" s="211"/>
      <c r="E6" s="211"/>
      <c r="F6" s="211"/>
      <c r="G6" s="211"/>
      <c r="H6" s="211"/>
      <c r="I6" s="211"/>
      <c r="J6" s="211"/>
      <c r="K6" s="211"/>
      <c r="L6" s="211"/>
      <c r="M6" s="211"/>
      <c r="N6" s="211"/>
      <c r="O6" s="211"/>
      <c r="P6" s="211"/>
      <c r="Q6" s="211"/>
      <c r="R6" s="211"/>
      <c r="S6" s="211"/>
      <c r="T6" s="211"/>
      <c r="U6" s="211"/>
      <c r="V6" s="211"/>
      <c r="W6" s="211"/>
      <c r="X6" s="211"/>
      <c r="Y6" s="211"/>
      <c r="Z6" s="211"/>
      <c r="AA6" s="211"/>
      <c r="AB6" s="211"/>
      <c r="AC6" s="211"/>
      <c r="AD6" s="211"/>
      <c r="AE6" s="211"/>
      <c r="AF6" s="211"/>
      <c r="AG6" s="211"/>
      <c r="AH6" s="211"/>
      <c r="AI6" s="211"/>
      <c r="AJ6" s="211"/>
      <c r="AK6" s="211"/>
      <c r="AL6" s="211"/>
      <c r="AM6" s="211"/>
      <c r="AN6" s="211"/>
      <c r="AO6" s="211"/>
      <c r="AP6" s="211"/>
      <c r="AQ6" s="211"/>
      <c r="AR6" s="211"/>
      <c r="AS6" s="211"/>
      <c r="AT6" s="211"/>
      <c r="AU6" s="212"/>
      <c r="AV6" s="212"/>
      <c r="AW6" s="212"/>
      <c r="AX6" s="212"/>
      <c r="AY6" s="213"/>
      <c r="BF6" s="43">
        <f>BF4/'Reported Group Highlights'!BF23</f>
        <v>0.16228254503359421</v>
      </c>
      <c r="BG6" s="43">
        <f>BG4/'Reported Group Highlights'!BG23</f>
        <v>0.14220226809584524</v>
      </c>
      <c r="BH6" s="43">
        <f>BH4/'Reported Group Highlights'!BH23</f>
        <v>0.17370178951822191</v>
      </c>
      <c r="BI6" s="43" t="e">
        <f>BI4/'Reported Group Highlights'!BI23</f>
        <v>#DIV/0!</v>
      </c>
    </row>
    <row r="7" spans="1:61">
      <c r="B7" s="106"/>
      <c r="C7" s="106"/>
      <c r="D7" s="106"/>
      <c r="E7" s="106"/>
      <c r="F7" s="106"/>
      <c r="G7" s="106"/>
      <c r="H7" s="106"/>
      <c r="I7" s="106"/>
      <c r="J7" s="106"/>
      <c r="K7" s="106"/>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BF7" s="214">
        <f>BF4/'Reported Group Highlights'!BF10</f>
        <v>0.2164983519364862</v>
      </c>
      <c r="BG7" s="43">
        <f>BG4/'Reported Group Highlights'!BG10</f>
        <v>0.19688237755360705</v>
      </c>
      <c r="BH7" s="43">
        <f>BH4/'Reported Group Highlights'!BH10</f>
        <v>0.24218737315211766</v>
      </c>
      <c r="BI7" s="43">
        <f>BI4/'Reported Group Highlights'!BI10</f>
        <v>0.21893917128931428</v>
      </c>
    </row>
    <row r="8" spans="1:61" s="61" customFormat="1">
      <c r="A8" s="58" t="s">
        <v>39</v>
      </c>
      <c r="B8" s="187"/>
      <c r="C8" s="187"/>
      <c r="D8" s="187"/>
      <c r="E8" s="187"/>
      <c r="F8" s="187"/>
      <c r="G8" s="187"/>
      <c r="H8" s="187"/>
      <c r="I8" s="187"/>
      <c r="J8" s="187"/>
      <c r="K8" s="187"/>
      <c r="L8" s="187"/>
      <c r="M8" s="187"/>
      <c r="N8" s="187"/>
      <c r="O8" s="187"/>
      <c r="P8" s="187"/>
      <c r="Q8" s="187"/>
      <c r="R8" s="187"/>
      <c r="S8" s="187"/>
      <c r="T8" s="187"/>
      <c r="U8" s="187"/>
      <c r="V8" s="187"/>
      <c r="W8" s="187"/>
      <c r="X8" s="187"/>
      <c r="Y8" s="187"/>
      <c r="Z8" s="187"/>
      <c r="AA8" s="187"/>
      <c r="AB8" s="187"/>
      <c r="AC8" s="187"/>
      <c r="AD8" s="187"/>
      <c r="AE8" s="187"/>
      <c r="AF8" s="187"/>
      <c r="AG8" s="187"/>
      <c r="AH8" s="187"/>
      <c r="AI8" s="187"/>
      <c r="AJ8" s="187"/>
      <c r="AK8" s="187"/>
      <c r="AL8" s="187"/>
      <c r="AM8" s="187"/>
      <c r="AN8" s="187"/>
      <c r="AO8" s="187"/>
      <c r="AP8" s="187"/>
      <c r="AQ8" s="187"/>
      <c r="AR8" s="187"/>
      <c r="AS8" s="187"/>
      <c r="AT8" s="187"/>
      <c r="AU8" s="58"/>
      <c r="AV8" s="58"/>
      <c r="BF8" s="215"/>
      <c r="BG8" s="215"/>
      <c r="BH8" s="215" t="s">
        <v>399</v>
      </c>
      <c r="BI8" s="42">
        <f>BI4/('Reported Group Highlights'!BH23*1.05)</f>
        <v>0.15403669486791013</v>
      </c>
    </row>
    <row r="9" spans="1:61" s="61" customFormat="1">
      <c r="A9" s="188"/>
      <c r="B9" s="187"/>
      <c r="C9" s="187"/>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c r="AD9" s="187"/>
      <c r="AE9" s="187"/>
      <c r="AF9" s="187"/>
      <c r="AG9" s="187"/>
      <c r="AH9" s="187"/>
      <c r="AI9" s="187"/>
      <c r="AJ9" s="187"/>
      <c r="AK9" s="187"/>
      <c r="AL9" s="187"/>
      <c r="AM9" s="187"/>
      <c r="AN9" s="187"/>
      <c r="AO9" s="187"/>
      <c r="AP9" s="187"/>
      <c r="AQ9" s="187"/>
      <c r="AR9" s="187"/>
      <c r="AS9" s="187"/>
      <c r="AT9" s="187"/>
      <c r="AU9" s="58"/>
      <c r="AV9" s="58"/>
      <c r="BF9" s="215"/>
      <c r="BG9" s="215"/>
      <c r="BH9" s="215" t="s">
        <v>398</v>
      </c>
      <c r="BI9" s="42">
        <f>BI4/('Reported Group Highlights'!BH23*1.03)</f>
        <v>0.15702769865175306</v>
      </c>
    </row>
    <row r="10" spans="1:61">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row>
    <row r="11" spans="1:61">
      <c r="A11" s="15" t="s">
        <v>391</v>
      </c>
      <c r="B11" s="216"/>
      <c r="C11" s="216"/>
      <c r="D11" s="216"/>
      <c r="E11" s="216"/>
      <c r="F11" s="216"/>
      <c r="G11" s="216"/>
      <c r="H11" s="216"/>
      <c r="I11" s="217"/>
      <c r="J11" s="218">
        <v>0.24</v>
      </c>
      <c r="K11" s="218">
        <v>0.32</v>
      </c>
      <c r="L11" s="218">
        <v>0.53</v>
      </c>
      <c r="M11" s="218">
        <v>0.72</v>
      </c>
      <c r="N11" s="218">
        <v>0.85</v>
      </c>
      <c r="O11" s="218">
        <v>1.25</v>
      </c>
      <c r="P11" s="218">
        <v>1.53</v>
      </c>
      <c r="Q11" s="218">
        <v>1.38</v>
      </c>
      <c r="R11" s="218">
        <v>1.18</v>
      </c>
      <c r="S11" s="218">
        <v>1.32</v>
      </c>
      <c r="T11" s="218">
        <v>1.32</v>
      </c>
      <c r="U11" s="218">
        <v>1.32</v>
      </c>
      <c r="V11" s="219">
        <v>1.2</v>
      </c>
      <c r="W11" s="219">
        <v>1.2</v>
      </c>
      <c r="X11" s="219">
        <v>1.4</v>
      </c>
      <c r="Y11" s="219">
        <v>1.3</v>
      </c>
      <c r="Z11" s="219">
        <v>1.1000000000000001</v>
      </c>
      <c r="AA11" s="219">
        <v>1.1000000000000001</v>
      </c>
      <c r="AB11" s="219">
        <v>1</v>
      </c>
      <c r="AC11" s="219">
        <v>1</v>
      </c>
      <c r="AD11" s="219">
        <v>0.7</v>
      </c>
      <c r="AE11" s="219">
        <v>0.7</v>
      </c>
      <c r="AF11" s="219">
        <v>1</v>
      </c>
      <c r="AG11" s="219">
        <v>0.9</v>
      </c>
      <c r="AH11" s="219">
        <v>0.8</v>
      </c>
      <c r="AI11" s="219">
        <v>0.8</v>
      </c>
      <c r="AJ11" s="219">
        <v>0.9</v>
      </c>
      <c r="AK11" s="219">
        <v>0.8</v>
      </c>
      <c r="AL11" s="219">
        <v>0.8</v>
      </c>
      <c r="AM11" s="219">
        <v>0.9</v>
      </c>
      <c r="AN11" s="219">
        <v>1</v>
      </c>
      <c r="AO11" s="219">
        <v>0.8</v>
      </c>
      <c r="AP11" s="219">
        <v>0.7</v>
      </c>
      <c r="AQ11" s="219">
        <v>0.8</v>
      </c>
      <c r="AR11" s="219">
        <v>0.9</v>
      </c>
      <c r="AS11" s="219">
        <v>1.1000000000000001</v>
      </c>
      <c r="AT11" s="219">
        <v>0.9</v>
      </c>
      <c r="AU11" s="220"/>
      <c r="AV11" s="221"/>
      <c r="AW11" s="221"/>
      <c r="AX11" s="221"/>
      <c r="BG11" s="15">
        <v>25000</v>
      </c>
      <c r="BH11" s="15">
        <v>30000</v>
      </c>
    </row>
    <row r="12" spans="1:61" ht="15" thickBot="1">
      <c r="A12" s="15" t="s">
        <v>392</v>
      </c>
      <c r="B12" s="216"/>
      <c r="C12" s="216"/>
      <c r="D12" s="216"/>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c r="AH12" s="216"/>
      <c r="AI12" s="216"/>
      <c r="AJ12" s="216"/>
      <c r="AK12" s="216"/>
      <c r="AL12" s="216"/>
      <c r="AM12" s="216"/>
      <c r="AN12" s="216"/>
      <c r="AO12" s="216"/>
      <c r="AP12" s="219">
        <v>1.9</v>
      </c>
      <c r="AQ12" s="219">
        <v>1.9</v>
      </c>
      <c r="AR12" s="219">
        <v>1.9</v>
      </c>
      <c r="AS12" s="219">
        <v>2.9</v>
      </c>
      <c r="AT12" s="219">
        <v>2.5</v>
      </c>
      <c r="AU12" s="222"/>
      <c r="AV12" s="222"/>
      <c r="AW12" s="222"/>
      <c r="AX12" s="222"/>
      <c r="BG12" s="15">
        <v>17000</v>
      </c>
      <c r="BH12" s="15">
        <v>17000</v>
      </c>
    </row>
    <row r="13" spans="1:61" ht="15" thickBot="1">
      <c r="A13" s="15" t="s">
        <v>208</v>
      </c>
      <c r="B13" s="223">
        <f>B4/'Reported Group Highlights'!B10</f>
        <v>0.20257460318688336</v>
      </c>
      <c r="C13" s="223">
        <f>C4/'Reported Group Highlights'!C10</f>
        <v>0.20597497651008745</v>
      </c>
      <c r="D13" s="223">
        <f>D4/'Reported Group Highlights'!D10</f>
        <v>0.24096371899399568</v>
      </c>
      <c r="E13" s="223">
        <f>E4/'Reported Group Highlights'!E10</f>
        <v>0.32798767919999405</v>
      </c>
      <c r="F13" s="223">
        <f>F4/'Reported Group Highlights'!F10</f>
        <v>0.27675970245116183</v>
      </c>
      <c r="G13" s="223">
        <f>G4/'Reported Group Highlights'!G10</f>
        <v>0.25145250641805161</v>
      </c>
      <c r="H13" s="223">
        <f>H4/'Reported Group Highlights'!H10</f>
        <v>0.34834252263290449</v>
      </c>
      <c r="I13" s="223">
        <f>I4/'Reported Group Highlights'!I10</f>
        <v>0.22858474548057395</v>
      </c>
      <c r="J13" s="223">
        <f>J4/'Reported Group Highlights'!J10</f>
        <v>0.23639782691292657</v>
      </c>
      <c r="K13" s="223">
        <f>K4/'Reported Group Highlights'!K10</f>
        <v>0.29154739382833716</v>
      </c>
      <c r="L13" s="223">
        <f>L4/'Reported Group Highlights'!L10</f>
        <v>0.29259561777050053</v>
      </c>
      <c r="M13" s="223">
        <f>M4/'Reported Group Highlights'!M10</f>
        <v>0.2490017997188618</v>
      </c>
      <c r="N13" s="223">
        <f>N4/'Reported Group Highlights'!N10</f>
        <v>0.40142163805186309</v>
      </c>
      <c r="O13" s="224">
        <f>O4/'Reported Group Highlights'!O10</f>
        <v>0.38758376079036</v>
      </c>
      <c r="P13" s="224">
        <f>P4/'Reported Group Highlights'!P10</f>
        <v>0.43217475113838966</v>
      </c>
      <c r="Q13" s="225">
        <f>Q4/'Reported Group Highlights'!Q10</f>
        <v>0.33282204590731129</v>
      </c>
      <c r="R13" s="226">
        <f>R4/'Reported Group Highlights'!R10</f>
        <v>0.36694936870297157</v>
      </c>
      <c r="S13" s="226">
        <f>S4/'Reported Group Highlights'!S10</f>
        <v>0.36449613579425194</v>
      </c>
      <c r="T13" s="226">
        <f>T4/'Reported Group Highlights'!T10</f>
        <v>0.3263985040492835</v>
      </c>
      <c r="U13" s="226">
        <f>U4/'Reported Group Highlights'!U10</f>
        <v>0.22342154487749533</v>
      </c>
      <c r="V13" s="226">
        <f>V4/'Reported Group Highlights'!V10</f>
        <v>0.19510061242344706</v>
      </c>
      <c r="W13" s="226">
        <f>W4/'Reported Group Highlights'!W10</f>
        <v>0.14337795840306</v>
      </c>
      <c r="X13" s="226">
        <f>X4/'Reported Group Highlights'!X10</f>
        <v>0.15838715518802438</v>
      </c>
      <c r="Y13" s="226">
        <f>Y4/'Reported Group Highlights'!Y10</f>
        <v>0.10940236914764125</v>
      </c>
      <c r="Z13" s="226">
        <f>Z4/'Reported Group Highlights'!Z10</f>
        <v>9.4509606206947913E-2</v>
      </c>
      <c r="AA13" s="226">
        <f>AA4/'Reported Group Highlights'!AA10</f>
        <v>0.29392969394157636</v>
      </c>
      <c r="AB13" s="226">
        <f>AB4/'Reported Group Highlights'!AB10</f>
        <v>7.4111716738866837E-2</v>
      </c>
      <c r="AC13" s="226">
        <f>AC4/'Reported Group Highlights'!AC10</f>
        <v>0.20861278573586209</v>
      </c>
      <c r="AD13" s="226">
        <f>AD4/'Reported Group Highlights'!AD10</f>
        <v>0.17818071925052886</v>
      </c>
      <c r="AE13" s="226">
        <f>AE4/'Reported Group Highlights'!AE10</f>
        <v>0.20954003407155025</v>
      </c>
      <c r="AF13" s="226">
        <f>AF4/'Reported Group Highlights'!AF10</f>
        <v>0.16741363211951446</v>
      </c>
      <c r="AG13" s="226">
        <f>AG4/'Reported Group Highlights'!AG10</f>
        <v>0.31215798802849032</v>
      </c>
      <c r="AH13" s="226">
        <f>AH4/'Reported Group Highlights'!AH10</f>
        <v>0.16357748650732459</v>
      </c>
      <c r="AI13" s="226">
        <f>AI4/'Reported Group Highlights'!AI10</f>
        <v>0.17584149847000277</v>
      </c>
      <c r="AJ13" s="226">
        <f>AJ4/'Reported Group Highlights'!AJ10</f>
        <v>0.21520260999481661</v>
      </c>
      <c r="AK13" s="226">
        <f>AK4/'Reported Group Highlights'!AK10</f>
        <v>0.23161040345424386</v>
      </c>
      <c r="AL13" s="226">
        <f>AL4/'Reported Group Highlights'!AL10</f>
        <v>0.23484765722983517</v>
      </c>
      <c r="AM13" s="226">
        <f>AM4/'Reported Group Highlights'!AM10</f>
        <v>0.2030156489352116</v>
      </c>
      <c r="AN13" s="226">
        <f>AN4/'Reported Group Highlights'!AN10</f>
        <v>0.25200724418955628</v>
      </c>
      <c r="AO13" s="226">
        <f>AO4/'Reported Group Highlights'!AO10</f>
        <v>0.27821956029784711</v>
      </c>
      <c r="AP13" s="226">
        <f>AP4/'Reported Group Highlights'!AP10</f>
        <v>0.22915793108919208</v>
      </c>
      <c r="AQ13" s="226">
        <f>AQ4/'Reported Group Highlights'!AQ10</f>
        <v>0.24104409968465459</v>
      </c>
      <c r="AR13" s="226">
        <f>AR4/'Reported Group Highlights'!AR10</f>
        <v>0.2474733307433824</v>
      </c>
      <c r="AS13" s="226">
        <f>AS4/'Reported Group Highlights'!AS10</f>
        <v>0.34537849143165567</v>
      </c>
      <c r="AT13" s="226">
        <f>AT4/'Reported Group Highlights'!AT10</f>
        <v>0.17930003760457583</v>
      </c>
      <c r="AU13" s="227"/>
      <c r="AV13" s="93"/>
      <c r="AW13" s="93"/>
      <c r="AX13" s="93"/>
      <c r="BG13" s="15">
        <f>SUM(BG11:BG12)</f>
        <v>42000</v>
      </c>
      <c r="BH13" s="15">
        <f>SUM(BH11:BH12)</f>
        <v>47000</v>
      </c>
    </row>
    <row r="14" spans="1:61">
      <c r="A14" s="15" t="s">
        <v>160</v>
      </c>
      <c r="B14" s="228"/>
      <c r="C14" s="228"/>
      <c r="D14" s="228"/>
      <c r="E14" s="228"/>
      <c r="F14" s="223">
        <f t="shared" ref="F14:U14" si="0">F4/B4-1</f>
        <v>0.34153279785809909</v>
      </c>
      <c r="G14" s="223">
        <f t="shared" si="0"/>
        <v>0.24190857524190856</v>
      </c>
      <c r="H14" s="223">
        <f t="shared" si="0"/>
        <v>0.46738351254480293</v>
      </c>
      <c r="I14" s="223">
        <f t="shared" si="0"/>
        <v>-0.27840252233315821</v>
      </c>
      <c r="J14" s="223">
        <f t="shared" si="0"/>
        <v>-0.10627416739428719</v>
      </c>
      <c r="K14" s="223">
        <f t="shared" si="0"/>
        <v>0.19331004836109611</v>
      </c>
      <c r="L14" s="223">
        <f t="shared" si="0"/>
        <v>-0.14362481680508066</v>
      </c>
      <c r="M14" s="223">
        <f t="shared" si="0"/>
        <v>8.3891639965045117E-2</v>
      </c>
      <c r="N14" s="223">
        <f t="shared" si="0"/>
        <v>0.68904396371249121</v>
      </c>
      <c r="O14" s="224">
        <f t="shared" si="0"/>
        <v>0.3163345716537207</v>
      </c>
      <c r="P14" s="224">
        <f t="shared" si="0"/>
        <v>0.51009697661152309</v>
      </c>
      <c r="Q14" s="224">
        <f t="shared" si="0"/>
        <v>0.4140016124697663</v>
      </c>
      <c r="R14" s="224">
        <f t="shared" si="0"/>
        <v>-4.9000165261940176E-2</v>
      </c>
      <c r="S14" s="224">
        <f t="shared" si="0"/>
        <v>2.2764942802571131E-3</v>
      </c>
      <c r="T14" s="224">
        <f t="shared" si="0"/>
        <v>-0.1996539020564404</v>
      </c>
      <c r="U14" s="224">
        <f t="shared" si="0"/>
        <v>-0.30761189774779052</v>
      </c>
      <c r="V14" s="224">
        <f t="shared" ref="V14:AC14" si="1">V4/R4-1</f>
        <v>-0.43809192805630381</v>
      </c>
      <c r="W14" s="224">
        <f t="shared" si="1"/>
        <v>-0.59060102717461971</v>
      </c>
      <c r="X14" s="224">
        <f t="shared" si="1"/>
        <v>-0.50459631126354743</v>
      </c>
      <c r="Y14" s="224">
        <f t="shared" si="1"/>
        <v>-0.4942355201756794</v>
      </c>
      <c r="Z14" s="224">
        <f t="shared" si="1"/>
        <v>-0.51708674810576771</v>
      </c>
      <c r="AA14" s="224">
        <f t="shared" si="1"/>
        <v>1.1137974155898291</v>
      </c>
      <c r="AB14" s="224">
        <f t="shared" si="1"/>
        <v>-0.51333841463414642</v>
      </c>
      <c r="AC14" s="224">
        <f t="shared" si="1"/>
        <v>0.95658073270013566</v>
      </c>
      <c r="AD14" s="224">
        <f t="shared" ref="AD14:AT14" si="2">AD4/Z4-1</f>
        <v>0.88792827409542108</v>
      </c>
      <c r="AE14" s="224">
        <f t="shared" si="2"/>
        <v>-0.33297180043383945</v>
      </c>
      <c r="AF14" s="224">
        <f t="shared" si="2"/>
        <v>1.10610806577917</v>
      </c>
      <c r="AG14" s="224">
        <f t="shared" si="2"/>
        <v>0.38932038834951466</v>
      </c>
      <c r="AH14" s="224">
        <f t="shared" si="2"/>
        <v>-0.10040705563093621</v>
      </c>
      <c r="AI14" s="224">
        <f t="shared" si="2"/>
        <v>-0.1590539541759054</v>
      </c>
      <c r="AJ14" s="224">
        <f t="shared" si="2"/>
        <v>0.312139802937349</v>
      </c>
      <c r="AK14" s="224">
        <f t="shared" si="2"/>
        <v>-0.22781271837875616</v>
      </c>
      <c r="AL14" s="224">
        <f t="shared" si="2"/>
        <v>0.4509803921568627</v>
      </c>
      <c r="AM14" s="224">
        <f t="shared" si="2"/>
        <v>0.18808226401828088</v>
      </c>
      <c r="AN14" s="224">
        <f t="shared" si="2"/>
        <v>0.18291300651742692</v>
      </c>
      <c r="AO14" s="224">
        <f t="shared" si="2"/>
        <v>0.2171945701357465</v>
      </c>
      <c r="AP14" s="224">
        <f t="shared" si="2"/>
        <v>-1.5592515592515177E-3</v>
      </c>
      <c r="AQ14" s="224">
        <f t="shared" si="2"/>
        <v>0.20905459387483361</v>
      </c>
      <c r="AR14" s="224">
        <f t="shared" si="2"/>
        <v>1.0180859983231594E-2</v>
      </c>
      <c r="AS14" s="224">
        <f t="shared" si="2"/>
        <v>0.35932023366967614</v>
      </c>
      <c r="AT14" s="224">
        <f t="shared" si="2"/>
        <v>-7.9776158250911E-2</v>
      </c>
      <c r="AU14" s="227"/>
      <c r="AV14" s="93"/>
      <c r="AW14" s="93"/>
      <c r="AX14" s="93"/>
    </row>
    <row r="15" spans="1:61">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row>
    <row r="16" spans="1:61" ht="15" thickBot="1">
      <c r="A16" s="15" t="s">
        <v>161</v>
      </c>
      <c r="B16" s="199">
        <f>'Reported Group Highlights'!B63-'Reported Group Balance Sheet'!B4</f>
        <v>10317</v>
      </c>
      <c r="C16" s="199">
        <f>'Reported Group Highlights'!C63-'Reported Group Balance Sheet'!C4</f>
        <v>9759</v>
      </c>
      <c r="D16" s="199">
        <f>'Reported Group Highlights'!D63-'Reported Group Balance Sheet'!D4</f>
        <v>8354</v>
      </c>
      <c r="E16" s="199">
        <f>'Reported Group Highlights'!E63-'Reported Group Balance Sheet'!E4</f>
        <v>6800</v>
      </c>
      <c r="F16" s="199">
        <f>'Reported Group Highlights'!F63-'Reported Group Balance Sheet'!F4</f>
        <v>8437</v>
      </c>
      <c r="G16" s="199">
        <f>'Reported Group Highlights'!G63-'Reported Group Balance Sheet'!G4</f>
        <v>8359</v>
      </c>
      <c r="H16" s="199">
        <f>'Reported Group Highlights'!H63-'Reported Group Balance Sheet'!H4</f>
        <v>6207</v>
      </c>
      <c r="I16" s="199">
        <f>'Reported Group Highlights'!I63-'Reported Group Balance Sheet'!I4</f>
        <v>10863</v>
      </c>
      <c r="J16" s="199">
        <f>'Reported Group Highlights'!J63-'Reported Group Balance Sheet'!J4</f>
        <v>10908</v>
      </c>
      <c r="K16" s="199">
        <f>'Reported Group Highlights'!K63-'Reported Group Balance Sheet'!K4</f>
        <v>9185</v>
      </c>
      <c r="L16" s="199">
        <f>'Reported Group Highlights'!L63-'Reported Group Balance Sheet'!L4</f>
        <v>8666</v>
      </c>
      <c r="M16" s="199">
        <f>'Reported Group Highlights'!M63-'Reported Group Balance Sheet'!M4</f>
        <v>9762</v>
      </c>
      <c r="N16" s="199">
        <f>'Reported Group Highlights'!N63-'Reported Group Balance Sheet'!N4</f>
        <v>1313</v>
      </c>
      <c r="O16" s="199">
        <f>'Reported Group Highlights'!O63-'Reported Group Balance Sheet'!O4</f>
        <v>5319</v>
      </c>
      <c r="P16" s="199">
        <f>'Reported Group Highlights'!P63-'Reported Group Balance Sheet'!P4</f>
        <v>2021</v>
      </c>
      <c r="Q16" s="199">
        <f>'Reported Group Highlights'!Q63-'Reported Group Balance Sheet'!Q4</f>
        <v>4534</v>
      </c>
      <c r="R16" s="199">
        <f>'Reported Group Highlights'!R63-'Reported Group Balance Sheet'!R4</f>
        <v>5838</v>
      </c>
      <c r="S16" s="199">
        <f>'Reported Group Highlights'!S63-'Reported Group Balance Sheet'!S4</f>
        <v>5388.3809523809523</v>
      </c>
      <c r="T16" s="199">
        <f>'Reported Group Highlights'!T63-'Reported Group Balance Sheet'!T4</f>
        <v>6995.6190476190459</v>
      </c>
      <c r="U16" s="199">
        <f>'Reported Group Highlights'!U63-'Reported Group Balance Sheet'!U4</f>
        <v>11168</v>
      </c>
      <c r="V16" s="199">
        <f>'Reported Group Highlights'!V63-'Reported Group Balance Sheet'!V4</f>
        <v>12438</v>
      </c>
      <c r="W16" s="199">
        <f>'Reported Group Highlights'!W63-'Reported Group Balance Sheet'!W4</f>
        <v>14200</v>
      </c>
      <c r="X16" s="199">
        <f>'Reported Group Highlights'!X63-'Reported Group Balance Sheet'!X4</f>
        <v>12569</v>
      </c>
      <c r="Y16" s="199">
        <f>'Reported Group Highlights'!Y63-'Reported Group Balance Sheet'!Y4</f>
        <v>14386</v>
      </c>
      <c r="Z16" s="199">
        <f>'Reported Group Highlights'!Z63-'Reported Group Balance Sheet'!Z4</f>
        <v>15745</v>
      </c>
      <c r="AA16" s="199">
        <f>'Reported Group Highlights'!AA63-'Reported Group Balance Sheet'!AA4</f>
        <v>8975</v>
      </c>
      <c r="AB16" s="199">
        <f>'Reported Group Highlights'!AB63-'Reported Group Balance Sheet'!AB4</f>
        <v>18581</v>
      </c>
      <c r="AC16" s="199">
        <f>'Reported Group Highlights'!AC63-'Reported Group Balance Sheet'!AC4</f>
        <v>12156</v>
      </c>
      <c r="AD16" s="199">
        <f>'Reported Group Highlights'!AD63-'Reported Group Balance Sheet'!AD4</f>
        <v>16881</v>
      </c>
      <c r="AE16" s="199">
        <f>'Reported Group Highlights'!AE63-'Reported Group Balance Sheet'!AE4</f>
        <v>15532</v>
      </c>
      <c r="AF16" s="199">
        <f>'Reported Group Highlights'!AF63-'Reported Group Balance Sheet'!AF4</f>
        <v>16712</v>
      </c>
      <c r="AG16" s="199">
        <f>'Reported Group Highlights'!AG63-'Reported Group Balance Sheet'!AG4</f>
        <v>12217</v>
      </c>
      <c r="AH16" s="199">
        <f>'Reported Group Highlights'!AH63-'Reported Group Balance Sheet'!AH4</f>
        <v>17276</v>
      </c>
      <c r="AI16" s="199">
        <f>'Reported Group Highlights'!AI63-'Reported Group Balance Sheet'!AI4</f>
        <v>17317</v>
      </c>
      <c r="AJ16" s="199">
        <f>'Reported Group Highlights'!AJ63-'Reported Group Balance Sheet'!AJ4</f>
        <v>15830</v>
      </c>
      <c r="AK16" s="199">
        <f>'Reported Group Highlights'!AK63-'Reported Group Balance Sheet'!AK4</f>
        <v>15199</v>
      </c>
      <c r="AL16" s="199">
        <f>'Reported Group Highlights'!AL63-'Reported Group Balance Sheet'!AL4</f>
        <v>14708</v>
      </c>
      <c r="AM16" s="199">
        <f>'Reported Group Highlights'!AM63-'Reported Group Balance Sheet'!AM4</f>
        <v>15594</v>
      </c>
      <c r="AN16" s="199">
        <f>'Reported Group Highlights'!AN63-'Reported Group Balance Sheet'!AN4</f>
        <v>13742</v>
      </c>
      <c r="AO16" s="199">
        <f>'Reported Group Highlights'!AO63-'Reported Group Balance Sheet'!AO4</f>
        <v>13477</v>
      </c>
      <c r="AP16" s="199">
        <f>'Reported Group Highlights'!AP63-'Reported Group Balance Sheet'!AP4</f>
        <v>14877</v>
      </c>
      <c r="AQ16" s="199">
        <f>'Reported Group Highlights'!AQ63-'Reported Group Balance Sheet'!AQ4</f>
        <v>15145</v>
      </c>
      <c r="AR16" s="199">
        <f>'Reported Group Highlights'!AR63-'Reported Group Balance Sheet'!AR4</f>
        <v>15176</v>
      </c>
      <c r="AS16" s="199">
        <f>'Reported Group Highlights'!AS63-'Reported Group Balance Sheet'!AS4</f>
        <v>11147</v>
      </c>
      <c r="AT16" s="199">
        <f>'Reported Group Highlights'!AT63-'Reported Group Balance Sheet'!AT4</f>
        <v>20698</v>
      </c>
      <c r="AU16" s="39"/>
      <c r="AV16" s="39"/>
      <c r="AW16" s="39"/>
      <c r="AX16" s="39"/>
    </row>
    <row r="17" spans="1:50" ht="15" thickBot="1">
      <c r="A17" s="15" t="s">
        <v>162</v>
      </c>
      <c r="B17" s="223">
        <f>B16/'Reported Group Highlights'!B$10</f>
        <v>0.34972593391550794</v>
      </c>
      <c r="C17" s="223">
        <f>C16/'Reported Group Highlights'!C$10</f>
        <v>0.33535365294660385</v>
      </c>
      <c r="D17" s="223">
        <f>D16/'Reported Group Highlights'!D$10</f>
        <v>0.28860371447682293</v>
      </c>
      <c r="E17" s="223">
        <f>E16/'Reported Group Highlights'!E$10</f>
        <v>0.23440002297004306</v>
      </c>
      <c r="F17" s="223">
        <f>F16/'Reported Group Highlights'!F$10</f>
        <v>0.29125877629792346</v>
      </c>
      <c r="G17" s="223">
        <f>G16/'Reported Group Highlights'!G$10</f>
        <v>0.28236049182542899</v>
      </c>
      <c r="H17" s="223">
        <f>H16/'Reported Group Highlights'!H$10</f>
        <v>0.21125178680824994</v>
      </c>
      <c r="I17" s="223">
        <f>I16/'Reported Group Highlights'!I$10</f>
        <v>0.3616539601158571</v>
      </c>
      <c r="J17" s="223">
        <f>J16/'Reported Group Highlights'!J$10</f>
        <v>0.35989218366590414</v>
      </c>
      <c r="K17" s="223">
        <f>K16/'Reported Group Highlights'!K$10</f>
        <v>0.30145928316033738</v>
      </c>
      <c r="L17" s="224">
        <f>L16/'Reported Group Highlights'!L$10</f>
        <v>0.28929077280081661</v>
      </c>
      <c r="M17" s="224">
        <f>M16/'Reported Group Highlights'!M$10</f>
        <v>0.32662665531517454</v>
      </c>
      <c r="N17" s="224">
        <f>N16/'Reported Group Highlights'!N$10</f>
        <v>4.3552025348049597E-2</v>
      </c>
      <c r="O17" s="224">
        <f>O16/'Reported Group Highlights'!O$10</f>
        <v>0.1763070233168498</v>
      </c>
      <c r="P17" s="224">
        <f>P16/'Reported Group Highlights'!P$10</f>
        <v>6.5988604718244595E-2</v>
      </c>
      <c r="Q17" s="225">
        <f>Q16/'Reported Group Highlights'!Q$10</f>
        <v>0.1434016113412287</v>
      </c>
      <c r="R17" s="226">
        <f>R16/'Reported Group Highlights'!R$10</f>
        <v>0.18613697232495854</v>
      </c>
      <c r="S17" s="226">
        <f>S16/'Reported Group Highlights'!S$10</f>
        <v>0.16758599638349359</v>
      </c>
      <c r="T17" s="226">
        <f>T16/'Reported Group Highlights'!T$10</f>
        <v>0.21554587740265541</v>
      </c>
      <c r="U17" s="226">
        <f>U16/'Reported Group Highlights'!U$10</f>
        <v>0.34246113274661921</v>
      </c>
      <c r="V17" s="226">
        <f>V16/'Reported Group Highlights'!V$10</f>
        <v>0.37523757806136304</v>
      </c>
      <c r="W17" s="226">
        <f>W16/'Reported Group Highlights'!W$10</f>
        <v>0.4243366005259383</v>
      </c>
      <c r="X17" s="226">
        <f>X16/'Reported Group Highlights'!X$10</f>
        <v>0.37933844389448906</v>
      </c>
      <c r="Y17" s="226">
        <f>Y16/'Reported Group Highlights'!Y$10</f>
        <v>0.4270997238963275</v>
      </c>
      <c r="Z17" s="226">
        <f>Z16/'Reported Group Highlights'!Z$10</f>
        <v>0.47648214848811876</v>
      </c>
      <c r="AA17" s="226">
        <f>AA16/'Reported Group Highlights'!AA$10</f>
        <v>0.26010836157815498</v>
      </c>
      <c r="AB17" s="226">
        <f>AB16/'Reported Group Highlights'!AB$10</f>
        <v>0.53918160091029155</v>
      </c>
      <c r="AC17" s="226">
        <f>AC16/'Reported Group Highlights'!AC$10</f>
        <v>0.35171942072193335</v>
      </c>
      <c r="AD17" s="226">
        <f>AD16/'Reported Group Highlights'!AD$10</f>
        <v>0.51015412511332725</v>
      </c>
      <c r="AE17" s="226">
        <f>AE16/'Reported Group Highlights'!AE$10</f>
        <v>0.48109028960817718</v>
      </c>
      <c r="AF17" s="226">
        <f>AF16/'Reported Group Highlights'!AF$10</f>
        <v>0.52013694366635543</v>
      </c>
      <c r="AG17" s="226">
        <f>AG16/'Reported Group Highlights'!AG$10</f>
        <v>0.38071619644045779</v>
      </c>
      <c r="AH17" s="226">
        <f>AH16/'Reported Group Highlights'!AH$10</f>
        <v>0.53279876638396295</v>
      </c>
      <c r="AI17" s="226">
        <f>AI16/'Reported Group Highlights'!AI$10</f>
        <v>0.53525175408771986</v>
      </c>
      <c r="AJ17" s="226">
        <f>AJ16/'Reported Group Highlights'!AJ$10</f>
        <v>0.48266609750891848</v>
      </c>
      <c r="AK17" s="226">
        <f>AK16/'Reported Group Highlights'!AK$10</f>
        <v>0.45510620841642563</v>
      </c>
      <c r="AL17" s="226">
        <f>AL16/'Reported Group Highlights'!AL$10</f>
        <v>0.44882267964350514</v>
      </c>
      <c r="AM17" s="226">
        <f>AM16/'Reported Group Highlights'!AM$10</f>
        <v>0.46838674796503771</v>
      </c>
      <c r="AN17" s="226">
        <f>AN16/'Reported Group Highlights'!AN$10</f>
        <v>0.41479022034409901</v>
      </c>
      <c r="AO17" s="226">
        <f>AO16/'Reported Group Highlights'!AO$10</f>
        <v>0.39825438280765646</v>
      </c>
      <c r="AP17" s="226">
        <f>AP16/'Reported Group Highlights'!AP$10</f>
        <v>0.44367289703460572</v>
      </c>
      <c r="AQ17" s="226">
        <f>AQ16/'Reported Group Highlights'!AQ$10</f>
        <v>0.44672208635879762</v>
      </c>
      <c r="AR17" s="226">
        <f>AR16/'Reported Group Highlights'!AR$10</f>
        <v>0.44529941514839594</v>
      </c>
      <c r="AS17" s="226">
        <f>AS16/'Reported Group Highlights'!AS$10</f>
        <v>0.30082310079611391</v>
      </c>
      <c r="AT17" s="226">
        <f>AT16/'Reported Group Highlights'!AT$10</f>
        <v>0.52484120751513375</v>
      </c>
      <c r="AU17" s="227"/>
      <c r="AV17" s="227"/>
      <c r="AW17" s="93"/>
      <c r="AX17" s="93"/>
    </row>
    <row r="18" spans="1:50">
      <c r="B18" s="143"/>
      <c r="C18" s="143"/>
      <c r="D18" s="143"/>
      <c r="E18" s="143"/>
      <c r="F18" s="143"/>
      <c r="G18" s="143"/>
      <c r="H18" s="143"/>
      <c r="I18" s="143"/>
      <c r="J18" s="143"/>
      <c r="K18" s="143"/>
      <c r="L18" s="143"/>
      <c r="M18" s="143"/>
      <c r="N18" s="143"/>
      <c r="O18" s="143"/>
      <c r="P18" s="143"/>
      <c r="Q18" s="143"/>
      <c r="R18" s="143"/>
      <c r="S18" s="143"/>
      <c r="T18" s="143"/>
      <c r="U18" s="143"/>
      <c r="V18" s="143"/>
      <c r="W18" s="143"/>
      <c r="X18" s="143"/>
      <c r="Y18" s="143"/>
      <c r="Z18" s="143"/>
      <c r="AA18" s="143"/>
      <c r="AB18" s="143"/>
      <c r="AC18" s="143"/>
      <c r="AD18" s="143"/>
      <c r="AE18" s="143"/>
      <c r="AF18" s="143"/>
      <c r="AG18" s="143"/>
      <c r="AH18" s="143"/>
      <c r="AI18" s="143"/>
      <c r="AJ18" s="143"/>
      <c r="AK18" s="143"/>
      <c r="AL18" s="143"/>
      <c r="AM18" s="143"/>
      <c r="AN18" s="143"/>
      <c r="AO18" s="143"/>
      <c r="AP18" s="143"/>
      <c r="AQ18" s="143"/>
      <c r="AR18" s="143"/>
      <c r="AS18" s="143"/>
      <c r="AT18" s="143"/>
    </row>
    <row r="19" spans="1:50">
      <c r="B19" s="143"/>
      <c r="C19" s="143"/>
      <c r="D19" s="143"/>
      <c r="E19" s="143"/>
      <c r="F19" s="143"/>
      <c r="G19" s="143"/>
      <c r="H19" s="143"/>
      <c r="I19" s="143"/>
      <c r="J19" s="143"/>
      <c r="K19" s="143"/>
      <c r="L19" s="143"/>
      <c r="M19" s="143"/>
      <c r="N19" s="143"/>
      <c r="O19" s="143"/>
      <c r="P19" s="143"/>
      <c r="Q19" s="143"/>
      <c r="R19" s="143"/>
      <c r="S19" s="143"/>
      <c r="T19" s="143"/>
      <c r="U19" s="143"/>
      <c r="V19" s="143"/>
      <c r="W19" s="143"/>
      <c r="X19" s="143"/>
      <c r="Y19" s="143"/>
      <c r="Z19" s="143"/>
      <c r="AA19" s="143"/>
      <c r="AB19" s="143"/>
      <c r="AC19" s="143"/>
      <c r="AD19" s="143"/>
      <c r="AE19" s="143"/>
      <c r="AF19" s="143"/>
      <c r="AG19" s="143"/>
      <c r="AH19" s="143"/>
      <c r="AI19" s="143"/>
      <c r="AJ19" s="143"/>
      <c r="AK19" s="143"/>
      <c r="AL19" s="143"/>
      <c r="AM19" s="143"/>
      <c r="AN19" s="143"/>
      <c r="AO19" s="143"/>
      <c r="AP19" s="143"/>
      <c r="AQ19" s="143"/>
      <c r="AR19" s="143"/>
      <c r="AS19" s="143"/>
      <c r="AT19" s="143"/>
    </row>
    <row r="20" spans="1:50" s="229" customFormat="1">
      <c r="B20" s="230"/>
      <c r="C20" s="230"/>
      <c r="D20" s="230"/>
      <c r="E20" s="230"/>
      <c r="F20" s="230"/>
      <c r="G20" s="230"/>
      <c r="H20" s="230"/>
      <c r="I20" s="230"/>
      <c r="J20" s="230"/>
      <c r="K20" s="230"/>
      <c r="L20" s="230"/>
      <c r="M20" s="230"/>
      <c r="N20" s="230"/>
      <c r="O20" s="230"/>
      <c r="P20" s="230"/>
      <c r="Q20" s="230"/>
      <c r="R20" s="230"/>
      <c r="S20" s="230"/>
      <c r="T20" s="230"/>
      <c r="U20" s="230"/>
      <c r="V20" s="230"/>
      <c r="W20" s="230"/>
      <c r="X20" s="230"/>
      <c r="Y20" s="230"/>
      <c r="Z20" s="230"/>
      <c r="AA20" s="230"/>
      <c r="AB20" s="230"/>
      <c r="AC20" s="230"/>
      <c r="AD20" s="230"/>
      <c r="AE20" s="230"/>
      <c r="AF20" s="230"/>
      <c r="AG20" s="230"/>
      <c r="AH20" s="230"/>
      <c r="AI20" s="230"/>
      <c r="AJ20" s="230"/>
      <c r="AK20" s="230"/>
      <c r="AL20" s="230"/>
      <c r="AM20" s="230"/>
      <c r="AN20" s="230"/>
      <c r="AO20" s="230"/>
      <c r="AP20" s="230"/>
      <c r="AQ20" s="230"/>
      <c r="AR20" s="230"/>
      <c r="AS20" s="230"/>
      <c r="AT20" s="230"/>
      <c r="AU20" s="61"/>
    </row>
    <row r="21" spans="1:50" s="229" customFormat="1">
      <c r="B21" s="230"/>
      <c r="C21" s="230"/>
      <c r="D21" s="230"/>
      <c r="E21" s="230"/>
      <c r="F21" s="230"/>
      <c r="G21" s="230"/>
      <c r="H21" s="230"/>
      <c r="I21" s="230"/>
      <c r="J21" s="230"/>
      <c r="K21" s="230"/>
      <c r="L21" s="230"/>
      <c r="M21" s="230"/>
      <c r="N21" s="230"/>
      <c r="O21" s="230"/>
      <c r="P21" s="230"/>
      <c r="Q21" s="230"/>
      <c r="R21" s="230"/>
      <c r="S21" s="230"/>
      <c r="T21" s="230"/>
      <c r="U21" s="230"/>
      <c r="V21" s="230"/>
      <c r="W21" s="230"/>
      <c r="X21" s="230"/>
      <c r="Y21" s="230"/>
      <c r="Z21" s="230"/>
      <c r="AA21" s="230"/>
      <c r="AB21" s="230"/>
      <c r="AC21" s="230"/>
      <c r="AD21" s="230"/>
      <c r="AE21" s="230"/>
      <c r="AF21" s="230"/>
      <c r="AG21" s="230"/>
      <c r="AH21" s="230"/>
      <c r="AI21" s="230"/>
      <c r="AJ21" s="230"/>
      <c r="AK21" s="230"/>
      <c r="AL21" s="230"/>
      <c r="AM21" s="230"/>
      <c r="AN21" s="230"/>
      <c r="AO21" s="230"/>
      <c r="AP21" s="230"/>
      <c r="AQ21" s="230"/>
      <c r="AR21" s="230"/>
      <c r="AS21" s="230"/>
      <c r="AT21" s="230"/>
      <c r="AU21" s="61"/>
    </row>
    <row r="22" spans="1:50">
      <c r="B22" s="143"/>
      <c r="C22" s="143"/>
      <c r="D22" s="143"/>
      <c r="E22" s="143"/>
      <c r="F22" s="143"/>
      <c r="G22" s="143"/>
      <c r="H22" s="143"/>
      <c r="I22" s="143"/>
      <c r="J22" s="143"/>
      <c r="K22" s="143"/>
      <c r="L22" s="143"/>
      <c r="M22" s="143"/>
      <c r="N22" s="143"/>
      <c r="O22" s="143"/>
      <c r="P22" s="143"/>
      <c r="Q22" s="143"/>
      <c r="R22" s="143"/>
      <c r="S22" s="143"/>
      <c r="T22" s="143"/>
      <c r="U22" s="143"/>
      <c r="V22" s="143"/>
      <c r="W22" s="143"/>
      <c r="X22" s="143"/>
      <c r="Y22" s="143"/>
      <c r="Z22" s="143"/>
      <c r="AA22" s="143"/>
      <c r="AB22" s="143"/>
      <c r="AC22" s="143"/>
      <c r="AD22" s="143"/>
      <c r="AE22" s="143"/>
      <c r="AF22" s="143"/>
      <c r="AG22" s="143"/>
      <c r="AH22" s="143"/>
      <c r="AI22" s="143"/>
      <c r="AJ22" s="143"/>
      <c r="AK22" s="143"/>
      <c r="AL22" s="143"/>
      <c r="AM22" s="143"/>
      <c r="AN22" s="143"/>
      <c r="AO22" s="143"/>
      <c r="AP22" s="143"/>
      <c r="AQ22" s="143"/>
      <c r="AR22" s="143"/>
      <c r="AS22" s="143"/>
      <c r="AT22" s="143"/>
    </row>
    <row r="23" spans="1:50">
      <c r="B23" s="231"/>
      <c r="C23" s="231"/>
      <c r="D23" s="231"/>
      <c r="E23" s="231"/>
      <c r="F23" s="231"/>
      <c r="G23" s="231"/>
      <c r="H23" s="231"/>
      <c r="I23" s="231"/>
      <c r="J23" s="231"/>
      <c r="K23" s="231"/>
      <c r="L23" s="231"/>
      <c r="M23" s="231"/>
      <c r="N23" s="231"/>
      <c r="O23" s="231"/>
      <c r="P23" s="231"/>
      <c r="Q23" s="231"/>
      <c r="R23" s="231"/>
      <c r="S23" s="231"/>
      <c r="T23" s="231"/>
      <c r="U23" s="231"/>
      <c r="V23" s="232"/>
      <c r="W23" s="232"/>
      <c r="X23" s="231"/>
      <c r="Y23" s="231"/>
      <c r="Z23" s="231"/>
      <c r="AA23" s="232"/>
      <c r="AB23" s="232"/>
      <c r="AC23" s="232"/>
      <c r="AD23" s="231"/>
      <c r="AE23" s="231"/>
      <c r="AF23" s="231"/>
      <c r="AG23" s="231"/>
      <c r="AH23" s="231"/>
      <c r="AI23" s="231"/>
      <c r="AJ23" s="231"/>
      <c r="AK23" s="231"/>
      <c r="AL23" s="231"/>
      <c r="AM23" s="231"/>
      <c r="AN23" s="231"/>
      <c r="AO23" s="231"/>
      <c r="AP23" s="231"/>
      <c r="AQ23" s="231"/>
      <c r="AR23" s="231"/>
      <c r="AS23" s="231"/>
      <c r="AT23" s="231"/>
    </row>
    <row r="24" spans="1:50">
      <c r="B24" s="231"/>
      <c r="C24" s="231"/>
      <c r="D24" s="231"/>
      <c r="E24" s="231"/>
      <c r="F24" s="231"/>
      <c r="G24" s="231"/>
      <c r="H24" s="231"/>
      <c r="I24" s="231"/>
      <c r="J24" s="231"/>
      <c r="K24" s="231"/>
      <c r="L24" s="231"/>
      <c r="M24" s="231"/>
      <c r="N24" s="231"/>
      <c r="O24" s="231"/>
      <c r="P24" s="231"/>
      <c r="Q24" s="231"/>
      <c r="R24" s="231"/>
      <c r="S24" s="231"/>
      <c r="T24" s="231"/>
      <c r="U24" s="231"/>
      <c r="V24" s="232"/>
      <c r="W24" s="232"/>
      <c r="X24" s="231"/>
      <c r="Y24" s="231"/>
      <c r="Z24" s="231"/>
      <c r="AA24" s="232"/>
      <c r="AB24" s="232"/>
      <c r="AC24" s="232"/>
      <c r="AD24" s="231"/>
      <c r="AE24" s="231"/>
      <c r="AF24" s="231"/>
      <c r="AG24" s="231"/>
      <c r="AH24" s="231"/>
      <c r="AI24" s="231"/>
      <c r="AJ24" s="231"/>
      <c r="AK24" s="231"/>
      <c r="AL24" s="231"/>
      <c r="AM24" s="231"/>
      <c r="AN24" s="231"/>
      <c r="AO24" s="231"/>
      <c r="AP24" s="231"/>
      <c r="AQ24" s="231"/>
      <c r="AR24" s="231"/>
      <c r="AS24" s="231"/>
      <c r="AT24" s="231"/>
    </row>
    <row r="25" spans="1:50">
      <c r="B25" s="233"/>
      <c r="C25" s="233"/>
      <c r="D25" s="233"/>
      <c r="E25" s="233"/>
      <c r="F25" s="233"/>
      <c r="G25" s="233"/>
      <c r="H25" s="233"/>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3"/>
      <c r="AF25" s="233"/>
      <c r="AG25" s="233"/>
      <c r="AH25" s="233"/>
      <c r="AI25" s="233"/>
      <c r="AJ25" s="233"/>
      <c r="AK25" s="233"/>
      <c r="AL25" s="233"/>
      <c r="AM25" s="233"/>
      <c r="AN25" s="233"/>
      <c r="AO25" s="233"/>
      <c r="AP25" s="233"/>
      <c r="AQ25" s="233"/>
      <c r="AR25" s="233"/>
      <c r="AS25" s="233"/>
      <c r="AT25" s="233"/>
    </row>
    <row r="26" spans="1:50">
      <c r="B26" s="231"/>
      <c r="C26" s="231"/>
      <c r="D26" s="231"/>
      <c r="E26" s="231"/>
      <c r="F26" s="231"/>
      <c r="G26" s="231"/>
      <c r="H26" s="231"/>
      <c r="I26" s="231"/>
      <c r="J26" s="231"/>
      <c r="K26" s="231"/>
      <c r="L26" s="231"/>
      <c r="M26" s="231"/>
      <c r="N26" s="231"/>
      <c r="O26" s="231"/>
      <c r="P26" s="231"/>
      <c r="Q26" s="231"/>
      <c r="R26" s="231"/>
      <c r="S26" s="231"/>
      <c r="T26" s="231"/>
      <c r="U26" s="231"/>
      <c r="V26" s="232"/>
      <c r="W26" s="232"/>
      <c r="X26" s="231"/>
      <c r="Y26" s="231"/>
      <c r="Z26" s="231"/>
      <c r="AA26" s="232"/>
      <c r="AB26" s="232"/>
      <c r="AC26" s="232"/>
      <c r="AD26" s="231"/>
      <c r="AE26" s="231"/>
      <c r="AF26" s="231"/>
      <c r="AG26" s="231"/>
      <c r="AH26" s="231"/>
      <c r="AI26" s="231"/>
      <c r="AJ26" s="231"/>
      <c r="AK26" s="231"/>
      <c r="AL26" s="231"/>
      <c r="AM26" s="231"/>
      <c r="AN26" s="231"/>
      <c r="AO26" s="231"/>
      <c r="AP26" s="231"/>
      <c r="AQ26" s="231"/>
      <c r="AR26" s="231"/>
      <c r="AS26" s="231"/>
      <c r="AT26" s="231"/>
    </row>
    <row r="27" spans="1:50">
      <c r="B27" s="233"/>
      <c r="C27" s="233"/>
      <c r="D27" s="233"/>
      <c r="E27" s="233"/>
      <c r="F27" s="233"/>
      <c r="G27" s="233"/>
      <c r="H27" s="233"/>
      <c r="I27" s="233"/>
      <c r="J27" s="233"/>
      <c r="K27" s="233"/>
      <c r="L27" s="233"/>
      <c r="M27" s="233"/>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row>
    <row r="28" spans="1:50">
      <c r="B28" s="143"/>
      <c r="C28" s="143"/>
      <c r="D28" s="143"/>
      <c r="E28" s="143"/>
      <c r="F28" s="143"/>
      <c r="G28" s="143"/>
      <c r="H28" s="143"/>
      <c r="I28" s="143"/>
      <c r="J28" s="143"/>
      <c r="K28" s="143"/>
      <c r="L28" s="143"/>
      <c r="M28" s="143"/>
      <c r="N28" s="143"/>
      <c r="O28" s="143"/>
      <c r="P28" s="143"/>
      <c r="Q28" s="143"/>
      <c r="R28" s="143"/>
      <c r="S28" s="143"/>
      <c r="T28" s="143"/>
      <c r="U28" s="143"/>
      <c r="V28" s="143"/>
      <c r="W28" s="143"/>
      <c r="X28" s="143"/>
      <c r="Y28" s="143"/>
      <c r="Z28" s="143"/>
      <c r="AA28" s="143"/>
      <c r="AB28" s="143"/>
      <c r="AC28" s="143"/>
      <c r="AD28" s="143"/>
      <c r="AE28" s="143"/>
      <c r="AF28" s="143"/>
      <c r="AG28" s="143"/>
      <c r="AH28" s="143"/>
      <c r="AI28" s="143"/>
      <c r="AJ28" s="143"/>
      <c r="AK28" s="143"/>
      <c r="AL28" s="143"/>
      <c r="AM28" s="143"/>
      <c r="AN28" s="143"/>
      <c r="AO28" s="143"/>
      <c r="AP28" s="143"/>
      <c r="AQ28" s="143"/>
      <c r="AR28" s="143"/>
      <c r="AS28" s="143"/>
      <c r="AT28" s="143"/>
    </row>
    <row r="29" spans="1:50">
      <c r="B29" s="143"/>
      <c r="C29" s="143"/>
      <c r="D29" s="143"/>
      <c r="E29" s="143"/>
      <c r="F29" s="143"/>
      <c r="G29" s="143"/>
      <c r="H29" s="143"/>
      <c r="I29" s="143"/>
      <c r="J29" s="143"/>
      <c r="K29" s="143"/>
      <c r="L29" s="143"/>
      <c r="M29" s="143"/>
      <c r="N29" s="143"/>
      <c r="O29" s="143"/>
      <c r="P29" s="143"/>
      <c r="Q29" s="143"/>
      <c r="R29" s="143"/>
      <c r="S29" s="143"/>
      <c r="T29" s="143"/>
      <c r="U29" s="143"/>
      <c r="V29" s="143"/>
      <c r="W29" s="143"/>
      <c r="X29" s="143"/>
      <c r="Y29" s="143"/>
      <c r="Z29" s="143"/>
      <c r="AA29" s="143"/>
      <c r="AB29" s="143"/>
      <c r="AC29" s="143"/>
      <c r="AD29" s="143"/>
      <c r="AE29" s="143"/>
      <c r="AF29" s="143"/>
      <c r="AG29" s="143"/>
      <c r="AH29" s="143"/>
      <c r="AI29" s="143"/>
      <c r="AJ29" s="143"/>
      <c r="AK29" s="143"/>
      <c r="AL29" s="143"/>
      <c r="AM29" s="143"/>
      <c r="AN29" s="143"/>
      <c r="AO29" s="143"/>
      <c r="AP29" s="143"/>
      <c r="AQ29" s="143"/>
      <c r="AR29" s="143"/>
      <c r="AS29" s="143"/>
      <c r="AT29" s="143"/>
    </row>
    <row r="30" spans="1:50">
      <c r="B30" s="143"/>
      <c r="C30" s="143"/>
      <c r="D30" s="143"/>
      <c r="E30" s="143"/>
      <c r="F30" s="143"/>
      <c r="G30" s="143"/>
      <c r="H30" s="143"/>
      <c r="I30" s="143"/>
      <c r="J30" s="143"/>
      <c r="K30" s="143"/>
      <c r="L30" s="143"/>
      <c r="M30" s="143"/>
      <c r="N30" s="143"/>
      <c r="O30" s="143"/>
      <c r="P30" s="143"/>
      <c r="Q30" s="143"/>
      <c r="R30" s="143"/>
      <c r="S30" s="143"/>
      <c r="T30" s="143"/>
      <c r="U30" s="143"/>
      <c r="V30" s="143"/>
      <c r="W30" s="143"/>
      <c r="X30" s="143"/>
      <c r="Y30" s="143"/>
      <c r="Z30" s="143"/>
      <c r="AA30" s="143"/>
      <c r="AB30" s="143"/>
      <c r="AC30" s="143"/>
      <c r="AD30" s="143"/>
      <c r="AE30" s="143"/>
      <c r="AF30" s="143"/>
      <c r="AG30" s="143"/>
      <c r="AH30" s="143"/>
      <c r="AI30" s="143"/>
      <c r="AJ30" s="143"/>
      <c r="AK30" s="143"/>
      <c r="AL30" s="143"/>
      <c r="AM30" s="143"/>
      <c r="AN30" s="143"/>
      <c r="AO30" s="143"/>
      <c r="AP30" s="143"/>
      <c r="AQ30" s="143"/>
      <c r="AR30" s="143"/>
      <c r="AS30" s="143"/>
      <c r="AT30" s="143"/>
    </row>
    <row r="31" spans="1:50">
      <c r="B31" s="143"/>
      <c r="C31" s="143"/>
      <c r="D31" s="143"/>
      <c r="E31" s="143"/>
      <c r="F31" s="143"/>
      <c r="G31" s="143"/>
      <c r="H31" s="143"/>
      <c r="I31" s="143"/>
      <c r="J31" s="143"/>
      <c r="K31" s="143"/>
      <c r="L31" s="143"/>
      <c r="M31" s="143"/>
      <c r="N31" s="143"/>
      <c r="O31" s="143"/>
      <c r="P31" s="143"/>
      <c r="Q31" s="143"/>
      <c r="R31" s="143"/>
      <c r="S31" s="143"/>
      <c r="T31" s="143"/>
      <c r="U31" s="143"/>
      <c r="V31" s="143"/>
      <c r="W31" s="143"/>
      <c r="X31" s="143"/>
      <c r="Y31" s="143"/>
      <c r="Z31" s="143"/>
      <c r="AA31" s="143"/>
      <c r="AB31" s="143"/>
      <c r="AC31" s="143"/>
      <c r="AD31" s="143"/>
      <c r="AE31" s="143"/>
      <c r="AF31" s="143"/>
      <c r="AG31" s="143"/>
      <c r="AH31" s="143"/>
      <c r="AI31" s="143"/>
      <c r="AJ31" s="143"/>
      <c r="AK31" s="143"/>
      <c r="AL31" s="143"/>
      <c r="AM31" s="143"/>
      <c r="AN31" s="143"/>
      <c r="AO31" s="143"/>
      <c r="AP31" s="143"/>
      <c r="AQ31" s="143"/>
      <c r="AR31" s="143"/>
      <c r="AS31" s="143"/>
      <c r="AT31" s="143"/>
    </row>
    <row r="32" spans="1:50">
      <c r="B32" s="143"/>
      <c r="C32" s="143"/>
      <c r="D32" s="143"/>
      <c r="E32" s="143"/>
      <c r="F32" s="143"/>
      <c r="G32" s="143"/>
      <c r="H32" s="143"/>
      <c r="I32" s="143"/>
      <c r="J32" s="143"/>
      <c r="K32" s="143"/>
      <c r="L32" s="143"/>
      <c r="M32" s="143"/>
      <c r="N32" s="143"/>
      <c r="O32" s="143"/>
      <c r="P32" s="143"/>
      <c r="Q32" s="143"/>
      <c r="R32" s="143"/>
      <c r="S32" s="143"/>
      <c r="T32" s="143"/>
      <c r="U32" s="143"/>
      <c r="V32" s="143"/>
      <c r="W32" s="143"/>
      <c r="X32" s="143"/>
      <c r="Y32" s="143"/>
      <c r="Z32" s="143"/>
      <c r="AA32" s="143"/>
      <c r="AB32" s="143"/>
      <c r="AC32" s="143"/>
      <c r="AD32" s="143"/>
      <c r="AE32" s="143"/>
      <c r="AF32" s="143"/>
      <c r="AG32" s="143"/>
      <c r="AH32" s="143"/>
      <c r="AI32" s="143"/>
      <c r="AJ32" s="143"/>
      <c r="AK32" s="143"/>
      <c r="AL32" s="143"/>
      <c r="AM32" s="143"/>
      <c r="AN32" s="143"/>
      <c r="AO32" s="143"/>
      <c r="AP32" s="143"/>
      <c r="AQ32" s="143"/>
      <c r="AR32" s="143"/>
      <c r="AS32" s="143"/>
      <c r="AT32" s="143"/>
    </row>
    <row r="33" spans="2:46">
      <c r="B33" s="143"/>
      <c r="C33" s="143"/>
      <c r="D33" s="143"/>
      <c r="E33" s="143"/>
      <c r="F33" s="143"/>
      <c r="G33" s="143"/>
      <c r="H33" s="143"/>
      <c r="I33" s="143"/>
      <c r="J33" s="143"/>
      <c r="K33" s="143"/>
      <c r="L33" s="143"/>
      <c r="M33" s="143"/>
      <c r="N33" s="143"/>
      <c r="O33" s="143"/>
      <c r="P33" s="143"/>
      <c r="Q33" s="143"/>
      <c r="R33" s="143"/>
      <c r="S33" s="143"/>
      <c r="T33" s="143"/>
      <c r="U33" s="143"/>
      <c r="V33" s="143"/>
      <c r="W33" s="143"/>
      <c r="X33" s="143"/>
      <c r="Y33" s="143"/>
      <c r="Z33" s="143"/>
      <c r="AA33" s="143"/>
      <c r="AB33" s="143"/>
      <c r="AC33" s="143"/>
      <c r="AD33" s="143"/>
      <c r="AE33" s="143"/>
      <c r="AF33" s="143"/>
      <c r="AG33" s="143"/>
      <c r="AH33" s="143"/>
      <c r="AI33" s="143"/>
      <c r="AJ33" s="143"/>
      <c r="AK33" s="143"/>
      <c r="AL33" s="143"/>
      <c r="AM33" s="143"/>
      <c r="AN33" s="143"/>
      <c r="AO33" s="143"/>
      <c r="AP33" s="143"/>
      <c r="AQ33" s="143"/>
      <c r="AR33" s="143"/>
      <c r="AS33" s="143"/>
      <c r="AT33" s="143"/>
    </row>
    <row r="34" spans="2:46">
      <c r="B34" s="143"/>
      <c r="C34" s="143"/>
      <c r="D34" s="143"/>
      <c r="E34" s="143"/>
      <c r="F34" s="143"/>
      <c r="G34" s="143"/>
      <c r="H34" s="143"/>
      <c r="I34" s="143"/>
      <c r="J34" s="143"/>
      <c r="K34" s="143"/>
      <c r="L34" s="143"/>
      <c r="M34" s="143"/>
      <c r="N34" s="143"/>
      <c r="O34" s="143"/>
      <c r="P34" s="143"/>
      <c r="Q34" s="143"/>
      <c r="R34" s="143"/>
      <c r="S34" s="143"/>
      <c r="T34" s="143"/>
      <c r="U34" s="143"/>
      <c r="V34" s="143"/>
      <c r="W34" s="143"/>
      <c r="X34" s="143"/>
      <c r="Y34" s="143"/>
      <c r="Z34" s="143"/>
      <c r="AA34" s="143"/>
      <c r="AB34" s="143"/>
      <c r="AC34" s="143"/>
      <c r="AD34" s="143"/>
      <c r="AE34" s="143"/>
      <c r="AF34" s="143"/>
      <c r="AG34" s="143"/>
      <c r="AH34" s="143"/>
      <c r="AI34" s="143"/>
      <c r="AJ34" s="143"/>
      <c r="AK34" s="143"/>
      <c r="AL34" s="143"/>
      <c r="AM34" s="143"/>
      <c r="AN34" s="143"/>
      <c r="AO34" s="143"/>
      <c r="AP34" s="143"/>
      <c r="AQ34" s="143"/>
      <c r="AR34" s="143"/>
      <c r="AS34" s="143"/>
      <c r="AT34" s="143"/>
    </row>
    <row r="35" spans="2:46">
      <c r="B35" s="143"/>
      <c r="C35" s="143"/>
      <c r="D35" s="143"/>
      <c r="E35" s="143"/>
      <c r="F35" s="143"/>
      <c r="G35" s="143"/>
      <c r="H35" s="143"/>
      <c r="I35" s="143"/>
      <c r="J35" s="143"/>
      <c r="K35" s="143"/>
      <c r="L35" s="143"/>
      <c r="M35" s="143"/>
      <c r="N35" s="143"/>
      <c r="O35" s="143"/>
      <c r="P35" s="143"/>
      <c r="Q35" s="143"/>
      <c r="R35" s="143"/>
      <c r="S35" s="143"/>
      <c r="T35" s="143"/>
      <c r="U35" s="143"/>
      <c r="V35" s="143"/>
      <c r="W35" s="143"/>
      <c r="X35" s="143"/>
      <c r="Y35" s="143"/>
      <c r="Z35" s="143"/>
      <c r="AA35" s="143"/>
      <c r="AB35" s="143"/>
      <c r="AC35" s="143"/>
      <c r="AD35" s="143"/>
      <c r="AE35" s="143"/>
      <c r="AF35" s="143"/>
      <c r="AG35" s="143"/>
      <c r="AH35" s="143"/>
      <c r="AI35" s="143"/>
      <c r="AJ35" s="143"/>
      <c r="AK35" s="143"/>
      <c r="AL35" s="143"/>
      <c r="AM35" s="143"/>
      <c r="AN35" s="143"/>
      <c r="AO35" s="143"/>
      <c r="AP35" s="143"/>
      <c r="AQ35" s="143"/>
      <c r="AR35" s="143"/>
      <c r="AS35" s="143"/>
      <c r="AT35" s="143"/>
    </row>
    <row r="36" spans="2:46">
      <c r="B36" s="143"/>
      <c r="C36" s="143"/>
      <c r="D36" s="143"/>
      <c r="E36" s="143"/>
      <c r="F36" s="143"/>
      <c r="G36" s="143"/>
      <c r="H36" s="143"/>
      <c r="I36" s="143"/>
      <c r="J36" s="143"/>
      <c r="K36" s="143"/>
      <c r="L36" s="143"/>
      <c r="M36" s="143"/>
      <c r="N36" s="143"/>
      <c r="O36" s="143"/>
      <c r="P36" s="143"/>
      <c r="Q36" s="143"/>
      <c r="R36" s="143"/>
      <c r="S36" s="143"/>
      <c r="T36" s="143"/>
      <c r="U36" s="143"/>
      <c r="V36" s="143"/>
      <c r="W36" s="143"/>
      <c r="X36" s="143"/>
      <c r="Y36" s="143"/>
      <c r="Z36" s="143"/>
      <c r="AA36" s="143"/>
      <c r="AB36" s="143"/>
      <c r="AC36" s="143"/>
      <c r="AD36" s="143"/>
      <c r="AE36" s="143"/>
      <c r="AF36" s="143"/>
      <c r="AG36" s="143"/>
      <c r="AH36" s="143"/>
      <c r="AI36" s="143"/>
      <c r="AJ36" s="143"/>
      <c r="AK36" s="143"/>
      <c r="AL36" s="143"/>
      <c r="AM36" s="143"/>
      <c r="AN36" s="143"/>
      <c r="AO36" s="143"/>
      <c r="AP36" s="143"/>
      <c r="AQ36" s="143"/>
      <c r="AR36" s="143"/>
      <c r="AS36" s="143"/>
      <c r="AT36" s="143"/>
    </row>
    <row r="37" spans="2:46">
      <c r="B37" s="143"/>
      <c r="C37" s="143"/>
      <c r="D37" s="143"/>
      <c r="E37" s="143"/>
      <c r="F37" s="143"/>
      <c r="G37" s="143"/>
      <c r="H37" s="143"/>
      <c r="I37" s="143"/>
      <c r="J37" s="143"/>
      <c r="K37" s="143"/>
      <c r="L37" s="143"/>
      <c r="M37" s="143"/>
      <c r="N37" s="143"/>
      <c r="O37" s="143"/>
      <c r="P37" s="143"/>
      <c r="Q37" s="143"/>
      <c r="R37" s="143"/>
      <c r="S37" s="143"/>
      <c r="T37" s="143"/>
      <c r="U37" s="143"/>
      <c r="V37" s="143"/>
      <c r="W37" s="143"/>
      <c r="X37" s="143"/>
      <c r="Y37" s="143"/>
      <c r="Z37" s="143"/>
      <c r="AA37" s="143"/>
      <c r="AB37" s="143"/>
      <c r="AC37" s="143"/>
      <c r="AD37" s="143"/>
      <c r="AE37" s="143"/>
      <c r="AF37" s="143"/>
      <c r="AG37" s="143"/>
      <c r="AH37" s="143"/>
      <c r="AI37" s="143"/>
      <c r="AJ37" s="143"/>
      <c r="AK37" s="143"/>
      <c r="AL37" s="143"/>
      <c r="AM37" s="143"/>
      <c r="AN37" s="143"/>
      <c r="AO37" s="143"/>
      <c r="AP37" s="143"/>
      <c r="AQ37" s="143"/>
      <c r="AR37" s="143"/>
      <c r="AS37" s="143"/>
      <c r="AT37" s="143"/>
    </row>
    <row r="38" spans="2:46">
      <c r="B38" s="143"/>
      <c r="C38" s="143"/>
      <c r="D38" s="143"/>
      <c r="E38" s="143"/>
      <c r="F38" s="143"/>
      <c r="G38" s="143"/>
      <c r="H38" s="143"/>
      <c r="I38" s="143"/>
      <c r="J38" s="143"/>
      <c r="K38" s="143"/>
      <c r="L38" s="143"/>
      <c r="M38" s="143"/>
      <c r="N38" s="143"/>
      <c r="O38" s="143"/>
      <c r="P38" s="143"/>
      <c r="Q38" s="143"/>
      <c r="R38" s="143"/>
      <c r="S38" s="143"/>
      <c r="T38" s="143"/>
      <c r="U38" s="143"/>
      <c r="V38" s="143"/>
      <c r="W38" s="143"/>
      <c r="X38" s="143"/>
      <c r="Y38" s="143"/>
      <c r="Z38" s="143"/>
      <c r="AA38" s="143"/>
      <c r="AB38" s="143"/>
      <c r="AC38" s="143"/>
      <c r="AD38" s="143"/>
      <c r="AE38" s="143"/>
      <c r="AF38" s="143"/>
      <c r="AG38" s="143"/>
      <c r="AH38" s="143"/>
      <c r="AI38" s="143"/>
      <c r="AJ38" s="143"/>
      <c r="AK38" s="143"/>
      <c r="AL38" s="143"/>
      <c r="AM38" s="143"/>
      <c r="AN38" s="143"/>
      <c r="AO38" s="143"/>
      <c r="AP38" s="143"/>
      <c r="AQ38" s="143"/>
      <c r="AR38" s="143"/>
      <c r="AS38" s="143"/>
      <c r="AT38" s="143"/>
    </row>
    <row r="39" spans="2:46">
      <c r="B39" s="143"/>
      <c r="C39" s="143"/>
      <c r="D39" s="143"/>
      <c r="E39" s="143"/>
      <c r="F39" s="143"/>
      <c r="G39" s="143"/>
      <c r="H39" s="143"/>
      <c r="I39" s="143"/>
      <c r="J39" s="143"/>
      <c r="K39" s="143"/>
      <c r="L39" s="143"/>
      <c r="M39" s="143"/>
      <c r="N39" s="143"/>
      <c r="O39" s="143"/>
      <c r="P39" s="143"/>
      <c r="Q39" s="143"/>
      <c r="R39" s="143"/>
      <c r="S39" s="143"/>
      <c r="T39" s="143"/>
      <c r="U39" s="143"/>
      <c r="V39" s="143"/>
      <c r="W39" s="143"/>
      <c r="X39" s="143"/>
      <c r="Y39" s="143"/>
      <c r="Z39" s="143"/>
      <c r="AA39" s="143"/>
      <c r="AB39" s="143"/>
      <c r="AC39" s="143"/>
      <c r="AD39" s="143"/>
      <c r="AE39" s="143"/>
      <c r="AF39" s="143"/>
      <c r="AG39" s="143"/>
      <c r="AH39" s="143"/>
      <c r="AI39" s="143"/>
      <c r="AJ39" s="143"/>
      <c r="AK39" s="143"/>
      <c r="AL39" s="143"/>
      <c r="AM39" s="143"/>
      <c r="AN39" s="143"/>
      <c r="AO39" s="143"/>
      <c r="AP39" s="143"/>
      <c r="AQ39" s="143"/>
      <c r="AR39" s="143"/>
      <c r="AS39" s="143"/>
      <c r="AT39" s="143"/>
    </row>
    <row r="40" spans="2:46">
      <c r="B40" s="143"/>
      <c r="C40" s="143"/>
      <c r="D40" s="143"/>
      <c r="E40" s="143"/>
      <c r="F40" s="143"/>
      <c r="G40" s="143"/>
      <c r="H40" s="143"/>
      <c r="I40" s="143"/>
      <c r="J40" s="143"/>
      <c r="K40" s="143"/>
      <c r="L40" s="143"/>
      <c r="M40" s="143"/>
      <c r="N40" s="143"/>
      <c r="O40" s="143"/>
      <c r="P40" s="143"/>
      <c r="Q40" s="143"/>
      <c r="R40" s="143"/>
      <c r="S40" s="143"/>
      <c r="T40" s="143"/>
      <c r="U40" s="143"/>
      <c r="V40" s="143"/>
      <c r="W40" s="143"/>
      <c r="X40" s="143"/>
      <c r="Y40" s="143"/>
      <c r="Z40" s="143"/>
      <c r="AA40" s="143"/>
      <c r="AB40" s="143"/>
      <c r="AC40" s="143"/>
      <c r="AD40" s="143"/>
      <c r="AE40" s="143"/>
      <c r="AF40" s="143"/>
      <c r="AG40" s="143"/>
      <c r="AH40" s="143"/>
      <c r="AI40" s="143"/>
      <c r="AJ40" s="143"/>
      <c r="AK40" s="143"/>
      <c r="AL40" s="143"/>
      <c r="AM40" s="143"/>
      <c r="AN40" s="143"/>
      <c r="AO40" s="143"/>
      <c r="AP40" s="143"/>
      <c r="AQ40" s="143"/>
      <c r="AR40" s="143"/>
      <c r="AS40" s="143"/>
      <c r="AT40" s="143"/>
    </row>
    <row r="41" spans="2:46">
      <c r="B41" s="143"/>
      <c r="C41" s="143"/>
      <c r="D41" s="143"/>
      <c r="E41" s="143"/>
      <c r="F41" s="143"/>
      <c r="G41" s="143"/>
      <c r="H41" s="143"/>
      <c r="I41" s="143"/>
      <c r="J41" s="143"/>
      <c r="K41" s="143"/>
      <c r="L41" s="143"/>
      <c r="M41" s="143"/>
      <c r="N41" s="143"/>
      <c r="O41" s="143"/>
      <c r="P41" s="143"/>
      <c r="Q41" s="143"/>
      <c r="R41" s="143"/>
      <c r="S41" s="143"/>
      <c r="T41" s="143"/>
      <c r="U41" s="143"/>
      <c r="V41" s="143"/>
      <c r="W41" s="143"/>
      <c r="X41" s="143"/>
      <c r="Y41" s="143"/>
      <c r="Z41" s="143"/>
      <c r="AA41" s="143"/>
      <c r="AB41" s="143"/>
      <c r="AC41" s="143"/>
      <c r="AD41" s="143"/>
      <c r="AE41" s="143"/>
      <c r="AF41" s="143"/>
      <c r="AG41" s="143"/>
      <c r="AH41" s="143"/>
      <c r="AI41" s="143"/>
      <c r="AJ41" s="143"/>
      <c r="AK41" s="143"/>
      <c r="AL41" s="143"/>
      <c r="AM41" s="143"/>
      <c r="AN41" s="143"/>
      <c r="AO41" s="143"/>
      <c r="AP41" s="143"/>
      <c r="AQ41" s="143"/>
      <c r="AR41" s="143"/>
      <c r="AS41" s="143"/>
      <c r="AT41" s="143"/>
    </row>
    <row r="42" spans="2:46">
      <c r="B42" s="143"/>
      <c r="C42" s="143"/>
      <c r="D42" s="143"/>
      <c r="E42" s="143"/>
      <c r="F42" s="143"/>
      <c r="G42" s="143"/>
      <c r="H42" s="143"/>
      <c r="I42" s="143"/>
      <c r="J42" s="143"/>
      <c r="K42" s="143"/>
      <c r="L42" s="143"/>
      <c r="M42" s="143"/>
      <c r="N42" s="143"/>
      <c r="O42" s="143"/>
      <c r="P42" s="143"/>
      <c r="Q42" s="143"/>
      <c r="R42" s="143"/>
      <c r="S42" s="143"/>
      <c r="T42" s="143"/>
      <c r="U42" s="143"/>
      <c r="V42" s="143"/>
      <c r="W42" s="143"/>
      <c r="X42" s="143"/>
      <c r="Y42" s="143"/>
      <c r="Z42" s="143"/>
      <c r="AA42" s="143"/>
      <c r="AB42" s="143"/>
      <c r="AC42" s="143"/>
      <c r="AD42" s="143"/>
      <c r="AE42" s="143"/>
      <c r="AF42" s="143"/>
      <c r="AG42" s="143"/>
      <c r="AH42" s="143"/>
      <c r="AI42" s="143"/>
      <c r="AJ42" s="143"/>
      <c r="AK42" s="143"/>
      <c r="AL42" s="143"/>
      <c r="AM42" s="143"/>
      <c r="AN42" s="143"/>
      <c r="AO42" s="143"/>
      <c r="AP42" s="143"/>
      <c r="AQ42" s="143"/>
      <c r="AR42" s="143"/>
      <c r="AS42" s="143"/>
      <c r="AT42" s="143"/>
    </row>
    <row r="43" spans="2:46">
      <c r="B43" s="143"/>
      <c r="C43" s="143"/>
      <c r="D43" s="143"/>
      <c r="E43" s="143"/>
      <c r="F43" s="143"/>
      <c r="G43" s="143"/>
      <c r="H43" s="143"/>
      <c r="I43" s="143"/>
      <c r="J43" s="143"/>
      <c r="K43" s="143"/>
      <c r="L43" s="143"/>
      <c r="M43" s="143"/>
      <c r="N43" s="143"/>
      <c r="O43" s="143"/>
      <c r="P43" s="143"/>
      <c r="Q43" s="143"/>
      <c r="R43" s="143"/>
      <c r="S43" s="143"/>
      <c r="T43" s="143"/>
      <c r="U43" s="143"/>
      <c r="V43" s="143"/>
      <c r="W43" s="143"/>
      <c r="X43" s="143"/>
      <c r="Y43" s="143"/>
      <c r="Z43" s="143"/>
      <c r="AA43" s="143"/>
      <c r="AB43" s="143"/>
      <c r="AC43" s="143"/>
      <c r="AD43" s="143"/>
      <c r="AE43" s="143"/>
      <c r="AF43" s="143"/>
      <c r="AG43" s="143"/>
      <c r="AH43" s="143"/>
      <c r="AI43" s="143"/>
      <c r="AJ43" s="143"/>
      <c r="AK43" s="143"/>
      <c r="AL43" s="143"/>
      <c r="AM43" s="143"/>
      <c r="AN43" s="143"/>
      <c r="AO43" s="143"/>
      <c r="AP43" s="143"/>
      <c r="AQ43" s="143"/>
      <c r="AR43" s="143"/>
      <c r="AS43" s="143"/>
      <c r="AT43" s="143"/>
    </row>
    <row r="44" spans="2:46">
      <c r="B44" s="143"/>
      <c r="C44" s="143"/>
      <c r="D44" s="143"/>
      <c r="E44" s="143"/>
      <c r="F44" s="143"/>
      <c r="G44" s="143"/>
      <c r="H44" s="143"/>
      <c r="I44" s="143"/>
      <c r="J44" s="143"/>
      <c r="K44" s="143"/>
      <c r="L44" s="143"/>
      <c r="M44" s="143"/>
      <c r="N44" s="143"/>
      <c r="O44" s="143"/>
      <c r="P44" s="143"/>
      <c r="Q44" s="143"/>
      <c r="R44" s="143"/>
      <c r="S44" s="143"/>
      <c r="T44" s="143"/>
      <c r="U44" s="143"/>
      <c r="V44" s="143"/>
      <c r="W44" s="143"/>
      <c r="X44" s="143"/>
      <c r="Y44" s="143"/>
      <c r="Z44" s="143"/>
      <c r="AA44" s="143"/>
      <c r="AB44" s="143"/>
      <c r="AC44" s="143"/>
      <c r="AD44" s="143"/>
      <c r="AE44" s="143"/>
      <c r="AF44" s="143"/>
      <c r="AG44" s="143"/>
      <c r="AH44" s="143"/>
      <c r="AI44" s="143"/>
      <c r="AJ44" s="143"/>
      <c r="AK44" s="143"/>
      <c r="AL44" s="143"/>
      <c r="AM44" s="143"/>
      <c r="AN44" s="143"/>
      <c r="AO44" s="143"/>
      <c r="AP44" s="143"/>
      <c r="AQ44" s="143"/>
      <c r="AR44" s="143"/>
      <c r="AS44" s="143"/>
      <c r="AT44" s="143"/>
    </row>
    <row r="45" spans="2:46">
      <c r="B45" s="143"/>
      <c r="C45" s="143"/>
      <c r="D45" s="143"/>
      <c r="E45" s="143"/>
      <c r="F45" s="143"/>
      <c r="G45" s="143"/>
      <c r="H45" s="143"/>
      <c r="I45" s="143"/>
      <c r="J45" s="143"/>
      <c r="K45" s="143"/>
      <c r="L45" s="143"/>
      <c r="M45" s="143"/>
      <c r="N45" s="143"/>
      <c r="O45" s="143"/>
      <c r="P45" s="143"/>
      <c r="Q45" s="143"/>
      <c r="R45" s="143"/>
      <c r="S45" s="143"/>
      <c r="T45" s="143"/>
      <c r="U45" s="143"/>
      <c r="V45" s="143"/>
      <c r="W45" s="143"/>
      <c r="X45" s="143"/>
      <c r="Y45" s="143"/>
      <c r="Z45" s="143"/>
      <c r="AA45" s="143"/>
      <c r="AB45" s="143"/>
      <c r="AC45" s="143"/>
      <c r="AD45" s="143"/>
      <c r="AE45" s="143"/>
      <c r="AF45" s="143"/>
      <c r="AG45" s="143"/>
      <c r="AH45" s="143"/>
      <c r="AI45" s="143"/>
      <c r="AJ45" s="143"/>
      <c r="AK45" s="143"/>
      <c r="AL45" s="143"/>
      <c r="AM45" s="143"/>
      <c r="AN45" s="143"/>
      <c r="AO45" s="143"/>
      <c r="AP45" s="143"/>
      <c r="AQ45" s="143"/>
      <c r="AR45" s="143"/>
      <c r="AS45" s="143"/>
      <c r="AT45" s="143"/>
    </row>
    <row r="46" spans="2:46">
      <c r="B46" s="143"/>
      <c r="C46" s="143"/>
      <c r="D46" s="143"/>
      <c r="E46" s="143"/>
      <c r="F46" s="143"/>
      <c r="G46" s="143"/>
      <c r="H46" s="143"/>
      <c r="I46" s="143"/>
      <c r="J46" s="143"/>
      <c r="K46" s="143"/>
      <c r="L46" s="143"/>
      <c r="M46" s="143"/>
      <c r="N46" s="143"/>
      <c r="O46" s="143"/>
      <c r="P46" s="143"/>
      <c r="Q46" s="143"/>
      <c r="R46" s="143"/>
      <c r="S46" s="143"/>
      <c r="T46" s="143"/>
      <c r="U46" s="143"/>
      <c r="V46" s="143"/>
      <c r="W46" s="143"/>
      <c r="X46" s="143"/>
      <c r="Y46" s="143"/>
      <c r="Z46" s="143"/>
      <c r="AA46" s="143"/>
      <c r="AB46" s="143"/>
      <c r="AC46" s="143"/>
      <c r="AD46" s="143"/>
      <c r="AE46" s="143"/>
      <c r="AF46" s="143"/>
      <c r="AG46" s="143"/>
      <c r="AH46" s="143"/>
      <c r="AI46" s="143"/>
      <c r="AJ46" s="143"/>
      <c r="AK46" s="143"/>
      <c r="AL46" s="143"/>
      <c r="AM46" s="143"/>
      <c r="AN46" s="143"/>
      <c r="AO46" s="143"/>
      <c r="AP46" s="143"/>
      <c r="AQ46" s="143"/>
      <c r="AR46" s="143"/>
      <c r="AS46" s="143"/>
      <c r="AT46" s="143"/>
    </row>
    <row r="47" spans="2:46">
      <c r="B47" s="143"/>
      <c r="C47" s="143"/>
      <c r="D47" s="143"/>
      <c r="E47" s="143"/>
      <c r="F47" s="143"/>
      <c r="G47" s="143"/>
      <c r="H47" s="143"/>
      <c r="I47" s="143"/>
      <c r="J47" s="143"/>
      <c r="K47" s="143"/>
      <c r="L47" s="143"/>
      <c r="M47" s="143"/>
      <c r="N47" s="143"/>
      <c r="O47" s="143"/>
      <c r="P47" s="143"/>
      <c r="Q47" s="143"/>
      <c r="R47" s="143"/>
      <c r="S47" s="143"/>
      <c r="T47" s="143"/>
      <c r="U47" s="143"/>
      <c r="V47" s="143"/>
      <c r="W47" s="143"/>
      <c r="X47" s="143"/>
      <c r="Y47" s="143"/>
      <c r="Z47" s="143"/>
      <c r="AA47" s="143"/>
      <c r="AB47" s="143"/>
      <c r="AC47" s="143"/>
      <c r="AD47" s="143"/>
      <c r="AE47" s="143"/>
      <c r="AF47" s="143"/>
      <c r="AG47" s="143"/>
      <c r="AH47" s="143"/>
      <c r="AI47" s="143"/>
      <c r="AJ47" s="143"/>
      <c r="AK47" s="143"/>
      <c r="AL47" s="143"/>
      <c r="AM47" s="143"/>
      <c r="AN47" s="143"/>
      <c r="AO47" s="143"/>
      <c r="AP47" s="143"/>
      <c r="AQ47" s="143"/>
      <c r="AR47" s="143"/>
      <c r="AS47" s="143"/>
      <c r="AT47" s="143"/>
    </row>
    <row r="48" spans="2:46">
      <c r="B48" s="143"/>
      <c r="C48" s="143"/>
      <c r="D48" s="143"/>
      <c r="E48" s="143"/>
      <c r="F48" s="143"/>
      <c r="G48" s="143"/>
      <c r="H48" s="143"/>
      <c r="I48" s="143"/>
      <c r="J48" s="143"/>
      <c r="K48" s="143"/>
      <c r="L48" s="143"/>
      <c r="M48" s="143"/>
      <c r="N48" s="143"/>
      <c r="O48" s="143"/>
      <c r="P48" s="143"/>
      <c r="Q48" s="143"/>
      <c r="R48" s="143"/>
      <c r="S48" s="143"/>
      <c r="T48" s="143"/>
      <c r="U48" s="143"/>
      <c r="V48" s="143"/>
      <c r="W48" s="143"/>
      <c r="X48" s="143"/>
      <c r="Y48" s="143"/>
      <c r="Z48" s="143"/>
      <c r="AA48" s="143"/>
      <c r="AB48" s="143"/>
      <c r="AC48" s="143"/>
      <c r="AD48" s="143"/>
      <c r="AE48" s="143"/>
      <c r="AF48" s="143"/>
      <c r="AG48" s="143"/>
      <c r="AH48" s="143"/>
      <c r="AI48" s="143"/>
      <c r="AJ48" s="143"/>
      <c r="AK48" s="143"/>
      <c r="AL48" s="143"/>
      <c r="AM48" s="143"/>
      <c r="AN48" s="143"/>
      <c r="AO48" s="143"/>
      <c r="AP48" s="143"/>
      <c r="AQ48" s="143"/>
      <c r="AR48" s="143"/>
      <c r="AS48" s="143"/>
      <c r="AT48" s="143"/>
    </row>
    <row r="49" spans="2:46">
      <c r="B49" s="143"/>
      <c r="C49" s="143"/>
      <c r="D49" s="143"/>
      <c r="E49" s="143"/>
      <c r="F49" s="143"/>
      <c r="G49" s="143"/>
      <c r="H49" s="143"/>
      <c r="I49" s="143"/>
      <c r="J49" s="143"/>
      <c r="K49" s="143"/>
      <c r="L49" s="143"/>
      <c r="M49" s="143"/>
      <c r="N49" s="143"/>
      <c r="O49" s="143"/>
      <c r="P49" s="143"/>
      <c r="Q49" s="143"/>
      <c r="R49" s="143"/>
      <c r="S49" s="143"/>
      <c r="T49" s="143"/>
      <c r="U49" s="143"/>
      <c r="V49" s="143"/>
      <c r="W49" s="143"/>
      <c r="X49" s="143"/>
      <c r="Y49" s="143"/>
      <c r="Z49" s="143"/>
      <c r="AA49" s="143"/>
      <c r="AB49" s="143"/>
      <c r="AC49" s="143"/>
      <c r="AD49" s="143"/>
      <c r="AE49" s="143"/>
      <c r="AF49" s="143"/>
      <c r="AG49" s="143"/>
      <c r="AH49" s="143"/>
      <c r="AI49" s="143"/>
      <c r="AJ49" s="143"/>
      <c r="AK49" s="143"/>
      <c r="AL49" s="143"/>
      <c r="AM49" s="143"/>
      <c r="AN49" s="143"/>
      <c r="AO49" s="143"/>
      <c r="AP49" s="143"/>
      <c r="AQ49" s="143"/>
      <c r="AR49" s="143"/>
      <c r="AS49" s="143"/>
      <c r="AT49" s="143"/>
    </row>
    <row r="50" spans="2:46">
      <c r="B50" s="143"/>
      <c r="C50" s="143"/>
      <c r="D50" s="143"/>
      <c r="E50" s="143"/>
      <c r="F50" s="143"/>
      <c r="G50" s="143"/>
      <c r="H50" s="143"/>
      <c r="I50" s="143"/>
      <c r="J50" s="143"/>
      <c r="K50" s="143"/>
      <c r="L50" s="143"/>
      <c r="M50" s="143"/>
      <c r="N50" s="143"/>
      <c r="O50" s="143"/>
      <c r="P50" s="143"/>
      <c r="Q50" s="143"/>
      <c r="R50" s="143"/>
      <c r="S50" s="143"/>
      <c r="T50" s="143"/>
      <c r="U50" s="143"/>
      <c r="V50" s="143"/>
      <c r="W50" s="143"/>
      <c r="X50" s="143"/>
      <c r="Y50" s="143"/>
      <c r="Z50" s="143"/>
      <c r="AA50" s="143"/>
      <c r="AB50" s="143"/>
      <c r="AC50" s="143"/>
      <c r="AD50" s="143"/>
      <c r="AE50" s="143"/>
      <c r="AF50" s="143"/>
      <c r="AG50" s="143"/>
      <c r="AH50" s="143"/>
      <c r="AI50" s="143"/>
      <c r="AJ50" s="143"/>
      <c r="AK50" s="143"/>
      <c r="AL50" s="143"/>
      <c r="AM50" s="143"/>
      <c r="AN50" s="143"/>
      <c r="AO50" s="143"/>
      <c r="AP50" s="143"/>
      <c r="AQ50" s="143"/>
      <c r="AR50" s="143"/>
      <c r="AS50" s="143"/>
      <c r="AT50" s="143"/>
    </row>
    <row r="51" spans="2:46">
      <c r="B51" s="143"/>
      <c r="C51" s="143"/>
      <c r="D51" s="143"/>
      <c r="E51" s="143"/>
      <c r="F51" s="143"/>
      <c r="G51" s="143"/>
      <c r="H51" s="143"/>
      <c r="I51" s="143"/>
      <c r="J51" s="143"/>
      <c r="K51" s="143"/>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43"/>
      <c r="AP51" s="143"/>
      <c r="AQ51" s="143"/>
      <c r="AR51" s="143"/>
      <c r="AS51" s="143"/>
      <c r="AT51" s="143"/>
    </row>
    <row r="52" spans="2:46">
      <c r="B52" s="143"/>
      <c r="C52" s="143"/>
      <c r="D52" s="143"/>
      <c r="E52" s="143"/>
      <c r="F52" s="143"/>
      <c r="G52" s="143"/>
      <c r="H52" s="143"/>
      <c r="I52" s="143"/>
      <c r="J52" s="143"/>
      <c r="K52" s="143"/>
      <c r="L52" s="143"/>
      <c r="M52" s="143"/>
      <c r="N52" s="143"/>
      <c r="O52" s="143"/>
      <c r="P52" s="143"/>
      <c r="Q52" s="143"/>
      <c r="R52" s="143"/>
      <c r="S52" s="143"/>
      <c r="T52" s="143"/>
      <c r="U52" s="143"/>
      <c r="V52" s="143"/>
      <c r="W52" s="143"/>
      <c r="X52" s="143"/>
      <c r="Y52" s="143"/>
      <c r="Z52" s="143"/>
      <c r="AA52" s="143"/>
      <c r="AB52" s="143"/>
      <c r="AC52" s="143"/>
      <c r="AD52" s="143"/>
      <c r="AE52" s="143"/>
      <c r="AF52" s="143"/>
      <c r="AG52" s="143"/>
      <c r="AH52" s="143"/>
      <c r="AI52" s="143"/>
      <c r="AJ52" s="143"/>
      <c r="AK52" s="143"/>
      <c r="AL52" s="143"/>
      <c r="AM52" s="143"/>
      <c r="AN52" s="143"/>
      <c r="AO52" s="143"/>
      <c r="AP52" s="143"/>
      <c r="AQ52" s="143"/>
      <c r="AR52" s="143"/>
      <c r="AS52" s="143"/>
      <c r="AT52" s="143"/>
    </row>
    <row r="53" spans="2:46">
      <c r="B53" s="143"/>
      <c r="C53" s="143"/>
      <c r="D53" s="143"/>
      <c r="E53" s="143"/>
      <c r="F53" s="143"/>
      <c r="G53" s="143"/>
      <c r="H53" s="143"/>
      <c r="I53" s="143"/>
      <c r="J53" s="143"/>
      <c r="K53" s="143"/>
      <c r="L53" s="143"/>
      <c r="M53" s="143"/>
      <c r="N53" s="143"/>
      <c r="O53" s="143"/>
      <c r="P53" s="143"/>
      <c r="Q53" s="143"/>
      <c r="R53" s="143"/>
      <c r="S53" s="143"/>
      <c r="T53" s="143"/>
      <c r="U53" s="143"/>
      <c r="V53" s="143"/>
      <c r="W53" s="143"/>
      <c r="X53" s="143"/>
      <c r="Y53" s="143"/>
      <c r="Z53" s="143"/>
      <c r="AA53" s="143"/>
      <c r="AB53" s="143"/>
      <c r="AC53" s="143"/>
      <c r="AD53" s="143"/>
      <c r="AE53" s="143"/>
      <c r="AF53" s="143"/>
      <c r="AG53" s="143"/>
      <c r="AH53" s="143"/>
      <c r="AI53" s="143"/>
      <c r="AJ53" s="143"/>
      <c r="AK53" s="143"/>
      <c r="AL53" s="143"/>
      <c r="AM53" s="143"/>
      <c r="AN53" s="143"/>
      <c r="AO53" s="143"/>
      <c r="AP53" s="143"/>
      <c r="AQ53" s="143"/>
      <c r="AR53" s="143"/>
      <c r="AS53" s="143"/>
      <c r="AT53" s="143"/>
    </row>
    <row r="54" spans="2:46">
      <c r="B54" s="143"/>
      <c r="C54" s="143"/>
      <c r="D54" s="143"/>
      <c r="E54" s="143"/>
      <c r="F54" s="143"/>
      <c r="G54" s="143"/>
      <c r="H54" s="143"/>
      <c r="I54" s="143"/>
      <c r="J54" s="143"/>
      <c r="K54" s="143"/>
      <c r="L54" s="143"/>
      <c r="M54" s="143"/>
      <c r="N54" s="143"/>
      <c r="O54" s="143"/>
      <c r="P54" s="143"/>
      <c r="Q54" s="143"/>
      <c r="R54" s="143"/>
      <c r="S54" s="143"/>
      <c r="T54" s="143"/>
      <c r="U54" s="143"/>
      <c r="V54" s="143"/>
      <c r="W54" s="143"/>
      <c r="X54" s="143"/>
      <c r="Y54" s="143"/>
      <c r="Z54" s="143"/>
      <c r="AA54" s="143"/>
      <c r="AB54" s="143"/>
      <c r="AC54" s="143"/>
      <c r="AD54" s="143"/>
      <c r="AE54" s="143"/>
      <c r="AF54" s="143"/>
      <c r="AG54" s="143"/>
      <c r="AH54" s="143"/>
      <c r="AI54" s="143"/>
      <c r="AJ54" s="143"/>
      <c r="AK54" s="143"/>
      <c r="AL54" s="143"/>
      <c r="AM54" s="143"/>
      <c r="AN54" s="143"/>
      <c r="AO54" s="143"/>
      <c r="AP54" s="143"/>
      <c r="AQ54" s="143"/>
      <c r="AR54" s="143"/>
      <c r="AS54" s="143"/>
      <c r="AT54" s="143"/>
    </row>
    <row r="55" spans="2:46">
      <c r="B55" s="143"/>
      <c r="C55" s="143"/>
      <c r="D55" s="143"/>
      <c r="E55" s="143"/>
      <c r="F55" s="143"/>
      <c r="G55" s="143"/>
      <c r="H55" s="143"/>
      <c r="I55" s="143"/>
      <c r="J55" s="143"/>
      <c r="K55" s="143"/>
      <c r="L55" s="143"/>
      <c r="M55" s="143"/>
      <c r="N55" s="143"/>
      <c r="O55" s="143"/>
      <c r="P55" s="143"/>
      <c r="Q55" s="143"/>
      <c r="R55" s="143"/>
      <c r="S55" s="143"/>
      <c r="T55" s="143"/>
      <c r="U55" s="143"/>
      <c r="V55" s="143"/>
      <c r="W55" s="143"/>
      <c r="X55" s="143"/>
      <c r="Y55" s="143"/>
      <c r="Z55" s="143"/>
      <c r="AA55" s="143"/>
      <c r="AB55" s="143"/>
      <c r="AC55" s="143"/>
      <c r="AD55" s="143"/>
      <c r="AE55" s="143"/>
      <c r="AF55" s="143"/>
      <c r="AG55" s="143"/>
      <c r="AH55" s="143"/>
      <c r="AI55" s="143"/>
      <c r="AJ55" s="143"/>
      <c r="AK55" s="143"/>
      <c r="AL55" s="143"/>
      <c r="AM55" s="143"/>
      <c r="AN55" s="143"/>
      <c r="AO55" s="143"/>
      <c r="AP55" s="143"/>
      <c r="AQ55" s="143"/>
      <c r="AR55" s="143"/>
      <c r="AS55" s="143"/>
      <c r="AT55" s="143"/>
    </row>
    <row r="56" spans="2:46">
      <c r="B56" s="143"/>
      <c r="C56" s="143"/>
      <c r="D56" s="143"/>
      <c r="E56" s="143"/>
      <c r="F56" s="143"/>
      <c r="G56" s="143"/>
      <c r="H56" s="143"/>
      <c r="I56" s="143"/>
      <c r="J56" s="143"/>
      <c r="K56" s="143"/>
      <c r="L56" s="143"/>
      <c r="M56" s="143"/>
      <c r="N56" s="143"/>
      <c r="O56" s="143"/>
      <c r="P56" s="143"/>
      <c r="Q56" s="143"/>
      <c r="R56" s="143"/>
      <c r="S56" s="143"/>
      <c r="T56" s="143"/>
      <c r="U56" s="143"/>
      <c r="V56" s="143"/>
      <c r="W56" s="143"/>
      <c r="X56" s="143"/>
      <c r="Y56" s="143"/>
      <c r="Z56" s="143"/>
      <c r="AA56" s="143"/>
      <c r="AB56" s="143"/>
      <c r="AC56" s="143"/>
      <c r="AD56" s="143"/>
      <c r="AE56" s="143"/>
      <c r="AF56" s="143"/>
      <c r="AG56" s="143"/>
      <c r="AH56" s="143"/>
      <c r="AI56" s="143"/>
      <c r="AJ56" s="143"/>
      <c r="AK56" s="143"/>
      <c r="AL56" s="143"/>
      <c r="AM56" s="143"/>
      <c r="AN56" s="143"/>
      <c r="AO56" s="143"/>
      <c r="AP56" s="143"/>
      <c r="AQ56" s="143"/>
      <c r="AR56" s="143"/>
      <c r="AS56" s="143"/>
      <c r="AT56" s="143"/>
    </row>
    <row r="57" spans="2:46">
      <c r="B57" s="143"/>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143"/>
      <c r="AB57" s="143"/>
      <c r="AC57" s="143"/>
      <c r="AD57" s="143"/>
      <c r="AE57" s="143"/>
      <c r="AF57" s="143"/>
      <c r="AG57" s="143"/>
      <c r="AH57" s="143"/>
      <c r="AI57" s="143"/>
      <c r="AJ57" s="143"/>
      <c r="AK57" s="143"/>
      <c r="AL57" s="143"/>
      <c r="AM57" s="143"/>
      <c r="AN57" s="143"/>
      <c r="AO57" s="143"/>
      <c r="AP57" s="143"/>
      <c r="AQ57" s="143"/>
      <c r="AR57" s="143"/>
      <c r="AS57" s="143"/>
      <c r="AT57" s="143"/>
    </row>
    <row r="58" spans="2:46">
      <c r="B58" s="143"/>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143"/>
      <c r="AB58" s="143"/>
      <c r="AC58" s="143"/>
      <c r="AD58" s="143"/>
      <c r="AE58" s="143"/>
      <c r="AF58" s="143"/>
      <c r="AG58" s="143"/>
      <c r="AH58" s="143"/>
      <c r="AI58" s="143"/>
      <c r="AJ58" s="143"/>
      <c r="AK58" s="143"/>
      <c r="AL58" s="143"/>
      <c r="AM58" s="143"/>
      <c r="AN58" s="143"/>
      <c r="AO58" s="143"/>
      <c r="AP58" s="143"/>
      <c r="AQ58" s="143"/>
      <c r="AR58" s="143"/>
      <c r="AS58" s="143"/>
      <c r="AT58" s="143"/>
    </row>
    <row r="59" spans="2:46">
      <c r="B59" s="143"/>
      <c r="C59" s="143"/>
      <c r="D59" s="143"/>
      <c r="E59" s="143"/>
      <c r="F59" s="143"/>
      <c r="G59" s="143"/>
      <c r="H59" s="143"/>
      <c r="I59" s="143"/>
      <c r="J59" s="143"/>
      <c r="K59" s="143"/>
      <c r="L59" s="143"/>
      <c r="M59" s="143"/>
      <c r="N59" s="143"/>
      <c r="O59" s="143"/>
      <c r="P59" s="143"/>
      <c r="Q59" s="143"/>
      <c r="R59" s="143"/>
      <c r="S59" s="143"/>
      <c r="T59" s="143"/>
      <c r="U59" s="143"/>
      <c r="V59" s="143"/>
      <c r="W59" s="143"/>
      <c r="X59" s="143"/>
      <c r="Y59" s="143"/>
      <c r="Z59" s="143"/>
      <c r="AA59" s="143"/>
      <c r="AB59" s="143"/>
      <c r="AC59" s="143"/>
      <c r="AD59" s="143"/>
      <c r="AE59" s="143"/>
      <c r="AF59" s="143"/>
      <c r="AG59" s="143"/>
      <c r="AH59" s="143"/>
      <c r="AI59" s="143"/>
      <c r="AJ59" s="143"/>
      <c r="AK59" s="143"/>
      <c r="AL59" s="143"/>
      <c r="AM59" s="143"/>
      <c r="AN59" s="143"/>
      <c r="AO59" s="143"/>
      <c r="AP59" s="143"/>
      <c r="AQ59" s="143"/>
      <c r="AR59" s="143"/>
      <c r="AS59" s="143"/>
      <c r="AT59" s="143"/>
    </row>
    <row r="60" spans="2:46">
      <c r="B60" s="143"/>
      <c r="C60" s="143"/>
      <c r="D60" s="143"/>
      <c r="E60" s="143"/>
      <c r="F60" s="143"/>
      <c r="G60" s="143"/>
      <c r="H60" s="143"/>
      <c r="I60" s="143"/>
      <c r="J60" s="143"/>
      <c r="K60" s="143"/>
      <c r="L60" s="143"/>
      <c r="M60" s="143"/>
      <c r="N60" s="143"/>
      <c r="O60" s="143"/>
      <c r="P60" s="143"/>
      <c r="Q60" s="143"/>
      <c r="R60" s="143"/>
      <c r="S60" s="143"/>
      <c r="T60" s="143"/>
      <c r="U60" s="143"/>
      <c r="V60" s="143"/>
      <c r="W60" s="143"/>
      <c r="X60" s="143"/>
      <c r="Y60" s="143"/>
      <c r="Z60" s="143"/>
      <c r="AA60" s="143"/>
      <c r="AB60" s="143"/>
      <c r="AC60" s="143"/>
      <c r="AD60" s="143"/>
      <c r="AE60" s="143"/>
      <c r="AF60" s="143"/>
      <c r="AG60" s="143"/>
      <c r="AH60" s="143"/>
      <c r="AI60" s="143"/>
      <c r="AJ60" s="143"/>
      <c r="AK60" s="143"/>
      <c r="AL60" s="143"/>
      <c r="AM60" s="143"/>
      <c r="AN60" s="143"/>
      <c r="AO60" s="143"/>
      <c r="AP60" s="143"/>
      <c r="AQ60" s="143"/>
      <c r="AR60" s="143"/>
      <c r="AS60" s="143"/>
      <c r="AT60" s="143"/>
    </row>
    <row r="61" spans="2:46">
      <c r="B61" s="143"/>
      <c r="C61" s="143"/>
      <c r="D61" s="143"/>
      <c r="E61" s="143"/>
      <c r="F61" s="143"/>
      <c r="G61" s="143"/>
      <c r="H61" s="143"/>
      <c r="I61" s="143"/>
      <c r="J61" s="143"/>
      <c r="K61" s="143"/>
      <c r="L61" s="143"/>
      <c r="M61" s="143"/>
      <c r="N61" s="143"/>
      <c r="O61" s="143"/>
      <c r="P61" s="143"/>
      <c r="Q61" s="143"/>
      <c r="R61" s="143"/>
      <c r="S61" s="143"/>
      <c r="T61" s="143"/>
      <c r="U61" s="143"/>
      <c r="V61" s="143"/>
      <c r="W61" s="143"/>
      <c r="X61" s="143"/>
      <c r="Y61" s="143"/>
      <c r="Z61" s="143"/>
      <c r="AA61" s="143"/>
      <c r="AB61" s="143"/>
      <c r="AC61" s="143"/>
      <c r="AD61" s="143"/>
      <c r="AE61" s="143"/>
      <c r="AF61" s="143"/>
      <c r="AG61" s="143"/>
      <c r="AH61" s="143"/>
      <c r="AI61" s="143"/>
      <c r="AJ61" s="143"/>
      <c r="AK61" s="143"/>
      <c r="AL61" s="143"/>
      <c r="AM61" s="143"/>
      <c r="AN61" s="143"/>
      <c r="AO61" s="143"/>
      <c r="AP61" s="143"/>
      <c r="AQ61" s="143"/>
      <c r="AR61" s="143"/>
      <c r="AS61" s="143"/>
      <c r="AT61" s="143"/>
    </row>
    <row r="62" spans="2:46">
      <c r="B62" s="143"/>
      <c r="C62" s="143"/>
      <c r="D62" s="143"/>
      <c r="E62" s="143"/>
      <c r="F62" s="143"/>
      <c r="G62" s="143"/>
      <c r="H62" s="143"/>
      <c r="I62" s="143"/>
      <c r="J62" s="143"/>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3"/>
      <c r="AI62" s="143"/>
      <c r="AJ62" s="143"/>
      <c r="AK62" s="143"/>
      <c r="AL62" s="143"/>
      <c r="AM62" s="143"/>
      <c r="AN62" s="143"/>
      <c r="AO62" s="143"/>
      <c r="AP62" s="143"/>
      <c r="AQ62" s="143"/>
      <c r="AR62" s="143"/>
      <c r="AS62" s="143"/>
      <c r="AT62" s="143"/>
    </row>
    <row r="63" spans="2:46">
      <c r="B63" s="143"/>
      <c r="C63" s="143"/>
      <c r="D63" s="143"/>
      <c r="E63" s="143"/>
      <c r="F63" s="143"/>
      <c r="G63" s="143"/>
      <c r="H63" s="143"/>
      <c r="I63" s="143"/>
      <c r="J63" s="143"/>
      <c r="K63" s="143"/>
      <c r="L63" s="143"/>
      <c r="M63" s="143"/>
      <c r="N63" s="143"/>
      <c r="O63" s="143"/>
      <c r="P63" s="143"/>
      <c r="Q63" s="143"/>
      <c r="R63" s="143"/>
      <c r="S63" s="143"/>
      <c r="T63" s="143"/>
      <c r="U63" s="143"/>
      <c r="V63" s="143"/>
      <c r="W63" s="143"/>
      <c r="X63" s="143"/>
      <c r="Y63" s="143"/>
      <c r="Z63" s="143"/>
      <c r="AA63" s="143"/>
      <c r="AB63" s="143"/>
      <c r="AC63" s="143"/>
      <c r="AD63" s="143"/>
      <c r="AE63" s="143"/>
      <c r="AF63" s="143"/>
      <c r="AG63" s="143"/>
      <c r="AH63" s="143"/>
      <c r="AI63" s="143"/>
      <c r="AJ63" s="143"/>
      <c r="AK63" s="143"/>
      <c r="AL63" s="143"/>
      <c r="AM63" s="143"/>
      <c r="AN63" s="143"/>
      <c r="AO63" s="143"/>
      <c r="AP63" s="143"/>
      <c r="AQ63" s="143"/>
      <c r="AR63" s="143"/>
      <c r="AS63" s="143"/>
      <c r="AT63" s="143"/>
    </row>
    <row r="64" spans="2:46">
      <c r="B64" s="143"/>
      <c r="C64" s="143"/>
      <c r="D64" s="143"/>
      <c r="E64" s="143"/>
      <c r="F64" s="143"/>
      <c r="G64" s="143"/>
      <c r="H64" s="143"/>
      <c r="I64" s="143"/>
      <c r="J64" s="143"/>
      <c r="K64" s="143"/>
      <c r="L64" s="143"/>
      <c r="M64" s="143"/>
      <c r="N64" s="143"/>
      <c r="O64" s="143"/>
      <c r="P64" s="143"/>
      <c r="Q64" s="143"/>
      <c r="R64" s="143"/>
      <c r="S64" s="143"/>
      <c r="T64" s="143"/>
      <c r="U64" s="143"/>
      <c r="V64" s="143"/>
      <c r="W64" s="143"/>
      <c r="X64" s="143"/>
      <c r="Y64" s="143"/>
      <c r="Z64" s="143"/>
      <c r="AA64" s="143"/>
      <c r="AB64" s="143"/>
      <c r="AC64" s="143"/>
      <c r="AD64" s="143"/>
      <c r="AE64" s="143"/>
      <c r="AF64" s="143"/>
      <c r="AG64" s="143"/>
      <c r="AH64" s="143"/>
      <c r="AI64" s="143"/>
      <c r="AJ64" s="143"/>
      <c r="AK64" s="143"/>
      <c r="AL64" s="143"/>
      <c r="AM64" s="143"/>
      <c r="AN64" s="143"/>
      <c r="AO64" s="143"/>
      <c r="AP64" s="143"/>
      <c r="AQ64" s="143"/>
      <c r="AR64" s="143"/>
      <c r="AS64" s="143"/>
      <c r="AT64" s="143"/>
    </row>
    <row r="65" spans="2:46">
      <c r="B65" s="143"/>
      <c r="C65" s="143"/>
      <c r="D65" s="143"/>
      <c r="E65" s="143"/>
      <c r="F65" s="143"/>
      <c r="G65" s="143"/>
      <c r="H65" s="143"/>
      <c r="I65" s="143"/>
      <c r="J65" s="143"/>
      <c r="K65" s="143"/>
      <c r="L65" s="143"/>
      <c r="M65" s="143"/>
      <c r="N65" s="143"/>
      <c r="O65" s="143"/>
      <c r="P65" s="143"/>
      <c r="Q65" s="143"/>
      <c r="R65" s="143"/>
      <c r="S65" s="143"/>
      <c r="T65" s="143"/>
      <c r="U65" s="143"/>
      <c r="V65" s="143"/>
      <c r="W65" s="143"/>
      <c r="X65" s="143"/>
      <c r="Y65" s="143"/>
      <c r="Z65" s="143"/>
      <c r="AA65" s="143"/>
      <c r="AB65" s="143"/>
      <c r="AC65" s="143"/>
      <c r="AD65" s="143"/>
      <c r="AE65" s="143"/>
      <c r="AF65" s="143"/>
      <c r="AG65" s="143"/>
      <c r="AH65" s="143"/>
      <c r="AI65" s="143"/>
      <c r="AJ65" s="143"/>
      <c r="AK65" s="143"/>
      <c r="AL65" s="143"/>
      <c r="AM65" s="143"/>
      <c r="AN65" s="143"/>
      <c r="AO65" s="143"/>
      <c r="AP65" s="143"/>
      <c r="AQ65" s="143"/>
      <c r="AR65" s="143"/>
      <c r="AS65" s="143"/>
      <c r="AT65" s="143"/>
    </row>
    <row r="66" spans="2:46">
      <c r="B66" s="143"/>
      <c r="C66" s="143"/>
      <c r="D66" s="143"/>
      <c r="E66" s="143"/>
      <c r="F66" s="143"/>
      <c r="G66" s="143"/>
      <c r="H66" s="143"/>
      <c r="I66" s="143"/>
      <c r="J66" s="143"/>
      <c r="K66" s="143"/>
      <c r="L66" s="143"/>
      <c r="M66" s="143"/>
      <c r="N66" s="143"/>
      <c r="O66" s="143"/>
      <c r="P66" s="143"/>
      <c r="Q66" s="143"/>
      <c r="R66" s="143"/>
      <c r="S66" s="143"/>
      <c r="T66" s="143"/>
      <c r="U66" s="143"/>
      <c r="V66" s="143"/>
      <c r="W66" s="143"/>
      <c r="X66" s="143"/>
      <c r="Y66" s="143"/>
      <c r="Z66" s="143"/>
      <c r="AA66" s="143"/>
      <c r="AB66" s="143"/>
      <c r="AC66" s="143"/>
      <c r="AD66" s="143"/>
      <c r="AE66" s="143"/>
      <c r="AF66" s="143"/>
      <c r="AG66" s="143"/>
      <c r="AH66" s="143"/>
      <c r="AI66" s="143"/>
      <c r="AJ66" s="143"/>
      <c r="AK66" s="143"/>
      <c r="AL66" s="143"/>
      <c r="AM66" s="143"/>
      <c r="AN66" s="143"/>
      <c r="AO66" s="143"/>
      <c r="AP66" s="143"/>
      <c r="AQ66" s="143"/>
      <c r="AR66" s="143"/>
      <c r="AS66" s="143"/>
      <c r="AT66" s="143"/>
    </row>
    <row r="67" spans="2:46">
      <c r="B67" s="143"/>
      <c r="C67" s="143"/>
      <c r="D67" s="143"/>
      <c r="E67" s="143"/>
      <c r="F67" s="143"/>
      <c r="G67" s="143"/>
      <c r="H67" s="143"/>
      <c r="I67" s="143"/>
      <c r="J67" s="143"/>
      <c r="K67" s="143"/>
      <c r="L67" s="143"/>
      <c r="M67" s="143"/>
      <c r="N67" s="143"/>
      <c r="O67" s="143"/>
      <c r="P67" s="143"/>
      <c r="Q67" s="143"/>
      <c r="R67" s="143"/>
      <c r="S67" s="143"/>
      <c r="T67" s="143"/>
      <c r="U67" s="143"/>
      <c r="V67" s="143"/>
      <c r="W67" s="143"/>
      <c r="X67" s="143"/>
      <c r="Y67" s="143"/>
      <c r="Z67" s="143"/>
      <c r="AA67" s="143"/>
      <c r="AB67" s="143"/>
      <c r="AC67" s="143"/>
      <c r="AD67" s="143"/>
      <c r="AE67" s="143"/>
      <c r="AF67" s="143"/>
      <c r="AG67" s="143"/>
      <c r="AH67" s="143"/>
      <c r="AI67" s="143"/>
      <c r="AJ67" s="143"/>
      <c r="AK67" s="143"/>
      <c r="AL67" s="143"/>
      <c r="AM67" s="143"/>
      <c r="AN67" s="143"/>
      <c r="AO67" s="143"/>
      <c r="AP67" s="143"/>
      <c r="AQ67" s="143"/>
      <c r="AR67" s="143"/>
      <c r="AS67" s="143"/>
      <c r="AT67" s="143"/>
    </row>
    <row r="68" spans="2:46">
      <c r="B68" s="143"/>
      <c r="C68" s="143"/>
      <c r="D68" s="143"/>
      <c r="E68" s="143"/>
      <c r="F68" s="143"/>
      <c r="G68" s="143"/>
      <c r="H68" s="143"/>
      <c r="I68" s="143"/>
      <c r="J68" s="143"/>
      <c r="K68" s="143"/>
      <c r="L68" s="143"/>
      <c r="M68" s="143"/>
      <c r="N68" s="143"/>
      <c r="O68" s="143"/>
      <c r="P68" s="143"/>
      <c r="Q68" s="143"/>
      <c r="R68" s="143"/>
      <c r="S68" s="143"/>
      <c r="T68" s="143"/>
      <c r="U68" s="143"/>
      <c r="V68" s="143"/>
      <c r="W68" s="143"/>
      <c r="X68" s="143"/>
      <c r="Y68" s="143"/>
      <c r="Z68" s="143"/>
      <c r="AA68" s="143"/>
      <c r="AB68" s="143"/>
      <c r="AC68" s="143"/>
      <c r="AD68" s="143"/>
      <c r="AE68" s="143"/>
      <c r="AF68" s="143"/>
      <c r="AG68" s="143"/>
      <c r="AH68" s="143"/>
      <c r="AI68" s="143"/>
      <c r="AJ68" s="143"/>
      <c r="AK68" s="143"/>
      <c r="AL68" s="143"/>
      <c r="AM68" s="143"/>
      <c r="AN68" s="143"/>
      <c r="AO68" s="143"/>
      <c r="AP68" s="143"/>
      <c r="AQ68" s="143"/>
      <c r="AR68" s="143"/>
      <c r="AS68" s="143"/>
      <c r="AT68" s="143"/>
    </row>
    <row r="69" spans="2:46">
      <c r="B69" s="143"/>
      <c r="C69" s="143"/>
      <c r="D69" s="143"/>
      <c r="E69" s="143"/>
      <c r="F69" s="143"/>
      <c r="G69" s="143"/>
      <c r="H69" s="143"/>
      <c r="I69" s="143"/>
      <c r="J69" s="143"/>
      <c r="K69" s="143"/>
      <c r="L69" s="143"/>
      <c r="M69" s="143"/>
      <c r="N69" s="143"/>
      <c r="O69" s="143"/>
      <c r="P69" s="143"/>
      <c r="Q69" s="143"/>
      <c r="R69" s="143"/>
      <c r="S69" s="143"/>
      <c r="T69" s="143"/>
      <c r="U69" s="143"/>
      <c r="V69" s="143"/>
      <c r="W69" s="143"/>
      <c r="X69" s="143"/>
      <c r="Y69" s="143"/>
      <c r="Z69" s="143"/>
      <c r="AA69" s="143"/>
      <c r="AB69" s="143"/>
      <c r="AC69" s="143"/>
      <c r="AD69" s="143"/>
      <c r="AE69" s="143"/>
      <c r="AF69" s="143"/>
      <c r="AG69" s="143"/>
      <c r="AH69" s="143"/>
      <c r="AI69" s="143"/>
      <c r="AJ69" s="143"/>
      <c r="AK69" s="143"/>
      <c r="AL69" s="143"/>
      <c r="AM69" s="143"/>
      <c r="AN69" s="143"/>
      <c r="AO69" s="143"/>
      <c r="AP69" s="143"/>
      <c r="AQ69" s="143"/>
      <c r="AR69" s="143"/>
      <c r="AS69" s="143"/>
      <c r="AT69" s="143"/>
    </row>
    <row r="70" spans="2:46">
      <c r="B70" s="143"/>
      <c r="C70" s="143"/>
      <c r="D70" s="143"/>
      <c r="E70" s="143"/>
      <c r="F70" s="143"/>
      <c r="G70" s="143"/>
      <c r="H70" s="143"/>
      <c r="I70" s="143"/>
      <c r="J70" s="143"/>
      <c r="K70" s="143"/>
      <c r="L70" s="143"/>
      <c r="M70" s="143"/>
      <c r="N70" s="143"/>
      <c r="O70" s="143"/>
      <c r="P70" s="143"/>
      <c r="Q70" s="143"/>
      <c r="R70" s="143"/>
      <c r="S70" s="143"/>
      <c r="T70" s="143"/>
      <c r="U70" s="143"/>
      <c r="V70" s="143"/>
      <c r="W70" s="143"/>
      <c r="X70" s="143"/>
      <c r="Y70" s="143"/>
      <c r="Z70" s="143"/>
      <c r="AA70" s="143"/>
      <c r="AB70" s="143"/>
      <c r="AC70" s="143"/>
      <c r="AD70" s="143"/>
      <c r="AE70" s="143"/>
      <c r="AF70" s="143"/>
      <c r="AG70" s="143"/>
      <c r="AH70" s="143"/>
      <c r="AI70" s="143"/>
      <c r="AJ70" s="143"/>
      <c r="AK70" s="143"/>
      <c r="AL70" s="143"/>
      <c r="AM70" s="143"/>
      <c r="AN70" s="143"/>
      <c r="AO70" s="143"/>
      <c r="AP70" s="143"/>
      <c r="AQ70" s="143"/>
      <c r="AR70" s="143"/>
      <c r="AS70" s="143"/>
      <c r="AT70" s="143"/>
    </row>
    <row r="71" spans="2:46">
      <c r="B71" s="143"/>
      <c r="C71" s="143"/>
      <c r="D71" s="143"/>
      <c r="E71" s="143"/>
      <c r="F71" s="143"/>
      <c r="G71" s="143"/>
      <c r="H71" s="143"/>
      <c r="I71" s="143"/>
      <c r="J71" s="143"/>
      <c r="K71" s="143"/>
      <c r="L71" s="143"/>
      <c r="M71" s="143"/>
      <c r="N71" s="143"/>
      <c r="O71" s="143"/>
      <c r="P71" s="143"/>
      <c r="Q71" s="143"/>
      <c r="R71" s="143"/>
      <c r="S71" s="143"/>
      <c r="T71" s="143"/>
      <c r="U71" s="143"/>
      <c r="V71" s="143"/>
      <c r="W71" s="143"/>
      <c r="X71" s="143"/>
      <c r="Y71" s="143"/>
      <c r="Z71" s="143"/>
      <c r="AA71" s="143"/>
      <c r="AB71" s="143"/>
      <c r="AC71" s="143"/>
      <c r="AD71" s="143"/>
      <c r="AE71" s="143"/>
      <c r="AF71" s="143"/>
      <c r="AG71" s="143"/>
      <c r="AH71" s="143"/>
      <c r="AI71" s="143"/>
      <c r="AJ71" s="143"/>
      <c r="AK71" s="143"/>
      <c r="AL71" s="143"/>
      <c r="AM71" s="143"/>
      <c r="AN71" s="143"/>
      <c r="AO71" s="143"/>
      <c r="AP71" s="143"/>
      <c r="AQ71" s="143"/>
      <c r="AR71" s="143"/>
      <c r="AS71" s="143"/>
      <c r="AT71" s="143"/>
    </row>
    <row r="72" spans="2:46">
      <c r="B72" s="143"/>
      <c r="C72" s="143"/>
      <c r="D72" s="143"/>
      <c r="E72" s="143"/>
      <c r="F72" s="143"/>
      <c r="G72" s="143"/>
      <c r="H72" s="143"/>
      <c r="I72" s="143"/>
      <c r="J72" s="143"/>
      <c r="K72" s="143"/>
      <c r="L72" s="143"/>
      <c r="M72" s="143"/>
      <c r="N72" s="143"/>
      <c r="O72" s="143"/>
      <c r="P72" s="143"/>
      <c r="Q72" s="143"/>
      <c r="R72" s="143"/>
      <c r="S72" s="143"/>
      <c r="T72" s="143"/>
      <c r="U72" s="143"/>
      <c r="V72" s="143"/>
      <c r="W72" s="143"/>
      <c r="X72" s="143"/>
      <c r="Y72" s="143"/>
      <c r="Z72" s="143"/>
      <c r="AA72" s="143"/>
      <c r="AB72" s="143"/>
      <c r="AC72" s="143"/>
      <c r="AD72" s="143"/>
      <c r="AE72" s="143"/>
      <c r="AF72" s="143"/>
      <c r="AG72" s="143"/>
      <c r="AH72" s="143"/>
      <c r="AI72" s="143"/>
      <c r="AJ72" s="143"/>
      <c r="AK72" s="143"/>
      <c r="AL72" s="143"/>
      <c r="AM72" s="143"/>
      <c r="AN72" s="143"/>
      <c r="AO72" s="143"/>
      <c r="AP72" s="143"/>
      <c r="AQ72" s="143"/>
      <c r="AR72" s="143"/>
      <c r="AS72" s="143"/>
      <c r="AT72" s="143"/>
    </row>
    <row r="73" spans="2:46">
      <c r="B73" s="143"/>
      <c r="C73" s="143"/>
      <c r="D73" s="143"/>
      <c r="E73" s="143"/>
      <c r="F73" s="143"/>
      <c r="G73" s="143"/>
      <c r="H73" s="143"/>
      <c r="I73" s="143"/>
      <c r="J73" s="143"/>
      <c r="K73" s="143"/>
      <c r="L73" s="143"/>
      <c r="M73" s="143"/>
      <c r="N73" s="143"/>
      <c r="O73" s="143"/>
      <c r="P73" s="143"/>
      <c r="Q73" s="143"/>
      <c r="R73" s="143"/>
      <c r="S73" s="143"/>
      <c r="T73" s="143"/>
      <c r="U73" s="143"/>
      <c r="V73" s="143"/>
      <c r="W73" s="143"/>
      <c r="X73" s="143"/>
      <c r="Y73" s="143"/>
      <c r="Z73" s="143"/>
      <c r="AA73" s="143"/>
      <c r="AB73" s="143"/>
      <c r="AC73" s="143"/>
      <c r="AD73" s="143"/>
      <c r="AE73" s="143"/>
      <c r="AF73" s="143"/>
      <c r="AG73" s="143"/>
      <c r="AH73" s="143"/>
      <c r="AI73" s="143"/>
      <c r="AJ73" s="143"/>
      <c r="AK73" s="143"/>
      <c r="AL73" s="143"/>
      <c r="AM73" s="143"/>
      <c r="AN73" s="143"/>
      <c r="AO73" s="143"/>
      <c r="AP73" s="143"/>
      <c r="AQ73" s="143"/>
      <c r="AR73" s="143"/>
      <c r="AS73" s="143"/>
      <c r="AT73" s="143"/>
    </row>
    <row r="74" spans="2:46">
      <c r="B74" s="143"/>
      <c r="C74" s="143"/>
      <c r="D74" s="143"/>
      <c r="E74" s="143"/>
      <c r="F74" s="143"/>
      <c r="G74" s="143"/>
      <c r="H74" s="143"/>
      <c r="I74" s="143"/>
      <c r="J74" s="143"/>
      <c r="K74" s="143"/>
      <c r="L74" s="143"/>
      <c r="M74" s="143"/>
      <c r="N74" s="143"/>
      <c r="O74" s="143"/>
      <c r="P74" s="143"/>
      <c r="Q74" s="143"/>
      <c r="R74" s="143"/>
      <c r="S74" s="143"/>
      <c r="T74" s="143"/>
      <c r="U74" s="143"/>
      <c r="V74" s="143"/>
      <c r="W74" s="143"/>
      <c r="X74" s="143"/>
      <c r="Y74" s="143"/>
      <c r="Z74" s="143"/>
      <c r="AA74" s="143"/>
      <c r="AB74" s="143"/>
      <c r="AC74" s="143"/>
      <c r="AD74" s="143"/>
      <c r="AE74" s="143"/>
      <c r="AF74" s="143"/>
      <c r="AG74" s="143"/>
      <c r="AH74" s="143"/>
      <c r="AI74" s="143"/>
      <c r="AJ74" s="143"/>
      <c r="AK74" s="143"/>
      <c r="AL74" s="143"/>
      <c r="AM74" s="143"/>
      <c r="AN74" s="143"/>
      <c r="AO74" s="143"/>
      <c r="AP74" s="143"/>
      <c r="AQ74" s="143"/>
      <c r="AR74" s="143"/>
      <c r="AS74" s="143"/>
      <c r="AT74" s="143"/>
    </row>
    <row r="75" spans="2:46">
      <c r="B75" s="143"/>
      <c r="C75" s="143"/>
      <c r="D75" s="143"/>
      <c r="E75" s="143"/>
      <c r="F75" s="143"/>
      <c r="G75" s="143"/>
      <c r="H75" s="143"/>
      <c r="I75" s="143"/>
      <c r="J75" s="143"/>
      <c r="K75" s="143"/>
      <c r="L75" s="143"/>
      <c r="M75" s="143"/>
      <c r="N75" s="143"/>
      <c r="O75" s="143"/>
      <c r="P75" s="143"/>
      <c r="Q75" s="143"/>
      <c r="R75" s="143"/>
      <c r="S75" s="143"/>
      <c r="T75" s="143"/>
      <c r="U75" s="143"/>
      <c r="V75" s="143"/>
      <c r="W75" s="143"/>
      <c r="X75" s="143"/>
      <c r="Y75" s="143"/>
      <c r="Z75" s="143"/>
      <c r="AA75" s="143"/>
      <c r="AB75" s="143"/>
      <c r="AC75" s="143"/>
      <c r="AD75" s="143"/>
      <c r="AE75" s="143"/>
      <c r="AF75" s="143"/>
      <c r="AG75" s="143"/>
      <c r="AH75" s="143"/>
      <c r="AI75" s="143"/>
      <c r="AJ75" s="143"/>
      <c r="AK75" s="143"/>
      <c r="AL75" s="143"/>
      <c r="AM75" s="143"/>
      <c r="AN75" s="143"/>
      <c r="AO75" s="143"/>
      <c r="AP75" s="143"/>
      <c r="AQ75" s="143"/>
      <c r="AR75" s="143"/>
      <c r="AS75" s="143"/>
      <c r="AT75" s="143"/>
    </row>
    <row r="76" spans="2:46">
      <c r="B76" s="143"/>
      <c r="C76" s="143"/>
      <c r="D76" s="143"/>
      <c r="E76" s="143"/>
      <c r="F76" s="143"/>
      <c r="G76" s="143"/>
      <c r="H76" s="143"/>
      <c r="I76" s="143"/>
      <c r="J76" s="143"/>
      <c r="K76" s="143"/>
      <c r="L76" s="143"/>
      <c r="M76" s="143"/>
      <c r="N76" s="143"/>
      <c r="O76" s="143"/>
      <c r="P76" s="143"/>
      <c r="Q76" s="143"/>
      <c r="R76" s="143"/>
      <c r="S76" s="143"/>
      <c r="T76" s="143"/>
      <c r="U76" s="143"/>
      <c r="V76" s="143"/>
      <c r="W76" s="143"/>
      <c r="X76" s="143"/>
      <c r="Y76" s="143"/>
      <c r="Z76" s="143"/>
      <c r="AA76" s="143"/>
      <c r="AB76" s="143"/>
      <c r="AC76" s="143"/>
      <c r="AD76" s="143"/>
      <c r="AE76" s="143"/>
      <c r="AF76" s="143"/>
      <c r="AG76" s="143"/>
      <c r="AH76" s="143"/>
      <c r="AI76" s="143"/>
      <c r="AJ76" s="143"/>
      <c r="AK76" s="143"/>
      <c r="AL76" s="143"/>
      <c r="AM76" s="143"/>
      <c r="AN76" s="143"/>
      <c r="AO76" s="143"/>
      <c r="AP76" s="143"/>
      <c r="AQ76" s="143"/>
      <c r="AR76" s="143"/>
      <c r="AS76" s="143"/>
      <c r="AT76" s="143"/>
    </row>
    <row r="77" spans="2:46">
      <c r="B77" s="143"/>
      <c r="C77" s="143"/>
      <c r="D77" s="143"/>
      <c r="E77" s="143"/>
      <c r="F77" s="143"/>
      <c r="G77" s="143"/>
      <c r="H77" s="143"/>
      <c r="I77" s="143"/>
      <c r="J77" s="143"/>
      <c r="K77" s="143"/>
      <c r="L77" s="143"/>
      <c r="M77" s="143"/>
      <c r="N77" s="143"/>
      <c r="O77" s="143"/>
      <c r="P77" s="143"/>
      <c r="Q77" s="143"/>
      <c r="R77" s="143"/>
      <c r="S77" s="143"/>
      <c r="T77" s="143"/>
      <c r="U77" s="143"/>
      <c r="V77" s="143"/>
      <c r="W77" s="143"/>
      <c r="X77" s="143"/>
      <c r="Y77" s="143"/>
      <c r="Z77" s="143"/>
      <c r="AA77" s="143"/>
      <c r="AB77" s="143"/>
      <c r="AC77" s="143"/>
      <c r="AD77" s="143"/>
      <c r="AE77" s="143"/>
      <c r="AF77" s="143"/>
      <c r="AG77" s="143"/>
      <c r="AH77" s="143"/>
      <c r="AI77" s="143"/>
      <c r="AJ77" s="143"/>
      <c r="AK77" s="143"/>
      <c r="AL77" s="143"/>
      <c r="AM77" s="143"/>
      <c r="AN77" s="143"/>
      <c r="AO77" s="143"/>
      <c r="AP77" s="143"/>
      <c r="AQ77" s="143"/>
      <c r="AR77" s="143"/>
      <c r="AS77" s="143"/>
      <c r="AT77" s="143"/>
    </row>
    <row r="78" spans="2:46">
      <c r="B78" s="143"/>
      <c r="C78" s="143"/>
      <c r="D78" s="143"/>
      <c r="E78" s="143"/>
      <c r="F78" s="143"/>
      <c r="G78" s="143"/>
      <c r="H78" s="143"/>
      <c r="I78" s="143"/>
      <c r="J78" s="143"/>
      <c r="K78" s="143"/>
      <c r="L78" s="143"/>
      <c r="M78" s="143"/>
      <c r="N78" s="143"/>
      <c r="O78" s="143"/>
      <c r="P78" s="143"/>
      <c r="Q78" s="143"/>
      <c r="R78" s="143"/>
      <c r="S78" s="143"/>
      <c r="T78" s="143"/>
      <c r="U78" s="143"/>
      <c r="V78" s="143"/>
      <c r="W78" s="143"/>
      <c r="X78" s="143"/>
      <c r="Y78" s="143"/>
      <c r="Z78" s="143"/>
      <c r="AA78" s="143"/>
      <c r="AB78" s="143"/>
      <c r="AC78" s="143"/>
      <c r="AD78" s="143"/>
      <c r="AE78" s="143"/>
      <c r="AF78" s="143"/>
      <c r="AG78" s="143"/>
      <c r="AH78" s="143"/>
      <c r="AI78" s="143"/>
      <c r="AJ78" s="143"/>
      <c r="AK78" s="143"/>
      <c r="AL78" s="143"/>
      <c r="AM78" s="143"/>
      <c r="AN78" s="143"/>
      <c r="AO78" s="143"/>
      <c r="AP78" s="143"/>
      <c r="AQ78" s="143"/>
      <c r="AR78" s="143"/>
      <c r="AS78" s="143"/>
      <c r="AT78" s="143"/>
    </row>
    <row r="79" spans="2:46">
      <c r="B79" s="143"/>
      <c r="C79" s="143"/>
      <c r="D79" s="143"/>
      <c r="E79" s="143"/>
      <c r="F79" s="143"/>
      <c r="G79" s="143"/>
      <c r="H79" s="143"/>
      <c r="I79" s="143"/>
      <c r="J79" s="143"/>
      <c r="K79" s="143"/>
      <c r="L79" s="143"/>
      <c r="M79" s="143"/>
      <c r="N79" s="143"/>
      <c r="O79" s="143"/>
      <c r="P79" s="143"/>
      <c r="Q79" s="143"/>
      <c r="R79" s="143"/>
      <c r="S79" s="143"/>
      <c r="T79" s="143"/>
      <c r="U79" s="143"/>
      <c r="V79" s="143"/>
      <c r="W79" s="143"/>
      <c r="X79" s="143"/>
      <c r="Y79" s="143"/>
      <c r="Z79" s="143"/>
      <c r="AA79" s="143"/>
      <c r="AB79" s="143"/>
      <c r="AC79" s="143"/>
      <c r="AD79" s="143"/>
      <c r="AE79" s="143"/>
      <c r="AF79" s="143"/>
      <c r="AG79" s="143"/>
      <c r="AH79" s="143"/>
      <c r="AI79" s="143"/>
      <c r="AJ79" s="143"/>
      <c r="AK79" s="143"/>
      <c r="AL79" s="143"/>
      <c r="AM79" s="143"/>
      <c r="AN79" s="143"/>
      <c r="AO79" s="143"/>
      <c r="AP79" s="143"/>
      <c r="AQ79" s="143"/>
      <c r="AR79" s="143"/>
      <c r="AS79" s="143"/>
      <c r="AT79" s="143"/>
    </row>
    <row r="80" spans="2:46">
      <c r="B80" s="143"/>
      <c r="C80" s="143"/>
      <c r="D80" s="143"/>
      <c r="E80" s="143"/>
      <c r="F80" s="143"/>
      <c r="G80" s="143"/>
      <c r="H80" s="143"/>
      <c r="I80" s="143"/>
      <c r="J80" s="143"/>
      <c r="K80" s="143"/>
      <c r="L80" s="143"/>
      <c r="M80" s="143"/>
      <c r="N80" s="143"/>
      <c r="O80" s="143"/>
      <c r="P80" s="143"/>
      <c r="Q80" s="143"/>
      <c r="R80" s="143"/>
      <c r="S80" s="143"/>
      <c r="T80" s="143"/>
      <c r="U80" s="143"/>
      <c r="V80" s="143"/>
      <c r="W80" s="143"/>
      <c r="X80" s="143"/>
      <c r="Y80" s="143"/>
      <c r="Z80" s="143"/>
      <c r="AA80" s="143"/>
      <c r="AB80" s="143"/>
      <c r="AC80" s="143"/>
      <c r="AD80" s="143"/>
      <c r="AE80" s="143"/>
      <c r="AF80" s="143"/>
      <c r="AG80" s="143"/>
      <c r="AH80" s="143"/>
      <c r="AI80" s="143"/>
      <c r="AJ80" s="143"/>
      <c r="AK80" s="143"/>
      <c r="AL80" s="143"/>
      <c r="AM80" s="143"/>
      <c r="AN80" s="143"/>
      <c r="AO80" s="143"/>
      <c r="AP80" s="143"/>
      <c r="AQ80" s="143"/>
      <c r="AR80" s="143"/>
      <c r="AS80" s="143"/>
      <c r="AT80" s="143"/>
    </row>
    <row r="81" spans="2:46">
      <c r="B81" s="143"/>
      <c r="C81" s="143"/>
      <c r="D81" s="143"/>
      <c r="E81" s="143"/>
      <c r="F81" s="143"/>
      <c r="G81" s="143"/>
      <c r="H81" s="143"/>
      <c r="I81" s="143"/>
      <c r="J81" s="143"/>
      <c r="K81" s="143"/>
      <c r="L81" s="143"/>
      <c r="M81" s="143"/>
      <c r="N81" s="143"/>
      <c r="O81" s="143"/>
      <c r="P81" s="143"/>
      <c r="Q81" s="143"/>
      <c r="R81" s="143"/>
      <c r="S81" s="143"/>
      <c r="T81" s="143"/>
      <c r="U81" s="143"/>
      <c r="V81" s="143"/>
      <c r="W81" s="143"/>
      <c r="X81" s="143"/>
      <c r="Y81" s="143"/>
      <c r="Z81" s="143"/>
      <c r="AA81" s="143"/>
      <c r="AB81" s="143"/>
      <c r="AC81" s="143"/>
      <c r="AD81" s="143"/>
      <c r="AE81" s="143"/>
      <c r="AF81" s="143"/>
      <c r="AG81" s="143"/>
      <c r="AH81" s="143"/>
      <c r="AI81" s="143"/>
      <c r="AJ81" s="143"/>
      <c r="AK81" s="143"/>
      <c r="AL81" s="143"/>
      <c r="AM81" s="143"/>
      <c r="AN81" s="143"/>
      <c r="AO81" s="143"/>
      <c r="AP81" s="143"/>
      <c r="AQ81" s="143"/>
      <c r="AR81" s="143"/>
      <c r="AS81" s="143"/>
      <c r="AT81" s="143"/>
    </row>
    <row r="82" spans="2:46">
      <c r="B82" s="143"/>
      <c r="C82" s="143"/>
      <c r="D82" s="143"/>
      <c r="E82" s="143"/>
      <c r="F82" s="143"/>
      <c r="G82" s="143"/>
      <c r="H82" s="143"/>
      <c r="I82" s="143"/>
      <c r="J82" s="143"/>
      <c r="K82" s="143"/>
      <c r="L82" s="143"/>
      <c r="M82" s="143"/>
      <c r="N82" s="143"/>
      <c r="O82" s="143"/>
      <c r="P82" s="143"/>
      <c r="Q82" s="143"/>
      <c r="R82" s="143"/>
      <c r="S82" s="143"/>
      <c r="T82" s="143"/>
      <c r="U82" s="143"/>
      <c r="V82" s="143"/>
      <c r="W82" s="143"/>
      <c r="X82" s="143"/>
      <c r="Y82" s="143"/>
      <c r="Z82" s="143"/>
      <c r="AA82" s="143"/>
      <c r="AB82" s="143"/>
      <c r="AC82" s="143"/>
      <c r="AD82" s="143"/>
      <c r="AE82" s="143"/>
      <c r="AF82" s="143"/>
      <c r="AG82" s="143"/>
      <c r="AH82" s="143"/>
      <c r="AI82" s="143"/>
      <c r="AJ82" s="143"/>
      <c r="AK82" s="143"/>
      <c r="AL82" s="143"/>
      <c r="AM82" s="143"/>
      <c r="AN82" s="143"/>
      <c r="AO82" s="143"/>
      <c r="AP82" s="143"/>
      <c r="AQ82" s="143"/>
      <c r="AR82" s="143"/>
      <c r="AS82" s="143"/>
      <c r="AT82" s="143"/>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C200"/>
  <sheetViews>
    <sheetView zoomScale="85" zoomScaleNormal="85" workbookViewId="0">
      <pane xSplit="1" ySplit="2" topLeftCell="AO3" activePane="bottomRight" state="frozen"/>
      <selection activeCell="AR4" sqref="AR1:AR1048576"/>
      <selection pane="topRight" activeCell="AR4" sqref="AR1:AR1048576"/>
      <selection pane="bottomLeft" activeCell="AR4" sqref="AR1:AR1048576"/>
      <selection pane="bottomRight" activeCell="AT66" sqref="AT66"/>
    </sheetView>
  </sheetViews>
  <sheetFormatPr defaultColWidth="9.08984375" defaultRowHeight="14.5"/>
  <cols>
    <col min="1" max="1" width="57.36328125" style="15" bestFit="1" customWidth="1"/>
    <col min="2" max="2" width="16.54296875" style="15" bestFit="1" customWidth="1"/>
    <col min="3" max="10" width="17" style="15" bestFit="1" customWidth="1"/>
    <col min="11" max="11" width="16.54296875" style="15" bestFit="1" customWidth="1"/>
    <col min="12" max="29" width="17" style="15" bestFit="1" customWidth="1"/>
    <col min="30" max="30" width="16.54296875" style="15" bestFit="1" customWidth="1"/>
    <col min="31" max="33" width="17" style="15" bestFit="1" customWidth="1"/>
    <col min="34" max="34" width="16.54296875" style="15" bestFit="1" customWidth="1"/>
    <col min="35" max="46" width="17" style="15" bestFit="1" customWidth="1"/>
    <col min="47" max="47" width="7.36328125" style="15" bestFit="1" customWidth="1"/>
    <col min="48" max="48" width="87.08984375" style="15" customWidth="1"/>
    <col min="49" max="51" width="0" style="15" hidden="1" customWidth="1"/>
    <col min="52" max="52" width="9.36328125" style="15" bestFit="1" customWidth="1"/>
    <col min="53" max="53" width="10.54296875" style="15" bestFit="1" customWidth="1"/>
    <col min="54" max="54" width="10.08984375" style="15" bestFit="1" customWidth="1"/>
    <col min="55" max="16384" width="9.08984375" style="15"/>
  </cols>
  <sheetData>
    <row r="1" spans="1:53" s="30" customFormat="1">
      <c r="A1" s="27" t="s">
        <v>49</v>
      </c>
      <c r="B1" s="28" t="str">
        <f>'Reported Group Highlights'!B1</f>
        <v>1Q13</v>
      </c>
      <c r="C1" s="28" t="str">
        <f>'Reported Group Highlights'!C1</f>
        <v>2Q13</v>
      </c>
      <c r="D1" s="28" t="str">
        <f>'Reported Group Highlights'!D1</f>
        <v>3Q13</v>
      </c>
      <c r="E1" s="28" t="str">
        <f>'Reported Group Highlights'!E1</f>
        <v>4Q13</v>
      </c>
      <c r="F1" s="28" t="str">
        <f>'Reported Group Highlights'!F1</f>
        <v>1Q14</v>
      </c>
      <c r="G1" s="28" t="str">
        <f>'Reported Group Highlights'!G1</f>
        <v>2Q14</v>
      </c>
      <c r="H1" s="28" t="str">
        <f>'Reported Group Highlights'!H1</f>
        <v>3Q14</v>
      </c>
      <c r="I1" s="28" t="str">
        <f>'Reported Group Highlights'!I1</f>
        <v>4Q14</v>
      </c>
      <c r="J1" s="28" t="str">
        <f>'Reported Group Highlights'!J1</f>
        <v>1Q15</v>
      </c>
      <c r="K1" s="28" t="str">
        <f>'Reported Group Highlights'!K1</f>
        <v>2Q15</v>
      </c>
      <c r="L1" s="28" t="str">
        <f>'Reported Group Highlights'!L1</f>
        <v>3Q15</v>
      </c>
      <c r="M1" s="28" t="str">
        <f>'Reported Group Highlights'!M1</f>
        <v>4Q15</v>
      </c>
      <c r="N1" s="28" t="str">
        <f>'Reported Group Highlights'!N1</f>
        <v>1Q16</v>
      </c>
      <c r="O1" s="28" t="str">
        <f>'Reported Group Highlights'!O1</f>
        <v>2Q16</v>
      </c>
      <c r="P1" s="28" t="str">
        <f>'Reported Group Highlights'!P1</f>
        <v>3Q16</v>
      </c>
      <c r="Q1" s="28" t="str">
        <f>'Reported Group Highlights'!Q1</f>
        <v>4Q16</v>
      </c>
      <c r="R1" s="28" t="str">
        <f>'Reported Group Highlights'!R1</f>
        <v>1Q17</v>
      </c>
      <c r="S1" s="28" t="str">
        <f>'Reported Group Highlights'!S1</f>
        <v>2Q17</v>
      </c>
      <c r="T1" s="28" t="str">
        <f>'Reported Group Highlights'!T1</f>
        <v>3Q17</v>
      </c>
      <c r="U1" s="28" t="str">
        <f>'Reported Group Highlights'!U1</f>
        <v>4Q17</v>
      </c>
      <c r="V1" s="28" t="str">
        <f>'Reported Group Highlights'!V1</f>
        <v>1Q18</v>
      </c>
      <c r="W1" s="28" t="str">
        <f>'Reported Group Highlights'!W1</f>
        <v>2Q18</v>
      </c>
      <c r="X1" s="28" t="str">
        <f>'Reported Group Highlights'!X1</f>
        <v>3Q18</v>
      </c>
      <c r="Y1" s="28" t="str">
        <f>'Reported Group Highlights'!Y1</f>
        <v>4Q18</v>
      </c>
      <c r="Z1" s="28" t="str">
        <f>'Reported Group Highlights'!Z1</f>
        <v>1Q19</v>
      </c>
      <c r="AA1" s="28" t="str">
        <f>'Reported Group Highlights'!AA1</f>
        <v>2Q19</v>
      </c>
      <c r="AB1" s="28" t="str">
        <f>'Reported Group Highlights'!AB1</f>
        <v>3Q19</v>
      </c>
      <c r="AC1" s="28" t="str">
        <f>'Reported Group Highlights'!AC1</f>
        <v>4Q19</v>
      </c>
      <c r="AD1" s="28" t="str">
        <f>'Reported Group Highlights'!AD1</f>
        <v>1Q20</v>
      </c>
      <c r="AE1" s="28" t="str">
        <f>'Reported Group Highlights'!AE1</f>
        <v>2Q20</v>
      </c>
      <c r="AF1" s="28" t="str">
        <f>'Reported Group Highlights'!AF1</f>
        <v>3Q20</v>
      </c>
      <c r="AG1" s="28" t="str">
        <f>'Reported Group Highlights'!AG1</f>
        <v>4Q20</v>
      </c>
      <c r="AH1" s="28" t="str">
        <f>'Reported Group Highlights'!AH1</f>
        <v>1Q21</v>
      </c>
      <c r="AI1" s="28" t="str">
        <f>'Reported Group Highlights'!AI1</f>
        <v>2Q21</v>
      </c>
      <c r="AJ1" s="28" t="str">
        <f>'Reported Group Highlights'!AJ1</f>
        <v>3Q21</v>
      </c>
      <c r="AK1" s="28" t="str">
        <f>'Reported Group Highlights'!AK1</f>
        <v>4Q21</v>
      </c>
      <c r="AL1" s="28" t="str">
        <f>'Reported Group Highlights'!AL1</f>
        <v>1Q22</v>
      </c>
      <c r="AM1" s="28" t="str">
        <f>'Reported Group Highlights'!AM1</f>
        <v>2Q22</v>
      </c>
      <c r="AN1" s="28" t="str">
        <f>'Reported Group Highlights'!AN1</f>
        <v>3Q22</v>
      </c>
      <c r="AO1" s="28" t="str">
        <f>'Reported Group Highlights'!AO1</f>
        <v>4Q22</v>
      </c>
      <c r="AP1" s="28" t="str">
        <f>'Reported Group Highlights'!AP1</f>
        <v>1Q23</v>
      </c>
      <c r="AQ1" s="28" t="str">
        <f>'Reported Group Highlights'!AQ1</f>
        <v>2Q23</v>
      </c>
      <c r="AR1" s="28" t="s">
        <v>265</v>
      </c>
      <c r="AS1" s="28" t="str">
        <f>'Reported Group Highlights'!AS1</f>
        <v>4Q23</v>
      </c>
      <c r="AT1" s="28" t="str">
        <f>'Reported Group Highlights'!AT1</f>
        <v>1Q24</v>
      </c>
      <c r="AU1" s="27"/>
      <c r="AV1" s="27" t="s">
        <v>18</v>
      </c>
      <c r="AW1" s="27" t="s">
        <v>377</v>
      </c>
    </row>
    <row r="2" spans="1:53" s="30" customFormat="1">
      <c r="A2" s="27" t="s">
        <v>50</v>
      </c>
      <c r="B2" s="32">
        <f>'Reported Group Highlights'!B2</f>
        <v>41364</v>
      </c>
      <c r="C2" s="32">
        <f>'Reported Group Highlights'!C2</f>
        <v>41455</v>
      </c>
      <c r="D2" s="32">
        <f>'Reported Group Highlights'!D2</f>
        <v>41547</v>
      </c>
      <c r="E2" s="32">
        <f>'Reported Group Highlights'!E2</f>
        <v>41639</v>
      </c>
      <c r="F2" s="32">
        <f>'Reported Group Highlights'!F2</f>
        <v>41729</v>
      </c>
      <c r="G2" s="32">
        <f>'Reported Group Highlights'!G2</f>
        <v>41820</v>
      </c>
      <c r="H2" s="32">
        <f>'Reported Group Highlights'!H2</f>
        <v>41912</v>
      </c>
      <c r="I2" s="32">
        <f>'Reported Group Highlights'!I2</f>
        <v>42004</v>
      </c>
      <c r="J2" s="32">
        <f>'Reported Group Highlights'!J2</f>
        <v>42094</v>
      </c>
      <c r="K2" s="32">
        <f>'Reported Group Highlights'!K2</f>
        <v>42185</v>
      </c>
      <c r="L2" s="32">
        <f>'Reported Group Highlights'!L2</f>
        <v>42277</v>
      </c>
      <c r="M2" s="32">
        <f>'Reported Group Highlights'!M2</f>
        <v>42369</v>
      </c>
      <c r="N2" s="32">
        <f>'Reported Group Highlights'!N2</f>
        <v>42460</v>
      </c>
      <c r="O2" s="32">
        <f>'Reported Group Highlights'!O2</f>
        <v>42551</v>
      </c>
      <c r="P2" s="32">
        <f>'Reported Group Highlights'!P2</f>
        <v>42643</v>
      </c>
      <c r="Q2" s="32">
        <f>'Reported Group Highlights'!Q2</f>
        <v>42735</v>
      </c>
      <c r="R2" s="32">
        <f>'Reported Group Highlights'!R2</f>
        <v>42825</v>
      </c>
      <c r="S2" s="32">
        <f>'Reported Group Highlights'!S2</f>
        <v>42916</v>
      </c>
      <c r="T2" s="32">
        <f>'Reported Group Highlights'!T2</f>
        <v>43008</v>
      </c>
      <c r="U2" s="32">
        <f>'Reported Group Highlights'!U2</f>
        <v>43100</v>
      </c>
      <c r="V2" s="32">
        <f>'Reported Group Highlights'!V2</f>
        <v>43190</v>
      </c>
      <c r="W2" s="32">
        <f>'Reported Group Highlights'!W2</f>
        <v>43281</v>
      </c>
      <c r="X2" s="32">
        <f>'Reported Group Highlights'!X2</f>
        <v>43373</v>
      </c>
      <c r="Y2" s="32">
        <f>'Reported Group Highlights'!Y2</f>
        <v>43465</v>
      </c>
      <c r="Z2" s="32">
        <f>'Reported Group Highlights'!Z2</f>
        <v>43555</v>
      </c>
      <c r="AA2" s="32">
        <f>'Reported Group Highlights'!AA2</f>
        <v>43646</v>
      </c>
      <c r="AB2" s="32">
        <f>'Reported Group Highlights'!AB2</f>
        <v>43738</v>
      </c>
      <c r="AC2" s="32">
        <f>'Reported Group Highlights'!AC2</f>
        <v>43830</v>
      </c>
      <c r="AD2" s="32">
        <f>'Reported Group Highlights'!AD2</f>
        <v>43921</v>
      </c>
      <c r="AE2" s="32">
        <f>'Reported Group Highlights'!AE2</f>
        <v>44012</v>
      </c>
      <c r="AF2" s="32">
        <f>'Reported Group Highlights'!AF2</f>
        <v>44104</v>
      </c>
      <c r="AG2" s="32">
        <f>'Reported Group Highlights'!AG2</f>
        <v>44196</v>
      </c>
      <c r="AH2" s="32">
        <f>'Reported Group Highlights'!AH2</f>
        <v>44286</v>
      </c>
      <c r="AI2" s="32">
        <f>'Reported Group Highlights'!AI2</f>
        <v>44377</v>
      </c>
      <c r="AJ2" s="32">
        <f>'Reported Group Highlights'!AJ2</f>
        <v>44469</v>
      </c>
      <c r="AK2" s="32">
        <f>'Reported Group Highlights'!AK2</f>
        <v>44561</v>
      </c>
      <c r="AL2" s="32">
        <f>'Reported Group Highlights'!AL2</f>
        <v>44651</v>
      </c>
      <c r="AM2" s="32">
        <f>'Reported Group Highlights'!AM2</f>
        <v>44742</v>
      </c>
      <c r="AN2" s="32">
        <f>'Reported Group Highlights'!AN2</f>
        <v>44834</v>
      </c>
      <c r="AO2" s="32">
        <f>'Reported Group Highlights'!AO2</f>
        <v>44926</v>
      </c>
      <c r="AP2" s="32">
        <f>'Reported Group Highlights'!AP2</f>
        <v>45016</v>
      </c>
      <c r="AQ2" s="32">
        <f>'Reported Group Highlights'!AQ2</f>
        <v>45107</v>
      </c>
      <c r="AR2" s="32">
        <f>'Reported Group Highlights'!AR2</f>
        <v>45199</v>
      </c>
      <c r="AS2" s="32">
        <f>'Reported Group Highlights'!AS2</f>
        <v>45291</v>
      </c>
      <c r="AT2" s="32">
        <f>'Reported Group Highlights'!AT2</f>
        <v>45382</v>
      </c>
      <c r="AU2" s="27"/>
      <c r="AV2" s="27"/>
      <c r="AW2" s="27"/>
    </row>
    <row r="3" spans="1:53">
      <c r="B3" s="106"/>
      <c r="C3" s="106"/>
      <c r="D3" s="106"/>
      <c r="E3" s="106"/>
      <c r="F3" s="106"/>
      <c r="G3" s="106"/>
      <c r="H3" s="106"/>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T3" s="106"/>
    </row>
    <row r="4" spans="1:53">
      <c r="A4" s="30" t="s">
        <v>119</v>
      </c>
      <c r="B4" s="106"/>
      <c r="C4" s="106"/>
      <c r="D4" s="106"/>
      <c r="E4" s="106"/>
      <c r="F4" s="106"/>
      <c r="G4" s="106"/>
      <c r="H4" s="106"/>
      <c r="I4" s="106"/>
      <c r="J4" s="106"/>
      <c r="K4" s="106"/>
      <c r="L4" s="106"/>
      <c r="M4" s="106"/>
      <c r="N4" s="106"/>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6"/>
      <c r="AN4" s="106"/>
      <c r="AO4" s="106"/>
      <c r="AP4" s="106"/>
      <c r="AQ4" s="106"/>
      <c r="AR4" s="106"/>
      <c r="AS4" s="106"/>
      <c r="AT4" s="106"/>
    </row>
    <row r="5" spans="1:53" ht="19.5" customHeight="1">
      <c r="A5" s="15" t="s">
        <v>120</v>
      </c>
      <c r="B5" s="155">
        <v>3825800</v>
      </c>
      <c r="C5" s="155">
        <v>3947000</v>
      </c>
      <c r="D5" s="155">
        <v>4053700</v>
      </c>
      <c r="E5" s="155">
        <v>4266900</v>
      </c>
      <c r="F5" s="155">
        <v>4463800</v>
      </c>
      <c r="G5" s="155">
        <v>4661100</v>
      </c>
      <c r="H5" s="155">
        <v>4786700</v>
      </c>
      <c r="I5" s="155">
        <v>4940700</v>
      </c>
      <c r="J5" s="155">
        <v>5059500</v>
      </c>
      <c r="K5" s="155">
        <v>5219900</v>
      </c>
      <c r="L5" s="155">
        <v>5363200</v>
      </c>
      <c r="M5" s="155">
        <v>5431200</v>
      </c>
      <c r="N5" s="155">
        <v>5412400</v>
      </c>
      <c r="O5" s="155">
        <v>5812800</v>
      </c>
      <c r="P5" s="155">
        <v>6108700</v>
      </c>
      <c r="Q5" s="156">
        <v>6429600</v>
      </c>
      <c r="R5" s="156">
        <v>6661400</v>
      </c>
      <c r="S5" s="156">
        <v>6991500</v>
      </c>
      <c r="T5" s="156">
        <v>7226800</v>
      </c>
      <c r="U5" s="156">
        <v>7390100</v>
      </c>
      <c r="V5" s="156">
        <v>7617100</v>
      </c>
      <c r="W5" s="156">
        <v>7822600</v>
      </c>
      <c r="X5" s="156">
        <v>8014700</v>
      </c>
      <c r="Y5" s="156">
        <v>8189900</v>
      </c>
      <c r="Z5" s="156">
        <v>8543800</v>
      </c>
      <c r="AA5" s="156">
        <v>8793500</v>
      </c>
      <c r="AB5" s="156">
        <v>9001700</v>
      </c>
      <c r="AC5" s="156">
        <v>9107400</v>
      </c>
      <c r="AD5" s="156">
        <v>9140800</v>
      </c>
      <c r="AE5" s="156">
        <v>9536400</v>
      </c>
      <c r="AF5" s="156">
        <v>9771500</v>
      </c>
      <c r="AG5" s="156">
        <v>10192400</v>
      </c>
      <c r="AH5" s="156">
        <v>10634800</v>
      </c>
      <c r="AI5" s="156">
        <v>10986500</v>
      </c>
      <c r="AJ5" s="156">
        <v>11276300</v>
      </c>
      <c r="AK5" s="156">
        <v>11522200</v>
      </c>
      <c r="AL5" s="156">
        <v>11760100</v>
      </c>
      <c r="AM5" s="156">
        <v>12074900</v>
      </c>
      <c r="AN5" s="156">
        <v>12371000</v>
      </c>
      <c r="AO5" s="156">
        <v>12560100</v>
      </c>
      <c r="AP5" s="156">
        <v>12668900</v>
      </c>
      <c r="AQ5" s="156">
        <v>12673200</v>
      </c>
      <c r="AR5" s="156">
        <v>12663800</v>
      </c>
      <c r="AS5" s="156">
        <v>12715000</v>
      </c>
      <c r="AT5" s="156">
        <v>12733200</v>
      </c>
      <c r="AV5" s="157"/>
      <c r="AW5" s="158"/>
      <c r="AX5" s="159">
        <f>(AM5-AL5)/($AM$7-$AL$7)</f>
        <v>0.35724012709940989</v>
      </c>
      <c r="AY5" s="159">
        <f>(AN5-AM5)/(AN$7-AM$7)</f>
        <v>1.8823903369357915</v>
      </c>
      <c r="AZ5" s="158"/>
      <c r="BA5" s="158"/>
    </row>
    <row r="6" spans="1:53" ht="19.5" customHeight="1">
      <c r="A6" s="15" t="s">
        <v>121</v>
      </c>
      <c r="B6" s="155">
        <v>33293100</v>
      </c>
      <c r="C6" s="155">
        <v>33719400</v>
      </c>
      <c r="D6" s="155">
        <v>35071400</v>
      </c>
      <c r="E6" s="155">
        <v>36594000</v>
      </c>
      <c r="F6" s="155">
        <v>37898700</v>
      </c>
      <c r="G6" s="155">
        <v>38217100</v>
      </c>
      <c r="H6" s="155">
        <v>39008500</v>
      </c>
      <c r="I6" s="155">
        <v>39360600</v>
      </c>
      <c r="J6" s="155">
        <v>36891300</v>
      </c>
      <c r="K6" s="155">
        <v>34841200</v>
      </c>
      <c r="L6" s="155">
        <v>32447500</v>
      </c>
      <c r="M6" s="155">
        <v>33056900</v>
      </c>
      <c r="N6" s="155">
        <v>33515900</v>
      </c>
      <c r="O6" s="155">
        <v>33542200</v>
      </c>
      <c r="P6" s="155">
        <v>33764700</v>
      </c>
      <c r="Q6" s="156">
        <v>34601600</v>
      </c>
      <c r="R6" s="156">
        <v>33986400</v>
      </c>
      <c r="S6" s="156">
        <v>33482000</v>
      </c>
      <c r="T6" s="156">
        <v>32959500</v>
      </c>
      <c r="U6" s="156">
        <v>32665400</v>
      </c>
      <c r="V6" s="156">
        <v>32432900</v>
      </c>
      <c r="W6" s="156">
        <v>32272100</v>
      </c>
      <c r="X6" s="156">
        <v>32632300</v>
      </c>
      <c r="Y6" s="156">
        <v>32979300</v>
      </c>
      <c r="Z6" s="156">
        <v>32946900</v>
      </c>
      <c r="AA6" s="156">
        <v>32670900</v>
      </c>
      <c r="AB6" s="156">
        <v>32556400</v>
      </c>
      <c r="AC6" s="156">
        <v>32906400</v>
      </c>
      <c r="AD6" s="156">
        <v>32015300</v>
      </c>
      <c r="AE6" s="156">
        <v>31483400</v>
      </c>
      <c r="AF6" s="156">
        <v>31170000</v>
      </c>
      <c r="AG6" s="156">
        <v>31244400</v>
      </c>
      <c r="AH6" s="156">
        <v>32132300</v>
      </c>
      <c r="AI6" s="156">
        <v>32247200</v>
      </c>
      <c r="AJ6" s="156">
        <v>32381600</v>
      </c>
      <c r="AK6" s="156">
        <v>32594500</v>
      </c>
      <c r="AL6" s="156">
        <v>32863100</v>
      </c>
      <c r="AM6" s="156">
        <v>33429500</v>
      </c>
      <c r="AN6" s="156">
        <v>33290700</v>
      </c>
      <c r="AO6" s="156">
        <v>33453000</v>
      </c>
      <c r="AP6" s="156">
        <v>33452200</v>
      </c>
      <c r="AQ6" s="156">
        <v>32643000</v>
      </c>
      <c r="AR6" s="156">
        <v>31785900</v>
      </c>
      <c r="AS6" s="156">
        <v>31901500</v>
      </c>
      <c r="AT6" s="156">
        <v>32291700</v>
      </c>
      <c r="AV6" s="157"/>
      <c r="AW6" s="158"/>
      <c r="AX6" s="159">
        <f>(AM6-AL6)/($AM$7-$AL$7)</f>
        <v>0.64275987290059011</v>
      </c>
      <c r="AY6" s="159">
        <f>(AN6-AM6)/(AN$7-AM$7)</f>
        <v>-0.8823903369357915</v>
      </c>
      <c r="AZ6" s="158"/>
      <c r="BA6" s="158"/>
    </row>
    <row r="7" spans="1:53" ht="19.5" customHeight="1">
      <c r="A7" s="15" t="s">
        <v>122</v>
      </c>
      <c r="B7" s="155">
        <v>37118900</v>
      </c>
      <c r="C7" s="155">
        <v>37666400</v>
      </c>
      <c r="D7" s="155">
        <v>39125100</v>
      </c>
      <c r="E7" s="155">
        <v>40860900</v>
      </c>
      <c r="F7" s="155">
        <v>42362500</v>
      </c>
      <c r="G7" s="155">
        <v>42878200</v>
      </c>
      <c r="H7" s="155">
        <v>43795200</v>
      </c>
      <c r="I7" s="155">
        <v>44301300</v>
      </c>
      <c r="J7" s="155">
        <v>41950800</v>
      </c>
      <c r="K7" s="155">
        <v>40061100</v>
      </c>
      <c r="L7" s="155">
        <v>37810700</v>
      </c>
      <c r="M7" s="155">
        <v>38488100</v>
      </c>
      <c r="N7" s="155">
        <v>38928300</v>
      </c>
      <c r="O7" s="155">
        <v>39355000</v>
      </c>
      <c r="P7" s="155">
        <v>39873400</v>
      </c>
      <c r="Q7" s="156">
        <v>41031200</v>
      </c>
      <c r="R7" s="156">
        <v>40647800</v>
      </c>
      <c r="S7" s="156">
        <v>40473500</v>
      </c>
      <c r="T7" s="156">
        <v>40186300</v>
      </c>
      <c r="U7" s="156">
        <v>40055500</v>
      </c>
      <c r="V7" s="156">
        <v>40050000</v>
      </c>
      <c r="W7" s="156">
        <v>40094700</v>
      </c>
      <c r="X7" s="156">
        <v>40647000</v>
      </c>
      <c r="Y7" s="156">
        <v>41169200</v>
      </c>
      <c r="Z7" s="156">
        <v>41490700</v>
      </c>
      <c r="AA7" s="156">
        <v>41464400</v>
      </c>
      <c r="AB7" s="156">
        <v>41558100</v>
      </c>
      <c r="AC7" s="156">
        <v>42013800</v>
      </c>
      <c r="AD7" s="156">
        <v>41156100</v>
      </c>
      <c r="AE7" s="156">
        <v>41019800</v>
      </c>
      <c r="AF7" s="156">
        <v>40941500</v>
      </c>
      <c r="AG7" s="156">
        <v>41436800</v>
      </c>
      <c r="AH7" s="156">
        <v>42767100</v>
      </c>
      <c r="AI7" s="156">
        <v>43233700</v>
      </c>
      <c r="AJ7" s="156">
        <v>43657900</v>
      </c>
      <c r="AK7" s="156">
        <v>44116700</v>
      </c>
      <c r="AL7" s="156">
        <v>44623200</v>
      </c>
      <c r="AM7" s="156">
        <v>45504400</v>
      </c>
      <c r="AN7" s="156">
        <f>AN5+AN6</f>
        <v>45661700</v>
      </c>
      <c r="AO7" s="156">
        <f>AO5+AO6</f>
        <v>46013100</v>
      </c>
      <c r="AP7" s="156">
        <v>46121100</v>
      </c>
      <c r="AQ7" s="156">
        <v>45316200</v>
      </c>
      <c r="AR7" s="156">
        <v>44449700</v>
      </c>
      <c r="AS7" s="156">
        <f>AS5+AS6</f>
        <v>44616500</v>
      </c>
      <c r="AT7" s="156">
        <v>45024900</v>
      </c>
      <c r="AU7" s="157"/>
      <c r="AV7" s="157"/>
      <c r="AW7" s="158"/>
      <c r="AX7" s="158"/>
      <c r="AY7" s="158"/>
      <c r="AZ7" s="158"/>
      <c r="BA7" s="158"/>
    </row>
    <row r="8" spans="1:53" ht="19.5" customHeight="1">
      <c r="B8" s="160"/>
      <c r="C8" s="160"/>
      <c r="D8" s="160"/>
      <c r="E8" s="160"/>
      <c r="F8" s="160"/>
      <c r="G8" s="160"/>
      <c r="H8" s="160"/>
      <c r="I8" s="160"/>
      <c r="J8" s="160"/>
      <c r="K8" s="160"/>
      <c r="L8" s="160"/>
      <c r="M8" s="160"/>
      <c r="N8" s="160"/>
      <c r="O8" s="160"/>
      <c r="P8" s="160"/>
      <c r="Q8" s="161"/>
      <c r="R8" s="161"/>
      <c r="S8" s="161"/>
      <c r="T8" s="161"/>
      <c r="U8" s="161"/>
      <c r="V8" s="161"/>
      <c r="W8" s="161"/>
      <c r="X8" s="161"/>
      <c r="Y8" s="161"/>
      <c r="Z8" s="161"/>
      <c r="AA8" s="161"/>
      <c r="AB8" s="161"/>
      <c r="AC8" s="161"/>
      <c r="AD8" s="161"/>
      <c r="AE8" s="161"/>
      <c r="AF8" s="161"/>
      <c r="AG8" s="161"/>
      <c r="AH8" s="161"/>
      <c r="AI8" s="161"/>
      <c r="AJ8" s="161"/>
      <c r="AK8" s="161"/>
      <c r="AL8" s="161"/>
      <c r="AM8" s="161"/>
      <c r="AN8" s="161"/>
      <c r="AO8" s="161"/>
      <c r="AP8" s="161"/>
      <c r="AQ8" s="161"/>
      <c r="AR8" s="161"/>
      <c r="AS8" s="161"/>
      <c r="AT8" s="161"/>
      <c r="AU8" s="157"/>
      <c r="AV8" s="157"/>
      <c r="AW8" s="158"/>
      <c r="AX8" s="158"/>
      <c r="AY8" s="158"/>
      <c r="AZ8" s="158"/>
      <c r="BA8" s="158"/>
    </row>
    <row r="9" spans="1:53" ht="19.5" customHeight="1">
      <c r="B9" s="160"/>
      <c r="C9" s="160"/>
      <c r="D9" s="160"/>
      <c r="E9" s="160"/>
      <c r="F9" s="160"/>
      <c r="G9" s="160"/>
      <c r="H9" s="160"/>
      <c r="I9" s="160"/>
      <c r="J9" s="160"/>
      <c r="K9" s="160"/>
      <c r="L9" s="160"/>
      <c r="M9" s="160"/>
      <c r="N9" s="160"/>
      <c r="O9" s="160"/>
      <c r="P9" s="160"/>
      <c r="Q9" s="161"/>
      <c r="R9" s="161"/>
      <c r="S9" s="161"/>
      <c r="T9" s="161"/>
      <c r="U9" s="161"/>
      <c r="V9" s="161"/>
      <c r="W9" s="161"/>
      <c r="X9" s="161"/>
      <c r="Y9" s="161"/>
      <c r="Z9" s="161"/>
      <c r="AA9" s="161"/>
      <c r="AB9" s="161"/>
      <c r="AC9" s="161"/>
      <c r="AD9" s="161"/>
      <c r="AE9" s="161"/>
      <c r="AF9" s="127"/>
      <c r="AG9" s="161"/>
      <c r="AH9" s="161"/>
      <c r="AI9" s="161"/>
      <c r="AJ9" s="161"/>
      <c r="AK9" s="161"/>
      <c r="AL9" s="161"/>
      <c r="AM9" s="161"/>
      <c r="AN9" s="161"/>
      <c r="AO9" s="161"/>
      <c r="AP9" s="161"/>
      <c r="AQ9" s="161"/>
      <c r="AR9" s="161"/>
      <c r="AS9" s="161"/>
      <c r="AT9" s="161"/>
      <c r="AU9" s="157"/>
      <c r="AV9" s="157"/>
      <c r="AW9" s="158"/>
      <c r="AX9" s="158"/>
      <c r="AY9" s="158"/>
      <c r="AZ9" s="158"/>
      <c r="BA9" s="158"/>
    </row>
    <row r="10" spans="1:53" ht="19.5" customHeight="1">
      <c r="A10" s="30" t="s">
        <v>123</v>
      </c>
      <c r="B10" s="160"/>
      <c r="C10" s="160"/>
      <c r="D10" s="160"/>
      <c r="E10" s="160"/>
      <c r="F10" s="160"/>
      <c r="G10" s="160"/>
      <c r="H10" s="160"/>
      <c r="I10" s="160"/>
      <c r="J10" s="160"/>
      <c r="K10" s="160"/>
      <c r="L10" s="160"/>
      <c r="M10" s="160"/>
      <c r="N10" s="160"/>
      <c r="O10" s="160"/>
      <c r="P10" s="160"/>
      <c r="Q10" s="161"/>
      <c r="R10" s="161"/>
      <c r="S10" s="161"/>
      <c r="T10" s="161"/>
      <c r="U10" s="161"/>
      <c r="V10" s="161"/>
      <c r="W10" s="161"/>
      <c r="X10" s="161"/>
      <c r="Y10" s="161"/>
      <c r="Z10" s="161"/>
      <c r="AA10" s="161"/>
      <c r="AB10" s="161"/>
      <c r="AC10" s="161"/>
      <c r="AD10" s="161"/>
      <c r="AE10" s="161"/>
      <c r="AF10" s="161"/>
      <c r="AG10" s="161"/>
      <c r="AH10" s="161"/>
      <c r="AI10" s="161"/>
      <c r="AJ10" s="161"/>
      <c r="AK10" s="161"/>
      <c r="AL10" s="161"/>
      <c r="AM10" s="161"/>
      <c r="AN10" s="161"/>
      <c r="AO10" s="161"/>
      <c r="AP10" s="161"/>
      <c r="AQ10" s="161"/>
      <c r="AR10" s="161"/>
      <c r="AS10" s="161"/>
      <c r="AT10" s="161"/>
      <c r="AU10" s="157"/>
      <c r="AV10" s="157"/>
      <c r="AW10" s="158"/>
      <c r="AX10" s="158"/>
      <c r="AY10" s="158"/>
      <c r="AZ10" s="158"/>
      <c r="BA10" s="158"/>
    </row>
    <row r="11" spans="1:53" ht="19.5" customHeight="1">
      <c r="A11" s="15" t="s">
        <v>124</v>
      </c>
      <c r="B11" s="155">
        <v>142500</v>
      </c>
      <c r="C11" s="155">
        <v>121200</v>
      </c>
      <c r="D11" s="155">
        <v>106700</v>
      </c>
      <c r="E11" s="155">
        <v>213200</v>
      </c>
      <c r="F11" s="155">
        <v>196900</v>
      </c>
      <c r="G11" s="155">
        <v>197300</v>
      </c>
      <c r="H11" s="155">
        <v>125600</v>
      </c>
      <c r="I11" s="155">
        <v>154000</v>
      </c>
      <c r="J11" s="155">
        <v>118800</v>
      </c>
      <c r="K11" s="155">
        <v>160400</v>
      </c>
      <c r="L11" s="155">
        <v>143300</v>
      </c>
      <c r="M11" s="155">
        <v>68000</v>
      </c>
      <c r="N11" s="155">
        <v>-18800</v>
      </c>
      <c r="O11" s="155">
        <v>400400</v>
      </c>
      <c r="P11" s="155">
        <v>295900</v>
      </c>
      <c r="Q11" s="156">
        <v>320900</v>
      </c>
      <c r="R11" s="156">
        <v>231800</v>
      </c>
      <c r="S11" s="156">
        <v>330100</v>
      </c>
      <c r="T11" s="156">
        <v>235300</v>
      </c>
      <c r="U11" s="156">
        <v>163300</v>
      </c>
      <c r="V11" s="156">
        <v>227000</v>
      </c>
      <c r="W11" s="161">
        <f>W5-V5</f>
        <v>205500</v>
      </c>
      <c r="X11" s="161">
        <f>X5-W5</f>
        <v>192100</v>
      </c>
      <c r="Y11" s="161">
        <f>Y5-X5</f>
        <v>175200</v>
      </c>
      <c r="Z11" s="161">
        <f>Z5-Y5</f>
        <v>353900</v>
      </c>
      <c r="AA11" s="156">
        <v>249700</v>
      </c>
      <c r="AB11" s="156">
        <v>208200</v>
      </c>
      <c r="AC11" s="156">
        <v>105700</v>
      </c>
      <c r="AD11" s="156">
        <v>33400</v>
      </c>
      <c r="AE11" s="156">
        <v>395600</v>
      </c>
      <c r="AF11" s="156">
        <v>235100</v>
      </c>
      <c r="AG11" s="156">
        <v>420900</v>
      </c>
      <c r="AH11" s="156">
        <v>442400</v>
      </c>
      <c r="AI11" s="156">
        <v>351700</v>
      </c>
      <c r="AJ11" s="156">
        <v>289800</v>
      </c>
      <c r="AK11" s="156">
        <v>245900</v>
      </c>
      <c r="AL11" s="156">
        <v>237900</v>
      </c>
      <c r="AM11" s="161">
        <f t="shared" ref="AM11:AT13" si="0">AM5-AL5</f>
        <v>314800</v>
      </c>
      <c r="AN11" s="161">
        <f t="shared" si="0"/>
        <v>296100</v>
      </c>
      <c r="AO11" s="161">
        <f t="shared" si="0"/>
        <v>189100</v>
      </c>
      <c r="AP11" s="161">
        <f t="shared" si="0"/>
        <v>108800</v>
      </c>
      <c r="AQ11" s="161">
        <f t="shared" si="0"/>
        <v>4300</v>
      </c>
      <c r="AR11" s="161">
        <f t="shared" si="0"/>
        <v>-9400</v>
      </c>
      <c r="AS11" s="161">
        <f t="shared" si="0"/>
        <v>51200</v>
      </c>
      <c r="AT11" s="161">
        <f t="shared" si="0"/>
        <v>18200</v>
      </c>
      <c r="AU11" s="157"/>
      <c r="AV11" s="159"/>
      <c r="AW11" s="158"/>
      <c r="AX11" s="158"/>
      <c r="AY11" s="158"/>
      <c r="AZ11" s="158"/>
      <c r="BA11" s="158"/>
    </row>
    <row r="12" spans="1:53" ht="19.5" customHeight="1">
      <c r="A12" s="15" t="s">
        <v>125</v>
      </c>
      <c r="B12" s="155">
        <v>1232700</v>
      </c>
      <c r="C12" s="155">
        <v>426300</v>
      </c>
      <c r="D12" s="155">
        <v>1352000</v>
      </c>
      <c r="E12" s="155">
        <v>1522600</v>
      </c>
      <c r="F12" s="155">
        <v>1304700</v>
      </c>
      <c r="G12" s="155">
        <v>318400</v>
      </c>
      <c r="H12" s="155">
        <v>791400</v>
      </c>
      <c r="I12" s="155">
        <v>352100</v>
      </c>
      <c r="J12" s="155">
        <v>-2469300</v>
      </c>
      <c r="K12" s="155">
        <v>-2050100</v>
      </c>
      <c r="L12" s="155">
        <v>-2393700</v>
      </c>
      <c r="M12" s="155">
        <v>609400</v>
      </c>
      <c r="N12" s="155">
        <v>459000</v>
      </c>
      <c r="O12" s="155">
        <v>26300</v>
      </c>
      <c r="P12" s="155">
        <v>222500</v>
      </c>
      <c r="Q12" s="156">
        <v>836900</v>
      </c>
      <c r="R12" s="156">
        <v>-615200</v>
      </c>
      <c r="S12" s="156">
        <v>-504400</v>
      </c>
      <c r="T12" s="156">
        <v>-522500</v>
      </c>
      <c r="U12" s="156">
        <v>-294100</v>
      </c>
      <c r="V12" s="156">
        <v>-232500</v>
      </c>
      <c r="W12" s="161">
        <f t="shared" ref="W12:Z13" si="1">W6-V6</f>
        <v>-160800</v>
      </c>
      <c r="X12" s="161">
        <f t="shared" si="1"/>
        <v>360200</v>
      </c>
      <c r="Y12" s="161">
        <f t="shared" si="1"/>
        <v>347000</v>
      </c>
      <c r="Z12" s="161">
        <f t="shared" si="1"/>
        <v>-32400</v>
      </c>
      <c r="AA12" s="156">
        <v>-276000</v>
      </c>
      <c r="AB12" s="156">
        <v>-114500</v>
      </c>
      <c r="AC12" s="156">
        <v>350000</v>
      </c>
      <c r="AD12" s="156">
        <v>-891100</v>
      </c>
      <c r="AE12" s="156">
        <v>-531900</v>
      </c>
      <c r="AF12" s="156">
        <v>-313400</v>
      </c>
      <c r="AG12" s="156">
        <v>74400</v>
      </c>
      <c r="AH12" s="156">
        <v>887900</v>
      </c>
      <c r="AI12" s="156">
        <v>114900</v>
      </c>
      <c r="AJ12" s="156">
        <v>134400</v>
      </c>
      <c r="AK12" s="156">
        <v>212900</v>
      </c>
      <c r="AL12" s="156">
        <v>268600</v>
      </c>
      <c r="AM12" s="161">
        <f t="shared" si="0"/>
        <v>566400</v>
      </c>
      <c r="AN12" s="161">
        <f t="shared" si="0"/>
        <v>-138800</v>
      </c>
      <c r="AO12" s="161">
        <f t="shared" si="0"/>
        <v>162300</v>
      </c>
      <c r="AP12" s="161">
        <f t="shared" si="0"/>
        <v>-800</v>
      </c>
      <c r="AQ12" s="161">
        <f t="shared" si="0"/>
        <v>-809200</v>
      </c>
      <c r="AR12" s="161">
        <f t="shared" si="0"/>
        <v>-857100</v>
      </c>
      <c r="AS12" s="161">
        <f t="shared" si="0"/>
        <v>115600</v>
      </c>
      <c r="AT12" s="161">
        <f t="shared" si="0"/>
        <v>390200</v>
      </c>
      <c r="AU12" s="157"/>
      <c r="AV12" s="159" t="s">
        <v>394</v>
      </c>
      <c r="AW12" s="158"/>
      <c r="AX12" s="158"/>
      <c r="AY12" s="158"/>
      <c r="AZ12" s="158"/>
      <c r="BA12" s="158"/>
    </row>
    <row r="13" spans="1:53" ht="19.5" customHeight="1">
      <c r="A13" s="15" t="s">
        <v>126</v>
      </c>
      <c r="B13" s="155">
        <v>1375200</v>
      </c>
      <c r="C13" s="155">
        <v>547500</v>
      </c>
      <c r="D13" s="155">
        <v>1458700</v>
      </c>
      <c r="E13" s="155">
        <v>1735800</v>
      </c>
      <c r="F13" s="155">
        <v>1501600</v>
      </c>
      <c r="G13" s="155">
        <v>515700</v>
      </c>
      <c r="H13" s="155">
        <v>917000</v>
      </c>
      <c r="I13" s="155">
        <v>506100</v>
      </c>
      <c r="J13" s="155">
        <v>-2350500</v>
      </c>
      <c r="K13" s="155">
        <v>-1889700</v>
      </c>
      <c r="L13" s="155">
        <v>-2250400</v>
      </c>
      <c r="M13" s="155">
        <v>677400</v>
      </c>
      <c r="N13" s="155">
        <v>440200</v>
      </c>
      <c r="O13" s="155">
        <v>426700</v>
      </c>
      <c r="P13" s="155">
        <v>518400</v>
      </c>
      <c r="Q13" s="156">
        <v>1157800</v>
      </c>
      <c r="R13" s="156">
        <v>-383400</v>
      </c>
      <c r="S13" s="156">
        <v>-174300</v>
      </c>
      <c r="T13" s="156">
        <v>-287200</v>
      </c>
      <c r="U13" s="156">
        <v>-130800</v>
      </c>
      <c r="V13" s="156">
        <v>-5500</v>
      </c>
      <c r="W13" s="161">
        <f t="shared" si="1"/>
        <v>44700</v>
      </c>
      <c r="X13" s="161">
        <f t="shared" si="1"/>
        <v>552300</v>
      </c>
      <c r="Y13" s="161">
        <f t="shared" si="1"/>
        <v>522200</v>
      </c>
      <c r="Z13" s="161">
        <f t="shared" si="1"/>
        <v>321500</v>
      </c>
      <c r="AA13" s="156">
        <v>-26300</v>
      </c>
      <c r="AB13" s="156">
        <v>93700</v>
      </c>
      <c r="AC13" s="156">
        <v>455700</v>
      </c>
      <c r="AD13" s="156">
        <v>-857700</v>
      </c>
      <c r="AE13" s="156">
        <v>-136300</v>
      </c>
      <c r="AF13" s="156">
        <v>-78300</v>
      </c>
      <c r="AG13" s="156">
        <v>495300</v>
      </c>
      <c r="AH13" s="156">
        <v>1330300</v>
      </c>
      <c r="AI13" s="156">
        <v>466600</v>
      </c>
      <c r="AJ13" s="156">
        <v>424200</v>
      </c>
      <c r="AK13" s="156">
        <v>458800</v>
      </c>
      <c r="AL13" s="156">
        <v>506500</v>
      </c>
      <c r="AM13" s="161">
        <f t="shared" si="0"/>
        <v>881200</v>
      </c>
      <c r="AN13" s="161">
        <f t="shared" si="0"/>
        <v>157300</v>
      </c>
      <c r="AO13" s="161">
        <f t="shared" si="0"/>
        <v>351400</v>
      </c>
      <c r="AP13" s="161">
        <f t="shared" si="0"/>
        <v>108000</v>
      </c>
      <c r="AQ13" s="161">
        <f t="shared" si="0"/>
        <v>-804900</v>
      </c>
      <c r="AR13" s="161">
        <f t="shared" si="0"/>
        <v>-866500</v>
      </c>
      <c r="AS13" s="161">
        <f t="shared" si="0"/>
        <v>166800</v>
      </c>
      <c r="AT13" s="161">
        <f t="shared" si="0"/>
        <v>408400</v>
      </c>
      <c r="AU13" s="157"/>
      <c r="AV13" s="157"/>
      <c r="AW13" s="158"/>
      <c r="AX13" s="158"/>
      <c r="AY13" s="158"/>
      <c r="AZ13" s="158"/>
      <c r="BA13" s="158"/>
    </row>
    <row r="14" spans="1:53" ht="19.5" customHeight="1">
      <c r="B14" s="162"/>
      <c r="C14" s="162"/>
      <c r="D14" s="162"/>
      <c r="E14" s="162"/>
      <c r="F14" s="162"/>
      <c r="G14" s="162"/>
      <c r="H14" s="162"/>
      <c r="I14" s="162"/>
      <c r="J14" s="162"/>
      <c r="K14" s="162"/>
      <c r="L14" s="162"/>
      <c r="M14" s="162"/>
      <c r="N14" s="162"/>
      <c r="O14" s="162"/>
      <c r="P14" s="162"/>
      <c r="Q14" s="163"/>
      <c r="R14" s="163"/>
      <c r="S14" s="163"/>
      <c r="T14" s="163"/>
      <c r="U14" s="163"/>
      <c r="V14" s="163"/>
      <c r="W14" s="163"/>
      <c r="X14" s="163"/>
      <c r="Y14" s="163"/>
      <c r="Z14" s="163"/>
      <c r="AA14" s="163"/>
      <c r="AB14" s="163"/>
      <c r="AC14" s="163"/>
      <c r="AD14" s="163"/>
      <c r="AE14" s="163"/>
      <c r="AF14" s="163"/>
      <c r="AG14" s="163"/>
      <c r="AH14" s="163"/>
      <c r="AI14" s="163"/>
      <c r="AJ14" s="163"/>
      <c r="AK14" s="163"/>
      <c r="AL14" s="163"/>
      <c r="AM14" s="163"/>
      <c r="AN14" s="163"/>
      <c r="AO14" s="163"/>
      <c r="AP14" s="163"/>
      <c r="AQ14" s="163"/>
      <c r="AR14" s="163"/>
      <c r="AS14" s="163"/>
      <c r="AT14" s="163"/>
      <c r="AU14" s="164"/>
      <c r="AV14" s="164"/>
      <c r="AW14" s="165"/>
      <c r="AX14" s="165"/>
      <c r="AY14" s="165"/>
      <c r="AZ14" s="165"/>
      <c r="BA14" s="165"/>
    </row>
    <row r="15" spans="1:53" ht="19.5" customHeight="1">
      <c r="B15" s="162"/>
      <c r="C15" s="162"/>
      <c r="D15" s="162"/>
      <c r="E15" s="162"/>
      <c r="F15" s="162"/>
      <c r="G15" s="162"/>
      <c r="H15" s="162"/>
      <c r="I15" s="162"/>
      <c r="J15" s="162"/>
      <c r="K15" s="162"/>
      <c r="L15" s="162"/>
      <c r="M15" s="162"/>
      <c r="N15" s="162"/>
      <c r="O15" s="162"/>
      <c r="P15" s="162"/>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4"/>
      <c r="AV15" s="164"/>
      <c r="AW15" s="165"/>
      <c r="AX15" s="165"/>
      <c r="AY15" s="165"/>
      <c r="AZ15" s="165"/>
      <c r="BA15" s="165"/>
    </row>
    <row r="16" spans="1:53" ht="19.5" customHeight="1">
      <c r="A16" s="15" t="s">
        <v>127</v>
      </c>
      <c r="B16" s="162"/>
      <c r="C16" s="162"/>
      <c r="D16" s="162"/>
      <c r="E16" s="162"/>
      <c r="F16" s="162"/>
      <c r="G16" s="162"/>
      <c r="H16" s="162"/>
      <c r="I16" s="162"/>
      <c r="J16" s="162"/>
      <c r="K16" s="162"/>
      <c r="L16" s="162"/>
      <c r="M16" s="162"/>
      <c r="N16" s="162"/>
      <c r="O16" s="162"/>
      <c r="P16" s="162"/>
      <c r="Q16" s="163"/>
      <c r="R16" s="163"/>
      <c r="S16" s="163"/>
      <c r="T16" s="163"/>
      <c r="U16" s="163"/>
      <c r="V16" s="163"/>
      <c r="W16" s="163"/>
      <c r="X16" s="163"/>
      <c r="Y16" s="163"/>
      <c r="Z16" s="163"/>
      <c r="AA16" s="163"/>
      <c r="AB16" s="163"/>
      <c r="AC16" s="163"/>
      <c r="AD16" s="163"/>
      <c r="AE16" s="163"/>
      <c r="AF16" s="163"/>
      <c r="AG16" s="163"/>
      <c r="AH16" s="163"/>
      <c r="AI16" s="163"/>
      <c r="AJ16" s="163"/>
      <c r="AK16" s="163"/>
      <c r="AL16" s="163"/>
      <c r="AM16" s="163"/>
      <c r="AN16" s="163"/>
      <c r="AO16" s="163"/>
      <c r="AP16" s="163"/>
      <c r="AQ16" s="163"/>
      <c r="AR16" s="163"/>
      <c r="AS16" s="163"/>
      <c r="AT16" s="163"/>
      <c r="AU16" s="164"/>
      <c r="AV16" s="164"/>
      <c r="AW16" s="165"/>
      <c r="AX16" s="165"/>
      <c r="AY16" s="165"/>
      <c r="AZ16" s="165"/>
      <c r="BA16" s="165"/>
    </row>
    <row r="17" spans="1:53" ht="19.5" customHeight="1">
      <c r="A17" s="15" t="s">
        <v>339</v>
      </c>
      <c r="B17" s="166">
        <v>0.34214375964804994</v>
      </c>
      <c r="C17" s="166">
        <v>0.33717052864091074</v>
      </c>
      <c r="D17" s="166">
        <v>0.33226752136096777</v>
      </c>
      <c r="E17" s="166">
        <v>0.34262583545638986</v>
      </c>
      <c r="F17" s="166">
        <v>0.3776925346709944</v>
      </c>
      <c r="G17" s="166">
        <v>0.39647186682276775</v>
      </c>
      <c r="H17" s="166">
        <v>0.41557065614496563</v>
      </c>
      <c r="I17" s="166">
        <v>0.44468221022859372</v>
      </c>
      <c r="J17" s="166">
        <v>0.49105142214212838</v>
      </c>
      <c r="K17" s="166">
        <v>0.49424504070033026</v>
      </c>
      <c r="L17" s="166">
        <v>0.53688506163599192</v>
      </c>
      <c r="M17" s="166">
        <v>0.54042678126485844</v>
      </c>
      <c r="N17" s="166">
        <v>0.5728480308670042</v>
      </c>
      <c r="O17" s="166">
        <v>0.56155507559395246</v>
      </c>
      <c r="P17" s="166">
        <v>0.56999999999999995</v>
      </c>
      <c r="Q17" s="123">
        <v>0.56999999999999995</v>
      </c>
      <c r="R17" s="123">
        <v>0.59</v>
      </c>
      <c r="S17" s="123">
        <v>0.57999999999999996</v>
      </c>
      <c r="T17" s="123">
        <v>0.57999999999999996</v>
      </c>
      <c r="U17" s="123">
        <v>0.58044463307161309</v>
      </c>
      <c r="V17" s="123">
        <v>0.6</v>
      </c>
      <c r="W17" s="123">
        <v>0.61</v>
      </c>
      <c r="X17" s="123">
        <v>0.61</v>
      </c>
      <c r="Y17" s="123">
        <v>0.62</v>
      </c>
      <c r="Z17" s="123">
        <v>0.62</v>
      </c>
      <c r="AA17" s="123">
        <v>0.63</v>
      </c>
      <c r="AB17" s="123">
        <v>0.64</v>
      </c>
      <c r="AC17" s="123">
        <v>0.64800000000000002</v>
      </c>
      <c r="AD17" s="123">
        <v>0.64900000000000002</v>
      </c>
      <c r="AE17" s="123">
        <v>0.67</v>
      </c>
      <c r="AF17" s="123">
        <v>0.65600000000000003</v>
      </c>
      <c r="AG17" s="123">
        <v>0.66700000000000004</v>
      </c>
      <c r="AH17" s="123">
        <v>0.69499999999999995</v>
      </c>
      <c r="AI17" s="123">
        <v>0.746</v>
      </c>
      <c r="AJ17" s="123">
        <v>0.72799999999999998</v>
      </c>
      <c r="AK17" s="123">
        <v>0.70499999999999996</v>
      </c>
      <c r="AL17" s="123">
        <v>0.7</v>
      </c>
      <c r="AM17" s="123">
        <v>0.7</v>
      </c>
      <c r="AN17" s="123">
        <v>0.7</v>
      </c>
      <c r="AO17" s="123">
        <v>0.71</v>
      </c>
      <c r="AP17" s="123">
        <v>0.73</v>
      </c>
      <c r="AQ17" s="123">
        <v>0.72</v>
      </c>
      <c r="AR17" s="123">
        <v>0.73</v>
      </c>
      <c r="AS17" s="123">
        <v>0.69374110474824335</v>
      </c>
      <c r="AT17" s="123">
        <v>0.67751399781010069</v>
      </c>
      <c r="AU17" s="159"/>
      <c r="AV17" s="159"/>
      <c r="AW17" s="158" t="s">
        <v>378</v>
      </c>
      <c r="AX17" s="167"/>
      <c r="AY17" s="167"/>
      <c r="AZ17" s="167"/>
      <c r="BA17" s="167"/>
    </row>
    <row r="18" spans="1:53" ht="19.5" customHeight="1">
      <c r="A18" s="15" t="s">
        <v>367</v>
      </c>
      <c r="B18" s="162"/>
      <c r="C18" s="162"/>
      <c r="D18" s="162"/>
      <c r="E18" s="162"/>
      <c r="F18" s="162"/>
      <c r="G18" s="162"/>
      <c r="H18" s="162"/>
      <c r="I18" s="162"/>
      <c r="J18" s="162"/>
      <c r="K18" s="162"/>
      <c r="L18" s="162"/>
      <c r="M18" s="162"/>
      <c r="N18" s="162"/>
      <c r="O18" s="162"/>
      <c r="P18" s="162"/>
      <c r="Q18" s="163"/>
      <c r="R18" s="163"/>
      <c r="S18" s="163"/>
      <c r="T18" s="163"/>
      <c r="U18" s="163"/>
      <c r="V18" s="163"/>
      <c r="W18" s="163"/>
      <c r="X18" s="163"/>
      <c r="Y18" s="163"/>
      <c r="Z18" s="163"/>
      <c r="AA18" s="163"/>
      <c r="AB18" s="163"/>
      <c r="AC18" s="161"/>
      <c r="AD18" s="161"/>
      <c r="AE18" s="161"/>
      <c r="AF18" s="161"/>
      <c r="AG18" s="156">
        <v>239000</v>
      </c>
      <c r="AH18" s="156">
        <v>719000</v>
      </c>
      <c r="AI18" s="156">
        <v>1000000</v>
      </c>
      <c r="AJ18" s="156">
        <v>1500000</v>
      </c>
      <c r="AK18" s="156">
        <v>2200000</v>
      </c>
      <c r="AL18" s="156">
        <v>2800000</v>
      </c>
      <c r="AM18" s="156">
        <v>3900000</v>
      </c>
      <c r="AN18" s="156">
        <v>5500000</v>
      </c>
      <c r="AO18" s="156">
        <v>6830000</v>
      </c>
      <c r="AP18" s="156">
        <v>7173000</v>
      </c>
      <c r="AQ18" s="156">
        <v>7770000</v>
      </c>
      <c r="AR18" s="156">
        <v>8496000</v>
      </c>
      <c r="AS18" s="156">
        <v>9170000</v>
      </c>
      <c r="AT18" s="156">
        <v>9865700</v>
      </c>
      <c r="AU18" s="164"/>
      <c r="AV18" s="164"/>
      <c r="AW18" s="165"/>
      <c r="AX18" s="165"/>
      <c r="AY18" s="165"/>
      <c r="AZ18" s="165"/>
      <c r="BA18" s="165"/>
    </row>
    <row r="19" spans="1:53" ht="19.5" customHeight="1">
      <c r="A19" s="15" t="s">
        <v>368</v>
      </c>
      <c r="B19" s="162"/>
      <c r="C19" s="162"/>
      <c r="D19" s="162"/>
      <c r="E19" s="162"/>
      <c r="F19" s="162"/>
      <c r="G19" s="162"/>
      <c r="H19" s="162"/>
      <c r="I19" s="162"/>
      <c r="J19" s="162"/>
      <c r="K19" s="162"/>
      <c r="L19" s="162"/>
      <c r="M19" s="162"/>
      <c r="N19" s="162"/>
      <c r="O19" s="162"/>
      <c r="P19" s="162"/>
      <c r="Q19" s="163"/>
      <c r="R19" s="163"/>
      <c r="S19" s="163"/>
      <c r="T19" s="163"/>
      <c r="U19" s="163"/>
      <c r="V19" s="163"/>
      <c r="W19" s="163"/>
      <c r="X19" s="163"/>
      <c r="Y19" s="163"/>
      <c r="Z19" s="163"/>
      <c r="AA19" s="163"/>
      <c r="AB19" s="163"/>
      <c r="AC19" s="161"/>
      <c r="AD19" s="161"/>
      <c r="AE19" s="161"/>
      <c r="AF19" s="161"/>
      <c r="AG19" s="156">
        <v>376000</v>
      </c>
      <c r="AH19" s="161"/>
      <c r="AI19" s="161"/>
      <c r="AJ19" s="161"/>
      <c r="AK19" s="161"/>
      <c r="AL19" s="127">
        <f t="shared" ref="AL19:AQ19" si="2">AL18/AL7</f>
        <v>6.2747629036017133E-2</v>
      </c>
      <c r="AM19" s="127">
        <f t="shared" si="2"/>
        <v>8.570599766176458E-2</v>
      </c>
      <c r="AN19" s="127">
        <f t="shared" si="2"/>
        <v>0.12045105635576424</v>
      </c>
      <c r="AO19" s="127">
        <f t="shared" si="2"/>
        <v>0.14843598888142726</v>
      </c>
      <c r="AP19" s="127">
        <f t="shared" si="2"/>
        <v>0.15552534523244241</v>
      </c>
      <c r="AQ19" s="111">
        <f t="shared" si="2"/>
        <v>0.17146186132111696</v>
      </c>
      <c r="AR19" s="127">
        <f>AR18/AR7</f>
        <v>0.19113739800268617</v>
      </c>
      <c r="AS19" s="127">
        <f t="shared" ref="AS19:AT19" si="3">AS18/AS7</f>
        <v>0.20552934452500757</v>
      </c>
      <c r="AT19" s="127">
        <f t="shared" si="3"/>
        <v>0.21911653329602065</v>
      </c>
      <c r="AU19" s="164"/>
      <c r="AV19" s="164"/>
      <c r="AW19" s="165"/>
      <c r="AX19" s="165"/>
      <c r="AY19" s="165"/>
      <c r="AZ19" s="165"/>
      <c r="BA19" s="165"/>
    </row>
    <row r="20" spans="1:53" ht="19.5" customHeight="1">
      <c r="B20" s="162"/>
      <c r="C20" s="162"/>
      <c r="D20" s="162"/>
      <c r="E20" s="162"/>
      <c r="F20" s="162"/>
      <c r="G20" s="162"/>
      <c r="H20" s="162"/>
      <c r="I20" s="162"/>
      <c r="J20" s="162"/>
      <c r="K20" s="162"/>
      <c r="L20" s="162"/>
      <c r="M20" s="162"/>
      <c r="N20" s="162"/>
      <c r="O20" s="162"/>
      <c r="P20" s="162"/>
      <c r="Q20" s="163"/>
      <c r="R20" s="163"/>
      <c r="S20" s="163"/>
      <c r="T20" s="163"/>
      <c r="U20" s="163"/>
      <c r="V20" s="163"/>
      <c r="W20" s="163"/>
      <c r="X20" s="163"/>
      <c r="Y20" s="163"/>
      <c r="Z20" s="163"/>
      <c r="AA20" s="163"/>
      <c r="AB20" s="163"/>
      <c r="AC20" s="163"/>
      <c r="AD20" s="163"/>
      <c r="AE20" s="163"/>
      <c r="AF20" s="163"/>
      <c r="AG20" s="163"/>
      <c r="AH20" s="163"/>
      <c r="AI20" s="161">
        <f t="shared" ref="AI20:AT20" si="4">AI18-AH18</f>
        <v>281000</v>
      </c>
      <c r="AJ20" s="161">
        <f t="shared" si="4"/>
        <v>500000</v>
      </c>
      <c r="AK20" s="161">
        <f t="shared" si="4"/>
        <v>700000</v>
      </c>
      <c r="AL20" s="161">
        <f t="shared" si="4"/>
        <v>600000</v>
      </c>
      <c r="AM20" s="161">
        <f t="shared" si="4"/>
        <v>1100000</v>
      </c>
      <c r="AN20" s="161">
        <f t="shared" si="4"/>
        <v>1600000</v>
      </c>
      <c r="AO20" s="161">
        <f t="shared" si="4"/>
        <v>1330000</v>
      </c>
      <c r="AP20" s="161">
        <f t="shared" si="4"/>
        <v>343000</v>
      </c>
      <c r="AQ20" s="161">
        <f t="shared" si="4"/>
        <v>597000</v>
      </c>
      <c r="AR20" s="161">
        <f t="shared" si="4"/>
        <v>726000</v>
      </c>
      <c r="AS20" s="161">
        <f t="shared" si="4"/>
        <v>674000</v>
      </c>
      <c r="AT20" s="161">
        <f t="shared" si="4"/>
        <v>695700</v>
      </c>
      <c r="AU20" s="164"/>
      <c r="AV20" s="164"/>
      <c r="AW20" s="165"/>
      <c r="AX20" s="165"/>
      <c r="AY20" s="165"/>
      <c r="AZ20" s="165"/>
      <c r="BA20" s="165"/>
    </row>
    <row r="21" spans="1:53" ht="19.5" customHeight="1">
      <c r="A21" s="15" t="s">
        <v>128</v>
      </c>
      <c r="B21" s="162"/>
      <c r="C21" s="162"/>
      <c r="D21" s="162"/>
      <c r="E21" s="162"/>
      <c r="F21" s="162"/>
      <c r="G21" s="162"/>
      <c r="H21" s="162"/>
      <c r="I21" s="162"/>
      <c r="J21" s="162"/>
      <c r="K21" s="162"/>
      <c r="L21" s="162"/>
      <c r="M21" s="162"/>
      <c r="N21" s="162"/>
      <c r="O21" s="162"/>
      <c r="P21" s="162"/>
      <c r="Q21" s="163"/>
      <c r="R21" s="163"/>
      <c r="S21" s="163"/>
      <c r="T21" s="163"/>
      <c r="U21" s="163"/>
      <c r="V21" s="163"/>
      <c r="W21" s="163"/>
      <c r="X21" s="163"/>
      <c r="Y21" s="163"/>
      <c r="Z21" s="163"/>
      <c r="AA21" s="163"/>
      <c r="AB21" s="163"/>
      <c r="AC21" s="163"/>
      <c r="AD21" s="163"/>
      <c r="AE21" s="163"/>
      <c r="AF21" s="163"/>
      <c r="AG21" s="163"/>
      <c r="AH21" s="163"/>
      <c r="AI21" s="163"/>
      <c r="AJ21" s="163"/>
      <c r="AK21" s="163"/>
      <c r="AL21" s="163"/>
      <c r="AM21" s="163"/>
      <c r="AN21" s="163"/>
      <c r="AO21" s="163"/>
      <c r="AP21" s="163"/>
      <c r="AQ21" s="163"/>
      <c r="AR21" s="163"/>
      <c r="AS21" s="163"/>
      <c r="AT21" s="163"/>
      <c r="AU21" s="164"/>
      <c r="AV21" s="164"/>
      <c r="AW21" s="165"/>
      <c r="AX21" s="165"/>
      <c r="AY21" s="165"/>
      <c r="AZ21" s="165"/>
      <c r="BA21" s="165"/>
    </row>
    <row r="22" spans="1:53" ht="19.5" customHeight="1">
      <c r="A22" s="15" t="s">
        <v>129</v>
      </c>
      <c r="B22" s="162"/>
      <c r="C22" s="162"/>
      <c r="D22" s="162"/>
      <c r="E22" s="162"/>
      <c r="F22" s="162"/>
      <c r="G22" s="162"/>
      <c r="H22" s="162"/>
      <c r="I22" s="162"/>
      <c r="J22" s="162"/>
      <c r="K22" s="162"/>
      <c r="L22" s="162"/>
      <c r="M22" s="162"/>
      <c r="N22" s="166">
        <v>0.16</v>
      </c>
      <c r="O22" s="166">
        <v>0.19</v>
      </c>
      <c r="P22" s="123">
        <v>0.24</v>
      </c>
      <c r="Q22" s="123">
        <v>0.28999999999999998</v>
      </c>
      <c r="R22" s="123">
        <v>0.35</v>
      </c>
      <c r="S22" s="123">
        <v>0.39</v>
      </c>
      <c r="T22" s="123">
        <v>0.42</v>
      </c>
      <c r="U22" s="123">
        <v>0.46</v>
      </c>
      <c r="V22" s="123">
        <v>0.5</v>
      </c>
      <c r="W22" s="123">
        <v>0.54</v>
      </c>
      <c r="X22" s="123">
        <v>0.56999999999999995</v>
      </c>
      <c r="Y22" s="123">
        <v>0.59</v>
      </c>
      <c r="Z22" s="123">
        <v>0.63499000000000005</v>
      </c>
      <c r="AA22" s="123">
        <v>0.66</v>
      </c>
      <c r="AB22" s="123">
        <v>0.69</v>
      </c>
      <c r="AC22" s="123">
        <v>0.71</v>
      </c>
      <c r="AD22" s="123">
        <v>0.73899999999999999</v>
      </c>
      <c r="AE22" s="123">
        <v>0.751</v>
      </c>
      <c r="AF22" s="123">
        <v>0.76</v>
      </c>
      <c r="AG22" s="123">
        <v>0.77</v>
      </c>
      <c r="AH22" s="123">
        <v>0.79</v>
      </c>
      <c r="AI22" s="123">
        <v>0.80479999999999996</v>
      </c>
      <c r="AJ22" s="123">
        <v>0.81</v>
      </c>
      <c r="AK22" s="123">
        <v>0.80200000000000005</v>
      </c>
      <c r="AL22" s="111"/>
      <c r="AM22" s="111"/>
      <c r="AN22" s="111"/>
      <c r="AO22" s="111"/>
      <c r="AP22" s="111"/>
      <c r="AQ22" s="111"/>
      <c r="AR22" s="111"/>
      <c r="AS22" s="111"/>
      <c r="AT22" s="111"/>
      <c r="AU22" s="159"/>
      <c r="AV22" s="159"/>
      <c r="AW22" s="167"/>
      <c r="AX22" s="167"/>
      <c r="AY22" s="167"/>
      <c r="AZ22" s="167"/>
      <c r="BA22" s="167"/>
    </row>
    <row r="23" spans="1:53" ht="19.5" customHeight="1">
      <c r="B23" s="162"/>
      <c r="C23" s="162"/>
      <c r="D23" s="162"/>
      <c r="E23" s="162"/>
      <c r="F23" s="162"/>
      <c r="G23" s="162"/>
      <c r="H23" s="162"/>
      <c r="I23" s="162"/>
      <c r="J23" s="162"/>
      <c r="K23" s="162"/>
      <c r="L23" s="162"/>
      <c r="M23" s="162"/>
      <c r="N23" s="162"/>
      <c r="O23" s="162"/>
      <c r="P23" s="162"/>
      <c r="Q23" s="163"/>
      <c r="R23" s="163"/>
      <c r="S23" s="163"/>
      <c r="T23" s="163"/>
      <c r="U23" s="163"/>
      <c r="V23" s="163"/>
      <c r="W23" s="163"/>
      <c r="X23" s="163"/>
      <c r="Y23" s="163"/>
      <c r="Z23" s="163"/>
      <c r="AA23" s="163"/>
      <c r="AB23" s="163"/>
      <c r="AC23" s="163"/>
      <c r="AD23" s="163"/>
      <c r="AE23" s="163"/>
      <c r="AF23" s="163"/>
      <c r="AG23" s="163"/>
      <c r="AH23" s="163"/>
      <c r="AI23" s="163"/>
      <c r="AJ23" s="163"/>
      <c r="AK23" s="163"/>
      <c r="AL23" s="163"/>
      <c r="AM23" s="163"/>
      <c r="AN23" s="163"/>
      <c r="AO23" s="163"/>
      <c r="AP23" s="163"/>
      <c r="AQ23" s="163"/>
      <c r="AR23" s="163"/>
      <c r="AS23" s="163"/>
      <c r="AT23" s="163"/>
      <c r="AU23" s="164"/>
      <c r="AV23" s="164"/>
      <c r="AW23" s="165"/>
      <c r="AX23" s="165"/>
      <c r="AY23" s="165"/>
      <c r="AZ23" s="165"/>
      <c r="BA23" s="165"/>
    </row>
    <row r="24" spans="1:53" ht="19.5" customHeight="1">
      <c r="A24" s="15" t="s">
        <v>130</v>
      </c>
      <c r="B24" s="162"/>
      <c r="C24" s="162"/>
      <c r="D24" s="162"/>
      <c r="E24" s="162"/>
      <c r="F24" s="162"/>
      <c r="G24" s="162"/>
      <c r="H24" s="162"/>
      <c r="I24" s="162"/>
      <c r="J24" s="162"/>
      <c r="K24" s="162"/>
      <c r="L24" s="162"/>
      <c r="M24" s="162"/>
      <c r="N24" s="162"/>
      <c r="O24" s="162"/>
      <c r="P24" s="162"/>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4"/>
      <c r="AV24" s="164"/>
      <c r="AW24" s="165"/>
      <c r="AX24" s="165"/>
      <c r="AY24" s="165"/>
      <c r="AZ24" s="165"/>
      <c r="BA24" s="165"/>
    </row>
    <row r="25" spans="1:53" ht="19.5" customHeight="1" thickBot="1">
      <c r="A25" s="15" t="s">
        <v>146</v>
      </c>
      <c r="B25" s="162"/>
      <c r="C25" s="162"/>
      <c r="D25" s="162"/>
      <c r="E25" s="162"/>
      <c r="F25" s="162"/>
      <c r="G25" s="162"/>
      <c r="H25" s="162"/>
      <c r="I25" s="162"/>
      <c r="J25" s="162"/>
      <c r="K25" s="162"/>
      <c r="L25" s="162"/>
      <c r="M25" s="162"/>
      <c r="N25" s="162"/>
      <c r="O25" s="162"/>
      <c r="P25" s="162"/>
      <c r="Q25" s="163"/>
      <c r="R25" s="163"/>
      <c r="S25" s="163"/>
      <c r="T25" s="163"/>
      <c r="U25" s="163"/>
      <c r="V25" s="163"/>
      <c r="W25" s="163"/>
      <c r="X25" s="163"/>
      <c r="Y25" s="163"/>
      <c r="Z25" s="163"/>
      <c r="AA25" s="163"/>
      <c r="AB25" s="163"/>
      <c r="AC25" s="163"/>
      <c r="AD25" s="163"/>
      <c r="AE25" s="163"/>
      <c r="AF25" s="163"/>
      <c r="AG25" s="163"/>
      <c r="AH25" s="163"/>
      <c r="AI25" s="163"/>
      <c r="AJ25" s="163"/>
      <c r="AK25" s="163"/>
      <c r="AL25" s="163"/>
      <c r="AM25" s="163"/>
      <c r="AN25" s="163"/>
      <c r="AO25" s="163"/>
      <c r="AP25" s="163"/>
      <c r="AQ25" s="163"/>
      <c r="AR25" s="163"/>
      <c r="AS25" s="163"/>
      <c r="AT25" s="163"/>
      <c r="AU25" s="164"/>
      <c r="AV25" s="164"/>
      <c r="AW25" s="165"/>
      <c r="AX25" s="165"/>
      <c r="AY25" s="165"/>
      <c r="AZ25" s="165"/>
      <c r="BA25" s="165"/>
    </row>
    <row r="26" spans="1:53" ht="19.5" customHeight="1">
      <c r="A26" s="15" t="s">
        <v>124</v>
      </c>
      <c r="B26" s="168">
        <v>0.72</v>
      </c>
      <c r="C26" s="168">
        <v>0.89</v>
      </c>
      <c r="D26" s="168">
        <v>1.24</v>
      </c>
      <c r="E26" s="168">
        <v>1.38</v>
      </c>
      <c r="F26" s="168">
        <v>1.3</v>
      </c>
      <c r="G26" s="168">
        <v>1.34</v>
      </c>
      <c r="H26" s="168">
        <v>1.52</v>
      </c>
      <c r="I26" s="168">
        <v>1.62</v>
      </c>
      <c r="J26" s="168">
        <v>1.74</v>
      </c>
      <c r="K26" s="168">
        <v>1.99</v>
      </c>
      <c r="L26" s="168">
        <v>2.15</v>
      </c>
      <c r="M26" s="168">
        <v>2.36</v>
      </c>
      <c r="N26" s="168">
        <v>2.68</v>
      </c>
      <c r="O26" s="168">
        <v>3.43</v>
      </c>
      <c r="P26" s="168">
        <v>4.09</v>
      </c>
      <c r="Q26" s="168">
        <v>4.97</v>
      </c>
      <c r="R26" s="169">
        <v>5.72</v>
      </c>
      <c r="S26" s="170">
        <v>6.74</v>
      </c>
      <c r="T26" s="170">
        <v>7.5</v>
      </c>
      <c r="U26" s="170">
        <v>8.3000000000000007</v>
      </c>
      <c r="V26" s="170">
        <v>9.1999999999999993</v>
      </c>
      <c r="W26" s="170">
        <v>10.9</v>
      </c>
      <c r="X26" s="170">
        <v>12.7</v>
      </c>
      <c r="Y26" s="170">
        <v>14</v>
      </c>
      <c r="Z26" s="170">
        <v>14.4</v>
      </c>
      <c r="AA26" s="170">
        <v>15.1</v>
      </c>
      <c r="AB26" s="170">
        <v>16.2</v>
      </c>
      <c r="AC26" s="170">
        <v>16.600000000000001</v>
      </c>
      <c r="AD26" s="170">
        <v>16.989999999999998</v>
      </c>
      <c r="AE26" s="170">
        <v>18.760000000000002</v>
      </c>
      <c r="AF26" s="170">
        <v>19.829999999999998</v>
      </c>
      <c r="AG26" s="170">
        <v>21.6</v>
      </c>
      <c r="AH26" s="170">
        <v>22.64</v>
      </c>
      <c r="AI26" s="170">
        <v>25.7</v>
      </c>
      <c r="AJ26" s="170">
        <v>26.2</v>
      </c>
      <c r="AK26" s="170">
        <v>27.1</v>
      </c>
      <c r="AL26" s="170">
        <v>27.9</v>
      </c>
      <c r="AM26" s="170">
        <v>30.2</v>
      </c>
      <c r="AN26" s="170">
        <v>31.9</v>
      </c>
      <c r="AO26" s="170">
        <v>33.799999999999997</v>
      </c>
      <c r="AP26" s="170">
        <v>34</v>
      </c>
      <c r="AQ26" s="170">
        <v>34.700000000000003</v>
      </c>
      <c r="AR26" s="170">
        <v>35.6</v>
      </c>
      <c r="AS26" s="170">
        <v>37.4</v>
      </c>
      <c r="AT26" s="170">
        <v>37.700000000000003</v>
      </c>
      <c r="AU26" s="157"/>
      <c r="AV26" s="157"/>
      <c r="AW26" s="158" t="s">
        <v>378</v>
      </c>
      <c r="AX26" s="158"/>
      <c r="AY26" s="158"/>
      <c r="AZ26" s="158"/>
      <c r="BA26" s="158"/>
    </row>
    <row r="27" spans="1:53" ht="19.5" customHeight="1">
      <c r="A27" s="15" t="s">
        <v>125</v>
      </c>
      <c r="B27" s="168">
        <v>0.15</v>
      </c>
      <c r="C27" s="168">
        <v>0.16</v>
      </c>
      <c r="D27" s="168">
        <v>0.22</v>
      </c>
      <c r="E27" s="168">
        <v>0.36</v>
      </c>
      <c r="F27" s="168">
        <v>0.62</v>
      </c>
      <c r="G27" s="168">
        <v>0.88</v>
      </c>
      <c r="H27" s="168">
        <v>1.25</v>
      </c>
      <c r="I27" s="168">
        <v>1.45</v>
      </c>
      <c r="J27" s="168">
        <v>1.61</v>
      </c>
      <c r="K27" s="168">
        <v>1.51</v>
      </c>
      <c r="L27" s="168">
        <v>1.68</v>
      </c>
      <c r="M27" s="168">
        <v>1.91</v>
      </c>
      <c r="N27" s="168">
        <v>2.0299999999999998</v>
      </c>
      <c r="O27" s="168">
        <v>2.38</v>
      </c>
      <c r="P27" s="168">
        <v>2.67</v>
      </c>
      <c r="Q27" s="168">
        <v>3.2</v>
      </c>
      <c r="R27" s="171">
        <v>3.49</v>
      </c>
      <c r="S27" s="168">
        <v>4.13</v>
      </c>
      <c r="T27" s="168">
        <v>5.3</v>
      </c>
      <c r="U27" s="168">
        <v>6.2</v>
      </c>
      <c r="V27" s="168">
        <v>7</v>
      </c>
      <c r="W27" s="168">
        <v>8.1999999999999993</v>
      </c>
      <c r="X27" s="168">
        <v>9.1999999999999993</v>
      </c>
      <c r="Y27" s="168">
        <v>9.8000000000000007</v>
      </c>
      <c r="Z27" s="168">
        <v>10.3</v>
      </c>
      <c r="AA27" s="168">
        <v>10.1</v>
      </c>
      <c r="AB27" s="168">
        <v>10.5</v>
      </c>
      <c r="AC27" s="168">
        <v>11.1</v>
      </c>
      <c r="AD27" s="168">
        <v>13.8</v>
      </c>
      <c r="AE27" s="168">
        <v>16.3</v>
      </c>
      <c r="AF27" s="168">
        <v>16.079999999999998</v>
      </c>
      <c r="AG27" s="168">
        <v>16.5</v>
      </c>
      <c r="AH27" s="168">
        <v>16.34</v>
      </c>
      <c r="AI27" s="168">
        <v>17.28</v>
      </c>
      <c r="AJ27" s="168">
        <v>20.9</v>
      </c>
      <c r="AK27" s="168">
        <v>23.5</v>
      </c>
      <c r="AL27" s="168">
        <v>25.8</v>
      </c>
      <c r="AM27" s="168">
        <v>26.8</v>
      </c>
      <c r="AN27" s="168">
        <v>28.3</v>
      </c>
      <c r="AO27" s="168">
        <v>30.2</v>
      </c>
      <c r="AP27" s="168">
        <v>30.9</v>
      </c>
      <c r="AQ27" s="168">
        <v>31</v>
      </c>
      <c r="AR27" s="168">
        <v>31.6</v>
      </c>
      <c r="AS27" s="168">
        <v>314.3</v>
      </c>
      <c r="AT27" s="168">
        <v>31.6</v>
      </c>
      <c r="AU27" s="157"/>
      <c r="AV27" s="157"/>
      <c r="AW27" s="158" t="s">
        <v>378</v>
      </c>
      <c r="AX27" s="158"/>
      <c r="AY27" s="158"/>
      <c r="AZ27" s="158"/>
      <c r="BA27" s="158"/>
    </row>
    <row r="28" spans="1:53" ht="19.5" customHeight="1" thickBot="1">
      <c r="A28" s="15" t="s">
        <v>131</v>
      </c>
      <c r="B28" s="168">
        <v>0.24</v>
      </c>
      <c r="C28" s="168">
        <v>0.28999999999999998</v>
      </c>
      <c r="D28" s="168">
        <v>0.41</v>
      </c>
      <c r="E28" s="168">
        <v>0.56000000000000005</v>
      </c>
      <c r="F28" s="168">
        <v>0.75</v>
      </c>
      <c r="G28" s="168">
        <v>0.97</v>
      </c>
      <c r="H28" s="168">
        <v>1.3</v>
      </c>
      <c r="I28" s="168">
        <v>1.48</v>
      </c>
      <c r="J28" s="168">
        <v>1.63</v>
      </c>
      <c r="K28" s="168">
        <v>1.6</v>
      </c>
      <c r="L28" s="168">
        <v>1.77</v>
      </c>
      <c r="M28" s="168">
        <v>2</v>
      </c>
      <c r="N28" s="168">
        <v>2.16</v>
      </c>
      <c r="O28" s="168">
        <v>2.59</v>
      </c>
      <c r="P28" s="168">
        <v>2.96</v>
      </c>
      <c r="Q28" s="168">
        <v>3.58</v>
      </c>
      <c r="R28" s="172">
        <v>3.97</v>
      </c>
      <c r="S28" s="173">
        <v>4.7300000000000004</v>
      </c>
      <c r="T28" s="173">
        <v>5.9</v>
      </c>
      <c r="U28" s="173">
        <v>6.7</v>
      </c>
      <c r="V28" s="173">
        <v>7.6</v>
      </c>
      <c r="W28" s="173">
        <v>8.9</v>
      </c>
      <c r="X28" s="173">
        <v>10.1</v>
      </c>
      <c r="Y28" s="173">
        <v>10.9</v>
      </c>
      <c r="Z28" s="173">
        <v>11.4</v>
      </c>
      <c r="AA28" s="173">
        <v>11.5</v>
      </c>
      <c r="AB28" s="173">
        <v>12.1</v>
      </c>
      <c r="AC28" s="173">
        <v>12.7</v>
      </c>
      <c r="AD28" s="173">
        <v>14.7</v>
      </c>
      <c r="AE28" s="173">
        <v>17</v>
      </c>
      <c r="AF28" s="173">
        <v>17.18</v>
      </c>
      <c r="AG28" s="173">
        <v>18</v>
      </c>
      <c r="AH28" s="173">
        <v>18.190000000000001</v>
      </c>
      <c r="AI28" s="173">
        <v>19.690000000000001</v>
      </c>
      <c r="AJ28" s="173">
        <v>22.6</v>
      </c>
      <c r="AK28" s="173">
        <v>24.9</v>
      </c>
      <c r="AL28" s="173">
        <v>26.6</v>
      </c>
      <c r="AM28" s="173">
        <v>28</v>
      </c>
      <c r="AN28" s="173">
        <v>29.6</v>
      </c>
      <c r="AO28" s="173">
        <v>31.5</v>
      </c>
      <c r="AP28" s="173">
        <v>32</v>
      </c>
      <c r="AQ28" s="173">
        <v>32.299999999999997</v>
      </c>
      <c r="AR28" s="173">
        <v>33</v>
      </c>
      <c r="AS28" s="173">
        <v>33.4</v>
      </c>
      <c r="AT28" s="173">
        <v>33.700000000000003</v>
      </c>
      <c r="AU28" s="157"/>
      <c r="AV28" s="157" t="s">
        <v>402</v>
      </c>
      <c r="AW28" s="158" t="s">
        <v>378</v>
      </c>
      <c r="AX28" s="158"/>
      <c r="AY28" s="158"/>
      <c r="AZ28" s="158"/>
      <c r="BA28" s="158"/>
    </row>
    <row r="29" spans="1:53" ht="19.5" customHeight="1">
      <c r="B29" s="163"/>
      <c r="C29" s="163"/>
      <c r="D29" s="163"/>
      <c r="E29" s="163"/>
      <c r="F29" s="163"/>
      <c r="G29" s="163"/>
      <c r="H29" s="163"/>
      <c r="I29" s="163"/>
      <c r="J29" s="163"/>
      <c r="K29" s="163"/>
      <c r="L29" s="163"/>
      <c r="M29" s="163"/>
      <c r="N29" s="163"/>
      <c r="O29" s="163"/>
      <c r="P29" s="163"/>
      <c r="Q29" s="163"/>
      <c r="R29" s="163"/>
      <c r="S29" s="163"/>
      <c r="T29" s="163"/>
      <c r="U29" s="163"/>
      <c r="V29" s="163"/>
      <c r="W29" s="163"/>
      <c r="X29" s="163"/>
      <c r="Y29" s="163"/>
      <c r="Z29" s="163"/>
      <c r="AA29" s="163"/>
      <c r="AB29" s="163"/>
      <c r="AC29" s="163"/>
      <c r="AD29" s="163"/>
      <c r="AE29" s="163"/>
      <c r="AF29" s="163"/>
      <c r="AG29" s="163"/>
      <c r="AH29" s="163"/>
      <c r="AI29" s="163"/>
      <c r="AJ29" s="163"/>
      <c r="AK29" s="163"/>
      <c r="AL29" s="163"/>
      <c r="AM29" s="163"/>
      <c r="AN29" s="163"/>
      <c r="AO29" s="163"/>
      <c r="AP29" s="163"/>
      <c r="AQ29" s="163"/>
      <c r="AR29" s="163"/>
      <c r="AS29" s="163"/>
      <c r="AT29" s="163"/>
      <c r="AU29" s="164"/>
      <c r="AV29" s="164"/>
      <c r="AW29" s="165"/>
      <c r="AX29" s="165"/>
      <c r="AY29" s="165"/>
      <c r="AZ29" s="165"/>
      <c r="BA29" s="165"/>
    </row>
    <row r="30" spans="1:53" ht="19.5" customHeight="1">
      <c r="B30" s="163"/>
      <c r="C30" s="163"/>
      <c r="D30" s="163"/>
      <c r="E30" s="163"/>
      <c r="F30" s="163"/>
      <c r="G30" s="163"/>
      <c r="H30" s="163"/>
      <c r="I30" s="163"/>
      <c r="J30" s="163"/>
      <c r="K30" s="163"/>
      <c r="L30" s="163"/>
      <c r="M30" s="163"/>
      <c r="N30" s="163"/>
      <c r="O30" s="163"/>
      <c r="P30" s="163"/>
      <c r="Q30" s="163"/>
      <c r="R30" s="163"/>
      <c r="S30" s="163"/>
      <c r="T30" s="163"/>
      <c r="U30" s="163"/>
      <c r="V30" s="163"/>
      <c r="W30" s="163"/>
      <c r="X30" s="163"/>
      <c r="Y30" s="163"/>
      <c r="Z30" s="163"/>
      <c r="AA30" s="163"/>
      <c r="AB30" s="163"/>
      <c r="AC30" s="163"/>
      <c r="AD30" s="163"/>
      <c r="AE30" s="163"/>
      <c r="AF30" s="163"/>
      <c r="AG30" s="163"/>
      <c r="AH30" s="163"/>
      <c r="AI30" s="163"/>
      <c r="AJ30" s="163"/>
      <c r="AK30" s="163"/>
      <c r="AL30" s="163"/>
      <c r="AM30" s="163"/>
      <c r="AN30" s="163"/>
      <c r="AO30" s="163"/>
      <c r="AP30" s="163"/>
      <c r="AQ30" s="163"/>
      <c r="AR30" s="163"/>
      <c r="AS30" s="163"/>
      <c r="AT30" s="163"/>
      <c r="AU30" s="164"/>
      <c r="AV30" s="164"/>
      <c r="AW30" s="165"/>
      <c r="AX30" s="165"/>
      <c r="AY30" s="165"/>
      <c r="AZ30" s="165"/>
      <c r="BA30" s="165"/>
    </row>
    <row r="31" spans="1:53" ht="19.5" customHeight="1">
      <c r="A31" s="15" t="s">
        <v>132</v>
      </c>
      <c r="B31" s="163"/>
      <c r="C31" s="163"/>
      <c r="D31" s="163"/>
      <c r="E31" s="163"/>
      <c r="F31" s="163"/>
      <c r="G31" s="163"/>
      <c r="H31" s="163"/>
      <c r="I31" s="163"/>
      <c r="J31" s="163"/>
      <c r="K31" s="163"/>
      <c r="L31" s="163"/>
      <c r="M31" s="163"/>
      <c r="N31" s="163"/>
      <c r="O31" s="163"/>
      <c r="P31" s="163"/>
      <c r="Q31" s="163"/>
      <c r="R31" s="163"/>
      <c r="S31" s="163"/>
      <c r="T31" s="163"/>
      <c r="U31" s="163"/>
      <c r="V31" s="163"/>
      <c r="W31" s="163"/>
      <c r="X31" s="163"/>
      <c r="Y31" s="163"/>
      <c r="Z31" s="163"/>
      <c r="AA31" s="163"/>
      <c r="AB31" s="163"/>
      <c r="AC31" s="163"/>
      <c r="AD31" s="163"/>
      <c r="AE31" s="163"/>
      <c r="AF31" s="163"/>
      <c r="AG31" s="163"/>
      <c r="AH31" s="163"/>
      <c r="AI31" s="163"/>
      <c r="AJ31" s="163"/>
      <c r="AK31" s="163"/>
      <c r="AL31" s="163"/>
      <c r="AM31" s="163"/>
      <c r="AN31" s="163"/>
      <c r="AO31" s="163"/>
      <c r="AP31" s="163"/>
      <c r="AQ31" s="163"/>
      <c r="AR31" s="163"/>
      <c r="AS31" s="163"/>
      <c r="AT31" s="163"/>
      <c r="AU31" s="164"/>
      <c r="AV31" s="164"/>
      <c r="AW31" s="165"/>
      <c r="AX31" s="165"/>
      <c r="AY31" s="165"/>
      <c r="AZ31" s="165"/>
      <c r="BA31" s="165"/>
    </row>
    <row r="32" spans="1:53" ht="19.5" customHeight="1">
      <c r="A32" s="15" t="s">
        <v>124</v>
      </c>
      <c r="B32" s="166">
        <v>1.4E-2</v>
      </c>
      <c r="C32" s="166">
        <v>1.4999999999999999E-2</v>
      </c>
      <c r="D32" s="166">
        <v>1.7000000000000001E-2</v>
      </c>
      <c r="E32" s="166">
        <v>1.2E-2</v>
      </c>
      <c r="F32" s="166">
        <v>1.4999999999999999E-2</v>
      </c>
      <c r="G32" s="166">
        <v>1.6E-2</v>
      </c>
      <c r="H32" s="166">
        <v>1.6E-2</v>
      </c>
      <c r="I32" s="166">
        <v>1.7000000000000001E-2</v>
      </c>
      <c r="J32" s="166">
        <v>1.7000000000000001E-2</v>
      </c>
      <c r="K32" s="166">
        <v>1.7000000000000001E-2</v>
      </c>
      <c r="L32" s="166">
        <v>1.9E-2</v>
      </c>
      <c r="M32" s="166">
        <v>2.1999999999999999E-2</v>
      </c>
      <c r="N32" s="166">
        <v>2.3E-2</v>
      </c>
      <c r="O32" s="166">
        <v>1.9E-2</v>
      </c>
      <c r="P32" s="166">
        <v>1.7000000000000001E-2</v>
      </c>
      <c r="Q32" s="123">
        <v>1.7999999999999999E-2</v>
      </c>
      <c r="R32" s="123">
        <v>1.7000000000000001E-2</v>
      </c>
      <c r="S32" s="123">
        <v>1.6E-2</v>
      </c>
      <c r="T32" s="123">
        <v>1.4999999999999999E-2</v>
      </c>
      <c r="U32" s="123">
        <v>1.6E-2</v>
      </c>
      <c r="V32" s="123">
        <v>1.4E-2</v>
      </c>
      <c r="W32" s="123">
        <v>1.4999999999999999E-2</v>
      </c>
      <c r="X32" s="123">
        <v>1.4999999999999999E-2</v>
      </c>
      <c r="Y32" s="123">
        <v>1.4E-2</v>
      </c>
      <c r="Z32" s="123">
        <v>1.2999999999999999E-2</v>
      </c>
      <c r="AA32" s="123">
        <v>1.4E-2</v>
      </c>
      <c r="AB32" s="123">
        <v>1.4999999999999999E-2</v>
      </c>
      <c r="AC32" s="123">
        <v>1.6E-2</v>
      </c>
      <c r="AD32" s="123">
        <v>1.585795326319912E-2</v>
      </c>
      <c r="AE32" s="123">
        <v>8.3476090683672829E-3</v>
      </c>
      <c r="AF32" s="123">
        <v>1.7999999999999999E-2</v>
      </c>
      <c r="AG32" s="123">
        <v>1.4E-2</v>
      </c>
      <c r="AH32" s="123">
        <v>1.1721621492475765E-2</v>
      </c>
      <c r="AI32" s="123">
        <v>1.0999999999999999E-2</v>
      </c>
      <c r="AJ32" s="123">
        <v>1.2E-2</v>
      </c>
      <c r="AK32" s="123">
        <v>1.2E-2</v>
      </c>
      <c r="AL32" s="123">
        <v>1.0999999999999999E-2</v>
      </c>
      <c r="AM32" s="123">
        <v>1.0999999999999999E-2</v>
      </c>
      <c r="AN32" s="123">
        <v>1.1906773230000001E-2</v>
      </c>
      <c r="AO32" s="123">
        <v>1.2E-2</v>
      </c>
      <c r="AP32" s="123">
        <v>1.2E-2</v>
      </c>
      <c r="AQ32" s="123">
        <v>1.0999999999999999E-2</v>
      </c>
      <c r="AR32" s="123">
        <v>0.01</v>
      </c>
      <c r="AS32" s="123">
        <v>0.01</v>
      </c>
      <c r="AT32" s="123">
        <v>1.0316899183704351E-2</v>
      </c>
      <c r="AU32" s="159"/>
      <c r="AV32" s="159"/>
      <c r="AW32" s="158" t="s">
        <v>378</v>
      </c>
      <c r="AX32" s="167"/>
      <c r="AY32" s="167"/>
      <c r="AZ32" s="167"/>
      <c r="BA32" s="167"/>
    </row>
    <row r="33" spans="1:55" ht="19.5" customHeight="1">
      <c r="A33" s="15" t="s">
        <v>125</v>
      </c>
      <c r="B33" s="166">
        <v>3.2000000000000001E-2</v>
      </c>
      <c r="C33" s="166">
        <v>3.7999999999999999E-2</v>
      </c>
      <c r="D33" s="166">
        <v>2.5999999999999999E-2</v>
      </c>
      <c r="E33" s="166">
        <v>0.03</v>
      </c>
      <c r="F33" s="166">
        <v>2.9000000000000001E-2</v>
      </c>
      <c r="G33" s="166">
        <v>3.9E-2</v>
      </c>
      <c r="H33" s="166">
        <v>3.5000000000000003E-2</v>
      </c>
      <c r="I33" s="166">
        <v>3.7999999999999999E-2</v>
      </c>
      <c r="J33" s="166">
        <v>0.06</v>
      </c>
      <c r="K33" s="166">
        <v>4.3999999999999997E-2</v>
      </c>
      <c r="L33" s="166">
        <v>5.3999999999999999E-2</v>
      </c>
      <c r="M33" s="166">
        <v>0.03</v>
      </c>
      <c r="N33" s="166">
        <v>0.03</v>
      </c>
      <c r="O33" s="166">
        <v>3.3000000000000002E-2</v>
      </c>
      <c r="P33" s="166">
        <v>3.5000000000000003E-2</v>
      </c>
      <c r="Q33" s="123">
        <v>3.3000000000000002E-2</v>
      </c>
      <c r="R33" s="123">
        <v>3.6999999999999998E-2</v>
      </c>
      <c r="S33" s="123">
        <v>3.6999999999999998E-2</v>
      </c>
      <c r="T33" s="123">
        <v>3.7999999999999999E-2</v>
      </c>
      <c r="U33" s="123">
        <v>3.7999999999999999E-2</v>
      </c>
      <c r="V33" s="123">
        <v>3.5999999999999997E-2</v>
      </c>
      <c r="W33" s="123">
        <v>3.5999999999999997E-2</v>
      </c>
      <c r="X33" s="123">
        <v>3.4000000000000002E-2</v>
      </c>
      <c r="Y33" s="123">
        <v>3.5999999999999997E-2</v>
      </c>
      <c r="Z33" s="123">
        <v>3.5999999999999997E-2</v>
      </c>
      <c r="AA33" s="123">
        <v>0.04</v>
      </c>
      <c r="AB33" s="123">
        <v>4.1000000000000002E-2</v>
      </c>
      <c r="AC33" s="123">
        <v>4.2000000000000003E-2</v>
      </c>
      <c r="AD33" s="123">
        <v>4.2280679215829044E-2</v>
      </c>
      <c r="AE33" s="123">
        <v>3.4384434805621318E-2</v>
      </c>
      <c r="AF33" s="123">
        <v>3.2000000000000001E-2</v>
      </c>
      <c r="AG33" s="123">
        <v>3.1E-2</v>
      </c>
      <c r="AH33" s="123">
        <v>2.930678606057276E-2</v>
      </c>
      <c r="AI33" s="123">
        <v>3.1E-2</v>
      </c>
      <c r="AJ33" s="123">
        <v>3.2000000000000001E-2</v>
      </c>
      <c r="AK33" s="123">
        <v>3.2829999999999998E-2</v>
      </c>
      <c r="AL33" s="123">
        <v>3.3000000000000002E-2</v>
      </c>
      <c r="AM33" s="123">
        <v>3.5000000000000003E-2</v>
      </c>
      <c r="AN33" s="123">
        <v>4.027314102E-2</v>
      </c>
      <c r="AO33" s="123">
        <v>0.04</v>
      </c>
      <c r="AP33" s="123">
        <v>4.1300000000000003E-2</v>
      </c>
      <c r="AQ33" s="123">
        <v>4.4699999999999997E-2</v>
      </c>
      <c r="AR33" s="123">
        <v>0.04</v>
      </c>
      <c r="AS33" s="123">
        <v>3.3000000000000002E-2</v>
      </c>
      <c r="AT33" s="123">
        <v>3.0638449066548324E-2</v>
      </c>
      <c r="AU33" s="159"/>
      <c r="AV33" s="159"/>
      <c r="AW33" s="158" t="s">
        <v>378</v>
      </c>
      <c r="AX33" s="167"/>
      <c r="AY33" s="167"/>
      <c r="AZ33" s="167"/>
      <c r="BA33" s="167"/>
    </row>
    <row r="34" spans="1:55" ht="19.5" customHeight="1">
      <c r="A34" s="15" t="s">
        <v>131</v>
      </c>
      <c r="B34" s="166">
        <v>3.1E-2</v>
      </c>
      <c r="C34" s="166">
        <v>3.5999999999999997E-2</v>
      </c>
      <c r="D34" s="166">
        <v>2.5000000000000001E-2</v>
      </c>
      <c r="E34" s="166">
        <v>2.8000000000000001E-2</v>
      </c>
      <c r="F34" s="166">
        <v>2.7E-2</v>
      </c>
      <c r="G34" s="166">
        <v>3.6999999999999998E-2</v>
      </c>
      <c r="H34" s="166">
        <v>3.3000000000000002E-2</v>
      </c>
      <c r="I34" s="166">
        <v>3.5999999999999997E-2</v>
      </c>
      <c r="J34" s="166">
        <v>5.5E-2</v>
      </c>
      <c r="K34" s="166">
        <v>4.1000000000000002E-2</v>
      </c>
      <c r="L34" s="166">
        <v>0.05</v>
      </c>
      <c r="M34" s="166">
        <v>2.9000000000000001E-2</v>
      </c>
      <c r="N34" s="166">
        <v>2.9000000000000001E-2</v>
      </c>
      <c r="O34" s="166">
        <v>3.2000000000000001E-2</v>
      </c>
      <c r="P34" s="166">
        <v>3.3000000000000002E-2</v>
      </c>
      <c r="Q34" s="123">
        <v>3.1E-2</v>
      </c>
      <c r="R34" s="123">
        <v>3.4000000000000002E-2</v>
      </c>
      <c r="S34" s="123">
        <v>3.3000000000000002E-2</v>
      </c>
      <c r="T34" s="123">
        <v>3.4000000000000002E-2</v>
      </c>
      <c r="U34" s="123">
        <v>3.4000000000000002E-2</v>
      </c>
      <c r="V34" s="123">
        <v>3.2000000000000001E-2</v>
      </c>
      <c r="W34" s="123">
        <v>3.2000000000000001E-2</v>
      </c>
      <c r="X34" s="123">
        <v>0.03</v>
      </c>
      <c r="Y34" s="123">
        <v>3.2000000000000001E-2</v>
      </c>
      <c r="Z34" s="123">
        <v>3.2000000000000001E-2</v>
      </c>
      <c r="AA34" s="123">
        <v>3.5000000000000003E-2</v>
      </c>
      <c r="AB34" s="123">
        <v>3.5999999999999997E-2</v>
      </c>
      <c r="AC34" s="123">
        <v>3.5999999999999997E-2</v>
      </c>
      <c r="AD34" s="123">
        <v>3.6883895730481904E-2</v>
      </c>
      <c r="AE34" s="123">
        <v>2.8863370786954223E-2</v>
      </c>
      <c r="AF34" s="123">
        <v>2.9000000000000001E-2</v>
      </c>
      <c r="AG34" s="123">
        <v>2.7E-2</v>
      </c>
      <c r="AH34" s="123">
        <v>2.5221872480633942E-2</v>
      </c>
      <c r="AI34" s="123">
        <v>2.5999999999999999E-2</v>
      </c>
      <c r="AJ34" s="123">
        <v>2.8000000000000001E-2</v>
      </c>
      <c r="AK34" s="123">
        <v>2.8000000000000001E-2</v>
      </c>
      <c r="AL34" s="123">
        <v>2.8000000000000001E-2</v>
      </c>
      <c r="AM34" s="123">
        <v>2.9000000000000001E-2</v>
      </c>
      <c r="AN34" s="123">
        <v>3.3179170209999997E-2</v>
      </c>
      <c r="AO34" s="123">
        <v>3.3000000000000002E-2</v>
      </c>
      <c r="AP34" s="123">
        <v>3.3799999999999997E-2</v>
      </c>
      <c r="AQ34" s="279">
        <v>3.61E-2</v>
      </c>
      <c r="AR34" s="123">
        <v>3.2000000000000001E-2</v>
      </c>
      <c r="AS34" s="123">
        <v>2.7E-2</v>
      </c>
      <c r="AT34" s="123">
        <v>2.5000000000000001E-2</v>
      </c>
      <c r="AU34" s="159"/>
      <c r="AV34" s="278"/>
      <c r="AW34" s="158" t="s">
        <v>378</v>
      </c>
      <c r="AX34" s="167"/>
      <c r="AY34" s="167"/>
      <c r="AZ34" s="167"/>
      <c r="BA34" s="167"/>
    </row>
    <row r="35" spans="1:55" ht="19.5" customHeight="1">
      <c r="B35" s="162"/>
      <c r="C35" s="162"/>
      <c r="D35" s="162"/>
      <c r="E35" s="162"/>
      <c r="F35" s="162"/>
      <c r="G35" s="162"/>
      <c r="H35" s="162"/>
      <c r="I35" s="162"/>
      <c r="J35" s="162"/>
      <c r="K35" s="162"/>
      <c r="L35" s="162"/>
      <c r="M35" s="162"/>
      <c r="N35" s="162"/>
      <c r="O35" s="162"/>
      <c r="P35" s="162"/>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4"/>
      <c r="AV35" s="164"/>
      <c r="AW35" s="165"/>
      <c r="AX35" s="165"/>
      <c r="AY35" s="165"/>
      <c r="AZ35" s="165"/>
      <c r="BA35" s="165"/>
    </row>
    <row r="36" spans="1:55" ht="19.5" customHeight="1">
      <c r="B36" s="162"/>
      <c r="C36" s="162"/>
      <c r="D36" s="162"/>
      <c r="E36" s="162"/>
      <c r="F36" s="162"/>
      <c r="G36" s="162"/>
      <c r="H36" s="162"/>
      <c r="I36" s="162"/>
      <c r="J36" s="162"/>
      <c r="K36" s="162"/>
      <c r="L36" s="162"/>
      <c r="M36" s="162"/>
      <c r="N36" s="162"/>
      <c r="O36" s="162"/>
      <c r="P36" s="162"/>
      <c r="Q36" s="163"/>
      <c r="R36" s="163"/>
      <c r="S36" s="163"/>
      <c r="T36" s="163"/>
      <c r="U36" s="163"/>
      <c r="V36" s="163"/>
      <c r="W36" s="163"/>
      <c r="X36" s="163"/>
      <c r="Y36" s="163"/>
      <c r="Z36" s="163"/>
      <c r="AA36" s="163"/>
      <c r="AB36" s="163"/>
      <c r="AC36" s="163"/>
      <c r="AD36" s="163"/>
      <c r="AE36" s="163"/>
      <c r="AF36" s="163"/>
      <c r="AG36" s="163"/>
      <c r="AH36" s="163"/>
      <c r="AI36" s="163"/>
      <c r="AJ36" s="163"/>
      <c r="AK36" s="163"/>
      <c r="AL36" s="163"/>
      <c r="AM36" s="163"/>
      <c r="AN36" s="163"/>
      <c r="AO36" s="163"/>
      <c r="AP36" s="163"/>
      <c r="AQ36" s="163"/>
      <c r="AR36" s="163"/>
      <c r="AS36" s="163"/>
      <c r="AT36" s="163"/>
      <c r="AU36" s="164"/>
      <c r="AV36" s="164"/>
      <c r="AW36" s="165"/>
      <c r="AX36" s="165"/>
      <c r="AY36" s="165"/>
      <c r="AZ36" s="165"/>
      <c r="BA36" s="165"/>
    </row>
    <row r="37" spans="1:55" ht="19.5" customHeight="1">
      <c r="A37" s="15" t="s">
        <v>133</v>
      </c>
      <c r="B37" s="162"/>
      <c r="C37" s="162"/>
      <c r="D37" s="162"/>
      <c r="E37" s="162"/>
      <c r="F37" s="162"/>
      <c r="G37" s="162"/>
      <c r="H37" s="162"/>
      <c r="I37" s="162"/>
      <c r="J37" s="162"/>
      <c r="K37" s="162"/>
      <c r="L37" s="162"/>
      <c r="M37" s="162"/>
      <c r="N37" s="162"/>
      <c r="O37" s="162"/>
      <c r="P37" s="162"/>
      <c r="Q37" s="163"/>
      <c r="R37" s="163"/>
      <c r="S37" s="163"/>
      <c r="T37" s="163"/>
      <c r="U37" s="163"/>
      <c r="V37" s="163"/>
      <c r="W37" s="163"/>
      <c r="X37" s="163"/>
      <c r="Y37" s="163"/>
      <c r="Z37" s="163"/>
      <c r="AA37" s="163"/>
      <c r="AB37" s="163"/>
      <c r="AC37" s="163"/>
      <c r="AD37" s="163"/>
      <c r="AE37" s="163"/>
      <c r="AF37" s="163"/>
      <c r="AG37" s="163"/>
      <c r="AH37" s="163"/>
      <c r="AI37" s="163"/>
      <c r="AJ37" s="163"/>
      <c r="AK37" s="163"/>
      <c r="AL37" s="163"/>
      <c r="AM37" s="163"/>
      <c r="AN37" s="163"/>
      <c r="AO37" s="163"/>
      <c r="AP37" s="163"/>
      <c r="AQ37" s="163"/>
      <c r="AR37" s="163"/>
      <c r="AS37" s="163"/>
      <c r="AT37" s="163"/>
      <c r="AU37" s="164"/>
      <c r="AV37" s="164"/>
      <c r="AW37" s="165"/>
      <c r="AX37" s="165"/>
      <c r="AY37" s="165"/>
      <c r="AZ37" s="165"/>
      <c r="BA37" s="165"/>
    </row>
    <row r="38" spans="1:55" ht="19.5" customHeight="1">
      <c r="A38" s="15" t="s">
        <v>124</v>
      </c>
      <c r="B38" s="155">
        <v>683</v>
      </c>
      <c r="C38" s="155">
        <v>686</v>
      </c>
      <c r="D38" s="155">
        <v>698</v>
      </c>
      <c r="E38" s="155">
        <v>666.17030630950421</v>
      </c>
      <c r="F38" s="155">
        <v>651.38341511359374</v>
      </c>
      <c r="G38" s="155">
        <v>666.49357649406682</v>
      </c>
      <c r="H38" s="155">
        <v>650.36083524602327</v>
      </c>
      <c r="I38" s="155">
        <v>639.03809751164283</v>
      </c>
      <c r="J38" s="155">
        <v>629.34790014964835</v>
      </c>
      <c r="K38" s="155">
        <v>627.22069416190254</v>
      </c>
      <c r="L38" s="155">
        <v>629.63856564186574</v>
      </c>
      <c r="M38" s="155">
        <v>611.78158486465054</v>
      </c>
      <c r="N38" s="155">
        <v>608.25151371829816</v>
      </c>
      <c r="O38" s="155">
        <v>608.48351731481569</v>
      </c>
      <c r="P38" s="155">
        <v>597</v>
      </c>
      <c r="Q38" s="156">
        <v>600</v>
      </c>
      <c r="R38" s="156">
        <v>579</v>
      </c>
      <c r="S38" s="156">
        <v>593</v>
      </c>
      <c r="T38" s="156">
        <v>590</v>
      </c>
      <c r="U38" s="156">
        <v>581</v>
      </c>
      <c r="V38" s="156">
        <v>578</v>
      </c>
      <c r="W38" s="156">
        <v>573</v>
      </c>
      <c r="X38" s="156">
        <v>562</v>
      </c>
      <c r="Y38" s="156">
        <v>571</v>
      </c>
      <c r="Z38" s="156">
        <v>564</v>
      </c>
      <c r="AA38" s="156">
        <v>571</v>
      </c>
      <c r="AB38" s="156">
        <v>569</v>
      </c>
      <c r="AC38" s="156">
        <v>571.5</v>
      </c>
      <c r="AD38" s="174"/>
      <c r="AE38" s="174"/>
      <c r="AF38" s="174"/>
      <c r="AG38" s="174"/>
      <c r="AH38" s="174"/>
      <c r="AI38" s="174"/>
      <c r="AJ38" s="174"/>
      <c r="AK38" s="174"/>
      <c r="AL38" s="174"/>
      <c r="AM38" s="174"/>
      <c r="AN38" s="174"/>
      <c r="AO38" s="174"/>
      <c r="AP38" s="174"/>
      <c r="AQ38" s="174"/>
      <c r="AR38" s="174"/>
      <c r="AS38" s="174"/>
      <c r="AT38" s="174"/>
      <c r="AU38" s="157"/>
      <c r="AV38" s="157"/>
      <c r="AW38" s="158"/>
      <c r="AX38" s="158"/>
      <c r="AY38" s="158"/>
      <c r="AZ38" s="158"/>
      <c r="BA38" s="158"/>
    </row>
    <row r="39" spans="1:55" ht="19.5" customHeight="1" thickBot="1">
      <c r="A39" s="15" t="s">
        <v>125</v>
      </c>
      <c r="B39" s="155">
        <v>215</v>
      </c>
      <c r="C39" s="155">
        <v>205</v>
      </c>
      <c r="D39" s="155">
        <v>197</v>
      </c>
      <c r="E39" s="155">
        <v>191.96700202204011</v>
      </c>
      <c r="F39" s="155">
        <v>180.36826072185778</v>
      </c>
      <c r="G39" s="155">
        <v>176.63940828243392</v>
      </c>
      <c r="H39" s="155">
        <v>170.97403770423608</v>
      </c>
      <c r="I39" s="155">
        <v>172.83227372110065</v>
      </c>
      <c r="J39" s="155">
        <v>177.70172265785232</v>
      </c>
      <c r="K39" s="155">
        <v>187.98790777329148</v>
      </c>
      <c r="L39" s="155">
        <v>191.66837747522482</v>
      </c>
      <c r="M39" s="155">
        <v>195.47957868988419</v>
      </c>
      <c r="N39" s="155">
        <v>193.89576124499291</v>
      </c>
      <c r="O39" s="155">
        <v>187.80826224543711</v>
      </c>
      <c r="P39" s="155">
        <v>186</v>
      </c>
      <c r="Q39" s="156">
        <v>186</v>
      </c>
      <c r="R39" s="156">
        <v>181</v>
      </c>
      <c r="S39" s="156">
        <v>182</v>
      </c>
      <c r="T39" s="156">
        <v>182</v>
      </c>
      <c r="U39" s="156">
        <v>183</v>
      </c>
      <c r="V39" s="156">
        <v>184</v>
      </c>
      <c r="W39" s="156">
        <v>183</v>
      </c>
      <c r="X39" s="156">
        <v>178</v>
      </c>
      <c r="Y39" s="156">
        <v>176</v>
      </c>
      <c r="Z39" s="156">
        <v>174</v>
      </c>
      <c r="AA39" s="156">
        <v>182</v>
      </c>
      <c r="AB39" s="156">
        <v>179</v>
      </c>
      <c r="AC39" s="156">
        <v>173</v>
      </c>
      <c r="AD39" s="174"/>
      <c r="AE39" s="174"/>
      <c r="AF39" s="174"/>
      <c r="AG39" s="174"/>
      <c r="AH39" s="174"/>
      <c r="AI39" s="174"/>
      <c r="AJ39" s="174"/>
      <c r="AK39" s="174"/>
      <c r="AL39" s="174"/>
      <c r="AM39" s="174"/>
      <c r="AN39" s="174"/>
      <c r="AO39" s="174"/>
      <c r="AP39" s="174"/>
      <c r="AQ39" s="174"/>
      <c r="AR39" s="174"/>
      <c r="AS39" s="174"/>
      <c r="AT39" s="174"/>
      <c r="AU39" s="157"/>
      <c r="AV39" s="157"/>
      <c r="AW39" s="158"/>
      <c r="AX39" s="158"/>
      <c r="AY39" s="158"/>
      <c r="AZ39" s="158"/>
      <c r="BA39" s="158"/>
    </row>
    <row r="40" spans="1:55" ht="19.5" customHeight="1" thickBot="1">
      <c r="A40" s="15" t="s">
        <v>131</v>
      </c>
      <c r="B40" s="155">
        <v>263</v>
      </c>
      <c r="C40" s="155">
        <v>253</v>
      </c>
      <c r="D40" s="155">
        <v>245</v>
      </c>
      <c r="E40" s="155">
        <v>235.82228477916362</v>
      </c>
      <c r="F40" s="155">
        <v>227.13136710500115</v>
      </c>
      <c r="G40" s="155">
        <v>226.66665713351983</v>
      </c>
      <c r="H40" s="155">
        <v>221.04130365330556</v>
      </c>
      <c r="I40" s="155">
        <v>221.92795791051981</v>
      </c>
      <c r="J40" s="155">
        <v>228.45440875571646</v>
      </c>
      <c r="K40" s="155">
        <v>241.61835174488917</v>
      </c>
      <c r="L40" s="155">
        <v>249.20538574501117</v>
      </c>
      <c r="M40" s="155">
        <v>254.0324673061406</v>
      </c>
      <c r="N40" s="155">
        <v>251.26819938150854</v>
      </c>
      <c r="O40" s="156">
        <v>248.08668307588542</v>
      </c>
      <c r="P40" s="156">
        <v>248</v>
      </c>
      <c r="Q40" s="156">
        <v>251</v>
      </c>
      <c r="R40" s="175">
        <v>244</v>
      </c>
      <c r="S40" s="176">
        <v>251</v>
      </c>
      <c r="T40" s="176">
        <v>254</v>
      </c>
      <c r="U40" s="176">
        <v>256</v>
      </c>
      <c r="V40" s="176">
        <v>257</v>
      </c>
      <c r="W40" s="176">
        <v>259</v>
      </c>
      <c r="X40" s="176">
        <v>253</v>
      </c>
      <c r="Y40" s="176">
        <v>254</v>
      </c>
      <c r="Z40" s="176">
        <v>253</v>
      </c>
      <c r="AA40" s="176">
        <v>263</v>
      </c>
      <c r="AB40" s="176">
        <v>262.7</v>
      </c>
      <c r="AC40" s="176">
        <v>260</v>
      </c>
      <c r="AD40" s="174"/>
      <c r="AE40" s="174"/>
      <c r="AF40" s="174"/>
      <c r="AG40" s="174"/>
      <c r="AH40" s="174"/>
      <c r="AI40" s="174"/>
      <c r="AJ40" s="174"/>
      <c r="AK40" s="174"/>
      <c r="AL40" s="174"/>
      <c r="AM40" s="174"/>
      <c r="AN40" s="174"/>
      <c r="AO40" s="174"/>
      <c r="AP40" s="174"/>
      <c r="AQ40" s="174"/>
      <c r="AR40" s="174"/>
      <c r="AS40" s="174"/>
      <c r="AT40" s="174"/>
      <c r="AU40" s="157"/>
      <c r="AV40" s="157"/>
      <c r="AW40" s="158"/>
      <c r="AX40" s="158"/>
      <c r="AY40" s="158"/>
      <c r="AZ40" s="158"/>
      <c r="BA40" s="158"/>
    </row>
    <row r="41" spans="1:55" ht="19.5" customHeight="1">
      <c r="B41" s="160"/>
      <c r="C41" s="160"/>
      <c r="D41" s="160"/>
      <c r="E41" s="160"/>
      <c r="F41" s="160"/>
      <c r="G41" s="160"/>
      <c r="H41" s="160"/>
      <c r="I41" s="160"/>
      <c r="J41" s="160"/>
      <c r="K41" s="160"/>
      <c r="L41" s="160"/>
      <c r="M41" s="160"/>
      <c r="N41" s="160"/>
      <c r="O41" s="160"/>
      <c r="P41" s="160"/>
      <c r="Q41" s="161"/>
      <c r="R41" s="161"/>
      <c r="S41" s="161"/>
      <c r="T41" s="161"/>
      <c r="U41" s="161"/>
      <c r="V41" s="161"/>
      <c r="W41" s="161"/>
      <c r="X41" s="161"/>
      <c r="Y41" s="161"/>
      <c r="Z41" s="161"/>
      <c r="AA41" s="161"/>
      <c r="AB41" s="161"/>
      <c r="AC41" s="161"/>
      <c r="AD41" s="161"/>
      <c r="AE41" s="161"/>
      <c r="AF41" s="161"/>
      <c r="AG41" s="161"/>
      <c r="AH41" s="161"/>
      <c r="AI41" s="161"/>
      <c r="AJ41" s="161"/>
      <c r="AK41" s="161"/>
      <c r="AL41" s="161"/>
      <c r="AM41" s="161"/>
      <c r="AN41" s="161"/>
      <c r="AO41" s="161"/>
      <c r="AP41" s="161"/>
      <c r="AQ41" s="161"/>
      <c r="AR41" s="161"/>
      <c r="AS41" s="161"/>
      <c r="AT41" s="161"/>
      <c r="AU41" s="157"/>
      <c r="AV41" s="157"/>
      <c r="AW41" s="158"/>
      <c r="AX41" s="158"/>
      <c r="AY41" s="158"/>
      <c r="AZ41" s="158"/>
      <c r="BA41" s="158"/>
    </row>
    <row r="42" spans="1:55" ht="19.5" customHeight="1">
      <c r="A42" s="15" t="s">
        <v>225</v>
      </c>
      <c r="B42" s="160"/>
      <c r="C42" s="160"/>
      <c r="D42" s="160"/>
      <c r="E42" s="160"/>
      <c r="F42" s="160"/>
      <c r="G42" s="160"/>
      <c r="H42" s="160"/>
      <c r="I42" s="160"/>
      <c r="J42" s="160"/>
      <c r="K42" s="160"/>
      <c r="L42" s="160"/>
      <c r="M42" s="160"/>
      <c r="N42" s="160"/>
      <c r="O42" s="160"/>
      <c r="P42" s="160"/>
      <c r="Q42" s="161"/>
      <c r="R42" s="161"/>
      <c r="S42" s="161"/>
      <c r="T42" s="161"/>
      <c r="U42" s="161"/>
      <c r="V42" s="161"/>
      <c r="W42" s="161"/>
      <c r="X42" s="161"/>
      <c r="Y42" s="161"/>
      <c r="Z42" s="156">
        <v>529</v>
      </c>
      <c r="AA42" s="156">
        <v>537</v>
      </c>
      <c r="AB42" s="156">
        <v>530.70000000000005</v>
      </c>
      <c r="AC42" s="156">
        <v>537</v>
      </c>
      <c r="AD42" s="156">
        <v>525</v>
      </c>
      <c r="AE42" s="156">
        <v>522.79999999999995</v>
      </c>
      <c r="AF42" s="156">
        <v>497.7</v>
      </c>
      <c r="AG42" s="156">
        <v>486</v>
      </c>
      <c r="AH42" s="156">
        <v>479.64</v>
      </c>
      <c r="AI42" s="156">
        <v>470.8</v>
      </c>
      <c r="AJ42" s="156">
        <v>470.2</v>
      </c>
      <c r="AK42" s="156">
        <v>472.6</v>
      </c>
      <c r="AL42" s="156">
        <v>460</v>
      </c>
      <c r="AM42" s="156">
        <v>460</v>
      </c>
      <c r="AN42" s="156">
        <v>453</v>
      </c>
      <c r="AO42" s="156">
        <v>455</v>
      </c>
      <c r="AP42" s="156">
        <v>449</v>
      </c>
      <c r="AQ42" s="156">
        <v>448</v>
      </c>
      <c r="AR42" s="156">
        <v>446</v>
      </c>
      <c r="AS42" s="156">
        <v>449</v>
      </c>
      <c r="AT42" s="156">
        <v>447.61982513007212</v>
      </c>
      <c r="AU42" s="157"/>
      <c r="AV42" s="157"/>
      <c r="AW42" s="158"/>
      <c r="AX42" s="158"/>
      <c r="AY42" s="158"/>
      <c r="AZ42" s="158"/>
      <c r="BA42" s="167">
        <f>AP42/AO42-1</f>
        <v>-1.318681318681314E-2</v>
      </c>
      <c r="BB42" s="39">
        <f>MAX(Z42:AQ42)</f>
        <v>537</v>
      </c>
      <c r="BC42" s="15">
        <f>BB42/AQ42-1</f>
        <v>0.19866071428571419</v>
      </c>
    </row>
    <row r="43" spans="1:55" ht="19.5" customHeight="1" thickBot="1">
      <c r="A43" s="15" t="s">
        <v>226</v>
      </c>
      <c r="B43" s="160"/>
      <c r="C43" s="160"/>
      <c r="D43" s="160"/>
      <c r="E43" s="160"/>
      <c r="F43" s="160"/>
      <c r="G43" s="160"/>
      <c r="H43" s="160"/>
      <c r="I43" s="160"/>
      <c r="J43" s="160"/>
      <c r="K43" s="160"/>
      <c r="L43" s="160"/>
      <c r="M43" s="160"/>
      <c r="N43" s="160"/>
      <c r="O43" s="160"/>
      <c r="P43" s="160"/>
      <c r="Q43" s="161"/>
      <c r="R43" s="161"/>
      <c r="S43" s="161"/>
      <c r="T43" s="161"/>
      <c r="U43" s="161"/>
      <c r="V43" s="161"/>
      <c r="W43" s="161"/>
      <c r="X43" s="161"/>
      <c r="Y43" s="161"/>
      <c r="Z43" s="156">
        <v>174</v>
      </c>
      <c r="AA43" s="156">
        <v>182</v>
      </c>
      <c r="AB43" s="156">
        <v>179</v>
      </c>
      <c r="AC43" s="156">
        <v>173.4</v>
      </c>
      <c r="AD43" s="156">
        <v>162.4</v>
      </c>
      <c r="AE43" s="156">
        <v>156</v>
      </c>
      <c r="AF43" s="156">
        <v>157</v>
      </c>
      <c r="AG43" s="156">
        <v>154</v>
      </c>
      <c r="AH43" s="156">
        <v>150.1</v>
      </c>
      <c r="AI43" s="156">
        <v>141.80000000000001</v>
      </c>
      <c r="AJ43" s="156">
        <v>138.1</v>
      </c>
      <c r="AK43" s="156">
        <v>136.30000000000001</v>
      </c>
      <c r="AL43" s="156">
        <v>129</v>
      </c>
      <c r="AM43" s="156">
        <v>127</v>
      </c>
      <c r="AN43" s="156">
        <v>123</v>
      </c>
      <c r="AO43" s="156">
        <v>123</v>
      </c>
      <c r="AP43" s="156">
        <v>120</v>
      </c>
      <c r="AQ43" s="156">
        <v>123</v>
      </c>
      <c r="AR43" s="156">
        <v>125</v>
      </c>
      <c r="AS43" s="156">
        <v>133</v>
      </c>
      <c r="AT43" s="156">
        <v>134.93986378755815</v>
      </c>
      <c r="AU43" s="157"/>
      <c r="AV43" s="157"/>
      <c r="AW43" s="158"/>
      <c r="AX43" s="158"/>
      <c r="AY43" s="158"/>
      <c r="AZ43" s="158"/>
      <c r="BA43" s="167">
        <f>AP43/AO43-1</f>
        <v>-2.4390243902439046E-2</v>
      </c>
      <c r="BB43" s="39">
        <f>MAX(Z43:AQ43)</f>
        <v>182</v>
      </c>
      <c r="BC43" s="15">
        <f>BB43/AQ43-1</f>
        <v>0.47967479674796754</v>
      </c>
    </row>
    <row r="44" spans="1:55" ht="19.5" customHeight="1" thickBot="1">
      <c r="A44" s="15" t="s">
        <v>227</v>
      </c>
      <c r="B44" s="160"/>
      <c r="C44" s="160"/>
      <c r="D44" s="160"/>
      <c r="E44" s="160"/>
      <c r="F44" s="160"/>
      <c r="G44" s="160"/>
      <c r="H44" s="160"/>
      <c r="I44" s="160"/>
      <c r="J44" s="160"/>
      <c r="K44" s="160"/>
      <c r="L44" s="160"/>
      <c r="M44" s="160"/>
      <c r="N44" s="160"/>
      <c r="O44" s="160"/>
      <c r="P44" s="160"/>
      <c r="Q44" s="161"/>
      <c r="R44" s="161"/>
      <c r="S44" s="161"/>
      <c r="T44" s="161"/>
      <c r="U44" s="161"/>
      <c r="V44" s="161"/>
      <c r="W44" s="161"/>
      <c r="X44" s="161"/>
      <c r="Y44" s="161"/>
      <c r="Z44" s="176">
        <v>246</v>
      </c>
      <c r="AA44" s="176">
        <v>256</v>
      </c>
      <c r="AB44" s="176">
        <v>254.4</v>
      </c>
      <c r="AC44" s="176">
        <v>252</v>
      </c>
      <c r="AD44" s="176">
        <v>241.9</v>
      </c>
      <c r="AE44" s="176">
        <v>239.4</v>
      </c>
      <c r="AF44" s="176">
        <v>237.3</v>
      </c>
      <c r="AG44" s="176">
        <v>234</v>
      </c>
      <c r="AH44" s="176">
        <v>231.63</v>
      </c>
      <c r="AI44" s="176">
        <v>224.5</v>
      </c>
      <c r="AJ44" s="176">
        <v>223.2</v>
      </c>
      <c r="AK44" s="176">
        <v>223.6</v>
      </c>
      <c r="AL44" s="176">
        <v>216</v>
      </c>
      <c r="AM44" s="176">
        <v>215</v>
      </c>
      <c r="AN44" s="176">
        <v>212</v>
      </c>
      <c r="AO44" s="176">
        <v>213</v>
      </c>
      <c r="AP44" s="176">
        <v>210</v>
      </c>
      <c r="AQ44" s="176">
        <v>213</v>
      </c>
      <c r="AR44" s="176">
        <v>216</v>
      </c>
      <c r="AS44" s="176">
        <v>223</v>
      </c>
      <c r="AT44" s="176">
        <v>223.70621214454923</v>
      </c>
      <c r="AU44" s="157"/>
      <c r="AV44" s="157"/>
      <c r="AW44" s="158"/>
      <c r="AX44" s="158"/>
      <c r="AY44" s="158"/>
      <c r="AZ44" s="158"/>
      <c r="BA44" s="158"/>
      <c r="BB44" s="39">
        <f>MAX(Z44:AQ44)</f>
        <v>256</v>
      </c>
      <c r="BC44" s="15">
        <f>BB44/AQ44-1</f>
        <v>0.2018779342723005</v>
      </c>
    </row>
    <row r="45" spans="1:55" ht="19.5" customHeight="1">
      <c r="B45" s="160"/>
      <c r="C45" s="160"/>
      <c r="D45" s="160"/>
      <c r="E45" s="160"/>
      <c r="F45" s="160"/>
      <c r="G45" s="160"/>
      <c r="H45" s="160"/>
      <c r="I45" s="160"/>
      <c r="J45" s="160"/>
      <c r="K45" s="160"/>
      <c r="L45" s="160"/>
      <c r="M45" s="160"/>
      <c r="N45" s="160"/>
      <c r="O45" s="160"/>
      <c r="P45" s="160"/>
      <c r="Q45" s="161"/>
      <c r="R45" s="161"/>
      <c r="S45" s="161"/>
      <c r="T45" s="161"/>
      <c r="U45" s="161"/>
      <c r="V45" s="161"/>
      <c r="W45" s="161"/>
      <c r="X45" s="161"/>
      <c r="Y45" s="161"/>
      <c r="Z45" s="161"/>
      <c r="AA45" s="161"/>
      <c r="AB45" s="161"/>
      <c r="AC45" s="161"/>
      <c r="AD45" s="161"/>
      <c r="AE45" s="161"/>
      <c r="AF45" s="161"/>
      <c r="AG45" s="161"/>
      <c r="AH45" s="161"/>
      <c r="AI45" s="161"/>
      <c r="AJ45" s="161"/>
      <c r="AK45" s="111"/>
      <c r="AL45" s="111">
        <f t="shared" ref="AL45:AT45" si="5">AL44/AK44-1</f>
        <v>-3.3989266547406083E-2</v>
      </c>
      <c r="AM45" s="111">
        <f t="shared" si="5"/>
        <v>-4.6296296296296502E-3</v>
      </c>
      <c r="AN45" s="111">
        <f t="shared" si="5"/>
        <v>-1.3953488372092981E-2</v>
      </c>
      <c r="AO45" s="111">
        <f t="shared" si="5"/>
        <v>4.7169811320755262E-3</v>
      </c>
      <c r="AP45" s="111">
        <f t="shared" si="5"/>
        <v>-1.4084507042253502E-2</v>
      </c>
      <c r="AQ45" s="111">
        <f t="shared" si="5"/>
        <v>1.4285714285714235E-2</v>
      </c>
      <c r="AR45" s="111">
        <f t="shared" si="5"/>
        <v>1.4084507042253502E-2</v>
      </c>
      <c r="AS45" s="111">
        <f t="shared" si="5"/>
        <v>3.240740740740744E-2</v>
      </c>
      <c r="AT45" s="111">
        <f t="shared" si="5"/>
        <v>3.1668706033598504E-3</v>
      </c>
      <c r="AU45" s="157"/>
      <c r="AV45" s="157"/>
      <c r="AW45" s="158"/>
      <c r="AX45" s="158"/>
      <c r="AY45" s="158"/>
      <c r="AZ45" s="158"/>
      <c r="BA45" s="158"/>
    </row>
    <row r="46" spans="1:55" ht="19.5" customHeight="1">
      <c r="B46" s="160"/>
      <c r="C46" s="160"/>
      <c r="D46" s="160"/>
      <c r="E46" s="160"/>
      <c r="F46" s="160"/>
      <c r="G46" s="160"/>
      <c r="H46" s="160"/>
      <c r="I46" s="160"/>
      <c r="J46" s="160"/>
      <c r="K46" s="160"/>
      <c r="L46" s="160"/>
      <c r="M46" s="160"/>
      <c r="N46" s="160"/>
      <c r="O46" s="160"/>
      <c r="P46" s="160"/>
      <c r="Q46" s="161"/>
      <c r="R46" s="161"/>
      <c r="S46" s="161"/>
      <c r="T46" s="161"/>
      <c r="U46" s="161"/>
      <c r="V46" s="161"/>
      <c r="W46" s="161"/>
      <c r="X46" s="161"/>
      <c r="Y46" s="161"/>
      <c r="Z46" s="161"/>
      <c r="AA46" s="161"/>
      <c r="AB46" s="161"/>
      <c r="AC46" s="161"/>
      <c r="AD46" s="161"/>
      <c r="AE46" s="161"/>
      <c r="AF46" s="161"/>
      <c r="AG46" s="161"/>
      <c r="AH46" s="161"/>
      <c r="AI46" s="161"/>
      <c r="AJ46" s="161"/>
      <c r="AK46" s="161"/>
      <c r="AL46" s="161"/>
      <c r="AM46" s="161"/>
      <c r="AN46" s="161"/>
      <c r="AO46" s="111"/>
      <c r="AP46" s="161"/>
      <c r="AQ46" s="161"/>
      <c r="AR46" s="161"/>
      <c r="AS46" s="111"/>
      <c r="AT46" s="111"/>
      <c r="AU46" s="157"/>
      <c r="AV46" s="157"/>
      <c r="AW46" s="158"/>
      <c r="AX46" s="158"/>
      <c r="AY46" s="158"/>
      <c r="AZ46" s="158"/>
      <c r="BA46" s="158"/>
    </row>
    <row r="47" spans="1:55" ht="19.5" customHeight="1">
      <c r="A47" s="15" t="s">
        <v>134</v>
      </c>
      <c r="B47" s="160"/>
      <c r="C47" s="160"/>
      <c r="D47" s="160"/>
      <c r="E47" s="160"/>
      <c r="F47" s="160"/>
      <c r="G47" s="160"/>
      <c r="H47" s="160"/>
      <c r="I47" s="160"/>
      <c r="J47" s="160"/>
      <c r="K47" s="160"/>
      <c r="L47" s="160"/>
      <c r="M47" s="160"/>
      <c r="N47" s="160"/>
      <c r="O47" s="160"/>
      <c r="P47" s="160"/>
      <c r="Q47" s="161"/>
      <c r="R47" s="161"/>
      <c r="S47" s="161"/>
      <c r="T47" s="161"/>
      <c r="U47" s="161"/>
      <c r="V47" s="161"/>
      <c r="W47" s="161"/>
      <c r="X47" s="161"/>
      <c r="Y47" s="161"/>
      <c r="Z47" s="161"/>
      <c r="AA47" s="161"/>
      <c r="AB47" s="161"/>
      <c r="AC47" s="161"/>
      <c r="AD47" s="161"/>
      <c r="AE47" s="161"/>
      <c r="AF47" s="161"/>
      <c r="AG47" s="161"/>
      <c r="AH47" s="161"/>
      <c r="AI47" s="161"/>
      <c r="AJ47" s="161"/>
      <c r="AK47" s="161"/>
      <c r="AL47" s="161"/>
      <c r="AM47" s="161"/>
      <c r="AN47" s="161"/>
      <c r="AO47" s="161"/>
      <c r="AP47" s="161"/>
      <c r="AQ47" s="161"/>
      <c r="AR47" s="161"/>
      <c r="AS47" s="161"/>
      <c r="AT47" s="161"/>
      <c r="AU47" s="157"/>
      <c r="AV47" s="157"/>
      <c r="AW47" s="158"/>
      <c r="AX47" s="158"/>
      <c r="AY47" s="158"/>
      <c r="AZ47" s="158"/>
      <c r="BA47" s="158"/>
    </row>
    <row r="48" spans="1:55" ht="19.5" customHeight="1">
      <c r="A48" s="15" t="s">
        <v>124</v>
      </c>
      <c r="B48" s="155">
        <v>470</v>
      </c>
      <c r="C48" s="155">
        <v>450</v>
      </c>
      <c r="D48" s="155">
        <v>444</v>
      </c>
      <c r="E48" s="155">
        <v>429</v>
      </c>
      <c r="F48" s="155">
        <v>412</v>
      </c>
      <c r="G48" s="155">
        <v>397</v>
      </c>
      <c r="H48" s="155">
        <v>387</v>
      </c>
      <c r="I48" s="155">
        <v>373</v>
      </c>
      <c r="J48" s="155">
        <v>355</v>
      </c>
      <c r="K48" s="155">
        <v>342</v>
      </c>
      <c r="L48" s="155">
        <v>339</v>
      </c>
      <c r="M48" s="155">
        <v>330</v>
      </c>
      <c r="N48" s="155">
        <v>320</v>
      </c>
      <c r="O48" s="155">
        <v>313</v>
      </c>
      <c r="P48" s="155">
        <v>305</v>
      </c>
      <c r="Q48" s="156">
        <v>296</v>
      </c>
      <c r="R48" s="156">
        <v>280</v>
      </c>
      <c r="S48" s="156">
        <v>271</v>
      </c>
      <c r="T48" s="156">
        <v>264</v>
      </c>
      <c r="U48" s="156">
        <v>257</v>
      </c>
      <c r="V48" s="174"/>
      <c r="W48" s="174"/>
      <c r="X48" s="174"/>
      <c r="Y48" s="174"/>
      <c r="Z48" s="174"/>
      <c r="AA48" s="174"/>
      <c r="AB48" s="174"/>
      <c r="AC48" s="174"/>
      <c r="AD48" s="174"/>
      <c r="AE48" s="174"/>
      <c r="AF48" s="174"/>
      <c r="AG48" s="174"/>
      <c r="AH48" s="174"/>
      <c r="AI48" s="174"/>
      <c r="AJ48" s="174"/>
      <c r="AK48" s="174"/>
      <c r="AL48" s="174"/>
      <c r="AM48" s="174"/>
      <c r="AN48" s="174"/>
      <c r="AO48" s="174"/>
      <c r="AP48" s="174"/>
      <c r="AQ48" s="174"/>
      <c r="AR48" s="174"/>
      <c r="AS48" s="174"/>
      <c r="AT48" s="174"/>
      <c r="AU48" s="157"/>
      <c r="AV48" s="157"/>
      <c r="AW48" s="158"/>
      <c r="AX48" s="158"/>
      <c r="AY48" s="158"/>
      <c r="AZ48" s="158"/>
      <c r="BA48" s="158"/>
    </row>
    <row r="49" spans="1:53" ht="19.5" customHeight="1">
      <c r="A49" s="15" t="s">
        <v>125</v>
      </c>
      <c r="B49" s="155">
        <v>323</v>
      </c>
      <c r="C49" s="155">
        <v>308</v>
      </c>
      <c r="D49" s="155">
        <v>302</v>
      </c>
      <c r="E49" s="155">
        <v>294</v>
      </c>
      <c r="F49" s="155">
        <v>283</v>
      </c>
      <c r="G49" s="155">
        <v>263</v>
      </c>
      <c r="H49" s="155">
        <v>255</v>
      </c>
      <c r="I49" s="155">
        <v>256</v>
      </c>
      <c r="J49" s="155">
        <v>260</v>
      </c>
      <c r="K49" s="155">
        <v>275</v>
      </c>
      <c r="L49" s="155">
        <v>283</v>
      </c>
      <c r="M49" s="155">
        <v>286</v>
      </c>
      <c r="N49" s="155">
        <v>272</v>
      </c>
      <c r="O49" s="155">
        <v>234</v>
      </c>
      <c r="P49" s="155">
        <v>212.84839739930999</v>
      </c>
      <c r="Q49" s="156">
        <v>201</v>
      </c>
      <c r="R49" s="156">
        <v>190</v>
      </c>
      <c r="S49" s="156">
        <v>169</v>
      </c>
      <c r="T49" s="156">
        <v>163</v>
      </c>
      <c r="U49" s="156">
        <v>151</v>
      </c>
      <c r="V49" s="174"/>
      <c r="W49" s="174"/>
      <c r="X49" s="174"/>
      <c r="Y49" s="174"/>
      <c r="Z49" s="174"/>
      <c r="AA49" s="174"/>
      <c r="AB49" s="174"/>
      <c r="AC49" s="174"/>
      <c r="AD49" s="174"/>
      <c r="AE49" s="174"/>
      <c r="AF49" s="174"/>
      <c r="AG49" s="174"/>
      <c r="AH49" s="174"/>
      <c r="AI49" s="174"/>
      <c r="AJ49" s="174"/>
      <c r="AK49" s="174"/>
      <c r="AL49" s="174"/>
      <c r="AM49" s="174"/>
      <c r="AN49" s="174"/>
      <c r="AO49" s="174"/>
      <c r="AP49" s="174"/>
      <c r="AQ49" s="174"/>
      <c r="AR49" s="174"/>
      <c r="AS49" s="174"/>
      <c r="AT49" s="174"/>
      <c r="AU49" s="157"/>
      <c r="AV49" s="157"/>
      <c r="AW49" s="158"/>
      <c r="AX49" s="158"/>
      <c r="AY49" s="158"/>
      <c r="AZ49" s="158"/>
      <c r="BA49" s="158"/>
    </row>
    <row r="50" spans="1:53" ht="19.5" customHeight="1">
      <c r="A50" s="15" t="s">
        <v>131</v>
      </c>
      <c r="B50" s="155">
        <v>339</v>
      </c>
      <c r="C50" s="155">
        <v>322</v>
      </c>
      <c r="D50" s="155">
        <v>317</v>
      </c>
      <c r="E50" s="155">
        <v>308</v>
      </c>
      <c r="F50" s="155">
        <v>297</v>
      </c>
      <c r="G50" s="155">
        <v>277</v>
      </c>
      <c r="H50" s="155">
        <v>270</v>
      </c>
      <c r="I50" s="155">
        <v>269</v>
      </c>
      <c r="J50" s="155">
        <v>271</v>
      </c>
      <c r="K50" s="155">
        <v>283</v>
      </c>
      <c r="L50" s="155">
        <v>291</v>
      </c>
      <c r="M50" s="155">
        <v>292</v>
      </c>
      <c r="N50" s="155">
        <v>279</v>
      </c>
      <c r="O50" s="155">
        <v>246</v>
      </c>
      <c r="P50" s="155">
        <v>226</v>
      </c>
      <c r="Q50" s="156">
        <v>215</v>
      </c>
      <c r="R50" s="156">
        <v>205</v>
      </c>
      <c r="S50" s="156">
        <v>186</v>
      </c>
      <c r="T50" s="156">
        <v>181</v>
      </c>
      <c r="U50" s="156">
        <v>170</v>
      </c>
      <c r="V50" s="174"/>
      <c r="W50" s="174"/>
      <c r="X50" s="174"/>
      <c r="Y50" s="174"/>
      <c r="Z50" s="174"/>
      <c r="AA50" s="174"/>
      <c r="AB50" s="174"/>
      <c r="AC50" s="174"/>
      <c r="AD50" s="174"/>
      <c r="AE50" s="174"/>
      <c r="AF50" s="174"/>
      <c r="AG50" s="174"/>
      <c r="AH50" s="174"/>
      <c r="AI50" s="174"/>
      <c r="AJ50" s="174"/>
      <c r="AK50" s="174"/>
      <c r="AL50" s="174"/>
      <c r="AM50" s="174"/>
      <c r="AN50" s="174"/>
      <c r="AO50" s="174"/>
      <c r="AP50" s="174"/>
      <c r="AQ50" s="174"/>
      <c r="AR50" s="174"/>
      <c r="AS50" s="174"/>
      <c r="AT50" s="174"/>
      <c r="AU50" s="157"/>
      <c r="AV50" s="157"/>
      <c r="AW50" s="158"/>
      <c r="AX50" s="158"/>
      <c r="AY50" s="158"/>
      <c r="AZ50" s="158"/>
      <c r="BA50" s="158"/>
    </row>
    <row r="51" spans="1:53" ht="19.5" customHeight="1">
      <c r="B51" s="162"/>
      <c r="C51" s="162"/>
      <c r="D51" s="162"/>
      <c r="E51" s="162"/>
      <c r="F51" s="162"/>
      <c r="G51" s="162"/>
      <c r="H51" s="162"/>
      <c r="I51" s="162"/>
      <c r="J51" s="162"/>
      <c r="K51" s="162"/>
      <c r="L51" s="162"/>
      <c r="M51" s="162"/>
      <c r="N51" s="162"/>
      <c r="O51" s="162"/>
      <c r="P51" s="162"/>
      <c r="Q51" s="163"/>
      <c r="R51" s="163"/>
      <c r="S51" s="163"/>
      <c r="T51" s="163"/>
      <c r="U51" s="163"/>
      <c r="V51" s="163"/>
      <c r="W51" s="163"/>
      <c r="X51" s="163"/>
      <c r="Y51" s="163"/>
      <c r="Z51" s="163"/>
      <c r="AA51" s="163"/>
      <c r="AB51" s="163"/>
      <c r="AC51" s="163"/>
      <c r="AD51" s="163"/>
      <c r="AE51" s="163"/>
      <c r="AF51" s="163"/>
      <c r="AG51" s="163"/>
      <c r="AH51" s="163"/>
      <c r="AI51" s="163"/>
      <c r="AJ51" s="163"/>
      <c r="AK51" s="163"/>
      <c r="AL51" s="163"/>
      <c r="AM51" s="163"/>
      <c r="AN51" s="163"/>
      <c r="AO51" s="163"/>
      <c r="AP51" s="163"/>
      <c r="AQ51" s="163"/>
      <c r="AR51" s="163"/>
      <c r="AS51" s="163"/>
      <c r="AT51" s="163"/>
      <c r="AU51" s="164"/>
      <c r="AV51" s="164"/>
      <c r="AW51" s="165"/>
      <c r="AX51" s="165"/>
      <c r="AY51" s="165"/>
      <c r="AZ51" s="165"/>
      <c r="BA51" s="165"/>
    </row>
    <row r="52" spans="1:53" ht="19.5" customHeight="1">
      <c r="B52" s="162"/>
      <c r="C52" s="162"/>
      <c r="D52" s="162"/>
      <c r="E52" s="162"/>
      <c r="F52" s="162"/>
      <c r="G52" s="162"/>
      <c r="H52" s="162"/>
      <c r="I52" s="162"/>
      <c r="J52" s="162"/>
      <c r="K52" s="162"/>
      <c r="L52" s="162"/>
      <c r="M52" s="162"/>
      <c r="N52" s="162"/>
      <c r="O52" s="162"/>
      <c r="P52" s="162"/>
      <c r="Q52" s="163"/>
      <c r="R52" s="163"/>
      <c r="S52" s="163"/>
      <c r="T52" s="163"/>
      <c r="U52" s="163"/>
      <c r="V52" s="163"/>
      <c r="W52" s="163"/>
      <c r="X52" s="163"/>
      <c r="Y52" s="163"/>
      <c r="Z52" s="163"/>
      <c r="AA52" s="163"/>
      <c r="AB52" s="163"/>
      <c r="AC52" s="163"/>
      <c r="AD52" s="163"/>
      <c r="AE52" s="163"/>
      <c r="AF52" s="163"/>
      <c r="AG52" s="163"/>
      <c r="AH52" s="163"/>
      <c r="AI52" s="163"/>
      <c r="AJ52" s="163"/>
      <c r="AK52" s="163"/>
      <c r="AL52" s="163"/>
      <c r="AM52" s="163"/>
      <c r="AN52" s="163"/>
      <c r="AO52" s="163"/>
      <c r="AP52" s="163"/>
      <c r="AQ52" s="163"/>
      <c r="AR52" s="163"/>
      <c r="AS52" s="163"/>
      <c r="AT52" s="163"/>
      <c r="AU52" s="164"/>
      <c r="AV52" s="164"/>
      <c r="AW52" s="165"/>
      <c r="AX52" s="165"/>
      <c r="AY52" s="165"/>
      <c r="AZ52" s="165"/>
      <c r="BA52" s="165"/>
    </row>
    <row r="53" spans="1:53" ht="19.5" customHeight="1">
      <c r="A53" s="15" t="s">
        <v>135</v>
      </c>
      <c r="B53" s="162"/>
      <c r="C53" s="162"/>
      <c r="D53" s="162"/>
      <c r="E53" s="162"/>
      <c r="F53" s="162"/>
      <c r="G53" s="162"/>
      <c r="H53" s="162"/>
      <c r="I53" s="162"/>
      <c r="J53" s="162"/>
      <c r="K53" s="162"/>
      <c r="L53" s="162"/>
      <c r="M53" s="162"/>
      <c r="N53" s="162"/>
      <c r="O53" s="162"/>
      <c r="P53" s="162"/>
      <c r="Q53" s="163"/>
      <c r="R53" s="163"/>
      <c r="S53" s="163"/>
      <c r="T53" s="163"/>
      <c r="U53" s="163"/>
      <c r="V53" s="163"/>
      <c r="W53" s="163"/>
      <c r="X53" s="163"/>
      <c r="Y53" s="163"/>
      <c r="Z53" s="163"/>
      <c r="AA53" s="163"/>
      <c r="AB53" s="163"/>
      <c r="AC53" s="163"/>
      <c r="AD53" s="163"/>
      <c r="AE53" s="163"/>
      <c r="AF53" s="163"/>
      <c r="AG53" s="163"/>
      <c r="AH53" s="163"/>
      <c r="AI53" s="163"/>
      <c r="AJ53" s="163"/>
      <c r="AK53" s="163"/>
      <c r="AL53" s="163"/>
      <c r="AM53" s="163"/>
      <c r="AN53" s="163"/>
      <c r="AO53" s="163"/>
      <c r="AP53" s="163"/>
      <c r="AQ53" s="163"/>
      <c r="AR53" s="163"/>
      <c r="AS53" s="163"/>
      <c r="AT53" s="163"/>
      <c r="AU53" s="164"/>
      <c r="AV53" s="164"/>
      <c r="AW53" s="165"/>
      <c r="AX53" s="165"/>
      <c r="AY53" s="165"/>
      <c r="AZ53" s="165"/>
      <c r="BA53" s="165"/>
    </row>
    <row r="54" spans="1:53" ht="19.5" customHeight="1">
      <c r="A54" s="15" t="s">
        <v>131</v>
      </c>
      <c r="B54" s="177">
        <v>0.53797387065671687</v>
      </c>
      <c r="C54" s="177">
        <v>0.53633394550039437</v>
      </c>
      <c r="D54" s="177">
        <v>0.52484583521113914</v>
      </c>
      <c r="E54" s="177">
        <v>0.50894633615373719</v>
      </c>
      <c r="F54" s="177">
        <v>0.48486849403486204</v>
      </c>
      <c r="G54" s="177">
        <v>0.49778766948181313</v>
      </c>
      <c r="H54" s="177">
        <v>0.47735437699887473</v>
      </c>
      <c r="I54" s="177">
        <v>0.4684229402021835</v>
      </c>
      <c r="J54" s="177">
        <v>0.46356141342889312</v>
      </c>
      <c r="K54" s="177">
        <v>0.4518720869867347</v>
      </c>
      <c r="L54" s="177">
        <v>0.42593444217375753</v>
      </c>
      <c r="M54" s="177">
        <v>0.42146497757476836</v>
      </c>
      <c r="N54" s="177">
        <v>0.41891367377805488</v>
      </c>
      <c r="O54" s="177">
        <v>0.4450156456787861</v>
      </c>
      <c r="P54" s="177">
        <v>0.4651831550348694</v>
      </c>
      <c r="Q54" s="168">
        <v>0.4729172999812854</v>
      </c>
      <c r="R54" s="168">
        <v>0.46</v>
      </c>
      <c r="S54" s="168">
        <v>0.49</v>
      </c>
      <c r="T54" s="168">
        <v>0.47</v>
      </c>
      <c r="U54" s="168">
        <v>0.49</v>
      </c>
      <c r="V54" s="178"/>
      <c r="W54" s="178"/>
      <c r="X54" s="178"/>
      <c r="Y54" s="178"/>
      <c r="Z54" s="178"/>
      <c r="AA54" s="178"/>
      <c r="AB54" s="178"/>
      <c r="AC54" s="178"/>
      <c r="AD54" s="178"/>
      <c r="AE54" s="178"/>
      <c r="AF54" s="178"/>
      <c r="AG54" s="178"/>
      <c r="AH54" s="178"/>
      <c r="AI54" s="178"/>
      <c r="AJ54" s="178"/>
      <c r="AK54" s="178"/>
      <c r="AL54" s="178"/>
      <c r="AM54" s="178"/>
      <c r="AN54" s="178"/>
      <c r="AO54" s="178"/>
      <c r="AP54" s="178"/>
      <c r="AQ54" s="178"/>
      <c r="AR54" s="178"/>
      <c r="AS54" s="178"/>
      <c r="AT54" s="178"/>
      <c r="AU54" s="159"/>
      <c r="AV54" s="159"/>
      <c r="AW54" s="167"/>
      <c r="AX54" s="167"/>
      <c r="AY54" s="167"/>
      <c r="AZ54" s="167"/>
      <c r="BA54" s="167"/>
    </row>
    <row r="55" spans="1:53" ht="19.5" customHeight="1">
      <c r="A55" s="15" t="s">
        <v>136</v>
      </c>
      <c r="B55" s="110"/>
      <c r="C55" s="110"/>
      <c r="D55" s="110"/>
      <c r="E55" s="110"/>
      <c r="F55" s="110"/>
      <c r="G55" s="110"/>
      <c r="H55" s="110"/>
      <c r="I55" s="110"/>
      <c r="J55" s="110"/>
      <c r="K55" s="110"/>
      <c r="L55" s="110"/>
      <c r="M55" s="110"/>
      <c r="N55" s="110"/>
      <c r="O55" s="110"/>
      <c r="P55" s="110"/>
      <c r="Q55" s="111"/>
      <c r="R55" s="111"/>
      <c r="S55" s="111"/>
      <c r="T55" s="111"/>
      <c r="U55" s="111"/>
      <c r="V55" s="111"/>
      <c r="W55" s="111"/>
      <c r="X55" s="111"/>
      <c r="Y55" s="111"/>
      <c r="Z55" s="111"/>
      <c r="AA55" s="111"/>
      <c r="AB55" s="111"/>
      <c r="AC55" s="111"/>
      <c r="AD55" s="111"/>
      <c r="AE55" s="111"/>
      <c r="AF55" s="111"/>
      <c r="AG55" s="111"/>
      <c r="AH55" s="111"/>
      <c r="AI55" s="111"/>
      <c r="AJ55" s="111"/>
      <c r="AK55" s="111"/>
      <c r="AL55" s="111"/>
      <c r="AM55" s="111"/>
      <c r="AN55" s="111"/>
      <c r="AO55" s="111"/>
      <c r="AP55" s="111"/>
      <c r="AQ55" s="111"/>
      <c r="AR55" s="111"/>
      <c r="AS55" s="111"/>
      <c r="AT55" s="111"/>
      <c r="AU55" s="159"/>
      <c r="AV55" s="159"/>
      <c r="AW55" s="167"/>
      <c r="AX55" s="167"/>
      <c r="AY55" s="167"/>
      <c r="AZ55" s="167"/>
      <c r="BA55" s="167"/>
    </row>
    <row r="56" spans="1:53" ht="19.5" customHeight="1">
      <c r="B56" s="110"/>
      <c r="C56" s="110"/>
      <c r="D56" s="110"/>
      <c r="E56" s="110"/>
      <c r="F56" s="110"/>
      <c r="G56" s="110"/>
      <c r="H56" s="110"/>
      <c r="I56" s="110"/>
      <c r="J56" s="110"/>
      <c r="K56" s="110"/>
      <c r="L56" s="110"/>
      <c r="M56" s="110"/>
      <c r="N56" s="110"/>
      <c r="O56" s="110"/>
      <c r="P56" s="110"/>
      <c r="Q56" s="111"/>
      <c r="R56" s="111"/>
      <c r="S56" s="111"/>
      <c r="T56" s="111"/>
      <c r="U56" s="111"/>
      <c r="V56" s="111"/>
      <c r="W56" s="111"/>
      <c r="X56" s="111"/>
      <c r="Y56" s="111"/>
      <c r="Z56" s="111"/>
      <c r="AA56" s="179"/>
      <c r="AB56" s="179"/>
      <c r="AC56" s="179"/>
      <c r="AD56" s="179"/>
      <c r="AE56" s="179"/>
      <c r="AF56" s="179"/>
      <c r="AG56" s="179"/>
      <c r="AH56" s="179"/>
      <c r="AI56" s="179"/>
      <c r="AJ56" s="179"/>
      <c r="AK56" s="179"/>
      <c r="AL56" s="179"/>
      <c r="AM56" s="179"/>
      <c r="AN56" s="179"/>
      <c r="AO56" s="179"/>
      <c r="AP56" s="179"/>
      <c r="AQ56" s="179"/>
      <c r="AR56" s="179"/>
      <c r="AS56" s="179"/>
      <c r="AT56" s="179"/>
      <c r="AU56" s="159"/>
      <c r="AV56" s="159"/>
      <c r="AW56" s="167"/>
      <c r="AX56" s="167"/>
      <c r="AY56" s="167"/>
      <c r="AZ56" s="167"/>
      <c r="BA56" s="167"/>
    </row>
    <row r="57" spans="1:53" ht="19.5" customHeight="1" thickBot="1">
      <c r="A57" s="15" t="s">
        <v>137</v>
      </c>
      <c r="B57" s="110"/>
      <c r="C57" s="110"/>
      <c r="D57" s="110"/>
      <c r="E57" s="110"/>
      <c r="F57" s="110"/>
      <c r="G57" s="110"/>
      <c r="H57" s="110"/>
      <c r="I57" s="106"/>
      <c r="J57" s="106"/>
      <c r="K57" s="106"/>
      <c r="L57" s="106"/>
      <c r="M57" s="106"/>
      <c r="N57" s="106"/>
      <c r="O57" s="106"/>
      <c r="P57" s="106"/>
      <c r="Q57" s="106"/>
      <c r="R57" s="106"/>
      <c r="S57" s="106"/>
      <c r="T57" s="106"/>
      <c r="U57" s="106"/>
      <c r="V57" s="106"/>
      <c r="W57" s="106"/>
      <c r="X57" s="106"/>
      <c r="Y57" s="106"/>
      <c r="Z57" s="106"/>
      <c r="AA57" s="106"/>
      <c r="AB57" s="106"/>
      <c r="AC57" s="106"/>
      <c r="AD57" s="106"/>
      <c r="AE57" s="106"/>
      <c r="AF57" s="106"/>
      <c r="AG57" s="106"/>
      <c r="AH57" s="106"/>
      <c r="AI57" s="106"/>
      <c r="AJ57" s="106"/>
      <c r="AK57" s="106"/>
      <c r="AL57" s="106"/>
      <c r="AM57" s="106"/>
      <c r="AN57" s="106"/>
      <c r="AO57" s="106"/>
      <c r="AP57" s="106"/>
      <c r="AQ57" s="106"/>
      <c r="AR57" s="106"/>
      <c r="AS57" s="106"/>
      <c r="AT57" s="106"/>
      <c r="AU57" s="159"/>
      <c r="AV57" s="159"/>
      <c r="AW57" s="167"/>
      <c r="AX57" s="167"/>
      <c r="AY57" s="167"/>
      <c r="AZ57" s="167"/>
      <c r="BA57" s="167"/>
    </row>
    <row r="58" spans="1:53" ht="19.5" customHeight="1" thickBot="1">
      <c r="A58" s="15" t="s">
        <v>338</v>
      </c>
      <c r="B58" s="180">
        <v>0.52555834448906735</v>
      </c>
      <c r="C58" s="180">
        <v>0.46583763236491987</v>
      </c>
      <c r="D58" s="180">
        <v>0.33867894087501188</v>
      </c>
      <c r="E58" s="180">
        <v>0.25334126984126981</v>
      </c>
      <c r="F58" s="180">
        <v>0.2048729068108649</v>
      </c>
      <c r="G58" s="180">
        <v>0.16478419334545893</v>
      </c>
      <c r="H58" s="180">
        <v>0.12776589531973259</v>
      </c>
      <c r="I58" s="180">
        <v>0.11199283840174092</v>
      </c>
      <c r="J58" s="180">
        <v>0.10274269933837291</v>
      </c>
      <c r="K58" s="180">
        <v>0.11190114806369227</v>
      </c>
      <c r="L58" s="180">
        <v>0.10837088070783493</v>
      </c>
      <c r="M58" s="180">
        <v>9.9404566098945657E-2</v>
      </c>
      <c r="N58" s="180">
        <v>9.2878033089440273E-2</v>
      </c>
      <c r="O58" s="180">
        <v>7.8766097073077052E-2</v>
      </c>
      <c r="P58" s="180">
        <v>7.0000000000000007E-2</v>
      </c>
      <c r="Q58" s="181">
        <v>0.06</v>
      </c>
      <c r="R58" s="181">
        <v>0.06</v>
      </c>
      <c r="S58" s="181">
        <v>0.05</v>
      </c>
      <c r="T58" s="182">
        <v>0.04</v>
      </c>
      <c r="U58" s="183">
        <v>3.9E-2</v>
      </c>
      <c r="V58" s="183">
        <v>0.03</v>
      </c>
      <c r="W58" s="183">
        <v>0.03</v>
      </c>
      <c r="X58" s="183">
        <v>2.5000000000000001E-2</v>
      </c>
      <c r="Y58" s="183">
        <v>2.3E-2</v>
      </c>
      <c r="Z58" s="183">
        <v>2.3800000000000002E-2</v>
      </c>
      <c r="AA58" s="183">
        <v>2.4799999999999999E-2</v>
      </c>
      <c r="AB58" s="183">
        <v>2.3599999999999999E-2</v>
      </c>
      <c r="AC58" s="183">
        <v>2.23E-2</v>
      </c>
      <c r="AD58" s="183">
        <v>1.9E-2</v>
      </c>
      <c r="AE58" s="183">
        <v>1.6E-2</v>
      </c>
      <c r="AF58" s="183">
        <v>1.6E-2</v>
      </c>
      <c r="AG58" s="183">
        <v>1.47E-2</v>
      </c>
      <c r="AH58" s="183">
        <v>1.37E-2</v>
      </c>
      <c r="AI58" s="183">
        <v>1.1599999999999999E-2</v>
      </c>
      <c r="AJ58" s="183">
        <v>1.04E-2</v>
      </c>
      <c r="AK58" s="183">
        <v>9.7999999999999997E-3</v>
      </c>
      <c r="AL58" s="184"/>
      <c r="AM58" s="184"/>
      <c r="AN58" s="184"/>
      <c r="AO58" s="184"/>
      <c r="AP58" s="184"/>
      <c r="AQ58" s="184"/>
      <c r="AR58" s="184"/>
      <c r="AS58" s="184"/>
      <c r="AT58" s="184"/>
      <c r="AU58" s="159"/>
      <c r="AV58" s="159"/>
      <c r="AW58" s="167"/>
      <c r="AX58" s="167"/>
      <c r="AY58" s="167"/>
      <c r="AZ58" s="167"/>
      <c r="BA58" s="167"/>
    </row>
    <row r="59" spans="1:53" ht="19.5" customHeight="1">
      <c r="A59" s="15" t="s">
        <v>228</v>
      </c>
      <c r="B59" s="162"/>
      <c r="C59" s="185">
        <f>B58-C58</f>
        <v>5.9720712124147479E-2</v>
      </c>
      <c r="D59" s="185">
        <f t="shared" ref="D59:AG59" si="6">C58-D58</f>
        <v>0.12715869148990799</v>
      </c>
      <c r="E59" s="185">
        <f t="shared" si="6"/>
        <v>8.5337671033742069E-2</v>
      </c>
      <c r="F59" s="185">
        <f t="shared" si="6"/>
        <v>4.8468363030404915E-2</v>
      </c>
      <c r="G59" s="185">
        <f t="shared" si="6"/>
        <v>4.0088713465405962E-2</v>
      </c>
      <c r="H59" s="185">
        <f t="shared" si="6"/>
        <v>3.7018298025726343E-2</v>
      </c>
      <c r="I59" s="185">
        <f t="shared" si="6"/>
        <v>1.5773056917991676E-2</v>
      </c>
      <c r="J59" s="185">
        <f t="shared" si="6"/>
        <v>9.2501390633680097E-3</v>
      </c>
      <c r="K59" s="185">
        <f t="shared" si="6"/>
        <v>-9.1584487253193597E-3</v>
      </c>
      <c r="L59" s="185">
        <f t="shared" si="6"/>
        <v>3.5302673558573333E-3</v>
      </c>
      <c r="M59" s="185">
        <f t="shared" si="6"/>
        <v>8.9663146088892753E-3</v>
      </c>
      <c r="N59" s="185">
        <f t="shared" si="6"/>
        <v>6.5265330095053836E-3</v>
      </c>
      <c r="O59" s="185">
        <f t="shared" si="6"/>
        <v>1.4111936016363222E-2</v>
      </c>
      <c r="P59" s="185">
        <f t="shared" si="6"/>
        <v>8.7660970730770449E-3</v>
      </c>
      <c r="Q59" s="185">
        <f t="shared" si="6"/>
        <v>1.0000000000000009E-2</v>
      </c>
      <c r="R59" s="185">
        <f t="shared" si="6"/>
        <v>0</v>
      </c>
      <c r="S59" s="185">
        <f t="shared" si="6"/>
        <v>9.999999999999995E-3</v>
      </c>
      <c r="T59" s="185">
        <f t="shared" si="6"/>
        <v>1.0000000000000002E-2</v>
      </c>
      <c r="U59" s="185">
        <f t="shared" si="6"/>
        <v>1.0000000000000009E-3</v>
      </c>
      <c r="V59" s="185">
        <f t="shared" si="6"/>
        <v>9.0000000000000011E-3</v>
      </c>
      <c r="W59" s="185">
        <f t="shared" si="6"/>
        <v>0</v>
      </c>
      <c r="X59" s="185">
        <f t="shared" si="6"/>
        <v>4.9999999999999975E-3</v>
      </c>
      <c r="Y59" s="185">
        <f t="shared" si="6"/>
        <v>2.0000000000000018E-3</v>
      </c>
      <c r="Z59" s="185">
        <f t="shared" si="6"/>
        <v>-8.000000000000021E-4</v>
      </c>
      <c r="AA59" s="186">
        <f t="shared" si="6"/>
        <v>-9.9999999999999742E-4</v>
      </c>
      <c r="AB59" s="186">
        <f t="shared" si="6"/>
        <v>1.1999999999999997E-3</v>
      </c>
      <c r="AC59" s="186">
        <f t="shared" si="6"/>
        <v>1.2999999999999991E-3</v>
      </c>
      <c r="AD59" s="186">
        <f>AC58-AD58</f>
        <v>3.3000000000000008E-3</v>
      </c>
      <c r="AE59" s="186">
        <f t="shared" si="6"/>
        <v>2.9999999999999992E-3</v>
      </c>
      <c r="AF59" s="186">
        <f t="shared" si="6"/>
        <v>0</v>
      </c>
      <c r="AG59" s="186">
        <f t="shared" si="6"/>
        <v>1.3000000000000008E-3</v>
      </c>
      <c r="AH59" s="186">
        <f>AG58-AH58</f>
        <v>9.9999999999999915E-4</v>
      </c>
      <c r="AI59" s="186">
        <f>AH58-AI58</f>
        <v>2.1000000000000012E-3</v>
      </c>
      <c r="AJ59" s="186">
        <f>AI58-AJ58</f>
        <v>1.1999999999999997E-3</v>
      </c>
      <c r="AK59" s="186">
        <f>AJ58-AK58</f>
        <v>5.9999999999999984E-4</v>
      </c>
      <c r="AL59" s="186"/>
      <c r="AM59" s="186"/>
      <c r="AN59" s="186"/>
      <c r="AO59" s="186"/>
      <c r="AP59" s="186"/>
      <c r="AQ59" s="186"/>
      <c r="AR59" s="186"/>
      <c r="AS59" s="186"/>
      <c r="AT59" s="186"/>
      <c r="AU59" s="164"/>
      <c r="AV59" s="164"/>
      <c r="AW59" s="165"/>
      <c r="AX59" s="165"/>
      <c r="AY59" s="165"/>
      <c r="AZ59" s="165"/>
      <c r="BA59" s="165"/>
    </row>
    <row r="60" spans="1:53" ht="19.5" customHeight="1">
      <c r="A60" s="15" t="s">
        <v>369</v>
      </c>
      <c r="B60" s="162"/>
      <c r="C60" s="162"/>
      <c r="D60" s="162"/>
      <c r="E60" s="162"/>
      <c r="F60" s="127"/>
      <c r="G60" s="127"/>
      <c r="H60" s="127"/>
      <c r="I60" s="127"/>
      <c r="J60" s="127"/>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7"/>
      <c r="AI60" s="127"/>
      <c r="AJ60" s="127"/>
      <c r="AK60" s="127"/>
      <c r="AL60" s="127"/>
      <c r="AM60" s="127"/>
      <c r="AN60" s="127"/>
      <c r="AO60" s="127"/>
      <c r="AP60" s="127"/>
      <c r="AQ60" s="127"/>
      <c r="AR60" s="127"/>
      <c r="AS60" s="127"/>
      <c r="AT60" s="127"/>
      <c r="AU60" s="164"/>
      <c r="AV60" s="164"/>
      <c r="AW60" s="165"/>
      <c r="AX60" s="165"/>
      <c r="AY60" s="165"/>
      <c r="AZ60" s="165"/>
      <c r="BA60" s="165"/>
    </row>
    <row r="61" spans="1:53" ht="19.5" customHeight="1">
      <c r="A61" s="15" t="s">
        <v>95</v>
      </c>
      <c r="B61" s="162"/>
      <c r="C61" s="162"/>
      <c r="D61" s="162"/>
      <c r="E61" s="162"/>
      <c r="F61" s="162"/>
      <c r="G61" s="162"/>
      <c r="H61" s="162"/>
      <c r="I61" s="162"/>
      <c r="J61" s="162"/>
      <c r="K61" s="162"/>
      <c r="L61" s="162"/>
      <c r="M61" s="162"/>
      <c r="N61" s="162"/>
      <c r="O61" s="162"/>
      <c r="P61" s="162"/>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163"/>
      <c r="AO61" s="163"/>
      <c r="AP61" s="163"/>
      <c r="AQ61" s="163"/>
      <c r="AR61" s="163"/>
      <c r="AS61" s="163"/>
      <c r="AT61" s="163"/>
      <c r="AU61" s="164"/>
      <c r="AV61" s="164"/>
      <c r="AW61" s="165"/>
      <c r="AX61" s="165"/>
      <c r="AY61" s="165"/>
      <c r="AZ61" s="165"/>
      <c r="BA61" s="165"/>
    </row>
    <row r="62" spans="1:53" ht="19.5" customHeight="1">
      <c r="A62" s="15" t="s">
        <v>138</v>
      </c>
      <c r="B62" s="160" t="s">
        <v>139</v>
      </c>
      <c r="C62" s="155">
        <v>7500</v>
      </c>
      <c r="D62" s="155">
        <v>9500</v>
      </c>
      <c r="E62" s="155">
        <v>13200</v>
      </c>
      <c r="F62" s="155">
        <v>16800</v>
      </c>
      <c r="G62" s="155">
        <v>19300</v>
      </c>
      <c r="H62" s="155">
        <v>20500</v>
      </c>
      <c r="I62" s="155">
        <v>21300</v>
      </c>
      <c r="J62" s="155">
        <v>22800</v>
      </c>
      <c r="K62" s="155">
        <v>23800</v>
      </c>
      <c r="L62" s="155">
        <v>25100</v>
      </c>
      <c r="M62" s="155">
        <v>27200</v>
      </c>
      <c r="N62" s="155">
        <v>30000</v>
      </c>
      <c r="O62" s="155">
        <v>32000</v>
      </c>
      <c r="P62" s="155">
        <v>37600</v>
      </c>
      <c r="Q62" s="156">
        <v>42300</v>
      </c>
      <c r="R62" s="156">
        <v>46800</v>
      </c>
      <c r="S62" s="156">
        <v>47800</v>
      </c>
      <c r="T62" s="156">
        <v>48100</v>
      </c>
      <c r="U62" s="156">
        <v>47700</v>
      </c>
      <c r="V62" s="156">
        <v>48100</v>
      </c>
      <c r="W62" s="156">
        <v>48000</v>
      </c>
      <c r="X62" s="156">
        <v>45800</v>
      </c>
      <c r="Y62" s="156">
        <v>45300</v>
      </c>
      <c r="Z62" s="156">
        <v>44800</v>
      </c>
      <c r="AA62" s="156">
        <v>45200</v>
      </c>
      <c r="AB62" s="156">
        <v>45500</v>
      </c>
      <c r="AC62" s="156">
        <v>46300</v>
      </c>
      <c r="AD62" s="156">
        <v>46800</v>
      </c>
      <c r="AE62" s="156">
        <v>47100</v>
      </c>
      <c r="AF62" s="156">
        <v>47800</v>
      </c>
      <c r="AG62" s="156">
        <v>48300</v>
      </c>
      <c r="AH62" s="156">
        <v>48800</v>
      </c>
      <c r="AI62" s="156">
        <v>47600</v>
      </c>
      <c r="AJ62" s="156">
        <v>45700</v>
      </c>
      <c r="AK62" s="156">
        <v>46000</v>
      </c>
      <c r="AL62" s="161"/>
      <c r="AM62" s="161"/>
      <c r="AN62" s="161"/>
      <c r="AO62" s="161"/>
      <c r="AP62" s="161"/>
      <c r="AQ62" s="161"/>
      <c r="AR62" s="161"/>
      <c r="AS62" s="161"/>
      <c r="AT62" s="161"/>
      <c r="AU62" s="157"/>
      <c r="AV62" s="157"/>
      <c r="AW62" s="158"/>
      <c r="AX62" s="158"/>
      <c r="AY62" s="158"/>
      <c r="AZ62" s="158"/>
      <c r="BA62" s="158"/>
    </row>
    <row r="63" spans="1:53" ht="19.5" customHeight="1">
      <c r="A63" s="15" t="s">
        <v>140</v>
      </c>
      <c r="B63" s="160" t="s">
        <v>139</v>
      </c>
      <c r="C63" s="160" t="s">
        <v>139</v>
      </c>
      <c r="D63" s="160" t="s">
        <v>139</v>
      </c>
      <c r="E63" s="160" t="s">
        <v>139</v>
      </c>
      <c r="F63" s="160" t="s">
        <v>139</v>
      </c>
      <c r="G63" s="160" t="s">
        <v>139</v>
      </c>
      <c r="H63" s="160" t="s">
        <v>139</v>
      </c>
      <c r="I63" s="160" t="s">
        <v>139</v>
      </c>
      <c r="J63" s="160" t="s">
        <v>139</v>
      </c>
      <c r="K63" s="160" t="s">
        <v>139</v>
      </c>
      <c r="L63" s="160" t="s">
        <v>139</v>
      </c>
      <c r="M63" s="155">
        <v>7000</v>
      </c>
      <c r="N63" s="155">
        <v>10000</v>
      </c>
      <c r="O63" s="155">
        <v>15500</v>
      </c>
      <c r="P63" s="155">
        <v>21200</v>
      </c>
      <c r="Q63" s="156">
        <v>42100</v>
      </c>
      <c r="R63" s="156">
        <v>45200</v>
      </c>
      <c r="S63" s="156">
        <v>48700</v>
      </c>
      <c r="T63" s="156">
        <v>54300</v>
      </c>
      <c r="U63" s="156">
        <v>60000</v>
      </c>
      <c r="V63" s="156">
        <v>65900</v>
      </c>
      <c r="W63" s="156">
        <v>75400</v>
      </c>
      <c r="X63" s="156">
        <v>79600</v>
      </c>
      <c r="Y63" s="156">
        <v>84100</v>
      </c>
      <c r="Z63" s="156">
        <v>88600</v>
      </c>
      <c r="AA63" s="156">
        <v>90500</v>
      </c>
      <c r="AB63" s="156">
        <v>92300</v>
      </c>
      <c r="AC63" s="156">
        <v>94600</v>
      </c>
      <c r="AD63" s="156">
        <v>96100</v>
      </c>
      <c r="AE63" s="156">
        <v>101000</v>
      </c>
      <c r="AF63" s="156">
        <v>104900</v>
      </c>
      <c r="AG63" s="156">
        <v>107400</v>
      </c>
      <c r="AH63" s="156">
        <v>109000</v>
      </c>
      <c r="AI63" s="156">
        <v>110900</v>
      </c>
      <c r="AJ63" s="156">
        <v>112500</v>
      </c>
      <c r="AK63" s="156">
        <v>115100</v>
      </c>
      <c r="AL63" s="161"/>
      <c r="AM63" s="161"/>
      <c r="AN63" s="161"/>
      <c r="AO63" s="161"/>
      <c r="AP63" s="161"/>
      <c r="AQ63" s="161"/>
      <c r="AR63" s="161"/>
      <c r="AS63" s="161"/>
      <c r="AT63" s="161"/>
      <c r="AU63" s="157"/>
      <c r="AV63" s="157"/>
      <c r="AW63" s="158"/>
      <c r="AX63" s="158"/>
      <c r="AY63" s="158"/>
      <c r="AZ63" s="158"/>
      <c r="BA63" s="158"/>
    </row>
    <row r="64" spans="1:53" ht="19.5" customHeight="1">
      <c r="B64" s="160"/>
      <c r="C64" s="160"/>
      <c r="D64" s="160"/>
      <c r="E64" s="160"/>
      <c r="F64" s="160"/>
      <c r="G64" s="160"/>
      <c r="H64" s="160"/>
      <c r="I64" s="160"/>
      <c r="J64" s="160"/>
      <c r="K64" s="160"/>
      <c r="L64" s="160"/>
      <c r="M64" s="160"/>
      <c r="N64" s="160"/>
      <c r="O64" s="160"/>
      <c r="P64" s="160"/>
      <c r="Q64" s="161"/>
      <c r="R64" s="161"/>
      <c r="S64" s="161"/>
      <c r="T64" s="161"/>
      <c r="U64" s="161"/>
      <c r="V64" s="161"/>
      <c r="W64" s="161"/>
      <c r="X64" s="161"/>
      <c r="Y64" s="161"/>
      <c r="Z64" s="161"/>
      <c r="AA64" s="161"/>
      <c r="AB64" s="161"/>
      <c r="AC64" s="161"/>
      <c r="AD64" s="161"/>
      <c r="AE64" s="161"/>
      <c r="AF64" s="161"/>
      <c r="AG64" s="161"/>
      <c r="AH64" s="161"/>
      <c r="AI64" s="161"/>
      <c r="AJ64" s="161"/>
      <c r="AK64" s="161"/>
      <c r="AL64" s="161"/>
      <c r="AM64" s="161"/>
      <c r="AN64" s="161"/>
      <c r="AO64" s="161"/>
      <c r="AP64" s="161"/>
      <c r="AQ64" s="161"/>
      <c r="AR64" s="161"/>
      <c r="AS64" s="161"/>
      <c r="AT64" s="161"/>
      <c r="AU64" s="157"/>
      <c r="AV64" s="157"/>
      <c r="AW64" s="158"/>
      <c r="AX64" s="158"/>
      <c r="AY64" s="158"/>
      <c r="AZ64" s="158"/>
      <c r="BA64" s="158"/>
    </row>
    <row r="65" spans="1:54" ht="19.5" customHeight="1">
      <c r="B65" s="160"/>
      <c r="C65" s="160"/>
      <c r="D65" s="160"/>
      <c r="E65" s="160"/>
      <c r="F65" s="160"/>
      <c r="G65" s="160"/>
      <c r="H65" s="160"/>
      <c r="I65" s="160"/>
      <c r="J65" s="160"/>
      <c r="K65" s="160"/>
      <c r="L65" s="160"/>
      <c r="M65" s="160"/>
      <c r="N65" s="160"/>
      <c r="O65" s="161"/>
      <c r="P65" s="161"/>
      <c r="Q65" s="161"/>
      <c r="R65" s="161"/>
      <c r="S65" s="161"/>
      <c r="T65" s="161"/>
      <c r="U65" s="161"/>
      <c r="V65" s="161"/>
      <c r="W65" s="161"/>
      <c r="X65" s="161"/>
      <c r="Y65" s="161"/>
      <c r="Z65" s="161"/>
      <c r="AA65" s="161"/>
      <c r="AB65" s="161"/>
      <c r="AC65" s="161"/>
      <c r="AD65" s="161"/>
      <c r="AE65" s="161"/>
      <c r="AF65" s="161"/>
      <c r="AG65" s="161"/>
      <c r="AH65" s="161"/>
      <c r="AI65" s="161"/>
      <c r="AJ65" s="161"/>
      <c r="AK65" s="161"/>
      <c r="AL65" s="161"/>
      <c r="AM65" s="161"/>
      <c r="AN65" s="161"/>
      <c r="AO65" s="161"/>
      <c r="AP65" s="161"/>
      <c r="AQ65" s="161"/>
      <c r="AR65" s="161"/>
      <c r="AS65" s="161"/>
      <c r="AT65" s="161"/>
      <c r="AU65" s="157"/>
      <c r="AV65" s="157"/>
      <c r="AW65" s="158"/>
      <c r="AX65" s="158"/>
      <c r="AY65" s="158"/>
      <c r="AZ65" s="158"/>
      <c r="BA65" s="158"/>
    </row>
    <row r="66" spans="1:54" ht="19.5" customHeight="1">
      <c r="A66" s="15" t="s">
        <v>141</v>
      </c>
      <c r="B66" s="160"/>
      <c r="C66" s="160"/>
      <c r="D66" s="160"/>
      <c r="E66" s="160"/>
      <c r="F66" s="160"/>
      <c r="G66" s="160"/>
      <c r="H66" s="160"/>
      <c r="I66" s="160"/>
      <c r="J66" s="160"/>
      <c r="K66" s="160"/>
      <c r="L66" s="160"/>
      <c r="M66" s="160"/>
      <c r="N66" s="160"/>
      <c r="O66" s="161"/>
      <c r="P66" s="161"/>
      <c r="Q66" s="161"/>
      <c r="R66" s="161"/>
      <c r="S66" s="161"/>
      <c r="T66" s="161"/>
      <c r="U66" s="161"/>
      <c r="V66" s="161"/>
      <c r="W66" s="161"/>
      <c r="X66" s="161"/>
      <c r="Y66" s="161"/>
      <c r="Z66" s="161"/>
      <c r="AA66" s="161"/>
      <c r="AB66" s="161"/>
      <c r="AC66" s="161"/>
      <c r="AD66" s="161"/>
      <c r="AE66" s="161"/>
      <c r="AF66" s="161"/>
      <c r="AG66" s="161"/>
      <c r="AH66" s="161"/>
      <c r="AI66" s="161"/>
      <c r="AJ66" s="161"/>
      <c r="AK66" s="161"/>
      <c r="AL66" s="161"/>
      <c r="AM66" s="161"/>
      <c r="AN66" s="161"/>
      <c r="AO66" s="161"/>
      <c r="AP66" s="161"/>
      <c r="AQ66" s="161"/>
      <c r="AR66" s="161"/>
      <c r="AS66" s="161"/>
      <c r="AT66" s="161"/>
      <c r="AU66" s="157"/>
      <c r="AV66" s="157"/>
      <c r="AW66" s="158"/>
      <c r="AX66" s="158"/>
      <c r="AY66" s="158"/>
      <c r="AZ66" s="158"/>
      <c r="BA66" s="158"/>
    </row>
    <row r="67" spans="1:54" ht="19.5" customHeight="1" thickBot="1">
      <c r="A67" s="15" t="s">
        <v>340</v>
      </c>
      <c r="B67" s="160"/>
      <c r="C67" s="160"/>
      <c r="D67" s="160"/>
      <c r="E67" s="160"/>
      <c r="F67" s="160"/>
      <c r="G67" s="160"/>
      <c r="H67" s="160"/>
      <c r="I67" s="160"/>
      <c r="J67" s="160"/>
      <c r="K67" s="160"/>
      <c r="L67" s="160"/>
      <c r="M67" s="160"/>
      <c r="N67" s="160"/>
      <c r="O67" s="161"/>
      <c r="P67" s="161"/>
      <c r="Q67" s="161"/>
      <c r="R67" s="161"/>
      <c r="S67" s="161"/>
      <c r="T67" s="161"/>
      <c r="U67" s="161"/>
      <c r="V67" s="161"/>
      <c r="W67" s="161"/>
      <c r="X67" s="161"/>
      <c r="Y67" s="161"/>
      <c r="Z67" s="161"/>
      <c r="AA67" s="161"/>
      <c r="AB67" s="161"/>
      <c r="AC67" s="161"/>
      <c r="AD67" s="161"/>
      <c r="AE67" s="161"/>
      <c r="AF67" s="161"/>
      <c r="AG67" s="161"/>
      <c r="AH67" s="161"/>
      <c r="AI67" s="161"/>
      <c r="AJ67" s="161"/>
      <c r="AK67" s="161"/>
      <c r="AL67" s="161"/>
      <c r="AM67" s="161"/>
      <c r="AN67" s="161"/>
      <c r="AO67" s="161"/>
      <c r="AP67" s="161"/>
      <c r="AQ67" s="161"/>
      <c r="AR67" s="161"/>
      <c r="AS67" s="161"/>
      <c r="AT67" s="161"/>
      <c r="AU67" s="157"/>
      <c r="AV67" s="157"/>
      <c r="AW67" s="158"/>
      <c r="AX67" s="158"/>
      <c r="AY67" s="158"/>
      <c r="AZ67" s="158"/>
      <c r="BA67" s="158"/>
    </row>
    <row r="68" spans="1:54" ht="19.5" customHeight="1" thickBot="1">
      <c r="A68" s="15" t="s">
        <v>142</v>
      </c>
      <c r="B68" s="160" t="s">
        <v>139</v>
      </c>
      <c r="C68" s="160" t="s">
        <v>139</v>
      </c>
      <c r="D68" s="160" t="s">
        <v>139</v>
      </c>
      <c r="E68" s="160" t="s">
        <v>139</v>
      </c>
      <c r="F68" s="160" t="s">
        <v>139</v>
      </c>
      <c r="G68" s="160" t="s">
        <v>139</v>
      </c>
      <c r="H68" s="160" t="s">
        <v>139</v>
      </c>
      <c r="I68" s="160" t="s">
        <v>139</v>
      </c>
      <c r="J68" s="155">
        <v>5300</v>
      </c>
      <c r="K68" s="155">
        <v>12000</v>
      </c>
      <c r="L68" s="155">
        <v>26000</v>
      </c>
      <c r="M68" s="155">
        <v>44000</v>
      </c>
      <c r="N68" s="155">
        <v>72000</v>
      </c>
      <c r="O68" s="156">
        <v>115000</v>
      </c>
      <c r="P68" s="156">
        <v>195000</v>
      </c>
      <c r="Q68" s="175">
        <v>301500</v>
      </c>
      <c r="R68" s="176">
        <v>373900</v>
      </c>
      <c r="S68" s="176">
        <v>445900</v>
      </c>
      <c r="T68" s="176">
        <v>481500</v>
      </c>
      <c r="U68" s="176">
        <v>521200</v>
      </c>
      <c r="V68" s="176">
        <v>571800</v>
      </c>
      <c r="W68" s="176">
        <v>623400</v>
      </c>
      <c r="X68" s="176">
        <v>676700</v>
      </c>
      <c r="Y68" s="176">
        <v>730500</v>
      </c>
      <c r="Z68" s="176">
        <v>795000</v>
      </c>
      <c r="AA68" s="176">
        <v>855400</v>
      </c>
      <c r="AB68" s="176">
        <v>937000</v>
      </c>
      <c r="AC68" s="176">
        <v>1037600</v>
      </c>
      <c r="AD68" s="176">
        <v>1090400</v>
      </c>
      <c r="AE68" s="176">
        <v>1202600</v>
      </c>
      <c r="AF68" s="176">
        <v>1255500</v>
      </c>
      <c r="AG68" s="176">
        <v>1336900</v>
      </c>
      <c r="AH68" s="176">
        <v>1431900</v>
      </c>
      <c r="AI68" s="176">
        <v>1535900</v>
      </c>
      <c r="AJ68" s="176">
        <v>1668900</v>
      </c>
      <c r="AK68" s="176">
        <v>1772000</v>
      </c>
      <c r="AL68" s="176">
        <v>1865100</v>
      </c>
      <c r="AM68" s="176">
        <v>1971400</v>
      </c>
      <c r="AN68" s="176">
        <v>2085900</v>
      </c>
      <c r="AO68" s="176">
        <v>2169200</v>
      </c>
      <c r="AP68" s="176">
        <v>2268200</v>
      </c>
      <c r="AQ68" s="176">
        <v>2328700</v>
      </c>
      <c r="AR68" s="176">
        <v>2380700</v>
      </c>
      <c r="AS68" s="176">
        <v>4742300</v>
      </c>
      <c r="AT68" s="176">
        <v>4815000</v>
      </c>
      <c r="AU68" s="157"/>
      <c r="AV68" s="280"/>
      <c r="AW68" s="158"/>
      <c r="AX68" s="158"/>
      <c r="AY68" s="158"/>
      <c r="AZ68" s="158"/>
      <c r="BA68" s="158"/>
      <c r="BB68" s="39"/>
    </row>
    <row r="69" spans="1:54" ht="19.5" customHeight="1">
      <c r="B69" s="160"/>
      <c r="C69" s="160"/>
      <c r="D69" s="160"/>
      <c r="E69" s="160"/>
      <c r="F69" s="160"/>
      <c r="G69" s="160"/>
      <c r="H69" s="160"/>
      <c r="I69" s="160"/>
      <c r="J69" s="160"/>
      <c r="K69" s="160"/>
      <c r="L69" s="160"/>
      <c r="M69" s="160"/>
      <c r="N69" s="160"/>
      <c r="O69" s="161"/>
      <c r="P69" s="161"/>
      <c r="Q69" s="161"/>
      <c r="R69" s="161"/>
      <c r="S69" s="161"/>
      <c r="T69" s="161"/>
      <c r="U69" s="161"/>
      <c r="V69" s="161"/>
      <c r="W69" s="161"/>
      <c r="X69" s="161"/>
      <c r="Y69" s="161"/>
      <c r="Z69" s="161"/>
      <c r="AA69" s="161"/>
      <c r="AB69" s="161"/>
      <c r="AC69" s="161"/>
      <c r="AD69" s="161"/>
      <c r="AE69" s="161"/>
      <c r="AF69" s="161"/>
      <c r="AG69" s="161"/>
      <c r="AH69" s="161"/>
      <c r="AI69" s="161"/>
      <c r="AJ69" s="161"/>
      <c r="AK69" s="161"/>
      <c r="AL69" s="161">
        <f t="shared" ref="AL69:AT69" si="7">AL68-AK68</f>
        <v>93100</v>
      </c>
      <c r="AM69" s="161">
        <f t="shared" si="7"/>
        <v>106300</v>
      </c>
      <c r="AN69" s="161">
        <f t="shared" si="7"/>
        <v>114500</v>
      </c>
      <c r="AO69" s="161">
        <f t="shared" si="7"/>
        <v>83300</v>
      </c>
      <c r="AP69" s="161">
        <f t="shared" si="7"/>
        <v>99000</v>
      </c>
      <c r="AQ69" s="161">
        <f t="shared" si="7"/>
        <v>60500</v>
      </c>
      <c r="AR69" s="161">
        <f t="shared" si="7"/>
        <v>52000</v>
      </c>
      <c r="AS69" s="161">
        <f t="shared" si="7"/>
        <v>2361600</v>
      </c>
      <c r="AT69" s="161">
        <f t="shared" si="7"/>
        <v>72700</v>
      </c>
      <c r="AU69" s="157"/>
      <c r="AV69" s="15" t="s">
        <v>403</v>
      </c>
      <c r="AW69" s="158"/>
      <c r="AX69" s="158"/>
      <c r="AY69" s="158"/>
      <c r="AZ69" s="158"/>
      <c r="BA69" s="158"/>
    </row>
    <row r="70" spans="1:54" ht="19.5" customHeight="1">
      <c r="B70" s="160"/>
      <c r="C70" s="160"/>
      <c r="D70" s="160"/>
      <c r="E70" s="160"/>
      <c r="F70" s="160"/>
      <c r="G70" s="160"/>
      <c r="H70" s="160"/>
      <c r="I70" s="160"/>
      <c r="J70" s="160"/>
      <c r="K70" s="160"/>
      <c r="L70" s="160"/>
      <c r="M70" s="160"/>
      <c r="N70" s="160"/>
      <c r="O70" s="161"/>
      <c r="P70" s="161"/>
      <c r="Q70" s="161"/>
      <c r="R70" s="161"/>
      <c r="S70" s="161"/>
      <c r="T70" s="161"/>
      <c r="U70" s="161"/>
      <c r="V70" s="161"/>
      <c r="W70" s="161"/>
      <c r="X70" s="161"/>
      <c r="Y70" s="161"/>
      <c r="Z70" s="161"/>
      <c r="AA70" s="161"/>
      <c r="AB70" s="161"/>
      <c r="AC70" s="161"/>
      <c r="AD70" s="161"/>
      <c r="AE70" s="161"/>
      <c r="AF70" s="161"/>
      <c r="AG70" s="161"/>
      <c r="AH70" s="161"/>
      <c r="AI70" s="161"/>
      <c r="AJ70" s="161"/>
      <c r="AK70" s="161"/>
      <c r="AL70" s="161"/>
      <c r="AM70" s="161"/>
      <c r="AN70" s="161"/>
      <c r="AO70" s="161"/>
      <c r="AP70" s="161"/>
      <c r="AQ70" s="161"/>
      <c r="AR70" s="161"/>
      <c r="AS70" s="161"/>
      <c r="AT70" s="161"/>
      <c r="AU70" s="157"/>
      <c r="AV70" s="157"/>
      <c r="AW70" s="158"/>
      <c r="AX70" s="158"/>
      <c r="AY70" s="158"/>
      <c r="AZ70" s="158"/>
      <c r="BA70" s="158"/>
    </row>
    <row r="71" spans="1:54" ht="19.5" customHeight="1">
      <c r="A71" s="15" t="s">
        <v>123</v>
      </c>
      <c r="B71" s="160"/>
      <c r="C71" s="160"/>
      <c r="D71" s="160"/>
      <c r="E71" s="160"/>
      <c r="F71" s="160"/>
      <c r="G71" s="160"/>
      <c r="H71" s="160"/>
      <c r="I71" s="160"/>
      <c r="J71" s="160"/>
      <c r="K71" s="160"/>
      <c r="L71" s="160"/>
      <c r="M71" s="160"/>
      <c r="N71" s="160"/>
      <c r="O71" s="161"/>
      <c r="P71" s="161"/>
      <c r="Q71" s="161"/>
      <c r="R71" s="161"/>
      <c r="S71" s="161"/>
      <c r="T71" s="161"/>
      <c r="U71" s="161"/>
      <c r="V71" s="161"/>
      <c r="W71" s="161"/>
      <c r="X71" s="161"/>
      <c r="Y71" s="161"/>
      <c r="Z71" s="161"/>
      <c r="AA71" s="161"/>
      <c r="AB71" s="161"/>
      <c r="AC71" s="161"/>
      <c r="AD71" s="161"/>
      <c r="AE71" s="161"/>
      <c r="AF71" s="161"/>
      <c r="AG71" s="161"/>
      <c r="AH71" s="161"/>
      <c r="AI71" s="161"/>
      <c r="AJ71" s="161"/>
      <c r="AK71" s="161"/>
      <c r="AL71" s="161"/>
      <c r="AM71" s="161"/>
      <c r="AN71" s="161"/>
      <c r="AO71" s="161"/>
      <c r="AP71" s="161"/>
      <c r="AQ71" s="161"/>
      <c r="AR71" s="161"/>
      <c r="AS71" s="161"/>
      <c r="AT71" s="161"/>
      <c r="AU71" s="157"/>
      <c r="AV71" s="157"/>
      <c r="AW71" s="158"/>
      <c r="AX71" s="158"/>
      <c r="AY71" s="158"/>
      <c r="AZ71" s="158"/>
      <c r="BA71" s="158"/>
    </row>
    <row r="72" spans="1:54" ht="19.5" customHeight="1">
      <c r="A72" s="15" t="s">
        <v>143</v>
      </c>
      <c r="B72" s="160" t="s">
        <v>139</v>
      </c>
      <c r="C72" s="160" t="s">
        <v>139</v>
      </c>
      <c r="D72" s="160" t="s">
        <v>139</v>
      </c>
      <c r="E72" s="160" t="s">
        <v>139</v>
      </c>
      <c r="F72" s="160" t="s">
        <v>139</v>
      </c>
      <c r="G72" s="160" t="s">
        <v>139</v>
      </c>
      <c r="H72" s="160" t="s">
        <v>139</v>
      </c>
      <c r="I72" s="160" t="s">
        <v>139</v>
      </c>
      <c r="J72" s="160" t="s">
        <v>139</v>
      </c>
      <c r="K72" s="155">
        <v>6700</v>
      </c>
      <c r="L72" s="155">
        <v>14000</v>
      </c>
      <c r="M72" s="155">
        <v>18000</v>
      </c>
      <c r="N72" s="155">
        <v>28000</v>
      </c>
      <c r="O72" s="156">
        <v>43000</v>
      </c>
      <c r="P72" s="156">
        <v>80000</v>
      </c>
      <c r="Q72" s="156">
        <v>106500</v>
      </c>
      <c r="R72" s="156">
        <v>72400</v>
      </c>
      <c r="S72" s="156">
        <v>72000</v>
      </c>
      <c r="T72" s="156">
        <v>35600</v>
      </c>
      <c r="U72" s="156">
        <v>39700</v>
      </c>
      <c r="V72" s="156">
        <v>50600</v>
      </c>
      <c r="W72" s="161">
        <f>W68-V68</f>
        <v>51600</v>
      </c>
      <c r="X72" s="161">
        <f>X68-W68</f>
        <v>53300</v>
      </c>
      <c r="Y72" s="156">
        <v>53800</v>
      </c>
      <c r="Z72" s="156">
        <v>64500</v>
      </c>
      <c r="AA72" s="156">
        <v>60400</v>
      </c>
      <c r="AB72" s="156">
        <v>81600</v>
      </c>
      <c r="AC72" s="156">
        <v>100600</v>
      </c>
      <c r="AD72" s="156">
        <v>52800</v>
      </c>
      <c r="AE72" s="156">
        <v>112200</v>
      </c>
      <c r="AF72" s="156">
        <v>52900</v>
      </c>
      <c r="AG72" s="156">
        <v>81400</v>
      </c>
      <c r="AH72" s="156">
        <v>95000</v>
      </c>
      <c r="AI72" s="156">
        <v>104000</v>
      </c>
      <c r="AJ72" s="156">
        <v>133000</v>
      </c>
      <c r="AK72" s="156">
        <v>103100</v>
      </c>
      <c r="AL72" s="156">
        <v>93100</v>
      </c>
      <c r="AM72" s="156">
        <v>106300</v>
      </c>
      <c r="AN72" s="161">
        <f t="shared" ref="AN72:AT72" si="8">AN68-AM68</f>
        <v>114500</v>
      </c>
      <c r="AO72" s="161">
        <f t="shared" si="8"/>
        <v>83300</v>
      </c>
      <c r="AP72" s="161">
        <f t="shared" si="8"/>
        <v>99000</v>
      </c>
      <c r="AQ72" s="161">
        <f t="shared" si="8"/>
        <v>60500</v>
      </c>
      <c r="AR72" s="161">
        <f t="shared" si="8"/>
        <v>52000</v>
      </c>
      <c r="AS72" s="161">
        <f t="shared" si="8"/>
        <v>2361600</v>
      </c>
      <c r="AT72" s="161">
        <f t="shared" si="8"/>
        <v>72700</v>
      </c>
      <c r="AU72" s="157"/>
      <c r="AV72" s="157"/>
      <c r="AW72" s="158"/>
      <c r="AX72" s="158"/>
      <c r="AY72" s="158"/>
      <c r="AZ72" s="158"/>
      <c r="BA72" s="158"/>
    </row>
    <row r="73" spans="1:54" ht="19.5" customHeight="1">
      <c r="B73" s="160"/>
      <c r="C73" s="160"/>
      <c r="D73" s="160"/>
      <c r="E73" s="160"/>
      <c r="F73" s="160"/>
      <c r="G73" s="160"/>
      <c r="H73" s="160"/>
      <c r="I73" s="160"/>
      <c r="J73" s="160"/>
      <c r="K73" s="160"/>
      <c r="L73" s="160"/>
      <c r="M73" s="160"/>
      <c r="N73" s="160"/>
      <c r="O73" s="161"/>
      <c r="P73" s="161"/>
      <c r="Q73" s="161"/>
      <c r="R73" s="161"/>
      <c r="S73" s="161"/>
      <c r="T73" s="161"/>
      <c r="U73" s="161"/>
      <c r="V73" s="161"/>
      <c r="W73" s="161"/>
      <c r="X73" s="161"/>
      <c r="Y73" s="161"/>
      <c r="Z73" s="161"/>
      <c r="AA73" s="161"/>
      <c r="AB73" s="161"/>
      <c r="AC73" s="161"/>
      <c r="AD73" s="161"/>
      <c r="AE73" s="161"/>
      <c r="AF73" s="161"/>
      <c r="AG73" s="161"/>
      <c r="AH73" s="161"/>
      <c r="AI73" s="161"/>
      <c r="AJ73" s="161"/>
      <c r="AK73" s="161"/>
      <c r="AL73" s="161"/>
      <c r="AM73" s="161"/>
      <c r="AN73" s="161"/>
      <c r="AO73" s="161"/>
      <c r="AP73" s="161"/>
      <c r="AQ73" s="161"/>
      <c r="AR73" s="161"/>
      <c r="AS73" s="161"/>
      <c r="AT73" s="161"/>
      <c r="AU73" s="157"/>
      <c r="AV73" s="157"/>
      <c r="AW73" s="158"/>
      <c r="AX73" s="158"/>
      <c r="AY73" s="158"/>
      <c r="AZ73" s="158"/>
      <c r="BA73" s="158"/>
    </row>
    <row r="74" spans="1:54" ht="19.5" customHeight="1">
      <c r="B74" s="160"/>
      <c r="C74" s="160"/>
      <c r="D74" s="160"/>
      <c r="E74" s="160"/>
      <c r="F74" s="160"/>
      <c r="G74" s="160"/>
      <c r="H74" s="160"/>
      <c r="I74" s="160"/>
      <c r="J74" s="160"/>
      <c r="K74" s="160"/>
      <c r="L74" s="160"/>
      <c r="M74" s="160"/>
      <c r="N74" s="160"/>
      <c r="O74" s="161"/>
      <c r="P74" s="161"/>
      <c r="Q74" s="161"/>
      <c r="R74" s="161"/>
      <c r="S74" s="161"/>
      <c r="T74" s="161"/>
      <c r="U74" s="161"/>
      <c r="V74" s="161"/>
      <c r="W74" s="161"/>
      <c r="X74" s="161"/>
      <c r="Y74" s="161"/>
      <c r="Z74" s="161"/>
      <c r="AA74" s="161"/>
      <c r="AB74" s="161"/>
      <c r="AC74" s="161"/>
      <c r="AD74" s="161"/>
      <c r="AE74" s="161"/>
      <c r="AF74" s="161"/>
      <c r="AG74" s="161"/>
      <c r="AH74" s="161"/>
      <c r="AI74" s="161"/>
      <c r="AJ74" s="161"/>
      <c r="AK74" s="161"/>
      <c r="AL74" s="161"/>
      <c r="AM74" s="161"/>
      <c r="AN74" s="161"/>
      <c r="AO74" s="161"/>
      <c r="AP74" s="161"/>
      <c r="AQ74" s="161"/>
      <c r="AR74" s="161"/>
      <c r="AS74" s="161"/>
      <c r="AT74" s="161"/>
      <c r="AU74" s="157"/>
      <c r="AV74" s="157"/>
      <c r="AW74" s="158"/>
      <c r="AX74" s="158"/>
      <c r="AY74" s="158"/>
      <c r="AZ74" s="158"/>
      <c r="BA74" s="158"/>
    </row>
    <row r="75" spans="1:54" ht="19.5" customHeight="1">
      <c r="A75" s="15" t="s">
        <v>144</v>
      </c>
      <c r="B75" s="160"/>
      <c r="C75" s="160"/>
      <c r="D75" s="160"/>
      <c r="E75" s="160"/>
      <c r="F75" s="160"/>
      <c r="G75" s="160"/>
      <c r="H75" s="160"/>
      <c r="I75" s="160"/>
      <c r="J75" s="160"/>
      <c r="K75" s="160"/>
      <c r="L75" s="160"/>
      <c r="M75" s="160"/>
      <c r="N75" s="160"/>
      <c r="O75" s="161"/>
      <c r="P75" s="161"/>
      <c r="Q75" s="161"/>
      <c r="R75" s="161"/>
      <c r="S75" s="161"/>
      <c r="T75" s="161"/>
      <c r="U75" s="161"/>
      <c r="V75" s="161"/>
      <c r="W75" s="161"/>
      <c r="X75" s="161"/>
      <c r="Y75" s="161"/>
      <c r="Z75" s="161"/>
      <c r="AA75" s="161"/>
      <c r="AB75" s="161"/>
      <c r="AC75" s="161"/>
      <c r="AD75" s="161"/>
      <c r="AE75" s="161"/>
      <c r="AF75" s="161"/>
      <c r="AG75" s="161"/>
      <c r="AH75" s="161"/>
      <c r="AI75" s="161"/>
      <c r="AJ75" s="161"/>
      <c r="AK75" s="161"/>
      <c r="AL75" s="161"/>
      <c r="AM75" s="161"/>
      <c r="AN75" s="161"/>
      <c r="AO75" s="161"/>
      <c r="AP75" s="161"/>
      <c r="AQ75" s="161"/>
      <c r="AR75" s="161"/>
      <c r="AS75" s="161"/>
      <c r="AT75" s="161"/>
      <c r="AU75" s="157"/>
      <c r="AV75" s="157"/>
      <c r="AW75" s="158"/>
      <c r="AX75" s="158"/>
      <c r="AY75" s="158"/>
      <c r="AZ75" s="158"/>
      <c r="BA75" s="158"/>
    </row>
    <row r="76" spans="1:54" ht="19.5" customHeight="1">
      <c r="A76" s="329" t="s">
        <v>145</v>
      </c>
      <c r="B76" s="330" t="s">
        <v>139</v>
      </c>
      <c r="C76" s="330" t="s">
        <v>139</v>
      </c>
      <c r="D76" s="330" t="s">
        <v>139</v>
      </c>
      <c r="E76" s="330" t="s">
        <v>139</v>
      </c>
      <c r="F76" s="330" t="s">
        <v>139</v>
      </c>
      <c r="G76" s="330" t="s">
        <v>139</v>
      </c>
      <c r="H76" s="330" t="s">
        <v>139</v>
      </c>
      <c r="I76" s="330" t="s">
        <v>139</v>
      </c>
      <c r="J76" s="330" t="s">
        <v>139</v>
      </c>
      <c r="K76" s="331">
        <v>215.53323954735629</v>
      </c>
      <c r="L76" s="331">
        <v>667.45299591439959</v>
      </c>
      <c r="M76" s="331">
        <v>615.40774228688963</v>
      </c>
      <c r="N76" s="331">
        <v>583.2461121489938</v>
      </c>
      <c r="O76" s="331">
        <v>519.91813452385998</v>
      </c>
      <c r="P76" s="331">
        <v>498.18830086433815</v>
      </c>
      <c r="Q76" s="331">
        <v>510</v>
      </c>
      <c r="R76" s="331">
        <v>541</v>
      </c>
      <c r="S76" s="331">
        <v>600</v>
      </c>
      <c r="T76" s="331">
        <v>637</v>
      </c>
      <c r="U76" s="331">
        <v>635</v>
      </c>
      <c r="V76" s="331">
        <v>618</v>
      </c>
      <c r="W76" s="331">
        <v>610</v>
      </c>
      <c r="X76" s="331">
        <v>573</v>
      </c>
      <c r="Y76" s="331">
        <v>574</v>
      </c>
      <c r="Z76" s="331">
        <v>563.02462511269289</v>
      </c>
      <c r="AA76" s="331">
        <v>558</v>
      </c>
      <c r="AB76" s="331">
        <v>549</v>
      </c>
      <c r="AC76" s="331">
        <v>532.99957798915341</v>
      </c>
      <c r="AD76" s="331">
        <v>513.81100351640271</v>
      </c>
      <c r="AE76" s="331">
        <v>489.1925465540557</v>
      </c>
      <c r="AF76" s="331">
        <v>484</v>
      </c>
      <c r="AG76" s="331">
        <v>476</v>
      </c>
      <c r="AH76" s="331">
        <v>462</v>
      </c>
      <c r="AI76" s="331">
        <v>457.88</v>
      </c>
      <c r="AJ76" s="331">
        <v>455</v>
      </c>
      <c r="AK76" s="331">
        <v>444</v>
      </c>
      <c r="AL76" s="331">
        <v>446</v>
      </c>
      <c r="AM76" s="331">
        <v>432</v>
      </c>
      <c r="AN76" s="331">
        <v>418</v>
      </c>
      <c r="AO76" s="331">
        <v>407</v>
      </c>
      <c r="AP76" s="331">
        <v>407</v>
      </c>
      <c r="AQ76" s="331">
        <v>414</v>
      </c>
      <c r="AR76" s="331">
        <v>428</v>
      </c>
      <c r="AS76" s="331">
        <v>434</v>
      </c>
      <c r="AT76" s="338"/>
      <c r="AU76" s="157"/>
      <c r="AV76" s="157"/>
      <c r="AW76" s="158"/>
      <c r="AX76" s="158"/>
      <c r="AY76" s="158"/>
      <c r="AZ76" s="158"/>
      <c r="BA76" s="158"/>
    </row>
    <row r="77" spans="1:54" ht="19.5" customHeight="1">
      <c r="A77" s="15" t="s">
        <v>447</v>
      </c>
      <c r="B77" s="161"/>
      <c r="C77" s="161"/>
      <c r="D77" s="161"/>
      <c r="E77" s="161"/>
      <c r="F77" s="161"/>
      <c r="G77" s="161"/>
      <c r="H77" s="161"/>
      <c r="I77" s="161"/>
      <c r="J77" s="161"/>
      <c r="K77" s="156"/>
      <c r="L77" s="156"/>
      <c r="M77" s="156"/>
      <c r="N77" s="156"/>
      <c r="O77" s="156"/>
      <c r="P77" s="156"/>
      <c r="Q77" s="156"/>
      <c r="R77" s="156"/>
      <c r="S77" s="156"/>
      <c r="T77" s="156"/>
      <c r="U77" s="156"/>
      <c r="V77" s="156"/>
      <c r="W77" s="156"/>
      <c r="X77" s="156"/>
      <c r="Y77" s="156"/>
      <c r="Z77" s="156"/>
      <c r="AA77" s="156"/>
      <c r="AB77" s="156"/>
      <c r="AC77" s="156"/>
      <c r="AD77" s="156"/>
      <c r="AE77" s="156"/>
      <c r="AF77" s="156"/>
      <c r="AG77" s="156"/>
      <c r="AH77" s="156"/>
      <c r="AI77" s="156"/>
      <c r="AJ77" s="156"/>
      <c r="AK77" s="156"/>
      <c r="AL77" s="156"/>
      <c r="AM77" s="156"/>
      <c r="AN77" s="156"/>
      <c r="AO77" s="156"/>
      <c r="AP77" s="156"/>
      <c r="AQ77" s="156"/>
      <c r="AR77" s="156"/>
      <c r="AS77" s="156">
        <v>549</v>
      </c>
      <c r="AT77" s="339"/>
      <c r="AU77" s="157"/>
      <c r="AV77" s="157"/>
      <c r="AW77" s="158"/>
      <c r="AX77" s="158"/>
      <c r="AY77" s="158"/>
      <c r="AZ77" s="158"/>
      <c r="BA77" s="158"/>
    </row>
    <row r="78" spans="1:54" ht="19.5" customHeight="1">
      <c r="A78" s="70" t="s">
        <v>448</v>
      </c>
      <c r="B78" s="332"/>
      <c r="C78" s="332"/>
      <c r="D78" s="332"/>
      <c r="E78" s="332"/>
      <c r="F78" s="332"/>
      <c r="G78" s="332"/>
      <c r="H78" s="332"/>
      <c r="I78" s="332"/>
      <c r="J78" s="332"/>
      <c r="K78" s="333"/>
      <c r="L78" s="333"/>
      <c r="M78" s="333"/>
      <c r="N78" s="333"/>
      <c r="O78" s="333"/>
      <c r="P78" s="333"/>
      <c r="Q78" s="333"/>
      <c r="R78" s="333"/>
      <c r="S78" s="333"/>
      <c r="T78" s="333"/>
      <c r="U78" s="333"/>
      <c r="V78" s="333"/>
      <c r="W78" s="333"/>
      <c r="X78" s="333"/>
      <c r="Y78" s="333"/>
      <c r="Z78" s="333"/>
      <c r="AA78" s="333"/>
      <c r="AB78" s="333"/>
      <c r="AC78" s="333"/>
      <c r="AD78" s="333"/>
      <c r="AE78" s="333"/>
      <c r="AF78" s="333"/>
      <c r="AG78" s="333"/>
      <c r="AH78" s="333"/>
      <c r="AI78" s="333"/>
      <c r="AJ78" s="333"/>
      <c r="AK78" s="333"/>
      <c r="AL78" s="333"/>
      <c r="AM78" s="333"/>
      <c r="AN78" s="333"/>
      <c r="AO78" s="333"/>
      <c r="AP78" s="333"/>
      <c r="AQ78" s="333"/>
      <c r="AR78" s="333"/>
      <c r="AS78" s="333">
        <v>490</v>
      </c>
      <c r="AT78" s="333">
        <v>496</v>
      </c>
      <c r="AU78" s="157"/>
      <c r="AV78" s="157"/>
      <c r="AW78" s="158"/>
      <c r="AX78" s="158"/>
      <c r="AY78" s="158"/>
      <c r="AZ78" s="158"/>
      <c r="BA78" s="158"/>
    </row>
    <row r="79" spans="1:54">
      <c r="B79" s="106"/>
      <c r="C79" s="106"/>
      <c r="D79" s="106"/>
      <c r="E79" s="106"/>
      <c r="F79" s="106"/>
      <c r="G79" s="106"/>
      <c r="H79" s="106"/>
      <c r="I79" s="106"/>
      <c r="J79" s="106"/>
      <c r="K79" s="106"/>
      <c r="L79" s="106"/>
      <c r="M79" s="106"/>
      <c r="N79" s="106"/>
      <c r="O79" s="106"/>
      <c r="P79" s="106"/>
      <c r="Q79" s="106"/>
      <c r="R79" s="106"/>
      <c r="S79" s="106"/>
      <c r="T79" s="106"/>
      <c r="U79" s="106"/>
      <c r="V79" s="106"/>
      <c r="W79" s="106"/>
      <c r="X79" s="106"/>
      <c r="Y79" s="106"/>
      <c r="Z79" s="106"/>
      <c r="AA79" s="106"/>
      <c r="AB79" s="106"/>
      <c r="AC79" s="106"/>
      <c r="AD79" s="106"/>
      <c r="AE79" s="106"/>
      <c r="AF79" s="106"/>
      <c r="AG79" s="106"/>
      <c r="AH79" s="106"/>
      <c r="AI79" s="106"/>
      <c r="AJ79" s="106"/>
      <c r="AK79" s="106"/>
      <c r="AL79" s="106"/>
      <c r="AM79" s="106"/>
      <c r="AN79" s="106"/>
      <c r="AO79" s="106"/>
      <c r="AP79" s="106"/>
      <c r="AQ79" s="106"/>
      <c r="AR79" s="106"/>
      <c r="AS79" s="106"/>
      <c r="AT79" s="106">
        <f>AT78/AS78-1</f>
        <v>1.2244897959183598E-2</v>
      </c>
    </row>
    <row r="80" spans="1:54" s="61" customFormat="1">
      <c r="A80" s="58" t="s">
        <v>24</v>
      </c>
      <c r="B80" s="187" t="str">
        <f t="shared" ref="B80:AT80" si="9">B$1</f>
        <v>1Q13</v>
      </c>
      <c r="C80" s="187" t="str">
        <f t="shared" si="9"/>
        <v>2Q13</v>
      </c>
      <c r="D80" s="187" t="str">
        <f t="shared" si="9"/>
        <v>3Q13</v>
      </c>
      <c r="E80" s="187" t="str">
        <f t="shared" si="9"/>
        <v>4Q13</v>
      </c>
      <c r="F80" s="187" t="str">
        <f t="shared" si="9"/>
        <v>1Q14</v>
      </c>
      <c r="G80" s="187" t="str">
        <f t="shared" si="9"/>
        <v>2Q14</v>
      </c>
      <c r="H80" s="187" t="str">
        <f t="shared" si="9"/>
        <v>3Q14</v>
      </c>
      <c r="I80" s="187" t="str">
        <f t="shared" si="9"/>
        <v>4Q14</v>
      </c>
      <c r="J80" s="187" t="str">
        <f t="shared" si="9"/>
        <v>1Q15</v>
      </c>
      <c r="K80" s="187" t="str">
        <f t="shared" si="9"/>
        <v>2Q15</v>
      </c>
      <c r="L80" s="187" t="str">
        <f t="shared" si="9"/>
        <v>3Q15</v>
      </c>
      <c r="M80" s="187" t="str">
        <f t="shared" si="9"/>
        <v>4Q15</v>
      </c>
      <c r="N80" s="187" t="str">
        <f t="shared" si="9"/>
        <v>1Q16</v>
      </c>
      <c r="O80" s="187" t="str">
        <f t="shared" si="9"/>
        <v>2Q16</v>
      </c>
      <c r="P80" s="187" t="str">
        <f t="shared" si="9"/>
        <v>3Q16</v>
      </c>
      <c r="Q80" s="187" t="str">
        <f t="shared" si="9"/>
        <v>4Q16</v>
      </c>
      <c r="R80" s="187" t="str">
        <f t="shared" si="9"/>
        <v>1Q17</v>
      </c>
      <c r="S80" s="187" t="str">
        <f t="shared" si="9"/>
        <v>2Q17</v>
      </c>
      <c r="T80" s="187" t="str">
        <f t="shared" si="9"/>
        <v>3Q17</v>
      </c>
      <c r="U80" s="187" t="str">
        <f t="shared" si="9"/>
        <v>4Q17</v>
      </c>
      <c r="V80" s="187" t="str">
        <f t="shared" si="9"/>
        <v>1Q18</v>
      </c>
      <c r="W80" s="187" t="str">
        <f t="shared" si="9"/>
        <v>2Q18</v>
      </c>
      <c r="X80" s="187" t="str">
        <f t="shared" si="9"/>
        <v>3Q18</v>
      </c>
      <c r="Y80" s="187" t="str">
        <f t="shared" si="9"/>
        <v>4Q18</v>
      </c>
      <c r="Z80" s="187" t="str">
        <f t="shared" si="9"/>
        <v>1Q19</v>
      </c>
      <c r="AA80" s="187" t="str">
        <f t="shared" si="9"/>
        <v>2Q19</v>
      </c>
      <c r="AB80" s="187" t="str">
        <f t="shared" si="9"/>
        <v>3Q19</v>
      </c>
      <c r="AC80" s="187" t="str">
        <f t="shared" si="9"/>
        <v>4Q19</v>
      </c>
      <c r="AD80" s="187" t="str">
        <f t="shared" si="9"/>
        <v>1Q20</v>
      </c>
      <c r="AE80" s="187" t="str">
        <f t="shared" si="9"/>
        <v>2Q20</v>
      </c>
      <c r="AF80" s="187" t="str">
        <f t="shared" si="9"/>
        <v>3Q20</v>
      </c>
      <c r="AG80" s="187" t="str">
        <f t="shared" si="9"/>
        <v>4Q20</v>
      </c>
      <c r="AH80" s="187" t="str">
        <f t="shared" si="9"/>
        <v>1Q21</v>
      </c>
      <c r="AI80" s="187" t="str">
        <f t="shared" si="9"/>
        <v>2Q21</v>
      </c>
      <c r="AJ80" s="187" t="str">
        <f t="shared" si="9"/>
        <v>3Q21</v>
      </c>
      <c r="AK80" s="187" t="str">
        <f t="shared" si="9"/>
        <v>4Q21</v>
      </c>
      <c r="AL80" s="187" t="str">
        <f t="shared" si="9"/>
        <v>1Q22</v>
      </c>
      <c r="AM80" s="187" t="str">
        <f t="shared" si="9"/>
        <v>2Q22</v>
      </c>
      <c r="AN80" s="187" t="str">
        <f t="shared" si="9"/>
        <v>3Q22</v>
      </c>
      <c r="AO80" s="187" t="str">
        <f t="shared" si="9"/>
        <v>4Q22</v>
      </c>
      <c r="AP80" s="187" t="str">
        <f t="shared" si="9"/>
        <v>1Q23</v>
      </c>
      <c r="AQ80" s="187" t="str">
        <f t="shared" si="9"/>
        <v>2Q23</v>
      </c>
      <c r="AR80" s="187" t="str">
        <f t="shared" si="9"/>
        <v>3Q23</v>
      </c>
      <c r="AS80" s="187" t="str">
        <f t="shared" si="9"/>
        <v>4Q23</v>
      </c>
      <c r="AT80" s="187" t="str">
        <f t="shared" si="9"/>
        <v>1Q24</v>
      </c>
      <c r="AU80" s="188"/>
      <c r="AV80" s="58" t="s">
        <v>18</v>
      </c>
    </row>
    <row r="81" spans="1:48" s="61" customFormat="1">
      <c r="A81" s="58" t="s">
        <v>46</v>
      </c>
      <c r="B81" s="187"/>
      <c r="C81" s="187"/>
      <c r="D81" s="187"/>
      <c r="E81" s="187"/>
      <c r="F81" s="187"/>
      <c r="G81" s="187"/>
      <c r="H81" s="187"/>
      <c r="I81" s="187"/>
      <c r="J81" s="187"/>
      <c r="K81" s="187"/>
      <c r="L81" s="187"/>
      <c r="M81" s="187"/>
      <c r="N81" s="187"/>
      <c r="O81" s="187"/>
      <c r="P81" s="187"/>
      <c r="Q81" s="187"/>
      <c r="R81" s="187"/>
      <c r="S81" s="187"/>
      <c r="T81" s="187"/>
      <c r="U81" s="187"/>
      <c r="V81" s="187"/>
      <c r="W81" s="187"/>
      <c r="X81" s="187"/>
      <c r="Y81" s="187"/>
      <c r="Z81" s="187"/>
      <c r="AA81" s="187"/>
      <c r="AB81" s="187"/>
      <c r="AC81" s="187"/>
      <c r="AD81" s="187"/>
      <c r="AE81" s="187"/>
      <c r="AF81" s="187"/>
      <c r="AG81" s="187"/>
      <c r="AH81" s="187"/>
      <c r="AI81" s="187"/>
      <c r="AJ81" s="187"/>
      <c r="AK81" s="187"/>
      <c r="AL81" s="187"/>
      <c r="AM81" s="187"/>
      <c r="AN81" s="187"/>
      <c r="AO81" s="187"/>
      <c r="AP81" s="187"/>
      <c r="AQ81" s="187"/>
      <c r="AR81" s="187"/>
      <c r="AS81" s="187"/>
      <c r="AT81" s="187"/>
      <c r="AU81" s="188"/>
      <c r="AV81" s="58"/>
    </row>
    <row r="82" spans="1:48">
      <c r="A82" s="15" t="s">
        <v>8</v>
      </c>
      <c r="B82" s="108"/>
      <c r="C82" s="160">
        <f t="shared" ref="C82:U82" si="10">AVERAGE(C7,B7)</f>
        <v>37392650</v>
      </c>
      <c r="D82" s="160">
        <f t="shared" si="10"/>
        <v>38395750</v>
      </c>
      <c r="E82" s="160">
        <f t="shared" si="10"/>
        <v>39993000</v>
      </c>
      <c r="F82" s="160">
        <f t="shared" si="10"/>
        <v>41611700</v>
      </c>
      <c r="G82" s="160">
        <f t="shared" si="10"/>
        <v>42620350</v>
      </c>
      <c r="H82" s="160">
        <f t="shared" si="10"/>
        <v>43336700</v>
      </c>
      <c r="I82" s="160">
        <f t="shared" si="10"/>
        <v>44048250</v>
      </c>
      <c r="J82" s="160">
        <f t="shared" si="10"/>
        <v>43126050</v>
      </c>
      <c r="K82" s="160">
        <f t="shared" si="10"/>
        <v>41005950</v>
      </c>
      <c r="L82" s="160">
        <f t="shared" si="10"/>
        <v>38935900</v>
      </c>
      <c r="M82" s="160">
        <f t="shared" si="10"/>
        <v>38149400</v>
      </c>
      <c r="N82" s="160">
        <f t="shared" si="10"/>
        <v>38708200</v>
      </c>
      <c r="O82" s="160">
        <f t="shared" si="10"/>
        <v>39141650</v>
      </c>
      <c r="P82" s="160">
        <f t="shared" si="10"/>
        <v>39614200</v>
      </c>
      <c r="Q82" s="160">
        <f t="shared" si="10"/>
        <v>40452300</v>
      </c>
      <c r="R82" s="160">
        <f t="shared" si="10"/>
        <v>40839500</v>
      </c>
      <c r="S82" s="160">
        <f t="shared" si="10"/>
        <v>40560650</v>
      </c>
      <c r="T82" s="160">
        <f t="shared" si="10"/>
        <v>40329900</v>
      </c>
      <c r="U82" s="160">
        <f t="shared" si="10"/>
        <v>40120900</v>
      </c>
      <c r="V82" s="161">
        <f t="shared" ref="V82:AG82" si="11">AVERAGE(V7,U7)</f>
        <v>40052750</v>
      </c>
      <c r="W82" s="161">
        <f t="shared" si="11"/>
        <v>40072350</v>
      </c>
      <c r="X82" s="161">
        <f t="shared" si="11"/>
        <v>40370850</v>
      </c>
      <c r="Y82" s="161">
        <f t="shared" si="11"/>
        <v>40908100</v>
      </c>
      <c r="Z82" s="161">
        <f t="shared" si="11"/>
        <v>41329950</v>
      </c>
      <c r="AA82" s="161">
        <f t="shared" si="11"/>
        <v>41477550</v>
      </c>
      <c r="AB82" s="161">
        <f t="shared" si="11"/>
        <v>41511250</v>
      </c>
      <c r="AC82" s="161">
        <f t="shared" si="11"/>
        <v>41785950</v>
      </c>
      <c r="AD82" s="161">
        <f>AVERAGE(AD7,AC7)</f>
        <v>41584950</v>
      </c>
      <c r="AE82" s="161">
        <f t="shared" si="11"/>
        <v>41087950</v>
      </c>
      <c r="AF82" s="161">
        <f t="shared" si="11"/>
        <v>40980650</v>
      </c>
      <c r="AG82" s="161">
        <f t="shared" si="11"/>
        <v>41189150</v>
      </c>
      <c r="AH82" s="161">
        <f t="shared" ref="AH82:AT82" si="12">AVERAGE(AH7,AG7)</f>
        <v>42101950</v>
      </c>
      <c r="AI82" s="161">
        <f t="shared" si="12"/>
        <v>43000400</v>
      </c>
      <c r="AJ82" s="161">
        <f t="shared" si="12"/>
        <v>43445800</v>
      </c>
      <c r="AK82" s="161">
        <f t="shared" si="12"/>
        <v>43887300</v>
      </c>
      <c r="AL82" s="161">
        <f t="shared" si="12"/>
        <v>44369950</v>
      </c>
      <c r="AM82" s="161">
        <f t="shared" si="12"/>
        <v>45063800</v>
      </c>
      <c r="AN82" s="161">
        <f t="shared" si="12"/>
        <v>45583050</v>
      </c>
      <c r="AO82" s="161">
        <f t="shared" si="12"/>
        <v>45837400</v>
      </c>
      <c r="AP82" s="161">
        <f t="shared" si="12"/>
        <v>46067100</v>
      </c>
      <c r="AQ82" s="161">
        <f t="shared" si="12"/>
        <v>45718650</v>
      </c>
      <c r="AR82" s="161">
        <f t="shared" si="12"/>
        <v>44882950</v>
      </c>
      <c r="AS82" s="161">
        <f t="shared" si="12"/>
        <v>44533100</v>
      </c>
      <c r="AT82" s="161">
        <f t="shared" si="12"/>
        <v>44820700</v>
      </c>
      <c r="AU82" s="189"/>
    </row>
    <row r="83" spans="1:48">
      <c r="A83" s="15" t="s">
        <v>56</v>
      </c>
      <c r="B83" s="108"/>
      <c r="C83" s="160">
        <f t="shared" ref="C83:U83" si="13">C7-B7</f>
        <v>547500</v>
      </c>
      <c r="D83" s="160">
        <f t="shared" si="13"/>
        <v>1458700</v>
      </c>
      <c r="E83" s="160">
        <f t="shared" si="13"/>
        <v>1735800</v>
      </c>
      <c r="F83" s="160">
        <f t="shared" si="13"/>
        <v>1501600</v>
      </c>
      <c r="G83" s="160">
        <f t="shared" si="13"/>
        <v>515700</v>
      </c>
      <c r="H83" s="160">
        <f t="shared" si="13"/>
        <v>917000</v>
      </c>
      <c r="I83" s="160">
        <f t="shared" si="13"/>
        <v>506100</v>
      </c>
      <c r="J83" s="160">
        <f t="shared" si="13"/>
        <v>-2350500</v>
      </c>
      <c r="K83" s="160">
        <f t="shared" si="13"/>
        <v>-1889700</v>
      </c>
      <c r="L83" s="160">
        <f t="shared" si="13"/>
        <v>-2250400</v>
      </c>
      <c r="M83" s="160">
        <f t="shared" si="13"/>
        <v>677400</v>
      </c>
      <c r="N83" s="160">
        <f t="shared" si="13"/>
        <v>440200</v>
      </c>
      <c r="O83" s="160">
        <f t="shared" si="13"/>
        <v>426700</v>
      </c>
      <c r="P83" s="160">
        <f t="shared" si="13"/>
        <v>518400</v>
      </c>
      <c r="Q83" s="160">
        <f t="shared" si="13"/>
        <v>1157800</v>
      </c>
      <c r="R83" s="160">
        <f t="shared" si="13"/>
        <v>-383400</v>
      </c>
      <c r="S83" s="160">
        <f t="shared" si="13"/>
        <v>-174300</v>
      </c>
      <c r="T83" s="160">
        <f t="shared" si="13"/>
        <v>-287200</v>
      </c>
      <c r="U83" s="160">
        <f t="shared" si="13"/>
        <v>-130800</v>
      </c>
      <c r="V83" s="161">
        <f t="shared" ref="V83:AG83" si="14">V7-U7</f>
        <v>-5500</v>
      </c>
      <c r="W83" s="161">
        <f t="shared" si="14"/>
        <v>44700</v>
      </c>
      <c r="X83" s="161">
        <f t="shared" si="14"/>
        <v>552300</v>
      </c>
      <c r="Y83" s="161">
        <f t="shared" si="14"/>
        <v>522200</v>
      </c>
      <c r="Z83" s="161">
        <f t="shared" si="14"/>
        <v>321500</v>
      </c>
      <c r="AA83" s="161">
        <f t="shared" si="14"/>
        <v>-26300</v>
      </c>
      <c r="AB83" s="161">
        <f t="shared" si="14"/>
        <v>93700</v>
      </c>
      <c r="AC83" s="161">
        <f t="shared" si="14"/>
        <v>455700</v>
      </c>
      <c r="AD83" s="161">
        <f>AD7-AC7</f>
        <v>-857700</v>
      </c>
      <c r="AE83" s="161">
        <f t="shared" si="14"/>
        <v>-136300</v>
      </c>
      <c r="AF83" s="161">
        <f t="shared" si="14"/>
        <v>-78300</v>
      </c>
      <c r="AG83" s="161">
        <f t="shared" si="14"/>
        <v>495300</v>
      </c>
      <c r="AH83" s="161">
        <f t="shared" ref="AH83:AO83" si="15">AH7-AG7</f>
        <v>1330300</v>
      </c>
      <c r="AI83" s="161">
        <f t="shared" si="15"/>
        <v>466600</v>
      </c>
      <c r="AJ83" s="161">
        <f t="shared" si="15"/>
        <v>424200</v>
      </c>
      <c r="AK83" s="161">
        <f t="shared" si="15"/>
        <v>458800</v>
      </c>
      <c r="AL83" s="161">
        <f t="shared" si="15"/>
        <v>506500</v>
      </c>
      <c r="AM83" s="161">
        <f t="shared" si="15"/>
        <v>881200</v>
      </c>
      <c r="AN83" s="161">
        <f t="shared" si="15"/>
        <v>157300</v>
      </c>
      <c r="AO83" s="161">
        <f t="shared" si="15"/>
        <v>351400</v>
      </c>
      <c r="AP83" s="161">
        <f>AP7-AO7</f>
        <v>108000</v>
      </c>
      <c r="AQ83" s="161">
        <f>AQ7-AP7</f>
        <v>-804900</v>
      </c>
      <c r="AR83" s="161">
        <f>AR7-AQ7</f>
        <v>-866500</v>
      </c>
      <c r="AS83" s="161">
        <f t="shared" ref="AS83:AT83" si="16">AS7-AR7</f>
        <v>166800</v>
      </c>
      <c r="AT83" s="161">
        <f t="shared" si="16"/>
        <v>408400</v>
      </c>
      <c r="AU83" s="189"/>
    </row>
    <row r="84" spans="1:48">
      <c r="A84" s="15" t="s">
        <v>9</v>
      </c>
      <c r="B84" s="109"/>
      <c r="C84" s="109"/>
      <c r="D84" s="109"/>
      <c r="E84" s="109"/>
      <c r="F84" s="110">
        <f t="shared" ref="F84:U84" si="17">F7/B7-1</f>
        <v>0.14126496205437111</v>
      </c>
      <c r="G84" s="110">
        <f t="shared" si="17"/>
        <v>0.13836735127328326</v>
      </c>
      <c r="H84" s="110">
        <f t="shared" si="17"/>
        <v>0.11936327319291196</v>
      </c>
      <c r="I84" s="110">
        <f t="shared" si="17"/>
        <v>8.4197851736011797E-2</v>
      </c>
      <c r="J84" s="110">
        <f t="shared" si="17"/>
        <v>-9.7185010327530685E-3</v>
      </c>
      <c r="K84" s="110">
        <f t="shared" si="17"/>
        <v>-6.5700052707436396E-2</v>
      </c>
      <c r="L84" s="110">
        <f t="shared" si="17"/>
        <v>-0.1366473951483268</v>
      </c>
      <c r="M84" s="110">
        <f t="shared" si="17"/>
        <v>-0.13121962560918077</v>
      </c>
      <c r="N84" s="110">
        <f t="shared" si="17"/>
        <v>-7.2048685603135154E-2</v>
      </c>
      <c r="O84" s="110">
        <f t="shared" si="17"/>
        <v>-1.7625576931237563E-2</v>
      </c>
      <c r="P84" s="110">
        <f t="shared" si="17"/>
        <v>5.4553340721012811E-2</v>
      </c>
      <c r="Q84" s="110">
        <f t="shared" si="17"/>
        <v>6.6074968626666397E-2</v>
      </c>
      <c r="R84" s="110">
        <f t="shared" si="17"/>
        <v>4.417095018277184E-2</v>
      </c>
      <c r="S84" s="110">
        <f t="shared" si="17"/>
        <v>2.8420785160716555E-2</v>
      </c>
      <c r="T84" s="110">
        <f t="shared" si="17"/>
        <v>7.847336821038553E-3</v>
      </c>
      <c r="U84" s="110">
        <f t="shared" si="17"/>
        <v>-2.377946538244069E-2</v>
      </c>
      <c r="V84" s="111">
        <f t="shared" ref="V84:AC84" si="18">V7/R7-1</f>
        <v>-1.4706823001490843E-2</v>
      </c>
      <c r="W84" s="111">
        <f t="shared" si="18"/>
        <v>-9.3592103475113042E-3</v>
      </c>
      <c r="X84" s="111">
        <f t="shared" si="18"/>
        <v>1.1464105926646706E-2</v>
      </c>
      <c r="Y84" s="111">
        <f t="shared" si="18"/>
        <v>2.7803922058144304E-2</v>
      </c>
      <c r="Z84" s="111">
        <f t="shared" si="18"/>
        <v>3.5972534332084916E-2</v>
      </c>
      <c r="AA84" s="111">
        <f t="shared" si="18"/>
        <v>3.4161622359064836E-2</v>
      </c>
      <c r="AB84" s="111">
        <f t="shared" si="18"/>
        <v>2.2414938371835502E-2</v>
      </c>
      <c r="AC84" s="111">
        <f t="shared" si="18"/>
        <v>2.0515336708024412E-2</v>
      </c>
      <c r="AD84" s="111">
        <f t="shared" ref="AD84:AT84" si="19">AD7/Z7-1</f>
        <v>-8.0644578182580418E-3</v>
      </c>
      <c r="AE84" s="111">
        <f t="shared" si="19"/>
        <v>-1.0722451066456973E-2</v>
      </c>
      <c r="AF84" s="111">
        <f t="shared" si="19"/>
        <v>-1.4837059442082245E-2</v>
      </c>
      <c r="AG84" s="111">
        <f t="shared" si="19"/>
        <v>-1.3733582775183439E-2</v>
      </c>
      <c r="AH84" s="111">
        <f t="shared" si="19"/>
        <v>3.9143650637451177E-2</v>
      </c>
      <c r="AI84" s="111">
        <f t="shared" si="19"/>
        <v>5.3971496691841425E-2</v>
      </c>
      <c r="AJ84" s="111">
        <f t="shared" si="19"/>
        <v>6.6348326270410318E-2</v>
      </c>
      <c r="AK84" s="111">
        <f t="shared" si="19"/>
        <v>6.4674395706232124E-2</v>
      </c>
      <c r="AL84" s="111">
        <f t="shared" si="19"/>
        <v>4.3400183786134638E-2</v>
      </c>
      <c r="AM84" s="111">
        <f t="shared" si="19"/>
        <v>5.2521528344786628E-2</v>
      </c>
      <c r="AN84" s="111">
        <f t="shared" si="19"/>
        <v>4.5897764207623259E-2</v>
      </c>
      <c r="AO84" s="111">
        <f t="shared" si="19"/>
        <v>4.2985989432573257E-2</v>
      </c>
      <c r="AP84" s="111">
        <f t="shared" si="19"/>
        <v>3.3567740547517877E-2</v>
      </c>
      <c r="AQ84" s="111">
        <f t="shared" si="19"/>
        <v>-4.1358637846010682E-3</v>
      </c>
      <c r="AR84" s="111">
        <f t="shared" si="19"/>
        <v>-2.6543032782397447E-2</v>
      </c>
      <c r="AS84" s="111">
        <f t="shared" si="19"/>
        <v>-3.0352225779180286E-2</v>
      </c>
      <c r="AT84" s="111">
        <f t="shared" si="19"/>
        <v>-2.3767863299010594E-2</v>
      </c>
      <c r="AU84" s="43"/>
    </row>
    <row r="85" spans="1:48">
      <c r="B85" s="109"/>
      <c r="C85" s="109"/>
      <c r="D85" s="109"/>
      <c r="E85" s="109"/>
      <c r="F85" s="109"/>
      <c r="G85" s="109"/>
      <c r="H85" s="109"/>
      <c r="I85" s="109"/>
      <c r="J85" s="109"/>
      <c r="K85" s="109"/>
      <c r="L85" s="109"/>
      <c r="M85" s="109"/>
      <c r="N85" s="109"/>
      <c r="O85" s="109"/>
      <c r="P85" s="109"/>
      <c r="Q85" s="109"/>
      <c r="R85" s="109"/>
      <c r="S85" s="109"/>
      <c r="T85" s="109"/>
      <c r="U85" s="109"/>
      <c r="V85" s="130"/>
      <c r="W85" s="130"/>
      <c r="X85" s="130"/>
      <c r="Y85" s="130"/>
      <c r="Z85" s="130"/>
      <c r="AA85" s="130"/>
      <c r="AB85" s="130"/>
      <c r="AC85" s="130"/>
      <c r="AD85" s="130" t="s">
        <v>375</v>
      </c>
      <c r="AE85" s="130"/>
      <c r="AF85" s="130"/>
      <c r="AG85" s="130"/>
      <c r="AH85" s="130"/>
      <c r="AI85" s="130"/>
      <c r="AJ85" s="130"/>
      <c r="AK85" s="130"/>
      <c r="AL85" s="130"/>
      <c r="AM85" s="130"/>
      <c r="AN85" s="130"/>
      <c r="AO85" s="130"/>
      <c r="AP85" s="130"/>
      <c r="AQ85" s="130"/>
      <c r="AR85" s="130"/>
      <c r="AS85" s="130"/>
      <c r="AT85" s="130"/>
      <c r="AU85" s="43"/>
    </row>
    <row r="86" spans="1:48">
      <c r="A86" s="15" t="s">
        <v>373</v>
      </c>
      <c r="B86" s="109"/>
      <c r="C86" s="109"/>
      <c r="D86" s="109"/>
      <c r="E86" s="109"/>
      <c r="F86" s="110">
        <f t="shared" ref="F86:O87" si="20">F38/B38-1</f>
        <v>-4.6290753860038447E-2</v>
      </c>
      <c r="G86" s="110">
        <f t="shared" si="20"/>
        <v>-2.8435019687949259E-2</v>
      </c>
      <c r="H86" s="110">
        <f t="shared" si="20"/>
        <v>-6.825095236959422E-2</v>
      </c>
      <c r="I86" s="110">
        <f t="shared" si="20"/>
        <v>-4.0728637318241057E-2</v>
      </c>
      <c r="J86" s="110">
        <f t="shared" si="20"/>
        <v>-3.382879338446565E-2</v>
      </c>
      <c r="K86" s="110">
        <f t="shared" si="20"/>
        <v>-5.8924622407840799E-2</v>
      </c>
      <c r="L86" s="110">
        <f t="shared" si="20"/>
        <v>-3.1862726783537854E-2</v>
      </c>
      <c r="M86" s="110">
        <f t="shared" si="20"/>
        <v>-4.265240641070811E-2</v>
      </c>
      <c r="N86" s="110">
        <f t="shared" si="20"/>
        <v>-3.3521024581688152E-2</v>
      </c>
      <c r="O86" s="110">
        <f t="shared" si="20"/>
        <v>-2.9873339673723076E-2</v>
      </c>
      <c r="P86" s="110">
        <f t="shared" ref="P86:Y87" si="21">P38/L38-1</f>
        <v>-5.1836986205877289E-2</v>
      </c>
      <c r="Q86" s="110">
        <f t="shared" si="21"/>
        <v>-1.9257828539015365E-2</v>
      </c>
      <c r="R86" s="110">
        <f t="shared" si="21"/>
        <v>-4.8091148248001758E-2</v>
      </c>
      <c r="S86" s="110">
        <f t="shared" si="21"/>
        <v>-2.5446075159345494E-2</v>
      </c>
      <c r="T86" s="110">
        <f t="shared" si="21"/>
        <v>-1.1725293132328285E-2</v>
      </c>
      <c r="U86" s="110">
        <f t="shared" si="21"/>
        <v>-3.1666666666666621E-2</v>
      </c>
      <c r="V86" s="110">
        <f t="shared" si="21"/>
        <v>-1.7271157167529916E-3</v>
      </c>
      <c r="W86" s="110">
        <f t="shared" si="21"/>
        <v>-3.3726812816188834E-2</v>
      </c>
      <c r="X86" s="110">
        <f t="shared" si="21"/>
        <v>-4.7457627118644097E-2</v>
      </c>
      <c r="Y86" s="110">
        <f t="shared" si="21"/>
        <v>-1.7211703958691871E-2</v>
      </c>
      <c r="Z86" s="110">
        <f t="shared" ref="Z86:AC87" si="22">Z38/V38-1</f>
        <v>-2.422145328719727E-2</v>
      </c>
      <c r="AA86" s="110">
        <f t="shared" si="22"/>
        <v>-3.4904013961605251E-3</v>
      </c>
      <c r="AB86" s="110">
        <f t="shared" si="22"/>
        <v>1.245551601423478E-2</v>
      </c>
      <c r="AC86" s="110">
        <f t="shared" si="22"/>
        <v>8.756567425569628E-4</v>
      </c>
      <c r="AD86" s="110">
        <f t="shared" ref="AD86:AT88" si="23">AD42/Z42-1</f>
        <v>-7.5614366729678251E-3</v>
      </c>
      <c r="AE86" s="110">
        <f t="shared" si="23"/>
        <v>-2.6443202979515967E-2</v>
      </c>
      <c r="AF86" s="110">
        <f t="shared" si="23"/>
        <v>-6.2182023742227366E-2</v>
      </c>
      <c r="AG86" s="110">
        <f t="shared" si="23"/>
        <v>-9.4972067039106101E-2</v>
      </c>
      <c r="AH86" s="110">
        <f t="shared" si="23"/>
        <v>-8.6400000000000032E-2</v>
      </c>
      <c r="AI86" s="110">
        <f t="shared" si="23"/>
        <v>-9.9464422341239422E-2</v>
      </c>
      <c r="AJ86" s="110">
        <f t="shared" si="23"/>
        <v>-5.5254169178219792E-2</v>
      </c>
      <c r="AK86" s="110">
        <f t="shared" si="23"/>
        <v>-2.7572016460905346E-2</v>
      </c>
      <c r="AL86" s="110">
        <f t="shared" si="23"/>
        <v>-4.0947377199566315E-2</v>
      </c>
      <c r="AM86" s="110">
        <f t="shared" si="23"/>
        <v>-2.2939677145284665E-2</v>
      </c>
      <c r="AN86" s="110">
        <f t="shared" si="23"/>
        <v>-3.6580178647384054E-2</v>
      </c>
      <c r="AO86" s="110">
        <f t="shared" si="23"/>
        <v>-3.7240795598815102E-2</v>
      </c>
      <c r="AP86" s="110">
        <f t="shared" si="23"/>
        <v>-2.3913043478260843E-2</v>
      </c>
      <c r="AQ86" s="110">
        <f t="shared" si="23"/>
        <v>-2.6086956521739091E-2</v>
      </c>
      <c r="AR86" s="110">
        <f t="shared" si="23"/>
        <v>-1.5452538631346546E-2</v>
      </c>
      <c r="AS86" s="110">
        <f t="shared" si="23"/>
        <v>-1.318681318681314E-2</v>
      </c>
      <c r="AT86" s="110">
        <f t="shared" si="23"/>
        <v>-3.0738861245609428E-3</v>
      </c>
      <c r="AU86" s="43"/>
    </row>
    <row r="87" spans="1:48">
      <c r="A87" s="15" t="s">
        <v>374</v>
      </c>
      <c r="B87" s="109"/>
      <c r="C87" s="109"/>
      <c r="D87" s="109"/>
      <c r="E87" s="109"/>
      <c r="F87" s="110">
        <f t="shared" si="20"/>
        <v>-0.16107785710763822</v>
      </c>
      <c r="G87" s="110">
        <f t="shared" si="20"/>
        <v>-0.13834434984178579</v>
      </c>
      <c r="H87" s="110">
        <f t="shared" si="20"/>
        <v>-0.13211148373484227</v>
      </c>
      <c r="I87" s="110">
        <f t="shared" si="20"/>
        <v>-9.9677174198628982E-2</v>
      </c>
      <c r="J87" s="110">
        <f t="shared" si="20"/>
        <v>-1.4783854173309741E-2</v>
      </c>
      <c r="K87" s="110">
        <f t="shared" si="20"/>
        <v>6.4246702370696962E-2</v>
      </c>
      <c r="L87" s="110">
        <f t="shared" si="20"/>
        <v>0.12103790756107302</v>
      </c>
      <c r="M87" s="110">
        <f t="shared" si="20"/>
        <v>0.13103631909240221</v>
      </c>
      <c r="N87" s="110">
        <f t="shared" si="20"/>
        <v>9.1130453576528714E-2</v>
      </c>
      <c r="O87" s="110">
        <f t="shared" si="20"/>
        <v>-9.5562278437089088E-4</v>
      </c>
      <c r="P87" s="110">
        <f t="shared" si="21"/>
        <v>-2.9573879373802847E-2</v>
      </c>
      <c r="Q87" s="110">
        <f t="shared" si="21"/>
        <v>-4.8493959079597415E-2</v>
      </c>
      <c r="R87" s="110">
        <f t="shared" si="21"/>
        <v>-6.6508732125911463E-2</v>
      </c>
      <c r="S87" s="110">
        <f t="shared" si="21"/>
        <v>-3.0926553368810672E-2</v>
      </c>
      <c r="T87" s="110">
        <f t="shared" si="21"/>
        <v>-2.1505376344086002E-2</v>
      </c>
      <c r="U87" s="110">
        <f t="shared" si="21"/>
        <v>-1.6129032258064502E-2</v>
      </c>
      <c r="V87" s="110">
        <f t="shared" si="21"/>
        <v>1.6574585635359185E-2</v>
      </c>
      <c r="W87" s="110">
        <f t="shared" si="21"/>
        <v>5.494505494505475E-3</v>
      </c>
      <c r="X87" s="110">
        <f t="shared" si="21"/>
        <v>-2.1978021978022011E-2</v>
      </c>
      <c r="Y87" s="110">
        <f t="shared" si="21"/>
        <v>-3.8251366120218622E-2</v>
      </c>
      <c r="Z87" s="110">
        <f t="shared" si="22"/>
        <v>-5.4347826086956541E-2</v>
      </c>
      <c r="AA87" s="110">
        <f t="shared" si="22"/>
        <v>-5.464480874316946E-3</v>
      </c>
      <c r="AB87" s="110">
        <f t="shared" si="22"/>
        <v>5.6179775280897903E-3</v>
      </c>
      <c r="AC87" s="110">
        <f t="shared" si="22"/>
        <v>-1.7045454545454586E-2</v>
      </c>
      <c r="AD87" s="110">
        <f t="shared" si="23"/>
        <v>-6.6666666666666652E-2</v>
      </c>
      <c r="AE87" s="110">
        <f t="shared" si="23"/>
        <v>-0.1428571428571429</v>
      </c>
      <c r="AF87" s="110">
        <f t="shared" si="23"/>
        <v>-0.12290502793296088</v>
      </c>
      <c r="AG87" s="110">
        <f t="shared" si="23"/>
        <v>-0.11188004613610147</v>
      </c>
      <c r="AH87" s="110">
        <f t="shared" si="23"/>
        <v>-7.5738916256157696E-2</v>
      </c>
      <c r="AI87" s="110">
        <f t="shared" si="23"/>
        <v>-9.1025641025640924E-2</v>
      </c>
      <c r="AJ87" s="110">
        <f t="shared" si="23"/>
        <v>-0.12038216560509563</v>
      </c>
      <c r="AK87" s="110">
        <f t="shared" si="23"/>
        <v>-0.11493506493506489</v>
      </c>
      <c r="AL87" s="110">
        <f t="shared" si="23"/>
        <v>-0.14057295136575609</v>
      </c>
      <c r="AM87" s="110">
        <f t="shared" si="23"/>
        <v>-0.10437235543018342</v>
      </c>
      <c r="AN87" s="110">
        <f t="shared" si="23"/>
        <v>-0.10934105720492393</v>
      </c>
      <c r="AO87" s="110">
        <f t="shared" si="23"/>
        <v>-9.7578870139398477E-2</v>
      </c>
      <c r="AP87" s="110">
        <f t="shared" si="23"/>
        <v>-6.9767441860465129E-2</v>
      </c>
      <c r="AQ87" s="110">
        <f t="shared" si="23"/>
        <v>-3.1496062992126039E-2</v>
      </c>
      <c r="AR87" s="110">
        <f t="shared" si="23"/>
        <v>1.6260162601626105E-2</v>
      </c>
      <c r="AS87" s="110">
        <f t="shared" si="23"/>
        <v>8.1300813008130079E-2</v>
      </c>
      <c r="AT87" s="110">
        <f t="shared" si="23"/>
        <v>0.1244988648963179</v>
      </c>
      <c r="AU87" s="43"/>
    </row>
    <row r="88" spans="1:48">
      <c r="A88" s="15" t="s">
        <v>11</v>
      </c>
      <c r="B88" s="109"/>
      <c r="C88" s="109"/>
      <c r="D88" s="109"/>
      <c r="E88" s="109"/>
      <c r="F88" s="110">
        <f t="shared" ref="F88:U88" si="24">F40/B40-1</f>
        <v>-0.13638263458174471</v>
      </c>
      <c r="G88" s="110">
        <f t="shared" si="24"/>
        <v>-0.10408435915604808</v>
      </c>
      <c r="H88" s="110">
        <f t="shared" si="24"/>
        <v>-9.7790597333446638E-2</v>
      </c>
      <c r="I88" s="110">
        <f t="shared" si="24"/>
        <v>-5.8918633926624886E-2</v>
      </c>
      <c r="J88" s="110">
        <f t="shared" si="24"/>
        <v>5.8250063281821696E-3</v>
      </c>
      <c r="K88" s="110">
        <f t="shared" si="24"/>
        <v>6.5963361353857719E-2</v>
      </c>
      <c r="L88" s="110">
        <f t="shared" si="24"/>
        <v>0.12741547224983729</v>
      </c>
      <c r="M88" s="110">
        <f t="shared" si="24"/>
        <v>0.14466185197164383</v>
      </c>
      <c r="N88" s="110">
        <f t="shared" si="24"/>
        <v>9.9861459229646954E-2</v>
      </c>
      <c r="O88" s="110">
        <f t="shared" si="24"/>
        <v>2.6770861088506237E-2</v>
      </c>
      <c r="P88" s="110">
        <f t="shared" si="24"/>
        <v>-4.836916912560385E-3</v>
      </c>
      <c r="Q88" s="110">
        <f t="shared" si="24"/>
        <v>-1.1937321785274402E-2</v>
      </c>
      <c r="R88" s="110">
        <f t="shared" si="24"/>
        <v>-2.8926061472956177E-2</v>
      </c>
      <c r="S88" s="110">
        <f t="shared" si="24"/>
        <v>1.1743141098885301E-2</v>
      </c>
      <c r="T88" s="110">
        <f t="shared" si="24"/>
        <v>2.4193548387096753E-2</v>
      </c>
      <c r="U88" s="110">
        <f t="shared" si="24"/>
        <v>1.9920318725099584E-2</v>
      </c>
      <c r="V88" s="111">
        <f t="shared" ref="V88:AC88" si="25">V40/R40-1</f>
        <v>5.3278688524590168E-2</v>
      </c>
      <c r="W88" s="111">
        <f t="shared" si="25"/>
        <v>3.1872509960159334E-2</v>
      </c>
      <c r="X88" s="111">
        <f t="shared" si="25"/>
        <v>-3.937007874015741E-3</v>
      </c>
      <c r="Y88" s="111">
        <f t="shared" si="25"/>
        <v>-7.8125E-3</v>
      </c>
      <c r="Z88" s="111">
        <f t="shared" si="25"/>
        <v>-1.5564202334630295E-2</v>
      </c>
      <c r="AA88" s="111">
        <f t="shared" si="25"/>
        <v>1.5444015444015413E-2</v>
      </c>
      <c r="AB88" s="111">
        <f t="shared" si="25"/>
        <v>3.8339920948616601E-2</v>
      </c>
      <c r="AC88" s="111">
        <f t="shared" si="25"/>
        <v>2.3622047244094446E-2</v>
      </c>
      <c r="AD88" s="110">
        <f t="shared" si="23"/>
        <v>-1.6666666666666607E-2</v>
      </c>
      <c r="AE88" s="110">
        <f t="shared" si="23"/>
        <v>-6.4843749999999978E-2</v>
      </c>
      <c r="AF88" s="110">
        <f t="shared" si="23"/>
        <v>-6.7216981132075415E-2</v>
      </c>
      <c r="AG88" s="110">
        <f t="shared" si="23"/>
        <v>-7.1428571428571397E-2</v>
      </c>
      <c r="AH88" s="110">
        <f t="shared" si="23"/>
        <v>-4.2455560148821903E-2</v>
      </c>
      <c r="AI88" s="110">
        <f t="shared" si="23"/>
        <v>-6.2238930659983316E-2</v>
      </c>
      <c r="AJ88" s="110">
        <f t="shared" si="23"/>
        <v>-5.9418457648546252E-2</v>
      </c>
      <c r="AK88" s="110">
        <f t="shared" si="23"/>
        <v>-4.4444444444444509E-2</v>
      </c>
      <c r="AL88" s="110">
        <f t="shared" si="23"/>
        <v>-6.7478305918922454E-2</v>
      </c>
      <c r="AM88" s="110">
        <f t="shared" si="23"/>
        <v>-4.2316258351893121E-2</v>
      </c>
      <c r="AN88" s="110">
        <f t="shared" si="23"/>
        <v>-5.0179211469533969E-2</v>
      </c>
      <c r="AO88" s="110">
        <f t="shared" si="23"/>
        <v>-4.7406082289803142E-2</v>
      </c>
      <c r="AP88" s="110">
        <f t="shared" si="23"/>
        <v>-2.777777777777779E-2</v>
      </c>
      <c r="AQ88" s="110">
        <f t="shared" si="23"/>
        <v>-9.302325581395321E-3</v>
      </c>
      <c r="AR88" s="110">
        <f t="shared" si="23"/>
        <v>1.8867924528301883E-2</v>
      </c>
      <c r="AS88" s="110">
        <f t="shared" si="23"/>
        <v>4.6948356807511749E-2</v>
      </c>
      <c r="AT88" s="110">
        <f t="shared" si="23"/>
        <v>6.5267676878805858E-2</v>
      </c>
      <c r="AU88" s="43"/>
    </row>
    <row r="89" spans="1:48">
      <c r="B89" s="109"/>
      <c r="C89" s="109"/>
      <c r="D89" s="109"/>
      <c r="E89" s="109"/>
      <c r="F89" s="109"/>
      <c r="G89" s="109"/>
      <c r="H89" s="109"/>
      <c r="I89" s="109"/>
      <c r="J89" s="109"/>
      <c r="K89" s="109"/>
      <c r="L89" s="109"/>
      <c r="M89" s="109"/>
      <c r="N89" s="109"/>
      <c r="O89" s="109"/>
      <c r="P89" s="109"/>
      <c r="Q89" s="109"/>
      <c r="R89" s="109"/>
      <c r="S89" s="109"/>
      <c r="T89" s="109"/>
      <c r="U89" s="109"/>
      <c r="V89" s="130"/>
      <c r="W89" s="130"/>
      <c r="X89" s="130"/>
      <c r="Y89" s="130"/>
      <c r="Z89" s="130"/>
      <c r="AA89" s="130"/>
      <c r="AB89" s="130"/>
      <c r="AC89" s="130"/>
      <c r="AD89" s="130"/>
      <c r="AE89" s="130"/>
      <c r="AF89" s="130"/>
      <c r="AG89" s="130"/>
      <c r="AH89" s="130"/>
      <c r="AI89" s="130"/>
      <c r="AJ89" s="130"/>
      <c r="AK89" s="130">
        <f>AK86/AG86</f>
        <v>0.29031711450012115</v>
      </c>
      <c r="AL89" s="130">
        <f t="shared" ref="AL89:AT89" si="26">AL86/AH86</f>
        <v>0.47392797684683219</v>
      </c>
      <c r="AM89" s="130">
        <f t="shared" si="26"/>
        <v>0.23063198483759287</v>
      </c>
      <c r="AN89" s="130">
        <f t="shared" si="26"/>
        <v>0.6620347241019291</v>
      </c>
      <c r="AO89" s="130">
        <f t="shared" si="26"/>
        <v>1.3506736314197121</v>
      </c>
      <c r="AP89" s="130">
        <f t="shared" si="26"/>
        <v>0.58399450987337265</v>
      </c>
      <c r="AQ89" s="130">
        <f t="shared" si="26"/>
        <v>1.1371980676328464</v>
      </c>
      <c r="AR89" s="130">
        <f t="shared" si="26"/>
        <v>0.42242928281739267</v>
      </c>
      <c r="AS89" s="130">
        <f t="shared" si="26"/>
        <v>0.35409590409590247</v>
      </c>
      <c r="AT89" s="130">
        <f t="shared" si="26"/>
        <v>0.12854432884527595</v>
      </c>
      <c r="AU89" s="43"/>
    </row>
    <row r="90" spans="1:48" s="61" customFormat="1">
      <c r="A90" s="58" t="s">
        <v>5</v>
      </c>
      <c r="B90" s="187"/>
      <c r="C90" s="187"/>
      <c r="D90" s="187"/>
      <c r="E90" s="187"/>
      <c r="F90" s="187"/>
      <c r="G90" s="187"/>
      <c r="H90" s="187"/>
      <c r="I90" s="187"/>
      <c r="J90" s="187"/>
      <c r="K90" s="187"/>
      <c r="L90" s="187"/>
      <c r="M90" s="187"/>
      <c r="N90" s="187"/>
      <c r="O90" s="187"/>
      <c r="P90" s="187"/>
      <c r="Q90" s="187"/>
      <c r="R90" s="187"/>
      <c r="S90" s="187"/>
      <c r="T90" s="187"/>
      <c r="U90" s="187"/>
      <c r="V90" s="187"/>
      <c r="W90" s="187"/>
      <c r="X90" s="187"/>
      <c r="Y90" s="187"/>
      <c r="Z90" s="187"/>
      <c r="AA90" s="187"/>
      <c r="AB90" s="187"/>
      <c r="AC90" s="187"/>
      <c r="AD90" s="187"/>
      <c r="AE90" s="187"/>
      <c r="AF90" s="187"/>
      <c r="AG90" s="187"/>
      <c r="AH90" s="187"/>
      <c r="AI90" s="187"/>
      <c r="AJ90" s="187"/>
      <c r="AK90" s="187"/>
      <c r="AL90" s="187"/>
      <c r="AM90" s="187"/>
      <c r="AN90" s="187"/>
      <c r="AO90" s="187"/>
      <c r="AP90" s="187"/>
      <c r="AQ90" s="187"/>
      <c r="AR90" s="187"/>
      <c r="AS90" s="187"/>
      <c r="AT90" s="187"/>
      <c r="AU90" s="188"/>
      <c r="AV90" s="58"/>
    </row>
    <row r="91" spans="1:48">
      <c r="B91" s="109"/>
      <c r="C91" s="109"/>
      <c r="D91" s="109"/>
      <c r="E91" s="109"/>
      <c r="F91" s="109"/>
      <c r="G91" s="109"/>
      <c r="H91" s="109"/>
      <c r="I91" s="109"/>
      <c r="J91" s="109"/>
      <c r="K91" s="109"/>
      <c r="L91" s="109"/>
      <c r="M91" s="109"/>
      <c r="N91" s="109"/>
      <c r="O91" s="109"/>
      <c r="P91" s="109"/>
      <c r="Q91" s="109"/>
      <c r="R91" s="109"/>
      <c r="S91" s="109"/>
      <c r="T91" s="109"/>
      <c r="U91" s="109"/>
      <c r="V91" s="130"/>
      <c r="W91" s="130"/>
      <c r="X91" s="130"/>
      <c r="Y91" s="130"/>
      <c r="Z91" s="130"/>
      <c r="AA91" s="130"/>
      <c r="AB91" s="130"/>
      <c r="AC91" s="130"/>
      <c r="AD91" s="130"/>
      <c r="AE91" s="130"/>
      <c r="AF91" s="130"/>
      <c r="AG91" s="130"/>
      <c r="AH91" s="130"/>
      <c r="AI91" s="130"/>
      <c r="AJ91" s="130"/>
      <c r="AK91" s="130"/>
      <c r="AL91" s="130"/>
      <c r="AM91" s="130"/>
      <c r="AN91" s="130"/>
      <c r="AO91" s="130"/>
      <c r="AP91" s="130"/>
      <c r="AQ91" s="130"/>
      <c r="AR91" s="130"/>
      <c r="AS91" s="130"/>
      <c r="AT91" s="130"/>
      <c r="AU91" s="43"/>
    </row>
    <row r="92" spans="1:48">
      <c r="A92" s="15" t="s">
        <v>47</v>
      </c>
      <c r="B92" s="108"/>
      <c r="C92" s="160">
        <f t="shared" ref="C92:S92" si="27">C50*C82*3/1000</f>
        <v>36121299.899999999</v>
      </c>
      <c r="D92" s="160">
        <f t="shared" si="27"/>
        <v>36514358.25</v>
      </c>
      <c r="E92" s="160">
        <f t="shared" si="27"/>
        <v>36953532</v>
      </c>
      <c r="F92" s="160">
        <f t="shared" si="27"/>
        <v>37076024.700000003</v>
      </c>
      <c r="G92" s="160">
        <f t="shared" si="27"/>
        <v>35417510.850000001</v>
      </c>
      <c r="H92" s="160">
        <f t="shared" si="27"/>
        <v>35102727</v>
      </c>
      <c r="I92" s="160">
        <f t="shared" si="27"/>
        <v>35546937.75</v>
      </c>
      <c r="J92" s="160">
        <f t="shared" si="27"/>
        <v>35061478.649999999</v>
      </c>
      <c r="K92" s="160">
        <f t="shared" si="27"/>
        <v>34814051.549999997</v>
      </c>
      <c r="L92" s="160">
        <f t="shared" si="27"/>
        <v>33991040.700000003</v>
      </c>
      <c r="M92" s="160">
        <f t="shared" si="27"/>
        <v>33418874.399999999</v>
      </c>
      <c r="N92" s="160">
        <f t="shared" si="27"/>
        <v>32398763.399999999</v>
      </c>
      <c r="O92" s="160">
        <f t="shared" si="27"/>
        <v>28886537.699999999</v>
      </c>
      <c r="P92" s="160">
        <f t="shared" si="27"/>
        <v>26858427.600000001</v>
      </c>
      <c r="Q92" s="160">
        <f t="shared" si="27"/>
        <v>26091733.5</v>
      </c>
      <c r="R92" s="160">
        <f t="shared" si="27"/>
        <v>25116292.5</v>
      </c>
      <c r="S92" s="160">
        <f t="shared" si="27"/>
        <v>22632842.699999999</v>
      </c>
      <c r="T92" s="160">
        <f t="shared" ref="T92:Y92" si="28">T50*T82*3/1000</f>
        <v>21899135.699999999</v>
      </c>
      <c r="U92" s="160">
        <f t="shared" si="28"/>
        <v>20461659</v>
      </c>
      <c r="V92" s="161">
        <f t="shared" si="28"/>
        <v>0</v>
      </c>
      <c r="W92" s="161">
        <f t="shared" si="28"/>
        <v>0</v>
      </c>
      <c r="X92" s="161">
        <f t="shared" si="28"/>
        <v>0</v>
      </c>
      <c r="Y92" s="161">
        <f t="shared" si="28"/>
        <v>0</v>
      </c>
      <c r="Z92" s="161">
        <f t="shared" ref="Z92:AM92" si="29">Z50*Z82*3/1000</f>
        <v>0</v>
      </c>
      <c r="AA92" s="161">
        <f t="shared" si="29"/>
        <v>0</v>
      </c>
      <c r="AB92" s="161">
        <f t="shared" si="29"/>
        <v>0</v>
      </c>
      <c r="AC92" s="161">
        <f t="shared" si="29"/>
        <v>0</v>
      </c>
      <c r="AD92" s="161">
        <f t="shared" si="29"/>
        <v>0</v>
      </c>
      <c r="AE92" s="161">
        <f t="shared" si="29"/>
        <v>0</v>
      </c>
      <c r="AF92" s="161">
        <f t="shared" si="29"/>
        <v>0</v>
      </c>
      <c r="AG92" s="161">
        <f t="shared" si="29"/>
        <v>0</v>
      </c>
      <c r="AH92" s="161">
        <f t="shared" si="29"/>
        <v>0</v>
      </c>
      <c r="AI92" s="161">
        <f t="shared" si="29"/>
        <v>0</v>
      </c>
      <c r="AJ92" s="161">
        <f t="shared" si="29"/>
        <v>0</v>
      </c>
      <c r="AK92" s="161">
        <f t="shared" si="29"/>
        <v>0</v>
      </c>
      <c r="AL92" s="161">
        <f t="shared" si="29"/>
        <v>0</v>
      </c>
      <c r="AM92" s="161">
        <f t="shared" si="29"/>
        <v>0</v>
      </c>
      <c r="AN92" s="161">
        <f t="shared" ref="AN92:AS92" si="30">AN50*AN82*3/1000</f>
        <v>0</v>
      </c>
      <c r="AO92" s="161">
        <f t="shared" si="30"/>
        <v>0</v>
      </c>
      <c r="AP92" s="161">
        <f t="shared" si="30"/>
        <v>0</v>
      </c>
      <c r="AQ92" s="161">
        <f t="shared" si="30"/>
        <v>0</v>
      </c>
      <c r="AR92" s="161">
        <f t="shared" si="30"/>
        <v>0</v>
      </c>
      <c r="AS92" s="161">
        <f t="shared" si="30"/>
        <v>0</v>
      </c>
      <c r="AT92" s="161">
        <f t="shared" ref="AT92" si="31">AT50*AT82*3/1000</f>
        <v>0</v>
      </c>
      <c r="AU92" s="43"/>
    </row>
    <row r="93" spans="1:48">
      <c r="B93" s="109"/>
      <c r="C93" s="109"/>
      <c r="D93" s="109"/>
      <c r="E93" s="109"/>
      <c r="F93" s="109"/>
      <c r="G93" s="109"/>
      <c r="H93" s="109"/>
      <c r="I93" s="109"/>
      <c r="J93" s="109"/>
      <c r="K93" s="109"/>
      <c r="L93" s="109"/>
      <c r="M93" s="109"/>
      <c r="N93" s="109"/>
      <c r="O93" s="109"/>
      <c r="P93" s="109"/>
      <c r="Q93" s="109"/>
      <c r="R93" s="109"/>
      <c r="S93" s="109"/>
      <c r="T93" s="109"/>
      <c r="U93" s="109"/>
      <c r="V93" s="130"/>
      <c r="W93" s="130"/>
      <c r="X93" s="130"/>
      <c r="Y93" s="130"/>
      <c r="Z93" s="130"/>
      <c r="AA93" s="130"/>
      <c r="AB93" s="130"/>
      <c r="AC93" s="130"/>
      <c r="AD93" s="130"/>
      <c r="AE93" s="130"/>
      <c r="AF93" s="130"/>
      <c r="AG93" s="130"/>
      <c r="AH93" s="130"/>
      <c r="AI93" s="130"/>
      <c r="AJ93" s="130"/>
      <c r="AK93" s="130"/>
      <c r="AL93" s="130"/>
      <c r="AM93" s="130"/>
      <c r="AN93" s="130"/>
      <c r="AO93" s="130"/>
      <c r="AP93" s="130"/>
      <c r="AQ93" s="130"/>
      <c r="AR93" s="130"/>
      <c r="AS93" s="130"/>
      <c r="AT93" s="130"/>
      <c r="AU93" s="43"/>
    </row>
    <row r="94" spans="1:48">
      <c r="A94" s="15" t="s">
        <v>48</v>
      </c>
      <c r="B94" s="109"/>
      <c r="C94" s="109"/>
      <c r="D94" s="109"/>
      <c r="E94" s="109"/>
      <c r="F94" s="109"/>
      <c r="G94" s="110">
        <f t="shared" ref="G94:U94" si="32">G92/C92-1</f>
        <v>-1.9484045478662226E-2</v>
      </c>
      <c r="H94" s="110">
        <f t="shared" si="32"/>
        <v>-3.8659620972525288E-2</v>
      </c>
      <c r="I94" s="110">
        <f t="shared" si="32"/>
        <v>-3.8063864910125478E-2</v>
      </c>
      <c r="J94" s="110">
        <f t="shared" si="32"/>
        <v>-5.433554611910707E-2</v>
      </c>
      <c r="K94" s="110">
        <f t="shared" si="32"/>
        <v>-1.7038444699170707E-2</v>
      </c>
      <c r="L94" s="110">
        <f t="shared" si="32"/>
        <v>-3.1669513881357303E-2</v>
      </c>
      <c r="M94" s="110">
        <f t="shared" si="32"/>
        <v>-5.9866291858009624E-2</v>
      </c>
      <c r="N94" s="110">
        <f t="shared" si="32"/>
        <v>-7.5944180123732496E-2</v>
      </c>
      <c r="O94" s="110">
        <f t="shared" si="32"/>
        <v>-0.17026210929477403</v>
      </c>
      <c r="P94" s="110">
        <f t="shared" si="32"/>
        <v>-0.20983803240834575</v>
      </c>
      <c r="Q94" s="110">
        <f t="shared" si="32"/>
        <v>-0.21925157658810912</v>
      </c>
      <c r="R94" s="110">
        <f t="shared" si="32"/>
        <v>-0.22477619932864468</v>
      </c>
      <c r="S94" s="110">
        <f t="shared" si="32"/>
        <v>-0.21649167736706643</v>
      </c>
      <c r="T94" s="110">
        <f t="shared" si="32"/>
        <v>-0.18464565289741686</v>
      </c>
      <c r="U94" s="110">
        <f t="shared" si="32"/>
        <v>-0.21578000940412789</v>
      </c>
      <c r="V94" s="130" t="s">
        <v>218</v>
      </c>
      <c r="W94" s="130" t="s">
        <v>218</v>
      </c>
      <c r="X94" s="130" t="s">
        <v>218</v>
      </c>
      <c r="Y94" s="130" t="s">
        <v>218</v>
      </c>
      <c r="Z94" s="130" t="s">
        <v>218</v>
      </c>
      <c r="AA94" s="130" t="s">
        <v>218</v>
      </c>
      <c r="AB94" s="130" t="s">
        <v>218</v>
      </c>
      <c r="AC94" s="130" t="s">
        <v>218</v>
      </c>
      <c r="AD94" s="130" t="s">
        <v>218</v>
      </c>
      <c r="AE94" s="130" t="s">
        <v>218</v>
      </c>
      <c r="AF94" s="130" t="s">
        <v>218</v>
      </c>
      <c r="AG94" s="130" t="s">
        <v>218</v>
      </c>
      <c r="AH94" s="130" t="s">
        <v>218</v>
      </c>
      <c r="AI94" s="130" t="s">
        <v>218</v>
      </c>
      <c r="AJ94" s="130" t="s">
        <v>218</v>
      </c>
      <c r="AK94" s="130" t="s">
        <v>218</v>
      </c>
      <c r="AL94" s="130" t="s">
        <v>218</v>
      </c>
      <c r="AM94" s="130" t="s">
        <v>218</v>
      </c>
      <c r="AN94" s="130" t="s">
        <v>218</v>
      </c>
      <c r="AO94" s="130" t="s">
        <v>218</v>
      </c>
      <c r="AP94" s="130" t="s">
        <v>218</v>
      </c>
      <c r="AQ94" s="130" t="s">
        <v>218</v>
      </c>
      <c r="AR94" s="130" t="s">
        <v>218</v>
      </c>
      <c r="AS94" s="130" t="s">
        <v>218</v>
      </c>
      <c r="AT94" s="130" t="s">
        <v>218</v>
      </c>
    </row>
    <row r="95" spans="1:48">
      <c r="A95" s="15" t="s">
        <v>12</v>
      </c>
      <c r="B95" s="109"/>
      <c r="C95" s="109"/>
      <c r="D95" s="109"/>
      <c r="E95" s="109"/>
      <c r="F95" s="110">
        <f t="shared" ref="F95:U95" si="33">F50/B50-1</f>
        <v>-0.12389380530973448</v>
      </c>
      <c r="G95" s="110">
        <f t="shared" si="33"/>
        <v>-0.13975155279503104</v>
      </c>
      <c r="H95" s="110">
        <f t="shared" si="33"/>
        <v>-0.1482649842271293</v>
      </c>
      <c r="I95" s="110">
        <f t="shared" si="33"/>
        <v>-0.12662337662337664</v>
      </c>
      <c r="J95" s="110">
        <f t="shared" si="33"/>
        <v>-8.7542087542087588E-2</v>
      </c>
      <c r="K95" s="110">
        <f t="shared" si="33"/>
        <v>2.1660649819494671E-2</v>
      </c>
      <c r="L95" s="110">
        <f t="shared" si="33"/>
        <v>7.7777777777777724E-2</v>
      </c>
      <c r="M95" s="110">
        <f t="shared" si="33"/>
        <v>8.5501858736059422E-2</v>
      </c>
      <c r="N95" s="110">
        <f t="shared" si="33"/>
        <v>2.9520295202952074E-2</v>
      </c>
      <c r="O95" s="110">
        <f t="shared" si="33"/>
        <v>-0.13074204946996471</v>
      </c>
      <c r="P95" s="110">
        <f t="shared" si="33"/>
        <v>-0.2233676975945017</v>
      </c>
      <c r="Q95" s="110">
        <f t="shared" si="33"/>
        <v>-0.26369863013698636</v>
      </c>
      <c r="R95" s="110">
        <f t="shared" si="33"/>
        <v>-0.26523297491039421</v>
      </c>
      <c r="S95" s="110">
        <f t="shared" si="33"/>
        <v>-0.24390243902439024</v>
      </c>
      <c r="T95" s="110">
        <f t="shared" si="33"/>
        <v>-0.19911504424778759</v>
      </c>
      <c r="U95" s="110">
        <f t="shared" si="33"/>
        <v>-0.20930232558139539</v>
      </c>
      <c r="V95" s="130" t="s">
        <v>218</v>
      </c>
      <c r="W95" s="130" t="s">
        <v>218</v>
      </c>
      <c r="X95" s="130" t="s">
        <v>218</v>
      </c>
      <c r="Y95" s="130" t="s">
        <v>218</v>
      </c>
      <c r="Z95" s="130" t="s">
        <v>218</v>
      </c>
      <c r="AA95" s="130" t="s">
        <v>218</v>
      </c>
      <c r="AB95" s="130" t="s">
        <v>218</v>
      </c>
      <c r="AC95" s="130" t="s">
        <v>218</v>
      </c>
      <c r="AD95" s="130" t="s">
        <v>218</v>
      </c>
      <c r="AE95" s="130" t="s">
        <v>218</v>
      </c>
      <c r="AF95" s="130" t="s">
        <v>218</v>
      </c>
      <c r="AG95" s="130" t="s">
        <v>218</v>
      </c>
      <c r="AH95" s="130" t="s">
        <v>218</v>
      </c>
      <c r="AI95" s="130" t="s">
        <v>218</v>
      </c>
      <c r="AJ95" s="130" t="s">
        <v>218</v>
      </c>
      <c r="AK95" s="130" t="s">
        <v>218</v>
      </c>
      <c r="AL95" s="130" t="s">
        <v>218</v>
      </c>
      <c r="AM95" s="130" t="s">
        <v>218</v>
      </c>
      <c r="AN95" s="130" t="s">
        <v>218</v>
      </c>
      <c r="AO95" s="130" t="s">
        <v>218</v>
      </c>
      <c r="AP95" s="130" t="s">
        <v>218</v>
      </c>
      <c r="AQ95" s="130" t="s">
        <v>218</v>
      </c>
      <c r="AR95" s="130" t="s">
        <v>218</v>
      </c>
      <c r="AS95" s="130" t="s">
        <v>218</v>
      </c>
      <c r="AT95" s="130" t="s">
        <v>218</v>
      </c>
      <c r="AU95" s="43"/>
    </row>
    <row r="96" spans="1:48">
      <c r="A96" s="15" t="s">
        <v>13</v>
      </c>
      <c r="B96" s="109"/>
      <c r="C96" s="109"/>
      <c r="D96" s="109"/>
      <c r="E96" s="109"/>
      <c r="F96" s="110">
        <f t="shared" ref="F96:U96" si="34">F54/B54-1</f>
        <v>-9.8713672760775362E-2</v>
      </c>
      <c r="G96" s="110">
        <f t="shared" si="34"/>
        <v>-7.1869916759823793E-2</v>
      </c>
      <c r="H96" s="110">
        <f t="shared" si="34"/>
        <v>-9.048649151071031E-2</v>
      </c>
      <c r="I96" s="110">
        <f t="shared" si="34"/>
        <v>-7.9622139060478103E-2</v>
      </c>
      <c r="J96" s="110">
        <f t="shared" si="34"/>
        <v>-4.3944040225548098E-2</v>
      </c>
      <c r="K96" s="110">
        <f t="shared" si="34"/>
        <v>-9.2239292594120781E-2</v>
      </c>
      <c r="L96" s="110">
        <f t="shared" si="34"/>
        <v>-0.10771857827803766</v>
      </c>
      <c r="M96" s="110">
        <f t="shared" si="34"/>
        <v>-0.10024693198660783</v>
      </c>
      <c r="N96" s="110">
        <f t="shared" si="34"/>
        <v>-9.6314616267531239E-2</v>
      </c>
      <c r="O96" s="110">
        <f t="shared" si="34"/>
        <v>-1.5173411913247614E-2</v>
      </c>
      <c r="P96" s="110">
        <f t="shared" si="34"/>
        <v>9.2147309479848394E-2</v>
      </c>
      <c r="Q96" s="110">
        <f t="shared" si="34"/>
        <v>0.12207971040106025</v>
      </c>
      <c r="R96" s="110">
        <f t="shared" si="34"/>
        <v>9.8078264792361702E-2</v>
      </c>
      <c r="S96" s="110">
        <f t="shared" si="34"/>
        <v>0.10108488265080862</v>
      </c>
      <c r="T96" s="110">
        <f t="shared" si="34"/>
        <v>1.0354727837833089E-2</v>
      </c>
      <c r="U96" s="110">
        <f t="shared" si="34"/>
        <v>3.6121960476790838E-2</v>
      </c>
      <c r="V96" s="130" t="s">
        <v>218</v>
      </c>
      <c r="W96" s="130" t="s">
        <v>218</v>
      </c>
      <c r="X96" s="130" t="s">
        <v>218</v>
      </c>
      <c r="Y96" s="130" t="s">
        <v>218</v>
      </c>
      <c r="Z96" s="130" t="s">
        <v>218</v>
      </c>
      <c r="AA96" s="130" t="s">
        <v>218</v>
      </c>
      <c r="AB96" s="130" t="s">
        <v>218</v>
      </c>
      <c r="AC96" s="130" t="s">
        <v>218</v>
      </c>
      <c r="AD96" s="130" t="s">
        <v>218</v>
      </c>
      <c r="AE96" s="130" t="s">
        <v>218</v>
      </c>
      <c r="AF96" s="130" t="s">
        <v>218</v>
      </c>
      <c r="AG96" s="130" t="s">
        <v>218</v>
      </c>
      <c r="AH96" s="130" t="s">
        <v>218</v>
      </c>
      <c r="AI96" s="130" t="s">
        <v>218</v>
      </c>
      <c r="AJ96" s="130" t="s">
        <v>218</v>
      </c>
      <c r="AK96" s="130" t="s">
        <v>218</v>
      </c>
      <c r="AL96" s="130" t="s">
        <v>218</v>
      </c>
      <c r="AM96" s="130" t="s">
        <v>218</v>
      </c>
      <c r="AN96" s="130" t="s">
        <v>218</v>
      </c>
      <c r="AO96" s="130" t="s">
        <v>218</v>
      </c>
      <c r="AP96" s="130" t="s">
        <v>218</v>
      </c>
      <c r="AQ96" s="130" t="s">
        <v>218</v>
      </c>
      <c r="AR96" s="130" t="s">
        <v>218</v>
      </c>
      <c r="AS96" s="130" t="s">
        <v>218</v>
      </c>
      <c r="AT96" s="130" t="s">
        <v>218</v>
      </c>
      <c r="AU96" s="43"/>
    </row>
    <row r="97" spans="1:48">
      <c r="A97" s="15" t="s">
        <v>14</v>
      </c>
      <c r="B97" s="109"/>
      <c r="C97" s="110">
        <f t="shared" ref="C97:U97" si="35">C54/B54-1</f>
        <v>-3.0483360731267117E-3</v>
      </c>
      <c r="D97" s="110">
        <f t="shared" si="35"/>
        <v>-2.1419696414212486E-2</v>
      </c>
      <c r="E97" s="110">
        <f t="shared" si="35"/>
        <v>-3.0293655757039128E-2</v>
      </c>
      <c r="F97" s="110">
        <f t="shared" si="35"/>
        <v>-4.7309196291378641E-2</v>
      </c>
      <c r="G97" s="110">
        <f t="shared" si="35"/>
        <v>2.6644699760636881E-2</v>
      </c>
      <c r="H97" s="110">
        <f t="shared" si="35"/>
        <v>-4.1048209378526934E-2</v>
      </c>
      <c r="I97" s="110">
        <f t="shared" si="35"/>
        <v>-1.871028574796596E-2</v>
      </c>
      <c r="J97" s="110">
        <f t="shared" si="35"/>
        <v>-1.0378498480864362E-2</v>
      </c>
      <c r="K97" s="110">
        <f t="shared" si="35"/>
        <v>-2.5216349125554371E-2</v>
      </c>
      <c r="L97" s="110">
        <f t="shared" si="35"/>
        <v>-5.7400413878050838E-2</v>
      </c>
      <c r="M97" s="110">
        <f t="shared" si="35"/>
        <v>-1.0493315769861788E-2</v>
      </c>
      <c r="N97" s="110">
        <f t="shared" si="35"/>
        <v>-6.0534182730779262E-3</v>
      </c>
      <c r="O97" s="110">
        <f t="shared" si="35"/>
        <v>6.2308713070464927E-2</v>
      </c>
      <c r="P97" s="110">
        <f t="shared" si="35"/>
        <v>4.5318652393269598E-2</v>
      </c>
      <c r="Q97" s="110">
        <f t="shared" si="35"/>
        <v>1.6626021090200949E-2</v>
      </c>
      <c r="R97" s="110">
        <f t="shared" si="35"/>
        <v>-2.7314077919747382E-2</v>
      </c>
      <c r="S97" s="110">
        <f t="shared" si="35"/>
        <v>6.5217391304347672E-2</v>
      </c>
      <c r="T97" s="110">
        <f t="shared" si="35"/>
        <v>-4.081632653061229E-2</v>
      </c>
      <c r="U97" s="110">
        <f t="shared" si="35"/>
        <v>4.2553191489361764E-2</v>
      </c>
      <c r="V97" s="130" t="s">
        <v>218</v>
      </c>
      <c r="W97" s="130" t="s">
        <v>218</v>
      </c>
      <c r="X97" s="130" t="s">
        <v>218</v>
      </c>
      <c r="Y97" s="130" t="s">
        <v>218</v>
      </c>
      <c r="Z97" s="130" t="s">
        <v>218</v>
      </c>
      <c r="AA97" s="130" t="s">
        <v>218</v>
      </c>
      <c r="AB97" s="130" t="s">
        <v>218</v>
      </c>
      <c r="AC97" s="130" t="s">
        <v>218</v>
      </c>
      <c r="AD97" s="130" t="s">
        <v>218</v>
      </c>
      <c r="AE97" s="130" t="s">
        <v>218</v>
      </c>
      <c r="AF97" s="130" t="s">
        <v>218</v>
      </c>
      <c r="AG97" s="130" t="s">
        <v>218</v>
      </c>
      <c r="AH97" s="130" t="s">
        <v>218</v>
      </c>
      <c r="AI97" s="130" t="s">
        <v>218</v>
      </c>
      <c r="AJ97" s="130" t="s">
        <v>218</v>
      </c>
      <c r="AK97" s="130" t="s">
        <v>218</v>
      </c>
      <c r="AL97" s="130" t="s">
        <v>218</v>
      </c>
      <c r="AM97" s="130" t="s">
        <v>218</v>
      </c>
      <c r="AN97" s="130" t="s">
        <v>218</v>
      </c>
      <c r="AO97" s="130" t="s">
        <v>218</v>
      </c>
      <c r="AP97" s="130" t="s">
        <v>218</v>
      </c>
      <c r="AQ97" s="130" t="s">
        <v>218</v>
      </c>
      <c r="AR97" s="130" t="s">
        <v>218</v>
      </c>
      <c r="AS97" s="130" t="s">
        <v>218</v>
      </c>
      <c r="AT97" s="130" t="s">
        <v>218</v>
      </c>
      <c r="AU97" s="43"/>
    </row>
    <row r="98" spans="1:48">
      <c r="B98" s="109"/>
      <c r="C98" s="109"/>
      <c r="D98" s="109"/>
      <c r="E98" s="109"/>
      <c r="F98" s="109"/>
      <c r="G98" s="109"/>
      <c r="H98" s="109"/>
      <c r="I98" s="109"/>
      <c r="J98" s="109"/>
      <c r="K98" s="109"/>
      <c r="L98" s="109"/>
      <c r="M98" s="109"/>
      <c r="N98" s="109"/>
      <c r="O98" s="109"/>
      <c r="P98" s="130"/>
      <c r="Q98" s="130"/>
      <c r="R98" s="130"/>
      <c r="S98" s="130"/>
      <c r="T98" s="130"/>
      <c r="U98" s="130"/>
      <c r="V98" s="130"/>
      <c r="W98" s="130"/>
      <c r="X98" s="130"/>
      <c r="Y98" s="130"/>
      <c r="Z98" s="130"/>
      <c r="AA98" s="130"/>
      <c r="AB98" s="130"/>
      <c r="AC98" s="130"/>
      <c r="AD98" s="130"/>
      <c r="AE98" s="130"/>
      <c r="AF98" s="130"/>
      <c r="AG98" s="130"/>
      <c r="AH98" s="130"/>
      <c r="AI98" s="130"/>
      <c r="AJ98" s="130"/>
      <c r="AK98" s="130"/>
      <c r="AL98" s="130"/>
      <c r="AM98" s="130"/>
      <c r="AN98" s="130"/>
      <c r="AO98" s="130"/>
      <c r="AP98" s="130"/>
      <c r="AQ98" s="130"/>
      <c r="AR98" s="130"/>
      <c r="AS98" s="130"/>
      <c r="AT98" s="130"/>
      <c r="AU98" s="43"/>
    </row>
    <row r="99" spans="1:48">
      <c r="A99" s="15" t="s">
        <v>187</v>
      </c>
      <c r="B99" s="108"/>
      <c r="C99" s="161">
        <f>'Reported Group Highlights'!C6*1000000/AVERAGE('Domestic Mobile Operations'!C7,'Domestic Mobile Operations'!B7)/3</f>
        <v>172.69953045112698</v>
      </c>
      <c r="D99" s="161">
        <f>'Reported Group Highlights'!D6*1000000/AVERAGE('Domestic Mobile Operations'!D7,'Domestic Mobile Operations'!C7)/3</f>
        <v>166.37612976193108</v>
      </c>
      <c r="E99" s="161">
        <f>'Reported Group Highlights'!E6*1000000/AVERAGE('Domestic Mobile Operations'!E7,'Domestic Mobile Operations'!D7)/3</f>
        <v>156.75547153535106</v>
      </c>
      <c r="F99" s="161">
        <f>'Reported Group Highlights'!F6*1000000/AVERAGE('Domestic Mobile Operations'!F7,'Domestic Mobile Operations'!E7)/3</f>
        <v>144.00594272835403</v>
      </c>
      <c r="G99" s="161">
        <f>'Reported Group Highlights'!G6*1000000/AVERAGE('Domestic Mobile Operations'!G7,'Domestic Mobile Operations'!F7)/3</f>
        <v>137.88718444646224</v>
      </c>
      <c r="H99" s="161">
        <f>'Reported Group Highlights'!H6*1000000/AVERAGE('Domestic Mobile Operations'!H7,'Domestic Mobile Operations'!G7)/3</f>
        <v>128.88568178969618</v>
      </c>
      <c r="I99" s="161">
        <f>'Reported Group Highlights'!I6*1000000/AVERAGE('Domestic Mobile Operations'!I7,'Domestic Mobile Operations'!H7)/3</f>
        <v>126.00577091438738</v>
      </c>
      <c r="J99" s="161">
        <f>'Reported Group Highlights'!J6*1000000/AVERAGE('Domestic Mobile Operations'!J7,'Domestic Mobile Operations'!I7)/3</f>
        <v>125.62514303923003</v>
      </c>
      <c r="K99" s="161">
        <f>'Reported Group Highlights'!K6*1000000/AVERAGE('Domestic Mobile Operations'!K7,'Domestic Mobile Operations'!J7)/3</f>
        <v>127.87980061724591</v>
      </c>
      <c r="L99" s="161">
        <f>'Reported Group Highlights'!L6*1000000/AVERAGE('Domestic Mobile Operations'!L7,'Domestic Mobile Operations'!K7)/3</f>
        <v>123.94692267256345</v>
      </c>
      <c r="M99" s="161">
        <f>'Reported Group Highlights'!M6*1000000/AVERAGE('Domestic Mobile Operations'!M7,'Domestic Mobile Operations'!L7)/3</f>
        <v>123.06777345183235</v>
      </c>
      <c r="N99" s="161">
        <f>'Reported Group Highlights'!N6*1000000/AVERAGE('Domestic Mobile Operations'!N7,'Domestic Mobile Operations'!M7)/3</f>
        <v>116.87697537278821</v>
      </c>
      <c r="O99" s="161">
        <f>'Reported Group Highlights'!O6*1000000/AVERAGE('Domestic Mobile Operations'!O7,'Domestic Mobile Operations'!N7)/3</f>
        <v>109.47417903946308</v>
      </c>
      <c r="P99" s="161">
        <f>'Reported Group Highlights'!P6*1000000/AVERAGE('Domestic Mobile Operations'!P7,'Domestic Mobile Operations'!O7)/3</f>
        <v>105.1313227100204</v>
      </c>
      <c r="Q99" s="161">
        <f>'Reported Group Highlights'!Q6*1000000/AVERAGE('Domestic Mobile Operations'!Q7,'Domestic Mobile Operations'!P7)/3</f>
        <v>101.5929048945713</v>
      </c>
      <c r="R99" s="161">
        <f>'Reported Group Highlights'!R6*1000000/AVERAGE('Domestic Mobile Operations'!R7,'Domestic Mobile Operations'!Q7)/3</f>
        <v>93.316519546027735</v>
      </c>
      <c r="S99" s="161">
        <f>'Reported Group Highlights'!S6*1000000/AVERAGE('Domestic Mobile Operations'!S7,'Domestic Mobile Operations'!R7)/3</f>
        <v>91.057054887762732</v>
      </c>
      <c r="T99" s="161">
        <f>'Reported Group Highlights'!T6*1000000/AVERAGE('Domestic Mobile Operations'!T7,'Domestic Mobile Operations'!S7)/3</f>
        <v>85.552737133822134</v>
      </c>
      <c r="U99" s="161">
        <f>'Reported Group Highlights'!U6*1000000/AVERAGE('Domestic Mobile Operations'!U7,'Domestic Mobile Operations'!T7)/3</f>
        <v>82.791429570788964</v>
      </c>
      <c r="V99" s="190" t="s">
        <v>218</v>
      </c>
      <c r="W99" s="190" t="s">
        <v>218</v>
      </c>
      <c r="X99" s="190" t="s">
        <v>218</v>
      </c>
      <c r="Y99" s="190" t="s">
        <v>218</v>
      </c>
      <c r="Z99" s="190" t="s">
        <v>218</v>
      </c>
      <c r="AA99" s="190" t="s">
        <v>218</v>
      </c>
      <c r="AB99" s="190" t="s">
        <v>218</v>
      </c>
      <c r="AC99" s="190" t="s">
        <v>218</v>
      </c>
      <c r="AD99" s="190" t="s">
        <v>218</v>
      </c>
      <c r="AE99" s="190" t="s">
        <v>218</v>
      </c>
      <c r="AF99" s="190" t="s">
        <v>218</v>
      </c>
      <c r="AG99" s="190" t="s">
        <v>218</v>
      </c>
      <c r="AH99" s="190" t="s">
        <v>218</v>
      </c>
      <c r="AI99" s="190" t="s">
        <v>218</v>
      </c>
      <c r="AJ99" s="190" t="s">
        <v>218</v>
      </c>
      <c r="AK99" s="190" t="s">
        <v>218</v>
      </c>
      <c r="AL99" s="190" t="s">
        <v>218</v>
      </c>
      <c r="AM99" s="190" t="s">
        <v>218</v>
      </c>
      <c r="AN99" s="190" t="s">
        <v>218</v>
      </c>
      <c r="AO99" s="190" t="s">
        <v>218</v>
      </c>
      <c r="AP99" s="190" t="s">
        <v>218</v>
      </c>
      <c r="AQ99" s="190" t="s">
        <v>218</v>
      </c>
      <c r="AR99" s="190" t="s">
        <v>218</v>
      </c>
      <c r="AS99" s="190" t="s">
        <v>218</v>
      </c>
      <c r="AT99" s="190" t="s">
        <v>218</v>
      </c>
      <c r="AU99" s="43"/>
    </row>
    <row r="100" spans="1:48">
      <c r="A100" s="15" t="s">
        <v>63</v>
      </c>
      <c r="B100" s="109"/>
      <c r="C100" s="109"/>
      <c r="D100" s="109"/>
      <c r="E100" s="109"/>
      <c r="F100" s="109"/>
      <c r="G100" s="110">
        <f>G99/C99-1</f>
        <v>-0.20157753708841974</v>
      </c>
      <c r="H100" s="110">
        <f>H99/D99-1</f>
        <v>-0.22533549750123583</v>
      </c>
      <c r="I100" s="110">
        <f>I99/E99-1</f>
        <v>-0.19616349158204083</v>
      </c>
      <c r="J100" s="110">
        <f>J99/F99-1</f>
        <v>-0.12763917475125786</v>
      </c>
      <c r="K100" s="110">
        <f t="shared" ref="K100:R100" si="36">K99/G99-1</f>
        <v>-7.2576605791105475E-2</v>
      </c>
      <c r="L100" s="110">
        <f t="shared" si="36"/>
        <v>-3.8318912144107209E-2</v>
      </c>
      <c r="M100" s="110">
        <f t="shared" si="36"/>
        <v>-2.3316372267990881E-2</v>
      </c>
      <c r="N100" s="110">
        <f t="shared" si="36"/>
        <v>-6.9637076263546649E-2</v>
      </c>
      <c r="O100" s="110">
        <f t="shared" si="36"/>
        <v>-0.14392907628056339</v>
      </c>
      <c r="P100" s="111">
        <f t="shared" si="36"/>
        <v>-0.15180368787572984</v>
      </c>
      <c r="Q100" s="111">
        <f t="shared" si="36"/>
        <v>-0.17449627920396338</v>
      </c>
      <c r="R100" s="111">
        <f t="shared" si="36"/>
        <v>-0.20158338074383397</v>
      </c>
      <c r="S100" s="111">
        <f>S99/O99-1</f>
        <v>-0.16823258519309259</v>
      </c>
      <c r="T100" s="111">
        <f>T99/P99-1</f>
        <v>-0.18622980355912677</v>
      </c>
      <c r="U100" s="111">
        <f>U99/Q99-1</f>
        <v>-0.18506681488528842</v>
      </c>
      <c r="V100" s="130"/>
      <c r="W100" s="130"/>
      <c r="X100" s="130"/>
      <c r="Y100" s="130"/>
      <c r="Z100" s="130"/>
      <c r="AA100" s="130"/>
      <c r="AB100" s="130"/>
      <c r="AC100" s="130"/>
      <c r="AD100" s="130"/>
      <c r="AE100" s="130"/>
      <c r="AF100" s="130"/>
      <c r="AG100" s="130"/>
      <c r="AH100" s="130"/>
      <c r="AI100" s="130"/>
      <c r="AJ100" s="130"/>
      <c r="AK100" s="130"/>
      <c r="AL100" s="130"/>
      <c r="AM100" s="130"/>
      <c r="AN100" s="130"/>
      <c r="AO100" s="130"/>
      <c r="AP100" s="130"/>
      <c r="AQ100" s="130"/>
      <c r="AR100" s="130"/>
      <c r="AS100" s="130"/>
      <c r="AT100" s="130"/>
      <c r="AU100" s="43"/>
    </row>
    <row r="101" spans="1:48">
      <c r="B101" s="109"/>
      <c r="C101" s="109"/>
      <c r="D101" s="109"/>
      <c r="E101" s="109"/>
      <c r="F101" s="109"/>
      <c r="G101" s="109"/>
      <c r="H101" s="109"/>
      <c r="I101" s="109"/>
      <c r="J101" s="109"/>
      <c r="K101" s="109"/>
      <c r="L101" s="109"/>
      <c r="M101" s="109"/>
      <c r="N101" s="109"/>
      <c r="O101" s="109"/>
      <c r="P101" s="130"/>
      <c r="Q101" s="130"/>
      <c r="R101" s="130"/>
      <c r="S101" s="130"/>
      <c r="T101" s="130"/>
      <c r="U101" s="130"/>
      <c r="V101" s="130"/>
      <c r="W101" s="130"/>
      <c r="X101" s="130"/>
      <c r="Y101" s="130"/>
      <c r="Z101" s="130"/>
      <c r="AA101" s="130"/>
      <c r="AB101" s="130"/>
      <c r="AC101" s="130"/>
      <c r="AD101" s="130"/>
      <c r="AE101" s="130"/>
      <c r="AF101" s="130"/>
      <c r="AG101" s="130"/>
      <c r="AH101" s="130"/>
      <c r="AI101" s="130"/>
      <c r="AJ101" s="130"/>
      <c r="AK101" s="130"/>
      <c r="AL101" s="130"/>
      <c r="AM101" s="130"/>
      <c r="AN101" s="130"/>
      <c r="AO101" s="130"/>
      <c r="AP101" s="130"/>
      <c r="AQ101" s="130"/>
      <c r="AR101" s="130"/>
      <c r="AS101" s="130"/>
      <c r="AT101" s="130"/>
      <c r="AU101" s="43"/>
    </row>
    <row r="102" spans="1:48" s="61" customFormat="1">
      <c r="A102" s="58" t="s">
        <v>16</v>
      </c>
      <c r="B102" s="187"/>
      <c r="C102" s="187"/>
      <c r="D102" s="187"/>
      <c r="E102" s="187"/>
      <c r="F102" s="187"/>
      <c r="G102" s="187"/>
      <c r="H102" s="187"/>
      <c r="I102" s="187"/>
      <c r="J102" s="187"/>
      <c r="K102" s="187"/>
      <c r="L102" s="187"/>
      <c r="M102" s="187"/>
      <c r="N102" s="187"/>
      <c r="O102" s="187"/>
      <c r="P102" s="187"/>
      <c r="Q102" s="187"/>
      <c r="R102" s="187"/>
      <c r="S102" s="187"/>
      <c r="T102" s="187"/>
      <c r="U102" s="187"/>
      <c r="V102" s="187"/>
      <c r="W102" s="187"/>
      <c r="X102" s="187"/>
      <c r="Y102" s="187"/>
      <c r="Z102" s="187"/>
      <c r="AA102" s="187"/>
      <c r="AB102" s="187"/>
      <c r="AC102" s="187"/>
      <c r="AD102" s="187"/>
      <c r="AE102" s="187"/>
      <c r="AF102" s="187"/>
      <c r="AG102" s="187"/>
      <c r="AH102" s="187"/>
      <c r="AI102" s="187"/>
      <c r="AJ102" s="187"/>
      <c r="AK102" s="187"/>
      <c r="AL102" s="187"/>
      <c r="AM102" s="187"/>
      <c r="AN102" s="187"/>
      <c r="AO102" s="187"/>
      <c r="AP102" s="187"/>
      <c r="AQ102" s="187"/>
      <c r="AR102" s="187"/>
      <c r="AS102" s="187"/>
      <c r="AT102" s="187"/>
      <c r="AU102" s="188"/>
      <c r="AV102" s="58"/>
    </row>
    <row r="103" spans="1:48">
      <c r="B103" s="108"/>
      <c r="C103" s="108"/>
      <c r="D103" s="108"/>
      <c r="E103" s="108"/>
      <c r="F103" s="108"/>
      <c r="G103" s="108"/>
      <c r="H103" s="108"/>
      <c r="I103" s="108"/>
      <c r="J103" s="108"/>
      <c r="K103" s="108"/>
      <c r="L103" s="108"/>
      <c r="M103" s="108"/>
      <c r="N103" s="108"/>
      <c r="O103" s="108"/>
      <c r="P103" s="190"/>
      <c r="Q103" s="190"/>
      <c r="R103" s="190"/>
      <c r="S103" s="190"/>
      <c r="T103" s="190"/>
      <c r="U103" s="190"/>
      <c r="V103" s="190"/>
      <c r="W103" s="190"/>
      <c r="X103" s="190"/>
      <c r="Y103" s="190"/>
      <c r="Z103" s="190"/>
      <c r="AA103" s="190"/>
      <c r="AB103" s="190"/>
      <c r="AC103" s="190"/>
      <c r="AD103" s="190"/>
      <c r="AE103" s="190"/>
      <c r="AF103" s="190"/>
      <c r="AG103" s="190"/>
      <c r="AH103" s="190"/>
      <c r="AI103" s="190"/>
      <c r="AJ103" s="190"/>
      <c r="AK103" s="190"/>
      <c r="AL103" s="190"/>
      <c r="AM103" s="190"/>
      <c r="AN103" s="190"/>
      <c r="AO103" s="190"/>
      <c r="AP103" s="190"/>
      <c r="AQ103" s="190"/>
      <c r="AR103" s="190"/>
      <c r="AS103" s="190"/>
      <c r="AT103" s="190"/>
      <c r="AU103" s="43"/>
    </row>
    <row r="104" spans="1:48" ht="15" thickBot="1">
      <c r="A104" s="15" t="s">
        <v>148</v>
      </c>
      <c r="B104" s="160">
        <f t="shared" ref="B104:S104" si="37">B7*B17</f>
        <v>12700000</v>
      </c>
      <c r="C104" s="160">
        <f t="shared" si="37"/>
        <v>12700000</v>
      </c>
      <c r="D104" s="160">
        <f t="shared" si="37"/>
        <v>13000000</v>
      </c>
      <c r="E104" s="160">
        <f t="shared" si="37"/>
        <v>14000000</v>
      </c>
      <c r="F104" s="160">
        <f t="shared" si="37"/>
        <v>16000000</v>
      </c>
      <c r="G104" s="160">
        <f t="shared" si="37"/>
        <v>17000000</v>
      </c>
      <c r="H104" s="160">
        <f t="shared" si="37"/>
        <v>18200000</v>
      </c>
      <c r="I104" s="160">
        <f t="shared" si="37"/>
        <v>19700000</v>
      </c>
      <c r="J104" s="160">
        <f t="shared" si="37"/>
        <v>20600000</v>
      </c>
      <c r="K104" s="160">
        <f t="shared" si="37"/>
        <v>19800000</v>
      </c>
      <c r="L104" s="160">
        <f t="shared" si="37"/>
        <v>20300000</v>
      </c>
      <c r="M104" s="160">
        <f t="shared" si="37"/>
        <v>20799999.999999996</v>
      </c>
      <c r="N104" s="160">
        <f t="shared" si="37"/>
        <v>22300000</v>
      </c>
      <c r="O104" s="160">
        <f t="shared" si="37"/>
        <v>22100000</v>
      </c>
      <c r="P104" s="161">
        <f t="shared" si="37"/>
        <v>22727837.999999996</v>
      </c>
      <c r="Q104" s="161">
        <f t="shared" si="37"/>
        <v>23387783.999999996</v>
      </c>
      <c r="R104" s="161">
        <f t="shared" si="37"/>
        <v>23982202</v>
      </c>
      <c r="S104" s="161">
        <f t="shared" si="37"/>
        <v>23474630</v>
      </c>
      <c r="T104" s="161">
        <f t="shared" ref="T104:Y104" si="38">T7*T17</f>
        <v>23308054</v>
      </c>
      <c r="U104" s="161">
        <f t="shared" si="38"/>
        <v>23250000</v>
      </c>
      <c r="V104" s="161">
        <f t="shared" si="38"/>
        <v>24030000</v>
      </c>
      <c r="W104" s="161">
        <f t="shared" si="38"/>
        <v>24457767</v>
      </c>
      <c r="X104" s="161">
        <f t="shared" si="38"/>
        <v>24794670</v>
      </c>
      <c r="Y104" s="161">
        <f t="shared" si="38"/>
        <v>25524904</v>
      </c>
      <c r="Z104" s="161">
        <f t="shared" ref="Z104:AM104" si="39">Z7*Z17</f>
        <v>25724234</v>
      </c>
      <c r="AA104" s="161">
        <f t="shared" si="39"/>
        <v>26122572</v>
      </c>
      <c r="AB104" s="161">
        <f t="shared" si="39"/>
        <v>26597184</v>
      </c>
      <c r="AC104" s="161">
        <f t="shared" si="39"/>
        <v>27224942.400000002</v>
      </c>
      <c r="AD104" s="161">
        <f t="shared" si="39"/>
        <v>26710308.900000002</v>
      </c>
      <c r="AE104" s="161">
        <f t="shared" si="39"/>
        <v>27483266</v>
      </c>
      <c r="AF104" s="161">
        <f t="shared" si="39"/>
        <v>26857624</v>
      </c>
      <c r="AG104" s="161">
        <f t="shared" si="39"/>
        <v>27638345.600000001</v>
      </c>
      <c r="AH104" s="161">
        <f t="shared" si="39"/>
        <v>29723134.499999996</v>
      </c>
      <c r="AI104" s="161">
        <f t="shared" si="39"/>
        <v>32252340.199999999</v>
      </c>
      <c r="AJ104" s="161">
        <f t="shared" si="39"/>
        <v>31782951.199999999</v>
      </c>
      <c r="AK104" s="161">
        <f t="shared" si="39"/>
        <v>31102273.5</v>
      </c>
      <c r="AL104" s="161">
        <f t="shared" si="39"/>
        <v>31236239.999999996</v>
      </c>
      <c r="AM104" s="161">
        <f t="shared" si="39"/>
        <v>31853079.999999996</v>
      </c>
      <c r="AN104" s="161">
        <f t="shared" ref="AN104:AS104" si="40">AN7*AN17</f>
        <v>31963189.999999996</v>
      </c>
      <c r="AO104" s="161">
        <f t="shared" si="40"/>
        <v>32669301</v>
      </c>
      <c r="AP104" s="161">
        <f t="shared" si="40"/>
        <v>33668403</v>
      </c>
      <c r="AQ104" s="161">
        <f t="shared" si="40"/>
        <v>32627664</v>
      </c>
      <c r="AR104" s="161">
        <f t="shared" si="40"/>
        <v>32448281</v>
      </c>
      <c r="AS104" s="161">
        <f t="shared" si="40"/>
        <v>30952300</v>
      </c>
      <c r="AT104" s="161">
        <f t="shared" ref="AT104" si="41">AT7*AT17</f>
        <v>30505000.000000004</v>
      </c>
      <c r="AU104" s="43"/>
    </row>
    <row r="105" spans="1:48" ht="15" thickBot="1">
      <c r="A105" s="15" t="s">
        <v>149</v>
      </c>
      <c r="B105" s="108"/>
      <c r="C105" s="160">
        <f t="shared" ref="C105:U105" si="42">C104-B104</f>
        <v>0</v>
      </c>
      <c r="D105" s="160">
        <f t="shared" si="42"/>
        <v>300000</v>
      </c>
      <c r="E105" s="160">
        <f t="shared" si="42"/>
        <v>1000000</v>
      </c>
      <c r="F105" s="160">
        <f t="shared" si="42"/>
        <v>2000000</v>
      </c>
      <c r="G105" s="160">
        <f t="shared" si="42"/>
        <v>1000000</v>
      </c>
      <c r="H105" s="160">
        <f t="shared" si="42"/>
        <v>1200000</v>
      </c>
      <c r="I105" s="160">
        <f t="shared" si="42"/>
        <v>1500000</v>
      </c>
      <c r="J105" s="160">
        <f t="shared" si="42"/>
        <v>900000</v>
      </c>
      <c r="K105" s="160">
        <f t="shared" si="42"/>
        <v>-800000</v>
      </c>
      <c r="L105" s="160">
        <f t="shared" si="42"/>
        <v>500000</v>
      </c>
      <c r="M105" s="160">
        <f t="shared" si="42"/>
        <v>499999.99999999627</v>
      </c>
      <c r="N105" s="160">
        <f t="shared" si="42"/>
        <v>1500000.0000000037</v>
      </c>
      <c r="O105" s="160">
        <f t="shared" si="42"/>
        <v>-200000</v>
      </c>
      <c r="P105" s="161">
        <f t="shared" si="42"/>
        <v>627837.99999999627</v>
      </c>
      <c r="Q105" s="191">
        <f t="shared" si="42"/>
        <v>659946</v>
      </c>
      <c r="R105" s="192">
        <f t="shared" si="42"/>
        <v>594418.00000000373</v>
      </c>
      <c r="S105" s="192">
        <f t="shared" si="42"/>
        <v>-507572</v>
      </c>
      <c r="T105" s="192">
        <f t="shared" si="42"/>
        <v>-166576</v>
      </c>
      <c r="U105" s="192">
        <f t="shared" si="42"/>
        <v>-58054</v>
      </c>
      <c r="V105" s="192">
        <f t="shared" ref="V105:AG105" si="43">V104-U104</f>
        <v>780000</v>
      </c>
      <c r="W105" s="192">
        <f t="shared" si="43"/>
        <v>427767</v>
      </c>
      <c r="X105" s="192">
        <f t="shared" si="43"/>
        <v>336903</v>
      </c>
      <c r="Y105" s="192">
        <f t="shared" si="43"/>
        <v>730234</v>
      </c>
      <c r="Z105" s="192">
        <f t="shared" si="43"/>
        <v>199330</v>
      </c>
      <c r="AA105" s="192">
        <f t="shared" si="43"/>
        <v>398338</v>
      </c>
      <c r="AB105" s="192">
        <f t="shared" si="43"/>
        <v>474612</v>
      </c>
      <c r="AC105" s="192">
        <f t="shared" si="43"/>
        <v>627758.40000000224</v>
      </c>
      <c r="AD105" s="192">
        <f>AD104-AC104</f>
        <v>-514633.5</v>
      </c>
      <c r="AE105" s="192">
        <f t="shared" si="43"/>
        <v>772957.09999999776</v>
      </c>
      <c r="AF105" s="192">
        <f t="shared" si="43"/>
        <v>-625642</v>
      </c>
      <c r="AG105" s="192">
        <f t="shared" si="43"/>
        <v>780721.60000000149</v>
      </c>
      <c r="AH105" s="192">
        <f t="shared" ref="AH105:AT105" si="44">AH104-AG104</f>
        <v>2084788.8999999948</v>
      </c>
      <c r="AI105" s="192">
        <f t="shared" si="44"/>
        <v>2529205.700000003</v>
      </c>
      <c r="AJ105" s="192">
        <f t="shared" si="44"/>
        <v>-469389</v>
      </c>
      <c r="AK105" s="192">
        <f t="shared" si="44"/>
        <v>-680677.69999999925</v>
      </c>
      <c r="AL105" s="192">
        <f t="shared" si="44"/>
        <v>133966.49999999627</v>
      </c>
      <c r="AM105" s="192">
        <f t="shared" si="44"/>
        <v>616840</v>
      </c>
      <c r="AN105" s="192">
        <f t="shared" si="44"/>
        <v>110110</v>
      </c>
      <c r="AO105" s="192">
        <f t="shared" si="44"/>
        <v>706111.00000000373</v>
      </c>
      <c r="AP105" s="192">
        <f t="shared" si="44"/>
        <v>999102</v>
      </c>
      <c r="AQ105" s="192">
        <f t="shared" si="44"/>
        <v>-1040739</v>
      </c>
      <c r="AR105" s="192">
        <f t="shared" si="44"/>
        <v>-179383</v>
      </c>
      <c r="AS105" s="192">
        <f t="shared" si="44"/>
        <v>-1495981</v>
      </c>
      <c r="AT105" s="192">
        <f t="shared" si="44"/>
        <v>-447299.99999999627</v>
      </c>
      <c r="AU105" s="43"/>
    </row>
    <row r="106" spans="1:48">
      <c r="A106" s="15" t="s">
        <v>15</v>
      </c>
      <c r="B106" s="109"/>
      <c r="C106" s="109"/>
      <c r="D106" s="109"/>
      <c r="E106" s="109"/>
      <c r="F106" s="110">
        <f>F104/B104-1</f>
        <v>0.25984251968503935</v>
      </c>
      <c r="G106" s="110">
        <f t="shared" ref="G106:U106" si="45">G104/C104-1</f>
        <v>0.3385826771653544</v>
      </c>
      <c r="H106" s="110">
        <f t="shared" si="45"/>
        <v>0.39999999999999991</v>
      </c>
      <c r="I106" s="110">
        <f t="shared" si="45"/>
        <v>0.40714285714285725</v>
      </c>
      <c r="J106" s="110">
        <f t="shared" si="45"/>
        <v>0.28750000000000009</v>
      </c>
      <c r="K106" s="110">
        <f t="shared" si="45"/>
        <v>0.16470588235294126</v>
      </c>
      <c r="L106" s="110">
        <f t="shared" si="45"/>
        <v>0.11538461538461542</v>
      </c>
      <c r="M106" s="110">
        <f t="shared" si="45"/>
        <v>5.5837563451776484E-2</v>
      </c>
      <c r="N106" s="110">
        <f t="shared" si="45"/>
        <v>8.2524271844660158E-2</v>
      </c>
      <c r="O106" s="110">
        <f t="shared" si="45"/>
        <v>0.11616161616161613</v>
      </c>
      <c r="P106" s="111">
        <f t="shared" si="45"/>
        <v>0.11959793103448257</v>
      </c>
      <c r="Q106" s="111">
        <f t="shared" si="45"/>
        <v>0.12441269230769225</v>
      </c>
      <c r="R106" s="111">
        <f t="shared" si="45"/>
        <v>7.5435067264574052E-2</v>
      </c>
      <c r="S106" s="111">
        <f t="shared" si="45"/>
        <v>6.2200452488687885E-2</v>
      </c>
      <c r="T106" s="111">
        <f t="shared" si="45"/>
        <v>2.5528869045969182E-2</v>
      </c>
      <c r="U106" s="111">
        <f t="shared" si="45"/>
        <v>-5.8912806788362637E-3</v>
      </c>
      <c r="V106" s="111">
        <f t="shared" ref="V106:AC106" si="46">V104/R104-1</f>
        <v>1.9930613544161258E-3</v>
      </c>
      <c r="W106" s="111">
        <f t="shared" si="46"/>
        <v>4.1880830496582977E-2</v>
      </c>
      <c r="X106" s="111">
        <f t="shared" si="46"/>
        <v>6.3781214853886992E-2</v>
      </c>
      <c r="Y106" s="111">
        <f t="shared" si="46"/>
        <v>9.784533333333334E-2</v>
      </c>
      <c r="Z106" s="111">
        <f t="shared" si="46"/>
        <v>7.0504952143154442E-2</v>
      </c>
      <c r="AA106" s="111">
        <f t="shared" si="46"/>
        <v>6.8068560797067024E-2</v>
      </c>
      <c r="AB106" s="111">
        <f t="shared" si="46"/>
        <v>7.269764025897496E-2</v>
      </c>
      <c r="AC106" s="111">
        <f t="shared" si="46"/>
        <v>6.6603126107741772E-2</v>
      </c>
      <c r="AD106" s="111">
        <f t="shared" ref="AD106:AT106" si="47">AD104/Z104-1</f>
        <v>3.8332527219275159E-2</v>
      </c>
      <c r="AE106" s="111">
        <f t="shared" si="47"/>
        <v>5.2088821881704384E-2</v>
      </c>
      <c r="AF106" s="111">
        <f t="shared" si="47"/>
        <v>9.7920140718656956E-3</v>
      </c>
      <c r="AG106" s="111">
        <f t="shared" si="47"/>
        <v>1.5184722668136752E-2</v>
      </c>
      <c r="AH106" s="111">
        <f t="shared" si="47"/>
        <v>0.11279635931129173</v>
      </c>
      <c r="AI106" s="111">
        <f t="shared" si="47"/>
        <v>0.17352647243599062</v>
      </c>
      <c r="AJ106" s="111">
        <f t="shared" si="47"/>
        <v>0.18338655720252839</v>
      </c>
      <c r="AK106" s="111">
        <f t="shared" si="47"/>
        <v>0.12533050820523783</v>
      </c>
      <c r="AL106" s="111">
        <f t="shared" si="47"/>
        <v>5.0906659928480869E-2</v>
      </c>
      <c r="AM106" s="111">
        <f t="shared" si="47"/>
        <v>-1.2379262947251335E-2</v>
      </c>
      <c r="AN106" s="111">
        <f t="shared" si="47"/>
        <v>5.670927122714664E-3</v>
      </c>
      <c r="AO106" s="111">
        <f t="shared" si="47"/>
        <v>5.0383053187414095E-2</v>
      </c>
      <c r="AP106" s="111">
        <f t="shared" si="47"/>
        <v>7.7863500856697243E-2</v>
      </c>
      <c r="AQ106" s="111">
        <f t="shared" si="47"/>
        <v>2.4317397250124717E-2</v>
      </c>
      <c r="AR106" s="111">
        <f t="shared" si="47"/>
        <v>1.5176551526928428E-2</v>
      </c>
      <c r="AS106" s="111">
        <f t="shared" si="47"/>
        <v>-5.2557016754046892E-2</v>
      </c>
      <c r="AT106" s="111">
        <f t="shared" si="47"/>
        <v>-9.3957619552076599E-2</v>
      </c>
      <c r="AU106" s="43"/>
    </row>
    <row r="107" spans="1:48">
      <c r="B107" s="109"/>
      <c r="C107" s="109"/>
      <c r="D107" s="109"/>
      <c r="E107" s="109"/>
      <c r="F107" s="109"/>
      <c r="G107" s="109"/>
      <c r="H107" s="109"/>
      <c r="I107" s="109"/>
      <c r="J107" s="109"/>
      <c r="K107" s="109"/>
      <c r="L107" s="109"/>
      <c r="M107" s="109"/>
      <c r="N107" s="109"/>
      <c r="O107" s="109"/>
      <c r="P107" s="130"/>
      <c r="Q107" s="130"/>
      <c r="R107" s="130"/>
      <c r="S107" s="130"/>
      <c r="T107" s="130"/>
      <c r="U107" s="130"/>
      <c r="V107" s="130"/>
      <c r="W107" s="130"/>
      <c r="X107" s="130"/>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43"/>
    </row>
    <row r="108" spans="1:48">
      <c r="A108" s="15" t="s">
        <v>147</v>
      </c>
      <c r="B108" s="108"/>
      <c r="C108" s="160">
        <f>C28*3*C104/1000</f>
        <v>11048.999999999998</v>
      </c>
      <c r="D108" s="160">
        <f t="shared" ref="D108:S108" si="48">D28*3*D104/1000</f>
        <v>15990</v>
      </c>
      <c r="E108" s="160">
        <f t="shared" si="48"/>
        <v>23520.000000000004</v>
      </c>
      <c r="F108" s="160">
        <f t="shared" si="48"/>
        <v>36000</v>
      </c>
      <c r="G108" s="160">
        <f t="shared" si="48"/>
        <v>49470</v>
      </c>
      <c r="H108" s="160">
        <f t="shared" si="48"/>
        <v>70980</v>
      </c>
      <c r="I108" s="160">
        <f t="shared" si="48"/>
        <v>87467.999999999985</v>
      </c>
      <c r="J108" s="160">
        <f t="shared" si="48"/>
        <v>100734</v>
      </c>
      <c r="K108" s="160">
        <f t="shared" si="48"/>
        <v>95040.000000000015</v>
      </c>
      <c r="L108" s="160">
        <f t="shared" si="48"/>
        <v>107793.00000000001</v>
      </c>
      <c r="M108" s="160">
        <f t="shared" si="48"/>
        <v>124799.99999999997</v>
      </c>
      <c r="N108" s="160">
        <f t="shared" si="48"/>
        <v>144504</v>
      </c>
      <c r="O108" s="160">
        <f t="shared" si="48"/>
        <v>171717</v>
      </c>
      <c r="P108" s="161">
        <f t="shared" si="48"/>
        <v>201823.20143999995</v>
      </c>
      <c r="Q108" s="161">
        <f t="shared" si="48"/>
        <v>251184.80015999996</v>
      </c>
      <c r="R108" s="161">
        <f t="shared" si="48"/>
        <v>285628.02581999998</v>
      </c>
      <c r="S108" s="161">
        <f t="shared" si="48"/>
        <v>333104.99970000004</v>
      </c>
      <c r="T108" s="161">
        <f t="shared" ref="T108:Y108" si="49">T28*3*T104/1000</f>
        <v>412552.55580000009</v>
      </c>
      <c r="U108" s="161">
        <f t="shared" si="49"/>
        <v>467325.00000000006</v>
      </c>
      <c r="V108" s="161">
        <f t="shared" si="49"/>
        <v>547883.99999999988</v>
      </c>
      <c r="W108" s="161">
        <f t="shared" si="49"/>
        <v>653022.37890000013</v>
      </c>
      <c r="X108" s="161">
        <f t="shared" si="49"/>
        <v>751278.50099999993</v>
      </c>
      <c r="Y108" s="161">
        <f t="shared" si="49"/>
        <v>834664.36080000002</v>
      </c>
      <c r="Z108" s="161">
        <f t="shared" ref="Z108:AM108" si="50">Z28*3*Z104/1000</f>
        <v>879768.80280000006</v>
      </c>
      <c r="AA108" s="161">
        <f t="shared" si="50"/>
        <v>901228.73400000005</v>
      </c>
      <c r="AB108" s="161">
        <f t="shared" si="50"/>
        <v>965477.77919999987</v>
      </c>
      <c r="AC108" s="161">
        <f t="shared" si="50"/>
        <v>1037270.3054399999</v>
      </c>
      <c r="AD108" s="161">
        <f t="shared" si="50"/>
        <v>1177924.62249</v>
      </c>
      <c r="AE108" s="161">
        <f t="shared" si="50"/>
        <v>1401646.5660000001</v>
      </c>
      <c r="AF108" s="161">
        <f t="shared" si="50"/>
        <v>1384241.94096</v>
      </c>
      <c r="AG108" s="161">
        <f t="shared" si="50"/>
        <v>1492470.6624</v>
      </c>
      <c r="AH108" s="161">
        <f t="shared" si="50"/>
        <v>1621991.449665</v>
      </c>
      <c r="AI108" s="161">
        <f t="shared" si="50"/>
        <v>1905145.7356140001</v>
      </c>
      <c r="AJ108" s="161">
        <f t="shared" si="50"/>
        <v>2154884.09136</v>
      </c>
      <c r="AK108" s="161">
        <f t="shared" si="50"/>
        <v>2323339.8304499998</v>
      </c>
      <c r="AL108" s="161">
        <f t="shared" si="50"/>
        <v>2492651.952</v>
      </c>
      <c r="AM108" s="161">
        <f t="shared" si="50"/>
        <v>2675658.7199999997</v>
      </c>
      <c r="AN108" s="161">
        <f t="shared" ref="AN108:AS108" si="51">AN28*3*AN104/1000</f>
        <v>2838331.2719999999</v>
      </c>
      <c r="AO108" s="161">
        <f t="shared" si="51"/>
        <v>3087248.9445000002</v>
      </c>
      <c r="AP108" s="161">
        <f t="shared" si="51"/>
        <v>3232166.6880000001</v>
      </c>
      <c r="AQ108" s="161">
        <f t="shared" si="51"/>
        <v>3161620.6415999997</v>
      </c>
      <c r="AR108" s="161">
        <f t="shared" si="51"/>
        <v>3212379.8190000001</v>
      </c>
      <c r="AS108" s="161">
        <f t="shared" si="51"/>
        <v>3101420.4599999995</v>
      </c>
      <c r="AT108" s="161">
        <f t="shared" ref="AT108" si="52">AT28*3*AT104/1000</f>
        <v>3084055.5000000005</v>
      </c>
      <c r="AU108" s="43"/>
    </row>
    <row r="109" spans="1:48">
      <c r="A109" s="15" t="s">
        <v>10</v>
      </c>
      <c r="B109" s="109"/>
      <c r="C109" s="109"/>
      <c r="D109" s="109"/>
      <c r="E109" s="109"/>
      <c r="F109" s="109" t="e">
        <f>F108/B108-1</f>
        <v>#DIV/0!</v>
      </c>
      <c r="G109" s="110">
        <f t="shared" ref="G109:U109" si="53">G108/C108-1</f>
        <v>3.4773282650013586</v>
      </c>
      <c r="H109" s="110">
        <f t="shared" si="53"/>
        <v>3.4390243902439028</v>
      </c>
      <c r="I109" s="110">
        <f t="shared" si="53"/>
        <v>2.7188775510204071</v>
      </c>
      <c r="J109" s="110">
        <f t="shared" si="53"/>
        <v>1.7981666666666665</v>
      </c>
      <c r="K109" s="110">
        <f t="shared" si="53"/>
        <v>0.92116434202547026</v>
      </c>
      <c r="L109" s="110">
        <f t="shared" si="53"/>
        <v>0.51863905325443804</v>
      </c>
      <c r="M109" s="110">
        <f t="shared" si="53"/>
        <v>0.42680751817807638</v>
      </c>
      <c r="N109" s="110">
        <f t="shared" si="53"/>
        <v>0.43451069152421229</v>
      </c>
      <c r="O109" s="110">
        <f t="shared" si="53"/>
        <v>0.80678661616161595</v>
      </c>
      <c r="P109" s="111">
        <f t="shared" si="53"/>
        <v>0.87232196376387994</v>
      </c>
      <c r="Q109" s="111">
        <f t="shared" si="53"/>
        <v>1.0126987192307695</v>
      </c>
      <c r="R109" s="111">
        <f t="shared" si="53"/>
        <v>0.97660982270386976</v>
      </c>
      <c r="S109" s="111">
        <f t="shared" si="53"/>
        <v>0.93984870280752664</v>
      </c>
      <c r="T109" s="111">
        <f t="shared" si="53"/>
        <v>1.0441284889767637</v>
      </c>
      <c r="U109" s="111">
        <f t="shared" si="53"/>
        <v>0.86048279872955247</v>
      </c>
      <c r="V109" s="111">
        <f t="shared" ref="V109:AC109" si="54">V108/R108-1</f>
        <v>0.91817311493540577</v>
      </c>
      <c r="W109" s="111">
        <f t="shared" si="54"/>
        <v>0.96041001932760861</v>
      </c>
      <c r="X109" s="111">
        <f t="shared" si="54"/>
        <v>0.82104919830919587</v>
      </c>
      <c r="Y109" s="111">
        <f t="shared" si="54"/>
        <v>0.7860468855721392</v>
      </c>
      <c r="Z109" s="111">
        <f t="shared" si="54"/>
        <v>0.605757428214732</v>
      </c>
      <c r="AA109" s="111">
        <f t="shared" si="54"/>
        <v>0.38008858979396276</v>
      </c>
      <c r="AB109" s="111">
        <f t="shared" si="54"/>
        <v>0.28511301456768279</v>
      </c>
      <c r="AC109" s="111">
        <f t="shared" si="54"/>
        <v>0.24273942216223099</v>
      </c>
      <c r="AD109" s="111">
        <f t="shared" ref="AD109:AT109" si="55">AD108/Z108-1</f>
        <v>0.33890246930906498</v>
      </c>
      <c r="AE109" s="111">
        <f t="shared" si="55"/>
        <v>0.55526173669469348</v>
      </c>
      <c r="AF109" s="111">
        <f t="shared" si="55"/>
        <v>0.43373775221112854</v>
      </c>
      <c r="AG109" s="111">
        <f t="shared" si="55"/>
        <v>0.43884448882098148</v>
      </c>
      <c r="AH109" s="111">
        <f t="shared" si="55"/>
        <v>0.37699086910696611</v>
      </c>
      <c r="AI109" s="111">
        <f t="shared" si="55"/>
        <v>0.3592197789567444</v>
      </c>
      <c r="AJ109" s="111">
        <f t="shared" si="55"/>
        <v>0.55672504032462977</v>
      </c>
      <c r="AK109" s="111">
        <f t="shared" si="55"/>
        <v>0.55670720301724552</v>
      </c>
      <c r="AL109" s="111">
        <f t="shared" si="55"/>
        <v>0.53678489027474408</v>
      </c>
      <c r="AM109" s="111">
        <f t="shared" si="55"/>
        <v>0.40443781805368006</v>
      </c>
      <c r="AN109" s="111">
        <f t="shared" si="55"/>
        <v>0.31716192224921924</v>
      </c>
      <c r="AO109" s="111">
        <f t="shared" si="55"/>
        <v>0.3287978383696204</v>
      </c>
      <c r="AP109" s="111">
        <f t="shared" si="55"/>
        <v>0.2966778957674554</v>
      </c>
      <c r="AQ109" s="111">
        <f t="shared" si="55"/>
        <v>0.18162328325639376</v>
      </c>
      <c r="AR109" s="111">
        <f t="shared" si="55"/>
        <v>0.13178466893204854</v>
      </c>
      <c r="AS109" s="111">
        <f t="shared" si="55"/>
        <v>4.5903377909468634E-3</v>
      </c>
      <c r="AT109" s="111">
        <f t="shared" si="55"/>
        <v>-4.5824118090780686E-2</v>
      </c>
      <c r="AU109" s="43"/>
      <c r="AV109" s="30"/>
    </row>
    <row r="110" spans="1:48">
      <c r="B110" s="109"/>
      <c r="C110" s="109"/>
      <c r="D110" s="109"/>
      <c r="E110" s="109"/>
      <c r="F110" s="109"/>
      <c r="G110" s="109"/>
      <c r="H110" s="109"/>
      <c r="I110" s="109"/>
      <c r="J110" s="109"/>
      <c r="K110" s="109"/>
      <c r="L110" s="109"/>
      <c r="M110" s="109"/>
      <c r="N110" s="109"/>
      <c r="O110" s="109"/>
      <c r="P110" s="130"/>
      <c r="Q110" s="130"/>
      <c r="R110" s="130"/>
      <c r="S110" s="130"/>
      <c r="T110" s="130"/>
      <c r="U110" s="130"/>
      <c r="V110" s="130"/>
      <c r="W110" s="130"/>
      <c r="X110" s="130"/>
      <c r="Y110" s="130"/>
      <c r="Z110" s="130"/>
      <c r="AA110" s="130"/>
      <c r="AB110" s="130"/>
      <c r="AC110" s="130"/>
      <c r="AD110" s="130"/>
      <c r="AE110" s="130"/>
      <c r="AF110" s="130"/>
      <c r="AG110" s="130"/>
      <c r="AH110" s="130"/>
      <c r="AI110" s="130"/>
      <c r="AJ110" s="130"/>
      <c r="AK110" s="130"/>
      <c r="AL110" s="130"/>
      <c r="AM110" s="130"/>
      <c r="AN110" s="130"/>
      <c r="AO110" s="130"/>
      <c r="AP110" s="130"/>
      <c r="AQ110" s="130"/>
      <c r="AR110" s="130"/>
      <c r="AS110" s="130"/>
      <c r="AT110" s="130"/>
      <c r="AU110" s="43"/>
      <c r="AV110" s="30"/>
    </row>
    <row r="111" spans="1:48">
      <c r="A111" s="15" t="s">
        <v>150</v>
      </c>
      <c r="B111" s="162">
        <f>'Reported Group Highlights'!B7*1000000/AVERAGE('Domestic Mobile Operations'!A7:B7)/3</f>
        <v>67.198210273158239</v>
      </c>
      <c r="C111" s="162">
        <f>'Reported Group Highlights'!C7*1000000/AVERAGE('Domestic Mobile Operations'!B7:C7)/3</f>
        <v>69.234132321904625</v>
      </c>
      <c r="D111" s="162">
        <f>'Reported Group Highlights'!D7*1000000/AVERAGE('Domestic Mobile Operations'!C7:D7)/3</f>
        <v>68.152595013771062</v>
      </c>
      <c r="E111" s="162">
        <f>'Reported Group Highlights'!E7*1000000/AVERAGE('Domestic Mobile Operations'!D7:E7)/3</f>
        <v>67.995482542778319</v>
      </c>
      <c r="F111" s="162">
        <f>'Reported Group Highlights'!F7*1000000/AVERAGE('Domestic Mobile Operations'!E7:F7)/3</f>
        <v>74.044815905154465</v>
      </c>
      <c r="G111" s="162">
        <f>'Reported Group Highlights'!G7*1000000/AVERAGE('Domestic Mobile Operations'!F7:G7)/3</f>
        <v>80.034872262285191</v>
      </c>
      <c r="H111" s="162">
        <f>'Reported Group Highlights'!H7*1000000/AVERAGE('Domestic Mobile Operations'!G7:H7)/3</f>
        <v>84.388574729220309</v>
      </c>
      <c r="I111" s="162">
        <f>'Reported Group Highlights'!I7*1000000/AVERAGE('Domestic Mobile Operations'!H7:I7)/3</f>
        <v>87.744838038295157</v>
      </c>
      <c r="J111" s="162">
        <f>'Reported Group Highlights'!J7*1000000/AVERAGE('Domestic Mobile Operations'!I7:J7)/3</f>
        <v>94.971294395839095</v>
      </c>
      <c r="K111" s="162">
        <f>'Reported Group Highlights'!K7*1000000/AVERAGE('Domestic Mobile Operations'!J7:K7)/3</f>
        <v>105.45273525287293</v>
      </c>
      <c r="L111" s="162">
        <f>'Reported Group Highlights'!L7*1000000/AVERAGE('Domestic Mobile Operations'!K7:L7)/3</f>
        <v>117.79204624352674</v>
      </c>
      <c r="M111" s="162">
        <f>'Reported Group Highlights'!M7*1000000/AVERAGE('Domestic Mobile Operations'!L7:M7)/3</f>
        <v>123.84975036741514</v>
      </c>
      <c r="N111" s="162">
        <f>'Reported Group Highlights'!N7*1000000/AVERAGE('Domestic Mobile Operations'!M7:N7)/3</f>
        <v>127.71793874161898</v>
      </c>
      <c r="O111" s="162">
        <f>'Reported Group Highlights'!O7*1000000/AVERAGE('Domestic Mobile Operations'!N7:O7)/3</f>
        <v>132.16101007494575</v>
      </c>
      <c r="P111" s="163">
        <f>'Reported Group Highlights'!P7*1000000/AVERAGE('Domestic Mobile Operations'!O7:P7)/3</f>
        <v>136.66545617229792</v>
      </c>
      <c r="Q111" s="163">
        <f>'Reported Group Highlights'!Q7*1000000/AVERAGE('Domestic Mobile Operations'!P7:Q7)/3</f>
        <v>142.26632354649797</v>
      </c>
      <c r="R111" s="163">
        <f>'Reported Group Highlights'!R7*1000000/AVERAGE('Domestic Mobile Operations'!Q7:R7)/3</f>
        <v>145.15358904981696</v>
      </c>
      <c r="S111" s="163">
        <f>'Reported Group Highlights'!S7*1000000/AVERAGE('Domestic Mobile Operations'!R7:S7)/3</f>
        <v>153.68754363321759</v>
      </c>
      <c r="T111" s="163">
        <f>'Reported Group Highlights'!T7*1000000/AVERAGE('Domestic Mobile Operations'!S7:T7)/3</f>
        <v>161.74930593265375</v>
      </c>
      <c r="U111" s="163">
        <f>'Reported Group Highlights'!U7*1000000/AVERAGE('Domestic Mobile Operations'!T7:U7)/3</f>
        <v>166.22259221503006</v>
      </c>
      <c r="V111" s="193" t="s">
        <v>218</v>
      </c>
      <c r="W111" s="193" t="s">
        <v>218</v>
      </c>
      <c r="X111" s="193" t="s">
        <v>218</v>
      </c>
      <c r="Y111" s="193" t="s">
        <v>218</v>
      </c>
      <c r="Z111" s="193" t="s">
        <v>218</v>
      </c>
      <c r="AA111" s="193" t="s">
        <v>218</v>
      </c>
      <c r="AB111" s="193" t="s">
        <v>218</v>
      </c>
      <c r="AC111" s="193" t="s">
        <v>218</v>
      </c>
      <c r="AD111" s="193" t="s">
        <v>218</v>
      </c>
      <c r="AE111" s="193" t="s">
        <v>218</v>
      </c>
      <c r="AF111" s="193" t="s">
        <v>218</v>
      </c>
      <c r="AG111" s="193" t="s">
        <v>218</v>
      </c>
      <c r="AH111" s="193" t="s">
        <v>218</v>
      </c>
      <c r="AI111" s="193" t="s">
        <v>218</v>
      </c>
      <c r="AJ111" s="193" t="s">
        <v>218</v>
      </c>
      <c r="AK111" s="193" t="s">
        <v>218</v>
      </c>
      <c r="AL111" s="193" t="s">
        <v>218</v>
      </c>
      <c r="AM111" s="193" t="s">
        <v>218</v>
      </c>
      <c r="AN111" s="193" t="s">
        <v>218</v>
      </c>
      <c r="AO111" s="193" t="s">
        <v>218</v>
      </c>
      <c r="AP111" s="193" t="s">
        <v>218</v>
      </c>
      <c r="AQ111" s="193" t="s">
        <v>218</v>
      </c>
      <c r="AR111" s="193" t="s">
        <v>218</v>
      </c>
      <c r="AS111" s="193" t="s">
        <v>218</v>
      </c>
      <c r="AT111" s="193" t="s">
        <v>218</v>
      </c>
      <c r="AU111" s="43"/>
      <c r="AV111" s="30"/>
    </row>
    <row r="112" spans="1:48">
      <c r="A112" s="15" t="s">
        <v>189</v>
      </c>
      <c r="B112" s="109"/>
      <c r="C112" s="109"/>
      <c r="D112" s="109"/>
      <c r="E112" s="109"/>
      <c r="F112" s="110">
        <f t="shared" ref="F112:R112" si="56">F111/B111-1</f>
        <v>0.10188672591375614</v>
      </c>
      <c r="G112" s="110">
        <f t="shared" si="56"/>
        <v>0.15600310971129727</v>
      </c>
      <c r="H112" s="110">
        <f t="shared" si="56"/>
        <v>0.23822980932961646</v>
      </c>
      <c r="I112" s="110">
        <f t="shared" si="56"/>
        <v>0.29045099405084507</v>
      </c>
      <c r="J112" s="110">
        <f t="shared" si="56"/>
        <v>0.28261909000475849</v>
      </c>
      <c r="K112" s="110">
        <f t="shared" si="56"/>
        <v>0.31758485110452761</v>
      </c>
      <c r="L112" s="110">
        <f t="shared" si="56"/>
        <v>0.39582931245715391</v>
      </c>
      <c r="M112" s="110">
        <f t="shared" si="56"/>
        <v>0.41147619776063005</v>
      </c>
      <c r="N112" s="110">
        <f t="shared" si="56"/>
        <v>0.34480570738872207</v>
      </c>
      <c r="O112" s="110">
        <f t="shared" si="56"/>
        <v>0.25327247091341043</v>
      </c>
      <c r="P112" s="111">
        <f t="shared" si="56"/>
        <v>0.16022652233879819</v>
      </c>
      <c r="Q112" s="111">
        <f t="shared" si="56"/>
        <v>0.14870093096229797</v>
      </c>
      <c r="R112" s="111">
        <f t="shared" si="56"/>
        <v>0.13651684704582756</v>
      </c>
      <c r="S112" s="111">
        <f>S111/O111-1</f>
        <v>0.16288112164143254</v>
      </c>
      <c r="T112" s="111">
        <f>T111/P111-1</f>
        <v>0.18354198978220171</v>
      </c>
      <c r="U112" s="111">
        <f>U111/Q111-1</f>
        <v>0.16839029835969788</v>
      </c>
      <c r="V112" s="193" t="s">
        <v>218</v>
      </c>
      <c r="W112" s="193" t="s">
        <v>218</v>
      </c>
      <c r="X112" s="193" t="s">
        <v>218</v>
      </c>
      <c r="Y112" s="193" t="s">
        <v>218</v>
      </c>
      <c r="Z112" s="193" t="s">
        <v>218</v>
      </c>
      <c r="AA112" s="193" t="s">
        <v>218</v>
      </c>
      <c r="AB112" s="193" t="s">
        <v>218</v>
      </c>
      <c r="AC112" s="193" t="s">
        <v>218</v>
      </c>
      <c r="AD112" s="193" t="s">
        <v>218</v>
      </c>
      <c r="AE112" s="193" t="s">
        <v>218</v>
      </c>
      <c r="AF112" s="193" t="s">
        <v>218</v>
      </c>
      <c r="AG112" s="193" t="s">
        <v>218</v>
      </c>
      <c r="AH112" s="193" t="s">
        <v>218</v>
      </c>
      <c r="AI112" s="193" t="s">
        <v>218</v>
      </c>
      <c r="AJ112" s="193" t="s">
        <v>218</v>
      </c>
      <c r="AK112" s="193" t="s">
        <v>218</v>
      </c>
      <c r="AL112" s="193" t="s">
        <v>218</v>
      </c>
      <c r="AM112" s="193" t="s">
        <v>218</v>
      </c>
      <c r="AN112" s="193" t="s">
        <v>218</v>
      </c>
      <c r="AO112" s="193" t="s">
        <v>218</v>
      </c>
      <c r="AP112" s="193" t="s">
        <v>218</v>
      </c>
      <c r="AQ112" s="193" t="s">
        <v>218</v>
      </c>
      <c r="AR112" s="193" t="s">
        <v>218</v>
      </c>
      <c r="AS112" s="193" t="s">
        <v>218</v>
      </c>
      <c r="AT112" s="193" t="s">
        <v>218</v>
      </c>
      <c r="AU112" s="43"/>
    </row>
    <row r="113" spans="1:47">
      <c r="A113" s="15" t="s">
        <v>190</v>
      </c>
      <c r="B113" s="109"/>
      <c r="C113" s="110">
        <f t="shared" ref="C113:R113" si="57">C111/B111-1</f>
        <v>3.029726596095994E-2</v>
      </c>
      <c r="D113" s="110">
        <f t="shared" si="57"/>
        <v>-1.5621446703555808E-2</v>
      </c>
      <c r="E113" s="110">
        <f t="shared" si="57"/>
        <v>-2.3053043095571102E-3</v>
      </c>
      <c r="F113" s="110">
        <f>F111/E111-1</f>
        <v>8.8966695082578484E-2</v>
      </c>
      <c r="G113" s="110">
        <f t="shared" si="57"/>
        <v>8.0897714227603945E-2</v>
      </c>
      <c r="H113" s="110">
        <f t="shared" si="57"/>
        <v>5.4397568758121295E-2</v>
      </c>
      <c r="I113" s="110">
        <f t="shared" si="57"/>
        <v>3.9771536844225297E-2</v>
      </c>
      <c r="J113" s="110">
        <f t="shared" si="57"/>
        <v>8.2357623754345965E-2</v>
      </c>
      <c r="K113" s="110">
        <f t="shared" si="57"/>
        <v>0.11036430453761459</v>
      </c>
      <c r="L113" s="110">
        <f t="shared" si="57"/>
        <v>0.1170127162758221</v>
      </c>
      <c r="M113" s="110">
        <f t="shared" si="57"/>
        <v>5.1427106643215259E-2</v>
      </c>
      <c r="N113" s="110">
        <f t="shared" si="57"/>
        <v>3.1232912159518955E-2</v>
      </c>
      <c r="O113" s="110">
        <f t="shared" si="57"/>
        <v>3.4788154092553647E-2</v>
      </c>
      <c r="P113" s="111">
        <f t="shared" si="57"/>
        <v>3.408301809132519E-2</v>
      </c>
      <c r="Q113" s="111">
        <f t="shared" si="57"/>
        <v>4.098231938829433E-2</v>
      </c>
      <c r="R113" s="111">
        <f t="shared" si="57"/>
        <v>2.0294792410062712E-2</v>
      </c>
      <c r="S113" s="111">
        <f>S111/R111-1</f>
        <v>5.8792584043318108E-2</v>
      </c>
      <c r="T113" s="111">
        <f>T111/S111-1</f>
        <v>5.2455534839413787E-2</v>
      </c>
      <c r="U113" s="111">
        <f>U111/T111-1</f>
        <v>2.7655675284559367E-2</v>
      </c>
      <c r="V113" s="193" t="s">
        <v>218</v>
      </c>
      <c r="W113" s="193" t="s">
        <v>218</v>
      </c>
      <c r="X113" s="193" t="s">
        <v>218</v>
      </c>
      <c r="Y113" s="193" t="s">
        <v>218</v>
      </c>
      <c r="Z113" s="193" t="s">
        <v>218</v>
      </c>
      <c r="AA113" s="193" t="s">
        <v>218</v>
      </c>
      <c r="AB113" s="193" t="s">
        <v>218</v>
      </c>
      <c r="AC113" s="193" t="s">
        <v>218</v>
      </c>
      <c r="AD113" s="193" t="s">
        <v>218</v>
      </c>
      <c r="AE113" s="193" t="s">
        <v>218</v>
      </c>
      <c r="AF113" s="193" t="s">
        <v>218</v>
      </c>
      <c r="AG113" s="193" t="s">
        <v>218</v>
      </c>
      <c r="AH113" s="193" t="s">
        <v>218</v>
      </c>
      <c r="AI113" s="193" t="s">
        <v>218</v>
      </c>
      <c r="AJ113" s="193" t="s">
        <v>218</v>
      </c>
      <c r="AK113" s="193" t="s">
        <v>218</v>
      </c>
      <c r="AL113" s="193" t="s">
        <v>218</v>
      </c>
      <c r="AM113" s="193" t="s">
        <v>218</v>
      </c>
      <c r="AN113" s="193" t="s">
        <v>218</v>
      </c>
      <c r="AO113" s="193" t="s">
        <v>218</v>
      </c>
      <c r="AP113" s="193" t="s">
        <v>218</v>
      </c>
      <c r="AQ113" s="193" t="s">
        <v>218</v>
      </c>
      <c r="AR113" s="193" t="s">
        <v>218</v>
      </c>
      <c r="AS113" s="193" t="s">
        <v>218</v>
      </c>
      <c r="AT113" s="193" t="s">
        <v>218</v>
      </c>
      <c r="AU113" s="43"/>
    </row>
    <row r="114" spans="1:47" ht="15" thickBot="1">
      <c r="B114" s="109"/>
      <c r="C114" s="109"/>
      <c r="D114" s="109"/>
      <c r="E114" s="109"/>
      <c r="F114" s="109"/>
      <c r="G114" s="109"/>
      <c r="H114" s="109"/>
      <c r="I114" s="109"/>
      <c r="J114" s="109"/>
      <c r="K114" s="109"/>
      <c r="L114" s="109"/>
      <c r="M114" s="109"/>
      <c r="N114" s="109"/>
      <c r="O114" s="109"/>
      <c r="P114" s="130"/>
      <c r="Q114" s="130"/>
      <c r="R114" s="130"/>
      <c r="S114" s="130"/>
      <c r="T114" s="130"/>
      <c r="U114" s="130"/>
      <c r="V114" s="130"/>
      <c r="W114" s="130"/>
      <c r="X114" s="130"/>
      <c r="Y114" s="130"/>
      <c r="Z114" s="130"/>
      <c r="AA114" s="130"/>
      <c r="AB114" s="130"/>
      <c r="AC114" s="130"/>
      <c r="AD114" s="130"/>
      <c r="AE114" s="130"/>
      <c r="AF114" s="130"/>
      <c r="AG114" s="130"/>
      <c r="AH114" s="130"/>
      <c r="AI114" s="130"/>
      <c r="AJ114" s="130"/>
      <c r="AK114" s="130"/>
      <c r="AL114" s="130"/>
      <c r="AM114" s="130"/>
      <c r="AN114" s="130"/>
      <c r="AO114" s="130"/>
      <c r="AP114" s="130"/>
      <c r="AQ114" s="130"/>
      <c r="AR114" s="130"/>
      <c r="AS114" s="130"/>
      <c r="AT114" s="130"/>
      <c r="AU114" s="43"/>
    </row>
    <row r="115" spans="1:47" ht="15" thickBot="1">
      <c r="A115" s="15" t="s">
        <v>210</v>
      </c>
      <c r="B115" s="109"/>
      <c r="C115" s="109"/>
      <c r="D115" s="109"/>
      <c r="E115" s="109"/>
      <c r="F115" s="110">
        <f t="shared" ref="F115:S115" si="58">F28/B28-1</f>
        <v>2.125</v>
      </c>
      <c r="G115" s="110">
        <f t="shared" si="58"/>
        <v>2.3448275862068968</v>
      </c>
      <c r="H115" s="110">
        <f t="shared" si="58"/>
        <v>2.1707317073170733</v>
      </c>
      <c r="I115" s="110">
        <f t="shared" si="58"/>
        <v>1.6428571428571428</v>
      </c>
      <c r="J115" s="110">
        <f t="shared" si="58"/>
        <v>1.1733333333333333</v>
      </c>
      <c r="K115" s="110">
        <f t="shared" si="58"/>
        <v>0.64948453608247436</v>
      </c>
      <c r="L115" s="110">
        <f t="shared" si="58"/>
        <v>0.36153846153846159</v>
      </c>
      <c r="M115" s="110">
        <f t="shared" si="58"/>
        <v>0.35135135135135132</v>
      </c>
      <c r="N115" s="110">
        <f t="shared" si="58"/>
        <v>0.32515337423312896</v>
      </c>
      <c r="O115" s="110">
        <f t="shared" si="58"/>
        <v>0.61874999999999991</v>
      </c>
      <c r="P115" s="111">
        <f t="shared" si="58"/>
        <v>0.67231638418079087</v>
      </c>
      <c r="Q115" s="194">
        <f t="shared" si="58"/>
        <v>0.79</v>
      </c>
      <c r="R115" s="195">
        <f t="shared" si="58"/>
        <v>0.83796296296296302</v>
      </c>
      <c r="S115" s="195">
        <f t="shared" si="58"/>
        <v>0.8262548262548266</v>
      </c>
      <c r="T115" s="195">
        <f t="shared" ref="T115:AC115" si="59">T28/P28-1</f>
        <v>0.99324324324324342</v>
      </c>
      <c r="U115" s="195">
        <f t="shared" si="59"/>
        <v>0.87150837988826813</v>
      </c>
      <c r="V115" s="195">
        <f t="shared" si="59"/>
        <v>0.91435768261964712</v>
      </c>
      <c r="W115" s="195">
        <f t="shared" si="59"/>
        <v>0.88160676532769555</v>
      </c>
      <c r="X115" s="195">
        <f t="shared" si="59"/>
        <v>0.7118644067796609</v>
      </c>
      <c r="Y115" s="195">
        <f t="shared" si="59"/>
        <v>0.62686567164179108</v>
      </c>
      <c r="Z115" s="195">
        <f t="shared" si="59"/>
        <v>0.50000000000000022</v>
      </c>
      <c r="AA115" s="195">
        <f t="shared" si="59"/>
        <v>0.2921348314606742</v>
      </c>
      <c r="AB115" s="195">
        <f t="shared" si="59"/>
        <v>0.19801980198019797</v>
      </c>
      <c r="AC115" s="195">
        <f t="shared" si="59"/>
        <v>0.16513761467889898</v>
      </c>
      <c r="AD115" s="195">
        <f t="shared" ref="AD115:AT115" si="60">AD28/Z28-1</f>
        <v>0.28947368421052611</v>
      </c>
      <c r="AE115" s="195">
        <f t="shared" si="60"/>
        <v>0.47826086956521729</v>
      </c>
      <c r="AF115" s="195">
        <f t="shared" si="60"/>
        <v>0.41983471074380163</v>
      </c>
      <c r="AG115" s="195">
        <f t="shared" si="60"/>
        <v>0.41732283464566944</v>
      </c>
      <c r="AH115" s="195">
        <f t="shared" si="60"/>
        <v>0.23741496598639467</v>
      </c>
      <c r="AI115" s="195">
        <f t="shared" si="60"/>
        <v>0.15823529411764703</v>
      </c>
      <c r="AJ115" s="195">
        <f t="shared" si="60"/>
        <v>0.31548311990686861</v>
      </c>
      <c r="AK115" s="195">
        <f t="shared" si="60"/>
        <v>0.3833333333333333</v>
      </c>
      <c r="AL115" s="195">
        <f t="shared" si="60"/>
        <v>0.46234194612424417</v>
      </c>
      <c r="AM115" s="195">
        <f t="shared" si="60"/>
        <v>0.42204164550533263</v>
      </c>
      <c r="AN115" s="195">
        <f t="shared" si="60"/>
        <v>0.30973451327433632</v>
      </c>
      <c r="AO115" s="195">
        <f t="shared" si="60"/>
        <v>0.26506024096385539</v>
      </c>
      <c r="AP115" s="195">
        <f t="shared" si="60"/>
        <v>0.20300751879699241</v>
      </c>
      <c r="AQ115" s="195">
        <f t="shared" si="60"/>
        <v>0.15357142857142847</v>
      </c>
      <c r="AR115" s="195">
        <f t="shared" si="60"/>
        <v>0.11486486486486491</v>
      </c>
      <c r="AS115" s="195">
        <f t="shared" si="60"/>
        <v>6.0317460317460325E-2</v>
      </c>
      <c r="AT115" s="195">
        <f t="shared" si="60"/>
        <v>5.3125000000000089E-2</v>
      </c>
      <c r="AU115" s="43"/>
    </row>
    <row r="116" spans="1:47">
      <c r="A116" s="15" t="s">
        <v>190</v>
      </c>
      <c r="B116" s="109"/>
      <c r="C116" s="110">
        <f t="shared" ref="C116:R116" si="61">C28/B28-1</f>
        <v>0.20833333333333326</v>
      </c>
      <c r="D116" s="110">
        <f t="shared" si="61"/>
        <v>0.4137931034482758</v>
      </c>
      <c r="E116" s="110">
        <f t="shared" si="61"/>
        <v>0.36585365853658547</v>
      </c>
      <c r="F116" s="110">
        <f t="shared" si="61"/>
        <v>0.33928571428571419</v>
      </c>
      <c r="G116" s="110">
        <f t="shared" si="61"/>
        <v>0.29333333333333322</v>
      </c>
      <c r="H116" s="110">
        <f t="shared" si="61"/>
        <v>0.34020618556701043</v>
      </c>
      <c r="I116" s="110">
        <f t="shared" si="61"/>
        <v>0.13846153846153841</v>
      </c>
      <c r="J116" s="110">
        <f t="shared" si="61"/>
        <v>0.10135135135135132</v>
      </c>
      <c r="K116" s="110">
        <f t="shared" si="61"/>
        <v>-1.8404907975460016E-2</v>
      </c>
      <c r="L116" s="110">
        <f t="shared" si="61"/>
        <v>0.10624999999999996</v>
      </c>
      <c r="M116" s="110">
        <f t="shared" si="61"/>
        <v>0.12994350282485878</v>
      </c>
      <c r="N116" s="110">
        <f t="shared" si="61"/>
        <v>8.0000000000000071E-2</v>
      </c>
      <c r="O116" s="110">
        <f t="shared" si="61"/>
        <v>0.19907407407407396</v>
      </c>
      <c r="P116" s="111">
        <f t="shared" si="61"/>
        <v>0.14285714285714302</v>
      </c>
      <c r="Q116" s="111">
        <f t="shared" si="61"/>
        <v>0.20945945945945943</v>
      </c>
      <c r="R116" s="111">
        <f t="shared" si="61"/>
        <v>0.1089385474860336</v>
      </c>
      <c r="S116" s="111">
        <f t="shared" ref="S116:AG116" si="62">S28/R28-1</f>
        <v>0.19143576826196473</v>
      </c>
      <c r="T116" s="111">
        <f t="shared" si="62"/>
        <v>0.24735729386892169</v>
      </c>
      <c r="U116" s="111">
        <f t="shared" si="62"/>
        <v>0.13559322033898291</v>
      </c>
      <c r="V116" s="111">
        <f t="shared" si="62"/>
        <v>0.13432835820895517</v>
      </c>
      <c r="W116" s="111">
        <f t="shared" si="62"/>
        <v>0.17105263157894757</v>
      </c>
      <c r="X116" s="111">
        <f t="shared" si="62"/>
        <v>0.13483146067415719</v>
      </c>
      <c r="Y116" s="111">
        <f t="shared" si="62"/>
        <v>7.9207920792079278E-2</v>
      </c>
      <c r="Z116" s="111">
        <f t="shared" si="62"/>
        <v>4.587155963302747E-2</v>
      </c>
      <c r="AA116" s="111">
        <f t="shared" si="62"/>
        <v>8.7719298245614308E-3</v>
      </c>
      <c r="AB116" s="111">
        <f t="shared" si="62"/>
        <v>5.2173913043478182E-2</v>
      </c>
      <c r="AC116" s="111">
        <f t="shared" si="62"/>
        <v>4.9586776859504189E-2</v>
      </c>
      <c r="AD116" s="111">
        <f>AD28/AC28-1</f>
        <v>0.15748031496062986</v>
      </c>
      <c r="AE116" s="111">
        <f t="shared" si="62"/>
        <v>0.15646258503401356</v>
      </c>
      <c r="AF116" s="111">
        <f t="shared" si="62"/>
        <v>1.0588235294117565E-2</v>
      </c>
      <c r="AG116" s="111">
        <f t="shared" si="62"/>
        <v>4.7729918509895164E-2</v>
      </c>
      <c r="AH116" s="111">
        <f t="shared" ref="AH116:AT116" si="63">AH28/AG28-1</f>
        <v>1.0555555555555651E-2</v>
      </c>
      <c r="AI116" s="111">
        <f t="shared" si="63"/>
        <v>8.2462891698735552E-2</v>
      </c>
      <c r="AJ116" s="111">
        <f t="shared" si="63"/>
        <v>0.1477907567293042</v>
      </c>
      <c r="AK116" s="111">
        <f t="shared" si="63"/>
        <v>0.1017699115044246</v>
      </c>
      <c r="AL116" s="111">
        <f t="shared" si="63"/>
        <v>6.8273092369478094E-2</v>
      </c>
      <c r="AM116" s="111">
        <f t="shared" si="63"/>
        <v>5.2631578947368363E-2</v>
      </c>
      <c r="AN116" s="111">
        <f t="shared" si="63"/>
        <v>5.7142857142857162E-2</v>
      </c>
      <c r="AO116" s="111">
        <f t="shared" si="63"/>
        <v>6.4189189189189033E-2</v>
      </c>
      <c r="AP116" s="111">
        <f t="shared" si="63"/>
        <v>1.5873015873015817E-2</v>
      </c>
      <c r="AQ116" s="111">
        <f t="shared" si="63"/>
        <v>9.3749999999999112E-3</v>
      </c>
      <c r="AR116" s="111">
        <f t="shared" si="63"/>
        <v>2.1671826625387025E-2</v>
      </c>
      <c r="AS116" s="111">
        <f t="shared" si="63"/>
        <v>1.2121212121211977E-2</v>
      </c>
      <c r="AT116" s="111">
        <f t="shared" si="63"/>
        <v>8.9820359281438389E-3</v>
      </c>
      <c r="AU116" s="43"/>
    </row>
    <row r="117" spans="1:47" s="68" customFormat="1">
      <c r="B117" s="196"/>
      <c r="C117" s="196"/>
      <c r="D117" s="196"/>
      <c r="E117" s="196"/>
      <c r="F117" s="196"/>
      <c r="G117" s="196"/>
      <c r="H117" s="196"/>
      <c r="I117" s="196"/>
      <c r="J117" s="196"/>
      <c r="K117" s="196"/>
      <c r="L117" s="196"/>
      <c r="M117" s="196"/>
      <c r="N117" s="196"/>
      <c r="O117" s="196"/>
      <c r="P117" s="197"/>
      <c r="Q117" s="197"/>
      <c r="R117" s="197"/>
      <c r="S117" s="197"/>
      <c r="T117" s="197"/>
      <c r="U117" s="197"/>
      <c r="V117" s="197"/>
      <c r="W117" s="197"/>
      <c r="X117" s="197"/>
      <c r="Y117" s="197"/>
      <c r="Z117" s="197"/>
      <c r="AA117" s="197"/>
      <c r="AB117" s="197"/>
      <c r="AC117" s="197"/>
      <c r="AD117" s="197"/>
      <c r="AE117" s="197"/>
      <c r="AF117" s="197"/>
      <c r="AG117" s="197"/>
      <c r="AH117" s="197"/>
      <c r="AI117" s="197"/>
      <c r="AJ117" s="197"/>
      <c r="AK117" s="197"/>
      <c r="AL117" s="197"/>
      <c r="AM117" s="197"/>
      <c r="AN117" s="197"/>
      <c r="AO117" s="197"/>
      <c r="AP117" s="197"/>
      <c r="AQ117" s="197"/>
      <c r="AR117" s="197"/>
      <c r="AS117" s="197"/>
      <c r="AT117" s="197"/>
      <c r="AU117" s="87"/>
    </row>
    <row r="118" spans="1:47">
      <c r="A118" s="15" t="s">
        <v>211</v>
      </c>
      <c r="B118" s="106"/>
      <c r="C118" s="109"/>
      <c r="D118" s="109"/>
      <c r="E118" s="109"/>
      <c r="F118" s="110">
        <f t="shared" ref="F118:R118" si="64">F58/B58-1</f>
        <v>-0.61018047004840836</v>
      </c>
      <c r="G118" s="110">
        <f t="shared" si="64"/>
        <v>-0.64626259903284689</v>
      </c>
      <c r="H118" s="110">
        <f t="shared" si="64"/>
        <v>-0.62275217056709731</v>
      </c>
      <c r="I118" s="110">
        <f t="shared" si="64"/>
        <v>-0.55793685540492599</v>
      </c>
      <c r="J118" s="110">
        <f t="shared" si="64"/>
        <v>-0.4985051906681679</v>
      </c>
      <c r="K118" s="110">
        <f t="shared" si="64"/>
        <v>-0.32092304612555245</v>
      </c>
      <c r="L118" s="110">
        <f t="shared" si="64"/>
        <v>-0.15180118734629355</v>
      </c>
      <c r="M118" s="110">
        <f t="shared" si="64"/>
        <v>-0.11240247575151707</v>
      </c>
      <c r="N118" s="110">
        <f t="shared" si="64"/>
        <v>-9.6013306176084945E-2</v>
      </c>
      <c r="O118" s="110">
        <f t="shared" si="64"/>
        <v>-0.29611001820781402</v>
      </c>
      <c r="P118" s="111">
        <f t="shared" si="64"/>
        <v>-0.35407002745766936</v>
      </c>
      <c r="Q118" s="111">
        <f t="shared" si="64"/>
        <v>-0.39640599667949872</v>
      </c>
      <c r="R118" s="111">
        <f t="shared" si="64"/>
        <v>-0.35399148750037779</v>
      </c>
      <c r="S118" s="111">
        <f t="shared" ref="S118:AC118" si="65">S58/O58-1</f>
        <v>-0.3652091209545224</v>
      </c>
      <c r="T118" s="111">
        <f t="shared" si="65"/>
        <v>-0.4285714285714286</v>
      </c>
      <c r="U118" s="111">
        <f t="shared" si="65"/>
        <v>-0.35</v>
      </c>
      <c r="V118" s="111">
        <f t="shared" si="65"/>
        <v>-0.5</v>
      </c>
      <c r="W118" s="111">
        <f t="shared" si="65"/>
        <v>-0.4</v>
      </c>
      <c r="X118" s="111">
        <f t="shared" si="65"/>
        <v>-0.375</v>
      </c>
      <c r="Y118" s="111">
        <f t="shared" si="65"/>
        <v>-0.41025641025641024</v>
      </c>
      <c r="Z118" s="111">
        <f t="shared" si="65"/>
        <v>-0.20666666666666655</v>
      </c>
      <c r="AA118" s="111">
        <f t="shared" si="65"/>
        <v>-0.17333333333333334</v>
      </c>
      <c r="AB118" s="111">
        <f t="shared" si="65"/>
        <v>-5.600000000000005E-2</v>
      </c>
      <c r="AC118" s="111">
        <f t="shared" si="65"/>
        <v>-3.0434782608695587E-2</v>
      </c>
      <c r="AD118" s="111">
        <f t="shared" ref="AD118:AK118" si="66">AD58/Z58-1</f>
        <v>-0.20168067226890762</v>
      </c>
      <c r="AE118" s="111">
        <f t="shared" si="66"/>
        <v>-0.35483870967741937</v>
      </c>
      <c r="AF118" s="111">
        <f t="shared" si="66"/>
        <v>-0.32203389830508466</v>
      </c>
      <c r="AG118" s="111">
        <f t="shared" si="66"/>
        <v>-0.34080717488789236</v>
      </c>
      <c r="AH118" s="111">
        <f t="shared" si="66"/>
        <v>-0.27894736842105261</v>
      </c>
      <c r="AI118" s="111">
        <f t="shared" si="66"/>
        <v>-0.27500000000000002</v>
      </c>
      <c r="AJ118" s="111">
        <f t="shared" si="66"/>
        <v>-0.35000000000000009</v>
      </c>
      <c r="AK118" s="111">
        <f t="shared" si="66"/>
        <v>-0.33333333333333337</v>
      </c>
      <c r="AL118" s="130"/>
      <c r="AM118" s="130"/>
      <c r="AN118" s="130"/>
      <c r="AO118" s="130"/>
      <c r="AP118" s="130"/>
      <c r="AQ118" s="130"/>
      <c r="AR118" s="130"/>
      <c r="AS118" s="130"/>
      <c r="AT118" s="130"/>
    </row>
    <row r="119" spans="1:47">
      <c r="A119" s="15" t="s">
        <v>190</v>
      </c>
      <c r="B119" s="106"/>
      <c r="C119" s="110">
        <f t="shared" ref="C119:R119" si="67">C58/B58-1</f>
        <v>-0.11363288729095578</v>
      </c>
      <c r="D119" s="110">
        <f t="shared" si="67"/>
        <v>-0.27296783826665294</v>
      </c>
      <c r="E119" s="110">
        <f t="shared" si="67"/>
        <v>-0.25197217994500465</v>
      </c>
      <c r="F119" s="110">
        <f t="shared" si="67"/>
        <v>-0.19131649202189849</v>
      </c>
      <c r="G119" s="110">
        <f t="shared" si="67"/>
        <v>-0.19567601245788524</v>
      </c>
      <c r="H119" s="110">
        <f t="shared" si="67"/>
        <v>-0.22464714165951571</v>
      </c>
      <c r="I119" s="110">
        <f t="shared" si="67"/>
        <v>-0.12345279527466857</v>
      </c>
      <c r="J119" s="110">
        <f t="shared" si="67"/>
        <v>-8.2595808762216505E-2</v>
      </c>
      <c r="K119" s="110">
        <f t="shared" si="67"/>
        <v>8.913965453795325E-2</v>
      </c>
      <c r="L119" s="110">
        <f t="shared" si="67"/>
        <v>-3.1548088799303153E-2</v>
      </c>
      <c r="M119" s="110">
        <f t="shared" si="67"/>
        <v>-8.273730498751064E-2</v>
      </c>
      <c r="N119" s="110">
        <f t="shared" si="67"/>
        <v>-6.5656269783512577E-2</v>
      </c>
      <c r="O119" s="110">
        <f t="shared" si="67"/>
        <v>-0.15194051324034419</v>
      </c>
      <c r="P119" s="111">
        <f t="shared" si="67"/>
        <v>-0.11129276933633125</v>
      </c>
      <c r="Q119" s="111">
        <f t="shared" si="67"/>
        <v>-0.14285714285714302</v>
      </c>
      <c r="R119" s="111">
        <f t="shared" si="67"/>
        <v>0</v>
      </c>
      <c r="S119" s="111">
        <f>S58/R58-1</f>
        <v>-0.16666666666666663</v>
      </c>
      <c r="T119" s="111">
        <f>T58/S58-1</f>
        <v>-0.20000000000000007</v>
      </c>
      <c r="U119" s="111">
        <f>U58/T58-1</f>
        <v>-2.5000000000000022E-2</v>
      </c>
      <c r="V119" s="111">
        <f>V58/U58-1</f>
        <v>-0.23076923076923084</v>
      </c>
      <c r="W119" s="130"/>
      <c r="X119" s="130"/>
      <c r="Y119" s="130"/>
      <c r="Z119" s="130"/>
      <c r="AA119" s="130"/>
      <c r="AB119" s="130"/>
      <c r="AC119" s="130"/>
      <c r="AD119" s="130"/>
      <c r="AE119" s="130"/>
      <c r="AF119" s="130"/>
      <c r="AG119" s="130"/>
      <c r="AH119" s="130"/>
      <c r="AI119" s="130"/>
      <c r="AJ119" s="130"/>
      <c r="AK119" s="130"/>
      <c r="AL119" s="130"/>
      <c r="AM119" s="130"/>
      <c r="AN119" s="130"/>
      <c r="AO119" s="130"/>
      <c r="AP119" s="130"/>
      <c r="AQ119" s="130"/>
      <c r="AR119" s="130"/>
      <c r="AS119" s="130"/>
      <c r="AT119" s="130"/>
    </row>
    <row r="120" spans="1:47">
      <c r="B120" s="106"/>
      <c r="C120" s="106"/>
      <c r="D120" s="106"/>
      <c r="E120" s="106"/>
      <c r="F120" s="109"/>
      <c r="G120" s="109"/>
      <c r="H120" s="109"/>
      <c r="I120" s="109"/>
      <c r="J120" s="109"/>
      <c r="K120" s="109"/>
      <c r="L120" s="109"/>
      <c r="M120" s="109"/>
      <c r="N120" s="109"/>
      <c r="O120" s="109"/>
      <c r="P120" s="130"/>
      <c r="Q120" s="130"/>
      <c r="R120" s="130"/>
      <c r="S120" s="130"/>
      <c r="T120" s="130"/>
      <c r="U120" s="130"/>
      <c r="V120" s="130"/>
      <c r="W120" s="130"/>
      <c r="X120" s="130"/>
      <c r="Y120" s="130"/>
      <c r="Z120" s="130"/>
      <c r="AA120" s="130"/>
      <c r="AB120" s="130"/>
      <c r="AC120" s="130"/>
      <c r="AD120" s="130"/>
      <c r="AE120" s="130"/>
      <c r="AF120" s="130"/>
      <c r="AG120" s="130"/>
      <c r="AH120" s="130"/>
      <c r="AI120" s="130"/>
      <c r="AJ120" s="130"/>
      <c r="AK120" s="130"/>
      <c r="AL120" s="130"/>
      <c r="AM120" s="130"/>
      <c r="AN120" s="130"/>
      <c r="AO120" s="130"/>
      <c r="AP120" s="130"/>
      <c r="AQ120" s="130"/>
      <c r="AR120" s="130"/>
      <c r="AS120" s="130"/>
      <c r="AT120" s="130"/>
    </row>
    <row r="121" spans="1:47">
      <c r="B121" s="106"/>
      <c r="C121" s="106"/>
      <c r="D121" s="106"/>
      <c r="E121" s="106"/>
      <c r="F121" s="109"/>
      <c r="G121" s="109"/>
      <c r="H121" s="109"/>
      <c r="I121" s="109"/>
      <c r="J121" s="109"/>
      <c r="K121" s="109"/>
      <c r="L121" s="109"/>
      <c r="M121" s="109"/>
      <c r="N121" s="109"/>
      <c r="O121" s="109"/>
      <c r="P121" s="130"/>
      <c r="Q121" s="130"/>
      <c r="R121" s="130"/>
      <c r="S121" s="130"/>
      <c r="T121" s="130"/>
      <c r="U121" s="130"/>
      <c r="V121" s="130"/>
      <c r="W121" s="130"/>
      <c r="X121" s="130"/>
      <c r="Y121" s="130"/>
      <c r="Z121" s="130"/>
      <c r="AA121" s="130"/>
      <c r="AB121" s="130"/>
      <c r="AC121" s="130"/>
      <c r="AD121" s="130"/>
      <c r="AE121" s="130"/>
      <c r="AF121" s="130"/>
      <c r="AG121" s="130"/>
      <c r="AH121" s="130"/>
      <c r="AI121" s="130"/>
      <c r="AJ121" s="130"/>
      <c r="AK121" s="130"/>
      <c r="AL121" s="130"/>
      <c r="AM121" s="130"/>
      <c r="AN121" s="130"/>
      <c r="AO121" s="130"/>
      <c r="AP121" s="130"/>
      <c r="AQ121" s="130"/>
      <c r="AR121" s="130"/>
      <c r="AS121" s="130"/>
      <c r="AT121" s="130"/>
    </row>
    <row r="122" spans="1:47">
      <c r="A122" s="15" t="s">
        <v>151</v>
      </c>
      <c r="B122" s="162">
        <f>'Reported Group Highlights'!B7*1000000/AVERAGE('Domestic Mobile Operations'!A104:B104)/3</f>
        <v>196.40343679593175</v>
      </c>
      <c r="C122" s="162">
        <f>'Reported Group Highlights'!C7*1000000/AVERAGE('Domestic Mobile Operations'!B104:C104)/3</f>
        <v>203.84627385564306</v>
      </c>
      <c r="D122" s="162">
        <f>'Reported Group Highlights'!D7*1000000/AVERAGE('Domestic Mobile Operations'!C104:D104)/3</f>
        <v>203.6396887159533</v>
      </c>
      <c r="E122" s="162">
        <f>'Reported Group Highlights'!E7*1000000/AVERAGE('Domestic Mobile Operations'!D104:E104)/3</f>
        <v>201.43283950617285</v>
      </c>
      <c r="F122" s="162">
        <f>'Reported Group Highlights'!F7*1000000/AVERAGE('Domestic Mobile Operations'!E104:F104)/3</f>
        <v>205.4087110667011</v>
      </c>
      <c r="G122" s="162">
        <f>'Reported Group Highlights'!G7*1000000/AVERAGE('Domestic Mobile Operations'!F104:G104)/3</f>
        <v>206.73419806205376</v>
      </c>
      <c r="H122" s="162">
        <f>'Reported Group Highlights'!H7*1000000/AVERAGE('Domestic Mobile Operations'!G104:H104)/3</f>
        <v>207.79104241294328</v>
      </c>
      <c r="I122" s="162">
        <f>'Reported Group Highlights'!I7*1000000/AVERAGE('Domestic Mobile Operations'!H104:I104)/3</f>
        <v>203.95812992719445</v>
      </c>
      <c r="J122" s="162">
        <f>'Reported Group Highlights'!J7*1000000/AVERAGE('Domestic Mobile Operations'!I104:J104)/3</f>
        <v>203.26237174588968</v>
      </c>
      <c r="K122" s="162">
        <f>'Reported Group Highlights'!K7*1000000/AVERAGE('Domestic Mobile Operations'!J104:K104)/3</f>
        <v>214.06879154171011</v>
      </c>
      <c r="L122" s="162">
        <f>'Reported Group Highlights'!L7*1000000/AVERAGE('Domestic Mobile Operations'!K104:L104)/3</f>
        <v>228.74510390689943</v>
      </c>
      <c r="M122" s="162">
        <f>'Reported Group Highlights'!M7*1000000/AVERAGE('Domestic Mobile Operations'!L104:M104)/3</f>
        <v>229.91696674776969</v>
      </c>
      <c r="N122" s="162">
        <f>'Reported Group Highlights'!N7*1000000/AVERAGE('Domestic Mobile Operations'!M104:N104)/3</f>
        <v>229.40749496047962</v>
      </c>
      <c r="O122" s="162">
        <f>'Reported Group Highlights'!O7*1000000/AVERAGE('Domestic Mobile Operations'!N104:O104)/3</f>
        <v>233.01801801801801</v>
      </c>
      <c r="P122" s="163">
        <f>'Reported Group Highlights'!P7*1000000/AVERAGE('Domestic Mobile Operations'!O104:P104)/3</f>
        <v>241.54154897680519</v>
      </c>
      <c r="Q122" s="163">
        <f>'Reported Group Highlights'!Q7*1000000/AVERAGE('Domestic Mobile Operations'!P104:Q104)/3</f>
        <v>249.59004130964561</v>
      </c>
      <c r="R122" s="198">
        <f>'Reported Group Highlights'!R7*1000000/AVERAGE('Domestic Mobile Operations'!Q104:R104)/3</f>
        <v>250.28506447099224</v>
      </c>
      <c r="S122" s="198">
        <f>'Reported Group Highlights'!S7*1000000/AVERAGE('Domestic Mobile Operations'!R104:S104)/3</f>
        <v>262.70892530991813</v>
      </c>
      <c r="T122" s="198">
        <f>'Reported Group Highlights'!T7*1000000/AVERAGE('Domestic Mobile Operations'!S104:T104)/3</f>
        <v>278.87811367698924</v>
      </c>
      <c r="U122" s="198">
        <f>'Reported Group Highlights'!U7*1000000/AVERAGE('Domestic Mobile Operations'!T104:U104)/3</f>
        <v>286.48104579285035</v>
      </c>
      <c r="V122" s="198">
        <f>'Reported Group Highlights'!V7*1000000/AVERAGE('Domestic Mobile Operations'!U104:V104)/3</f>
        <v>264.02707275803721</v>
      </c>
      <c r="W122" s="198">
        <f>'Reported Group Highlights'!W7*1000000/AVERAGE('Domestic Mobile Operations'!V104:W104)/3</f>
        <v>262.14392041055083</v>
      </c>
      <c r="X122" s="198">
        <f>'Reported Group Highlights'!X7*1000000/AVERAGE('Domestic Mobile Operations'!W104:X104)/3</f>
        <v>263.17560692479032</v>
      </c>
      <c r="Y122" s="198">
        <f>'Reported Group Highlights'!Y7*1000000/AVERAGE('Domestic Mobile Operations'!X104:Y104)/3</f>
        <v>262.30190263534422</v>
      </c>
      <c r="Z122" s="198">
        <f>'Reported Group Highlights'!Z7*1000000/AVERAGE('Domestic Mobile Operations'!Y104:Z104)/3</f>
        <v>263.38242020773112</v>
      </c>
      <c r="AA122" s="198">
        <f>'Reported Group Highlights'!AA7*1000000/AVERAGE('Domestic Mobile Operations'!Z104:AA104)/3</f>
        <v>280.16589231488371</v>
      </c>
      <c r="AB122" s="198">
        <f>'Reported Group Highlights'!AB7*1000000/AVERAGE('Domestic Mobile Operations'!AA104:AB104)/3</f>
        <v>281.93986140603528</v>
      </c>
      <c r="AC122" s="198">
        <f>'Reported Group Highlights'!AC7*1000000/AVERAGE('Domestic Mobile Operations'!AB104:AC104)/3</f>
        <v>254.64843696699427</v>
      </c>
      <c r="AD122" s="198">
        <f>'Reported Group Highlights'!AD7*1000000/AVERAGE('Domestic Mobile Operations'!AC104:AD104)/3</f>
        <v>277.45811825545962</v>
      </c>
      <c r="AE122" s="198">
        <f>'Reported Group Highlights'!AE7*1000000/AVERAGE('Domestic Mobile Operations'!AD104:AE104)/3</f>
        <v>279.77141868405016</v>
      </c>
      <c r="AF122" s="198">
        <f>'Reported Group Highlights'!AF7*1000000/AVERAGE('Domestic Mobile Operations'!AE104:AF104)/3</f>
        <v>272.22864157481899</v>
      </c>
      <c r="AG122" s="198">
        <f>'Reported Group Highlights'!AG7*1000000/AVERAGE('Domestic Mobile Operations'!AF104:AG104)/3</f>
        <v>269.76128769224312</v>
      </c>
      <c r="AH122" s="198">
        <f>'Reported Group Highlights'!AH7*1000000/AVERAGE('Domestic Mobile Operations'!AG104:AH104)/3</f>
        <v>259.25365432356301</v>
      </c>
      <c r="AI122" s="198">
        <f>'Reported Group Highlights'!AI7*1000000/AVERAGE('Domestic Mobile Operations'!AH104:AI104)/3</f>
        <v>241.01426258754148</v>
      </c>
      <c r="AJ122" s="198">
        <f>'Reported Group Highlights'!AJ7*1000000/AVERAGE('Domestic Mobile Operations'!AI104:AJ104)/3</f>
        <v>234.11132109983131</v>
      </c>
      <c r="AK122" s="198">
        <f>'Reported Group Highlights'!AK7*1000000/AVERAGE('Domestic Mobile Operations'!AJ104:AK104)/3</f>
        <v>241.55232657272086</v>
      </c>
      <c r="AL122" s="198">
        <f>'Reported Group Highlights'!AL7*1000000/AVERAGE('Domestic Mobile Operations'!AK104:AL104)/3</f>
        <v>240.62518590533924</v>
      </c>
      <c r="AM122" s="198">
        <f>'Reported Group Highlights'!AM7*1000000/AVERAGE('Domestic Mobile Operations'!AL104:AM104)/3</f>
        <v>240.81476864863978</v>
      </c>
      <c r="AN122" s="198">
        <f>'Reported Group Highlights'!AN7*1000000/AVERAGE('Domestic Mobile Operations'!AM104:AN104)/3</f>
        <v>243.26034724373585</v>
      </c>
      <c r="AO122" s="198">
        <f>'Reported Group Highlights'!AO7*1000000/AVERAGE('Domestic Mobile Operations'!AN104:AO104)/3</f>
        <v>243.62706366988084</v>
      </c>
      <c r="AP122" s="198">
        <f>'Reported Group Highlights'!AP7*1000000/AVERAGE('Domestic Mobile Operations'!AO104:AP104)/3</f>
        <v>235.22430019585843</v>
      </c>
      <c r="AQ122" s="198">
        <f>'Reported Group Highlights'!AQ7*1000000/AVERAGE('Domestic Mobile Operations'!AP104:AQ104)/3</f>
        <v>237.27879161620055</v>
      </c>
      <c r="AR122" s="198">
        <f>'Reported Group Highlights'!AR7*1000000/AVERAGE('Domestic Mobile Operations'!AQ104:AR104)/3</f>
        <v>240.22353164957246</v>
      </c>
      <c r="AS122" s="198">
        <f>'Reported Group Highlights'!AS7*1000000/AVERAGE('Domestic Mobile Operations'!AR104:AS104)/3</f>
        <v>252.91040576846868</v>
      </c>
      <c r="AT122" s="198">
        <f>'Reported Group Highlights'!AT7*1000000/AVERAGE('Domestic Mobile Operations'!AS104:AT104)/3</f>
        <v>263.28558744580931</v>
      </c>
    </row>
    <row r="123" spans="1:47">
      <c r="A123" s="15" t="s">
        <v>189</v>
      </c>
      <c r="B123" s="109"/>
      <c r="C123" s="109"/>
      <c r="D123" s="109"/>
      <c r="E123" s="109"/>
      <c r="F123" s="110">
        <f t="shared" ref="F123:U123" si="68">F122/B122-1</f>
        <v>4.5850899646557863E-2</v>
      </c>
      <c r="G123" s="110">
        <f t="shared" si="68"/>
        <v>1.4167167011626791E-2</v>
      </c>
      <c r="H123" s="110">
        <f t="shared" si="68"/>
        <v>2.0385779035345664E-2</v>
      </c>
      <c r="I123" s="110">
        <f t="shared" si="68"/>
        <v>1.2536637160120101E-2</v>
      </c>
      <c r="J123" s="110">
        <f t="shared" si="68"/>
        <v>-1.044911537424742E-2</v>
      </c>
      <c r="K123" s="110">
        <f t="shared" si="68"/>
        <v>3.5478375365138204E-2</v>
      </c>
      <c r="L123" s="110">
        <f t="shared" si="68"/>
        <v>0.10084198650062182</v>
      </c>
      <c r="M123" s="110">
        <f t="shared" si="68"/>
        <v>0.12727532278238485</v>
      </c>
      <c r="N123" s="110">
        <f t="shared" si="68"/>
        <v>0.1286274630666786</v>
      </c>
      <c r="O123" s="110">
        <f t="shared" si="68"/>
        <v>8.8519332219501701E-2</v>
      </c>
      <c r="P123" s="111">
        <f t="shared" si="68"/>
        <v>5.5941940838716286E-2</v>
      </c>
      <c r="Q123" s="111">
        <f t="shared" si="68"/>
        <v>8.5565997325713905E-2</v>
      </c>
      <c r="R123" s="111">
        <f t="shared" si="68"/>
        <v>9.1006483960383466E-2</v>
      </c>
      <c r="S123" s="111">
        <f t="shared" si="68"/>
        <v>0.12741893328439646</v>
      </c>
      <c r="T123" s="111">
        <f t="shared" si="68"/>
        <v>0.15457615825660453</v>
      </c>
      <c r="U123" s="111">
        <f t="shared" si="68"/>
        <v>0.14780639599893797</v>
      </c>
      <c r="V123" s="111">
        <f t="shared" ref="V123:AC123" si="69">V122/R122-1</f>
        <v>5.4905426802395851E-2</v>
      </c>
      <c r="W123" s="111">
        <f t="shared" si="69"/>
        <v>-2.1506878713799527E-3</v>
      </c>
      <c r="X123" s="111">
        <f t="shared" si="69"/>
        <v>-5.6305984521920482E-2</v>
      </c>
      <c r="Y123" s="111">
        <f t="shared" si="69"/>
        <v>-8.4400498785492606E-2</v>
      </c>
      <c r="Z123" s="111">
        <f t="shared" si="69"/>
        <v>-2.4416153372910365E-3</v>
      </c>
      <c r="AA123" s="111">
        <f t="shared" si="69"/>
        <v>6.8748387817303414E-2</v>
      </c>
      <c r="AB123" s="111">
        <f t="shared" si="69"/>
        <v>7.1299368131056973E-2</v>
      </c>
      <c r="AC123" s="111">
        <f t="shared" si="69"/>
        <v>-2.9178079119730582E-2</v>
      </c>
      <c r="AD123" s="111">
        <f t="shared" ref="AD123:AT123" si="70">AD122/Z122-1</f>
        <v>5.3442055990779336E-2</v>
      </c>
      <c r="AE123" s="111">
        <f t="shared" si="70"/>
        <v>-1.4080001943640452E-3</v>
      </c>
      <c r="AF123" s="111">
        <f t="shared" si="70"/>
        <v>-3.4444295257812785E-2</v>
      </c>
      <c r="AG123" s="111">
        <f t="shared" si="70"/>
        <v>5.9347902956921272E-2</v>
      </c>
      <c r="AH123" s="111">
        <f t="shared" si="70"/>
        <v>-6.5611574266987271E-2</v>
      </c>
      <c r="AI123" s="111">
        <f t="shared" si="70"/>
        <v>-0.13853150646627588</v>
      </c>
      <c r="AJ123" s="111">
        <f t="shared" si="70"/>
        <v>-0.140019508066757</v>
      </c>
      <c r="AK123" s="111">
        <f t="shared" si="70"/>
        <v>-0.1045700862449338</v>
      </c>
      <c r="AL123" s="111">
        <f t="shared" si="70"/>
        <v>-7.1854217317895208E-2</v>
      </c>
      <c r="AM123" s="111">
        <f t="shared" si="70"/>
        <v>-8.2772669451147696E-4</v>
      </c>
      <c r="AN123" s="111">
        <f t="shared" si="70"/>
        <v>3.9079810839233842E-2</v>
      </c>
      <c r="AO123" s="111">
        <f t="shared" si="70"/>
        <v>8.5891828350299626E-3</v>
      </c>
      <c r="AP123" s="111">
        <f t="shared" si="70"/>
        <v>-2.2445221971092777E-2</v>
      </c>
      <c r="AQ123" s="111">
        <f t="shared" si="70"/>
        <v>-1.468338944609493E-2</v>
      </c>
      <c r="AR123" s="111">
        <f t="shared" si="70"/>
        <v>-1.2483808514507477E-2</v>
      </c>
      <c r="AS123" s="111">
        <f t="shared" si="70"/>
        <v>3.8104724322281847E-2</v>
      </c>
      <c r="AT123" s="111">
        <f t="shared" si="70"/>
        <v>0.11929586877965326</v>
      </c>
    </row>
    <row r="124" spans="1:47">
      <c r="A124" s="15" t="s">
        <v>190</v>
      </c>
      <c r="B124" s="109"/>
      <c r="C124" s="110">
        <f t="shared" ref="C124:R124" si="71">C122/B122-1</f>
        <v>3.7895655906696746E-2</v>
      </c>
      <c r="D124" s="110">
        <f t="shared" si="71"/>
        <v>-1.0134359376913205E-3</v>
      </c>
      <c r="E124" s="110">
        <f t="shared" si="71"/>
        <v>-1.0837028988286646E-2</v>
      </c>
      <c r="F124" s="110">
        <f t="shared" si="71"/>
        <v>1.9737951221237671E-2</v>
      </c>
      <c r="G124" s="110">
        <f t="shared" si="71"/>
        <v>6.4529249439779779E-3</v>
      </c>
      <c r="H124" s="110">
        <f t="shared" si="71"/>
        <v>5.1120925361960445E-3</v>
      </c>
      <c r="I124" s="110">
        <f t="shared" si="71"/>
        <v>-1.8445994789956788E-2</v>
      </c>
      <c r="J124" s="110">
        <f t="shared" si="71"/>
        <v>-3.4112794697280791E-3</v>
      </c>
      <c r="K124" s="110">
        <f t="shared" si="71"/>
        <v>5.316488095165095E-2</v>
      </c>
      <c r="L124" s="110">
        <f t="shared" si="71"/>
        <v>6.8558860259318566E-2</v>
      </c>
      <c r="M124" s="110">
        <f t="shared" si="71"/>
        <v>5.1230073162449319E-3</v>
      </c>
      <c r="N124" s="110">
        <f t="shared" si="71"/>
        <v>-2.2158946966666093E-3</v>
      </c>
      <c r="O124" s="110">
        <f t="shared" si="71"/>
        <v>1.5738470350153078E-2</v>
      </c>
      <c r="P124" s="111">
        <f t="shared" si="71"/>
        <v>3.6578849272197012E-2</v>
      </c>
      <c r="Q124" s="111">
        <f t="shared" si="71"/>
        <v>3.3321357617083436E-2</v>
      </c>
      <c r="R124" s="111">
        <f t="shared" si="71"/>
        <v>2.7846590260560689E-3</v>
      </c>
      <c r="S124" s="111">
        <f t="shared" ref="S124:AG124" si="72">S122/R122-1</f>
        <v>4.9638842274448924E-2</v>
      </c>
      <c r="T124" s="111">
        <f t="shared" si="72"/>
        <v>6.1547921708393849E-2</v>
      </c>
      <c r="U124" s="111">
        <f t="shared" si="72"/>
        <v>2.7262562901107401E-2</v>
      </c>
      <c r="V124" s="111">
        <f t="shared" si="72"/>
        <v>-7.8378564182739141E-2</v>
      </c>
      <c r="W124" s="111">
        <f t="shared" si="72"/>
        <v>-7.1324214135122244E-3</v>
      </c>
      <c r="X124" s="111">
        <f t="shared" si="72"/>
        <v>3.9355729197294576E-3</v>
      </c>
      <c r="Y124" s="111">
        <f t="shared" si="72"/>
        <v>-3.3198528528359805E-3</v>
      </c>
      <c r="Z124" s="111">
        <f t="shared" si="72"/>
        <v>4.1193661255634062E-3</v>
      </c>
      <c r="AA124" s="111">
        <f t="shared" si="72"/>
        <v>6.372282589671463E-2</v>
      </c>
      <c r="AB124" s="111">
        <f t="shared" si="72"/>
        <v>6.3318524481836835E-3</v>
      </c>
      <c r="AC124" s="111">
        <f t="shared" si="72"/>
        <v>-9.6798743898569573E-2</v>
      </c>
      <c r="AD124" s="111">
        <f>AD122/AC122-1</f>
        <v>8.9573223225484666E-2</v>
      </c>
      <c r="AE124" s="111">
        <f t="shared" si="72"/>
        <v>8.3374760959802341E-3</v>
      </c>
      <c r="AF124" s="111">
        <f t="shared" si="72"/>
        <v>-2.6960499198630861E-2</v>
      </c>
      <c r="AG124" s="111">
        <f t="shared" si="72"/>
        <v>-9.0635352265009406E-3</v>
      </c>
      <c r="AH124" s="111">
        <f t="shared" ref="AH124:AT124" si="73">AH122/AG122-1</f>
        <v>-3.8951598498698337E-2</v>
      </c>
      <c r="AI124" s="111">
        <f t="shared" si="73"/>
        <v>-7.0353460527340372E-2</v>
      </c>
      <c r="AJ124" s="111">
        <f t="shared" si="73"/>
        <v>-2.8641215725575098E-2</v>
      </c>
      <c r="AK124" s="111">
        <f t="shared" si="73"/>
        <v>3.178404802438628E-2</v>
      </c>
      <c r="AL124" s="111">
        <f t="shared" si="73"/>
        <v>-3.8382601423733176E-3</v>
      </c>
      <c r="AM124" s="111">
        <f t="shared" si="73"/>
        <v>7.878757270867176E-4</v>
      </c>
      <c r="AN124" s="111">
        <f t="shared" si="73"/>
        <v>1.0155434439589106E-2</v>
      </c>
      <c r="AO124" s="111">
        <f t="shared" si="73"/>
        <v>1.507505971688694E-3</v>
      </c>
      <c r="AP124" s="111">
        <f t="shared" si="73"/>
        <v>-3.449027110308367E-2</v>
      </c>
      <c r="AQ124" s="111">
        <f t="shared" si="73"/>
        <v>8.7341801787972351E-3</v>
      </c>
      <c r="AR124" s="111">
        <f t="shared" si="73"/>
        <v>1.2410464556541712E-2</v>
      </c>
      <c r="AS124" s="111">
        <f t="shared" si="73"/>
        <v>5.2812786623265717E-2</v>
      </c>
      <c r="AT124" s="111">
        <f t="shared" si="73"/>
        <v>4.1023150652167217E-2</v>
      </c>
    </row>
    <row r="125" spans="1:47">
      <c r="B125" s="106"/>
      <c r="C125" s="106"/>
      <c r="D125" s="106"/>
      <c r="E125" s="106"/>
      <c r="F125" s="106"/>
      <c r="G125" s="106"/>
      <c r="H125" s="106"/>
      <c r="I125" s="106"/>
      <c r="J125" s="106"/>
      <c r="K125" s="106"/>
      <c r="L125" s="106"/>
      <c r="M125" s="106"/>
      <c r="N125" s="106"/>
      <c r="O125" s="106"/>
      <c r="P125" s="106"/>
      <c r="Q125" s="106"/>
      <c r="R125" s="106"/>
      <c r="S125" s="106"/>
      <c r="T125" s="106"/>
      <c r="U125" s="106"/>
      <c r="V125" s="106"/>
      <c r="W125" s="106"/>
      <c r="X125" s="106"/>
      <c r="Y125" s="106"/>
      <c r="Z125" s="106"/>
      <c r="AA125" s="106"/>
      <c r="AB125" s="106"/>
      <c r="AC125" s="106"/>
      <c r="AD125" s="106"/>
      <c r="AE125" s="106"/>
      <c r="AF125" s="106"/>
      <c r="AG125" s="106"/>
      <c r="AH125" s="106"/>
      <c r="AI125" s="106"/>
      <c r="AJ125" s="106"/>
      <c r="AK125" s="106"/>
      <c r="AL125" s="106"/>
      <c r="AM125" s="106"/>
      <c r="AN125" s="106"/>
      <c r="AO125" s="106"/>
      <c r="AP125" s="106"/>
      <c r="AQ125" s="106"/>
      <c r="AR125" s="106"/>
      <c r="AS125" s="106"/>
      <c r="AT125" s="106"/>
    </row>
    <row r="126" spans="1:47" ht="15" thickBot="1">
      <c r="A126" s="15" t="s">
        <v>156</v>
      </c>
      <c r="B126" s="106"/>
      <c r="C126" s="112"/>
      <c r="D126" s="199">
        <f t="shared" ref="D126:R126" si="74">D62-C62</f>
        <v>2000</v>
      </c>
      <c r="E126" s="199">
        <f t="shared" si="74"/>
        <v>3700</v>
      </c>
      <c r="F126" s="199">
        <f t="shared" si="74"/>
        <v>3600</v>
      </c>
      <c r="G126" s="199">
        <f t="shared" si="74"/>
        <v>2500</v>
      </c>
      <c r="H126" s="199">
        <f t="shared" si="74"/>
        <v>1200</v>
      </c>
      <c r="I126" s="199">
        <f t="shared" si="74"/>
        <v>800</v>
      </c>
      <c r="J126" s="199">
        <f t="shared" si="74"/>
        <v>1500</v>
      </c>
      <c r="K126" s="199">
        <f t="shared" si="74"/>
        <v>1000</v>
      </c>
      <c r="L126" s="199">
        <f t="shared" si="74"/>
        <v>1300</v>
      </c>
      <c r="M126" s="199">
        <f t="shared" si="74"/>
        <v>2100</v>
      </c>
      <c r="N126" s="199">
        <f t="shared" si="74"/>
        <v>2800</v>
      </c>
      <c r="O126" s="199">
        <f t="shared" si="74"/>
        <v>2000</v>
      </c>
      <c r="P126" s="199">
        <f t="shared" si="74"/>
        <v>5600</v>
      </c>
      <c r="Q126" s="199">
        <f t="shared" si="74"/>
        <v>4700</v>
      </c>
      <c r="R126" s="199">
        <f t="shared" si="74"/>
        <v>4500</v>
      </c>
      <c r="S126" s="199">
        <f t="shared" ref="S126:AL126" si="75">S62-R62</f>
        <v>1000</v>
      </c>
      <c r="T126" s="199">
        <f t="shared" si="75"/>
        <v>300</v>
      </c>
      <c r="U126" s="199">
        <f t="shared" si="75"/>
        <v>-400</v>
      </c>
      <c r="V126" s="199">
        <f t="shared" si="75"/>
        <v>400</v>
      </c>
      <c r="W126" s="199">
        <f t="shared" si="75"/>
        <v>-100</v>
      </c>
      <c r="X126" s="199">
        <f t="shared" si="75"/>
        <v>-2200</v>
      </c>
      <c r="Y126" s="199">
        <f t="shared" si="75"/>
        <v>-500</v>
      </c>
      <c r="Z126" s="199">
        <f t="shared" si="75"/>
        <v>-500</v>
      </c>
      <c r="AA126" s="199">
        <f t="shared" si="75"/>
        <v>400</v>
      </c>
      <c r="AB126" s="199">
        <f t="shared" si="75"/>
        <v>300</v>
      </c>
      <c r="AC126" s="199">
        <f t="shared" si="75"/>
        <v>800</v>
      </c>
      <c r="AD126" s="199">
        <f t="shared" si="75"/>
        <v>500</v>
      </c>
      <c r="AE126" s="199">
        <f t="shared" si="75"/>
        <v>300</v>
      </c>
      <c r="AF126" s="199">
        <f t="shared" si="75"/>
        <v>700</v>
      </c>
      <c r="AG126" s="199">
        <f t="shared" si="75"/>
        <v>500</v>
      </c>
      <c r="AH126" s="199">
        <f t="shared" si="75"/>
        <v>500</v>
      </c>
      <c r="AI126" s="199">
        <f t="shared" si="75"/>
        <v>-1200</v>
      </c>
      <c r="AJ126" s="199">
        <f t="shared" si="75"/>
        <v>-1900</v>
      </c>
      <c r="AK126" s="199">
        <f t="shared" si="75"/>
        <v>300</v>
      </c>
      <c r="AL126" s="199">
        <f t="shared" si="75"/>
        <v>-46000</v>
      </c>
      <c r="AM126" s="199">
        <f t="shared" ref="AM126:AT126" si="76">AM62-AL62</f>
        <v>0</v>
      </c>
      <c r="AN126" s="199">
        <f t="shared" si="76"/>
        <v>0</v>
      </c>
      <c r="AO126" s="199">
        <f t="shared" si="76"/>
        <v>0</v>
      </c>
      <c r="AP126" s="199">
        <f t="shared" si="76"/>
        <v>0</v>
      </c>
      <c r="AQ126" s="199">
        <f t="shared" si="76"/>
        <v>0</v>
      </c>
      <c r="AR126" s="199">
        <f t="shared" si="76"/>
        <v>0</v>
      </c>
      <c r="AS126" s="199">
        <f t="shared" si="76"/>
        <v>0</v>
      </c>
      <c r="AT126" s="199">
        <f t="shared" si="76"/>
        <v>0</v>
      </c>
    </row>
    <row r="127" spans="1:47" ht="15" thickBot="1">
      <c r="A127" s="15" t="s">
        <v>157</v>
      </c>
      <c r="B127" s="106"/>
      <c r="C127" s="112"/>
      <c r="D127" s="112"/>
      <c r="E127" s="112"/>
      <c r="F127" s="112"/>
      <c r="G127" s="112"/>
      <c r="H127" s="112"/>
      <c r="I127" s="112"/>
      <c r="J127" s="112"/>
      <c r="K127" s="112"/>
      <c r="L127" s="112"/>
      <c r="M127" s="112"/>
      <c r="N127" s="199">
        <f t="shared" ref="N127:Y127" si="77">N63-M63</f>
        <v>3000</v>
      </c>
      <c r="O127" s="199">
        <f t="shared" si="77"/>
        <v>5500</v>
      </c>
      <c r="P127" s="199">
        <f t="shared" si="77"/>
        <v>5700</v>
      </c>
      <c r="Q127" s="200">
        <f t="shared" si="77"/>
        <v>20900</v>
      </c>
      <c r="R127" s="201">
        <f t="shared" si="77"/>
        <v>3100</v>
      </c>
      <c r="S127" s="201">
        <f t="shared" si="77"/>
        <v>3500</v>
      </c>
      <c r="T127" s="201">
        <f t="shared" si="77"/>
        <v>5600</v>
      </c>
      <c r="U127" s="201">
        <f t="shared" si="77"/>
        <v>5700</v>
      </c>
      <c r="V127" s="201">
        <f t="shared" si="77"/>
        <v>5900</v>
      </c>
      <c r="W127" s="201">
        <f t="shared" si="77"/>
        <v>9500</v>
      </c>
      <c r="X127" s="201">
        <f t="shared" si="77"/>
        <v>4200</v>
      </c>
      <c r="Y127" s="201">
        <f t="shared" si="77"/>
        <v>4500</v>
      </c>
      <c r="Z127" s="201">
        <f t="shared" ref="Z127:AG127" si="78">Z63-Y63</f>
        <v>4500</v>
      </c>
      <c r="AA127" s="201">
        <f t="shared" si="78"/>
        <v>1900</v>
      </c>
      <c r="AB127" s="201">
        <f t="shared" si="78"/>
        <v>1800</v>
      </c>
      <c r="AC127" s="201">
        <f t="shared" si="78"/>
        <v>2300</v>
      </c>
      <c r="AD127" s="201">
        <f>AD63-AC63</f>
        <v>1500</v>
      </c>
      <c r="AE127" s="201">
        <f t="shared" si="78"/>
        <v>4900</v>
      </c>
      <c r="AF127" s="201">
        <f t="shared" si="78"/>
        <v>3900</v>
      </c>
      <c r="AG127" s="201">
        <f t="shared" si="78"/>
        <v>2500</v>
      </c>
      <c r="AH127" s="201">
        <f t="shared" ref="AH127:AT127" si="79">AH63-AG63</f>
        <v>1600</v>
      </c>
      <c r="AI127" s="201">
        <f t="shared" si="79"/>
        <v>1900</v>
      </c>
      <c r="AJ127" s="201">
        <f t="shared" si="79"/>
        <v>1600</v>
      </c>
      <c r="AK127" s="201">
        <f t="shared" si="79"/>
        <v>2600</v>
      </c>
      <c r="AL127" s="201">
        <f t="shared" si="79"/>
        <v>-115100</v>
      </c>
      <c r="AM127" s="201">
        <f t="shared" si="79"/>
        <v>0</v>
      </c>
      <c r="AN127" s="201">
        <f t="shared" si="79"/>
        <v>0</v>
      </c>
      <c r="AO127" s="201">
        <f t="shared" si="79"/>
        <v>0</v>
      </c>
      <c r="AP127" s="201">
        <f t="shared" si="79"/>
        <v>0</v>
      </c>
      <c r="AQ127" s="201">
        <f t="shared" si="79"/>
        <v>0</v>
      </c>
      <c r="AR127" s="201">
        <f t="shared" si="79"/>
        <v>0</v>
      </c>
      <c r="AS127" s="201">
        <f t="shared" si="79"/>
        <v>0</v>
      </c>
      <c r="AT127" s="201">
        <f t="shared" si="79"/>
        <v>0</v>
      </c>
    </row>
    <row r="128" spans="1:47">
      <c r="B128" s="106"/>
      <c r="C128" s="106"/>
      <c r="D128" s="106"/>
      <c r="E128" s="106"/>
      <c r="F128" s="106"/>
      <c r="G128" s="106"/>
      <c r="H128" s="106"/>
      <c r="I128" s="106"/>
      <c r="J128" s="106"/>
      <c r="K128" s="106"/>
      <c r="L128" s="106"/>
      <c r="M128" s="106"/>
      <c r="N128" s="106"/>
      <c r="O128" s="106"/>
      <c r="P128" s="106"/>
      <c r="Q128" s="106"/>
      <c r="R128" s="106"/>
      <c r="S128" s="106"/>
      <c r="T128" s="106"/>
      <c r="U128" s="106"/>
      <c r="V128" s="106"/>
      <c r="W128" s="106"/>
      <c r="X128" s="106"/>
      <c r="Y128" s="106"/>
      <c r="Z128" s="106"/>
      <c r="AA128" s="106"/>
      <c r="AB128" s="106"/>
      <c r="AC128" s="106"/>
      <c r="AD128" s="106"/>
      <c r="AE128" s="106"/>
      <c r="AF128" s="106"/>
      <c r="AG128" s="106"/>
      <c r="AH128" s="106"/>
      <c r="AI128" s="106"/>
      <c r="AJ128" s="106"/>
      <c r="AK128" s="106"/>
      <c r="AL128" s="106"/>
      <c r="AM128" s="106"/>
      <c r="AN128" s="106"/>
      <c r="AO128" s="106"/>
      <c r="AP128" s="106"/>
      <c r="AQ128" s="106"/>
      <c r="AR128" s="106"/>
      <c r="AS128" s="106"/>
      <c r="AT128" s="106"/>
    </row>
    <row r="129" spans="1:48">
      <c r="A129" s="15" t="s">
        <v>158</v>
      </c>
      <c r="B129" s="106"/>
      <c r="C129" s="106"/>
      <c r="D129" s="160">
        <f t="shared" ref="D129:S129" si="80">D108*1000/SUM(D62:D63)/3</f>
        <v>561.0526315789474</v>
      </c>
      <c r="E129" s="160">
        <f t="shared" si="80"/>
        <v>593.93939393939411</v>
      </c>
      <c r="F129" s="160">
        <f t="shared" si="80"/>
        <v>714.28571428571422</v>
      </c>
      <c r="G129" s="160">
        <f t="shared" si="80"/>
        <v>854.40414507772027</v>
      </c>
      <c r="H129" s="160">
        <f t="shared" si="80"/>
        <v>1154.1463414634147</v>
      </c>
      <c r="I129" s="160">
        <f t="shared" si="80"/>
        <v>1368.8262910798121</v>
      </c>
      <c r="J129" s="160">
        <f t="shared" si="80"/>
        <v>1472.7192982456143</v>
      </c>
      <c r="K129" s="160">
        <f t="shared" si="80"/>
        <v>1331.0924369747902</v>
      </c>
      <c r="L129" s="160">
        <f t="shared" si="80"/>
        <v>1431.5139442231077</v>
      </c>
      <c r="M129" s="160">
        <f t="shared" si="80"/>
        <v>1216.3742690058477</v>
      </c>
      <c r="N129" s="160">
        <f t="shared" si="80"/>
        <v>1204.2</v>
      </c>
      <c r="O129" s="160">
        <f t="shared" si="80"/>
        <v>1205.0315789473684</v>
      </c>
      <c r="P129" s="161">
        <f t="shared" si="80"/>
        <v>1144.1224571428568</v>
      </c>
      <c r="Q129" s="161">
        <f t="shared" si="80"/>
        <v>992.04107488151647</v>
      </c>
      <c r="R129" s="161">
        <f t="shared" si="80"/>
        <v>1034.8841515217391</v>
      </c>
      <c r="S129" s="161">
        <f t="shared" si="80"/>
        <v>1150.6217606217617</v>
      </c>
      <c r="T129" s="161">
        <f t="shared" ref="T129:AM129" si="81">T108*1000/SUM(T62:T63)/3</f>
        <v>1342.9445175781252</v>
      </c>
      <c r="U129" s="161">
        <f t="shared" si="81"/>
        <v>1446.3788300835656</v>
      </c>
      <c r="V129" s="161">
        <f t="shared" si="81"/>
        <v>1601.9999999999998</v>
      </c>
      <c r="W129" s="161">
        <f t="shared" si="81"/>
        <v>1763.9718500810375</v>
      </c>
      <c r="X129" s="161">
        <f t="shared" si="81"/>
        <v>1997.018875598086</v>
      </c>
      <c r="Y129" s="161">
        <f t="shared" si="81"/>
        <v>2150.088513137558</v>
      </c>
      <c r="Z129" s="161">
        <f t="shared" si="81"/>
        <v>2198.3228455772119</v>
      </c>
      <c r="AA129" s="161">
        <f t="shared" si="81"/>
        <v>2213.7772881355932</v>
      </c>
      <c r="AB129" s="161">
        <f t="shared" si="81"/>
        <v>2335.4566502177067</v>
      </c>
      <c r="AC129" s="161">
        <f t="shared" si="81"/>
        <v>2453.9160289567067</v>
      </c>
      <c r="AD129" s="161">
        <f t="shared" si="81"/>
        <v>2747.6664858642412</v>
      </c>
      <c r="AE129" s="161">
        <f t="shared" si="81"/>
        <v>3154.7300607697503</v>
      </c>
      <c r="AF129" s="161">
        <f t="shared" si="81"/>
        <v>3021.7025561231171</v>
      </c>
      <c r="AG129" s="161">
        <f t="shared" si="81"/>
        <v>3195.184462427746</v>
      </c>
      <c r="AH129" s="161">
        <f t="shared" si="81"/>
        <v>3426.259927471483</v>
      </c>
      <c r="AI129" s="161">
        <f t="shared" si="81"/>
        <v>4006.6156374637226</v>
      </c>
      <c r="AJ129" s="161">
        <f t="shared" si="81"/>
        <v>4540.4216000000006</v>
      </c>
      <c r="AK129" s="161">
        <f t="shared" si="81"/>
        <v>4807.2415279329607</v>
      </c>
      <c r="AL129" s="190" t="e">
        <f t="shared" si="81"/>
        <v>#DIV/0!</v>
      </c>
      <c r="AM129" s="190" t="e">
        <f t="shared" si="81"/>
        <v>#DIV/0!</v>
      </c>
      <c r="AN129" s="190" t="e">
        <f t="shared" ref="AN129:AS129" si="82">AN108*1000/SUM(AN62:AN63)/3</f>
        <v>#DIV/0!</v>
      </c>
      <c r="AO129" s="190" t="e">
        <f t="shared" si="82"/>
        <v>#DIV/0!</v>
      </c>
      <c r="AP129" s="190" t="e">
        <f t="shared" si="82"/>
        <v>#DIV/0!</v>
      </c>
      <c r="AQ129" s="190" t="e">
        <f t="shared" si="82"/>
        <v>#DIV/0!</v>
      </c>
      <c r="AR129" s="190" t="e">
        <f t="shared" si="82"/>
        <v>#DIV/0!</v>
      </c>
      <c r="AS129" s="190" t="e">
        <f t="shared" si="82"/>
        <v>#DIV/0!</v>
      </c>
      <c r="AT129" s="190" t="e">
        <f t="shared" ref="AT129" si="83">AT108*1000/SUM(AT62:AT63)/3</f>
        <v>#DIV/0!</v>
      </c>
    </row>
    <row r="130" spans="1:48">
      <c r="A130" s="15" t="s">
        <v>159</v>
      </c>
      <c r="B130" s="106"/>
      <c r="C130" s="106"/>
      <c r="D130" s="160">
        <f>'Reported Group Highlights'!B7*1000/SUM('Domestic Mobile Operations'!C62:C63)/3</f>
        <v>332.57648630777777</v>
      </c>
      <c r="E130" s="160">
        <f>'Reported Group Highlights'!C7*1000/SUM('Domestic Mobile Operations'!D62:D63)/3</f>
        <v>272.51028189122809</v>
      </c>
      <c r="F130" s="160">
        <f>'Reported Group Highlights'!D7*1000/SUM('Domestic Mobile Operations'!E62:E63)/3</f>
        <v>198.24015151515152</v>
      </c>
      <c r="G130" s="160">
        <f>'Reported Group Highlights'!E7*1000/SUM('Domestic Mobile Operations'!F62:F63)/3</f>
        <v>161.8656746031746</v>
      </c>
      <c r="H130" s="160">
        <f>'Reported Group Highlights'!F7*1000/SUM('Domestic Mobile Operations'!G62:G63)/3</f>
        <v>159.644075958576</v>
      </c>
      <c r="I130" s="160">
        <f>'Reported Group Highlights'!G7*1000/SUM('Domestic Mobile Operations'!H62:H63)/3</f>
        <v>166.39581795238473</v>
      </c>
      <c r="J130" s="160">
        <f>'Reported Group Highlights'!H7*1000/SUM('Domestic Mobile Operations'!I62:I63)/3</f>
        <v>171.69588481069491</v>
      </c>
      <c r="K130" s="160">
        <f>'Reported Group Highlights'!I7*1000/SUM('Domestic Mobile Operations'!J62:J63)/3</f>
        <v>169.51783167194449</v>
      </c>
      <c r="L130" s="160">
        <f>'Reported Group Highlights'!J7*1000/SUM('Domestic Mobile Operations'!K62:K63)/3</f>
        <v>172.08978112099479</v>
      </c>
      <c r="M130" s="160">
        <f>'Reported Group Highlights'!K7*1000/SUM('Domestic Mobile Operations'!L62:L63)/3</f>
        <v>172.27846968695397</v>
      </c>
      <c r="N130" s="160">
        <f>'Reported Group Highlights'!L7*1000/SUM('Domestic Mobile Operations'!M62:M63)/3</f>
        <v>134.10348927875245</v>
      </c>
      <c r="O130" s="160">
        <f>'Reported Group Highlights'!M7*1000/SUM('Domestic Mobile Operations'!N62:N63)/3</f>
        <v>118.11984166666667</v>
      </c>
      <c r="P130" s="161">
        <f>'Reported Group Highlights'!N7*1000/SUM('Domestic Mobile Operations'!O62:O63)/3</f>
        <v>104.07855823996495</v>
      </c>
      <c r="Q130" s="161">
        <f>'Reported Group Highlights'!O7*1000/SUM('Domestic Mobile Operations'!P62:P63)/3</f>
        <v>87.976190476190482</v>
      </c>
      <c r="R130" s="161">
        <f>'Reported Group Highlights'!P7*1000/SUM('Domestic Mobile Operations'!Q62:Q63)/3</f>
        <v>64.145648268964976</v>
      </c>
      <c r="S130" s="161">
        <f>'Reported Group Highlights'!Q7*1000/SUM('Domestic Mobile Operations'!R62:R63)/3</f>
        <v>62.554347826086961</v>
      </c>
      <c r="T130" s="161">
        <f>'Reported Group Highlights'!R7*1000/SUM('Domestic Mobile Operations'!S62:S63)/3</f>
        <v>61.430051813471501</v>
      </c>
      <c r="U130" s="161">
        <f>'Reported Group Highlights'!S7*1000/SUM('Domestic Mobile Operations'!T62:T63)/3</f>
        <v>60.875651041666664</v>
      </c>
      <c r="V130" s="161">
        <f>'Reported Group Highlights'!T7*1000/SUM('Domestic Mobile Operations'!U62:U63)/3</f>
        <v>60.569483132157224</v>
      </c>
      <c r="W130" s="161">
        <f>'Reported Group Highlights'!U7*1000/SUM('Domestic Mobile Operations'!V62:V63)/3</f>
        <v>58.5</v>
      </c>
      <c r="X130" s="161">
        <f>'Reported Group Highlights'!V7*1000/SUM('Domestic Mobile Operations'!W62:W63)/3</f>
        <v>50.580226904376012</v>
      </c>
      <c r="Y130" s="161">
        <f>'Reported Group Highlights'!W7*1000/SUM('Domestic Mobile Operations'!X62:X63)/3</f>
        <v>50.680914407230198</v>
      </c>
      <c r="Z130" s="161">
        <f>'Reported Group Highlights'!X7*1000/SUM('Domestic Mobile Operations'!Y62:Y63)/3</f>
        <v>50.085162287480678</v>
      </c>
      <c r="AA130" s="161">
        <f>'Reported Group Highlights'!Y7*1000/SUM('Domestic Mobile Operations'!Z62:Z63)/3</f>
        <v>49.471214392803603</v>
      </c>
      <c r="AB130" s="161">
        <f>'Reported Group Highlights'!Z7*1000/SUM('Domestic Mobile Operations'!AA62:AA63)/3</f>
        <v>49.735158437730291</v>
      </c>
      <c r="AC130" s="161">
        <f>'Reported Group Highlights'!AA7*1000/SUM('Domestic Mobile Operations'!AB62:AB63)/3</f>
        <v>52.705757135945817</v>
      </c>
      <c r="AD130" s="161">
        <f>'Reported Group Highlights'!AB7*1000/SUM('Domestic Mobile Operations'!AC62:AC63)/3</f>
        <v>52.74592157558552</v>
      </c>
      <c r="AE130" s="161">
        <f>'Reported Group Highlights'!AC7*1000/SUM('Domestic Mobile Operations'!AD62:AD63)/3</f>
        <v>47.955634576627013</v>
      </c>
      <c r="AF130" s="161">
        <f>'Reported Group Highlights'!AD7*1000/SUM('Domestic Mobile Operations'!AE62:AE63)/3</f>
        <v>50.522529822192212</v>
      </c>
      <c r="AG130" s="161">
        <f>'Reported Group Highlights'!AE7*1000/SUM('Domestic Mobile Operations'!AF62:AF63)/3</f>
        <v>49.645754202139273</v>
      </c>
      <c r="AH130" s="161">
        <f>'Reported Group Highlights'!AF7*1000/SUM('Domestic Mobile Operations'!AG62:AG63)/3</f>
        <v>47.505287946906442</v>
      </c>
      <c r="AI130" s="161">
        <f>'Reported Group Highlights'!AG7*1000/SUM('Domestic Mobile Operations'!AH62:AH63)/3</f>
        <v>46.580807773553012</v>
      </c>
      <c r="AJ130" s="161">
        <f>'Reported Group Highlights'!AH7*1000/SUM('Domestic Mobile Operations'!AI62:AI63)/3</f>
        <v>46.912218717139865</v>
      </c>
      <c r="AK130" s="161">
        <f>'Reported Group Highlights'!AI7*1000/SUM('Domestic Mobile Operations'!AJ62:AJ63)/3</f>
        <v>47.209144542772862</v>
      </c>
      <c r="AL130" s="161">
        <f>'Reported Group Highlights'!AJ7*1000/SUM('Domestic Mobile Operations'!AK62:AK63)/3</f>
        <v>46.528201944961722</v>
      </c>
      <c r="AM130" s="190" t="e">
        <f>'Reported Group Highlights'!AK7*1000/SUM('Domestic Mobile Operations'!AL62:AL63)/3</f>
        <v>#DIV/0!</v>
      </c>
      <c r="AN130" s="190" t="e">
        <f>'Reported Group Highlights'!AL7*1000/SUM('Domestic Mobile Operations'!AM62:AM63)/3</f>
        <v>#DIV/0!</v>
      </c>
      <c r="AO130" s="190" t="e">
        <f>'Reported Group Highlights'!AM7*1000/SUM('Domestic Mobile Operations'!AN62:AN63)/3</f>
        <v>#DIV/0!</v>
      </c>
      <c r="AP130" s="190" t="e">
        <f>'Reported Group Highlights'!AN7*1000/SUM('Domestic Mobile Operations'!AO62:AO63)/3</f>
        <v>#DIV/0!</v>
      </c>
      <c r="AQ130" s="190" t="e">
        <f>'Reported Group Highlights'!AO7*1000/SUM('Domestic Mobile Operations'!AP62:AP63)/3</f>
        <v>#DIV/0!</v>
      </c>
      <c r="AR130" s="190" t="e">
        <f>'Reported Group Highlights'!AP7*1000/SUM('Domestic Mobile Operations'!AQ62:AQ63)/3</f>
        <v>#DIV/0!</v>
      </c>
      <c r="AS130" s="190" t="e">
        <f>'Reported Group Highlights'!AQ7*1000/SUM('Domestic Mobile Operations'!AR62:AR63)/3</f>
        <v>#DIV/0!</v>
      </c>
      <c r="AT130" s="190" t="e">
        <f>'Reported Group Highlights'!AR7*1000/SUM('Domestic Mobile Operations'!AS62:AS63)/3</f>
        <v>#DIV/0!</v>
      </c>
    </row>
    <row r="131" spans="1:48">
      <c r="B131" s="106"/>
      <c r="C131" s="106"/>
      <c r="D131" s="106"/>
      <c r="E131" s="106"/>
      <c r="F131" s="106"/>
      <c r="G131" s="106"/>
      <c r="H131" s="106"/>
      <c r="I131" s="106"/>
      <c r="J131" s="106"/>
      <c r="K131" s="106"/>
      <c r="L131" s="106"/>
      <c r="M131" s="106"/>
      <c r="N131" s="106"/>
      <c r="O131" s="106"/>
      <c r="P131" s="106"/>
      <c r="Q131" s="106"/>
      <c r="R131" s="106"/>
      <c r="S131" s="106"/>
      <c r="T131" s="106"/>
      <c r="U131" s="106"/>
      <c r="V131" s="106"/>
      <c r="W131" s="106"/>
      <c r="X131" s="106"/>
      <c r="Y131" s="106"/>
      <c r="Z131" s="106"/>
      <c r="AA131" s="106"/>
      <c r="AB131" s="106"/>
      <c r="AC131" s="106"/>
      <c r="AD131" s="106"/>
      <c r="AE131" s="106"/>
      <c r="AF131" s="106"/>
      <c r="AG131" s="106"/>
      <c r="AH131" s="106"/>
      <c r="AI131" s="106"/>
      <c r="AJ131" s="106"/>
      <c r="AK131" s="106"/>
      <c r="AL131" s="106"/>
      <c r="AM131" s="106"/>
      <c r="AN131" s="106"/>
      <c r="AO131" s="106"/>
      <c r="AP131" s="106"/>
      <c r="AQ131" s="106"/>
      <c r="AR131" s="106"/>
      <c r="AS131" s="106"/>
      <c r="AT131" s="106"/>
    </row>
    <row r="132" spans="1:48" s="61" customFormat="1">
      <c r="A132" s="58" t="s">
        <v>152</v>
      </c>
      <c r="B132" s="187"/>
      <c r="C132" s="187"/>
      <c r="D132" s="187"/>
      <c r="E132" s="187"/>
      <c r="F132" s="187"/>
      <c r="G132" s="187"/>
      <c r="H132" s="187"/>
      <c r="I132" s="187"/>
      <c r="J132" s="187"/>
      <c r="K132" s="187"/>
      <c r="L132" s="187"/>
      <c r="M132" s="187"/>
      <c r="N132" s="187"/>
      <c r="O132" s="187"/>
      <c r="P132" s="187"/>
      <c r="Q132" s="187"/>
      <c r="R132" s="187"/>
      <c r="S132" s="187"/>
      <c r="T132" s="187"/>
      <c r="U132" s="187"/>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8"/>
      <c r="AV132" s="58"/>
    </row>
    <row r="133" spans="1:48">
      <c r="B133" s="106"/>
      <c r="C133" s="106"/>
      <c r="D133" s="106"/>
      <c r="E133" s="106"/>
      <c r="F133" s="106"/>
      <c r="G133" s="106"/>
      <c r="H133" s="106"/>
      <c r="I133" s="106"/>
      <c r="J133" s="106"/>
      <c r="K133" s="106"/>
      <c r="L133" s="106"/>
      <c r="M133" s="106"/>
      <c r="N133" s="106"/>
      <c r="O133" s="106"/>
      <c r="P133" s="106"/>
      <c r="Q133" s="106"/>
      <c r="R133" s="106"/>
      <c r="S133" s="106"/>
      <c r="T133" s="106"/>
      <c r="U133" s="106"/>
      <c r="V133" s="106"/>
      <c r="W133" s="106"/>
      <c r="X133" s="106"/>
      <c r="Y133" s="106"/>
      <c r="Z133" s="106"/>
      <c r="AA133" s="106"/>
      <c r="AB133" s="106"/>
      <c r="AC133" s="106"/>
      <c r="AD133" s="106"/>
      <c r="AE133" s="106"/>
      <c r="AF133" s="106"/>
      <c r="AG133" s="106"/>
      <c r="AH133" s="106"/>
      <c r="AI133" s="106"/>
      <c r="AJ133" s="106"/>
      <c r="AK133" s="106"/>
      <c r="AL133" s="106"/>
      <c r="AM133" s="106"/>
      <c r="AN133" s="106"/>
      <c r="AO133" s="106"/>
      <c r="AP133" s="106"/>
      <c r="AQ133" s="106"/>
      <c r="AR133" s="106"/>
      <c r="AS133" s="106"/>
      <c r="AT133" s="106"/>
    </row>
    <row r="134" spans="1:48">
      <c r="A134" s="15" t="s">
        <v>153</v>
      </c>
      <c r="B134" s="106"/>
      <c r="C134" s="106"/>
      <c r="D134" s="106"/>
      <c r="E134" s="106"/>
      <c r="F134" s="106"/>
      <c r="G134" s="106"/>
      <c r="H134" s="106"/>
      <c r="I134" s="106"/>
      <c r="J134" s="106"/>
      <c r="K134" s="106"/>
      <c r="L134" s="106"/>
      <c r="M134" s="109"/>
      <c r="N134" s="110">
        <f t="shared" ref="N134:U134" si="84">N68/J68-1</f>
        <v>12.584905660377359</v>
      </c>
      <c r="O134" s="110">
        <f t="shared" si="84"/>
        <v>8.5833333333333339</v>
      </c>
      <c r="P134" s="111">
        <f t="shared" si="84"/>
        <v>6.5</v>
      </c>
      <c r="Q134" s="111">
        <f t="shared" si="84"/>
        <v>5.8522727272727275</v>
      </c>
      <c r="R134" s="111">
        <f t="shared" si="84"/>
        <v>4.1930555555555555</v>
      </c>
      <c r="S134" s="111">
        <f t="shared" si="84"/>
        <v>2.8773913043478263</v>
      </c>
      <c r="T134" s="111">
        <f t="shared" si="84"/>
        <v>1.4692307692307693</v>
      </c>
      <c r="U134" s="111">
        <f t="shared" si="84"/>
        <v>0.72868988391376455</v>
      </c>
      <c r="V134" s="111">
        <f t="shared" ref="V134:AC134" si="85">V68/R68-1</f>
        <v>0.5292859053222787</v>
      </c>
      <c r="W134" s="111">
        <f t="shared" si="85"/>
        <v>0.39807131643866334</v>
      </c>
      <c r="X134" s="111">
        <f t="shared" si="85"/>
        <v>0.40539979231568024</v>
      </c>
      <c r="Y134" s="111">
        <f t="shared" si="85"/>
        <v>0.4015732924021489</v>
      </c>
      <c r="Z134" s="111">
        <f t="shared" si="85"/>
        <v>0.39034627492130114</v>
      </c>
      <c r="AA134" s="111">
        <f t="shared" si="85"/>
        <v>0.37215271094000646</v>
      </c>
      <c r="AB134" s="111">
        <f t="shared" si="85"/>
        <v>0.38466085414511597</v>
      </c>
      <c r="AC134" s="111">
        <f t="shared" si="85"/>
        <v>0.42039698836413408</v>
      </c>
      <c r="AD134" s="111">
        <f t="shared" ref="AD134:AL134" si="86">AD68/Z68-1</f>
        <v>0.37157232704402521</v>
      </c>
      <c r="AE134" s="111">
        <f t="shared" si="86"/>
        <v>0.40589198036006557</v>
      </c>
      <c r="AF134" s="111">
        <f t="shared" si="86"/>
        <v>0.33991462113127002</v>
      </c>
      <c r="AG134" s="111">
        <f t="shared" si="86"/>
        <v>0.28845412490362365</v>
      </c>
      <c r="AH134" s="111">
        <f t="shared" si="86"/>
        <v>0.31318782098312536</v>
      </c>
      <c r="AI134" s="111">
        <f t="shared" si="86"/>
        <v>0.27714950939630789</v>
      </c>
      <c r="AJ134" s="111">
        <f t="shared" si="86"/>
        <v>0.32927120669056142</v>
      </c>
      <c r="AK134" s="111">
        <f t="shared" si="86"/>
        <v>0.32545440945470872</v>
      </c>
      <c r="AL134" s="111">
        <f t="shared" si="86"/>
        <v>0.30253509323276773</v>
      </c>
      <c r="AM134" s="111">
        <f t="shared" ref="AM134:AT134" si="87">AM68/AI68-1</f>
        <v>0.28354710593137566</v>
      </c>
      <c r="AN134" s="111">
        <f t="shared" si="87"/>
        <v>0.24986518065791841</v>
      </c>
      <c r="AO134" s="111">
        <f t="shared" si="87"/>
        <v>0.22415349887133185</v>
      </c>
      <c r="AP134" s="111">
        <f t="shared" si="87"/>
        <v>0.21612782156452748</v>
      </c>
      <c r="AQ134" s="111">
        <f t="shared" si="87"/>
        <v>0.18124175712691493</v>
      </c>
      <c r="AR134" s="111">
        <f t="shared" si="87"/>
        <v>0.14132988158588611</v>
      </c>
      <c r="AS134" s="111">
        <f t="shared" si="87"/>
        <v>1.186197676562788</v>
      </c>
      <c r="AT134" s="111">
        <f t="shared" si="87"/>
        <v>1.1228286747200422</v>
      </c>
    </row>
    <row r="135" spans="1:48" ht="15" thickBot="1">
      <c r="B135" s="106"/>
      <c r="C135" s="106"/>
      <c r="D135" s="106"/>
      <c r="E135" s="106"/>
      <c r="F135" s="106"/>
      <c r="G135" s="106"/>
      <c r="H135" s="106"/>
      <c r="I135" s="106"/>
      <c r="J135" s="106"/>
      <c r="K135" s="106"/>
      <c r="L135" s="106"/>
      <c r="M135" s="106"/>
      <c r="N135" s="106"/>
      <c r="O135" s="106"/>
      <c r="P135" s="106"/>
      <c r="Q135" s="106"/>
      <c r="R135" s="106"/>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row>
    <row r="136" spans="1:48" ht="15" thickBot="1">
      <c r="A136" s="15" t="s">
        <v>154</v>
      </c>
      <c r="B136" s="106"/>
      <c r="C136" s="106"/>
      <c r="D136" s="106"/>
      <c r="E136" s="106"/>
      <c r="F136" s="106"/>
      <c r="G136" s="106"/>
      <c r="H136" s="106"/>
      <c r="I136" s="106"/>
      <c r="J136" s="106"/>
      <c r="K136" s="106"/>
      <c r="L136" s="106"/>
      <c r="M136" s="106"/>
      <c r="N136" s="109"/>
      <c r="O136" s="110">
        <f t="shared" ref="O136:U136" si="88">O76/K76-1</f>
        <v>1.4122410799176301</v>
      </c>
      <c r="P136" s="111">
        <f t="shared" si="88"/>
        <v>-0.25359792537626058</v>
      </c>
      <c r="Q136" s="111">
        <f t="shared" si="88"/>
        <v>-0.17128114426248287</v>
      </c>
      <c r="R136" s="111">
        <f t="shared" si="88"/>
        <v>-7.2432736831003153E-2</v>
      </c>
      <c r="S136" s="194">
        <f t="shared" si="88"/>
        <v>0.15402783661215991</v>
      </c>
      <c r="T136" s="195">
        <f t="shared" si="88"/>
        <v>0.2786329965894998</v>
      </c>
      <c r="U136" s="195">
        <f t="shared" si="88"/>
        <v>0.24509803921568629</v>
      </c>
      <c r="V136" s="195">
        <f t="shared" ref="V136:AC136" si="89">V76/R76-1</f>
        <v>0.14232902033271722</v>
      </c>
      <c r="W136" s="195">
        <f t="shared" si="89"/>
        <v>1.6666666666666607E-2</v>
      </c>
      <c r="X136" s="195">
        <f t="shared" si="89"/>
        <v>-0.10047095761381475</v>
      </c>
      <c r="Y136" s="195">
        <f t="shared" si="89"/>
        <v>-9.6062992125984237E-2</v>
      </c>
      <c r="Z136" s="195">
        <f t="shared" si="89"/>
        <v>-8.895691729337718E-2</v>
      </c>
      <c r="AA136" s="195">
        <f t="shared" si="89"/>
        <v>-8.5245901639344313E-2</v>
      </c>
      <c r="AB136" s="195">
        <f t="shared" si="89"/>
        <v>-4.1884816753926746E-2</v>
      </c>
      <c r="AC136" s="195">
        <f t="shared" si="89"/>
        <v>-7.1429306639105516E-2</v>
      </c>
      <c r="AD136" s="195">
        <f t="shared" ref="AD136:AT136" si="90">AD76/Z76-1</f>
        <v>-8.7409359024820166E-2</v>
      </c>
      <c r="AE136" s="195">
        <f t="shared" si="90"/>
        <v>-0.12331084846943419</v>
      </c>
      <c r="AF136" s="195">
        <f t="shared" si="90"/>
        <v>-0.11839708561020035</v>
      </c>
      <c r="AG136" s="195">
        <f t="shared" si="90"/>
        <v>-0.10694113155623053</v>
      </c>
      <c r="AH136" s="195">
        <f t="shared" si="90"/>
        <v>-0.10083669513073923</v>
      </c>
      <c r="AI136" s="195">
        <f t="shared" si="90"/>
        <v>-6.4008633767267842E-2</v>
      </c>
      <c r="AJ136" s="195">
        <f t="shared" si="90"/>
        <v>-5.9917355371900793E-2</v>
      </c>
      <c r="AK136" s="195">
        <f t="shared" si="90"/>
        <v>-6.7226890756302504E-2</v>
      </c>
      <c r="AL136" s="195">
        <f t="shared" si="90"/>
        <v>-3.4632034632034681E-2</v>
      </c>
      <c r="AM136" s="195">
        <f t="shared" si="90"/>
        <v>-5.6521359308115637E-2</v>
      </c>
      <c r="AN136" s="195">
        <f t="shared" si="90"/>
        <v>-8.1318681318681363E-2</v>
      </c>
      <c r="AO136" s="195">
        <f t="shared" si="90"/>
        <v>-8.333333333333337E-2</v>
      </c>
      <c r="AP136" s="195">
        <f t="shared" si="90"/>
        <v>-8.7443946188340838E-2</v>
      </c>
      <c r="AQ136" s="195">
        <f t="shared" si="90"/>
        <v>-4.166666666666663E-2</v>
      </c>
      <c r="AR136" s="195">
        <f t="shared" si="90"/>
        <v>2.3923444976076569E-2</v>
      </c>
      <c r="AS136" s="195">
        <f t="shared" si="90"/>
        <v>6.6339066339066388E-2</v>
      </c>
      <c r="AT136" s="195">
        <f t="shared" si="90"/>
        <v>-1</v>
      </c>
    </row>
    <row r="137" spans="1:48">
      <c r="A137" s="15" t="s">
        <v>155</v>
      </c>
      <c r="B137" s="106"/>
      <c r="C137" s="106"/>
      <c r="D137" s="106"/>
      <c r="E137" s="106"/>
      <c r="F137" s="106"/>
      <c r="G137" s="106"/>
      <c r="H137" s="106"/>
      <c r="I137" s="106"/>
      <c r="J137" s="106"/>
      <c r="K137" s="106"/>
      <c r="L137" s="110">
        <f t="shared" ref="L137:U137" si="91">L76/K76-1</f>
        <v>2.0967520244957338</v>
      </c>
      <c r="M137" s="110">
        <f t="shared" si="91"/>
        <v>-7.7975908335251143E-2</v>
      </c>
      <c r="N137" s="110">
        <f t="shared" si="91"/>
        <v>-5.2260684953980951E-2</v>
      </c>
      <c r="O137" s="110">
        <f t="shared" si="91"/>
        <v>-0.10857848223248212</v>
      </c>
      <c r="P137" s="111">
        <f t="shared" si="91"/>
        <v>-4.1794721546733471E-2</v>
      </c>
      <c r="Q137" s="111">
        <f t="shared" si="91"/>
        <v>2.370930653162473E-2</v>
      </c>
      <c r="R137" s="111">
        <f t="shared" si="91"/>
        <v>6.0784313725490202E-2</v>
      </c>
      <c r="S137" s="111">
        <f t="shared" si="91"/>
        <v>0.10905730129390023</v>
      </c>
      <c r="T137" s="111">
        <f t="shared" si="91"/>
        <v>6.1666666666666758E-2</v>
      </c>
      <c r="U137" s="111">
        <f t="shared" si="91"/>
        <v>-3.1397174254317317E-3</v>
      </c>
      <c r="V137" s="111">
        <f t="shared" ref="V137:AG137" si="92">V76/U76-1</f>
        <v>-2.6771653543307128E-2</v>
      </c>
      <c r="W137" s="111">
        <f t="shared" si="92"/>
        <v>-1.2944983818770184E-2</v>
      </c>
      <c r="X137" s="111">
        <f t="shared" si="92"/>
        <v>-6.0655737704918056E-2</v>
      </c>
      <c r="Y137" s="111">
        <f t="shared" si="92"/>
        <v>1.7452006980802626E-3</v>
      </c>
      <c r="Z137" s="111">
        <f t="shared" si="92"/>
        <v>-1.9120862173008901E-2</v>
      </c>
      <c r="AA137" s="111">
        <f t="shared" si="92"/>
        <v>-8.9243434275848577E-3</v>
      </c>
      <c r="AB137" s="111">
        <f t="shared" si="92"/>
        <v>-1.6129032258064502E-2</v>
      </c>
      <c r="AC137" s="111">
        <f t="shared" si="92"/>
        <v>-2.9144666686423681E-2</v>
      </c>
      <c r="AD137" s="111">
        <f>AD76/AC76-1</f>
        <v>-3.6001106314461628E-2</v>
      </c>
      <c r="AE137" s="111">
        <f t="shared" si="92"/>
        <v>-4.7913448318280483E-2</v>
      </c>
      <c r="AF137" s="111">
        <f t="shared" si="92"/>
        <v>-1.0614525079404302E-2</v>
      </c>
      <c r="AG137" s="111">
        <f t="shared" si="92"/>
        <v>-1.6528925619834656E-2</v>
      </c>
      <c r="AH137" s="111">
        <f t="shared" ref="AH137:AT137" si="93">AH76/AG76-1</f>
        <v>-2.9411764705882359E-2</v>
      </c>
      <c r="AI137" s="111">
        <f t="shared" si="93"/>
        <v>-8.91774891774888E-3</v>
      </c>
      <c r="AJ137" s="111">
        <f t="shared" si="93"/>
        <v>-6.2898576046125365E-3</v>
      </c>
      <c r="AK137" s="111">
        <f t="shared" si="93"/>
        <v>-2.4175824175824201E-2</v>
      </c>
      <c r="AL137" s="111">
        <f t="shared" si="93"/>
        <v>4.5045045045044585E-3</v>
      </c>
      <c r="AM137" s="111">
        <f t="shared" si="93"/>
        <v>-3.1390134529147962E-2</v>
      </c>
      <c r="AN137" s="111">
        <f t="shared" si="93"/>
        <v>-3.240740740740744E-2</v>
      </c>
      <c r="AO137" s="111">
        <f t="shared" si="93"/>
        <v>-2.6315789473684181E-2</v>
      </c>
      <c r="AP137" s="111">
        <f t="shared" si="93"/>
        <v>0</v>
      </c>
      <c r="AQ137" s="111">
        <f t="shared" si="93"/>
        <v>1.7199017199017286E-2</v>
      </c>
      <c r="AR137" s="111">
        <f t="shared" si="93"/>
        <v>3.3816425120772875E-2</v>
      </c>
      <c r="AS137" s="111">
        <f t="shared" si="93"/>
        <v>1.4018691588784993E-2</v>
      </c>
      <c r="AT137" s="111">
        <f>AT76/AS76-1</f>
        <v>-1</v>
      </c>
    </row>
    <row r="138" spans="1:48">
      <c r="B138" s="143"/>
      <c r="C138" s="143"/>
      <c r="D138" s="143"/>
      <c r="E138" s="143"/>
      <c r="F138" s="143"/>
      <c r="G138" s="143"/>
      <c r="H138" s="143"/>
      <c r="I138" s="143"/>
      <c r="J138" s="143"/>
      <c r="K138" s="143"/>
      <c r="L138" s="143"/>
      <c r="M138" s="143"/>
      <c r="N138" s="143"/>
      <c r="O138" s="143"/>
      <c r="P138" s="143"/>
      <c r="Q138" s="143"/>
      <c r="R138" s="143"/>
      <c r="S138" s="143"/>
      <c r="T138" s="143"/>
      <c r="U138" s="143"/>
      <c r="V138" s="143"/>
      <c r="W138" s="143"/>
      <c r="X138" s="143"/>
      <c r="Y138" s="143"/>
      <c r="Z138" s="143"/>
      <c r="AA138" s="143"/>
      <c r="AB138" s="143"/>
      <c r="AC138" s="143"/>
      <c r="AD138" s="143"/>
      <c r="AE138" s="143"/>
      <c r="AF138" s="143"/>
      <c r="AG138" s="143"/>
      <c r="AH138" s="143"/>
      <c r="AI138" s="143"/>
      <c r="AJ138" s="143"/>
      <c r="AK138" s="143"/>
      <c r="AL138" s="143"/>
      <c r="AM138" s="143"/>
      <c r="AN138" s="143"/>
      <c r="AO138" s="143"/>
      <c r="AP138" s="143"/>
      <c r="AQ138" s="143"/>
      <c r="AR138" s="143"/>
      <c r="AS138" s="143"/>
      <c r="AT138" s="143"/>
    </row>
    <row r="139" spans="1:48">
      <c r="B139" s="143"/>
      <c r="C139" s="143"/>
      <c r="D139" s="143"/>
      <c r="E139" s="143"/>
      <c r="F139" s="143"/>
      <c r="G139" s="143"/>
      <c r="H139" s="143"/>
      <c r="I139" s="143"/>
      <c r="J139" s="143"/>
      <c r="K139" s="143"/>
      <c r="L139" s="143"/>
      <c r="M139" s="143"/>
      <c r="N139" s="143"/>
      <c r="O139" s="143"/>
      <c r="P139" s="143"/>
      <c r="Q139" s="143"/>
      <c r="R139" s="143"/>
      <c r="S139" s="143"/>
      <c r="T139" s="143"/>
      <c r="U139" s="143"/>
      <c r="V139" s="143"/>
      <c r="W139" s="143"/>
      <c r="X139" s="143"/>
      <c r="Y139" s="143"/>
      <c r="Z139" s="143"/>
      <c r="AA139" s="143"/>
      <c r="AB139" s="143"/>
      <c r="AC139" s="143"/>
      <c r="AD139" s="143"/>
      <c r="AE139" s="143"/>
      <c r="AF139" s="143"/>
      <c r="AG139" s="143"/>
      <c r="AH139" s="143"/>
      <c r="AI139" s="143"/>
      <c r="AJ139" s="143"/>
      <c r="AK139" s="143"/>
      <c r="AL139" s="143"/>
      <c r="AM139" s="143"/>
      <c r="AN139" s="143"/>
      <c r="AO139" s="143"/>
      <c r="AP139" s="143"/>
      <c r="AQ139" s="143"/>
      <c r="AR139" s="143"/>
      <c r="AS139" s="143"/>
      <c r="AT139" s="143"/>
    </row>
    <row r="140" spans="1:48">
      <c r="B140" s="143"/>
      <c r="C140" s="143"/>
      <c r="D140" s="143"/>
      <c r="E140" s="143"/>
      <c r="F140" s="143"/>
      <c r="G140" s="143"/>
      <c r="H140" s="143"/>
      <c r="I140" s="143"/>
      <c r="J140" s="143"/>
      <c r="K140" s="143"/>
      <c r="L140" s="143"/>
      <c r="M140" s="143"/>
      <c r="N140" s="143"/>
      <c r="O140" s="143"/>
      <c r="P140" s="143"/>
      <c r="Q140" s="143"/>
      <c r="R140" s="143"/>
      <c r="S140" s="143"/>
      <c r="T140" s="143"/>
      <c r="U140" s="143"/>
      <c r="V140" s="143"/>
      <c r="W140" s="143"/>
      <c r="X140" s="143"/>
      <c r="Y140" s="143"/>
      <c r="Z140" s="143"/>
      <c r="AA140" s="143"/>
      <c r="AB140" s="143"/>
      <c r="AC140" s="143"/>
      <c r="AD140" s="143"/>
      <c r="AE140" s="143"/>
      <c r="AF140" s="143"/>
      <c r="AG140" s="143"/>
      <c r="AH140" s="143"/>
      <c r="AI140" s="143"/>
      <c r="AJ140" s="143"/>
      <c r="AK140" s="143"/>
      <c r="AL140" s="143"/>
      <c r="AM140" s="143"/>
      <c r="AN140" s="143"/>
      <c r="AO140" s="143"/>
      <c r="AP140" s="143"/>
      <c r="AQ140" s="143"/>
      <c r="AR140" s="143"/>
      <c r="AS140" s="143"/>
      <c r="AT140" s="143"/>
    </row>
    <row r="141" spans="1:48">
      <c r="B141" s="143"/>
      <c r="C141" s="143"/>
      <c r="D141" s="143"/>
      <c r="E141" s="143"/>
      <c r="F141" s="143"/>
      <c r="G141" s="143"/>
      <c r="H141" s="143"/>
      <c r="I141" s="143"/>
      <c r="J141" s="143"/>
      <c r="K141" s="143"/>
      <c r="L141" s="143"/>
      <c r="M141" s="143"/>
      <c r="N141" s="143"/>
      <c r="O141" s="143"/>
      <c r="P141" s="143"/>
      <c r="Q141" s="143"/>
      <c r="R141" s="143"/>
      <c r="S141" s="143"/>
      <c r="T141" s="143"/>
      <c r="U141" s="143"/>
      <c r="V141" s="143"/>
      <c r="W141" s="143"/>
      <c r="X141" s="143"/>
      <c r="Y141" s="143"/>
      <c r="Z141" s="143"/>
      <c r="AA141" s="143"/>
      <c r="AB141" s="143"/>
      <c r="AC141" s="143"/>
      <c r="AD141" s="143"/>
      <c r="AE141" s="143"/>
      <c r="AF141" s="143"/>
      <c r="AG141" s="143"/>
      <c r="AH141" s="143"/>
      <c r="AI141" s="143"/>
      <c r="AJ141" s="143"/>
      <c r="AK141" s="143"/>
      <c r="AL141" s="143"/>
      <c r="AM141" s="143"/>
      <c r="AN141" s="143"/>
      <c r="AO141" s="143"/>
      <c r="AP141" s="143"/>
      <c r="AQ141" s="143"/>
      <c r="AR141" s="143"/>
      <c r="AS141" s="143"/>
      <c r="AT141" s="143"/>
    </row>
    <row r="142" spans="1:48">
      <c r="B142" s="143"/>
      <c r="C142" s="143"/>
      <c r="D142" s="143"/>
      <c r="E142" s="143"/>
      <c r="F142" s="143"/>
      <c r="G142" s="143"/>
      <c r="H142" s="143"/>
      <c r="I142" s="143"/>
      <c r="J142" s="143"/>
      <c r="K142" s="143"/>
      <c r="L142" s="143"/>
      <c r="M142" s="143"/>
      <c r="N142" s="143"/>
      <c r="O142" s="143"/>
      <c r="P142" s="143"/>
      <c r="Q142" s="143"/>
      <c r="R142" s="143"/>
      <c r="S142" s="143"/>
      <c r="T142" s="143"/>
      <c r="U142" s="143"/>
      <c r="V142" s="143"/>
      <c r="W142" s="143"/>
      <c r="X142" s="143"/>
      <c r="Y142" s="143"/>
      <c r="Z142" s="143"/>
      <c r="AA142" s="143"/>
      <c r="AB142" s="143"/>
      <c r="AC142" s="143"/>
      <c r="AD142" s="143"/>
      <c r="AE142" s="143"/>
      <c r="AF142" s="143"/>
      <c r="AG142" s="143"/>
      <c r="AH142" s="143"/>
      <c r="AI142" s="143"/>
      <c r="AJ142" s="143"/>
      <c r="AK142" s="143"/>
      <c r="AL142" s="143"/>
      <c r="AM142" s="143"/>
      <c r="AN142" s="143"/>
      <c r="AO142" s="143"/>
      <c r="AP142" s="143"/>
      <c r="AQ142" s="143"/>
      <c r="AR142" s="143"/>
      <c r="AS142" s="143"/>
      <c r="AT142" s="143"/>
    </row>
    <row r="143" spans="1:48">
      <c r="B143" s="143"/>
      <c r="C143" s="143"/>
      <c r="D143" s="143"/>
      <c r="E143" s="143"/>
      <c r="F143" s="143"/>
      <c r="G143" s="143"/>
      <c r="H143" s="143"/>
      <c r="I143" s="143"/>
      <c r="J143" s="143"/>
      <c r="K143" s="143"/>
      <c r="L143" s="143"/>
      <c r="M143" s="143"/>
      <c r="N143" s="143"/>
      <c r="O143" s="143"/>
      <c r="P143" s="143"/>
      <c r="Q143" s="143"/>
      <c r="R143" s="143"/>
      <c r="S143" s="143"/>
      <c r="T143" s="143"/>
      <c r="U143" s="143"/>
      <c r="V143" s="143"/>
      <c r="W143" s="143"/>
      <c r="X143" s="143"/>
      <c r="Y143" s="143"/>
      <c r="Z143" s="143"/>
      <c r="AA143" s="143"/>
      <c r="AB143" s="143"/>
      <c r="AC143" s="143"/>
      <c r="AD143" s="143"/>
      <c r="AE143" s="143"/>
      <c r="AF143" s="143"/>
      <c r="AG143" s="143"/>
      <c r="AH143" s="143"/>
      <c r="AI143" s="143"/>
      <c r="AJ143" s="143"/>
      <c r="AK143" s="143"/>
      <c r="AL143" s="143"/>
      <c r="AM143" s="143"/>
      <c r="AN143" s="143"/>
      <c r="AO143" s="143"/>
      <c r="AP143" s="143"/>
      <c r="AQ143" s="143"/>
      <c r="AR143" s="143"/>
      <c r="AS143" s="143"/>
      <c r="AT143" s="143"/>
    </row>
    <row r="144" spans="1:48">
      <c r="B144" s="143"/>
      <c r="C144" s="143"/>
      <c r="D144" s="143"/>
      <c r="E144" s="143"/>
      <c r="F144" s="143"/>
      <c r="G144" s="143"/>
      <c r="H144" s="143"/>
      <c r="I144" s="143"/>
      <c r="J144" s="143"/>
      <c r="K144" s="143"/>
      <c r="L144" s="143"/>
      <c r="M144" s="143"/>
      <c r="N144" s="143"/>
      <c r="O144" s="143"/>
      <c r="P144" s="143"/>
      <c r="Q144" s="143"/>
      <c r="R144" s="143"/>
      <c r="S144" s="143"/>
      <c r="T144" s="143"/>
      <c r="U144" s="143"/>
      <c r="V144" s="143"/>
      <c r="W144" s="143"/>
      <c r="X144" s="143"/>
      <c r="Y144" s="143"/>
      <c r="Z144" s="143"/>
      <c r="AA144" s="143"/>
      <c r="AB144" s="143"/>
      <c r="AC144" s="143"/>
      <c r="AD144" s="143"/>
      <c r="AE144" s="143"/>
      <c r="AF144" s="143"/>
      <c r="AG144" s="143"/>
      <c r="AH144" s="143"/>
      <c r="AI144" s="143"/>
      <c r="AJ144" s="143"/>
      <c r="AK144" s="143"/>
      <c r="AL144" s="143"/>
      <c r="AM144" s="143"/>
      <c r="AN144" s="143"/>
      <c r="AO144" s="143"/>
      <c r="AP144" s="143"/>
      <c r="AQ144" s="143"/>
      <c r="AR144" s="143"/>
      <c r="AS144" s="143"/>
      <c r="AT144" s="143"/>
    </row>
    <row r="145" spans="2:46">
      <c r="B145" s="143"/>
      <c r="C145" s="143"/>
      <c r="D145" s="143"/>
      <c r="E145" s="143"/>
      <c r="F145" s="143"/>
      <c r="G145" s="143"/>
      <c r="H145" s="143"/>
      <c r="I145" s="143"/>
      <c r="J145" s="143"/>
      <c r="K145" s="143"/>
      <c r="L145" s="143"/>
      <c r="M145" s="143"/>
      <c r="N145" s="143"/>
      <c r="O145" s="143"/>
      <c r="P145" s="143"/>
      <c r="Q145" s="143"/>
      <c r="R145" s="143"/>
      <c r="S145" s="143"/>
      <c r="T145" s="143"/>
      <c r="U145" s="143"/>
      <c r="V145" s="143"/>
      <c r="W145" s="143"/>
      <c r="X145" s="143"/>
      <c r="Y145" s="143"/>
      <c r="Z145" s="143"/>
      <c r="AA145" s="143"/>
      <c r="AB145" s="143"/>
      <c r="AC145" s="143"/>
      <c r="AD145" s="143"/>
      <c r="AE145" s="143"/>
      <c r="AF145" s="143"/>
      <c r="AG145" s="143"/>
      <c r="AH145" s="143"/>
      <c r="AI145" s="143"/>
      <c r="AJ145" s="143"/>
      <c r="AK145" s="143"/>
      <c r="AL145" s="143"/>
      <c r="AM145" s="143"/>
      <c r="AN145" s="143"/>
      <c r="AO145" s="143"/>
      <c r="AP145" s="143"/>
      <c r="AQ145" s="143"/>
      <c r="AR145" s="143"/>
      <c r="AS145" s="143"/>
      <c r="AT145" s="143"/>
    </row>
    <row r="146" spans="2:46">
      <c r="B146" s="143"/>
      <c r="C146" s="143"/>
      <c r="D146" s="143"/>
      <c r="E146" s="143"/>
      <c r="F146" s="143"/>
      <c r="G146" s="143"/>
      <c r="H146" s="143"/>
      <c r="I146" s="143"/>
      <c r="J146" s="143"/>
      <c r="K146" s="143"/>
      <c r="L146" s="143"/>
      <c r="M146" s="143"/>
      <c r="N146" s="143"/>
      <c r="O146" s="143"/>
      <c r="P146" s="143"/>
      <c r="Q146" s="143"/>
      <c r="R146" s="143"/>
      <c r="S146" s="143"/>
      <c r="T146" s="143"/>
      <c r="U146" s="143"/>
      <c r="V146" s="143"/>
      <c r="W146" s="143"/>
      <c r="X146" s="143"/>
      <c r="Y146" s="143"/>
      <c r="Z146" s="143"/>
      <c r="AA146" s="143"/>
      <c r="AB146" s="143"/>
      <c r="AC146" s="143"/>
      <c r="AD146" s="143"/>
      <c r="AE146" s="143"/>
      <c r="AF146" s="143"/>
      <c r="AG146" s="143"/>
      <c r="AH146" s="143"/>
      <c r="AI146" s="143"/>
      <c r="AJ146" s="143"/>
      <c r="AK146" s="143"/>
      <c r="AL146" s="143"/>
      <c r="AM146" s="143"/>
      <c r="AN146" s="143"/>
      <c r="AO146" s="143"/>
      <c r="AP146" s="143"/>
      <c r="AQ146" s="143"/>
      <c r="AR146" s="143"/>
      <c r="AS146" s="143"/>
      <c r="AT146" s="143"/>
    </row>
    <row r="147" spans="2:46">
      <c r="B147" s="143"/>
      <c r="C147" s="143"/>
      <c r="D147" s="143"/>
      <c r="E147" s="143"/>
      <c r="F147" s="143"/>
      <c r="G147" s="143"/>
      <c r="H147" s="143"/>
      <c r="I147" s="143"/>
      <c r="J147" s="143"/>
      <c r="K147" s="143"/>
      <c r="L147" s="143"/>
      <c r="M147" s="143"/>
      <c r="N147" s="143"/>
      <c r="O147" s="143"/>
      <c r="P147" s="143"/>
      <c r="Q147" s="143"/>
      <c r="R147" s="143"/>
      <c r="S147" s="143"/>
      <c r="T147" s="143"/>
      <c r="U147" s="143"/>
      <c r="V147" s="143"/>
      <c r="W147" s="143"/>
      <c r="X147" s="143"/>
      <c r="Y147" s="143"/>
      <c r="Z147" s="143"/>
      <c r="AA147" s="143"/>
      <c r="AB147" s="143"/>
      <c r="AC147" s="143"/>
      <c r="AD147" s="143"/>
      <c r="AE147" s="143"/>
      <c r="AF147" s="143"/>
      <c r="AG147" s="143"/>
      <c r="AH147" s="143"/>
      <c r="AI147" s="143"/>
      <c r="AJ147" s="143"/>
      <c r="AK147" s="143"/>
      <c r="AL147" s="143"/>
      <c r="AM147" s="143"/>
      <c r="AN147" s="143"/>
      <c r="AO147" s="143"/>
      <c r="AP147" s="143"/>
      <c r="AQ147" s="143"/>
      <c r="AR147" s="143"/>
      <c r="AS147" s="143"/>
      <c r="AT147" s="143"/>
    </row>
    <row r="148" spans="2:46">
      <c r="B148" s="143"/>
      <c r="C148" s="143"/>
      <c r="D148" s="143"/>
      <c r="E148" s="143"/>
      <c r="F148" s="143"/>
      <c r="G148" s="143"/>
      <c r="H148" s="143"/>
      <c r="I148" s="143"/>
      <c r="J148" s="143"/>
      <c r="K148" s="143"/>
      <c r="L148" s="143"/>
      <c r="M148" s="143"/>
      <c r="N148" s="143"/>
      <c r="O148" s="143"/>
      <c r="P148" s="143"/>
      <c r="Q148" s="143"/>
      <c r="R148" s="143"/>
      <c r="S148" s="143"/>
      <c r="T148" s="143"/>
      <c r="U148" s="143"/>
      <c r="V148" s="143"/>
      <c r="W148" s="143"/>
      <c r="X148" s="143"/>
      <c r="Y148" s="143"/>
      <c r="Z148" s="143"/>
      <c r="AA148" s="143"/>
      <c r="AB148" s="143"/>
      <c r="AC148" s="143"/>
      <c r="AD148" s="143"/>
      <c r="AE148" s="143"/>
      <c r="AF148" s="143"/>
      <c r="AG148" s="143"/>
      <c r="AH148" s="143"/>
      <c r="AI148" s="143"/>
      <c r="AJ148" s="143"/>
      <c r="AK148" s="143"/>
      <c r="AL148" s="143"/>
      <c r="AM148" s="143"/>
      <c r="AN148" s="143"/>
      <c r="AO148" s="143"/>
      <c r="AP148" s="143"/>
      <c r="AQ148" s="143"/>
      <c r="AR148" s="143"/>
      <c r="AS148" s="143"/>
      <c r="AT148" s="143"/>
    </row>
    <row r="149" spans="2:46">
      <c r="B149" s="143"/>
      <c r="C149" s="143"/>
      <c r="D149" s="143"/>
      <c r="E149" s="143"/>
      <c r="F149" s="143"/>
      <c r="G149" s="143"/>
      <c r="H149" s="143"/>
      <c r="I149" s="143"/>
      <c r="J149" s="143"/>
      <c r="K149" s="143"/>
      <c r="L149" s="143"/>
      <c r="M149" s="143"/>
      <c r="N149" s="143"/>
      <c r="O149" s="143"/>
      <c r="P149" s="143"/>
      <c r="Q149" s="143"/>
      <c r="R149" s="143"/>
      <c r="S149" s="143"/>
      <c r="T149" s="143"/>
      <c r="U149" s="143"/>
      <c r="V149" s="143"/>
      <c r="W149" s="143"/>
      <c r="X149" s="143"/>
      <c r="Y149" s="143"/>
      <c r="Z149" s="143"/>
      <c r="AA149" s="143"/>
      <c r="AB149" s="143"/>
      <c r="AC149" s="143"/>
      <c r="AD149" s="143"/>
      <c r="AE149" s="143"/>
      <c r="AF149" s="143"/>
      <c r="AG149" s="143"/>
      <c r="AH149" s="143"/>
      <c r="AI149" s="143"/>
      <c r="AJ149" s="143"/>
      <c r="AK149" s="143"/>
      <c r="AL149" s="143"/>
      <c r="AM149" s="143"/>
      <c r="AN149" s="143"/>
      <c r="AO149" s="143"/>
      <c r="AP149" s="143"/>
      <c r="AQ149" s="143"/>
      <c r="AR149" s="143"/>
      <c r="AS149" s="143"/>
      <c r="AT149" s="143"/>
    </row>
    <row r="150" spans="2:46">
      <c r="B150" s="143"/>
      <c r="C150" s="143"/>
      <c r="D150" s="143"/>
      <c r="E150" s="143"/>
      <c r="F150" s="143"/>
      <c r="G150" s="143"/>
      <c r="H150" s="143"/>
      <c r="I150" s="143"/>
      <c r="J150" s="143"/>
      <c r="K150" s="143"/>
      <c r="L150" s="143"/>
      <c r="M150" s="143"/>
      <c r="N150" s="143"/>
      <c r="O150" s="143"/>
      <c r="P150" s="143"/>
      <c r="Q150" s="143"/>
      <c r="R150" s="143"/>
      <c r="S150" s="143"/>
      <c r="T150" s="143"/>
      <c r="U150" s="143"/>
      <c r="V150" s="143"/>
      <c r="W150" s="143"/>
      <c r="X150" s="143"/>
      <c r="Y150" s="143"/>
      <c r="Z150" s="143"/>
      <c r="AA150" s="143"/>
      <c r="AB150" s="143"/>
      <c r="AC150" s="143"/>
      <c r="AD150" s="143"/>
      <c r="AE150" s="143"/>
      <c r="AF150" s="143"/>
      <c r="AG150" s="143"/>
      <c r="AH150" s="143"/>
      <c r="AI150" s="143"/>
      <c r="AJ150" s="143"/>
      <c r="AK150" s="143"/>
      <c r="AL150" s="143"/>
      <c r="AM150" s="143"/>
      <c r="AN150" s="143"/>
      <c r="AO150" s="143"/>
      <c r="AP150" s="143"/>
      <c r="AQ150" s="143"/>
      <c r="AR150" s="143"/>
      <c r="AS150" s="143"/>
      <c r="AT150" s="143"/>
    </row>
    <row r="151" spans="2:46">
      <c r="B151" s="143"/>
      <c r="C151" s="143"/>
      <c r="D151" s="143"/>
      <c r="E151" s="143"/>
      <c r="F151" s="143"/>
      <c r="G151" s="143"/>
      <c r="H151" s="143"/>
      <c r="I151" s="143"/>
      <c r="J151" s="143"/>
      <c r="K151" s="143"/>
      <c r="L151" s="143"/>
      <c r="M151" s="143"/>
      <c r="N151" s="143"/>
      <c r="O151" s="143"/>
      <c r="P151" s="143"/>
      <c r="Q151" s="143"/>
      <c r="R151" s="143"/>
      <c r="S151" s="143"/>
      <c r="T151" s="143"/>
      <c r="U151" s="143"/>
      <c r="V151" s="143"/>
      <c r="W151" s="143"/>
      <c r="X151" s="143"/>
      <c r="Y151" s="143"/>
      <c r="Z151" s="143"/>
      <c r="AA151" s="143"/>
      <c r="AB151" s="143"/>
      <c r="AC151" s="143"/>
      <c r="AD151" s="143"/>
      <c r="AE151" s="143"/>
      <c r="AF151" s="143"/>
      <c r="AG151" s="143"/>
      <c r="AH151" s="143"/>
      <c r="AI151" s="143"/>
      <c r="AJ151" s="143"/>
      <c r="AK151" s="143"/>
      <c r="AL151" s="143"/>
      <c r="AM151" s="143"/>
      <c r="AN151" s="143"/>
      <c r="AO151" s="143"/>
      <c r="AP151" s="143"/>
      <c r="AQ151" s="143"/>
      <c r="AR151" s="143"/>
      <c r="AS151" s="143"/>
      <c r="AT151" s="143"/>
    </row>
    <row r="152" spans="2:46">
      <c r="B152" s="143"/>
      <c r="C152" s="143"/>
      <c r="D152" s="143"/>
      <c r="E152" s="143"/>
      <c r="F152" s="143"/>
      <c r="G152" s="143"/>
      <c r="H152" s="143"/>
      <c r="I152" s="143"/>
      <c r="J152" s="143"/>
      <c r="K152" s="143"/>
      <c r="L152" s="143"/>
      <c r="M152" s="143"/>
      <c r="N152" s="143"/>
      <c r="O152" s="143"/>
      <c r="P152" s="143"/>
      <c r="Q152" s="143"/>
      <c r="R152" s="143"/>
      <c r="S152" s="143"/>
      <c r="T152" s="143"/>
      <c r="U152" s="143"/>
      <c r="V152" s="143"/>
      <c r="W152" s="143"/>
      <c r="X152" s="143"/>
      <c r="Y152" s="143"/>
      <c r="Z152" s="143"/>
      <c r="AA152" s="143"/>
      <c r="AB152" s="143"/>
      <c r="AC152" s="143"/>
      <c r="AD152" s="143"/>
      <c r="AE152" s="143"/>
      <c r="AF152" s="143"/>
      <c r="AG152" s="143"/>
      <c r="AH152" s="143"/>
      <c r="AI152" s="143"/>
      <c r="AJ152" s="143"/>
      <c r="AK152" s="143"/>
      <c r="AL152" s="143"/>
      <c r="AM152" s="143"/>
      <c r="AN152" s="143"/>
      <c r="AO152" s="143"/>
      <c r="AP152" s="143"/>
      <c r="AQ152" s="143"/>
      <c r="AR152" s="143"/>
      <c r="AS152" s="143"/>
      <c r="AT152" s="143"/>
    </row>
    <row r="153" spans="2:46">
      <c r="B153" s="143"/>
      <c r="C153" s="143"/>
      <c r="D153" s="143"/>
      <c r="E153" s="143"/>
      <c r="F153" s="143"/>
      <c r="G153" s="143"/>
      <c r="H153" s="143"/>
      <c r="I153" s="143"/>
      <c r="J153" s="143"/>
      <c r="K153" s="143"/>
      <c r="L153" s="143"/>
      <c r="M153" s="143"/>
      <c r="N153" s="143"/>
      <c r="O153" s="143"/>
      <c r="P153" s="143"/>
      <c r="Q153" s="143"/>
      <c r="R153" s="143"/>
      <c r="S153" s="143"/>
      <c r="T153" s="143"/>
      <c r="U153" s="143"/>
      <c r="V153" s="143"/>
      <c r="W153" s="143"/>
      <c r="X153" s="143"/>
      <c r="Y153" s="143"/>
      <c r="Z153" s="143"/>
      <c r="AA153" s="143"/>
      <c r="AB153" s="143"/>
      <c r="AC153" s="143"/>
      <c r="AD153" s="143"/>
      <c r="AE153" s="143"/>
      <c r="AF153" s="143"/>
      <c r="AG153" s="143"/>
      <c r="AH153" s="143"/>
      <c r="AI153" s="143"/>
      <c r="AJ153" s="143"/>
      <c r="AK153" s="143"/>
      <c r="AL153" s="143"/>
      <c r="AM153" s="143"/>
      <c r="AN153" s="143"/>
      <c r="AO153" s="143"/>
      <c r="AP153" s="143"/>
      <c r="AQ153" s="143"/>
      <c r="AR153" s="143"/>
      <c r="AS153" s="143"/>
      <c r="AT153" s="143"/>
    </row>
    <row r="154" spans="2:46">
      <c r="B154" s="143"/>
      <c r="C154" s="143"/>
      <c r="D154" s="143"/>
      <c r="E154" s="143"/>
      <c r="F154" s="143"/>
      <c r="G154" s="143"/>
      <c r="H154" s="143"/>
      <c r="I154" s="143"/>
      <c r="J154" s="143"/>
      <c r="K154" s="143"/>
      <c r="L154" s="143"/>
      <c r="M154" s="143"/>
      <c r="N154" s="143"/>
      <c r="O154" s="143"/>
      <c r="P154" s="143"/>
      <c r="Q154" s="143"/>
      <c r="R154" s="143"/>
      <c r="S154" s="143"/>
      <c r="T154" s="143"/>
      <c r="U154" s="143"/>
      <c r="V154" s="143"/>
      <c r="W154" s="143"/>
      <c r="X154" s="143"/>
      <c r="Y154" s="143"/>
      <c r="Z154" s="143"/>
      <c r="AA154" s="143"/>
      <c r="AB154" s="143"/>
      <c r="AC154" s="143"/>
      <c r="AD154" s="143"/>
      <c r="AE154" s="143"/>
      <c r="AF154" s="143"/>
      <c r="AG154" s="143"/>
      <c r="AH154" s="143"/>
      <c r="AI154" s="143"/>
      <c r="AJ154" s="143"/>
      <c r="AK154" s="143"/>
      <c r="AL154" s="143"/>
      <c r="AM154" s="143"/>
      <c r="AN154" s="143"/>
      <c r="AO154" s="143"/>
      <c r="AP154" s="143"/>
      <c r="AQ154" s="143"/>
      <c r="AR154" s="143"/>
      <c r="AS154" s="143"/>
      <c r="AT154" s="143"/>
    </row>
    <row r="155" spans="2:46">
      <c r="B155" s="143"/>
      <c r="C155" s="143"/>
      <c r="D155" s="143"/>
      <c r="E155" s="143"/>
      <c r="F155" s="143"/>
      <c r="G155" s="143"/>
      <c r="H155" s="143"/>
      <c r="I155" s="143"/>
      <c r="J155" s="143"/>
      <c r="K155" s="143"/>
      <c r="L155" s="143"/>
      <c r="M155" s="143"/>
      <c r="N155" s="143"/>
      <c r="O155" s="143"/>
      <c r="P155" s="143"/>
      <c r="Q155" s="143"/>
      <c r="R155" s="143"/>
      <c r="S155" s="143"/>
      <c r="T155" s="143"/>
      <c r="U155" s="143"/>
      <c r="V155" s="143"/>
      <c r="W155" s="143"/>
      <c r="X155" s="143"/>
      <c r="Y155" s="143"/>
      <c r="Z155" s="143"/>
      <c r="AA155" s="143"/>
      <c r="AB155" s="143"/>
      <c r="AC155" s="143"/>
      <c r="AD155" s="143"/>
      <c r="AE155" s="143"/>
      <c r="AF155" s="143"/>
      <c r="AG155" s="143"/>
      <c r="AH155" s="143"/>
      <c r="AI155" s="143"/>
      <c r="AJ155" s="143"/>
      <c r="AK155" s="143"/>
      <c r="AL155" s="143"/>
      <c r="AM155" s="143"/>
      <c r="AN155" s="143"/>
      <c r="AO155" s="143"/>
      <c r="AP155" s="143"/>
      <c r="AQ155" s="143"/>
      <c r="AR155" s="143"/>
      <c r="AS155" s="143"/>
      <c r="AT155" s="143"/>
    </row>
    <row r="156" spans="2:46">
      <c r="B156" s="143"/>
      <c r="C156" s="143"/>
      <c r="D156" s="143"/>
      <c r="E156" s="143"/>
      <c r="F156" s="143"/>
      <c r="G156" s="143"/>
      <c r="H156" s="143"/>
      <c r="I156" s="143"/>
      <c r="J156" s="143"/>
      <c r="K156" s="143"/>
      <c r="L156" s="143"/>
      <c r="M156" s="143"/>
      <c r="N156" s="143"/>
      <c r="O156" s="143"/>
      <c r="P156" s="143"/>
      <c r="Q156" s="143"/>
      <c r="R156" s="143"/>
      <c r="S156" s="143"/>
      <c r="T156" s="143"/>
      <c r="U156" s="143"/>
      <c r="V156" s="143"/>
      <c r="W156" s="143"/>
      <c r="X156" s="143"/>
      <c r="Y156" s="143"/>
      <c r="Z156" s="143"/>
      <c r="AA156" s="143"/>
      <c r="AB156" s="143"/>
      <c r="AC156" s="143"/>
      <c r="AD156" s="143"/>
      <c r="AE156" s="143"/>
      <c r="AF156" s="143"/>
      <c r="AG156" s="143"/>
      <c r="AH156" s="143"/>
      <c r="AI156" s="143"/>
      <c r="AJ156" s="143"/>
      <c r="AK156" s="143"/>
      <c r="AL156" s="143"/>
      <c r="AM156" s="143"/>
      <c r="AN156" s="143"/>
      <c r="AO156" s="143"/>
      <c r="AP156" s="143"/>
      <c r="AQ156" s="143"/>
      <c r="AR156" s="143"/>
      <c r="AS156" s="143"/>
      <c r="AT156" s="143"/>
    </row>
    <row r="157" spans="2:46">
      <c r="B157" s="143"/>
      <c r="C157" s="143"/>
      <c r="D157" s="143"/>
      <c r="E157" s="143"/>
      <c r="F157" s="143"/>
      <c r="G157" s="143"/>
      <c r="H157" s="143"/>
      <c r="I157" s="143"/>
      <c r="J157" s="143"/>
      <c r="K157" s="143"/>
      <c r="L157" s="143"/>
      <c r="M157" s="143"/>
      <c r="N157" s="143"/>
      <c r="O157" s="143"/>
      <c r="P157" s="143"/>
      <c r="Q157" s="143"/>
      <c r="R157" s="143"/>
      <c r="S157" s="143"/>
      <c r="T157" s="143"/>
      <c r="U157" s="143"/>
      <c r="V157" s="143"/>
      <c r="W157" s="143"/>
      <c r="X157" s="143"/>
      <c r="Y157" s="143"/>
      <c r="Z157" s="143"/>
      <c r="AA157" s="143"/>
      <c r="AB157" s="143"/>
      <c r="AC157" s="143"/>
      <c r="AD157" s="143"/>
      <c r="AE157" s="143"/>
      <c r="AF157" s="143"/>
      <c r="AG157" s="143"/>
      <c r="AH157" s="143"/>
      <c r="AI157" s="143"/>
      <c r="AJ157" s="143"/>
      <c r="AK157" s="143"/>
      <c r="AL157" s="143"/>
      <c r="AM157" s="143"/>
      <c r="AN157" s="143"/>
      <c r="AO157" s="143"/>
      <c r="AP157" s="143"/>
      <c r="AQ157" s="143"/>
      <c r="AR157" s="143"/>
      <c r="AS157" s="143"/>
      <c r="AT157" s="143"/>
    </row>
    <row r="158" spans="2:46">
      <c r="B158" s="143"/>
      <c r="C158" s="143"/>
      <c r="D158" s="143"/>
      <c r="E158" s="143"/>
      <c r="F158" s="143"/>
      <c r="G158" s="143"/>
      <c r="H158" s="143"/>
      <c r="I158" s="143"/>
      <c r="J158" s="143"/>
      <c r="K158" s="143"/>
      <c r="L158" s="143"/>
      <c r="M158" s="143"/>
      <c r="N158" s="143"/>
      <c r="O158" s="143"/>
      <c r="P158" s="143"/>
      <c r="Q158" s="143"/>
      <c r="R158" s="143"/>
      <c r="S158" s="143"/>
      <c r="T158" s="143"/>
      <c r="U158" s="143"/>
      <c r="V158" s="143"/>
      <c r="W158" s="143"/>
      <c r="X158" s="143"/>
      <c r="Y158" s="143"/>
      <c r="Z158" s="143"/>
      <c r="AA158" s="143"/>
      <c r="AB158" s="143"/>
      <c r="AC158" s="143"/>
      <c r="AD158" s="143"/>
      <c r="AE158" s="143"/>
      <c r="AF158" s="143"/>
      <c r="AG158" s="143"/>
      <c r="AH158" s="143"/>
      <c r="AI158" s="143"/>
      <c r="AJ158" s="143"/>
      <c r="AK158" s="143"/>
      <c r="AL158" s="143"/>
      <c r="AM158" s="143"/>
      <c r="AN158" s="143"/>
      <c r="AO158" s="143"/>
      <c r="AP158" s="143"/>
      <c r="AQ158" s="143"/>
      <c r="AR158" s="143"/>
      <c r="AS158" s="143"/>
      <c r="AT158" s="143"/>
    </row>
    <row r="159" spans="2:46">
      <c r="B159" s="143"/>
      <c r="C159" s="143"/>
      <c r="D159" s="143"/>
      <c r="E159" s="143"/>
      <c r="F159" s="143"/>
      <c r="G159" s="143"/>
      <c r="H159" s="143"/>
      <c r="I159" s="143"/>
      <c r="J159" s="143"/>
      <c r="K159" s="143"/>
      <c r="L159" s="143"/>
      <c r="M159" s="143"/>
      <c r="N159" s="143"/>
      <c r="O159" s="143"/>
      <c r="P159" s="143"/>
      <c r="Q159" s="143"/>
      <c r="R159" s="143"/>
      <c r="S159" s="143"/>
      <c r="T159" s="143"/>
      <c r="U159" s="143"/>
      <c r="V159" s="143"/>
      <c r="W159" s="143"/>
      <c r="X159" s="143"/>
      <c r="Y159" s="143"/>
      <c r="Z159" s="143"/>
      <c r="AA159" s="143"/>
      <c r="AB159" s="143"/>
      <c r="AC159" s="143"/>
      <c r="AD159" s="143"/>
      <c r="AE159" s="143"/>
      <c r="AF159" s="143"/>
      <c r="AG159" s="143"/>
      <c r="AH159" s="143"/>
      <c r="AI159" s="143"/>
      <c r="AJ159" s="143"/>
      <c r="AK159" s="143"/>
      <c r="AL159" s="143"/>
      <c r="AM159" s="143"/>
      <c r="AN159" s="143"/>
      <c r="AO159" s="143"/>
      <c r="AP159" s="143"/>
      <c r="AQ159" s="143"/>
      <c r="AR159" s="143"/>
      <c r="AS159" s="143"/>
      <c r="AT159" s="143"/>
    </row>
    <row r="160" spans="2:46">
      <c r="B160" s="143"/>
      <c r="C160" s="143"/>
      <c r="D160" s="143"/>
      <c r="E160" s="143"/>
      <c r="F160" s="143"/>
      <c r="G160" s="143"/>
      <c r="H160" s="143"/>
      <c r="I160" s="143"/>
      <c r="J160" s="143"/>
      <c r="K160" s="143"/>
      <c r="L160" s="143"/>
      <c r="M160" s="143"/>
      <c r="N160" s="143"/>
      <c r="O160" s="143"/>
      <c r="P160" s="143"/>
      <c r="Q160" s="143"/>
      <c r="R160" s="143"/>
      <c r="S160" s="143"/>
      <c r="T160" s="143"/>
      <c r="U160" s="143"/>
      <c r="V160" s="143"/>
      <c r="W160" s="143"/>
      <c r="X160" s="143"/>
      <c r="Y160" s="143"/>
      <c r="Z160" s="143"/>
      <c r="AA160" s="143"/>
      <c r="AB160" s="143"/>
      <c r="AC160" s="143"/>
      <c r="AD160" s="143"/>
      <c r="AE160" s="143"/>
      <c r="AF160" s="143"/>
      <c r="AG160" s="143"/>
      <c r="AH160" s="143"/>
      <c r="AI160" s="143"/>
      <c r="AJ160" s="143"/>
      <c r="AK160" s="143"/>
      <c r="AL160" s="143"/>
      <c r="AM160" s="143"/>
      <c r="AN160" s="143"/>
      <c r="AO160" s="143"/>
      <c r="AP160" s="143"/>
      <c r="AQ160" s="143"/>
      <c r="AR160" s="143"/>
      <c r="AS160" s="143"/>
      <c r="AT160" s="143"/>
    </row>
    <row r="161" spans="2:46">
      <c r="B161" s="143"/>
      <c r="C161" s="143"/>
      <c r="D161" s="143"/>
      <c r="E161" s="143"/>
      <c r="F161" s="143"/>
      <c r="G161" s="143"/>
      <c r="H161" s="143"/>
      <c r="I161" s="143"/>
      <c r="J161" s="143"/>
      <c r="K161" s="143"/>
      <c r="L161" s="143"/>
      <c r="M161" s="143"/>
      <c r="N161" s="143"/>
      <c r="O161" s="143"/>
      <c r="P161" s="143"/>
      <c r="Q161" s="143"/>
      <c r="R161" s="143"/>
      <c r="S161" s="143"/>
      <c r="T161" s="143"/>
      <c r="U161" s="143"/>
      <c r="V161" s="143"/>
      <c r="W161" s="143"/>
      <c r="X161" s="143"/>
      <c r="Y161" s="143"/>
      <c r="Z161" s="143"/>
      <c r="AA161" s="143"/>
      <c r="AB161" s="143"/>
      <c r="AC161" s="143"/>
      <c r="AD161" s="143"/>
      <c r="AE161" s="143"/>
      <c r="AF161" s="143"/>
      <c r="AG161" s="143"/>
      <c r="AH161" s="143"/>
      <c r="AI161" s="143"/>
      <c r="AJ161" s="143"/>
      <c r="AK161" s="143"/>
      <c r="AL161" s="143"/>
      <c r="AM161" s="143"/>
      <c r="AN161" s="143"/>
      <c r="AO161" s="143"/>
      <c r="AP161" s="143"/>
      <c r="AQ161" s="143"/>
      <c r="AR161" s="143"/>
      <c r="AS161" s="143"/>
      <c r="AT161" s="143"/>
    </row>
    <row r="162" spans="2:46">
      <c r="B162" s="143"/>
      <c r="C162" s="143"/>
      <c r="D162" s="143"/>
      <c r="E162" s="143"/>
      <c r="F162" s="143"/>
      <c r="G162" s="143"/>
      <c r="H162" s="143"/>
      <c r="I162" s="143"/>
      <c r="J162" s="143"/>
      <c r="K162" s="143"/>
      <c r="L162" s="143"/>
      <c r="M162" s="143"/>
      <c r="N162" s="143"/>
      <c r="O162" s="143"/>
      <c r="P162" s="143"/>
      <c r="Q162" s="143"/>
      <c r="R162" s="143"/>
      <c r="S162" s="143"/>
      <c r="T162" s="143"/>
      <c r="U162" s="143"/>
      <c r="V162" s="143"/>
      <c r="W162" s="143"/>
      <c r="X162" s="143"/>
      <c r="Y162" s="143"/>
      <c r="Z162" s="143"/>
      <c r="AA162" s="143"/>
      <c r="AB162" s="143"/>
      <c r="AC162" s="143"/>
      <c r="AD162" s="143"/>
      <c r="AE162" s="143"/>
      <c r="AF162" s="143"/>
      <c r="AG162" s="143"/>
      <c r="AH162" s="143"/>
      <c r="AI162" s="143"/>
      <c r="AJ162" s="143"/>
      <c r="AK162" s="143"/>
      <c r="AL162" s="143"/>
      <c r="AM162" s="143"/>
      <c r="AN162" s="143"/>
      <c r="AO162" s="143"/>
      <c r="AP162" s="143"/>
      <c r="AQ162" s="143"/>
      <c r="AR162" s="143"/>
      <c r="AS162" s="143"/>
      <c r="AT162" s="143"/>
    </row>
    <row r="163" spans="2:46">
      <c r="B163" s="143"/>
      <c r="C163" s="143"/>
      <c r="D163" s="143"/>
      <c r="E163" s="143"/>
      <c r="F163" s="143"/>
      <c r="G163" s="143"/>
      <c r="H163" s="143"/>
      <c r="I163" s="143"/>
      <c r="J163" s="143"/>
      <c r="K163" s="143"/>
      <c r="L163" s="143"/>
      <c r="M163" s="143"/>
      <c r="N163" s="143"/>
      <c r="O163" s="143"/>
      <c r="P163" s="143"/>
      <c r="Q163" s="143"/>
      <c r="R163" s="143"/>
      <c r="S163" s="143"/>
      <c r="T163" s="143"/>
      <c r="U163" s="143"/>
      <c r="V163" s="143"/>
      <c r="W163" s="143"/>
      <c r="X163" s="143"/>
      <c r="Y163" s="143"/>
      <c r="Z163" s="143"/>
      <c r="AA163" s="143"/>
      <c r="AB163" s="143"/>
      <c r="AC163" s="143"/>
      <c r="AD163" s="143"/>
      <c r="AE163" s="143"/>
      <c r="AF163" s="143"/>
      <c r="AG163" s="143"/>
      <c r="AH163" s="143"/>
      <c r="AI163" s="143"/>
      <c r="AJ163" s="143"/>
      <c r="AK163" s="143"/>
      <c r="AL163" s="143"/>
      <c r="AM163" s="143"/>
      <c r="AN163" s="143"/>
      <c r="AO163" s="143"/>
      <c r="AP163" s="143"/>
      <c r="AQ163" s="143"/>
      <c r="AR163" s="143"/>
      <c r="AS163" s="143"/>
      <c r="AT163" s="143"/>
    </row>
    <row r="164" spans="2:46">
      <c r="B164" s="143"/>
      <c r="C164" s="143"/>
      <c r="D164" s="143"/>
      <c r="E164" s="143"/>
      <c r="F164" s="143"/>
      <c r="G164" s="143"/>
      <c r="H164" s="143"/>
      <c r="I164" s="143"/>
      <c r="J164" s="143"/>
      <c r="K164" s="143"/>
      <c r="L164" s="143"/>
      <c r="M164" s="143"/>
      <c r="N164" s="143"/>
      <c r="O164" s="143"/>
      <c r="P164" s="143"/>
      <c r="Q164" s="143"/>
      <c r="R164" s="143"/>
      <c r="S164" s="143"/>
      <c r="T164" s="143"/>
      <c r="U164" s="143"/>
      <c r="V164" s="143"/>
      <c r="W164" s="143"/>
      <c r="X164" s="143"/>
      <c r="Y164" s="143"/>
      <c r="Z164" s="143"/>
      <c r="AA164" s="143"/>
      <c r="AB164" s="143"/>
      <c r="AC164" s="143"/>
      <c r="AD164" s="143"/>
      <c r="AE164" s="143"/>
      <c r="AF164" s="143"/>
      <c r="AG164" s="143"/>
      <c r="AH164" s="143"/>
      <c r="AI164" s="143"/>
      <c r="AJ164" s="143"/>
      <c r="AK164" s="143"/>
      <c r="AL164" s="143"/>
      <c r="AM164" s="143"/>
      <c r="AN164" s="143"/>
      <c r="AO164" s="143"/>
      <c r="AP164" s="143"/>
      <c r="AQ164" s="143"/>
      <c r="AR164" s="143"/>
      <c r="AS164" s="143"/>
      <c r="AT164" s="143"/>
    </row>
    <row r="165" spans="2:46">
      <c r="B165" s="143"/>
      <c r="C165" s="143"/>
      <c r="D165" s="143"/>
      <c r="E165" s="143"/>
      <c r="F165" s="143"/>
      <c r="G165" s="143"/>
      <c r="H165" s="143"/>
      <c r="I165" s="143"/>
      <c r="J165" s="143"/>
      <c r="K165" s="143"/>
      <c r="L165" s="143"/>
      <c r="M165" s="143"/>
      <c r="N165" s="143"/>
      <c r="O165" s="143"/>
      <c r="P165" s="143"/>
      <c r="Q165" s="143"/>
      <c r="R165" s="143"/>
      <c r="S165" s="143"/>
      <c r="T165" s="143"/>
      <c r="U165" s="143"/>
      <c r="V165" s="143"/>
      <c r="W165" s="143"/>
      <c r="X165" s="143"/>
      <c r="Y165" s="143"/>
      <c r="Z165" s="143"/>
      <c r="AA165" s="143"/>
      <c r="AB165" s="143"/>
      <c r="AC165" s="143"/>
      <c r="AD165" s="143"/>
      <c r="AE165" s="143"/>
      <c r="AF165" s="143"/>
      <c r="AG165" s="143"/>
      <c r="AH165" s="143"/>
      <c r="AI165" s="143"/>
      <c r="AJ165" s="143"/>
      <c r="AK165" s="143"/>
      <c r="AL165" s="143"/>
      <c r="AM165" s="143"/>
      <c r="AN165" s="143"/>
      <c r="AO165" s="143"/>
      <c r="AP165" s="143"/>
      <c r="AQ165" s="143"/>
      <c r="AR165" s="143"/>
      <c r="AS165" s="143"/>
      <c r="AT165" s="143"/>
    </row>
    <row r="166" spans="2:46">
      <c r="B166" s="143"/>
      <c r="C166" s="143"/>
      <c r="D166" s="143"/>
      <c r="E166" s="143"/>
      <c r="F166" s="143"/>
      <c r="G166" s="143"/>
      <c r="H166" s="143"/>
      <c r="I166" s="143"/>
      <c r="J166" s="143"/>
      <c r="K166" s="143"/>
      <c r="L166" s="143"/>
      <c r="M166" s="143"/>
      <c r="N166" s="143"/>
      <c r="O166" s="143"/>
      <c r="P166" s="143"/>
      <c r="Q166" s="143"/>
      <c r="R166" s="143"/>
      <c r="S166" s="143"/>
      <c r="T166" s="143"/>
      <c r="U166" s="143"/>
      <c r="V166" s="143"/>
      <c r="W166" s="143"/>
      <c r="X166" s="143"/>
      <c r="Y166" s="143"/>
      <c r="Z166" s="143"/>
      <c r="AA166" s="143"/>
      <c r="AB166" s="143"/>
      <c r="AC166" s="143"/>
      <c r="AD166" s="143"/>
      <c r="AE166" s="143"/>
      <c r="AF166" s="143"/>
      <c r="AG166" s="143"/>
      <c r="AH166" s="143"/>
      <c r="AI166" s="143"/>
      <c r="AJ166" s="143"/>
      <c r="AK166" s="143"/>
      <c r="AL166" s="143"/>
      <c r="AM166" s="143"/>
      <c r="AN166" s="143"/>
      <c r="AO166" s="143"/>
      <c r="AP166" s="143"/>
      <c r="AQ166" s="143"/>
      <c r="AR166" s="143"/>
      <c r="AS166" s="143"/>
      <c r="AT166" s="143"/>
    </row>
    <row r="167" spans="2:46">
      <c r="B167" s="143"/>
      <c r="C167" s="143"/>
      <c r="D167" s="143"/>
      <c r="E167" s="143"/>
      <c r="F167" s="143"/>
      <c r="G167" s="143"/>
      <c r="H167" s="143"/>
      <c r="I167" s="143"/>
      <c r="J167" s="143"/>
      <c r="K167" s="143"/>
      <c r="L167" s="143"/>
      <c r="M167" s="143"/>
      <c r="N167" s="143"/>
      <c r="O167" s="143"/>
      <c r="P167" s="143"/>
      <c r="Q167" s="143"/>
      <c r="R167" s="143"/>
      <c r="S167" s="143"/>
      <c r="T167" s="143"/>
      <c r="U167" s="143"/>
      <c r="V167" s="143"/>
      <c r="W167" s="143"/>
      <c r="X167" s="143"/>
      <c r="Y167" s="143"/>
      <c r="Z167" s="143"/>
      <c r="AA167" s="143"/>
      <c r="AB167" s="143"/>
      <c r="AC167" s="143"/>
      <c r="AD167" s="143"/>
      <c r="AE167" s="143"/>
      <c r="AF167" s="143"/>
      <c r="AG167" s="143"/>
      <c r="AH167" s="143"/>
      <c r="AI167" s="143"/>
      <c r="AJ167" s="143"/>
      <c r="AK167" s="143"/>
      <c r="AL167" s="143"/>
      <c r="AM167" s="143"/>
      <c r="AN167" s="143"/>
      <c r="AO167" s="143"/>
      <c r="AP167" s="143"/>
      <c r="AQ167" s="143"/>
      <c r="AR167" s="143"/>
      <c r="AS167" s="143"/>
      <c r="AT167" s="143"/>
    </row>
    <row r="168" spans="2:46">
      <c r="B168" s="143"/>
      <c r="C168" s="143"/>
      <c r="D168" s="143"/>
      <c r="E168" s="143"/>
      <c r="F168" s="143"/>
      <c r="G168" s="143"/>
      <c r="H168" s="143"/>
      <c r="I168" s="143"/>
      <c r="J168" s="143"/>
      <c r="K168" s="143"/>
      <c r="L168" s="143"/>
      <c r="M168" s="143"/>
      <c r="N168" s="143"/>
      <c r="O168" s="143"/>
      <c r="P168" s="143"/>
      <c r="Q168" s="143"/>
      <c r="R168" s="143"/>
      <c r="S168" s="143"/>
      <c r="T168" s="143"/>
      <c r="U168" s="143"/>
      <c r="V168" s="143"/>
      <c r="W168" s="143"/>
      <c r="X168" s="143"/>
      <c r="Y168" s="143"/>
      <c r="Z168" s="143"/>
      <c r="AA168" s="143"/>
      <c r="AB168" s="143"/>
      <c r="AC168" s="143"/>
      <c r="AD168" s="143"/>
      <c r="AE168" s="143"/>
      <c r="AF168" s="143"/>
      <c r="AG168" s="143"/>
      <c r="AH168" s="143"/>
      <c r="AI168" s="143"/>
      <c r="AJ168" s="143"/>
      <c r="AK168" s="143"/>
      <c r="AL168" s="143"/>
      <c r="AM168" s="143"/>
      <c r="AN168" s="143"/>
      <c r="AO168" s="143"/>
      <c r="AP168" s="143"/>
      <c r="AQ168" s="143"/>
      <c r="AR168" s="143"/>
      <c r="AS168" s="143"/>
      <c r="AT168" s="143"/>
    </row>
    <row r="169" spans="2:46">
      <c r="B169" s="143"/>
      <c r="C169" s="143"/>
      <c r="D169" s="143"/>
      <c r="E169" s="143"/>
      <c r="F169" s="143"/>
      <c r="G169" s="143"/>
      <c r="H169" s="143"/>
      <c r="I169" s="143"/>
      <c r="J169" s="143"/>
      <c r="K169" s="143"/>
      <c r="L169" s="143"/>
      <c r="M169" s="143"/>
      <c r="N169" s="143"/>
      <c r="O169" s="143"/>
      <c r="P169" s="143"/>
      <c r="Q169" s="143"/>
      <c r="R169" s="143"/>
      <c r="S169" s="143"/>
      <c r="T169" s="143"/>
      <c r="U169" s="143"/>
      <c r="V169" s="143"/>
      <c r="W169" s="143"/>
      <c r="X169" s="143"/>
      <c r="Y169" s="143"/>
      <c r="Z169" s="143"/>
      <c r="AA169" s="143"/>
      <c r="AB169" s="143"/>
      <c r="AC169" s="143"/>
      <c r="AD169" s="143"/>
      <c r="AE169" s="143"/>
      <c r="AF169" s="143"/>
      <c r="AG169" s="143"/>
      <c r="AH169" s="143"/>
      <c r="AI169" s="143"/>
      <c r="AJ169" s="143"/>
      <c r="AK169" s="143"/>
      <c r="AL169" s="143"/>
      <c r="AM169" s="143"/>
      <c r="AN169" s="143"/>
      <c r="AO169" s="143"/>
      <c r="AP169" s="143"/>
      <c r="AQ169" s="143"/>
      <c r="AR169" s="143"/>
      <c r="AS169" s="143"/>
      <c r="AT169" s="143"/>
    </row>
    <row r="170" spans="2:46">
      <c r="B170" s="143"/>
      <c r="C170" s="143"/>
      <c r="D170" s="143"/>
      <c r="E170" s="143"/>
      <c r="F170" s="143"/>
      <c r="G170" s="143"/>
      <c r="H170" s="143"/>
      <c r="I170" s="143"/>
      <c r="J170" s="143"/>
      <c r="K170" s="143"/>
      <c r="L170" s="143"/>
      <c r="M170" s="143"/>
      <c r="N170" s="143"/>
      <c r="O170" s="143"/>
      <c r="P170" s="143"/>
      <c r="Q170" s="143"/>
      <c r="R170" s="143"/>
      <c r="S170" s="143"/>
      <c r="T170" s="143"/>
      <c r="U170" s="143"/>
      <c r="V170" s="143"/>
      <c r="W170" s="143"/>
      <c r="X170" s="143"/>
      <c r="Y170" s="143"/>
      <c r="Z170" s="143"/>
      <c r="AA170" s="143"/>
      <c r="AB170" s="143"/>
      <c r="AC170" s="143"/>
      <c r="AD170" s="143"/>
      <c r="AE170" s="143"/>
      <c r="AF170" s="143"/>
      <c r="AG170" s="143"/>
      <c r="AH170" s="143"/>
      <c r="AI170" s="143"/>
      <c r="AJ170" s="143"/>
      <c r="AK170" s="143"/>
      <c r="AL170" s="143"/>
      <c r="AM170" s="143"/>
      <c r="AN170" s="143"/>
      <c r="AO170" s="143"/>
      <c r="AP170" s="143"/>
      <c r="AQ170" s="143"/>
      <c r="AR170" s="143"/>
      <c r="AS170" s="143"/>
      <c r="AT170" s="143"/>
    </row>
    <row r="171" spans="2:46">
      <c r="B171" s="143"/>
      <c r="C171" s="143"/>
      <c r="D171" s="143"/>
      <c r="E171" s="143"/>
      <c r="F171" s="143"/>
      <c r="G171" s="143"/>
      <c r="H171" s="143"/>
      <c r="I171" s="143"/>
      <c r="J171" s="143"/>
      <c r="K171" s="143"/>
      <c r="L171" s="143"/>
      <c r="M171" s="143"/>
      <c r="N171" s="143"/>
      <c r="O171" s="143"/>
      <c r="P171" s="143"/>
      <c r="Q171" s="143"/>
      <c r="R171" s="143"/>
      <c r="S171" s="143"/>
      <c r="T171" s="143"/>
      <c r="U171" s="143"/>
      <c r="V171" s="143"/>
      <c r="W171" s="143"/>
      <c r="X171" s="143"/>
      <c r="Y171" s="143"/>
      <c r="Z171" s="143"/>
      <c r="AA171" s="143"/>
      <c r="AB171" s="143"/>
      <c r="AC171" s="143"/>
      <c r="AD171" s="143"/>
      <c r="AE171" s="143"/>
      <c r="AF171" s="143"/>
      <c r="AG171" s="143"/>
      <c r="AH171" s="143"/>
      <c r="AI171" s="143"/>
      <c r="AJ171" s="143"/>
      <c r="AK171" s="143"/>
      <c r="AL171" s="143"/>
      <c r="AM171" s="143"/>
      <c r="AN171" s="143"/>
      <c r="AO171" s="143"/>
      <c r="AP171" s="143"/>
      <c r="AQ171" s="143"/>
      <c r="AR171" s="143"/>
      <c r="AS171" s="143"/>
      <c r="AT171" s="143"/>
    </row>
    <row r="172" spans="2:46">
      <c r="B172" s="143"/>
      <c r="C172" s="143"/>
      <c r="D172" s="143"/>
      <c r="E172" s="143"/>
      <c r="F172" s="143"/>
      <c r="G172" s="143"/>
      <c r="H172" s="143"/>
      <c r="I172" s="143"/>
      <c r="J172" s="143"/>
      <c r="K172" s="143"/>
      <c r="L172" s="143"/>
      <c r="M172" s="143"/>
      <c r="N172" s="143"/>
      <c r="O172" s="143"/>
      <c r="P172" s="143"/>
      <c r="Q172" s="143"/>
      <c r="R172" s="143"/>
      <c r="S172" s="143"/>
      <c r="T172" s="143"/>
      <c r="U172" s="143"/>
      <c r="V172" s="143"/>
      <c r="W172" s="143"/>
      <c r="X172" s="143"/>
      <c r="Y172" s="143"/>
      <c r="Z172" s="143"/>
      <c r="AA172" s="143"/>
      <c r="AB172" s="143"/>
      <c r="AC172" s="143"/>
      <c r="AD172" s="143"/>
      <c r="AE172" s="143"/>
      <c r="AF172" s="143"/>
      <c r="AG172" s="143"/>
      <c r="AH172" s="143"/>
      <c r="AI172" s="143"/>
      <c r="AJ172" s="143"/>
      <c r="AK172" s="143"/>
      <c r="AL172" s="143"/>
      <c r="AM172" s="143"/>
      <c r="AN172" s="143"/>
      <c r="AO172" s="143"/>
      <c r="AP172" s="143"/>
      <c r="AQ172" s="143"/>
      <c r="AR172" s="143"/>
      <c r="AS172" s="143"/>
      <c r="AT172" s="143"/>
    </row>
    <row r="173" spans="2:46">
      <c r="B173" s="143"/>
      <c r="C173" s="143"/>
      <c r="D173" s="143"/>
      <c r="E173" s="143"/>
      <c r="F173" s="143"/>
      <c r="G173" s="143"/>
      <c r="H173" s="143"/>
      <c r="I173" s="143"/>
      <c r="J173" s="143"/>
      <c r="K173" s="143"/>
      <c r="L173" s="143"/>
      <c r="M173" s="143"/>
      <c r="N173" s="143"/>
      <c r="O173" s="143"/>
      <c r="P173" s="143"/>
      <c r="Q173" s="143"/>
      <c r="R173" s="143"/>
      <c r="S173" s="143"/>
      <c r="T173" s="143"/>
      <c r="U173" s="143"/>
      <c r="V173" s="143"/>
      <c r="W173" s="143"/>
      <c r="X173" s="143"/>
      <c r="Y173" s="143"/>
      <c r="Z173" s="143"/>
      <c r="AA173" s="143"/>
      <c r="AB173" s="143"/>
      <c r="AC173" s="143"/>
      <c r="AD173" s="143"/>
      <c r="AE173" s="143"/>
      <c r="AF173" s="143"/>
      <c r="AG173" s="143"/>
      <c r="AH173" s="143"/>
      <c r="AI173" s="143"/>
      <c r="AJ173" s="143"/>
      <c r="AK173" s="143"/>
      <c r="AL173" s="143"/>
      <c r="AM173" s="143"/>
      <c r="AN173" s="143"/>
      <c r="AO173" s="143"/>
      <c r="AP173" s="143"/>
      <c r="AQ173" s="143"/>
      <c r="AR173" s="143"/>
      <c r="AS173" s="143"/>
      <c r="AT173" s="143"/>
    </row>
    <row r="174" spans="2:46">
      <c r="B174" s="143"/>
      <c r="C174" s="143"/>
      <c r="D174" s="143"/>
      <c r="E174" s="143"/>
      <c r="F174" s="143"/>
      <c r="G174" s="143"/>
      <c r="H174" s="143"/>
      <c r="I174" s="143"/>
      <c r="J174" s="143"/>
      <c r="K174" s="143"/>
      <c r="L174" s="143"/>
      <c r="M174" s="143"/>
      <c r="N174" s="143"/>
      <c r="O174" s="143"/>
      <c r="P174" s="143"/>
      <c r="Q174" s="143"/>
      <c r="R174" s="143"/>
      <c r="S174" s="143"/>
      <c r="T174" s="143"/>
      <c r="U174" s="143"/>
      <c r="V174" s="143"/>
      <c r="W174" s="143"/>
      <c r="X174" s="143"/>
      <c r="Y174" s="143"/>
      <c r="Z174" s="143"/>
      <c r="AA174" s="143"/>
      <c r="AB174" s="143"/>
      <c r="AC174" s="143"/>
      <c r="AD174" s="143"/>
      <c r="AE174" s="143"/>
      <c r="AF174" s="143"/>
      <c r="AG174" s="143"/>
      <c r="AH174" s="143"/>
      <c r="AI174" s="143"/>
      <c r="AJ174" s="143"/>
      <c r="AK174" s="143"/>
      <c r="AL174" s="143"/>
      <c r="AM174" s="143"/>
      <c r="AN174" s="143"/>
      <c r="AO174" s="143"/>
      <c r="AP174" s="143"/>
      <c r="AQ174" s="143"/>
      <c r="AR174" s="143"/>
      <c r="AS174" s="143"/>
      <c r="AT174" s="143"/>
    </row>
    <row r="175" spans="2:46">
      <c r="B175" s="143"/>
      <c r="C175" s="143"/>
      <c r="D175" s="143"/>
      <c r="E175" s="143"/>
      <c r="F175" s="143"/>
      <c r="G175" s="143"/>
      <c r="H175" s="143"/>
      <c r="I175" s="143"/>
      <c r="J175" s="143"/>
      <c r="K175" s="143"/>
      <c r="L175" s="143"/>
      <c r="M175" s="143"/>
      <c r="N175" s="143"/>
      <c r="O175" s="143"/>
      <c r="P175" s="143"/>
      <c r="Q175" s="143"/>
      <c r="R175" s="143"/>
      <c r="S175" s="143"/>
      <c r="T175" s="143"/>
      <c r="U175" s="143"/>
      <c r="V175" s="143"/>
      <c r="W175" s="143"/>
      <c r="X175" s="143"/>
      <c r="Y175" s="143"/>
      <c r="Z175" s="143"/>
      <c r="AA175" s="143"/>
      <c r="AB175" s="143"/>
      <c r="AC175" s="143"/>
      <c r="AD175" s="143"/>
      <c r="AE175" s="143"/>
      <c r="AF175" s="143"/>
      <c r="AG175" s="143"/>
      <c r="AH175" s="143"/>
      <c r="AI175" s="143"/>
      <c r="AJ175" s="143"/>
      <c r="AK175" s="143"/>
      <c r="AL175" s="143"/>
      <c r="AM175" s="143"/>
      <c r="AN175" s="143"/>
      <c r="AO175" s="143"/>
      <c r="AP175" s="143"/>
      <c r="AQ175" s="143"/>
      <c r="AR175" s="143"/>
      <c r="AS175" s="143"/>
      <c r="AT175" s="143"/>
    </row>
    <row r="176" spans="2:46">
      <c r="B176" s="143"/>
      <c r="C176" s="143"/>
      <c r="D176" s="143"/>
      <c r="E176" s="143"/>
      <c r="F176" s="143"/>
      <c r="G176" s="143"/>
      <c r="H176" s="143"/>
      <c r="I176" s="143"/>
      <c r="J176" s="143"/>
      <c r="K176" s="143"/>
      <c r="L176" s="143"/>
      <c r="M176" s="143"/>
      <c r="N176" s="143"/>
      <c r="O176" s="143"/>
      <c r="P176" s="143"/>
      <c r="Q176" s="143"/>
      <c r="R176" s="143"/>
      <c r="S176" s="143"/>
      <c r="T176" s="143"/>
      <c r="U176" s="143"/>
      <c r="V176" s="143"/>
      <c r="W176" s="143"/>
      <c r="X176" s="143"/>
      <c r="Y176" s="143"/>
      <c r="Z176" s="143"/>
      <c r="AA176" s="143"/>
      <c r="AB176" s="143"/>
      <c r="AC176" s="143"/>
      <c r="AD176" s="143"/>
      <c r="AE176" s="143"/>
      <c r="AF176" s="143"/>
      <c r="AG176" s="143"/>
      <c r="AH176" s="143"/>
      <c r="AI176" s="143"/>
      <c r="AJ176" s="143"/>
      <c r="AK176" s="143"/>
      <c r="AL176" s="143"/>
      <c r="AM176" s="143"/>
      <c r="AN176" s="143"/>
      <c r="AO176" s="143"/>
      <c r="AP176" s="143"/>
      <c r="AQ176" s="143"/>
      <c r="AR176" s="143"/>
      <c r="AS176" s="143"/>
      <c r="AT176" s="143"/>
    </row>
    <row r="177" spans="2:46">
      <c r="B177" s="143"/>
      <c r="C177" s="143"/>
      <c r="D177" s="143"/>
      <c r="E177" s="143"/>
      <c r="F177" s="143"/>
      <c r="G177" s="143"/>
      <c r="H177" s="143"/>
      <c r="I177" s="143"/>
      <c r="J177" s="143"/>
      <c r="K177" s="143"/>
      <c r="L177" s="143"/>
      <c r="M177" s="143"/>
      <c r="N177" s="143"/>
      <c r="O177" s="143"/>
      <c r="P177" s="143"/>
      <c r="Q177" s="143"/>
      <c r="R177" s="143"/>
      <c r="S177" s="143"/>
      <c r="T177" s="143"/>
      <c r="U177" s="143"/>
      <c r="V177" s="143"/>
      <c r="W177" s="143"/>
      <c r="X177" s="143"/>
      <c r="Y177" s="143"/>
      <c r="Z177" s="143"/>
      <c r="AA177" s="143"/>
      <c r="AB177" s="143"/>
      <c r="AC177" s="143"/>
      <c r="AD177" s="143"/>
      <c r="AE177" s="143"/>
      <c r="AF177" s="143"/>
      <c r="AG177" s="143"/>
      <c r="AH177" s="143"/>
      <c r="AI177" s="143"/>
      <c r="AJ177" s="143"/>
      <c r="AK177" s="143"/>
      <c r="AL177" s="143"/>
      <c r="AM177" s="143"/>
      <c r="AN177" s="143"/>
      <c r="AO177" s="143"/>
      <c r="AP177" s="143"/>
      <c r="AQ177" s="143"/>
      <c r="AR177" s="143"/>
      <c r="AS177" s="143"/>
      <c r="AT177" s="143"/>
    </row>
    <row r="178" spans="2:46">
      <c r="B178" s="143"/>
      <c r="C178" s="143"/>
      <c r="D178" s="143"/>
      <c r="E178" s="143"/>
      <c r="F178" s="143"/>
      <c r="G178" s="143"/>
      <c r="H178" s="143"/>
      <c r="I178" s="143"/>
      <c r="J178" s="143"/>
      <c r="K178" s="143"/>
      <c r="L178" s="143"/>
      <c r="M178" s="143"/>
      <c r="N178" s="143"/>
      <c r="O178" s="143"/>
      <c r="P178" s="143"/>
      <c r="Q178" s="143"/>
      <c r="R178" s="143"/>
      <c r="S178" s="143"/>
      <c r="T178" s="143"/>
      <c r="U178" s="143"/>
      <c r="V178" s="143"/>
      <c r="W178" s="143"/>
      <c r="X178" s="143"/>
      <c r="Y178" s="143"/>
      <c r="Z178" s="143"/>
      <c r="AA178" s="143"/>
      <c r="AB178" s="143"/>
      <c r="AC178" s="143"/>
      <c r="AD178" s="143"/>
      <c r="AE178" s="143"/>
      <c r="AF178" s="143"/>
      <c r="AG178" s="143"/>
      <c r="AH178" s="143"/>
      <c r="AI178" s="143"/>
      <c r="AJ178" s="143"/>
      <c r="AK178" s="143"/>
      <c r="AL178" s="143"/>
      <c r="AM178" s="143"/>
      <c r="AN178" s="143"/>
      <c r="AO178" s="143"/>
      <c r="AP178" s="143"/>
      <c r="AQ178" s="143"/>
      <c r="AR178" s="143"/>
      <c r="AS178" s="143"/>
      <c r="AT178" s="143"/>
    </row>
    <row r="179" spans="2:46">
      <c r="B179" s="143"/>
      <c r="C179" s="143"/>
      <c r="D179" s="143"/>
      <c r="E179" s="143"/>
      <c r="F179" s="143"/>
      <c r="G179" s="143"/>
      <c r="H179" s="143"/>
      <c r="I179" s="143"/>
      <c r="J179" s="143"/>
      <c r="K179" s="143"/>
      <c r="L179" s="143"/>
      <c r="M179" s="143"/>
      <c r="N179" s="143"/>
      <c r="O179" s="143"/>
      <c r="P179" s="143"/>
      <c r="Q179" s="143"/>
      <c r="R179" s="143"/>
      <c r="S179" s="143"/>
      <c r="T179" s="143"/>
      <c r="U179" s="143"/>
      <c r="V179" s="143"/>
      <c r="W179" s="143"/>
      <c r="X179" s="143"/>
      <c r="Y179" s="143"/>
      <c r="Z179" s="143"/>
      <c r="AA179" s="143"/>
      <c r="AB179" s="143"/>
      <c r="AC179" s="143"/>
      <c r="AD179" s="143"/>
      <c r="AE179" s="143"/>
      <c r="AF179" s="143"/>
      <c r="AG179" s="143"/>
      <c r="AH179" s="143"/>
      <c r="AI179" s="143"/>
      <c r="AJ179" s="143"/>
      <c r="AK179" s="143"/>
      <c r="AL179" s="143"/>
      <c r="AM179" s="143"/>
      <c r="AN179" s="143"/>
      <c r="AO179" s="143"/>
      <c r="AP179" s="143"/>
      <c r="AQ179" s="143"/>
      <c r="AR179" s="143"/>
      <c r="AS179" s="143"/>
      <c r="AT179" s="143"/>
    </row>
    <row r="180" spans="2:46">
      <c r="B180" s="143"/>
      <c r="C180" s="143"/>
      <c r="D180" s="143"/>
      <c r="E180" s="143"/>
      <c r="F180" s="143"/>
      <c r="G180" s="143"/>
      <c r="H180" s="143"/>
      <c r="I180" s="143"/>
      <c r="J180" s="143"/>
      <c r="K180" s="143"/>
      <c r="L180" s="143"/>
      <c r="M180" s="143"/>
      <c r="N180" s="143"/>
      <c r="O180" s="143"/>
      <c r="P180" s="143"/>
      <c r="Q180" s="143"/>
      <c r="R180" s="143"/>
      <c r="S180" s="143"/>
      <c r="T180" s="143"/>
      <c r="U180" s="143"/>
      <c r="V180" s="143"/>
      <c r="W180" s="143"/>
      <c r="X180" s="143"/>
      <c r="Y180" s="143"/>
      <c r="Z180" s="143"/>
      <c r="AA180" s="143"/>
      <c r="AB180" s="143"/>
      <c r="AC180" s="143"/>
      <c r="AD180" s="143"/>
      <c r="AE180" s="143"/>
      <c r="AF180" s="143"/>
      <c r="AG180" s="143"/>
      <c r="AH180" s="143"/>
      <c r="AI180" s="143"/>
      <c r="AJ180" s="143"/>
      <c r="AK180" s="143"/>
      <c r="AL180" s="143"/>
      <c r="AM180" s="143"/>
      <c r="AN180" s="143"/>
      <c r="AO180" s="143"/>
      <c r="AP180" s="143"/>
      <c r="AQ180" s="143"/>
      <c r="AR180" s="143"/>
      <c r="AS180" s="143"/>
      <c r="AT180" s="143"/>
    </row>
    <row r="181" spans="2:46">
      <c r="B181" s="143"/>
      <c r="C181" s="143"/>
      <c r="D181" s="143"/>
      <c r="E181" s="143"/>
      <c r="F181" s="143"/>
      <c r="G181" s="143"/>
      <c r="H181" s="143"/>
      <c r="I181" s="143"/>
      <c r="J181" s="143"/>
      <c r="K181" s="143"/>
      <c r="L181" s="143"/>
      <c r="M181" s="143"/>
      <c r="N181" s="143"/>
      <c r="O181" s="143"/>
      <c r="P181" s="143"/>
      <c r="Q181" s="143"/>
      <c r="R181" s="143"/>
      <c r="S181" s="143"/>
      <c r="T181" s="143"/>
      <c r="U181" s="143"/>
      <c r="V181" s="143"/>
      <c r="W181" s="143"/>
      <c r="X181" s="143"/>
      <c r="Y181" s="143"/>
      <c r="Z181" s="143"/>
      <c r="AA181" s="143"/>
      <c r="AB181" s="143"/>
      <c r="AC181" s="143"/>
      <c r="AD181" s="143"/>
      <c r="AE181" s="143"/>
      <c r="AF181" s="143"/>
      <c r="AG181" s="143"/>
      <c r="AH181" s="143"/>
      <c r="AI181" s="143"/>
      <c r="AJ181" s="143"/>
      <c r="AK181" s="143"/>
      <c r="AL181" s="143"/>
      <c r="AM181" s="143"/>
      <c r="AN181" s="143"/>
      <c r="AO181" s="143"/>
      <c r="AP181" s="143"/>
      <c r="AQ181" s="143"/>
      <c r="AR181" s="143"/>
      <c r="AS181" s="143"/>
      <c r="AT181" s="143"/>
    </row>
    <row r="182" spans="2:46">
      <c r="B182" s="143"/>
      <c r="C182" s="143"/>
      <c r="D182" s="143"/>
      <c r="E182" s="143"/>
      <c r="F182" s="143"/>
      <c r="G182" s="143"/>
      <c r="H182" s="143"/>
      <c r="I182" s="143"/>
      <c r="J182" s="143"/>
      <c r="K182" s="143"/>
      <c r="L182" s="143"/>
      <c r="M182" s="143"/>
      <c r="N182" s="143"/>
      <c r="O182" s="143"/>
      <c r="P182" s="143"/>
      <c r="Q182" s="143"/>
      <c r="R182" s="143"/>
      <c r="S182" s="143"/>
      <c r="T182" s="143"/>
      <c r="U182" s="143"/>
      <c r="V182" s="143"/>
      <c r="W182" s="143"/>
      <c r="X182" s="143"/>
      <c r="Y182" s="143"/>
      <c r="Z182" s="143"/>
      <c r="AA182" s="143"/>
      <c r="AB182" s="143"/>
      <c r="AC182" s="143"/>
      <c r="AD182" s="143"/>
      <c r="AE182" s="143"/>
      <c r="AF182" s="143"/>
      <c r="AG182" s="143"/>
      <c r="AH182" s="143"/>
      <c r="AI182" s="143"/>
      <c r="AJ182" s="143"/>
      <c r="AK182" s="143"/>
      <c r="AL182" s="143"/>
      <c r="AM182" s="143"/>
      <c r="AN182" s="143"/>
      <c r="AO182" s="143"/>
      <c r="AP182" s="143"/>
      <c r="AQ182" s="143"/>
      <c r="AR182" s="143"/>
      <c r="AS182" s="143"/>
      <c r="AT182" s="143"/>
    </row>
    <row r="183" spans="2:46">
      <c r="B183" s="143"/>
      <c r="C183" s="143"/>
      <c r="D183" s="143"/>
      <c r="E183" s="143"/>
      <c r="F183" s="143"/>
      <c r="G183" s="143"/>
      <c r="H183" s="143"/>
      <c r="I183" s="143"/>
      <c r="J183" s="143"/>
      <c r="K183" s="143"/>
      <c r="L183" s="143"/>
      <c r="M183" s="143"/>
      <c r="N183" s="143"/>
      <c r="O183" s="143"/>
      <c r="P183" s="143"/>
      <c r="Q183" s="143"/>
      <c r="R183" s="143"/>
      <c r="S183" s="143"/>
      <c r="T183" s="143"/>
      <c r="U183" s="143"/>
      <c r="V183" s="143"/>
      <c r="W183" s="143"/>
      <c r="X183" s="143"/>
      <c r="Y183" s="143"/>
      <c r="Z183" s="143"/>
      <c r="AA183" s="143"/>
      <c r="AB183" s="143"/>
      <c r="AC183" s="143"/>
      <c r="AD183" s="143"/>
      <c r="AE183" s="143"/>
      <c r="AF183" s="143"/>
      <c r="AG183" s="143"/>
      <c r="AH183" s="143"/>
      <c r="AI183" s="143"/>
      <c r="AJ183" s="143"/>
      <c r="AK183" s="143"/>
      <c r="AL183" s="143"/>
      <c r="AM183" s="143"/>
      <c r="AN183" s="143"/>
      <c r="AO183" s="143"/>
      <c r="AP183" s="143"/>
      <c r="AQ183" s="143"/>
      <c r="AR183" s="143"/>
      <c r="AS183" s="143"/>
      <c r="AT183" s="143"/>
    </row>
    <row r="184" spans="2:46">
      <c r="B184" s="143"/>
      <c r="C184" s="143"/>
      <c r="D184" s="143"/>
      <c r="E184" s="143"/>
      <c r="F184" s="143"/>
      <c r="G184" s="143"/>
      <c r="H184" s="143"/>
      <c r="I184" s="143"/>
      <c r="J184" s="143"/>
      <c r="K184" s="143"/>
      <c r="L184" s="143"/>
      <c r="M184" s="143"/>
      <c r="N184" s="143"/>
      <c r="O184" s="143"/>
      <c r="P184" s="143"/>
      <c r="Q184" s="143"/>
      <c r="R184" s="143"/>
      <c r="S184" s="143"/>
      <c r="T184" s="143"/>
      <c r="U184" s="143"/>
      <c r="V184" s="143"/>
      <c r="W184" s="143"/>
      <c r="X184" s="143"/>
      <c r="Y184" s="143"/>
      <c r="Z184" s="143"/>
      <c r="AA184" s="143"/>
      <c r="AB184" s="143"/>
      <c r="AC184" s="143"/>
      <c r="AD184" s="143"/>
      <c r="AE184" s="143"/>
      <c r="AF184" s="143"/>
      <c r="AG184" s="143"/>
      <c r="AH184" s="143"/>
      <c r="AI184" s="143"/>
      <c r="AJ184" s="143"/>
      <c r="AK184" s="143"/>
      <c r="AL184" s="143"/>
      <c r="AM184" s="143"/>
      <c r="AN184" s="143"/>
      <c r="AO184" s="143"/>
      <c r="AP184" s="143"/>
      <c r="AQ184" s="143"/>
      <c r="AR184" s="143"/>
      <c r="AS184" s="143"/>
      <c r="AT184" s="143"/>
    </row>
    <row r="185" spans="2:46">
      <c r="B185" s="143"/>
      <c r="C185" s="143"/>
      <c r="D185" s="143"/>
      <c r="E185" s="143"/>
      <c r="F185" s="143"/>
      <c r="G185" s="143"/>
      <c r="H185" s="143"/>
      <c r="I185" s="143"/>
      <c r="J185" s="143"/>
      <c r="K185" s="143"/>
      <c r="L185" s="143"/>
      <c r="M185" s="143"/>
      <c r="N185" s="143"/>
      <c r="O185" s="143"/>
      <c r="P185" s="143"/>
      <c r="Q185" s="143"/>
      <c r="R185" s="143"/>
      <c r="S185" s="143"/>
      <c r="T185" s="143"/>
      <c r="U185" s="143"/>
      <c r="V185" s="143"/>
      <c r="W185" s="143"/>
      <c r="X185" s="143"/>
      <c r="Y185" s="143"/>
      <c r="Z185" s="143"/>
      <c r="AA185" s="143"/>
      <c r="AB185" s="143"/>
      <c r="AC185" s="143"/>
      <c r="AD185" s="143"/>
      <c r="AE185" s="143"/>
      <c r="AF185" s="143"/>
      <c r="AG185" s="143"/>
      <c r="AH185" s="143"/>
      <c r="AI185" s="143"/>
      <c r="AJ185" s="143"/>
      <c r="AK185" s="143"/>
      <c r="AL185" s="143"/>
      <c r="AM185" s="143"/>
      <c r="AN185" s="143"/>
      <c r="AO185" s="143"/>
      <c r="AP185" s="143"/>
      <c r="AQ185" s="143"/>
      <c r="AR185" s="143"/>
      <c r="AS185" s="143"/>
      <c r="AT185" s="143"/>
    </row>
    <row r="186" spans="2:46">
      <c r="B186" s="143"/>
      <c r="C186" s="143"/>
      <c r="D186" s="143"/>
      <c r="E186" s="143"/>
      <c r="F186" s="143"/>
      <c r="G186" s="143"/>
      <c r="H186" s="143"/>
      <c r="I186" s="143"/>
      <c r="J186" s="143"/>
      <c r="K186" s="143"/>
      <c r="L186" s="143"/>
      <c r="M186" s="143"/>
      <c r="N186" s="143"/>
      <c r="O186" s="143"/>
      <c r="P186" s="143"/>
      <c r="Q186" s="143"/>
      <c r="R186" s="143"/>
      <c r="S186" s="143"/>
      <c r="T186" s="143"/>
      <c r="U186" s="143"/>
      <c r="V186" s="143"/>
      <c r="W186" s="143"/>
      <c r="X186" s="143"/>
      <c r="Y186" s="143"/>
      <c r="Z186" s="143"/>
      <c r="AA186" s="143"/>
      <c r="AB186" s="143"/>
      <c r="AC186" s="143"/>
      <c r="AD186" s="143"/>
      <c r="AE186" s="143"/>
      <c r="AF186" s="143"/>
      <c r="AG186" s="143"/>
      <c r="AH186" s="143"/>
      <c r="AI186" s="143"/>
      <c r="AJ186" s="143"/>
      <c r="AK186" s="143"/>
      <c r="AL186" s="143"/>
      <c r="AM186" s="143"/>
      <c r="AN186" s="143"/>
      <c r="AO186" s="143"/>
      <c r="AP186" s="143"/>
      <c r="AQ186" s="143"/>
      <c r="AR186" s="143"/>
      <c r="AS186" s="143"/>
      <c r="AT186" s="143"/>
    </row>
    <row r="187" spans="2:46">
      <c r="B187" s="143"/>
      <c r="C187" s="143"/>
      <c r="D187" s="143"/>
      <c r="E187" s="143"/>
      <c r="F187" s="143"/>
      <c r="G187" s="143"/>
      <c r="H187" s="143"/>
      <c r="I187" s="143"/>
      <c r="J187" s="143"/>
      <c r="K187" s="143"/>
      <c r="L187" s="143"/>
      <c r="M187" s="143"/>
      <c r="N187" s="143"/>
      <c r="O187" s="143"/>
      <c r="P187" s="143"/>
      <c r="Q187" s="143"/>
      <c r="R187" s="143"/>
      <c r="S187" s="143"/>
      <c r="T187" s="143"/>
      <c r="U187" s="143"/>
      <c r="V187" s="143"/>
      <c r="W187" s="143"/>
      <c r="X187" s="143"/>
      <c r="Y187" s="143"/>
      <c r="Z187" s="143"/>
      <c r="AA187" s="143"/>
      <c r="AB187" s="143"/>
      <c r="AC187" s="143"/>
      <c r="AD187" s="143"/>
      <c r="AE187" s="143"/>
      <c r="AF187" s="143"/>
      <c r="AG187" s="143"/>
      <c r="AH187" s="143"/>
      <c r="AI187" s="143"/>
      <c r="AJ187" s="143"/>
      <c r="AK187" s="143"/>
      <c r="AL187" s="143"/>
      <c r="AM187" s="143"/>
      <c r="AN187" s="143"/>
      <c r="AO187" s="143"/>
      <c r="AP187" s="143"/>
      <c r="AQ187" s="143"/>
      <c r="AR187" s="143"/>
      <c r="AS187" s="143"/>
      <c r="AT187" s="143"/>
    </row>
    <row r="188" spans="2:46">
      <c r="B188" s="143"/>
      <c r="C188" s="143"/>
      <c r="D188" s="143"/>
      <c r="E188" s="143"/>
      <c r="F188" s="143"/>
      <c r="G188" s="143"/>
      <c r="H188" s="143"/>
      <c r="I188" s="143"/>
      <c r="J188" s="143"/>
      <c r="K188" s="143"/>
      <c r="L188" s="143"/>
      <c r="M188" s="143"/>
      <c r="N188" s="143"/>
      <c r="O188" s="143"/>
      <c r="P188" s="143"/>
      <c r="Q188" s="143"/>
      <c r="R188" s="143"/>
      <c r="S188" s="143"/>
      <c r="T188" s="143"/>
      <c r="U188" s="143"/>
      <c r="V188" s="143"/>
      <c r="W188" s="143"/>
      <c r="X188" s="143"/>
      <c r="Y188" s="143"/>
      <c r="Z188" s="143"/>
      <c r="AA188" s="143"/>
      <c r="AB188" s="143"/>
      <c r="AC188" s="143"/>
      <c r="AD188" s="143"/>
      <c r="AE188" s="143"/>
      <c r="AF188" s="143"/>
      <c r="AG188" s="143"/>
      <c r="AH188" s="143"/>
      <c r="AI188" s="143"/>
      <c r="AJ188" s="143"/>
      <c r="AK188" s="143"/>
      <c r="AL188" s="143"/>
      <c r="AM188" s="143"/>
      <c r="AN188" s="143"/>
      <c r="AO188" s="143"/>
      <c r="AP188" s="143"/>
      <c r="AQ188" s="143"/>
      <c r="AR188" s="143"/>
      <c r="AS188" s="143"/>
      <c r="AT188" s="143"/>
    </row>
    <row r="189" spans="2:46">
      <c r="B189" s="143"/>
      <c r="C189" s="143"/>
      <c r="D189" s="143"/>
      <c r="E189" s="143"/>
      <c r="F189" s="143"/>
      <c r="G189" s="143"/>
      <c r="H189" s="143"/>
      <c r="I189" s="143"/>
      <c r="J189" s="143"/>
      <c r="K189" s="143"/>
      <c r="L189" s="143"/>
      <c r="M189" s="143"/>
      <c r="N189" s="143"/>
      <c r="O189" s="143"/>
      <c r="P189" s="143"/>
      <c r="Q189" s="143"/>
      <c r="R189" s="143"/>
      <c r="S189" s="143"/>
      <c r="T189" s="143"/>
      <c r="U189" s="143"/>
      <c r="V189" s="143"/>
      <c r="W189" s="143"/>
      <c r="X189" s="143"/>
      <c r="Y189" s="143"/>
      <c r="Z189" s="143"/>
      <c r="AA189" s="143"/>
      <c r="AB189" s="143"/>
      <c r="AC189" s="143"/>
      <c r="AD189" s="143"/>
      <c r="AE189" s="143"/>
      <c r="AF189" s="143"/>
      <c r="AG189" s="143"/>
      <c r="AH189" s="143"/>
      <c r="AI189" s="143"/>
      <c r="AJ189" s="143"/>
      <c r="AK189" s="143"/>
      <c r="AL189" s="143"/>
      <c r="AM189" s="143"/>
      <c r="AN189" s="143"/>
      <c r="AO189" s="143"/>
      <c r="AP189" s="143"/>
      <c r="AQ189" s="143"/>
      <c r="AR189" s="143"/>
      <c r="AS189" s="143"/>
      <c r="AT189" s="143"/>
    </row>
    <row r="190" spans="2:46">
      <c r="B190" s="143"/>
      <c r="C190" s="143"/>
      <c r="D190" s="143"/>
      <c r="E190" s="143"/>
      <c r="F190" s="143"/>
      <c r="G190" s="143"/>
      <c r="H190" s="143"/>
      <c r="I190" s="143"/>
      <c r="J190" s="143"/>
      <c r="K190" s="143"/>
      <c r="L190" s="143"/>
      <c r="M190" s="143"/>
      <c r="N190" s="143"/>
      <c r="O190" s="143"/>
      <c r="P190" s="143"/>
      <c r="Q190" s="143"/>
      <c r="R190" s="143"/>
      <c r="S190" s="143"/>
      <c r="T190" s="143"/>
      <c r="U190" s="143"/>
      <c r="V190" s="143"/>
      <c r="W190" s="143"/>
      <c r="X190" s="143"/>
      <c r="Y190" s="143"/>
      <c r="Z190" s="143"/>
      <c r="AA190" s="143"/>
      <c r="AB190" s="143"/>
      <c r="AC190" s="143"/>
      <c r="AD190" s="143"/>
      <c r="AE190" s="143"/>
      <c r="AF190" s="143"/>
      <c r="AG190" s="143"/>
      <c r="AH190" s="143"/>
      <c r="AI190" s="143"/>
      <c r="AJ190" s="143"/>
      <c r="AK190" s="143"/>
      <c r="AL190" s="143"/>
      <c r="AM190" s="143"/>
      <c r="AN190" s="143"/>
      <c r="AO190" s="143"/>
      <c r="AP190" s="143"/>
      <c r="AQ190" s="143"/>
      <c r="AR190" s="143"/>
      <c r="AS190" s="143"/>
      <c r="AT190" s="143"/>
    </row>
    <row r="191" spans="2:46">
      <c r="B191" s="143"/>
      <c r="C191" s="143"/>
      <c r="D191" s="143"/>
      <c r="E191" s="143"/>
      <c r="F191" s="143"/>
      <c r="G191" s="143"/>
      <c r="H191" s="143"/>
      <c r="I191" s="143"/>
      <c r="J191" s="143"/>
      <c r="K191" s="143"/>
      <c r="L191" s="143"/>
      <c r="M191" s="143"/>
      <c r="N191" s="143"/>
      <c r="O191" s="143"/>
      <c r="P191" s="143"/>
      <c r="Q191" s="143"/>
      <c r="R191" s="143"/>
      <c r="S191" s="143"/>
      <c r="T191" s="143"/>
      <c r="U191" s="143"/>
      <c r="V191" s="143"/>
      <c r="W191" s="143"/>
      <c r="X191" s="143"/>
      <c r="Y191" s="143"/>
      <c r="Z191" s="143"/>
      <c r="AA191" s="143"/>
      <c r="AB191" s="143"/>
      <c r="AC191" s="143"/>
      <c r="AD191" s="143"/>
      <c r="AE191" s="143"/>
      <c r="AF191" s="143"/>
      <c r="AG191" s="143"/>
      <c r="AH191" s="143"/>
      <c r="AI191" s="143"/>
      <c r="AJ191" s="143"/>
      <c r="AK191" s="143"/>
      <c r="AL191" s="143"/>
      <c r="AM191" s="143"/>
      <c r="AN191" s="143"/>
      <c r="AO191" s="143"/>
      <c r="AP191" s="143"/>
      <c r="AQ191" s="143"/>
      <c r="AR191" s="143"/>
      <c r="AS191" s="143"/>
      <c r="AT191" s="143"/>
    </row>
    <row r="192" spans="2:46">
      <c r="B192" s="143"/>
      <c r="C192" s="143"/>
      <c r="D192" s="143"/>
      <c r="E192" s="143"/>
      <c r="F192" s="143"/>
      <c r="G192" s="143"/>
      <c r="H192" s="143"/>
      <c r="I192" s="143"/>
      <c r="J192" s="143"/>
      <c r="K192" s="143"/>
      <c r="L192" s="143"/>
      <c r="M192" s="143"/>
      <c r="N192" s="143"/>
      <c r="O192" s="143"/>
      <c r="P192" s="143"/>
      <c r="Q192" s="143"/>
      <c r="R192" s="143"/>
      <c r="S192" s="143"/>
      <c r="T192" s="143"/>
      <c r="U192" s="143"/>
      <c r="V192" s="143"/>
      <c r="W192" s="143"/>
      <c r="X192" s="143"/>
      <c r="Y192" s="143"/>
      <c r="Z192" s="143"/>
      <c r="AA192" s="143"/>
      <c r="AB192" s="143"/>
      <c r="AC192" s="143"/>
      <c r="AD192" s="143"/>
      <c r="AE192" s="143"/>
      <c r="AF192" s="143"/>
      <c r="AG192" s="143"/>
      <c r="AH192" s="143"/>
      <c r="AI192" s="143"/>
      <c r="AJ192" s="143"/>
      <c r="AK192" s="143"/>
      <c r="AL192" s="143"/>
      <c r="AM192" s="143"/>
      <c r="AN192" s="143"/>
      <c r="AO192" s="143"/>
      <c r="AP192" s="143"/>
      <c r="AQ192" s="143"/>
      <c r="AR192" s="143"/>
      <c r="AS192" s="143"/>
      <c r="AT192" s="143"/>
    </row>
    <row r="193" spans="2:46">
      <c r="B193" s="143"/>
      <c r="C193" s="143"/>
      <c r="D193" s="143"/>
      <c r="E193" s="143"/>
      <c r="F193" s="143"/>
      <c r="G193" s="143"/>
      <c r="H193" s="143"/>
      <c r="I193" s="143"/>
      <c r="J193" s="143"/>
      <c r="K193" s="143"/>
      <c r="L193" s="143"/>
      <c r="M193" s="143"/>
      <c r="N193" s="143"/>
      <c r="O193" s="143"/>
      <c r="P193" s="143"/>
      <c r="Q193" s="143"/>
      <c r="R193" s="143"/>
      <c r="S193" s="143"/>
      <c r="T193" s="143"/>
      <c r="U193" s="143"/>
      <c r="V193" s="143"/>
      <c r="W193" s="143"/>
      <c r="X193" s="143"/>
      <c r="Y193" s="143"/>
      <c r="Z193" s="143"/>
      <c r="AA193" s="143"/>
      <c r="AB193" s="143"/>
      <c r="AC193" s="143"/>
      <c r="AD193" s="143"/>
      <c r="AE193" s="143"/>
      <c r="AF193" s="143"/>
      <c r="AG193" s="143"/>
      <c r="AH193" s="143"/>
      <c r="AI193" s="143"/>
      <c r="AJ193" s="143"/>
      <c r="AK193" s="143"/>
      <c r="AL193" s="143"/>
      <c r="AM193" s="143"/>
      <c r="AN193" s="143"/>
      <c r="AO193" s="143"/>
      <c r="AP193" s="143"/>
      <c r="AQ193" s="143"/>
      <c r="AR193" s="143"/>
      <c r="AS193" s="143"/>
      <c r="AT193" s="143"/>
    </row>
    <row r="194" spans="2:46">
      <c r="B194" s="143"/>
      <c r="C194" s="143"/>
      <c r="D194" s="143"/>
      <c r="E194" s="143"/>
      <c r="F194" s="143"/>
      <c r="G194" s="143"/>
      <c r="H194" s="143"/>
      <c r="I194" s="143"/>
      <c r="J194" s="143"/>
      <c r="K194" s="143"/>
      <c r="L194" s="143"/>
      <c r="M194" s="143"/>
      <c r="N194" s="143"/>
      <c r="O194" s="143"/>
      <c r="P194" s="143"/>
      <c r="Q194" s="143"/>
      <c r="R194" s="143"/>
      <c r="S194" s="143"/>
      <c r="T194" s="143"/>
      <c r="U194" s="143"/>
      <c r="V194" s="143"/>
      <c r="W194" s="143"/>
      <c r="X194" s="143"/>
      <c r="Y194" s="143"/>
      <c r="Z194" s="143"/>
      <c r="AA194" s="143"/>
      <c r="AB194" s="143"/>
      <c r="AC194" s="143"/>
      <c r="AD194" s="143"/>
      <c r="AE194" s="143"/>
      <c r="AF194" s="143"/>
      <c r="AG194" s="143"/>
      <c r="AH194" s="143"/>
      <c r="AI194" s="143"/>
      <c r="AJ194" s="143"/>
      <c r="AK194" s="143"/>
      <c r="AL194" s="143"/>
      <c r="AM194" s="143"/>
      <c r="AN194" s="143"/>
      <c r="AO194" s="143"/>
      <c r="AP194" s="143"/>
      <c r="AQ194" s="143"/>
      <c r="AR194" s="143"/>
      <c r="AS194" s="143"/>
      <c r="AT194" s="143"/>
    </row>
    <row r="195" spans="2:46">
      <c r="B195" s="143"/>
      <c r="C195" s="143"/>
      <c r="D195" s="143"/>
      <c r="E195" s="143"/>
      <c r="F195" s="143"/>
      <c r="G195" s="143"/>
      <c r="H195" s="143"/>
      <c r="I195" s="143"/>
      <c r="J195" s="143"/>
      <c r="K195" s="143"/>
      <c r="L195" s="143"/>
      <c r="M195" s="143"/>
      <c r="N195" s="143"/>
      <c r="O195" s="143"/>
      <c r="P195" s="143"/>
      <c r="Q195" s="143"/>
      <c r="R195" s="143"/>
      <c r="S195" s="143"/>
      <c r="T195" s="143"/>
      <c r="U195" s="143"/>
      <c r="V195" s="143"/>
      <c r="W195" s="143"/>
      <c r="X195" s="143"/>
      <c r="Y195" s="143"/>
      <c r="Z195" s="143"/>
      <c r="AA195" s="143"/>
      <c r="AB195" s="143"/>
      <c r="AC195" s="143"/>
      <c r="AD195" s="143"/>
      <c r="AE195" s="143"/>
      <c r="AF195" s="143"/>
      <c r="AG195" s="143"/>
      <c r="AH195" s="143"/>
      <c r="AI195" s="143"/>
      <c r="AJ195" s="143"/>
      <c r="AK195" s="143"/>
      <c r="AL195" s="143"/>
      <c r="AM195" s="143"/>
      <c r="AN195" s="143"/>
      <c r="AO195" s="143"/>
      <c r="AP195" s="143"/>
      <c r="AQ195" s="143"/>
      <c r="AR195" s="143"/>
      <c r="AS195" s="143"/>
      <c r="AT195" s="143"/>
    </row>
    <row r="196" spans="2:46">
      <c r="B196" s="143"/>
      <c r="C196" s="143"/>
      <c r="D196" s="143"/>
      <c r="E196" s="143"/>
      <c r="F196" s="143"/>
      <c r="G196" s="143"/>
      <c r="H196" s="143"/>
      <c r="I196" s="143"/>
      <c r="J196" s="143"/>
      <c r="K196" s="143"/>
      <c r="L196" s="143"/>
      <c r="M196" s="143"/>
      <c r="N196" s="143"/>
      <c r="O196" s="143"/>
      <c r="P196" s="143"/>
      <c r="Q196" s="143"/>
      <c r="R196" s="143"/>
      <c r="S196" s="143"/>
      <c r="T196" s="143"/>
      <c r="U196" s="143"/>
      <c r="V196" s="143"/>
      <c r="W196" s="143"/>
      <c r="X196" s="143"/>
      <c r="Y196" s="143"/>
      <c r="Z196" s="143"/>
      <c r="AA196" s="143"/>
      <c r="AB196" s="143"/>
      <c r="AC196" s="143"/>
      <c r="AD196" s="143"/>
      <c r="AE196" s="143"/>
      <c r="AF196" s="143"/>
      <c r="AG196" s="143"/>
      <c r="AH196" s="143"/>
      <c r="AI196" s="143"/>
      <c r="AJ196" s="143"/>
      <c r="AK196" s="143"/>
      <c r="AL196" s="143"/>
      <c r="AM196" s="143"/>
      <c r="AN196" s="143"/>
      <c r="AO196" s="143"/>
      <c r="AP196" s="143"/>
      <c r="AQ196" s="143"/>
      <c r="AR196" s="143"/>
      <c r="AS196" s="143"/>
      <c r="AT196" s="143"/>
    </row>
    <row r="197" spans="2:46">
      <c r="B197" s="143"/>
      <c r="C197" s="143"/>
      <c r="D197" s="143"/>
      <c r="E197" s="143"/>
      <c r="F197" s="143"/>
      <c r="G197" s="143"/>
      <c r="H197" s="143"/>
      <c r="I197" s="143"/>
      <c r="J197" s="143"/>
      <c r="K197" s="143"/>
      <c r="L197" s="143"/>
      <c r="M197" s="143"/>
      <c r="N197" s="143"/>
      <c r="O197" s="143"/>
      <c r="P197" s="143"/>
      <c r="Q197" s="143"/>
      <c r="R197" s="143"/>
      <c r="S197" s="143"/>
      <c r="T197" s="143"/>
      <c r="U197" s="143"/>
      <c r="V197" s="143"/>
      <c r="W197" s="143"/>
      <c r="X197" s="143"/>
      <c r="Y197" s="143"/>
      <c r="Z197" s="143"/>
      <c r="AA197" s="143"/>
      <c r="AB197" s="143"/>
      <c r="AC197" s="143"/>
      <c r="AD197" s="143"/>
      <c r="AE197" s="143"/>
      <c r="AF197" s="143"/>
      <c r="AG197" s="143"/>
      <c r="AH197" s="143"/>
      <c r="AI197" s="143"/>
      <c r="AJ197" s="143"/>
      <c r="AK197" s="143"/>
      <c r="AL197" s="143"/>
      <c r="AM197" s="143"/>
      <c r="AN197" s="143"/>
      <c r="AO197" s="143"/>
      <c r="AP197" s="143"/>
      <c r="AQ197" s="143"/>
      <c r="AR197" s="143"/>
      <c r="AS197" s="143"/>
      <c r="AT197" s="143"/>
    </row>
    <row r="198" spans="2:46">
      <c r="B198" s="143"/>
      <c r="C198" s="143"/>
      <c r="D198" s="143"/>
      <c r="E198" s="143"/>
      <c r="F198" s="143"/>
      <c r="G198" s="143"/>
      <c r="H198" s="143"/>
      <c r="I198" s="143"/>
      <c r="J198" s="143"/>
      <c r="K198" s="143"/>
      <c r="L198" s="143"/>
      <c r="M198" s="143"/>
      <c r="N198" s="143"/>
      <c r="O198" s="143"/>
      <c r="P198" s="143"/>
      <c r="Q198" s="143"/>
      <c r="R198" s="143"/>
      <c r="S198" s="143"/>
      <c r="T198" s="143"/>
      <c r="U198" s="143"/>
      <c r="V198" s="143"/>
      <c r="W198" s="143"/>
      <c r="X198" s="143"/>
      <c r="Y198" s="143"/>
      <c r="Z198" s="143"/>
      <c r="AA198" s="143"/>
      <c r="AB198" s="143"/>
      <c r="AC198" s="143"/>
      <c r="AD198" s="143"/>
      <c r="AE198" s="143"/>
      <c r="AF198" s="143"/>
      <c r="AG198" s="143"/>
      <c r="AH198" s="143"/>
      <c r="AI198" s="143"/>
      <c r="AJ198" s="143"/>
      <c r="AK198" s="143"/>
      <c r="AL198" s="143"/>
      <c r="AM198" s="143"/>
      <c r="AN198" s="143"/>
      <c r="AO198" s="143"/>
      <c r="AP198" s="143"/>
      <c r="AQ198" s="143"/>
      <c r="AR198" s="143"/>
      <c r="AS198" s="143"/>
      <c r="AT198" s="143"/>
    </row>
    <row r="199" spans="2:46">
      <c r="B199" s="143"/>
      <c r="C199" s="143"/>
      <c r="D199" s="143"/>
      <c r="E199" s="143"/>
      <c r="F199" s="143"/>
      <c r="G199" s="143"/>
      <c r="H199" s="143"/>
      <c r="I199" s="143"/>
      <c r="J199" s="143"/>
      <c r="K199" s="143"/>
      <c r="L199" s="143"/>
      <c r="M199" s="143"/>
      <c r="N199" s="143"/>
      <c r="O199" s="143"/>
      <c r="P199" s="143"/>
      <c r="Q199" s="143"/>
      <c r="R199" s="143"/>
      <c r="S199" s="143"/>
      <c r="T199" s="143"/>
      <c r="U199" s="143"/>
      <c r="V199" s="143"/>
      <c r="W199" s="143"/>
      <c r="X199" s="143"/>
      <c r="Y199" s="143"/>
      <c r="Z199" s="143"/>
      <c r="AA199" s="143"/>
      <c r="AB199" s="143"/>
      <c r="AC199" s="143"/>
      <c r="AD199" s="143"/>
      <c r="AE199" s="143"/>
      <c r="AF199" s="143"/>
      <c r="AG199" s="143"/>
      <c r="AH199" s="143"/>
      <c r="AI199" s="143"/>
      <c r="AJ199" s="143"/>
      <c r="AK199" s="143"/>
      <c r="AL199" s="143"/>
      <c r="AM199" s="143"/>
      <c r="AN199" s="143"/>
      <c r="AO199" s="143"/>
      <c r="AP199" s="143"/>
      <c r="AQ199" s="143"/>
      <c r="AR199" s="143"/>
      <c r="AS199" s="143"/>
      <c r="AT199" s="143"/>
    </row>
    <row r="200" spans="2:46">
      <c r="B200" s="143"/>
      <c r="C200" s="143"/>
      <c r="D200" s="143"/>
      <c r="E200" s="143"/>
      <c r="F200" s="143"/>
      <c r="G200" s="143"/>
      <c r="H200" s="143"/>
      <c r="I200" s="143"/>
      <c r="J200" s="143"/>
      <c r="K200" s="143"/>
      <c r="L200" s="143"/>
      <c r="M200" s="143"/>
      <c r="N200" s="143"/>
      <c r="O200" s="143"/>
      <c r="P200" s="143"/>
      <c r="Q200" s="143"/>
      <c r="R200" s="143"/>
      <c r="S200" s="143"/>
      <c r="T200" s="143"/>
      <c r="U200" s="143"/>
      <c r="V200" s="143"/>
      <c r="W200" s="143"/>
      <c r="X200" s="143"/>
      <c r="Y200" s="143"/>
      <c r="Z200" s="143"/>
      <c r="AA200" s="143"/>
      <c r="AB200" s="143"/>
      <c r="AC200" s="143"/>
      <c r="AD200" s="143"/>
      <c r="AE200" s="143"/>
      <c r="AF200" s="143"/>
      <c r="AG200" s="143"/>
      <c r="AH200" s="143"/>
      <c r="AI200" s="143"/>
      <c r="AJ200" s="143"/>
      <c r="AK200" s="143"/>
      <c r="AL200" s="143"/>
      <c r="AM200" s="143"/>
      <c r="AN200" s="143"/>
      <c r="AO200" s="143"/>
      <c r="AP200" s="143"/>
      <c r="AQ200" s="143"/>
      <c r="AR200" s="143"/>
      <c r="AS200" s="143"/>
      <c r="AT200" s="143"/>
    </row>
  </sheetData>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WZC636"/>
  <sheetViews>
    <sheetView view="pageBreakPreview" zoomScale="70" zoomScaleNormal="70" zoomScaleSheetLayoutView="70" workbookViewId="0">
      <selection activeCell="G6" sqref="G6"/>
    </sheetView>
  </sheetViews>
  <sheetFormatPr defaultRowHeight="14.5"/>
  <cols>
    <col min="1" max="1" width="12.54296875" style="15" customWidth="1"/>
    <col min="2" max="5" width="9.08984375" style="15"/>
    <col min="6" max="6" width="11.453125" style="15" customWidth="1"/>
    <col min="7" max="23" width="9.08984375" style="15"/>
    <col min="24" max="26" width="9.08984375" style="17"/>
    <col min="27" max="27" width="35.36328125" style="17" bestFit="1" customWidth="1"/>
    <col min="28" max="47" width="11" style="17" bestFit="1" customWidth="1"/>
    <col min="48" max="16227" width="9.08984375" style="17"/>
    <col min="16228" max="16384" width="9.08984375" style="15"/>
  </cols>
  <sheetData>
    <row r="1" spans="1:47">
      <c r="A1" s="58" t="s">
        <v>25</v>
      </c>
      <c r="B1" s="58" t="s">
        <v>26</v>
      </c>
      <c r="C1" s="58"/>
      <c r="D1" s="58"/>
      <c r="E1" s="61"/>
      <c r="F1" s="58" t="s">
        <v>335</v>
      </c>
      <c r="G1" s="58"/>
      <c r="H1" s="58"/>
      <c r="I1" s="149"/>
      <c r="J1" s="149"/>
      <c r="K1" s="149"/>
      <c r="L1" s="149"/>
      <c r="M1" s="149"/>
      <c r="N1" s="149"/>
      <c r="O1" s="149"/>
      <c r="P1" s="149"/>
      <c r="Q1" s="149"/>
      <c r="R1" s="149"/>
      <c r="S1" s="149"/>
      <c r="T1" s="149"/>
      <c r="U1" s="17"/>
      <c r="V1" s="17"/>
      <c r="W1" s="17"/>
    </row>
    <row r="2" spans="1:47">
      <c r="A2" s="18" t="s">
        <v>349</v>
      </c>
      <c r="B2" s="17"/>
      <c r="C2" s="17"/>
      <c r="D2" s="17"/>
      <c r="E2" s="17"/>
      <c r="F2" s="17"/>
      <c r="G2" s="17"/>
      <c r="H2" s="17"/>
      <c r="I2" s="17"/>
      <c r="J2" s="17"/>
      <c r="K2" s="17"/>
      <c r="L2" s="17"/>
      <c r="M2" s="17"/>
      <c r="N2" s="17"/>
      <c r="O2" s="17"/>
      <c r="P2" s="17"/>
      <c r="Q2" s="17"/>
      <c r="R2" s="17"/>
      <c r="S2" s="17"/>
      <c r="T2" s="17"/>
      <c r="U2" s="17"/>
      <c r="V2" s="17"/>
      <c r="W2" s="17"/>
    </row>
    <row r="3" spans="1:47">
      <c r="A3" s="18" t="s">
        <v>351</v>
      </c>
      <c r="B3" s="150"/>
      <c r="C3" s="17"/>
      <c r="D3" s="17"/>
      <c r="E3" s="17"/>
      <c r="F3" s="151" t="s">
        <v>336</v>
      </c>
      <c r="G3" s="152" t="s">
        <v>267</v>
      </c>
      <c r="H3" s="17"/>
      <c r="I3" s="17"/>
      <c r="J3" s="17"/>
      <c r="K3" s="17"/>
      <c r="L3" s="17"/>
      <c r="M3" s="17"/>
      <c r="N3" s="17"/>
      <c r="O3" s="17"/>
      <c r="P3" s="17"/>
      <c r="Q3" s="17"/>
      <c r="R3" s="17"/>
      <c r="S3" s="17"/>
      <c r="T3" s="17"/>
      <c r="U3" s="17"/>
      <c r="V3" s="17"/>
      <c r="W3" s="17"/>
    </row>
    <row r="4" spans="1:47">
      <c r="A4" s="18" t="s">
        <v>350</v>
      </c>
      <c r="B4" s="17"/>
      <c r="C4" s="17"/>
      <c r="D4" s="17"/>
      <c r="E4" s="17"/>
      <c r="F4" s="17"/>
      <c r="G4" s="17"/>
      <c r="H4" s="17"/>
      <c r="I4" s="17"/>
      <c r="J4" s="17"/>
      <c r="K4" s="17"/>
      <c r="L4" s="17"/>
      <c r="M4" s="17"/>
      <c r="N4" s="17"/>
      <c r="O4" s="17"/>
      <c r="P4" s="17"/>
      <c r="Q4" s="17"/>
      <c r="R4" s="17"/>
      <c r="S4" s="17"/>
      <c r="T4" s="17"/>
      <c r="U4" s="17"/>
      <c r="V4" s="17"/>
      <c r="W4" s="17"/>
    </row>
    <row r="5" spans="1:47">
      <c r="A5" s="18" t="s">
        <v>352</v>
      </c>
      <c r="B5" s="17"/>
      <c r="C5" s="17"/>
      <c r="D5" s="17"/>
      <c r="E5" s="17"/>
      <c r="F5" s="17"/>
      <c r="G5" s="17"/>
      <c r="H5" s="17"/>
      <c r="I5" s="17"/>
      <c r="J5" s="17"/>
      <c r="K5" s="17"/>
      <c r="L5" s="17"/>
      <c r="M5" s="17"/>
      <c r="N5" s="17"/>
      <c r="O5" s="17"/>
      <c r="P5" s="17"/>
      <c r="Q5" s="17"/>
      <c r="R5" s="17"/>
      <c r="S5" s="17"/>
      <c r="T5" s="17"/>
      <c r="U5" s="17"/>
      <c r="V5" s="17"/>
      <c r="W5" s="17"/>
    </row>
    <row r="6" spans="1:47">
      <c r="A6" s="153"/>
      <c r="B6" s="17"/>
      <c r="C6" s="17"/>
      <c r="D6" s="17"/>
      <c r="E6" s="17"/>
      <c r="F6" s="17"/>
      <c r="G6" s="17"/>
      <c r="H6" s="17"/>
      <c r="I6" s="17"/>
      <c r="J6" s="17"/>
      <c r="K6" s="17"/>
      <c r="L6" s="17"/>
      <c r="M6" s="17"/>
      <c r="N6" s="17"/>
      <c r="O6" s="17"/>
      <c r="P6" s="17"/>
      <c r="Q6" s="17"/>
      <c r="R6" s="17"/>
      <c r="S6" s="17"/>
      <c r="T6" s="17"/>
      <c r="U6" s="17"/>
      <c r="V6" s="17"/>
      <c r="W6" s="17"/>
    </row>
    <row r="7" spans="1:47">
      <c r="A7" s="17"/>
      <c r="B7" s="17"/>
      <c r="C7" s="17"/>
      <c r="D7" s="17"/>
      <c r="E7" s="17"/>
      <c r="F7" s="17"/>
      <c r="G7" s="17"/>
      <c r="H7" s="17"/>
      <c r="I7" s="17"/>
      <c r="J7" s="17"/>
      <c r="K7" s="17"/>
      <c r="L7" s="17"/>
      <c r="M7" s="17"/>
      <c r="N7" s="17"/>
      <c r="O7" s="17"/>
      <c r="P7" s="17"/>
      <c r="Q7" s="17"/>
      <c r="R7" s="17"/>
      <c r="S7" s="17"/>
      <c r="T7" s="17"/>
      <c r="U7" s="17"/>
      <c r="V7" s="17"/>
      <c r="W7" s="17"/>
    </row>
    <row r="8" spans="1:47">
      <c r="A8" s="17"/>
      <c r="B8" s="17"/>
      <c r="C8" s="17"/>
      <c r="D8" s="17"/>
      <c r="E8" s="17"/>
      <c r="F8" s="17"/>
      <c r="G8" s="17"/>
      <c r="H8" s="17"/>
      <c r="I8" s="17"/>
      <c r="J8" s="17"/>
      <c r="K8" s="17"/>
      <c r="L8" s="17"/>
      <c r="M8" s="17"/>
      <c r="N8" s="17"/>
      <c r="O8" s="17"/>
      <c r="P8" s="17"/>
      <c r="Q8" s="17"/>
      <c r="R8" s="17"/>
      <c r="S8" s="17"/>
      <c r="T8" s="17"/>
      <c r="U8" s="17"/>
      <c r="V8" s="17"/>
      <c r="W8" s="17"/>
    </row>
    <row r="9" spans="1:47">
      <c r="A9" s="58" t="s">
        <v>54</v>
      </c>
      <c r="B9" s="58"/>
      <c r="C9" s="58"/>
      <c r="D9" s="58"/>
      <c r="E9" s="58"/>
      <c r="F9" s="58"/>
      <c r="G9" s="58"/>
      <c r="H9" s="58"/>
      <c r="I9" s="58"/>
      <c r="J9" s="58"/>
      <c r="K9" s="58"/>
      <c r="L9" s="58"/>
      <c r="M9" s="58"/>
      <c r="N9" s="58"/>
      <c r="O9" s="58"/>
      <c r="P9" s="58"/>
      <c r="Q9" s="58"/>
      <c r="R9" s="58"/>
      <c r="S9" s="58"/>
      <c r="T9" s="58"/>
      <c r="U9" s="17"/>
      <c r="V9" s="17"/>
      <c r="W9" s="17"/>
    </row>
    <row r="10" spans="1:47">
      <c r="A10" s="58" t="s">
        <v>27</v>
      </c>
      <c r="B10" s="58" t="s">
        <v>183</v>
      </c>
      <c r="C10" s="58"/>
      <c r="D10" s="58"/>
      <c r="E10" s="58"/>
      <c r="F10" s="58"/>
      <c r="G10" s="58"/>
      <c r="H10" s="58"/>
      <c r="I10" s="58"/>
      <c r="J10" s="58"/>
      <c r="K10" s="58" t="s">
        <v>28</v>
      </c>
      <c r="L10" s="58" t="s">
        <v>184</v>
      </c>
      <c r="M10" s="58"/>
      <c r="N10" s="58"/>
      <c r="O10" s="58"/>
      <c r="P10" s="58"/>
      <c r="Q10" s="58"/>
      <c r="R10" s="58"/>
      <c r="S10" s="58"/>
      <c r="T10" s="58"/>
      <c r="U10" s="17"/>
      <c r="V10" s="17"/>
      <c r="W10" s="17"/>
    </row>
    <row r="11" spans="1:47">
      <c r="A11" s="17"/>
      <c r="B11" s="17"/>
      <c r="C11" s="17"/>
      <c r="D11" s="17"/>
      <c r="E11" s="17"/>
      <c r="F11" s="17"/>
      <c r="G11" s="17"/>
      <c r="H11" s="17"/>
      <c r="I11" s="17"/>
      <c r="J11" s="17"/>
      <c r="K11" s="17"/>
      <c r="L11" s="17"/>
      <c r="M11" s="17"/>
      <c r="N11" s="17"/>
      <c r="O11" s="17"/>
      <c r="P11" s="17"/>
      <c r="Q11" s="17"/>
      <c r="R11" s="17"/>
      <c r="S11" s="17"/>
      <c r="T11" s="17"/>
      <c r="U11" s="17"/>
      <c r="V11" s="17"/>
      <c r="W11" s="17"/>
    </row>
    <row r="12" spans="1:47">
      <c r="A12" s="17"/>
      <c r="B12" s="17"/>
      <c r="C12" s="17"/>
      <c r="D12" s="17"/>
      <c r="E12" s="17"/>
      <c r="F12" s="17"/>
      <c r="G12" s="17"/>
      <c r="H12" s="17"/>
      <c r="I12" s="17"/>
      <c r="J12" s="17"/>
      <c r="K12" s="17"/>
      <c r="L12" s="17"/>
      <c r="M12" s="17"/>
      <c r="N12" s="17"/>
      <c r="O12" s="17"/>
      <c r="P12" s="17"/>
      <c r="Q12" s="17"/>
      <c r="R12" s="17"/>
      <c r="S12" s="17"/>
      <c r="T12" s="17"/>
      <c r="U12" s="17"/>
      <c r="V12" s="17"/>
      <c r="W12" s="17"/>
      <c r="AB12" s="19">
        <f t="shared" ref="AB12:AT12" si="0">AC12-1</f>
        <v>30</v>
      </c>
      <c r="AC12" s="19">
        <f t="shared" si="0"/>
        <v>31</v>
      </c>
      <c r="AD12" s="19">
        <f t="shared" si="0"/>
        <v>32</v>
      </c>
      <c r="AE12" s="19">
        <f t="shared" si="0"/>
        <v>33</v>
      </c>
      <c r="AF12" s="19">
        <f t="shared" si="0"/>
        <v>34</v>
      </c>
      <c r="AG12" s="19">
        <f t="shared" si="0"/>
        <v>35</v>
      </c>
      <c r="AH12" s="19">
        <f t="shared" si="0"/>
        <v>36</v>
      </c>
      <c r="AI12" s="19">
        <f t="shared" si="0"/>
        <v>37</v>
      </c>
      <c r="AJ12" s="19">
        <f t="shared" si="0"/>
        <v>38</v>
      </c>
      <c r="AK12" s="19">
        <f t="shared" si="0"/>
        <v>39</v>
      </c>
      <c r="AL12" s="19">
        <f t="shared" si="0"/>
        <v>40</v>
      </c>
      <c r="AM12" s="19">
        <f t="shared" si="0"/>
        <v>41</v>
      </c>
      <c r="AN12" s="19">
        <f t="shared" si="0"/>
        <v>42</v>
      </c>
      <c r="AO12" s="19">
        <f t="shared" si="0"/>
        <v>43</v>
      </c>
      <c r="AP12" s="19">
        <f t="shared" si="0"/>
        <v>44</v>
      </c>
      <c r="AQ12" s="19">
        <f t="shared" si="0"/>
        <v>45</v>
      </c>
      <c r="AR12" s="19">
        <f t="shared" si="0"/>
        <v>46</v>
      </c>
      <c r="AS12" s="19">
        <f t="shared" si="0"/>
        <v>47</v>
      </c>
      <c r="AT12" s="19">
        <f t="shared" si="0"/>
        <v>48</v>
      </c>
      <c r="AU12" s="19">
        <f>VLOOKUP(AU13,Dates!$A:$D,2,FALSE)</f>
        <v>49</v>
      </c>
    </row>
    <row r="13" spans="1:47">
      <c r="A13" s="17"/>
      <c r="B13" s="17"/>
      <c r="C13" s="17"/>
      <c r="D13" s="17"/>
      <c r="E13" s="17"/>
      <c r="F13" s="17"/>
      <c r="G13" s="17"/>
      <c r="H13" s="17"/>
      <c r="I13" s="17"/>
      <c r="J13" s="17"/>
      <c r="K13" s="17"/>
      <c r="L13" s="17"/>
      <c r="M13" s="17"/>
      <c r="N13" s="17"/>
      <c r="O13" s="17"/>
      <c r="P13" s="17"/>
      <c r="Q13" s="17"/>
      <c r="R13" s="17"/>
      <c r="S13" s="17"/>
      <c r="T13" s="17"/>
      <c r="U13" s="17"/>
      <c r="V13" s="17"/>
      <c r="W13" s="17"/>
      <c r="AB13" s="19" t="str">
        <f>IFERROR(VLOOKUP(AB12,Dates!$B:$D,3,FALSE),"")</f>
        <v>2Q19</v>
      </c>
      <c r="AC13" s="19" t="str">
        <f>IFERROR(VLOOKUP(AC12,Dates!$B:$D,3,FALSE),"")</f>
        <v>3Q19</v>
      </c>
      <c r="AD13" s="19" t="str">
        <f>IFERROR(VLOOKUP(AD12,Dates!$B:$D,3,FALSE),"")</f>
        <v>4Q19</v>
      </c>
      <c r="AE13" s="19" t="str">
        <f>IFERROR(VLOOKUP(AE12,Dates!$B:$D,3,FALSE),"")</f>
        <v>1Q20</v>
      </c>
      <c r="AF13" s="19" t="str">
        <f>IFERROR(VLOOKUP(AF12,Dates!$B:$D,3,FALSE),"")</f>
        <v>2Q20</v>
      </c>
      <c r="AG13" s="19" t="str">
        <f>IFERROR(VLOOKUP(AG12,Dates!$B:$D,3,FALSE),"")</f>
        <v>3Q20</v>
      </c>
      <c r="AH13" s="19" t="str">
        <f>IFERROR(VLOOKUP(AH12,Dates!$B:$D,3,FALSE),"")</f>
        <v>4Q20</v>
      </c>
      <c r="AI13" s="19" t="str">
        <f>IFERROR(VLOOKUP(AI12,Dates!$B:$D,3,FALSE),"")</f>
        <v>1Q21</v>
      </c>
      <c r="AJ13" s="19" t="str">
        <f>IFERROR(VLOOKUP(AJ12,Dates!$B:$D,3,FALSE),"")</f>
        <v>2Q21</v>
      </c>
      <c r="AK13" s="19" t="str">
        <f>IFERROR(VLOOKUP(AK12,Dates!$B:$D,3,FALSE),"")</f>
        <v>3Q21</v>
      </c>
      <c r="AL13" s="19" t="str">
        <f>IFERROR(VLOOKUP(AL12,Dates!$B:$D,3,FALSE),"")</f>
        <v>4Q21</v>
      </c>
      <c r="AM13" s="19" t="str">
        <f>IFERROR(VLOOKUP(AM12,Dates!$B:$D,3,FALSE),"")</f>
        <v>1Q22</v>
      </c>
      <c r="AN13" s="19" t="str">
        <f>IFERROR(VLOOKUP(AN12,Dates!$B:$D,3,FALSE),"")</f>
        <v>2Q22</v>
      </c>
      <c r="AO13" s="19" t="str">
        <f>IFERROR(VLOOKUP(AO12,Dates!$B:$D,3,FALSE),"")</f>
        <v>3Q22</v>
      </c>
      <c r="AP13" s="19" t="str">
        <f>IFERROR(VLOOKUP(AP12,Dates!$B:$D,3,FALSE),"")</f>
        <v>4Q22</v>
      </c>
      <c r="AQ13" s="19" t="str">
        <f>IFERROR(VLOOKUP(AQ12,Dates!$B:$D,3,FALSE),"")</f>
        <v>1Q23</v>
      </c>
      <c r="AR13" s="19" t="str">
        <f>IFERROR(VLOOKUP(AR12,Dates!$B:$D,3,FALSE),"")</f>
        <v>2Q23</v>
      </c>
      <c r="AS13" s="19" t="str">
        <f>IFERROR(VLOOKUP(AS12,Dates!$B:$D,3,FALSE),"")</f>
        <v>3Q23</v>
      </c>
      <c r="AT13" s="19" t="str">
        <f>IFERROR(VLOOKUP(AT12,Dates!$B:$D,3,FALSE),"")</f>
        <v>4Q23</v>
      </c>
      <c r="AU13" s="20" t="str">
        <f>$G$3</f>
        <v>1Q24</v>
      </c>
    </row>
    <row r="14" spans="1:47">
      <c r="A14" s="17"/>
      <c r="B14" s="17"/>
      <c r="C14" s="17"/>
      <c r="D14" s="17"/>
      <c r="E14" s="17"/>
      <c r="F14" s="17"/>
      <c r="G14" s="17"/>
      <c r="H14" s="17"/>
      <c r="I14" s="17"/>
      <c r="J14" s="17"/>
      <c r="K14" s="17"/>
      <c r="L14" s="17"/>
      <c r="M14" s="17"/>
      <c r="N14" s="17"/>
      <c r="O14" s="17"/>
      <c r="P14" s="17"/>
      <c r="Q14" s="17"/>
      <c r="R14" s="17"/>
      <c r="S14" s="17"/>
      <c r="T14" s="17"/>
      <c r="U14" s="17"/>
      <c r="V14" s="17"/>
      <c r="W14" s="17"/>
      <c r="AA14" s="21" t="str">
        <f>'Reported Group Highlights'!A90</f>
        <v>Group Total Revenue Growth YoY</v>
      </c>
      <c r="AB14" s="22">
        <f>IFERROR(INDEX('Reported Group Highlights'!$A:$AAU,MATCH($AA14,'Reported Group Highlights'!$A:$A,0),MATCH(AB13,'Reported Group Highlights'!$1:$1,0)),"")</f>
        <v>4.3900966183574752E-2</v>
      </c>
      <c r="AC14" s="22">
        <f>IFERROR(INDEX('Reported Group Highlights'!$A:$AAU,MATCH($AA14,'Reported Group Highlights'!$A:$A,0),MATCH(AC13,'Reported Group Highlights'!$1:$1,0)),"")</f>
        <v>6.2290940394205574E-2</v>
      </c>
      <c r="AD14" s="22">
        <f>IFERROR(INDEX('Reported Group Highlights'!$A:$AAU,MATCH($AA14,'Reported Group Highlights'!$A:$A,0),MATCH(AD13,'Reported Group Highlights'!$1:$1,0)),"")</f>
        <v>9.4959086491566369E-2</v>
      </c>
      <c r="AE14" s="22">
        <f>IFERROR(INDEX('Reported Group Highlights'!$A:$AAU,MATCH($AA14,'Reported Group Highlights'!$A:$A,0),MATCH(AE13,'Reported Group Highlights'!$1:$1,0)),"")</f>
        <v>-9.632451846039003E-3</v>
      </c>
      <c r="AF14" s="22">
        <f>IFERROR(INDEX('Reported Group Highlights'!$A:$AAU,MATCH($AA14,'Reported Group Highlights'!$A:$A,0),MATCH(AF13,'Reported Group Highlights'!$1:$1,0)),"")</f>
        <v>-4.1419541149021577E-2</v>
      </c>
      <c r="AG14" s="22">
        <f>IFERROR(INDEX('Reported Group Highlights'!$A:$AAU,MATCH($AA14,'Reported Group Highlights'!$A:$A,0),MATCH(AG13,'Reported Group Highlights'!$1:$1,0)),"")</f>
        <v>-6.746846122560568E-2</v>
      </c>
      <c r="AH14" s="22">
        <f>IFERROR(INDEX('Reported Group Highlights'!$A:$AAU,MATCH($AA14,'Reported Group Highlights'!$A:$A,0),MATCH(AH13,'Reported Group Highlights'!$1:$1,0)),"")</f>
        <v>-5.6205810395284717E-2</v>
      </c>
      <c r="AI14" s="22">
        <f>IFERROR(INDEX('Reported Group Highlights'!$A:$AAU,MATCH($AA14,'Reported Group Highlights'!$A:$A,0),MATCH(AI13,'Reported Group Highlights'!$1:$1,0)),"")</f>
        <v>7.0393278095460365E-2</v>
      </c>
      <c r="AJ14" s="22">
        <f>IFERROR(INDEX('Reported Group Highlights'!$A:$AAU,MATCH($AA14,'Reported Group Highlights'!$A:$A,0),MATCH(AJ13,'Reported Group Highlights'!$1:$1,0)),"")</f>
        <v>1.1856304430140074E-2</v>
      </c>
      <c r="AK14" s="22">
        <f>IFERROR(INDEX('Reported Group Highlights'!$A:$AAU,MATCH($AA14,'Reported Group Highlights'!$A:$A,0),MATCH(AK13,'Reported Group Highlights'!$1:$1,0)),"")</f>
        <v>1.5869591274122019E-2</v>
      </c>
      <c r="AL14" s="22">
        <f>IFERROR(INDEX('Reported Group Highlights'!$A:$AAU,MATCH($AA14,'Reported Group Highlights'!$A:$A,0),MATCH(AL13,'Reported Group Highlights'!$1:$1,0)),"")</f>
        <v>9.2556553808648578E-2</v>
      </c>
      <c r="AM14" s="22">
        <f>IFERROR(INDEX('Reported Group Highlights'!$A:$AAU,MATCH($AA14,'Reported Group Highlights'!$A:$A,0),MATCH(AM13,'Reported Group Highlights'!$1:$1,0)),"")</f>
        <v>-1.2691175508602104E-2</v>
      </c>
      <c r="AN14" s="22">
        <f>IFERROR(INDEX('Reported Group Highlights'!$A:$AAU,MATCH($AA14,'Reported Group Highlights'!$A:$A,0),MATCH(AN13,'Reported Group Highlights'!$1:$1,0)),"")</f>
        <v>5.882077788432305E-2</v>
      </c>
      <c r="AO14" s="22">
        <f>IFERROR(INDEX('Reported Group Highlights'!$A:$AAU,MATCH($AA14,'Reported Group Highlights'!$A:$A,0),MATCH(AO13,'Reported Group Highlights'!$1:$1,0)),"")</f>
        <v>9.1039950916770973E-2</v>
      </c>
      <c r="AP14" s="22">
        <f>IFERROR(INDEX('Reported Group Highlights'!$A:$AAU,MATCH($AA14,'Reported Group Highlights'!$A:$A,0),MATCH(AP13,'Reported Group Highlights'!$1:$1,0)),"")</f>
        <v>-3.2572921579679504E-2</v>
      </c>
      <c r="AQ14" s="22">
        <f>IFERROR(INDEX('Reported Group Highlights'!$A:$AAU,MATCH($AA14,'Reported Group Highlights'!$A:$A,0),MATCH(AQ13,'Reported Group Highlights'!$1:$1,0)),"")</f>
        <v>3.1657080538713744E-2</v>
      </c>
      <c r="AR14" s="22">
        <f>IFERROR(INDEX('Reported Group Highlights'!$A:$AAU,MATCH($AA14,'Reported Group Highlights'!$A:$A,0),MATCH(AR13,'Reported Group Highlights'!$1:$1,0)),"")</f>
        <v>-1.0993108323025247E-2</v>
      </c>
      <c r="AS14" s="22">
        <f>IFERROR(INDEX('Reported Group Highlights'!$A:$AAU,MATCH($AA14,'Reported Group Highlights'!$A:$A,0),MATCH(AS13,'Reported Group Highlights'!$1:$1,0)),"")</f>
        <v>-3.5974910781875202E-3</v>
      </c>
      <c r="AT14" s="22">
        <f>IFERROR(INDEX('Reported Group Highlights'!$A:$AAU,MATCH($AA14,'Reported Group Highlights'!$A:$A,0),MATCH(AT13,'Reported Group Highlights'!$1:$1,0)),"")</f>
        <v>5.3788210295205641E-2</v>
      </c>
      <c r="AU14" s="22">
        <f>IFERROR(INDEX('Reported Group Highlights'!$A:$AAU,MATCH($AA14,'Reported Group Highlights'!$A:$A,0),MATCH(AU13,'Reported Group Highlights'!$1:$1,0)),"")</f>
        <v>0.14087296362826374</v>
      </c>
    </row>
    <row r="15" spans="1:47">
      <c r="A15" s="17"/>
      <c r="B15" s="17"/>
      <c r="C15" s="17"/>
      <c r="D15" s="17"/>
      <c r="E15" s="17"/>
      <c r="F15" s="17"/>
      <c r="G15" s="17"/>
      <c r="H15" s="17"/>
      <c r="I15" s="17"/>
      <c r="J15" s="17"/>
      <c r="K15" s="17"/>
      <c r="L15" s="17"/>
      <c r="M15" s="17"/>
      <c r="N15" s="17"/>
      <c r="O15" s="17"/>
      <c r="P15" s="17"/>
      <c r="Q15" s="17"/>
      <c r="R15" s="17"/>
      <c r="S15" s="17"/>
      <c r="T15" s="17"/>
      <c r="U15" s="17"/>
      <c r="V15" s="17"/>
      <c r="W15" s="17"/>
    </row>
    <row r="16" spans="1:47">
      <c r="A16" s="17"/>
      <c r="B16" s="17"/>
      <c r="C16" s="17"/>
      <c r="D16" s="17"/>
      <c r="E16" s="17"/>
      <c r="F16" s="17"/>
      <c r="G16" s="17"/>
      <c r="H16" s="17"/>
      <c r="I16" s="17"/>
      <c r="J16" s="17"/>
      <c r="K16" s="17"/>
      <c r="L16" s="17"/>
      <c r="M16" s="17"/>
      <c r="N16" s="17"/>
      <c r="O16" s="17"/>
      <c r="P16" s="17"/>
      <c r="Q16" s="17"/>
      <c r="R16" s="17"/>
      <c r="S16" s="17"/>
      <c r="T16" s="17"/>
      <c r="U16" s="17"/>
      <c r="V16" s="17"/>
      <c r="W16" s="17"/>
    </row>
    <row r="17" spans="1:47">
      <c r="A17" s="17"/>
      <c r="B17" s="17"/>
      <c r="C17" s="17"/>
      <c r="D17" s="17"/>
      <c r="E17" s="17"/>
      <c r="F17" s="17"/>
      <c r="G17" s="17"/>
      <c r="H17" s="17"/>
      <c r="I17" s="17"/>
      <c r="J17" s="17"/>
      <c r="K17" s="17"/>
      <c r="L17" s="17"/>
      <c r="M17" s="17"/>
      <c r="N17" s="17"/>
      <c r="O17" s="17"/>
      <c r="P17" s="17"/>
      <c r="Q17" s="17"/>
      <c r="R17" s="17"/>
      <c r="S17" s="17"/>
      <c r="T17" s="17"/>
      <c r="U17" s="17"/>
      <c r="V17" s="17"/>
      <c r="W17" s="17"/>
    </row>
    <row r="18" spans="1:47">
      <c r="A18" s="17"/>
      <c r="B18" s="17"/>
      <c r="C18" s="17"/>
      <c r="D18" s="17"/>
      <c r="E18" s="17"/>
      <c r="F18" s="17"/>
      <c r="G18" s="17"/>
      <c r="H18" s="17"/>
      <c r="I18" s="17"/>
      <c r="J18" s="17"/>
      <c r="K18" s="17"/>
      <c r="L18" s="17"/>
      <c r="M18" s="17"/>
      <c r="N18" s="17"/>
      <c r="O18" s="17"/>
      <c r="P18" s="17"/>
      <c r="Q18" s="17"/>
      <c r="R18" s="17"/>
      <c r="S18" s="17"/>
      <c r="T18" s="17"/>
      <c r="U18" s="17"/>
      <c r="V18" s="17"/>
      <c r="W18" s="17"/>
      <c r="AB18" s="19">
        <f t="shared" ref="AB18:AT18" si="1">AC18-1</f>
        <v>30</v>
      </c>
      <c r="AC18" s="19">
        <f t="shared" si="1"/>
        <v>31</v>
      </c>
      <c r="AD18" s="19">
        <f t="shared" si="1"/>
        <v>32</v>
      </c>
      <c r="AE18" s="19">
        <f t="shared" si="1"/>
        <v>33</v>
      </c>
      <c r="AF18" s="19">
        <f t="shared" si="1"/>
        <v>34</v>
      </c>
      <c r="AG18" s="19">
        <f t="shared" si="1"/>
        <v>35</v>
      </c>
      <c r="AH18" s="19">
        <f t="shared" si="1"/>
        <v>36</v>
      </c>
      <c r="AI18" s="19">
        <f t="shared" si="1"/>
        <v>37</v>
      </c>
      <c r="AJ18" s="19">
        <f t="shared" si="1"/>
        <v>38</v>
      </c>
      <c r="AK18" s="19">
        <f t="shared" si="1"/>
        <v>39</v>
      </c>
      <c r="AL18" s="19">
        <f t="shared" si="1"/>
        <v>40</v>
      </c>
      <c r="AM18" s="19">
        <f t="shared" si="1"/>
        <v>41</v>
      </c>
      <c r="AN18" s="19">
        <f t="shared" si="1"/>
        <v>42</v>
      </c>
      <c r="AO18" s="19">
        <f t="shared" si="1"/>
        <v>43</v>
      </c>
      <c r="AP18" s="19">
        <f t="shared" si="1"/>
        <v>44</v>
      </c>
      <c r="AQ18" s="19">
        <f t="shared" si="1"/>
        <v>45</v>
      </c>
      <c r="AR18" s="19">
        <f t="shared" si="1"/>
        <v>46</v>
      </c>
      <c r="AS18" s="19">
        <f t="shared" si="1"/>
        <v>47</v>
      </c>
      <c r="AT18" s="19">
        <f t="shared" si="1"/>
        <v>48</v>
      </c>
      <c r="AU18" s="19">
        <f>VLOOKUP(AU19,Dates!$A:$D,2,FALSE)</f>
        <v>49</v>
      </c>
    </row>
    <row r="19" spans="1:47">
      <c r="A19" s="17"/>
      <c r="B19" s="17"/>
      <c r="C19" s="17"/>
      <c r="D19" s="17"/>
      <c r="E19" s="17"/>
      <c r="F19" s="17"/>
      <c r="G19" s="17"/>
      <c r="H19" s="17"/>
      <c r="I19" s="17"/>
      <c r="J19" s="17"/>
      <c r="K19" s="17"/>
      <c r="L19" s="17"/>
      <c r="M19" s="17"/>
      <c r="N19" s="17"/>
      <c r="O19" s="17"/>
      <c r="P19" s="17"/>
      <c r="Q19" s="17"/>
      <c r="R19" s="17"/>
      <c r="S19" s="17"/>
      <c r="T19" s="17"/>
      <c r="U19" s="17"/>
      <c r="V19" s="17"/>
      <c r="W19" s="17"/>
      <c r="AB19" s="19" t="str">
        <f>IFERROR(VLOOKUP(AB18,Dates!$B:$D,3,FALSE),"")</f>
        <v>2Q19</v>
      </c>
      <c r="AC19" s="19" t="str">
        <f>IFERROR(VLOOKUP(AC18,Dates!$B:$D,3,FALSE),"")</f>
        <v>3Q19</v>
      </c>
      <c r="AD19" s="19" t="str">
        <f>IFERROR(VLOOKUP(AD18,Dates!$B:$D,3,FALSE),"")</f>
        <v>4Q19</v>
      </c>
      <c r="AE19" s="19" t="str">
        <f>IFERROR(VLOOKUP(AE18,Dates!$B:$D,3,FALSE),"")</f>
        <v>1Q20</v>
      </c>
      <c r="AF19" s="19" t="str">
        <f>IFERROR(VLOOKUP(AF18,Dates!$B:$D,3,FALSE),"")</f>
        <v>2Q20</v>
      </c>
      <c r="AG19" s="19" t="str">
        <f>IFERROR(VLOOKUP(AG18,Dates!$B:$D,3,FALSE),"")</f>
        <v>3Q20</v>
      </c>
      <c r="AH19" s="19" t="str">
        <f>IFERROR(VLOOKUP(AH18,Dates!$B:$D,3,FALSE),"")</f>
        <v>4Q20</v>
      </c>
      <c r="AI19" s="19" t="str">
        <f>IFERROR(VLOOKUP(AI18,Dates!$B:$D,3,FALSE),"")</f>
        <v>1Q21</v>
      </c>
      <c r="AJ19" s="19" t="str">
        <f>IFERROR(VLOOKUP(AJ18,Dates!$B:$D,3,FALSE),"")</f>
        <v>2Q21</v>
      </c>
      <c r="AK19" s="19" t="str">
        <f>IFERROR(VLOOKUP(AK18,Dates!$B:$D,3,FALSE),"")</f>
        <v>3Q21</v>
      </c>
      <c r="AL19" s="19" t="str">
        <f>IFERROR(VLOOKUP(AL18,Dates!$B:$D,3,FALSE),"")</f>
        <v>4Q21</v>
      </c>
      <c r="AM19" s="19" t="str">
        <f>IFERROR(VLOOKUP(AM18,Dates!$B:$D,3,FALSE),"")</f>
        <v>1Q22</v>
      </c>
      <c r="AN19" s="19" t="str">
        <f>IFERROR(VLOOKUP(AN18,Dates!$B:$D,3,FALSE),"")</f>
        <v>2Q22</v>
      </c>
      <c r="AO19" s="19" t="str">
        <f>IFERROR(VLOOKUP(AO18,Dates!$B:$D,3,FALSE),"")</f>
        <v>3Q22</v>
      </c>
      <c r="AP19" s="19" t="str">
        <f>IFERROR(VLOOKUP(AP18,Dates!$B:$D,3,FALSE),"")</f>
        <v>4Q22</v>
      </c>
      <c r="AQ19" s="19" t="str">
        <f>IFERROR(VLOOKUP(AQ18,Dates!$B:$D,3,FALSE),"")</f>
        <v>1Q23</v>
      </c>
      <c r="AR19" s="19" t="str">
        <f>IFERROR(VLOOKUP(AR18,Dates!$B:$D,3,FALSE),"")</f>
        <v>2Q23</v>
      </c>
      <c r="AS19" s="19" t="str">
        <f>IFERROR(VLOOKUP(AS18,Dates!$B:$D,3,FALSE),"")</f>
        <v>3Q23</v>
      </c>
      <c r="AT19" s="19" t="str">
        <f>IFERROR(VLOOKUP(AT18,Dates!$B:$D,3,FALSE),"")</f>
        <v>4Q23</v>
      </c>
      <c r="AU19" s="20" t="str">
        <f>$G$3</f>
        <v>1Q24</v>
      </c>
    </row>
    <row r="20" spans="1:47">
      <c r="A20" s="17"/>
      <c r="B20" s="17"/>
      <c r="C20" s="17"/>
      <c r="D20" s="17"/>
      <c r="E20" s="17"/>
      <c r="F20" s="17"/>
      <c r="G20" s="17"/>
      <c r="H20" s="17"/>
      <c r="I20" s="17"/>
      <c r="J20" s="17"/>
      <c r="K20" s="17"/>
      <c r="L20" s="17"/>
      <c r="M20" s="17"/>
      <c r="N20" s="17"/>
      <c r="O20" s="17"/>
      <c r="P20" s="17"/>
      <c r="Q20" s="17"/>
      <c r="R20" s="17"/>
      <c r="S20" s="17"/>
      <c r="T20" s="17"/>
      <c r="U20" s="17"/>
      <c r="V20" s="17"/>
      <c r="W20" s="17"/>
      <c r="AA20" s="21" t="str">
        <f>'Reported Group Highlights'!A96</f>
        <v>Service revenues (ex-IC) (YoY)</v>
      </c>
      <c r="AB20" s="22">
        <f>IFERROR(INDEX('Reported Group Highlights'!$A:$AAU,MATCH($AA20,'Reported Group Highlights'!$A:$A,0),MATCH(AB19,'Reported Group Highlights'!$1:$1,0)),"")</f>
        <v>5.6032939491586164E-2</v>
      </c>
      <c r="AC20" s="22">
        <f>IFERROR(INDEX('Reported Group Highlights'!$A:$AAU,MATCH($AA20,'Reported Group Highlights'!$A:$A,0),MATCH(AC19,'Reported Group Highlights'!$1:$1,0)),"")</f>
        <v>7.2221886883563791E-2</v>
      </c>
      <c r="AD20" s="22">
        <f>IFERROR(INDEX('Reported Group Highlights'!$A:$AAU,MATCH($AA20,'Reported Group Highlights'!$A:$A,0),MATCH(AD19,'Reported Group Highlights'!$1:$1,0)),"")</f>
        <v>5.6060030282338413E-2</v>
      </c>
      <c r="AE20" s="22">
        <f>IFERROR(INDEX('Reported Group Highlights'!$A:$AAU,MATCH($AA20,'Reported Group Highlights'!$A:$A,0),MATCH(AE19,'Reported Group Highlights'!$1:$1,0)),"")</f>
        <v>1.3842040947507073E-3</v>
      </c>
      <c r="AF20" s="22">
        <f>IFERROR(INDEX('Reported Group Highlights'!$A:$AAU,MATCH($AA20,'Reported Group Highlights'!$A:$A,0),MATCH(AF19,'Reported Group Highlights'!$1:$1,0)),"")</f>
        <v>-6.433443414476514E-2</v>
      </c>
      <c r="AG20" s="22">
        <f>IFERROR(INDEX('Reported Group Highlights'!$A:$AAU,MATCH($AA20,'Reported Group Highlights'!$A:$A,0),MATCH(AG19,'Reported Group Highlights'!$1:$1,0)),"")</f>
        <v>-6.7654871253018167E-2</v>
      </c>
      <c r="AH20" s="22">
        <f>IFERROR(INDEX('Reported Group Highlights'!$A:$AAU,MATCH($AA20,'Reported Group Highlights'!$A:$A,0),MATCH(AH19,'Reported Group Highlights'!$1:$1,0)),"")</f>
        <v>-7.1527855738327206E-2</v>
      </c>
      <c r="AI20" s="22">
        <f>IFERROR(INDEX('Reported Group Highlights'!$A:$AAU,MATCH($AA20,'Reported Group Highlights'!$A:$A,0),MATCH(AI19,'Reported Group Highlights'!$1:$1,0)),"")</f>
        <v>-2.0096705953460248E-2</v>
      </c>
      <c r="AJ20" s="22">
        <f>IFERROR(INDEX('Reported Group Highlights'!$A:$AAU,MATCH($AA20,'Reported Group Highlights'!$A:$A,0),MATCH(AJ19,'Reported Group Highlights'!$1:$1,0)),"")</f>
        <v>2.1062412885239912E-3</v>
      </c>
      <c r="AK20" s="22">
        <f>IFERROR(INDEX('Reported Group Highlights'!$A:$AAU,MATCH($AA20,'Reported Group Highlights'!$A:$A,0),MATCH(AK19,'Reported Group Highlights'!$1:$1,0)),"")</f>
        <v>2.075941487706201E-2</v>
      </c>
      <c r="AL20" s="22">
        <f>IFERROR(INDEX('Reported Group Highlights'!$A:$AAU,MATCH($AA20,'Reported Group Highlights'!$A:$A,0),MATCH(AL19,'Reported Group Highlights'!$1:$1,0)),"")</f>
        <v>4.0732301386870118E-2</v>
      </c>
      <c r="AM20" s="22">
        <f>IFERROR(INDEX('Reported Group Highlights'!$A:$AAU,MATCH($AA20,'Reported Group Highlights'!$A:$A,0),MATCH(AM19,'Reported Group Highlights'!$1:$1,0)),"")</f>
        <v>1.0645489591364798E-2</v>
      </c>
      <c r="AN20" s="22">
        <f>IFERROR(INDEX('Reported Group Highlights'!$A:$AAU,MATCH($AA20,'Reported Group Highlights'!$A:$A,0),MATCH(AN19,'Reported Group Highlights'!$1:$1,0)),"")</f>
        <v>2.9054492628195261E-2</v>
      </c>
      <c r="AO20" s="22">
        <f>IFERROR(INDEX('Reported Group Highlights'!$A:$AAU,MATCH($AA20,'Reported Group Highlights'!$A:$A,0),MATCH(AO19,'Reported Group Highlights'!$1:$1,0)),"")</f>
        <v>1.0153367686068782E-2</v>
      </c>
      <c r="AP20" s="22">
        <f>IFERROR(INDEX('Reported Group Highlights'!$A:$AAU,MATCH($AA20,'Reported Group Highlights'!$A:$A,0),MATCH(AP19,'Reported Group Highlights'!$1:$1,0)),"")</f>
        <v>1.3282190402615912E-2</v>
      </c>
      <c r="AQ20" s="22">
        <f>IFERROR(INDEX('Reported Group Highlights'!$A:$AAU,MATCH($AA20,'Reported Group Highlights'!$A:$A,0),MATCH(AQ19,'Reported Group Highlights'!$1:$1,0)),"")</f>
        <v>2.3230876363816044E-2</v>
      </c>
      <c r="AR20" s="22">
        <f>IFERROR(INDEX('Reported Group Highlights'!$A:$AAU,MATCH($AA20,'Reported Group Highlights'!$A:$A,0),MATCH(AR19,'Reported Group Highlights'!$1:$1,0)),"")</f>
        <v>1.8307452016940617E-2</v>
      </c>
      <c r="AS20" s="22">
        <f>IFERROR(INDEX('Reported Group Highlights'!$A:$AAU,MATCH($AA20,'Reported Group Highlights'!$A:$A,0),MATCH(AS19,'Reported Group Highlights'!$1:$1,0)),"")</f>
        <v>2.8688198007847943E-2</v>
      </c>
      <c r="AT20" s="22">
        <f>IFERROR(INDEX('Reported Group Highlights'!$A:$AAU,MATCH($AA20,'Reported Group Highlights'!$A:$A,0),MATCH(AT19,'Reported Group Highlights'!$1:$1,0)),"")</f>
        <v>9.5000085696943737E-2</v>
      </c>
      <c r="AU20" s="22">
        <f>IFERROR(INDEX('Reported Group Highlights'!$A:$AAU,MATCH($AA20,'Reported Group Highlights'!$A:$A,0),MATCH(AU19,'Reported Group Highlights'!$1:$1,0)),"")</f>
        <v>0.17611013657025376</v>
      </c>
    </row>
    <row r="21" spans="1:47">
      <c r="A21" s="17"/>
      <c r="B21" s="17"/>
      <c r="C21" s="17"/>
      <c r="D21" s="17"/>
      <c r="E21" s="17"/>
      <c r="F21" s="17"/>
      <c r="G21" s="17"/>
      <c r="H21" s="17"/>
      <c r="I21" s="17"/>
      <c r="J21" s="17"/>
      <c r="K21" s="17"/>
      <c r="L21" s="17"/>
      <c r="M21" s="17"/>
      <c r="N21" s="17"/>
      <c r="O21" s="17"/>
      <c r="P21" s="17"/>
      <c r="Q21" s="17"/>
      <c r="R21" s="17"/>
      <c r="S21" s="17"/>
      <c r="T21" s="17"/>
      <c r="U21" s="17"/>
      <c r="V21" s="17"/>
      <c r="W21" s="17"/>
    </row>
    <row r="22" spans="1:47">
      <c r="A22" s="17"/>
      <c r="B22" s="17"/>
      <c r="C22" s="17"/>
      <c r="D22" s="17"/>
      <c r="E22" s="17"/>
      <c r="F22" s="17"/>
      <c r="G22" s="17"/>
      <c r="H22" s="17"/>
      <c r="I22" s="17"/>
      <c r="J22" s="17"/>
      <c r="K22" s="17"/>
      <c r="L22" s="17"/>
      <c r="M22" s="17"/>
      <c r="N22" s="17"/>
      <c r="O22" s="17"/>
      <c r="P22" s="17"/>
      <c r="Q22" s="17"/>
      <c r="R22" s="17"/>
      <c r="S22" s="17"/>
      <c r="T22" s="17"/>
      <c r="U22" s="17"/>
      <c r="V22" s="17"/>
      <c r="W22" s="17"/>
    </row>
    <row r="23" spans="1:47">
      <c r="A23" s="17"/>
      <c r="B23" s="17"/>
      <c r="C23" s="17"/>
      <c r="D23" s="17"/>
      <c r="E23" s="17"/>
      <c r="F23" s="17"/>
      <c r="G23" s="17"/>
      <c r="H23" s="17"/>
      <c r="I23" s="17"/>
      <c r="J23" s="17"/>
      <c r="K23" s="17"/>
      <c r="L23" s="17"/>
      <c r="M23" s="17"/>
      <c r="N23" s="17"/>
      <c r="O23" s="17"/>
      <c r="P23" s="17"/>
      <c r="Q23" s="17"/>
      <c r="R23" s="17"/>
      <c r="S23" s="17"/>
      <c r="T23" s="17"/>
      <c r="U23" s="17"/>
      <c r="V23" s="17"/>
      <c r="W23" s="17"/>
    </row>
    <row r="24" spans="1:47">
      <c r="A24" s="17"/>
      <c r="B24" s="17"/>
      <c r="C24" s="17"/>
      <c r="D24" s="17"/>
      <c r="E24" s="17"/>
      <c r="F24" s="17"/>
      <c r="G24" s="17"/>
      <c r="H24" s="17"/>
      <c r="I24" s="17"/>
      <c r="J24" s="17"/>
      <c r="K24" s="17"/>
      <c r="L24" s="17"/>
      <c r="M24" s="17"/>
      <c r="N24" s="17"/>
      <c r="O24" s="17"/>
      <c r="P24" s="17"/>
      <c r="Q24" s="17"/>
      <c r="R24" s="17"/>
      <c r="S24" s="17"/>
      <c r="T24" s="17"/>
      <c r="U24" s="17"/>
      <c r="V24" s="17"/>
      <c r="W24" s="17"/>
    </row>
    <row r="25" spans="1:47">
      <c r="A25" s="17"/>
      <c r="B25" s="17"/>
      <c r="C25" s="17"/>
      <c r="D25" s="17"/>
      <c r="E25" s="17"/>
      <c r="F25" s="17"/>
      <c r="G25" s="17"/>
      <c r="H25" s="17"/>
      <c r="I25" s="17"/>
      <c r="J25" s="17"/>
      <c r="K25" s="17"/>
      <c r="L25" s="17"/>
      <c r="M25" s="17"/>
      <c r="N25" s="17"/>
      <c r="O25" s="17"/>
      <c r="P25" s="17"/>
      <c r="Q25" s="17"/>
      <c r="R25" s="17"/>
      <c r="S25" s="17"/>
      <c r="T25" s="17"/>
      <c r="U25" s="17"/>
      <c r="V25" s="17"/>
      <c r="W25" s="17"/>
    </row>
    <row r="26" spans="1:47">
      <c r="A26" s="17"/>
      <c r="B26" s="17"/>
      <c r="C26" s="17"/>
      <c r="D26" s="17"/>
      <c r="E26" s="17"/>
      <c r="F26" s="17"/>
      <c r="G26" s="17"/>
      <c r="H26" s="17"/>
      <c r="I26" s="17"/>
      <c r="J26" s="17"/>
      <c r="K26" s="17"/>
      <c r="L26" s="17"/>
      <c r="M26" s="17"/>
      <c r="N26" s="17"/>
      <c r="O26" s="17"/>
      <c r="P26" s="17"/>
      <c r="Q26" s="17"/>
      <c r="R26" s="17"/>
      <c r="S26" s="17"/>
      <c r="T26" s="17"/>
      <c r="U26" s="17"/>
      <c r="V26" s="17"/>
      <c r="W26" s="17"/>
    </row>
    <row r="27" spans="1:47">
      <c r="A27" s="17"/>
      <c r="B27" s="17"/>
      <c r="C27" s="17"/>
      <c r="D27" s="17"/>
      <c r="E27" s="17"/>
      <c r="F27" s="17"/>
      <c r="G27" s="17"/>
      <c r="H27" s="17"/>
      <c r="I27" s="17"/>
      <c r="J27" s="17"/>
      <c r="K27" s="17"/>
      <c r="L27" s="17"/>
      <c r="M27" s="17"/>
      <c r="N27" s="17"/>
      <c r="O27" s="17"/>
      <c r="P27" s="17"/>
      <c r="Q27" s="17"/>
      <c r="R27" s="17"/>
      <c r="S27" s="17"/>
      <c r="T27" s="17"/>
      <c r="U27" s="17"/>
      <c r="V27" s="17"/>
      <c r="W27" s="17"/>
    </row>
    <row r="28" spans="1:47">
      <c r="A28" s="17"/>
      <c r="B28" s="17"/>
      <c r="C28" s="17"/>
      <c r="D28" s="17"/>
      <c r="E28" s="17"/>
      <c r="F28" s="17"/>
      <c r="G28" s="17"/>
      <c r="H28" s="17"/>
      <c r="I28" s="17"/>
      <c r="J28" s="17"/>
      <c r="K28" s="17"/>
      <c r="L28" s="17"/>
      <c r="M28" s="17"/>
      <c r="N28" s="17"/>
      <c r="O28" s="17"/>
      <c r="P28" s="17"/>
      <c r="Q28" s="17"/>
      <c r="R28" s="17"/>
      <c r="S28" s="17"/>
      <c r="T28" s="17"/>
      <c r="U28" s="17"/>
      <c r="V28" s="17"/>
      <c r="W28" s="17"/>
    </row>
    <row r="29" spans="1:47">
      <c r="A29" s="58" t="s">
        <v>29</v>
      </c>
      <c r="B29" s="58" t="s">
        <v>185</v>
      </c>
      <c r="C29" s="58"/>
      <c r="D29" s="58"/>
      <c r="E29" s="58"/>
      <c r="F29" s="58"/>
      <c r="G29" s="58"/>
      <c r="H29" s="58"/>
      <c r="I29" s="58"/>
      <c r="J29" s="58"/>
      <c r="K29" s="58" t="s">
        <v>30</v>
      </c>
      <c r="L29" s="58" t="s">
        <v>186</v>
      </c>
      <c r="M29" s="58"/>
      <c r="N29" s="58"/>
      <c r="O29" s="58"/>
      <c r="P29" s="58"/>
      <c r="Q29" s="58"/>
      <c r="R29" s="58"/>
      <c r="S29" s="58"/>
      <c r="T29" s="58"/>
      <c r="U29" s="17"/>
      <c r="V29" s="17"/>
      <c r="W29" s="17"/>
    </row>
    <row r="30" spans="1:47">
      <c r="A30" s="17"/>
      <c r="B30" s="17"/>
      <c r="C30" s="17"/>
      <c r="D30" s="17"/>
      <c r="E30" s="17"/>
      <c r="F30" s="17"/>
      <c r="G30" s="17"/>
      <c r="H30" s="17"/>
      <c r="I30" s="17"/>
      <c r="J30" s="17"/>
      <c r="K30" s="17"/>
      <c r="L30" s="17"/>
      <c r="M30" s="17"/>
      <c r="N30" s="17"/>
      <c r="O30" s="17"/>
      <c r="P30" s="17"/>
      <c r="Q30" s="17"/>
      <c r="R30" s="17"/>
      <c r="S30" s="17"/>
      <c r="T30" s="17"/>
      <c r="U30" s="17"/>
      <c r="V30" s="17"/>
      <c r="W30" s="17"/>
      <c r="AB30" s="19">
        <f t="shared" ref="AB30:AT30" si="2">AC30-1</f>
        <v>30</v>
      </c>
      <c r="AC30" s="19">
        <f t="shared" si="2"/>
        <v>31</v>
      </c>
      <c r="AD30" s="19">
        <f t="shared" si="2"/>
        <v>32</v>
      </c>
      <c r="AE30" s="19">
        <f t="shared" si="2"/>
        <v>33</v>
      </c>
      <c r="AF30" s="19">
        <f t="shared" si="2"/>
        <v>34</v>
      </c>
      <c r="AG30" s="19">
        <f t="shared" si="2"/>
        <v>35</v>
      </c>
      <c r="AH30" s="19">
        <f t="shared" si="2"/>
        <v>36</v>
      </c>
      <c r="AI30" s="19">
        <f t="shared" si="2"/>
        <v>37</v>
      </c>
      <c r="AJ30" s="19">
        <f t="shared" si="2"/>
        <v>38</v>
      </c>
      <c r="AK30" s="19">
        <f t="shared" si="2"/>
        <v>39</v>
      </c>
      <c r="AL30" s="19">
        <f t="shared" si="2"/>
        <v>40</v>
      </c>
      <c r="AM30" s="19">
        <f t="shared" si="2"/>
        <v>41</v>
      </c>
      <c r="AN30" s="19">
        <f t="shared" si="2"/>
        <v>42</v>
      </c>
      <c r="AO30" s="19">
        <f t="shared" si="2"/>
        <v>43</v>
      </c>
      <c r="AP30" s="19">
        <f t="shared" si="2"/>
        <v>44</v>
      </c>
      <c r="AQ30" s="19">
        <f t="shared" si="2"/>
        <v>45</v>
      </c>
      <c r="AR30" s="19">
        <f t="shared" si="2"/>
        <v>46</v>
      </c>
      <c r="AS30" s="19">
        <f t="shared" si="2"/>
        <v>47</v>
      </c>
      <c r="AT30" s="19">
        <f t="shared" si="2"/>
        <v>48</v>
      </c>
      <c r="AU30" s="19">
        <f>VLOOKUP(AU31,Dates!$A:$D,2,FALSE)</f>
        <v>49</v>
      </c>
    </row>
    <row r="31" spans="1:47">
      <c r="A31" s="17"/>
      <c r="B31" s="17"/>
      <c r="C31" s="17"/>
      <c r="D31" s="17"/>
      <c r="E31" s="17"/>
      <c r="F31" s="17"/>
      <c r="G31" s="17"/>
      <c r="H31" s="17"/>
      <c r="I31" s="17"/>
      <c r="J31" s="17"/>
      <c r="K31" s="17"/>
      <c r="L31" s="17"/>
      <c r="M31" s="17"/>
      <c r="N31" s="17"/>
      <c r="O31" s="17"/>
      <c r="P31" s="17"/>
      <c r="Q31" s="17"/>
      <c r="R31" s="17"/>
      <c r="S31" s="17"/>
      <c r="T31" s="17"/>
      <c r="U31" s="17"/>
      <c r="V31" s="17"/>
      <c r="W31" s="17"/>
      <c r="AB31" s="19" t="str">
        <f>IFERROR(VLOOKUP(AB30,Dates!$B:$D,3,FALSE),"")</f>
        <v>2Q19</v>
      </c>
      <c r="AC31" s="19" t="str">
        <f>IFERROR(VLOOKUP(AC30,Dates!$B:$D,3,FALSE),"")</f>
        <v>3Q19</v>
      </c>
      <c r="AD31" s="19" t="str">
        <f>IFERROR(VLOOKUP(AD30,Dates!$B:$D,3,FALSE),"")</f>
        <v>4Q19</v>
      </c>
      <c r="AE31" s="19" t="str">
        <f>IFERROR(VLOOKUP(AE30,Dates!$B:$D,3,FALSE),"")</f>
        <v>1Q20</v>
      </c>
      <c r="AF31" s="19" t="str">
        <f>IFERROR(VLOOKUP(AF30,Dates!$B:$D,3,FALSE),"")</f>
        <v>2Q20</v>
      </c>
      <c r="AG31" s="19" t="str">
        <f>IFERROR(VLOOKUP(AG30,Dates!$B:$D,3,FALSE),"")</f>
        <v>3Q20</v>
      </c>
      <c r="AH31" s="19" t="str">
        <f>IFERROR(VLOOKUP(AH30,Dates!$B:$D,3,FALSE),"")</f>
        <v>4Q20</v>
      </c>
      <c r="AI31" s="19" t="str">
        <f>IFERROR(VLOOKUP(AI30,Dates!$B:$D,3,FALSE),"")</f>
        <v>1Q21</v>
      </c>
      <c r="AJ31" s="19" t="str">
        <f>IFERROR(VLOOKUP(AJ30,Dates!$B:$D,3,FALSE),"")</f>
        <v>2Q21</v>
      </c>
      <c r="AK31" s="19" t="str">
        <f>IFERROR(VLOOKUP(AK30,Dates!$B:$D,3,FALSE),"")</f>
        <v>3Q21</v>
      </c>
      <c r="AL31" s="19" t="str">
        <f>IFERROR(VLOOKUP(AL30,Dates!$B:$D,3,FALSE),"")</f>
        <v>4Q21</v>
      </c>
      <c r="AM31" s="19" t="str">
        <f>IFERROR(VLOOKUP(AM30,Dates!$B:$D,3,FALSE),"")</f>
        <v>1Q22</v>
      </c>
      <c r="AN31" s="19" t="str">
        <f>IFERROR(VLOOKUP(AN30,Dates!$B:$D,3,FALSE),"")</f>
        <v>2Q22</v>
      </c>
      <c r="AO31" s="19" t="str">
        <f>IFERROR(VLOOKUP(AO30,Dates!$B:$D,3,FALSE),"")</f>
        <v>3Q22</v>
      </c>
      <c r="AP31" s="19" t="str">
        <f>IFERROR(VLOOKUP(AP30,Dates!$B:$D,3,FALSE),"")</f>
        <v>4Q22</v>
      </c>
      <c r="AQ31" s="19" t="str">
        <f>IFERROR(VLOOKUP(AQ30,Dates!$B:$D,3,FALSE),"")</f>
        <v>1Q23</v>
      </c>
      <c r="AR31" s="19" t="str">
        <f>IFERROR(VLOOKUP(AR30,Dates!$B:$D,3,FALSE),"")</f>
        <v>2Q23</v>
      </c>
      <c r="AS31" s="19" t="str">
        <f>IFERROR(VLOOKUP(AS30,Dates!$B:$D,3,FALSE),"")</f>
        <v>3Q23</v>
      </c>
      <c r="AT31" s="19" t="str">
        <f>IFERROR(VLOOKUP(AT30,Dates!$B:$D,3,FALSE),"")</f>
        <v>4Q23</v>
      </c>
      <c r="AU31" s="20" t="str">
        <f>$G$3</f>
        <v>1Q24</v>
      </c>
    </row>
    <row r="32" spans="1:47">
      <c r="A32" s="17"/>
      <c r="B32" s="17"/>
      <c r="C32" s="17"/>
      <c r="D32" s="17"/>
      <c r="E32" s="17"/>
      <c r="F32" s="17"/>
      <c r="G32" s="17"/>
      <c r="H32" s="17"/>
      <c r="I32" s="17"/>
      <c r="J32" s="17"/>
      <c r="K32" s="17"/>
      <c r="L32" s="17"/>
      <c r="M32" s="17"/>
      <c r="N32" s="17"/>
      <c r="O32" s="17"/>
      <c r="P32" s="17"/>
      <c r="Q32" s="17"/>
      <c r="R32" s="17"/>
      <c r="S32" s="17"/>
      <c r="T32" s="17"/>
      <c r="U32" s="17"/>
      <c r="V32" s="17"/>
      <c r="W32" s="17"/>
      <c r="AA32" s="21" t="str">
        <f>'Reported Group Highlights'!A63</f>
        <v>Reported EBITDA</v>
      </c>
      <c r="AB32" s="23">
        <f>IFERROR(INDEX('Reported Group Highlights'!$A:$AAU,MATCH($AA32,'Reported Group Highlights'!$A:$A,0),MATCH(AB31,'Reported Group Highlights'!$1:$1,0)),"")</f>
        <v>19117</v>
      </c>
      <c r="AC32" s="23">
        <f>IFERROR(INDEX('Reported Group Highlights'!$A:$AAU,MATCH($AA32,'Reported Group Highlights'!$A:$A,0),MATCH(AC31,'Reported Group Highlights'!$1:$1,0)),"")</f>
        <v>21135</v>
      </c>
      <c r="AD32" s="23">
        <f>IFERROR(INDEX('Reported Group Highlights'!$A:$AAU,MATCH($AA32,'Reported Group Highlights'!$A:$A,0),MATCH(AD31,'Reported Group Highlights'!$1:$1,0)),"")</f>
        <v>19366</v>
      </c>
      <c r="AE32" s="23">
        <f>IFERROR(INDEX('Reported Group Highlights'!$A:$AAU,MATCH($AA32,'Reported Group Highlights'!$A:$A,0),MATCH(AE31,'Reported Group Highlights'!$1:$1,0)),"")</f>
        <v>22777</v>
      </c>
      <c r="AF32" s="23">
        <f>IFERROR(INDEX('Reported Group Highlights'!$A:$AAU,MATCH($AA32,'Reported Group Highlights'!$A:$A,0),MATCH(AF31,'Reported Group Highlights'!$1:$1,0)),"")</f>
        <v>22297</v>
      </c>
      <c r="AG32" s="23">
        <f>IFERROR(INDEX('Reported Group Highlights'!$A:$AAU,MATCH($AA32,'Reported Group Highlights'!$A:$A,0),MATCH(AG31,'Reported Group Highlights'!$1:$1,0)),"")</f>
        <v>22091</v>
      </c>
      <c r="AH32" s="23">
        <f>IFERROR(INDEX('Reported Group Highlights'!$A:$AAU,MATCH($AA32,'Reported Group Highlights'!$A:$A,0),MATCH(AH31,'Reported Group Highlights'!$1:$1,0)),"")</f>
        <v>22234</v>
      </c>
      <c r="AI32" s="23">
        <f>IFERROR(INDEX('Reported Group Highlights'!$A:$AAU,MATCH($AA32,'Reported Group Highlights'!$A:$A,0),MATCH(AI31,'Reported Group Highlights'!$1:$1,0)),"")</f>
        <v>22580</v>
      </c>
      <c r="AJ32" s="23">
        <f>IFERROR(INDEX('Reported Group Highlights'!$A:$AAU,MATCH($AA32,'Reported Group Highlights'!$A:$A,0),MATCH(AJ31,'Reported Group Highlights'!$1:$1,0)),"")</f>
        <v>23006</v>
      </c>
      <c r="AK32" s="23">
        <f>IFERROR(INDEX('Reported Group Highlights'!$A:$AAU,MATCH($AA32,'Reported Group Highlights'!$A:$A,0),MATCH(AK31,'Reported Group Highlights'!$1:$1,0)),"")</f>
        <v>22888</v>
      </c>
      <c r="AL32" s="23">
        <f>IFERROR(INDEX('Reported Group Highlights'!$A:$AAU,MATCH($AA32,'Reported Group Highlights'!$A:$A,0),MATCH(AL31,'Reported Group Highlights'!$1:$1,0)),"")</f>
        <v>22934</v>
      </c>
      <c r="AM32" s="23">
        <f>IFERROR(INDEX('Reported Group Highlights'!$A:$AAU,MATCH($AA32,'Reported Group Highlights'!$A:$A,0),MATCH(AM31,'Reported Group Highlights'!$1:$1,0)),"")</f>
        <v>22404</v>
      </c>
      <c r="AN32" s="23">
        <f>IFERROR(INDEX('Reported Group Highlights'!$A:$AAU,MATCH($AA32,'Reported Group Highlights'!$A:$A,0),MATCH(AN31,'Reported Group Highlights'!$1:$1,0)),"")</f>
        <v>22353</v>
      </c>
      <c r="AO32" s="23">
        <f>IFERROR(INDEX('Reported Group Highlights'!$A:$AAU,MATCH($AA32,'Reported Group Highlights'!$A:$A,0),MATCH(AO31,'Reported Group Highlights'!$1:$1,0)),"")</f>
        <v>22091</v>
      </c>
      <c r="AP32" s="23">
        <f>IFERROR(INDEX('Reported Group Highlights'!$A:$AAU,MATCH($AA32,'Reported Group Highlights'!$A:$A,0),MATCH(AP31,'Reported Group Highlights'!$1:$1,0)),"")</f>
        <v>22892</v>
      </c>
      <c r="AQ32" s="23">
        <f>IFERROR(INDEX('Reported Group Highlights'!$A:$AAU,MATCH($AA32,'Reported Group Highlights'!$A:$A,0),MATCH(AQ31,'Reported Group Highlights'!$1:$1,0)),"")</f>
        <v>22561</v>
      </c>
      <c r="AR32" s="23">
        <f>IFERROR(INDEX('Reported Group Highlights'!$A:$AAU,MATCH($AA32,'Reported Group Highlights'!$A:$A,0),MATCH(AR31,'Reported Group Highlights'!$1:$1,0)),"")</f>
        <v>23317</v>
      </c>
      <c r="AS32" s="23">
        <f>IFERROR(INDEX('Reported Group Highlights'!$A:$AAU,MATCH($AA32,'Reported Group Highlights'!$A:$A,0),MATCH(AS31,'Reported Group Highlights'!$1:$1,0)),"")</f>
        <v>23610</v>
      </c>
      <c r="AT32" s="23">
        <f>IFERROR(INDEX('Reported Group Highlights'!$A:$AAU,MATCH($AA32,'Reported Group Highlights'!$A:$A,0),MATCH(AT31,'Reported Group Highlights'!$1:$1,0)),"")</f>
        <v>23945</v>
      </c>
      <c r="AU32" s="23">
        <f>IFERROR(INDEX('Reported Group Highlights'!$A:$AAU,MATCH($AA32,'Reported Group Highlights'!$A:$A,0),MATCH(AU31,'Reported Group Highlights'!$1:$1,0)),"")</f>
        <v>27769</v>
      </c>
    </row>
    <row r="33" spans="1:47">
      <c r="A33" s="17"/>
      <c r="B33" s="17"/>
      <c r="C33" s="17"/>
      <c r="D33" s="17"/>
      <c r="E33" s="17"/>
      <c r="F33" s="17"/>
      <c r="G33" s="17"/>
      <c r="H33" s="17"/>
      <c r="I33" s="17"/>
      <c r="J33" s="17"/>
      <c r="K33" s="17"/>
      <c r="L33" s="17"/>
      <c r="M33" s="17"/>
      <c r="N33" s="17"/>
      <c r="O33" s="17"/>
      <c r="P33" s="17"/>
      <c r="Q33" s="17"/>
      <c r="R33" s="17"/>
      <c r="S33" s="17"/>
      <c r="T33" s="17"/>
      <c r="U33" s="17"/>
      <c r="V33" s="17"/>
      <c r="W33" s="17"/>
      <c r="AA33" s="21" t="str">
        <f>'Reported Group Highlights'!A104</f>
        <v>Reported EBITDA growth (YoY)</v>
      </c>
      <c r="AB33" s="22">
        <f>IFERROR(INDEX('Reported Group Highlights'!$A:$AAU,MATCH($AA33,'Reported Group Highlights'!$A:$A,0),MATCH(AB31,'Reported Group Highlights'!$1:$1,0)),"")</f>
        <v>6.2638172439204443E-3</v>
      </c>
      <c r="AC33" s="22">
        <f>IFERROR(INDEX('Reported Group Highlights'!$A:$AAU,MATCH($AA33,'Reported Group Highlights'!$A:$A,0),MATCH(AC31,'Reported Group Highlights'!$1:$1,0)),"")</f>
        <v>0.1862266374810575</v>
      </c>
      <c r="AD33" s="22">
        <f>IFERROR(INDEX('Reported Group Highlights'!$A:$AAU,MATCH($AA33,'Reported Group Highlights'!$A:$A,0),MATCH(AD31,'Reported Group Highlights'!$1:$1,0)),"")</f>
        <v>7.1661778540202503E-2</v>
      </c>
      <c r="AE33" s="22">
        <f>IFERROR(INDEX('Reported Group Highlights'!$A:$AAU,MATCH($AA33,'Reported Group Highlights'!$A:$A,0),MATCH(AE31,'Reported Group Highlights'!$1:$1,0)),"")</f>
        <v>0.20717617129531485</v>
      </c>
      <c r="AF33" s="22">
        <f>IFERROR(INDEX('Reported Group Highlights'!$A:$AAU,MATCH($AA33,'Reported Group Highlights'!$A:$A,0),MATCH(AF31,'Reported Group Highlights'!$1:$1,0)),"")</f>
        <v>0.16634409164617869</v>
      </c>
      <c r="AG33" s="22">
        <f>IFERROR(INDEX('Reported Group Highlights'!$A:$AAU,MATCH($AA33,'Reported Group Highlights'!$A:$A,0),MATCH(AG31,'Reported Group Highlights'!$1:$1,0)),"")</f>
        <v>4.5233025786609815E-2</v>
      </c>
      <c r="AH33" s="22">
        <f>IFERROR(INDEX('Reported Group Highlights'!$A:$AAU,MATCH($AA33,'Reported Group Highlights'!$A:$A,0),MATCH(AH31,'Reported Group Highlights'!$1:$1,0)),"")</f>
        <v>0.14809459878136932</v>
      </c>
      <c r="AI33" s="22">
        <f>IFERROR(INDEX('Reported Group Highlights'!$A:$AAU,MATCH($AA33,'Reported Group Highlights'!$A:$A,0),MATCH(AI31,'Reported Group Highlights'!$1:$1,0)),"")</f>
        <v>-8.649075822101282E-3</v>
      </c>
      <c r="AJ33" s="22">
        <f>IFERROR(INDEX('Reported Group Highlights'!$A:$AAU,MATCH($AA33,'Reported Group Highlights'!$A:$A,0),MATCH(AJ31,'Reported Group Highlights'!$1:$1,0)),"")</f>
        <v>3.1797999730905468E-2</v>
      </c>
      <c r="AK33" s="22">
        <f>IFERROR(INDEX('Reported Group Highlights'!$A:$AAU,MATCH($AA33,'Reported Group Highlights'!$A:$A,0),MATCH(AK31,'Reported Group Highlights'!$1:$1,0)),"")</f>
        <v>3.6078040831107661E-2</v>
      </c>
      <c r="AL33" s="22">
        <f>IFERROR(INDEX('Reported Group Highlights'!$A:$AAU,MATCH($AA33,'Reported Group Highlights'!$A:$A,0),MATCH(AL31,'Reported Group Highlights'!$1:$1,0)),"")</f>
        <v>3.1483313843662764E-2</v>
      </c>
      <c r="AM33" s="22">
        <f>IFERROR(INDEX('Reported Group Highlights'!$A:$AAU,MATCH($AA33,'Reported Group Highlights'!$A:$A,0),MATCH(AM31,'Reported Group Highlights'!$1:$1,0)),"")</f>
        <v>-7.7945084145261134E-3</v>
      </c>
      <c r="AN33" s="22">
        <f>IFERROR(INDEX('Reported Group Highlights'!$A:$AAU,MATCH($AA33,'Reported Group Highlights'!$A:$A,0),MATCH(AN31,'Reported Group Highlights'!$1:$1,0)),"")</f>
        <v>-2.8383899852212457E-2</v>
      </c>
      <c r="AO33" s="22">
        <f>IFERROR(INDEX('Reported Group Highlights'!$A:$AAU,MATCH($AA33,'Reported Group Highlights'!$A:$A,0),MATCH(AO31,'Reported Group Highlights'!$1:$1,0)),"")</f>
        <v>-3.4821740650122335E-2</v>
      </c>
      <c r="AP33" s="22">
        <f>IFERROR(INDEX('Reported Group Highlights'!$A:$AAU,MATCH($AA33,'Reported Group Highlights'!$A:$A,0),MATCH(AP31,'Reported Group Highlights'!$1:$1,0)),"")</f>
        <v>-2.1801691811285107E-3</v>
      </c>
      <c r="AQ33" s="22">
        <f>IFERROR(INDEX('Reported Group Highlights'!$A:$AAU,MATCH($AA33,'Reported Group Highlights'!$A:$A,0),MATCH(AQ31,'Reported Group Highlights'!$1:$1,0)),"")</f>
        <v>1.0355293697553947E-2</v>
      </c>
      <c r="AR33" s="22">
        <f>IFERROR(INDEX('Reported Group Highlights'!$A:$AAU,MATCH($AA33,'Reported Group Highlights'!$A:$A,0),MATCH(AR31,'Reported Group Highlights'!$1:$1,0)),"")</f>
        <v>4.312620229946762E-2</v>
      </c>
      <c r="AS33" s="22">
        <f>IFERROR(INDEX('Reported Group Highlights'!$A:$AAU,MATCH($AA33,'Reported Group Highlights'!$A:$A,0),MATCH(AS31,'Reported Group Highlights'!$1:$1,0)),"")</f>
        <v>7.1658141324521196E-2</v>
      </c>
      <c r="AT33" s="22">
        <f>IFERROR(INDEX('Reported Group Highlights'!$A:$AAU,MATCH($AA33,'Reported Group Highlights'!$A:$A,0),MATCH(AT31,'Reported Group Highlights'!$1:$1,0)),"")</f>
        <v>4.5998602131749111E-2</v>
      </c>
      <c r="AU33" s="22">
        <f>IFERROR(INDEX('Reported Group Highlights'!$A:$AAU,MATCH($AA33,'Reported Group Highlights'!$A:$A,0),MATCH(AU31,'Reported Group Highlights'!$1:$1,0)),"")</f>
        <v>0.23084083152342538</v>
      </c>
    </row>
    <row r="34" spans="1:47">
      <c r="A34" s="17"/>
      <c r="B34" s="17"/>
      <c r="C34" s="17"/>
      <c r="D34" s="17"/>
      <c r="E34" s="17"/>
      <c r="F34" s="17"/>
      <c r="G34" s="17"/>
      <c r="H34" s="17"/>
      <c r="I34" s="17"/>
      <c r="J34" s="17"/>
      <c r="K34" s="17"/>
      <c r="L34" s="17"/>
      <c r="M34" s="17"/>
      <c r="N34" s="17"/>
      <c r="O34" s="17"/>
      <c r="P34" s="17"/>
      <c r="Q34" s="17"/>
      <c r="R34" s="17"/>
      <c r="S34" s="17"/>
      <c r="T34" s="17"/>
      <c r="U34" s="17"/>
      <c r="V34" s="17"/>
      <c r="W34" s="17"/>
    </row>
    <row r="35" spans="1:47">
      <c r="A35" s="17"/>
      <c r="B35" s="17"/>
      <c r="C35" s="17"/>
      <c r="D35" s="17"/>
      <c r="E35" s="17"/>
      <c r="F35" s="17"/>
      <c r="G35" s="17"/>
      <c r="H35" s="17"/>
      <c r="I35" s="17"/>
      <c r="J35" s="17"/>
      <c r="K35" s="17"/>
      <c r="L35" s="17"/>
      <c r="M35" s="17"/>
      <c r="N35" s="17"/>
      <c r="O35" s="17"/>
      <c r="P35" s="17"/>
      <c r="Q35" s="17"/>
      <c r="R35" s="17"/>
      <c r="S35" s="17"/>
      <c r="T35" s="17"/>
      <c r="U35" s="17"/>
      <c r="V35" s="17"/>
      <c r="W35" s="17"/>
    </row>
    <row r="36" spans="1:47">
      <c r="A36" s="17"/>
      <c r="B36" s="17"/>
      <c r="C36" s="17"/>
      <c r="D36" s="17"/>
      <c r="E36" s="17"/>
      <c r="F36" s="17"/>
      <c r="G36" s="17"/>
      <c r="H36" s="17"/>
      <c r="I36" s="17"/>
      <c r="J36" s="17"/>
      <c r="K36" s="17"/>
      <c r="L36" s="17"/>
      <c r="M36" s="17"/>
      <c r="N36" s="17"/>
      <c r="O36" s="17"/>
      <c r="P36" s="17"/>
      <c r="Q36" s="17"/>
      <c r="R36" s="17"/>
      <c r="S36" s="17"/>
      <c r="T36" s="17"/>
      <c r="U36" s="17"/>
      <c r="V36" s="17"/>
      <c r="W36" s="17"/>
    </row>
    <row r="37" spans="1:47">
      <c r="A37" s="17"/>
      <c r="B37" s="17"/>
      <c r="C37" s="17"/>
      <c r="D37" s="17"/>
      <c r="E37" s="17"/>
      <c r="F37" s="17"/>
      <c r="G37" s="17"/>
      <c r="H37" s="17"/>
      <c r="I37" s="17"/>
      <c r="J37" s="17"/>
      <c r="K37" s="17"/>
      <c r="L37" s="17"/>
      <c r="M37" s="17"/>
      <c r="N37" s="17"/>
      <c r="O37" s="17"/>
      <c r="P37" s="17"/>
      <c r="Q37" s="17"/>
      <c r="R37" s="17"/>
      <c r="S37" s="17"/>
      <c r="T37" s="17"/>
      <c r="U37" s="17"/>
      <c r="V37" s="17"/>
      <c r="W37" s="17"/>
      <c r="AB37" s="19">
        <f t="shared" ref="AB37:AT37" si="3">AC37-1</f>
        <v>30</v>
      </c>
      <c r="AC37" s="19">
        <f t="shared" si="3"/>
        <v>31</v>
      </c>
      <c r="AD37" s="19">
        <f t="shared" si="3"/>
        <v>32</v>
      </c>
      <c r="AE37" s="19">
        <f t="shared" si="3"/>
        <v>33</v>
      </c>
      <c r="AF37" s="19">
        <f t="shared" si="3"/>
        <v>34</v>
      </c>
      <c r="AG37" s="19">
        <f t="shared" si="3"/>
        <v>35</v>
      </c>
      <c r="AH37" s="19">
        <f t="shared" si="3"/>
        <v>36</v>
      </c>
      <c r="AI37" s="19">
        <f t="shared" si="3"/>
        <v>37</v>
      </c>
      <c r="AJ37" s="19">
        <f t="shared" si="3"/>
        <v>38</v>
      </c>
      <c r="AK37" s="19">
        <f t="shared" si="3"/>
        <v>39</v>
      </c>
      <c r="AL37" s="19">
        <f t="shared" si="3"/>
        <v>40</v>
      </c>
      <c r="AM37" s="19">
        <f t="shared" si="3"/>
        <v>41</v>
      </c>
      <c r="AN37" s="19">
        <f t="shared" si="3"/>
        <v>42</v>
      </c>
      <c r="AO37" s="19">
        <f t="shared" si="3"/>
        <v>43</v>
      </c>
      <c r="AP37" s="19">
        <f t="shared" si="3"/>
        <v>44</v>
      </c>
      <c r="AQ37" s="19">
        <f t="shared" si="3"/>
        <v>45</v>
      </c>
      <c r="AR37" s="19">
        <f t="shared" si="3"/>
        <v>46</v>
      </c>
      <c r="AS37" s="19">
        <f t="shared" si="3"/>
        <v>47</v>
      </c>
      <c r="AT37" s="19">
        <f t="shared" si="3"/>
        <v>48</v>
      </c>
      <c r="AU37" s="19">
        <f>VLOOKUP(AU38,Dates!$A:$D,2,FALSE)</f>
        <v>49</v>
      </c>
    </row>
    <row r="38" spans="1:47">
      <c r="A38" s="17"/>
      <c r="B38" s="17"/>
      <c r="C38" s="17"/>
      <c r="D38" s="17"/>
      <c r="E38" s="17"/>
      <c r="F38" s="17"/>
      <c r="G38" s="17"/>
      <c r="H38" s="17"/>
      <c r="I38" s="17"/>
      <c r="J38" s="17"/>
      <c r="K38" s="17"/>
      <c r="L38" s="17"/>
      <c r="M38" s="17"/>
      <c r="N38" s="17"/>
      <c r="O38" s="17"/>
      <c r="P38" s="17"/>
      <c r="Q38" s="17"/>
      <c r="R38" s="17"/>
      <c r="S38" s="17"/>
      <c r="T38" s="17"/>
      <c r="U38" s="17"/>
      <c r="V38" s="17"/>
      <c r="W38" s="17"/>
      <c r="AB38" s="19" t="str">
        <f>IFERROR(VLOOKUP(AB37,Dates!$B:$D,3,FALSE),"")</f>
        <v>2Q19</v>
      </c>
      <c r="AC38" s="19" t="str">
        <f>IFERROR(VLOOKUP(AC37,Dates!$B:$D,3,FALSE),"")</f>
        <v>3Q19</v>
      </c>
      <c r="AD38" s="19" t="str">
        <f>IFERROR(VLOOKUP(AD37,Dates!$B:$D,3,FALSE),"")</f>
        <v>4Q19</v>
      </c>
      <c r="AE38" s="19" t="str">
        <f>IFERROR(VLOOKUP(AE37,Dates!$B:$D,3,FALSE),"")</f>
        <v>1Q20</v>
      </c>
      <c r="AF38" s="19" t="str">
        <f>IFERROR(VLOOKUP(AF37,Dates!$B:$D,3,FALSE),"")</f>
        <v>2Q20</v>
      </c>
      <c r="AG38" s="19" t="str">
        <f>IFERROR(VLOOKUP(AG37,Dates!$B:$D,3,FALSE),"")</f>
        <v>3Q20</v>
      </c>
      <c r="AH38" s="19" t="str">
        <f>IFERROR(VLOOKUP(AH37,Dates!$B:$D,3,FALSE),"")</f>
        <v>4Q20</v>
      </c>
      <c r="AI38" s="19" t="str">
        <f>IFERROR(VLOOKUP(AI37,Dates!$B:$D,3,FALSE),"")</f>
        <v>1Q21</v>
      </c>
      <c r="AJ38" s="19" t="str">
        <f>IFERROR(VLOOKUP(AJ37,Dates!$B:$D,3,FALSE),"")</f>
        <v>2Q21</v>
      </c>
      <c r="AK38" s="19" t="str">
        <f>IFERROR(VLOOKUP(AK37,Dates!$B:$D,3,FALSE),"")</f>
        <v>3Q21</v>
      </c>
      <c r="AL38" s="19" t="str">
        <f>IFERROR(VLOOKUP(AL37,Dates!$B:$D,3,FALSE),"")</f>
        <v>4Q21</v>
      </c>
      <c r="AM38" s="19" t="str">
        <f>IFERROR(VLOOKUP(AM37,Dates!$B:$D,3,FALSE),"")</f>
        <v>1Q22</v>
      </c>
      <c r="AN38" s="19" t="str">
        <f>IFERROR(VLOOKUP(AN37,Dates!$B:$D,3,FALSE),"")</f>
        <v>2Q22</v>
      </c>
      <c r="AO38" s="19" t="str">
        <f>IFERROR(VLOOKUP(AO37,Dates!$B:$D,3,FALSE),"")</f>
        <v>3Q22</v>
      </c>
      <c r="AP38" s="19" t="str">
        <f>IFERROR(VLOOKUP(AP37,Dates!$B:$D,3,FALSE),"")</f>
        <v>4Q22</v>
      </c>
      <c r="AQ38" s="19" t="str">
        <f>IFERROR(VLOOKUP(AQ37,Dates!$B:$D,3,FALSE),"")</f>
        <v>1Q23</v>
      </c>
      <c r="AR38" s="19" t="str">
        <f>IFERROR(VLOOKUP(AR37,Dates!$B:$D,3,FALSE),"")</f>
        <v>2Q23</v>
      </c>
      <c r="AS38" s="19" t="str">
        <f>IFERROR(VLOOKUP(AS37,Dates!$B:$D,3,FALSE),"")</f>
        <v>3Q23</v>
      </c>
      <c r="AT38" s="19" t="str">
        <f>IFERROR(VLOOKUP(AT37,Dates!$B:$D,3,FALSE),"")</f>
        <v>4Q23</v>
      </c>
      <c r="AU38" s="20" t="str">
        <f>$G$3</f>
        <v>1Q24</v>
      </c>
    </row>
    <row r="39" spans="1:47">
      <c r="A39" s="17"/>
      <c r="B39" s="17"/>
      <c r="C39" s="17"/>
      <c r="D39" s="17"/>
      <c r="E39" s="17"/>
      <c r="F39" s="17"/>
      <c r="G39" s="17"/>
      <c r="H39" s="17"/>
      <c r="I39" s="17"/>
      <c r="J39" s="17"/>
      <c r="K39" s="17"/>
      <c r="L39" s="17"/>
      <c r="M39" s="17"/>
      <c r="N39" s="17"/>
      <c r="O39" s="17"/>
      <c r="P39" s="17"/>
      <c r="Q39" s="17"/>
      <c r="R39" s="17"/>
      <c r="S39" s="17"/>
      <c r="T39" s="17"/>
      <c r="U39" s="17"/>
      <c r="V39" s="17"/>
      <c r="W39" s="17"/>
      <c r="AA39" s="21" t="str">
        <f>'Reported Group Highlights'!A53</f>
        <v>Service EBITDA margin</v>
      </c>
      <c r="AB39" s="22">
        <f>IFERROR(INDEX('Reported Group Highlights'!$A:$AAU,MATCH($AA39,'Reported Group Highlights'!$A:$A,0),MATCH(AB38,'Reported Group Highlights'!$1:$1,0)),"")</f>
        <v>0.50359775075192892</v>
      </c>
      <c r="AC39" s="22">
        <f>IFERROR(INDEX('Reported Group Highlights'!$A:$AAU,MATCH($AA39,'Reported Group Highlights'!$A:$A,0),MATCH(AC38,'Reported Group Highlights'!$1:$1,0)),"")</f>
        <v>0.53360130636854664</v>
      </c>
      <c r="AD39" s="22">
        <f>IFERROR(INDEX('Reported Group Highlights'!$A:$AAU,MATCH($AA39,'Reported Group Highlights'!$A:$A,0),MATCH(AD38,'Reported Group Highlights'!$1:$1,0)),"")</f>
        <v>0.48840972679522587</v>
      </c>
      <c r="AE39" s="22">
        <f>IFERROR(INDEX('Reported Group Highlights'!$A:$AAU,MATCH($AA39,'Reported Group Highlights'!$A:$A,0),MATCH(AE38,'Reported Group Highlights'!$1:$1,0)),"")</f>
        <v>0.61449202858713559</v>
      </c>
      <c r="AF39" s="22">
        <f>IFERROR(INDEX('Reported Group Highlights'!$A:$AAU,MATCH($AA39,'Reported Group Highlights'!$A:$A,0),MATCH(AF38,'Reported Group Highlights'!$1:$1,0)),"")</f>
        <v>0.61029000111969545</v>
      </c>
      <c r="AG39" s="22">
        <f>IFERROR(INDEX('Reported Group Highlights'!$A:$AAU,MATCH($AA39,'Reported Group Highlights'!$A:$A,0),MATCH(AG38,'Reported Group Highlights'!$1:$1,0)),"")</f>
        <v>0.61146979564338644</v>
      </c>
      <c r="AH39" s="22">
        <f>IFERROR(INDEX('Reported Group Highlights'!$A:$AAU,MATCH($AA39,'Reported Group Highlights'!$A:$A,0),MATCH(AH38,'Reported Group Highlights'!$1:$1,0)),"")</f>
        <v>0.61027311385991445</v>
      </c>
      <c r="AI39" s="22">
        <f>IFERROR(INDEX('Reported Group Highlights'!$A:$AAU,MATCH($AA39,'Reported Group Highlights'!$A:$A,0),MATCH(AI38,'Reported Group Highlights'!$1:$1,0)),"")</f>
        <v>0.61241188666205948</v>
      </c>
      <c r="AJ39" s="22">
        <f>IFERROR(INDEX('Reported Group Highlights'!$A:$AAU,MATCH($AA39,'Reported Group Highlights'!$A:$A,0),MATCH(AJ38,'Reported Group Highlights'!$1:$1,0)),"")</f>
        <v>0.62975225162032489</v>
      </c>
      <c r="AK39" s="22">
        <f>IFERROR(INDEX('Reported Group Highlights'!$A:$AAU,MATCH($AA39,'Reported Group Highlights'!$A:$A,0),MATCH(AK38,'Reported Group Highlights'!$1:$1,0)),"")</f>
        <v>0.62379847530659593</v>
      </c>
      <c r="AL39" s="22">
        <f>IFERROR(INDEX('Reported Group Highlights'!$A:$AAU,MATCH($AA39,'Reported Group Highlights'!$A:$A,0),MATCH(AL38,'Reported Group Highlights'!$1:$1,0)),"")</f>
        <v>0.61036565566133438</v>
      </c>
      <c r="AM39" s="22">
        <f>IFERROR(INDEX('Reported Group Highlights'!$A:$AAU,MATCH($AA39,'Reported Group Highlights'!$A:$A,0),MATCH(AM38,'Reported Group Highlights'!$1:$1,0)),"")</f>
        <v>0.60829498846529717</v>
      </c>
      <c r="AN39" s="22">
        <f>IFERROR(INDEX('Reported Group Highlights'!$A:$AAU,MATCH($AA39,'Reported Group Highlights'!$A:$A,0),MATCH(AN38,'Reported Group Highlights'!$1:$1,0)),"")</f>
        <v>0.6015732061612673</v>
      </c>
      <c r="AO39" s="22">
        <f>IFERROR(INDEX('Reported Group Highlights'!$A:$AAU,MATCH($AA39,'Reported Group Highlights'!$A:$A,0),MATCH(AO38,'Reported Group Highlights'!$1:$1,0)),"")</f>
        <v>0.59576760970772158</v>
      </c>
      <c r="AP39" s="22">
        <f>IFERROR(INDEX('Reported Group Highlights'!$A:$AAU,MATCH($AA39,'Reported Group Highlights'!$A:$A,0),MATCH(AP38,'Reported Group Highlights'!$1:$1,0)),"")</f>
        <v>0.60186121862332298</v>
      </c>
      <c r="AQ39" s="22">
        <f>IFERROR(INDEX('Reported Group Highlights'!$A:$AAU,MATCH($AA39,'Reported Group Highlights'!$A:$A,0),MATCH(AQ38,'Reported Group Highlights'!$1:$1,0)),"")</f>
        <v>0.59954624621498076</v>
      </c>
      <c r="AR39" s="22">
        <f>IFERROR(INDEX('Reported Group Highlights'!$A:$AAU,MATCH($AA39,'Reported Group Highlights'!$A:$A,0),MATCH(AR38,'Reported Group Highlights'!$1:$1,0)),"")</f>
        <v>0.61256662780881932</v>
      </c>
      <c r="AS39" s="22">
        <f>IFERROR(INDEX('Reported Group Highlights'!$A:$AAU,MATCH($AA39,'Reported Group Highlights'!$A:$A,0),MATCH(AS38,'Reported Group Highlights'!$1:$1,0)),"")</f>
        <v>0.61843831924485126</v>
      </c>
      <c r="AT39" s="22">
        <f>IFERROR(INDEX('Reported Group Highlights'!$A:$AAU,MATCH($AA39,'Reported Group Highlights'!$A:$A,0),MATCH(AT38,'Reported Group Highlights'!$1:$1,0)),"")</f>
        <v>0.57727699995052684</v>
      </c>
      <c r="AU39" s="22">
        <f>IFERROR(INDEX('Reported Group Highlights'!$A:$AAU,MATCH($AA39,'Reported Group Highlights'!$A:$A,0),MATCH(AU38,'Reported Group Highlights'!$1:$1,0)),"")</f>
        <v>0.62724777357427342</v>
      </c>
    </row>
    <row r="40" spans="1:47">
      <c r="A40" s="17"/>
      <c r="B40" s="17"/>
      <c r="C40" s="17"/>
      <c r="D40" s="17"/>
      <c r="E40" s="17"/>
      <c r="F40" s="17"/>
      <c r="G40" s="17"/>
      <c r="H40" s="17"/>
      <c r="I40" s="17"/>
      <c r="J40" s="17"/>
      <c r="K40" s="17"/>
      <c r="L40" s="17"/>
      <c r="M40" s="17"/>
      <c r="N40" s="17"/>
      <c r="O40" s="17"/>
      <c r="P40" s="17"/>
      <c r="Q40" s="17"/>
      <c r="R40" s="17"/>
      <c r="S40" s="17"/>
      <c r="T40" s="17"/>
      <c r="U40" s="17"/>
      <c r="V40" s="17"/>
      <c r="W40" s="17"/>
      <c r="AA40" s="21" t="str">
        <f>'Reported Group Highlights'!A64</f>
        <v>EBITDA margin</v>
      </c>
      <c r="AB40" s="22">
        <f>IFERROR(INDEX('Reported Group Highlights'!$A:$AAU,MATCH($AA40,'Reported Group Highlights'!$A:$A,0),MATCH(AB38,'Reported Group Highlights'!$1:$1,0)),"")</f>
        <v>0.42778822055137844</v>
      </c>
      <c r="AC40" s="22">
        <f>IFERROR(INDEX('Reported Group Highlights'!$A:$AAU,MATCH($AA40,'Reported Group Highlights'!$A:$A,0),MATCH(AC38,'Reported Group Highlights'!$1:$1,0)),"")</f>
        <v>0.46494489297577929</v>
      </c>
      <c r="AD40" s="22">
        <f>IFERROR(INDEX('Reported Group Highlights'!$A:$AAU,MATCH($AA40,'Reported Group Highlights'!$A:$A,0),MATCH(AD38,'Reported Group Highlights'!$1:$1,0)),"")</f>
        <v>0.3902875995714728</v>
      </c>
      <c r="AE40" s="22">
        <f>IFERROR(INDEX('Reported Group Highlights'!$A:$AAU,MATCH($AA40,'Reported Group Highlights'!$A:$A,0),MATCH(AE38,'Reported Group Highlights'!$1:$1,0)),"")</f>
        <v>0.53161395728789829</v>
      </c>
      <c r="AF40" s="22">
        <f>IFERROR(INDEX('Reported Group Highlights'!$A:$AAU,MATCH($AA40,'Reported Group Highlights'!$A:$A,0),MATCH(AF38,'Reported Group Highlights'!$1:$1,0)),"")</f>
        <v>0.52766471033699358</v>
      </c>
      <c r="AG40" s="22">
        <f>IFERROR(INDEX('Reported Group Highlights'!$A:$AAU,MATCH($AA40,'Reported Group Highlights'!$A:$A,0),MATCH(AG38,'Reported Group Highlights'!$1:$1,0)),"")</f>
        <v>0.52956969914898722</v>
      </c>
      <c r="AH40" s="22">
        <f>IFERROR(INDEX('Reported Group Highlights'!$A:$AAU,MATCH($AA40,'Reported Group Highlights'!$A:$A,0),MATCH(AH38,'Reported Group Highlights'!$1:$1,0)),"")</f>
        <v>0.48257340068611632</v>
      </c>
      <c r="AI40" s="22">
        <f>IFERROR(INDEX('Reported Group Highlights'!$A:$AAU,MATCH($AA40,'Reported Group Highlights'!$A:$A,0),MATCH(AI38,'Reported Group Highlights'!$1:$1,0)),"")</f>
        <v>0.4923573406598199</v>
      </c>
      <c r="AJ40" s="22">
        <f>IFERROR(INDEX('Reported Group Highlights'!$A:$AAU,MATCH($AA40,'Reported Group Highlights'!$A:$A,0),MATCH(AJ38,'Reported Group Highlights'!$1:$1,0)),"")</f>
        <v>0.53806394274621694</v>
      </c>
      <c r="AK40" s="22">
        <f>IFERROR(INDEX('Reported Group Highlights'!$A:$AAU,MATCH($AA40,'Reported Group Highlights'!$A:$A,0),MATCH(AK38,'Reported Group Highlights'!$1:$1,0)),"")</f>
        <v>0.54010430186185898</v>
      </c>
      <c r="AL40" s="22">
        <f>IFERROR(INDEX('Reported Group Highlights'!$A:$AAU,MATCH($AA40,'Reported Group Highlights'!$A:$A,0),MATCH(AL38,'Reported Group Highlights'!$1:$1,0)),"")</f>
        <v>0.45559784413658849</v>
      </c>
      <c r="AM40" s="22">
        <f>IFERROR(INDEX('Reported Group Highlights'!$A:$AAU,MATCH($AA40,'Reported Group Highlights'!$A:$A,0),MATCH(AM38,'Reported Group Highlights'!$1:$1,0)),"")</f>
        <v>0.49479924123715713</v>
      </c>
      <c r="AN40" s="22">
        <f>IFERROR(INDEX('Reported Group Highlights'!$A:$AAU,MATCH($AA40,'Reported Group Highlights'!$A:$A,0),MATCH(AN38,'Reported Group Highlights'!$1:$1,0)),"")</f>
        <v>0.4937488955645874</v>
      </c>
      <c r="AO40" s="22">
        <f>IFERROR(INDEX('Reported Group Highlights'!$A:$AAU,MATCH($AA40,'Reported Group Highlights'!$A:$A,0),MATCH(AO38,'Reported Group Highlights'!$1:$1,0)),"")</f>
        <v>0.47779820482318591</v>
      </c>
      <c r="AP40" s="22">
        <f>IFERROR(INDEX('Reported Group Highlights'!$A:$AAU,MATCH($AA40,'Reported Group Highlights'!$A:$A,0),MATCH(AP38,'Reported Group Highlights'!$1:$1,0)),"")</f>
        <v>0.47007521162317017</v>
      </c>
      <c r="AQ40" s="22">
        <f>IFERROR(INDEX('Reported Group Highlights'!$A:$AAU,MATCH($AA40,'Reported Group Highlights'!$A:$A,0),MATCH(AQ38,'Reported Group Highlights'!$1:$1,0)),"")</f>
        <v>0.48297699303203839</v>
      </c>
      <c r="AR40" s="22">
        <f>IFERROR(INDEX('Reported Group Highlights'!$A:$AAU,MATCH($AA40,'Reported Group Highlights'!$A:$A,0),MATCH(AR38,'Reported Group Highlights'!$1:$1,0)),"")</f>
        <v>0.52076726123367145</v>
      </c>
      <c r="AS40" s="22">
        <f>IFERROR(INDEX('Reported Group Highlights'!$A:$AAU,MATCH($AA40,'Reported Group Highlights'!$A:$A,0),MATCH(AS38,'Reported Group Highlights'!$1:$1,0)),"")</f>
        <v>0.51249580246184667</v>
      </c>
      <c r="AT40" s="22">
        <f>IFERROR(INDEX('Reported Group Highlights'!$A:$AAU,MATCH($AA40,'Reported Group Highlights'!$A:$A,0),MATCH(AT38,'Reported Group Highlights'!$1:$1,0)),"")</f>
        <v>0.46660041311040962</v>
      </c>
      <c r="AU40" s="22">
        <f>IFERROR(INDEX('Reported Group Highlights'!$A:$AAU,MATCH($AA40,'Reported Group Highlights'!$A:$A,0),MATCH(AU38,'Reported Group Highlights'!$1:$1,0)),"")</f>
        <v>0.52106397702657459</v>
      </c>
    </row>
    <row r="41" spans="1:47">
      <c r="A41" s="17"/>
      <c r="B41" s="17"/>
      <c r="C41" s="17"/>
      <c r="D41" s="17"/>
      <c r="E41" s="17"/>
      <c r="F41" s="17"/>
      <c r="G41" s="17"/>
      <c r="H41" s="17"/>
      <c r="I41" s="17"/>
      <c r="J41" s="17"/>
      <c r="K41" s="17"/>
      <c r="L41" s="17"/>
      <c r="M41" s="17"/>
      <c r="N41" s="17"/>
      <c r="O41" s="17"/>
      <c r="P41" s="17"/>
      <c r="Q41" s="17"/>
      <c r="R41" s="17"/>
      <c r="S41" s="17"/>
      <c r="T41" s="17"/>
      <c r="U41" s="17"/>
      <c r="V41" s="17"/>
      <c r="W41" s="17"/>
    </row>
    <row r="42" spans="1:47">
      <c r="A42" s="17"/>
      <c r="B42" s="17"/>
      <c r="C42" s="17"/>
      <c r="D42" s="17"/>
      <c r="E42" s="17"/>
      <c r="F42" s="17"/>
      <c r="G42" s="17"/>
      <c r="H42" s="17"/>
      <c r="I42" s="17"/>
      <c r="J42" s="17"/>
      <c r="K42" s="17"/>
      <c r="L42" s="17"/>
      <c r="M42" s="17"/>
      <c r="N42" s="17"/>
      <c r="O42" s="17"/>
      <c r="P42" s="17"/>
      <c r="Q42" s="17"/>
      <c r="R42" s="17"/>
      <c r="S42" s="17"/>
      <c r="T42" s="17"/>
      <c r="U42" s="17"/>
      <c r="V42" s="17"/>
      <c r="W42" s="17"/>
    </row>
    <row r="43" spans="1:47">
      <c r="A43" s="17"/>
      <c r="B43" s="17"/>
      <c r="C43" s="17"/>
      <c r="D43" s="17"/>
      <c r="E43" s="17"/>
      <c r="F43" s="17"/>
      <c r="G43" s="17"/>
      <c r="H43" s="17"/>
      <c r="I43" s="17"/>
      <c r="J43" s="17"/>
      <c r="K43" s="17"/>
      <c r="L43" s="17"/>
      <c r="M43" s="17"/>
      <c r="N43" s="17"/>
      <c r="O43" s="17"/>
      <c r="P43" s="17"/>
      <c r="Q43" s="17"/>
      <c r="R43" s="17"/>
      <c r="S43" s="17"/>
      <c r="T43" s="17"/>
      <c r="U43" s="17"/>
      <c r="V43" s="17"/>
      <c r="W43" s="17"/>
    </row>
    <row r="44" spans="1:47">
      <c r="A44" s="17"/>
      <c r="B44" s="17"/>
      <c r="C44" s="17"/>
      <c r="D44" s="17"/>
      <c r="E44" s="17"/>
      <c r="F44" s="17"/>
      <c r="G44" s="17"/>
      <c r="H44" s="17"/>
      <c r="I44" s="17"/>
      <c r="J44" s="17"/>
      <c r="K44" s="17"/>
      <c r="L44" s="17"/>
      <c r="M44" s="17"/>
      <c r="N44" s="17"/>
      <c r="O44" s="17"/>
      <c r="P44" s="17"/>
      <c r="Q44" s="17"/>
      <c r="R44" s="17"/>
      <c r="S44" s="17"/>
      <c r="T44" s="17"/>
      <c r="U44" s="17"/>
      <c r="V44" s="17"/>
      <c r="W44" s="17"/>
    </row>
    <row r="45" spans="1:47">
      <c r="A45" s="17"/>
      <c r="B45" s="17"/>
      <c r="C45" s="17"/>
      <c r="D45" s="17"/>
      <c r="E45" s="17"/>
      <c r="F45" s="17"/>
      <c r="G45" s="17"/>
      <c r="H45" s="17"/>
      <c r="I45" s="17"/>
      <c r="J45" s="17"/>
      <c r="K45" s="17"/>
      <c r="L45" s="17"/>
      <c r="M45" s="17"/>
      <c r="N45" s="17"/>
      <c r="O45" s="17"/>
      <c r="P45" s="17"/>
      <c r="Q45" s="17"/>
      <c r="R45" s="17"/>
      <c r="S45" s="17"/>
      <c r="T45" s="17"/>
      <c r="U45" s="17"/>
      <c r="V45" s="17"/>
      <c r="W45" s="17"/>
    </row>
    <row r="46" spans="1:47">
      <c r="A46" s="17"/>
      <c r="B46" s="17"/>
      <c r="C46" s="17"/>
      <c r="D46" s="17"/>
      <c r="E46" s="17"/>
      <c r="F46" s="17"/>
      <c r="G46" s="17"/>
      <c r="H46" s="17"/>
      <c r="I46" s="17"/>
      <c r="J46" s="17"/>
      <c r="K46" s="17"/>
      <c r="L46" s="17"/>
      <c r="M46" s="17"/>
      <c r="N46" s="17"/>
      <c r="O46" s="17"/>
      <c r="P46" s="17"/>
      <c r="Q46" s="17"/>
      <c r="R46" s="17"/>
      <c r="S46" s="17"/>
      <c r="T46" s="17"/>
      <c r="U46" s="17"/>
      <c r="V46" s="17"/>
      <c r="W46" s="17"/>
    </row>
    <row r="47" spans="1:47">
      <c r="A47" s="17"/>
      <c r="B47" s="17"/>
      <c r="C47" s="17"/>
      <c r="D47" s="17"/>
      <c r="E47" s="17"/>
      <c r="F47" s="17"/>
      <c r="G47" s="17"/>
      <c r="H47" s="17"/>
      <c r="I47" s="17"/>
      <c r="J47" s="17"/>
      <c r="K47" s="17"/>
      <c r="L47" s="17"/>
      <c r="M47" s="17"/>
      <c r="N47" s="17"/>
      <c r="O47" s="17"/>
      <c r="P47" s="17"/>
      <c r="Q47" s="17"/>
      <c r="R47" s="17"/>
      <c r="S47" s="17"/>
      <c r="T47" s="17"/>
      <c r="U47" s="17"/>
      <c r="V47" s="17"/>
      <c r="W47" s="17"/>
    </row>
    <row r="48" spans="1:47">
      <c r="A48" s="17"/>
      <c r="B48" s="17"/>
      <c r="C48" s="17"/>
      <c r="D48" s="17"/>
      <c r="E48" s="17"/>
      <c r="F48" s="17"/>
      <c r="G48" s="17"/>
      <c r="H48" s="17"/>
      <c r="I48" s="17"/>
      <c r="J48" s="17"/>
      <c r="K48" s="17"/>
      <c r="L48" s="17"/>
      <c r="M48" s="17"/>
      <c r="N48" s="17"/>
      <c r="O48" s="17"/>
      <c r="P48" s="17"/>
      <c r="Q48" s="17"/>
      <c r="R48" s="17"/>
      <c r="S48" s="17"/>
      <c r="T48" s="17"/>
      <c r="U48" s="17"/>
      <c r="V48" s="17"/>
      <c r="W48" s="17"/>
    </row>
    <row r="49" spans="1:47">
      <c r="A49" s="58" t="s">
        <v>31</v>
      </c>
      <c r="B49" s="58" t="s">
        <v>205</v>
      </c>
      <c r="C49" s="58"/>
      <c r="D49" s="58"/>
      <c r="E49" s="58"/>
      <c r="F49" s="58"/>
      <c r="G49" s="58"/>
      <c r="H49" s="58"/>
      <c r="I49" s="58"/>
      <c r="J49" s="58"/>
      <c r="K49" s="58" t="s">
        <v>32</v>
      </c>
      <c r="L49" s="58" t="s">
        <v>55</v>
      </c>
      <c r="M49" s="58"/>
      <c r="N49" s="58"/>
      <c r="O49" s="58"/>
      <c r="P49" s="58"/>
      <c r="Q49" s="58"/>
      <c r="R49" s="58"/>
      <c r="S49" s="58"/>
      <c r="T49" s="58"/>
      <c r="U49" s="17"/>
      <c r="V49" s="17"/>
      <c r="W49" s="17"/>
    </row>
    <row r="50" spans="1:47">
      <c r="A50" s="17"/>
      <c r="B50" s="17"/>
      <c r="C50" s="17"/>
      <c r="D50" s="17"/>
      <c r="E50" s="17"/>
      <c r="F50" s="17"/>
      <c r="G50" s="17"/>
      <c r="H50" s="17"/>
      <c r="I50" s="17"/>
      <c r="J50" s="17"/>
      <c r="K50" s="17"/>
      <c r="L50" s="17"/>
      <c r="M50" s="17"/>
      <c r="N50" s="17"/>
      <c r="O50" s="17"/>
      <c r="P50" s="17"/>
      <c r="Q50" s="17"/>
      <c r="R50" s="17"/>
      <c r="S50" s="17"/>
      <c r="T50" s="17"/>
      <c r="U50" s="17"/>
      <c r="V50" s="17"/>
      <c r="W50" s="17"/>
    </row>
    <row r="51" spans="1:47">
      <c r="A51" s="17"/>
      <c r="B51" s="17"/>
      <c r="C51" s="17"/>
      <c r="D51" s="17"/>
      <c r="E51" s="17"/>
      <c r="F51" s="17"/>
      <c r="G51" s="17"/>
      <c r="H51" s="17"/>
      <c r="I51" s="17"/>
      <c r="J51" s="17"/>
      <c r="K51" s="17"/>
      <c r="L51" s="17"/>
      <c r="M51" s="17"/>
      <c r="N51" s="17"/>
      <c r="O51" s="17"/>
      <c r="P51" s="17"/>
      <c r="Q51" s="17"/>
      <c r="R51" s="17"/>
      <c r="S51" s="17"/>
      <c r="T51" s="17"/>
      <c r="U51" s="17"/>
      <c r="V51" s="17"/>
      <c r="W51" s="17"/>
    </row>
    <row r="52" spans="1:47">
      <c r="A52" s="17"/>
      <c r="B52" s="17"/>
      <c r="C52" s="17"/>
      <c r="D52" s="17"/>
      <c r="E52" s="17"/>
      <c r="F52" s="17"/>
      <c r="G52" s="17"/>
      <c r="H52" s="17"/>
      <c r="I52" s="17"/>
      <c r="J52" s="17"/>
      <c r="K52" s="17"/>
      <c r="L52" s="17"/>
      <c r="M52" s="17"/>
      <c r="N52" s="17"/>
      <c r="O52" s="17"/>
      <c r="P52" s="17"/>
      <c r="Q52" s="17"/>
      <c r="R52" s="17"/>
      <c r="S52" s="17"/>
      <c r="T52" s="17"/>
      <c r="U52" s="17"/>
      <c r="V52" s="17"/>
      <c r="W52" s="17"/>
      <c r="AB52" s="19">
        <f t="shared" ref="AB52:AT52" si="4">AC52-1</f>
        <v>30</v>
      </c>
      <c r="AC52" s="19">
        <f t="shared" si="4"/>
        <v>31</v>
      </c>
      <c r="AD52" s="19">
        <f t="shared" si="4"/>
        <v>32</v>
      </c>
      <c r="AE52" s="19">
        <f t="shared" si="4"/>
        <v>33</v>
      </c>
      <c r="AF52" s="19">
        <f t="shared" si="4"/>
        <v>34</v>
      </c>
      <c r="AG52" s="19">
        <f t="shared" si="4"/>
        <v>35</v>
      </c>
      <c r="AH52" s="19">
        <f t="shared" si="4"/>
        <v>36</v>
      </c>
      <c r="AI52" s="19">
        <f t="shared" si="4"/>
        <v>37</v>
      </c>
      <c r="AJ52" s="19">
        <f t="shared" si="4"/>
        <v>38</v>
      </c>
      <c r="AK52" s="19">
        <f t="shared" si="4"/>
        <v>39</v>
      </c>
      <c r="AL52" s="19">
        <f t="shared" si="4"/>
        <v>40</v>
      </c>
      <c r="AM52" s="19">
        <f t="shared" si="4"/>
        <v>41</v>
      </c>
      <c r="AN52" s="19">
        <f t="shared" si="4"/>
        <v>42</v>
      </c>
      <c r="AO52" s="19">
        <f t="shared" si="4"/>
        <v>43</v>
      </c>
      <c r="AP52" s="19">
        <f t="shared" si="4"/>
        <v>44</v>
      </c>
      <c r="AQ52" s="19">
        <f t="shared" si="4"/>
        <v>45</v>
      </c>
      <c r="AR52" s="19">
        <f t="shared" si="4"/>
        <v>46</v>
      </c>
      <c r="AS52" s="19">
        <f t="shared" si="4"/>
        <v>47</v>
      </c>
      <c r="AT52" s="19">
        <f t="shared" si="4"/>
        <v>48</v>
      </c>
      <c r="AU52" s="19">
        <f>VLOOKUP(AU53,Dates!$A:$D,2,FALSE)</f>
        <v>49</v>
      </c>
    </row>
    <row r="53" spans="1:47">
      <c r="A53" s="17"/>
      <c r="B53" s="17"/>
      <c r="C53" s="17"/>
      <c r="D53" s="17"/>
      <c r="E53" s="17"/>
      <c r="F53" s="17"/>
      <c r="G53" s="17"/>
      <c r="H53" s="17"/>
      <c r="I53" s="17"/>
      <c r="J53" s="17"/>
      <c r="K53" s="17"/>
      <c r="L53" s="17"/>
      <c r="M53" s="17"/>
      <c r="N53" s="17"/>
      <c r="O53" s="17"/>
      <c r="P53" s="17"/>
      <c r="Q53" s="17"/>
      <c r="R53" s="17"/>
      <c r="S53" s="17"/>
      <c r="T53" s="17"/>
      <c r="U53" s="17"/>
      <c r="V53" s="17"/>
      <c r="W53" s="17"/>
      <c r="AB53" s="19" t="str">
        <f>IFERROR(VLOOKUP(AB52,Dates!$B:$D,3,FALSE),"")</f>
        <v>2Q19</v>
      </c>
      <c r="AC53" s="19" t="str">
        <f>IFERROR(VLOOKUP(AC52,Dates!$B:$D,3,FALSE),"")</f>
        <v>3Q19</v>
      </c>
      <c r="AD53" s="19" t="str">
        <f>IFERROR(VLOOKUP(AD52,Dates!$B:$D,3,FALSE),"")</f>
        <v>4Q19</v>
      </c>
      <c r="AE53" s="19" t="str">
        <f>IFERROR(VLOOKUP(AE52,Dates!$B:$D,3,FALSE),"")</f>
        <v>1Q20</v>
      </c>
      <c r="AF53" s="19" t="str">
        <f>IFERROR(VLOOKUP(AF52,Dates!$B:$D,3,FALSE),"")</f>
        <v>2Q20</v>
      </c>
      <c r="AG53" s="19" t="str">
        <f>IFERROR(VLOOKUP(AG52,Dates!$B:$D,3,FALSE),"")</f>
        <v>3Q20</v>
      </c>
      <c r="AH53" s="19" t="str">
        <f>IFERROR(VLOOKUP(AH52,Dates!$B:$D,3,FALSE),"")</f>
        <v>4Q20</v>
      </c>
      <c r="AI53" s="19" t="str">
        <f>IFERROR(VLOOKUP(AI52,Dates!$B:$D,3,FALSE),"")</f>
        <v>1Q21</v>
      </c>
      <c r="AJ53" s="19" t="str">
        <f>IFERROR(VLOOKUP(AJ52,Dates!$B:$D,3,FALSE),"")</f>
        <v>2Q21</v>
      </c>
      <c r="AK53" s="19" t="str">
        <f>IFERROR(VLOOKUP(AK52,Dates!$B:$D,3,FALSE),"")</f>
        <v>3Q21</v>
      </c>
      <c r="AL53" s="19" t="str">
        <f>IFERROR(VLOOKUP(AL52,Dates!$B:$D,3,FALSE),"")</f>
        <v>4Q21</v>
      </c>
      <c r="AM53" s="19" t="str">
        <f>IFERROR(VLOOKUP(AM52,Dates!$B:$D,3,FALSE),"")</f>
        <v>1Q22</v>
      </c>
      <c r="AN53" s="19" t="str">
        <f>IFERROR(VLOOKUP(AN52,Dates!$B:$D,3,FALSE),"")</f>
        <v>2Q22</v>
      </c>
      <c r="AO53" s="19" t="str">
        <f>IFERROR(VLOOKUP(AO52,Dates!$B:$D,3,FALSE),"")</f>
        <v>3Q22</v>
      </c>
      <c r="AP53" s="19" t="str">
        <f>IFERROR(VLOOKUP(AP52,Dates!$B:$D,3,FALSE),"")</f>
        <v>4Q22</v>
      </c>
      <c r="AQ53" s="19" t="str">
        <f>IFERROR(VLOOKUP(AQ52,Dates!$B:$D,3,FALSE),"")</f>
        <v>1Q23</v>
      </c>
      <c r="AR53" s="19" t="str">
        <f>IFERROR(VLOOKUP(AR52,Dates!$B:$D,3,FALSE),"")</f>
        <v>2Q23</v>
      </c>
      <c r="AS53" s="19" t="str">
        <f>IFERROR(VLOOKUP(AS52,Dates!$B:$D,3,FALSE),"")</f>
        <v>3Q23</v>
      </c>
      <c r="AT53" s="19" t="str">
        <f>IFERROR(VLOOKUP(AT52,Dates!$B:$D,3,FALSE),"")</f>
        <v>4Q23</v>
      </c>
      <c r="AU53" s="20" t="str">
        <f>$G$3</f>
        <v>1Q24</v>
      </c>
    </row>
    <row r="54" spans="1:47">
      <c r="A54" s="17"/>
      <c r="B54" s="17"/>
      <c r="C54" s="17"/>
      <c r="D54" s="17"/>
      <c r="E54" s="17"/>
      <c r="F54" s="17"/>
      <c r="G54" s="17"/>
      <c r="H54" s="17"/>
      <c r="I54" s="17"/>
      <c r="J54" s="17"/>
      <c r="K54" s="17"/>
      <c r="L54" s="17"/>
      <c r="M54" s="17"/>
      <c r="N54" s="17"/>
      <c r="O54" s="17"/>
      <c r="P54" s="17"/>
      <c r="Q54" s="17"/>
      <c r="R54" s="17"/>
      <c r="S54" s="17"/>
      <c r="T54" s="17"/>
      <c r="U54" s="17"/>
      <c r="V54" s="17"/>
      <c r="W54" s="17"/>
      <c r="AA54" s="21" t="str">
        <f>'Domestic Mobile Operations'!A6</f>
        <v xml:space="preserve"> Prepaid</v>
      </c>
      <c r="AB54" s="23">
        <f>IFERROR(INDEX('Domestic Mobile Operations'!$A:$AAU,MATCH($AA54,'Domestic Mobile Operations'!$A:$A,0),MATCH(AB53,'Domestic Mobile Operations'!$1:$1,0)),"")</f>
        <v>32670900</v>
      </c>
      <c r="AC54" s="23">
        <f>IFERROR(INDEX('Domestic Mobile Operations'!$A:$AAU,MATCH($AA54,'Domestic Mobile Operations'!$A:$A,0),MATCH(AC53,'Domestic Mobile Operations'!$1:$1,0)),"")</f>
        <v>32556400</v>
      </c>
      <c r="AD54" s="23">
        <f>IFERROR(INDEX('Domestic Mobile Operations'!$A:$AAU,MATCH($AA54,'Domestic Mobile Operations'!$A:$A,0),MATCH(AD53,'Domestic Mobile Operations'!$1:$1,0)),"")</f>
        <v>32906400</v>
      </c>
      <c r="AE54" s="23">
        <f>IFERROR(INDEX('Domestic Mobile Operations'!$A:$AAU,MATCH($AA54,'Domestic Mobile Operations'!$A:$A,0),MATCH(AE53,'Domestic Mobile Operations'!$1:$1,0)),"")</f>
        <v>32015300</v>
      </c>
      <c r="AF54" s="23">
        <f>IFERROR(INDEX('Domestic Mobile Operations'!$A:$AAU,MATCH($AA54,'Domestic Mobile Operations'!$A:$A,0),MATCH(AF53,'Domestic Mobile Operations'!$1:$1,0)),"")</f>
        <v>31483400</v>
      </c>
      <c r="AG54" s="23">
        <f>IFERROR(INDEX('Domestic Mobile Operations'!$A:$AAU,MATCH($AA54,'Domestic Mobile Operations'!$A:$A,0),MATCH(AG53,'Domestic Mobile Operations'!$1:$1,0)),"")</f>
        <v>31170000</v>
      </c>
      <c r="AH54" s="23">
        <f>IFERROR(INDEX('Domestic Mobile Operations'!$A:$AAU,MATCH($AA54,'Domestic Mobile Operations'!$A:$A,0),MATCH(AH53,'Domestic Mobile Operations'!$1:$1,0)),"")</f>
        <v>31244400</v>
      </c>
      <c r="AI54" s="23">
        <f>IFERROR(INDEX('Domestic Mobile Operations'!$A:$AAU,MATCH($AA54,'Domestic Mobile Operations'!$A:$A,0),MATCH(AI53,'Domestic Mobile Operations'!$1:$1,0)),"")</f>
        <v>32132300</v>
      </c>
      <c r="AJ54" s="23">
        <f>IFERROR(INDEX('Domestic Mobile Operations'!$A:$AAU,MATCH($AA54,'Domestic Mobile Operations'!$A:$A,0),MATCH(AJ53,'Domestic Mobile Operations'!$1:$1,0)),"")</f>
        <v>32247200</v>
      </c>
      <c r="AK54" s="23">
        <f>IFERROR(INDEX('Domestic Mobile Operations'!$A:$AAU,MATCH($AA54,'Domestic Mobile Operations'!$A:$A,0),MATCH(AK53,'Domestic Mobile Operations'!$1:$1,0)),"")</f>
        <v>32381600</v>
      </c>
      <c r="AL54" s="23">
        <f>IFERROR(INDEX('Domestic Mobile Operations'!$A:$AAU,MATCH($AA54,'Domestic Mobile Operations'!$A:$A,0),MATCH(AL53,'Domestic Mobile Operations'!$1:$1,0)),"")</f>
        <v>32594500</v>
      </c>
      <c r="AM54" s="23">
        <f>IFERROR(INDEX('Domestic Mobile Operations'!$A:$AAU,MATCH($AA54,'Domestic Mobile Operations'!$A:$A,0),MATCH(AM53,'Domestic Mobile Operations'!$1:$1,0)),"")</f>
        <v>32863100</v>
      </c>
      <c r="AN54" s="23">
        <f>IFERROR(INDEX('Domestic Mobile Operations'!$A:$AAU,MATCH($AA54,'Domestic Mobile Operations'!$A:$A,0),MATCH(AN53,'Domestic Mobile Operations'!$1:$1,0)),"")</f>
        <v>33429500</v>
      </c>
      <c r="AO54" s="23">
        <f>IFERROR(INDEX('Domestic Mobile Operations'!$A:$AAU,MATCH($AA54,'Domestic Mobile Operations'!$A:$A,0),MATCH(AO53,'Domestic Mobile Operations'!$1:$1,0)),"")</f>
        <v>33290700</v>
      </c>
      <c r="AP54" s="23">
        <f>IFERROR(INDEX('Domestic Mobile Operations'!$A:$AAU,MATCH($AA54,'Domestic Mobile Operations'!$A:$A,0),MATCH(AP53,'Domestic Mobile Operations'!$1:$1,0)),"")</f>
        <v>33453000</v>
      </c>
      <c r="AQ54" s="23">
        <f>IFERROR(INDEX('Domestic Mobile Operations'!$A:$AAU,MATCH($AA54,'Domestic Mobile Operations'!$A:$A,0),MATCH(AQ53,'Domestic Mobile Operations'!$1:$1,0)),"")</f>
        <v>33452200</v>
      </c>
      <c r="AR54" s="23">
        <f>IFERROR(INDEX('Domestic Mobile Operations'!$A:$AAU,MATCH($AA54,'Domestic Mobile Operations'!$A:$A,0),MATCH(AR53,'Domestic Mobile Operations'!$1:$1,0)),"")</f>
        <v>32643000</v>
      </c>
      <c r="AS54" s="23">
        <f>IFERROR(INDEX('Domestic Mobile Operations'!$A:$AAU,MATCH($AA54,'Domestic Mobile Operations'!$A:$A,0),MATCH(AS53,'Domestic Mobile Operations'!$1:$1,0)),"")</f>
        <v>31785900</v>
      </c>
      <c r="AT54" s="23">
        <f>IFERROR(INDEX('Domestic Mobile Operations'!$A:$AAU,MATCH($AA54,'Domestic Mobile Operations'!$A:$A,0),MATCH(AT53,'Domestic Mobile Operations'!$1:$1,0)),"")</f>
        <v>31901500</v>
      </c>
      <c r="AU54" s="23">
        <f>IFERROR(INDEX('Domestic Mobile Operations'!$A:$AAU,MATCH($AA54,'Domestic Mobile Operations'!$A:$A,0),MATCH(AU53,'Domestic Mobile Operations'!$1:$1,0)),"")</f>
        <v>32291700</v>
      </c>
    </row>
    <row r="55" spans="1:47">
      <c r="A55" s="17"/>
      <c r="B55" s="17"/>
      <c r="C55" s="17"/>
      <c r="D55" s="17"/>
      <c r="E55" s="17"/>
      <c r="F55" s="17"/>
      <c r="G55" s="17"/>
      <c r="H55" s="17"/>
      <c r="I55" s="17"/>
      <c r="J55" s="17"/>
      <c r="K55" s="17"/>
      <c r="L55" s="17"/>
      <c r="M55" s="17"/>
      <c r="N55" s="17"/>
      <c r="O55" s="17"/>
      <c r="P55" s="17"/>
      <c r="Q55" s="17"/>
      <c r="R55" s="17"/>
      <c r="S55" s="17"/>
      <c r="T55" s="17"/>
      <c r="U55" s="17"/>
      <c r="V55" s="17"/>
      <c r="W55" s="17"/>
      <c r="AA55" s="21" t="str">
        <f>'Domestic Mobile Operations'!A5</f>
        <v xml:space="preserve"> Postpaid</v>
      </c>
      <c r="AB55" s="23">
        <f>IFERROR(INDEX('Domestic Mobile Operations'!$A:$AAU,MATCH($AA55,'Domestic Mobile Operations'!$A:$A,0),MATCH(AB53,'Domestic Mobile Operations'!$1:$1,0)),"")</f>
        <v>8793500</v>
      </c>
      <c r="AC55" s="23">
        <f>IFERROR(INDEX('Domestic Mobile Operations'!$A:$AAU,MATCH($AA55,'Domestic Mobile Operations'!$A:$A,0),MATCH(AC53,'Domestic Mobile Operations'!$1:$1,0)),"")</f>
        <v>9001700</v>
      </c>
      <c r="AD55" s="23">
        <f>IFERROR(INDEX('Domestic Mobile Operations'!$A:$AAU,MATCH($AA55,'Domestic Mobile Operations'!$A:$A,0),MATCH(AD53,'Domestic Mobile Operations'!$1:$1,0)),"")</f>
        <v>9107400</v>
      </c>
      <c r="AE55" s="23">
        <f>IFERROR(INDEX('Domestic Mobile Operations'!$A:$AAU,MATCH($AA55,'Domestic Mobile Operations'!$A:$A,0),MATCH(AE53,'Domestic Mobile Operations'!$1:$1,0)),"")</f>
        <v>9140800</v>
      </c>
      <c r="AF55" s="23">
        <f>IFERROR(INDEX('Domestic Mobile Operations'!$A:$AAU,MATCH($AA55,'Domestic Mobile Operations'!$A:$A,0),MATCH(AF53,'Domestic Mobile Operations'!$1:$1,0)),"")</f>
        <v>9536400</v>
      </c>
      <c r="AG55" s="23">
        <f>IFERROR(INDEX('Domestic Mobile Operations'!$A:$AAU,MATCH($AA55,'Domestic Mobile Operations'!$A:$A,0),MATCH(AG53,'Domestic Mobile Operations'!$1:$1,0)),"")</f>
        <v>9771500</v>
      </c>
      <c r="AH55" s="23">
        <f>IFERROR(INDEX('Domestic Mobile Operations'!$A:$AAU,MATCH($AA55,'Domestic Mobile Operations'!$A:$A,0),MATCH(AH53,'Domestic Mobile Operations'!$1:$1,0)),"")</f>
        <v>10192400</v>
      </c>
      <c r="AI55" s="23">
        <f>IFERROR(INDEX('Domestic Mobile Operations'!$A:$AAU,MATCH($AA55,'Domestic Mobile Operations'!$A:$A,0),MATCH(AI53,'Domestic Mobile Operations'!$1:$1,0)),"")</f>
        <v>10634800</v>
      </c>
      <c r="AJ55" s="23">
        <f>IFERROR(INDEX('Domestic Mobile Operations'!$A:$AAU,MATCH($AA55,'Domestic Mobile Operations'!$A:$A,0),MATCH(AJ53,'Domestic Mobile Operations'!$1:$1,0)),"")</f>
        <v>10986500</v>
      </c>
      <c r="AK55" s="23">
        <f>IFERROR(INDEX('Domestic Mobile Operations'!$A:$AAU,MATCH($AA55,'Domestic Mobile Operations'!$A:$A,0),MATCH(AK53,'Domestic Mobile Operations'!$1:$1,0)),"")</f>
        <v>11276300</v>
      </c>
      <c r="AL55" s="23">
        <f>IFERROR(INDEX('Domestic Mobile Operations'!$A:$AAU,MATCH($AA55,'Domestic Mobile Operations'!$A:$A,0),MATCH(AL53,'Domestic Mobile Operations'!$1:$1,0)),"")</f>
        <v>11522200</v>
      </c>
      <c r="AM55" s="23">
        <f>IFERROR(INDEX('Domestic Mobile Operations'!$A:$AAU,MATCH($AA55,'Domestic Mobile Operations'!$A:$A,0),MATCH(AM53,'Domestic Mobile Operations'!$1:$1,0)),"")</f>
        <v>11760100</v>
      </c>
      <c r="AN55" s="23">
        <f>IFERROR(INDEX('Domestic Mobile Operations'!$A:$AAU,MATCH($AA55,'Domestic Mobile Operations'!$A:$A,0),MATCH(AN53,'Domestic Mobile Operations'!$1:$1,0)),"")</f>
        <v>12074900</v>
      </c>
      <c r="AO55" s="23">
        <f>IFERROR(INDEX('Domestic Mobile Operations'!$A:$AAU,MATCH($AA55,'Domestic Mobile Operations'!$A:$A,0),MATCH(AO53,'Domestic Mobile Operations'!$1:$1,0)),"")</f>
        <v>12371000</v>
      </c>
      <c r="AP55" s="23">
        <f>IFERROR(INDEX('Domestic Mobile Operations'!$A:$AAU,MATCH($AA55,'Domestic Mobile Operations'!$A:$A,0),MATCH(AP53,'Domestic Mobile Operations'!$1:$1,0)),"")</f>
        <v>12560100</v>
      </c>
      <c r="AQ55" s="23">
        <f>IFERROR(INDEX('Domestic Mobile Operations'!$A:$AAU,MATCH($AA55,'Domestic Mobile Operations'!$A:$A,0),MATCH(AQ53,'Domestic Mobile Operations'!$1:$1,0)),"")</f>
        <v>12668900</v>
      </c>
      <c r="AR55" s="23">
        <f>IFERROR(INDEX('Domestic Mobile Operations'!$A:$AAU,MATCH($AA55,'Domestic Mobile Operations'!$A:$A,0),MATCH(AR53,'Domestic Mobile Operations'!$1:$1,0)),"")</f>
        <v>12673200</v>
      </c>
      <c r="AS55" s="23">
        <f>IFERROR(INDEX('Domestic Mobile Operations'!$A:$AAU,MATCH($AA55,'Domestic Mobile Operations'!$A:$A,0),MATCH(AS53,'Domestic Mobile Operations'!$1:$1,0)),"")</f>
        <v>12663800</v>
      </c>
      <c r="AT55" s="23">
        <f>IFERROR(INDEX('Domestic Mobile Operations'!$A:$AAU,MATCH($AA55,'Domestic Mobile Operations'!$A:$A,0),MATCH(AT53,'Domestic Mobile Operations'!$1:$1,0)),"")</f>
        <v>12715000</v>
      </c>
      <c r="AU55" s="23">
        <f>IFERROR(INDEX('Domestic Mobile Operations'!$A:$AAU,MATCH($AA55,'Domestic Mobile Operations'!$A:$A,0),MATCH(AU53,'Domestic Mobile Operations'!$1:$1,0)),"")</f>
        <v>12733200</v>
      </c>
    </row>
    <row r="56" spans="1:47">
      <c r="A56" s="17"/>
      <c r="B56" s="17"/>
      <c r="C56" s="17"/>
      <c r="D56" s="17"/>
      <c r="E56" s="17"/>
      <c r="F56" s="17"/>
      <c r="G56" s="17"/>
      <c r="H56" s="17"/>
      <c r="I56" s="17"/>
      <c r="J56" s="17"/>
      <c r="K56" s="17"/>
      <c r="L56" s="17"/>
      <c r="M56" s="17"/>
      <c r="N56" s="17"/>
      <c r="O56" s="17"/>
      <c r="P56" s="17"/>
      <c r="Q56" s="17"/>
      <c r="R56" s="17"/>
      <c r="S56" s="17"/>
      <c r="T56" s="17"/>
      <c r="U56" s="17"/>
      <c r="V56" s="17"/>
      <c r="W56" s="17"/>
    </row>
    <row r="57" spans="1:47">
      <c r="A57" s="17"/>
      <c r="B57" s="17"/>
      <c r="C57" s="17"/>
      <c r="D57" s="17"/>
      <c r="E57" s="17"/>
      <c r="F57" s="17"/>
      <c r="G57" s="17"/>
      <c r="H57" s="17"/>
      <c r="I57" s="17"/>
      <c r="J57" s="17"/>
      <c r="K57" s="17"/>
      <c r="L57" s="17"/>
      <c r="M57" s="17"/>
      <c r="N57" s="17"/>
      <c r="O57" s="17"/>
      <c r="P57" s="17"/>
      <c r="Q57" s="17"/>
      <c r="R57" s="17"/>
      <c r="S57" s="17"/>
      <c r="T57" s="17"/>
      <c r="U57" s="17"/>
      <c r="V57" s="17"/>
      <c r="W57" s="17"/>
    </row>
    <row r="58" spans="1:47">
      <c r="A58" s="17"/>
      <c r="B58" s="17"/>
      <c r="C58" s="17"/>
      <c r="D58" s="17"/>
      <c r="E58" s="17"/>
      <c r="F58" s="17"/>
      <c r="G58" s="17"/>
      <c r="H58" s="17"/>
      <c r="I58" s="17"/>
      <c r="J58" s="17"/>
      <c r="K58" s="17"/>
      <c r="L58" s="17"/>
      <c r="M58" s="17"/>
      <c r="N58" s="17"/>
      <c r="O58" s="17"/>
      <c r="P58" s="17"/>
      <c r="Q58" s="17"/>
      <c r="R58" s="17"/>
      <c r="S58" s="17"/>
      <c r="T58" s="17"/>
      <c r="U58" s="17"/>
      <c r="V58" s="17"/>
      <c r="W58" s="17"/>
      <c r="AB58" s="19">
        <f t="shared" ref="AB58:AT58" si="5">AC58-1</f>
        <v>30</v>
      </c>
      <c r="AC58" s="19">
        <f t="shared" si="5"/>
        <v>31</v>
      </c>
      <c r="AD58" s="19">
        <f t="shared" si="5"/>
        <v>32</v>
      </c>
      <c r="AE58" s="19">
        <f t="shared" si="5"/>
        <v>33</v>
      </c>
      <c r="AF58" s="19">
        <f t="shared" si="5"/>
        <v>34</v>
      </c>
      <c r="AG58" s="19">
        <f t="shared" si="5"/>
        <v>35</v>
      </c>
      <c r="AH58" s="19">
        <f t="shared" si="5"/>
        <v>36</v>
      </c>
      <c r="AI58" s="19">
        <f t="shared" si="5"/>
        <v>37</v>
      </c>
      <c r="AJ58" s="19">
        <f t="shared" si="5"/>
        <v>38</v>
      </c>
      <c r="AK58" s="19">
        <f t="shared" si="5"/>
        <v>39</v>
      </c>
      <c r="AL58" s="19">
        <f t="shared" si="5"/>
        <v>40</v>
      </c>
      <c r="AM58" s="19">
        <f t="shared" si="5"/>
        <v>41</v>
      </c>
      <c r="AN58" s="19">
        <f t="shared" si="5"/>
        <v>42</v>
      </c>
      <c r="AO58" s="19">
        <f t="shared" si="5"/>
        <v>43</v>
      </c>
      <c r="AP58" s="19">
        <f t="shared" si="5"/>
        <v>44</v>
      </c>
      <c r="AQ58" s="19">
        <f t="shared" si="5"/>
        <v>45</v>
      </c>
      <c r="AR58" s="19">
        <f t="shared" si="5"/>
        <v>46</v>
      </c>
      <c r="AS58" s="19">
        <f t="shared" si="5"/>
        <v>47</v>
      </c>
      <c r="AT58" s="19">
        <f t="shared" si="5"/>
        <v>48</v>
      </c>
      <c r="AU58" s="19">
        <f>VLOOKUP(AU59,Dates!$A:$D,2,FALSE)</f>
        <v>49</v>
      </c>
    </row>
    <row r="59" spans="1:47">
      <c r="A59" s="17"/>
      <c r="B59" s="17"/>
      <c r="C59" s="17"/>
      <c r="D59" s="17"/>
      <c r="E59" s="17"/>
      <c r="F59" s="17"/>
      <c r="G59" s="17"/>
      <c r="H59" s="17"/>
      <c r="I59" s="17"/>
      <c r="J59" s="17"/>
      <c r="K59" s="17"/>
      <c r="L59" s="17"/>
      <c r="M59" s="17"/>
      <c r="N59" s="17"/>
      <c r="O59" s="17"/>
      <c r="P59" s="17"/>
      <c r="Q59" s="17"/>
      <c r="R59" s="17"/>
      <c r="S59" s="17"/>
      <c r="T59" s="17"/>
      <c r="U59" s="17"/>
      <c r="V59" s="17"/>
      <c r="W59" s="17"/>
      <c r="AB59" s="19" t="str">
        <f>IFERROR(VLOOKUP(AB58,Dates!$B:$D,3,FALSE),"")</f>
        <v>2Q19</v>
      </c>
      <c r="AC59" s="19" t="str">
        <f>IFERROR(VLOOKUP(AC58,Dates!$B:$D,3,FALSE),"")</f>
        <v>3Q19</v>
      </c>
      <c r="AD59" s="19" t="str">
        <f>IFERROR(VLOOKUP(AD58,Dates!$B:$D,3,FALSE),"")</f>
        <v>4Q19</v>
      </c>
      <c r="AE59" s="19" t="str">
        <f>IFERROR(VLOOKUP(AE58,Dates!$B:$D,3,FALSE),"")</f>
        <v>1Q20</v>
      </c>
      <c r="AF59" s="19" t="str">
        <f>IFERROR(VLOOKUP(AF58,Dates!$B:$D,3,FALSE),"")</f>
        <v>2Q20</v>
      </c>
      <c r="AG59" s="19" t="str">
        <f>IFERROR(VLOOKUP(AG58,Dates!$B:$D,3,FALSE),"")</f>
        <v>3Q20</v>
      </c>
      <c r="AH59" s="19" t="str">
        <f>IFERROR(VLOOKUP(AH58,Dates!$B:$D,3,FALSE),"")</f>
        <v>4Q20</v>
      </c>
      <c r="AI59" s="19" t="str">
        <f>IFERROR(VLOOKUP(AI58,Dates!$B:$D,3,FALSE),"")</f>
        <v>1Q21</v>
      </c>
      <c r="AJ59" s="19" t="str">
        <f>IFERROR(VLOOKUP(AJ58,Dates!$B:$D,3,FALSE),"")</f>
        <v>2Q21</v>
      </c>
      <c r="AK59" s="19" t="str">
        <f>IFERROR(VLOOKUP(AK58,Dates!$B:$D,3,FALSE),"")</f>
        <v>3Q21</v>
      </c>
      <c r="AL59" s="19" t="str">
        <f>IFERROR(VLOOKUP(AL58,Dates!$B:$D,3,FALSE),"")</f>
        <v>4Q21</v>
      </c>
      <c r="AM59" s="19" t="str">
        <f>IFERROR(VLOOKUP(AM58,Dates!$B:$D,3,FALSE),"")</f>
        <v>1Q22</v>
      </c>
      <c r="AN59" s="19" t="str">
        <f>IFERROR(VLOOKUP(AN58,Dates!$B:$D,3,FALSE),"")</f>
        <v>2Q22</v>
      </c>
      <c r="AO59" s="19" t="str">
        <f>IFERROR(VLOOKUP(AO58,Dates!$B:$D,3,FALSE),"")</f>
        <v>3Q22</v>
      </c>
      <c r="AP59" s="19" t="str">
        <f>IFERROR(VLOOKUP(AP58,Dates!$B:$D,3,FALSE),"")</f>
        <v>4Q22</v>
      </c>
      <c r="AQ59" s="19" t="str">
        <f>IFERROR(VLOOKUP(AQ58,Dates!$B:$D,3,FALSE),"")</f>
        <v>1Q23</v>
      </c>
      <c r="AR59" s="19" t="str">
        <f>IFERROR(VLOOKUP(AR58,Dates!$B:$D,3,FALSE),"")</f>
        <v>2Q23</v>
      </c>
      <c r="AS59" s="19" t="str">
        <f>IFERROR(VLOOKUP(AS58,Dates!$B:$D,3,FALSE),"")</f>
        <v>3Q23</v>
      </c>
      <c r="AT59" s="19" t="str">
        <f>IFERROR(VLOOKUP(AT58,Dates!$B:$D,3,FALSE),"")</f>
        <v>4Q23</v>
      </c>
      <c r="AU59" s="20" t="str">
        <f>$G$3</f>
        <v>1Q24</v>
      </c>
    </row>
    <row r="60" spans="1:47">
      <c r="A60" s="17"/>
      <c r="B60" s="17"/>
      <c r="C60" s="17"/>
      <c r="D60" s="17"/>
      <c r="E60" s="17"/>
      <c r="F60" s="17"/>
      <c r="G60" s="17"/>
      <c r="H60" s="17"/>
      <c r="I60" s="17"/>
      <c r="J60" s="17"/>
      <c r="K60" s="17"/>
      <c r="L60" s="17"/>
      <c r="M60" s="17"/>
      <c r="N60" s="17"/>
      <c r="O60" s="17"/>
      <c r="P60" s="17"/>
      <c r="Q60" s="17"/>
      <c r="R60" s="17"/>
      <c r="S60" s="17"/>
      <c r="T60" s="17"/>
      <c r="U60" s="17"/>
      <c r="V60" s="17"/>
      <c r="W60" s="17"/>
      <c r="AA60" s="21" t="str">
        <f>'Domestic Mobile Operations'!A83</f>
        <v>Net subscriber Additions</v>
      </c>
      <c r="AB60" s="23">
        <f>IFERROR(INDEX('Domestic Mobile Operations'!$A:$AAU,MATCH($AA60,'Domestic Mobile Operations'!$A:$A,0),MATCH(AB59,'Domestic Mobile Operations'!$1:$1,0)),"")</f>
        <v>-26300</v>
      </c>
      <c r="AC60" s="23">
        <f>IFERROR(INDEX('Domestic Mobile Operations'!$A:$AAU,MATCH($AA60,'Domestic Mobile Operations'!$A:$A,0),MATCH(AC59,'Domestic Mobile Operations'!$1:$1,0)),"")</f>
        <v>93700</v>
      </c>
      <c r="AD60" s="23">
        <f>IFERROR(INDEX('Domestic Mobile Operations'!$A:$AAU,MATCH($AA60,'Domestic Mobile Operations'!$A:$A,0),MATCH(AD59,'Domestic Mobile Operations'!$1:$1,0)),"")</f>
        <v>455700</v>
      </c>
      <c r="AE60" s="23">
        <f>IFERROR(INDEX('Domestic Mobile Operations'!$A:$AAU,MATCH($AA60,'Domestic Mobile Operations'!$A:$A,0),MATCH(AE59,'Domestic Mobile Operations'!$1:$1,0)),"")</f>
        <v>-857700</v>
      </c>
      <c r="AF60" s="23">
        <f>IFERROR(INDEX('Domestic Mobile Operations'!$A:$AAU,MATCH($AA60,'Domestic Mobile Operations'!$A:$A,0),MATCH(AF59,'Domestic Mobile Operations'!$1:$1,0)),"")</f>
        <v>-136300</v>
      </c>
      <c r="AG60" s="23">
        <f>IFERROR(INDEX('Domestic Mobile Operations'!$A:$AAU,MATCH($AA60,'Domestic Mobile Operations'!$A:$A,0),MATCH(AG59,'Domestic Mobile Operations'!$1:$1,0)),"")</f>
        <v>-78300</v>
      </c>
      <c r="AH60" s="23">
        <f>IFERROR(INDEX('Domestic Mobile Operations'!$A:$AAU,MATCH($AA60,'Domestic Mobile Operations'!$A:$A,0),MATCH(AH59,'Domestic Mobile Operations'!$1:$1,0)),"")</f>
        <v>495300</v>
      </c>
      <c r="AI60" s="23">
        <f>IFERROR(INDEX('Domestic Mobile Operations'!$A:$AAU,MATCH($AA60,'Domestic Mobile Operations'!$A:$A,0),MATCH(AI59,'Domestic Mobile Operations'!$1:$1,0)),"")</f>
        <v>1330300</v>
      </c>
      <c r="AJ60" s="23">
        <f>IFERROR(INDEX('Domestic Mobile Operations'!$A:$AAU,MATCH($AA60,'Domestic Mobile Operations'!$A:$A,0),MATCH(AJ59,'Domestic Mobile Operations'!$1:$1,0)),"")</f>
        <v>466600</v>
      </c>
      <c r="AK60" s="23">
        <f>IFERROR(INDEX('Domestic Mobile Operations'!$A:$AAU,MATCH($AA60,'Domestic Mobile Operations'!$A:$A,0),MATCH(AK59,'Domestic Mobile Operations'!$1:$1,0)),"")</f>
        <v>424200</v>
      </c>
      <c r="AL60" s="23">
        <f>IFERROR(INDEX('Domestic Mobile Operations'!$A:$AAU,MATCH($AA60,'Domestic Mobile Operations'!$A:$A,0),MATCH(AL59,'Domestic Mobile Operations'!$1:$1,0)),"")</f>
        <v>458800</v>
      </c>
      <c r="AM60" s="23">
        <f>IFERROR(INDEX('Domestic Mobile Operations'!$A:$AAU,MATCH($AA60,'Domestic Mobile Operations'!$A:$A,0),MATCH(AM59,'Domestic Mobile Operations'!$1:$1,0)),"")</f>
        <v>506500</v>
      </c>
      <c r="AN60" s="23">
        <f>IFERROR(INDEX('Domestic Mobile Operations'!$A:$AAU,MATCH($AA60,'Domestic Mobile Operations'!$A:$A,0),MATCH(AN59,'Domestic Mobile Operations'!$1:$1,0)),"")</f>
        <v>881200</v>
      </c>
      <c r="AO60" s="23">
        <f>IFERROR(INDEX('Domestic Mobile Operations'!$A:$AAU,MATCH($AA60,'Domestic Mobile Operations'!$A:$A,0),MATCH(AO59,'Domestic Mobile Operations'!$1:$1,0)),"")</f>
        <v>157300</v>
      </c>
      <c r="AP60" s="23">
        <f>IFERROR(INDEX('Domestic Mobile Operations'!$A:$AAU,MATCH($AA60,'Domestic Mobile Operations'!$A:$A,0),MATCH(AP59,'Domestic Mobile Operations'!$1:$1,0)),"")</f>
        <v>351400</v>
      </c>
      <c r="AQ60" s="23">
        <f>IFERROR(INDEX('Domestic Mobile Operations'!$A:$AAU,MATCH($AA60,'Domestic Mobile Operations'!$A:$A,0),MATCH(AQ59,'Domestic Mobile Operations'!$1:$1,0)),"")</f>
        <v>108000</v>
      </c>
      <c r="AR60" s="23">
        <f>IFERROR(INDEX('Domestic Mobile Operations'!$A:$AAU,MATCH($AA60,'Domestic Mobile Operations'!$A:$A,0),MATCH(AR59,'Domestic Mobile Operations'!$1:$1,0)),"")</f>
        <v>-804900</v>
      </c>
      <c r="AS60" s="23">
        <f>IFERROR(INDEX('Domestic Mobile Operations'!$A:$AAU,MATCH($AA60,'Domestic Mobile Operations'!$A:$A,0),MATCH(AS59,'Domestic Mobile Operations'!$1:$1,0)),"")</f>
        <v>-866500</v>
      </c>
      <c r="AT60" s="23">
        <f>IFERROR(INDEX('Domestic Mobile Operations'!$A:$AAU,MATCH($AA60,'Domestic Mobile Operations'!$A:$A,0),MATCH(AT59,'Domestic Mobile Operations'!$1:$1,0)),"")</f>
        <v>166800</v>
      </c>
      <c r="AU60" s="23">
        <f>IFERROR(INDEX('Domestic Mobile Operations'!$A:$AAU,MATCH($AA60,'Domestic Mobile Operations'!$A:$A,0),MATCH(AU59,'Domestic Mobile Operations'!$1:$1,0)),"")</f>
        <v>408400</v>
      </c>
    </row>
    <row r="61" spans="1:47">
      <c r="A61" s="17"/>
      <c r="B61" s="17"/>
      <c r="C61" s="17"/>
      <c r="D61" s="17"/>
      <c r="E61" s="17"/>
      <c r="F61" s="17"/>
      <c r="G61" s="17"/>
      <c r="H61" s="17"/>
      <c r="I61" s="17"/>
      <c r="J61" s="17"/>
      <c r="K61" s="17"/>
      <c r="L61" s="17"/>
      <c r="M61" s="17"/>
      <c r="N61" s="17"/>
      <c r="O61" s="17"/>
      <c r="P61" s="17"/>
      <c r="Q61" s="17"/>
      <c r="R61" s="17"/>
      <c r="S61" s="17"/>
      <c r="T61" s="17"/>
      <c r="U61" s="17"/>
      <c r="V61" s="17"/>
      <c r="W61" s="17"/>
    </row>
    <row r="62" spans="1:47">
      <c r="A62" s="17"/>
      <c r="B62" s="17"/>
      <c r="C62" s="17"/>
      <c r="D62" s="17"/>
      <c r="E62" s="17"/>
      <c r="F62" s="17"/>
      <c r="G62" s="17"/>
      <c r="H62" s="17"/>
      <c r="I62" s="17"/>
      <c r="J62" s="17"/>
      <c r="K62" s="17"/>
      <c r="L62" s="17"/>
      <c r="M62" s="17"/>
      <c r="N62" s="17"/>
      <c r="O62" s="17"/>
      <c r="P62" s="17"/>
      <c r="Q62" s="17"/>
      <c r="R62" s="17"/>
      <c r="S62" s="17"/>
      <c r="T62" s="17"/>
      <c r="U62" s="17"/>
      <c r="V62" s="17"/>
      <c r="W62" s="17"/>
    </row>
    <row r="63" spans="1:47">
      <c r="A63" s="17"/>
      <c r="B63" s="17"/>
      <c r="C63" s="17"/>
      <c r="D63" s="17"/>
      <c r="E63" s="17"/>
      <c r="F63" s="17"/>
      <c r="G63" s="17"/>
      <c r="H63" s="17"/>
      <c r="I63" s="17"/>
      <c r="J63" s="17"/>
      <c r="K63" s="17"/>
      <c r="L63" s="17"/>
      <c r="M63" s="17"/>
      <c r="N63" s="17"/>
      <c r="O63" s="17"/>
      <c r="P63" s="17"/>
      <c r="Q63" s="17"/>
      <c r="R63" s="17"/>
      <c r="S63" s="17"/>
      <c r="T63" s="17"/>
      <c r="U63" s="17"/>
      <c r="V63" s="17"/>
      <c r="W63" s="17"/>
    </row>
    <row r="64" spans="1:47">
      <c r="A64" s="17"/>
      <c r="B64" s="17"/>
      <c r="C64" s="17"/>
      <c r="D64" s="17"/>
      <c r="E64" s="17"/>
      <c r="F64" s="17"/>
      <c r="G64" s="17"/>
      <c r="H64" s="17"/>
      <c r="I64" s="17"/>
      <c r="J64" s="17"/>
      <c r="K64" s="17"/>
      <c r="L64" s="17"/>
      <c r="M64" s="17"/>
      <c r="N64" s="17"/>
      <c r="O64" s="17"/>
      <c r="P64" s="17"/>
      <c r="Q64" s="17"/>
      <c r="R64" s="17"/>
      <c r="S64" s="17"/>
      <c r="T64" s="17"/>
      <c r="U64" s="17"/>
      <c r="V64" s="17"/>
      <c r="W64" s="17"/>
    </row>
    <row r="65" spans="1:47">
      <c r="A65" s="17"/>
      <c r="B65" s="17"/>
      <c r="C65" s="17"/>
      <c r="D65" s="17"/>
      <c r="E65" s="17"/>
      <c r="F65" s="17"/>
      <c r="G65" s="17"/>
      <c r="H65" s="17"/>
      <c r="I65" s="17"/>
      <c r="J65" s="17"/>
      <c r="K65" s="17"/>
      <c r="L65" s="17"/>
      <c r="M65" s="17"/>
      <c r="N65" s="17"/>
      <c r="O65" s="17"/>
      <c r="P65" s="17"/>
      <c r="Q65" s="17"/>
      <c r="R65" s="17"/>
      <c r="S65" s="17"/>
      <c r="T65" s="17"/>
      <c r="U65" s="17"/>
      <c r="V65" s="17"/>
      <c r="W65" s="17"/>
    </row>
    <row r="66" spans="1:47">
      <c r="A66" s="17"/>
      <c r="B66" s="17"/>
      <c r="C66" s="17"/>
      <c r="D66" s="17"/>
      <c r="E66" s="17"/>
      <c r="F66" s="17"/>
      <c r="G66" s="17"/>
      <c r="H66" s="17"/>
      <c r="I66" s="17"/>
      <c r="J66" s="17"/>
      <c r="K66" s="17"/>
      <c r="L66" s="17"/>
      <c r="M66" s="17"/>
      <c r="N66" s="17"/>
      <c r="O66" s="17"/>
      <c r="P66" s="17"/>
      <c r="Q66" s="17"/>
      <c r="R66" s="17"/>
      <c r="S66" s="17"/>
      <c r="T66" s="17"/>
      <c r="U66" s="17"/>
      <c r="V66" s="17"/>
      <c r="W66" s="17"/>
    </row>
    <row r="67" spans="1:47">
      <c r="A67" s="17"/>
      <c r="B67" s="17"/>
      <c r="C67" s="17"/>
      <c r="D67" s="17"/>
      <c r="E67" s="17"/>
      <c r="F67" s="17"/>
      <c r="G67" s="17"/>
      <c r="H67" s="17"/>
      <c r="I67" s="17"/>
      <c r="J67" s="17"/>
      <c r="K67" s="17"/>
      <c r="L67" s="17"/>
      <c r="M67" s="17"/>
      <c r="N67" s="17"/>
      <c r="O67" s="17"/>
      <c r="P67" s="17"/>
      <c r="Q67" s="17"/>
      <c r="R67" s="17"/>
      <c r="S67" s="17"/>
      <c r="T67" s="17"/>
      <c r="U67" s="17"/>
      <c r="V67" s="17"/>
      <c r="W67" s="17"/>
    </row>
    <row r="68" spans="1:47">
      <c r="A68" s="58" t="s">
        <v>57</v>
      </c>
      <c r="B68" s="58"/>
      <c r="C68" s="58"/>
      <c r="D68" s="58"/>
      <c r="E68" s="58"/>
      <c r="F68" s="58"/>
      <c r="G68" s="58"/>
      <c r="H68" s="58"/>
      <c r="I68" s="58"/>
      <c r="J68" s="58"/>
      <c r="K68" s="58"/>
      <c r="L68" s="58"/>
      <c r="M68" s="58"/>
      <c r="N68" s="58"/>
      <c r="O68" s="58"/>
      <c r="P68" s="58"/>
      <c r="Q68" s="58"/>
      <c r="R68" s="58"/>
      <c r="S68" s="58"/>
      <c r="T68" s="58"/>
      <c r="U68" s="17"/>
      <c r="V68" s="17"/>
      <c r="W68" s="17"/>
    </row>
    <row r="69" spans="1:47">
      <c r="A69" s="58" t="s">
        <v>27</v>
      </c>
      <c r="B69" s="58" t="s">
        <v>209</v>
      </c>
      <c r="C69" s="58"/>
      <c r="D69" s="58"/>
      <c r="E69" s="58"/>
      <c r="F69" s="58"/>
      <c r="G69" s="58"/>
      <c r="H69" s="58"/>
      <c r="I69" s="58"/>
      <c r="J69" s="58"/>
      <c r="K69" s="58"/>
      <c r="L69" s="58"/>
      <c r="M69" s="58"/>
      <c r="N69" s="58"/>
      <c r="O69" s="58"/>
      <c r="P69" s="58"/>
      <c r="Q69" s="58"/>
      <c r="R69" s="58"/>
      <c r="S69" s="58"/>
      <c r="T69" s="58"/>
      <c r="U69" s="17"/>
      <c r="V69" s="17"/>
      <c r="W69" s="17"/>
    </row>
    <row r="70" spans="1:47">
      <c r="A70" s="17"/>
      <c r="B70" s="17"/>
      <c r="C70" s="17"/>
      <c r="D70" s="17"/>
      <c r="E70" s="17"/>
      <c r="F70" s="17"/>
      <c r="G70" s="17"/>
      <c r="H70" s="17"/>
      <c r="I70" s="17"/>
      <c r="J70" s="17"/>
      <c r="K70" s="17"/>
      <c r="L70" s="17"/>
      <c r="M70" s="17"/>
      <c r="N70" s="17"/>
      <c r="O70" s="17"/>
      <c r="P70" s="17"/>
      <c r="Q70" s="17"/>
      <c r="R70" s="17"/>
      <c r="S70" s="17"/>
      <c r="T70" s="17"/>
      <c r="U70" s="17"/>
      <c r="V70" s="17"/>
      <c r="W70" s="17"/>
    </row>
    <row r="71" spans="1:47">
      <c r="A71" s="17"/>
      <c r="B71" s="17"/>
      <c r="C71" s="17"/>
      <c r="D71" s="17"/>
      <c r="E71" s="17"/>
      <c r="F71" s="17"/>
      <c r="G71" s="17"/>
      <c r="H71" s="17"/>
      <c r="I71" s="17"/>
      <c r="J71" s="17"/>
      <c r="K71" s="17"/>
      <c r="L71" s="17"/>
      <c r="M71" s="17"/>
      <c r="N71" s="17"/>
      <c r="O71" s="17"/>
      <c r="P71" s="17"/>
      <c r="Q71" s="17"/>
      <c r="R71" s="17"/>
      <c r="S71" s="17"/>
      <c r="T71" s="17"/>
      <c r="U71" s="17"/>
      <c r="V71" s="17"/>
      <c r="W71" s="17"/>
    </row>
    <row r="72" spans="1:47">
      <c r="A72" s="17"/>
      <c r="B72" s="17"/>
      <c r="C72" s="17"/>
      <c r="D72" s="17"/>
      <c r="E72" s="17"/>
      <c r="F72" s="17"/>
      <c r="G72" s="17"/>
      <c r="H72" s="17"/>
      <c r="I72" s="17"/>
      <c r="J72" s="17"/>
      <c r="K72" s="17"/>
      <c r="L72" s="17"/>
      <c r="M72" s="17"/>
      <c r="N72" s="17"/>
      <c r="O72" s="17"/>
      <c r="P72" s="17"/>
      <c r="Q72" s="17"/>
      <c r="R72" s="17"/>
      <c r="S72" s="17"/>
      <c r="T72" s="17"/>
      <c r="U72" s="17"/>
      <c r="V72" s="17"/>
      <c r="W72" s="17"/>
      <c r="AB72" s="19">
        <f t="shared" ref="AB72:AT72" si="6">AC72-1</f>
        <v>30</v>
      </c>
      <c r="AC72" s="19">
        <f t="shared" si="6"/>
        <v>31</v>
      </c>
      <c r="AD72" s="19">
        <f t="shared" si="6"/>
        <v>32</v>
      </c>
      <c r="AE72" s="19">
        <f t="shared" si="6"/>
        <v>33</v>
      </c>
      <c r="AF72" s="19">
        <f t="shared" si="6"/>
        <v>34</v>
      </c>
      <c r="AG72" s="19">
        <f t="shared" si="6"/>
        <v>35</v>
      </c>
      <c r="AH72" s="19">
        <f t="shared" si="6"/>
        <v>36</v>
      </c>
      <c r="AI72" s="19">
        <f t="shared" si="6"/>
        <v>37</v>
      </c>
      <c r="AJ72" s="19">
        <f t="shared" si="6"/>
        <v>38</v>
      </c>
      <c r="AK72" s="19">
        <f t="shared" si="6"/>
        <v>39</v>
      </c>
      <c r="AL72" s="19">
        <f t="shared" si="6"/>
        <v>40</v>
      </c>
      <c r="AM72" s="19">
        <f t="shared" si="6"/>
        <v>41</v>
      </c>
      <c r="AN72" s="19">
        <f t="shared" si="6"/>
        <v>42</v>
      </c>
      <c r="AO72" s="19">
        <f t="shared" si="6"/>
        <v>43</v>
      </c>
      <c r="AP72" s="19">
        <f t="shared" si="6"/>
        <v>44</v>
      </c>
      <c r="AQ72" s="19">
        <f t="shared" si="6"/>
        <v>45</v>
      </c>
      <c r="AR72" s="19">
        <f t="shared" si="6"/>
        <v>46</v>
      </c>
      <c r="AS72" s="19">
        <f t="shared" si="6"/>
        <v>47</v>
      </c>
      <c r="AT72" s="19">
        <f t="shared" si="6"/>
        <v>48</v>
      </c>
      <c r="AU72" s="19">
        <f>VLOOKUP(AU73,Dates!$A:$D,2,FALSE)</f>
        <v>49</v>
      </c>
    </row>
    <row r="73" spans="1:47">
      <c r="A73" s="17"/>
      <c r="B73" s="17"/>
      <c r="C73" s="17"/>
      <c r="D73" s="17"/>
      <c r="E73" s="17"/>
      <c r="F73" s="17"/>
      <c r="G73" s="17"/>
      <c r="H73" s="17"/>
      <c r="I73" s="17"/>
      <c r="J73" s="17"/>
      <c r="K73" s="17"/>
      <c r="L73" s="17"/>
      <c r="M73" s="17"/>
      <c r="N73" s="17"/>
      <c r="O73" s="17"/>
      <c r="P73" s="17"/>
      <c r="Q73" s="17"/>
      <c r="R73" s="17"/>
      <c r="S73" s="17"/>
      <c r="T73" s="17"/>
      <c r="U73" s="17"/>
      <c r="V73" s="17"/>
      <c r="W73" s="17"/>
      <c r="AB73" s="19" t="str">
        <f>IFERROR(VLOOKUP(AB72,Dates!$B:$D,3,FALSE),"")</f>
        <v>2Q19</v>
      </c>
      <c r="AC73" s="19" t="str">
        <f>IFERROR(VLOOKUP(AC72,Dates!$B:$D,3,FALSE),"")</f>
        <v>3Q19</v>
      </c>
      <c r="AD73" s="19" t="str">
        <f>IFERROR(VLOOKUP(AD72,Dates!$B:$D,3,FALSE),"")</f>
        <v>4Q19</v>
      </c>
      <c r="AE73" s="19" t="str">
        <f>IFERROR(VLOOKUP(AE72,Dates!$B:$D,3,FALSE),"")</f>
        <v>1Q20</v>
      </c>
      <c r="AF73" s="19" t="str">
        <f>IFERROR(VLOOKUP(AF72,Dates!$B:$D,3,FALSE),"")</f>
        <v>2Q20</v>
      </c>
      <c r="AG73" s="19" t="str">
        <f>IFERROR(VLOOKUP(AG72,Dates!$B:$D,3,FALSE),"")</f>
        <v>3Q20</v>
      </c>
      <c r="AH73" s="19" t="str">
        <f>IFERROR(VLOOKUP(AH72,Dates!$B:$D,3,FALSE),"")</f>
        <v>4Q20</v>
      </c>
      <c r="AI73" s="19" t="str">
        <f>IFERROR(VLOOKUP(AI72,Dates!$B:$D,3,FALSE),"")</f>
        <v>1Q21</v>
      </c>
      <c r="AJ73" s="19" t="str">
        <f>IFERROR(VLOOKUP(AJ72,Dates!$B:$D,3,FALSE),"")</f>
        <v>2Q21</v>
      </c>
      <c r="AK73" s="19" t="str">
        <f>IFERROR(VLOOKUP(AK72,Dates!$B:$D,3,FALSE),"")</f>
        <v>3Q21</v>
      </c>
      <c r="AL73" s="19" t="str">
        <f>IFERROR(VLOOKUP(AL72,Dates!$B:$D,3,FALSE),"")</f>
        <v>4Q21</v>
      </c>
      <c r="AM73" s="19" t="str">
        <f>IFERROR(VLOOKUP(AM72,Dates!$B:$D,3,FALSE),"")</f>
        <v>1Q22</v>
      </c>
      <c r="AN73" s="19" t="str">
        <f>IFERROR(VLOOKUP(AN72,Dates!$B:$D,3,FALSE),"")</f>
        <v>2Q22</v>
      </c>
      <c r="AO73" s="19" t="str">
        <f>IFERROR(VLOOKUP(AO72,Dates!$B:$D,3,FALSE),"")</f>
        <v>3Q22</v>
      </c>
      <c r="AP73" s="19" t="str">
        <f>IFERROR(VLOOKUP(AP72,Dates!$B:$D,3,FALSE),"")</f>
        <v>4Q22</v>
      </c>
      <c r="AQ73" s="19" t="str">
        <f>IFERROR(VLOOKUP(AQ72,Dates!$B:$D,3,FALSE),"")</f>
        <v>1Q23</v>
      </c>
      <c r="AR73" s="19" t="str">
        <f>IFERROR(VLOOKUP(AR72,Dates!$B:$D,3,FALSE),"")</f>
        <v>2Q23</v>
      </c>
      <c r="AS73" s="19" t="str">
        <f>IFERROR(VLOOKUP(AS72,Dates!$B:$D,3,FALSE),"")</f>
        <v>3Q23</v>
      </c>
      <c r="AT73" s="19" t="str">
        <f>IFERROR(VLOOKUP(AT72,Dates!$B:$D,3,FALSE),"")</f>
        <v>4Q23</v>
      </c>
      <c r="AU73" s="20" t="str">
        <f>$G$3</f>
        <v>1Q24</v>
      </c>
    </row>
    <row r="74" spans="1:47">
      <c r="A74" s="17"/>
      <c r="B74" s="17"/>
      <c r="C74" s="17"/>
      <c r="D74" s="17"/>
      <c r="E74" s="17"/>
      <c r="F74" s="17"/>
      <c r="G74" s="17"/>
      <c r="H74" s="17"/>
      <c r="I74" s="17"/>
      <c r="J74" s="17"/>
      <c r="K74" s="17"/>
      <c r="L74" s="17"/>
      <c r="M74" s="17"/>
      <c r="N74" s="17"/>
      <c r="O74" s="17"/>
      <c r="P74" s="17"/>
      <c r="Q74" s="17"/>
      <c r="R74" s="17"/>
      <c r="S74" s="17"/>
      <c r="T74" s="17"/>
      <c r="U74" s="17"/>
      <c r="V74" s="17"/>
      <c r="W74" s="17"/>
      <c r="AA74" s="21" t="str">
        <f>'Domestic Mobile Operations'!A58</f>
        <v>Blended RPMB</v>
      </c>
      <c r="AB74" s="24">
        <f>IFERROR(INDEX('Domestic Mobile Operations'!$A:$AAU,MATCH($AA74,'Domestic Mobile Operations'!$A:$A,0),MATCH(AB73,'Domestic Mobile Operations'!$1:$1,0)),"")</f>
        <v>2.4799999999999999E-2</v>
      </c>
      <c r="AC74" s="24">
        <f>IFERROR(INDEX('Domestic Mobile Operations'!$A:$AAU,MATCH($AA74,'Domestic Mobile Operations'!$A:$A,0),MATCH(AC73,'Domestic Mobile Operations'!$1:$1,0)),"")</f>
        <v>2.3599999999999999E-2</v>
      </c>
      <c r="AD74" s="24">
        <f>IFERROR(INDEX('Domestic Mobile Operations'!$A:$AAU,MATCH($AA74,'Domestic Mobile Operations'!$A:$A,0),MATCH(AD73,'Domestic Mobile Operations'!$1:$1,0)),"")</f>
        <v>2.23E-2</v>
      </c>
      <c r="AE74" s="24">
        <f>IFERROR(INDEX('Domestic Mobile Operations'!$A:$AAU,MATCH($AA74,'Domestic Mobile Operations'!$A:$A,0),MATCH(AE73,'Domestic Mobile Operations'!$1:$1,0)),"")</f>
        <v>1.9E-2</v>
      </c>
      <c r="AF74" s="24">
        <f>IFERROR(INDEX('Domestic Mobile Operations'!$A:$AAU,MATCH($AA74,'Domestic Mobile Operations'!$A:$A,0),MATCH(AF73,'Domestic Mobile Operations'!$1:$1,0)),"")</f>
        <v>1.6E-2</v>
      </c>
      <c r="AG74" s="24">
        <f>IFERROR(INDEX('Domestic Mobile Operations'!$A:$AAU,MATCH($AA74,'Domestic Mobile Operations'!$A:$A,0),MATCH(AG73,'Domestic Mobile Operations'!$1:$1,0)),"")</f>
        <v>1.6E-2</v>
      </c>
      <c r="AH74" s="24">
        <f>IFERROR(INDEX('Domestic Mobile Operations'!$A:$AAU,MATCH($AA74,'Domestic Mobile Operations'!$A:$A,0),MATCH(AH73,'Domestic Mobile Operations'!$1:$1,0)),"")</f>
        <v>1.47E-2</v>
      </c>
      <c r="AI74" s="24">
        <f>IFERROR(INDEX('Domestic Mobile Operations'!$A:$AAU,MATCH($AA74,'Domestic Mobile Operations'!$A:$A,0),MATCH(AI73,'Domestic Mobile Operations'!$1:$1,0)),"")</f>
        <v>1.37E-2</v>
      </c>
      <c r="AJ74" s="24">
        <f>IFERROR(INDEX('Domestic Mobile Operations'!$A:$AAU,MATCH($AA74,'Domestic Mobile Operations'!$A:$A,0),MATCH(AJ73,'Domestic Mobile Operations'!$1:$1,0)),"")</f>
        <v>1.1599999999999999E-2</v>
      </c>
      <c r="AK74" s="24">
        <f>IFERROR(INDEX('Domestic Mobile Operations'!$A:$AAU,MATCH($AA74,'Domestic Mobile Operations'!$A:$A,0),MATCH(AK73,'Domestic Mobile Operations'!$1:$1,0)),"")</f>
        <v>1.04E-2</v>
      </c>
      <c r="AL74" s="24">
        <f>IFERROR(INDEX('Domestic Mobile Operations'!$A:$AAU,MATCH($AA74,'Domestic Mobile Operations'!$A:$A,0),MATCH(AL73,'Domestic Mobile Operations'!$1:$1,0)),"")</f>
        <v>9.7999999999999997E-3</v>
      </c>
      <c r="AM74" s="24">
        <f>IFERROR(INDEX('Domestic Mobile Operations'!$A:$AAU,MATCH($AA74,'Domestic Mobile Operations'!$A:$A,0),MATCH(AM73,'Domestic Mobile Operations'!$1:$1,0)),"")</f>
        <v>0</v>
      </c>
      <c r="AN74" s="24">
        <f>IFERROR(INDEX('Domestic Mobile Operations'!$A:$AAU,MATCH($AA74,'Domestic Mobile Operations'!$A:$A,0),MATCH(AN73,'Domestic Mobile Operations'!$1:$1,0)),"")</f>
        <v>0</v>
      </c>
      <c r="AO74" s="24">
        <f>IFERROR(INDEX('Domestic Mobile Operations'!$A:$AAU,MATCH($AA74,'Domestic Mobile Operations'!$A:$A,0),MATCH(AO73,'Domestic Mobile Operations'!$1:$1,0)),"")</f>
        <v>0</v>
      </c>
      <c r="AP74" s="24">
        <f>IFERROR(INDEX('Domestic Mobile Operations'!$A:$AAU,MATCH($AA74,'Domestic Mobile Operations'!$A:$A,0),MATCH(AP73,'Domestic Mobile Operations'!$1:$1,0)),"")</f>
        <v>0</v>
      </c>
      <c r="AQ74" s="24">
        <f>IFERROR(INDEX('Domestic Mobile Operations'!$A:$AAU,MATCH($AA74,'Domestic Mobile Operations'!$A:$A,0),MATCH(AQ73,'Domestic Mobile Operations'!$1:$1,0)),"")</f>
        <v>0</v>
      </c>
      <c r="AR74" s="24">
        <f>IFERROR(INDEX('Domestic Mobile Operations'!$A:$AAU,MATCH($AA74,'Domestic Mobile Operations'!$A:$A,0),MATCH(AR73,'Domestic Mobile Operations'!$1:$1,0)),"")</f>
        <v>0</v>
      </c>
      <c r="AS74" s="24">
        <f>IFERROR(INDEX('Domestic Mobile Operations'!$A:$AAU,MATCH($AA74,'Domestic Mobile Operations'!$A:$A,0),MATCH(AS73,'Domestic Mobile Operations'!$1:$1,0)),"")</f>
        <v>0</v>
      </c>
      <c r="AT74" s="24">
        <f>IFERROR(INDEX('Domestic Mobile Operations'!$A:$AAU,MATCH($AA74,'Domestic Mobile Operations'!$A:$A,0),MATCH(AT73,'Domestic Mobile Operations'!$1:$1,0)),"")</f>
        <v>0</v>
      </c>
      <c r="AU74" s="24">
        <f>IFERROR(INDEX('Domestic Mobile Operations'!$A:$AAU,MATCH($AA74,'Domestic Mobile Operations'!$A:$A,0),MATCH(AU73,'Domestic Mobile Operations'!$1:$1,0)),"")</f>
        <v>0</v>
      </c>
    </row>
    <row r="75" spans="1:47">
      <c r="A75" s="17"/>
      <c r="B75" s="17"/>
      <c r="C75" s="17"/>
      <c r="D75" s="17"/>
      <c r="E75" s="17"/>
      <c r="F75" s="17"/>
      <c r="G75" s="17"/>
      <c r="H75" s="17"/>
      <c r="I75" s="17"/>
      <c r="J75" s="17"/>
      <c r="K75" s="17"/>
      <c r="L75" s="17"/>
      <c r="M75" s="17"/>
      <c r="N75" s="17"/>
      <c r="O75" s="17"/>
      <c r="P75" s="17"/>
      <c r="Q75" s="17"/>
      <c r="R75" s="17"/>
      <c r="S75" s="17"/>
      <c r="T75" s="17"/>
      <c r="U75" s="17"/>
      <c r="V75" s="17"/>
      <c r="W75" s="17"/>
    </row>
    <row r="76" spans="1:47">
      <c r="A76" s="17"/>
      <c r="B76" s="17"/>
      <c r="C76" s="17"/>
      <c r="D76" s="17"/>
      <c r="E76" s="17"/>
      <c r="F76" s="17"/>
      <c r="G76" s="17"/>
      <c r="H76" s="17"/>
      <c r="I76" s="17"/>
      <c r="J76" s="17"/>
      <c r="K76" s="17"/>
      <c r="L76" s="17"/>
      <c r="M76" s="17"/>
      <c r="N76" s="17"/>
      <c r="O76" s="17"/>
      <c r="P76" s="17"/>
      <c r="Q76" s="17"/>
      <c r="R76" s="17"/>
      <c r="S76" s="17"/>
      <c r="T76" s="17"/>
      <c r="U76" s="17"/>
      <c r="V76" s="17"/>
      <c r="W76" s="17"/>
    </row>
    <row r="77" spans="1:47">
      <c r="A77" s="17"/>
      <c r="B77" s="17"/>
      <c r="C77" s="17"/>
      <c r="D77" s="17"/>
      <c r="E77" s="17"/>
      <c r="F77" s="17"/>
      <c r="G77" s="17"/>
      <c r="H77" s="17"/>
      <c r="I77" s="17"/>
      <c r="J77" s="17"/>
      <c r="K77" s="17"/>
      <c r="L77" s="17"/>
      <c r="M77" s="17"/>
      <c r="N77" s="17"/>
      <c r="O77" s="17"/>
      <c r="P77" s="17"/>
      <c r="Q77" s="17"/>
      <c r="R77" s="17"/>
      <c r="S77" s="17"/>
      <c r="T77" s="17"/>
      <c r="U77" s="17"/>
      <c r="V77" s="17"/>
      <c r="W77" s="17"/>
    </row>
    <row r="78" spans="1:47">
      <c r="A78" s="17"/>
      <c r="B78" s="17"/>
      <c r="C78" s="17"/>
      <c r="D78" s="17"/>
      <c r="E78" s="17"/>
      <c r="F78" s="17"/>
      <c r="G78" s="17"/>
      <c r="H78" s="17"/>
      <c r="I78" s="17"/>
      <c r="J78" s="17"/>
      <c r="K78" s="17"/>
      <c r="L78" s="17"/>
      <c r="M78" s="17"/>
      <c r="N78" s="17"/>
      <c r="O78" s="17"/>
      <c r="P78" s="17"/>
      <c r="Q78" s="17"/>
      <c r="R78" s="17"/>
      <c r="S78" s="17"/>
      <c r="T78" s="17"/>
      <c r="U78" s="17"/>
      <c r="V78" s="17"/>
      <c r="W78" s="17"/>
    </row>
    <row r="79" spans="1:47">
      <c r="A79" s="17"/>
      <c r="B79" s="17"/>
      <c r="C79" s="17"/>
      <c r="D79" s="17"/>
      <c r="E79" s="17"/>
      <c r="F79" s="17"/>
      <c r="G79" s="17"/>
      <c r="H79" s="17"/>
      <c r="I79" s="17"/>
      <c r="J79" s="17"/>
      <c r="K79" s="17"/>
      <c r="L79" s="17"/>
      <c r="M79" s="17"/>
      <c r="N79" s="17"/>
      <c r="O79" s="17"/>
      <c r="P79" s="17"/>
      <c r="Q79" s="17"/>
      <c r="R79" s="17"/>
      <c r="S79" s="17"/>
      <c r="T79" s="17"/>
      <c r="U79" s="17"/>
      <c r="V79" s="17"/>
      <c r="W79" s="17"/>
    </row>
    <row r="80" spans="1:47">
      <c r="A80" s="17"/>
      <c r="B80" s="17"/>
      <c r="C80" s="17"/>
      <c r="D80" s="17"/>
      <c r="E80" s="17"/>
      <c r="F80" s="17"/>
      <c r="G80" s="17"/>
      <c r="H80" s="17"/>
      <c r="I80" s="17"/>
      <c r="J80" s="17"/>
      <c r="K80" s="17"/>
      <c r="L80" s="17"/>
      <c r="M80" s="17"/>
      <c r="N80" s="17"/>
      <c r="O80" s="17"/>
      <c r="P80" s="17"/>
      <c r="Q80" s="17"/>
      <c r="R80" s="17"/>
      <c r="S80" s="17"/>
      <c r="T80" s="17"/>
      <c r="U80" s="17"/>
      <c r="V80" s="17"/>
      <c r="W80" s="17"/>
    </row>
    <row r="81" spans="1:47">
      <c r="A81" s="17"/>
      <c r="B81" s="17"/>
      <c r="C81" s="17"/>
      <c r="D81" s="17"/>
      <c r="E81" s="17"/>
      <c r="F81" s="17"/>
      <c r="G81" s="17"/>
      <c r="H81" s="17"/>
      <c r="I81" s="17"/>
      <c r="J81" s="17"/>
      <c r="K81" s="17"/>
      <c r="L81" s="17"/>
      <c r="M81" s="17"/>
      <c r="N81" s="17"/>
      <c r="O81" s="17"/>
      <c r="P81" s="17"/>
      <c r="Q81" s="17"/>
      <c r="R81" s="17"/>
      <c r="S81" s="17"/>
      <c r="T81" s="17"/>
      <c r="U81" s="17"/>
      <c r="V81" s="17"/>
      <c r="W81" s="17"/>
    </row>
    <row r="82" spans="1:47">
      <c r="A82" s="17"/>
      <c r="B82" s="17"/>
      <c r="C82" s="17"/>
      <c r="D82" s="17"/>
      <c r="E82" s="17"/>
      <c r="F82" s="17"/>
      <c r="G82" s="17"/>
      <c r="H82" s="17"/>
      <c r="I82" s="17"/>
      <c r="J82" s="17"/>
      <c r="K82" s="17"/>
      <c r="L82" s="17"/>
      <c r="M82" s="17"/>
      <c r="N82" s="17"/>
      <c r="O82" s="17"/>
      <c r="P82" s="17"/>
      <c r="Q82" s="17"/>
      <c r="R82" s="17"/>
      <c r="S82" s="17"/>
      <c r="T82" s="17"/>
      <c r="U82" s="17"/>
      <c r="V82" s="17"/>
      <c r="W82" s="17"/>
    </row>
    <row r="83" spans="1:47">
      <c r="A83" s="17"/>
      <c r="B83" s="17"/>
      <c r="C83" s="17"/>
      <c r="D83" s="17"/>
      <c r="E83" s="17"/>
      <c r="F83" s="17"/>
      <c r="G83" s="17"/>
      <c r="H83" s="17"/>
      <c r="I83" s="17"/>
      <c r="J83" s="17"/>
      <c r="K83" s="17"/>
      <c r="L83" s="17"/>
      <c r="M83" s="17"/>
      <c r="N83" s="17"/>
      <c r="O83" s="17"/>
      <c r="P83" s="17"/>
      <c r="Q83" s="17"/>
      <c r="R83" s="17"/>
      <c r="S83" s="17"/>
      <c r="T83" s="17"/>
      <c r="U83" s="17"/>
      <c r="V83" s="17"/>
      <c r="W83" s="17"/>
    </row>
    <row r="84" spans="1:47">
      <c r="A84" s="17"/>
      <c r="B84" s="17"/>
      <c r="C84" s="17"/>
      <c r="D84" s="17"/>
      <c r="E84" s="17"/>
      <c r="F84" s="17"/>
      <c r="G84" s="17"/>
      <c r="H84" s="17"/>
      <c r="I84" s="17"/>
      <c r="J84" s="17"/>
      <c r="K84" s="17"/>
      <c r="L84" s="17"/>
      <c r="M84" s="17"/>
      <c r="N84" s="17"/>
      <c r="O84" s="17"/>
      <c r="P84" s="17"/>
      <c r="Q84" s="17"/>
      <c r="R84" s="17"/>
      <c r="S84" s="17"/>
      <c r="T84" s="17"/>
      <c r="U84" s="17"/>
      <c r="V84" s="17"/>
      <c r="W84" s="17"/>
    </row>
    <row r="85" spans="1:47">
      <c r="A85" s="17"/>
      <c r="B85" s="17"/>
      <c r="C85" s="17"/>
      <c r="D85" s="17"/>
      <c r="E85" s="17"/>
      <c r="F85" s="17"/>
      <c r="G85" s="17"/>
      <c r="H85" s="17"/>
      <c r="I85" s="17"/>
      <c r="J85" s="17"/>
      <c r="K85" s="17"/>
      <c r="L85" s="17"/>
      <c r="M85" s="17"/>
      <c r="N85" s="17"/>
      <c r="O85" s="17"/>
      <c r="P85" s="17"/>
      <c r="Q85" s="17"/>
      <c r="R85" s="17"/>
      <c r="S85" s="17"/>
      <c r="T85" s="17"/>
      <c r="U85" s="17"/>
      <c r="V85" s="17"/>
      <c r="W85" s="17"/>
    </row>
    <row r="86" spans="1:47">
      <c r="A86" s="17"/>
      <c r="B86" s="17"/>
      <c r="C86" s="17"/>
      <c r="D86" s="17"/>
      <c r="E86" s="17"/>
      <c r="F86" s="17"/>
      <c r="G86" s="17"/>
      <c r="H86" s="17"/>
      <c r="I86" s="17"/>
      <c r="J86" s="17"/>
      <c r="K86" s="17"/>
      <c r="L86" s="17"/>
      <c r="M86" s="17"/>
      <c r="N86" s="17"/>
      <c r="O86" s="17"/>
      <c r="P86" s="17"/>
      <c r="Q86" s="17"/>
      <c r="R86" s="17"/>
      <c r="S86" s="17"/>
      <c r="T86" s="17"/>
      <c r="U86" s="17"/>
      <c r="V86" s="17"/>
      <c r="W86" s="17"/>
    </row>
    <row r="87" spans="1:47">
      <c r="A87" s="17"/>
      <c r="B87" s="17"/>
      <c r="C87" s="17"/>
      <c r="D87" s="17"/>
      <c r="E87" s="17"/>
      <c r="F87" s="17"/>
      <c r="G87" s="17"/>
      <c r="H87" s="17"/>
      <c r="I87" s="17"/>
      <c r="J87" s="17"/>
      <c r="K87" s="17"/>
      <c r="L87" s="17"/>
      <c r="M87" s="17"/>
      <c r="N87" s="17"/>
      <c r="O87" s="17"/>
      <c r="P87" s="17"/>
      <c r="Q87" s="17"/>
      <c r="R87" s="17"/>
      <c r="S87" s="17"/>
      <c r="T87" s="17"/>
      <c r="U87" s="17"/>
      <c r="V87" s="17"/>
      <c r="W87" s="17"/>
    </row>
    <row r="88" spans="1:47">
      <c r="A88" s="58" t="s">
        <v>29</v>
      </c>
      <c r="B88" s="58" t="s">
        <v>188</v>
      </c>
      <c r="C88" s="58"/>
      <c r="D88" s="58"/>
      <c r="E88" s="58"/>
      <c r="F88" s="58"/>
      <c r="G88" s="58"/>
      <c r="H88" s="58"/>
      <c r="I88" s="58"/>
      <c r="J88" s="58"/>
      <c r="K88" s="58" t="s">
        <v>30</v>
      </c>
      <c r="L88" s="58" t="s">
        <v>58</v>
      </c>
      <c r="M88" s="58"/>
      <c r="N88" s="58"/>
      <c r="O88" s="58"/>
      <c r="P88" s="58"/>
      <c r="Q88" s="58"/>
      <c r="R88" s="58"/>
      <c r="S88" s="58"/>
      <c r="T88" s="58"/>
      <c r="U88" s="17"/>
      <c r="V88" s="17"/>
      <c r="W88" s="17"/>
    </row>
    <row r="89" spans="1:47">
      <c r="A89" s="17"/>
      <c r="B89" s="17"/>
      <c r="C89" s="17"/>
      <c r="D89" s="17"/>
      <c r="E89" s="17"/>
      <c r="F89" s="17"/>
      <c r="G89" s="17"/>
      <c r="H89" s="17"/>
      <c r="I89" s="17"/>
      <c r="J89" s="17"/>
      <c r="K89" s="17"/>
      <c r="L89" s="17"/>
      <c r="M89" s="17"/>
      <c r="N89" s="17"/>
      <c r="O89" s="17"/>
      <c r="P89" s="17"/>
      <c r="Q89" s="17"/>
      <c r="R89" s="17"/>
      <c r="S89" s="17"/>
      <c r="T89" s="17"/>
      <c r="U89" s="17"/>
      <c r="V89" s="17"/>
      <c r="W89" s="17"/>
    </row>
    <row r="90" spans="1:47">
      <c r="A90" s="17"/>
      <c r="B90" s="17"/>
      <c r="C90" s="17"/>
      <c r="D90" s="17"/>
      <c r="E90" s="17"/>
      <c r="F90" s="17"/>
      <c r="G90" s="17"/>
      <c r="H90" s="17"/>
      <c r="I90" s="17"/>
      <c r="J90" s="17"/>
      <c r="K90" s="17"/>
      <c r="L90" s="17"/>
      <c r="M90" s="17"/>
      <c r="N90" s="17"/>
      <c r="O90" s="17"/>
      <c r="P90" s="17"/>
      <c r="Q90" s="17"/>
      <c r="R90" s="17"/>
      <c r="S90" s="17"/>
      <c r="T90" s="17"/>
      <c r="U90" s="17"/>
      <c r="V90" s="17"/>
      <c r="W90" s="17"/>
      <c r="AB90" s="19">
        <f t="shared" ref="AB90:AT90" si="7">AC90-1</f>
        <v>30</v>
      </c>
      <c r="AC90" s="19">
        <f t="shared" si="7"/>
        <v>31</v>
      </c>
      <c r="AD90" s="19">
        <f t="shared" si="7"/>
        <v>32</v>
      </c>
      <c r="AE90" s="19">
        <f t="shared" si="7"/>
        <v>33</v>
      </c>
      <c r="AF90" s="19">
        <f t="shared" si="7"/>
        <v>34</v>
      </c>
      <c r="AG90" s="19">
        <f t="shared" si="7"/>
        <v>35</v>
      </c>
      <c r="AH90" s="19">
        <f t="shared" si="7"/>
        <v>36</v>
      </c>
      <c r="AI90" s="19">
        <f t="shared" si="7"/>
        <v>37</v>
      </c>
      <c r="AJ90" s="19">
        <f t="shared" si="7"/>
        <v>38</v>
      </c>
      <c r="AK90" s="19">
        <f t="shared" si="7"/>
        <v>39</v>
      </c>
      <c r="AL90" s="19">
        <f t="shared" si="7"/>
        <v>40</v>
      </c>
      <c r="AM90" s="19">
        <f t="shared" si="7"/>
        <v>41</v>
      </c>
      <c r="AN90" s="19">
        <f t="shared" si="7"/>
        <v>42</v>
      </c>
      <c r="AO90" s="19">
        <f t="shared" si="7"/>
        <v>43</v>
      </c>
      <c r="AP90" s="19">
        <f t="shared" si="7"/>
        <v>44</v>
      </c>
      <c r="AQ90" s="19">
        <f t="shared" si="7"/>
        <v>45</v>
      </c>
      <c r="AR90" s="19">
        <f t="shared" si="7"/>
        <v>46</v>
      </c>
      <c r="AS90" s="19">
        <f t="shared" si="7"/>
        <v>47</v>
      </c>
      <c r="AT90" s="19">
        <f t="shared" si="7"/>
        <v>48</v>
      </c>
      <c r="AU90" s="19">
        <f>VLOOKUP(AU91,Dates!$A:$D,2,FALSE)</f>
        <v>49</v>
      </c>
    </row>
    <row r="91" spans="1:47">
      <c r="A91" s="17"/>
      <c r="B91" s="17"/>
      <c r="C91" s="17"/>
      <c r="D91" s="17"/>
      <c r="E91" s="17"/>
      <c r="F91" s="17"/>
      <c r="G91" s="17"/>
      <c r="H91" s="17"/>
      <c r="I91" s="17"/>
      <c r="J91" s="17"/>
      <c r="K91" s="17"/>
      <c r="L91" s="17"/>
      <c r="M91" s="17"/>
      <c r="N91" s="17"/>
      <c r="O91" s="17"/>
      <c r="P91" s="17"/>
      <c r="Q91" s="17"/>
      <c r="R91" s="17"/>
      <c r="S91" s="17"/>
      <c r="T91" s="17"/>
      <c r="U91" s="17"/>
      <c r="V91" s="17"/>
      <c r="W91" s="17"/>
      <c r="AB91" s="19" t="str">
        <f>IFERROR(VLOOKUP(AB90,Dates!$B:$D,3,FALSE),"")</f>
        <v>2Q19</v>
      </c>
      <c r="AC91" s="19" t="str">
        <f>IFERROR(VLOOKUP(AC90,Dates!$B:$D,3,FALSE),"")</f>
        <v>3Q19</v>
      </c>
      <c r="AD91" s="19" t="str">
        <f>IFERROR(VLOOKUP(AD90,Dates!$B:$D,3,FALSE),"")</f>
        <v>4Q19</v>
      </c>
      <c r="AE91" s="19" t="str">
        <f>IFERROR(VLOOKUP(AE90,Dates!$B:$D,3,FALSE),"")</f>
        <v>1Q20</v>
      </c>
      <c r="AF91" s="19" t="str">
        <f>IFERROR(VLOOKUP(AF90,Dates!$B:$D,3,FALSE),"")</f>
        <v>2Q20</v>
      </c>
      <c r="AG91" s="19" t="str">
        <f>IFERROR(VLOOKUP(AG90,Dates!$B:$D,3,FALSE),"")</f>
        <v>3Q20</v>
      </c>
      <c r="AH91" s="19" t="str">
        <f>IFERROR(VLOOKUP(AH90,Dates!$B:$D,3,FALSE),"")</f>
        <v>4Q20</v>
      </c>
      <c r="AI91" s="19" t="str">
        <f>IFERROR(VLOOKUP(AI90,Dates!$B:$D,3,FALSE),"")</f>
        <v>1Q21</v>
      </c>
      <c r="AJ91" s="19" t="str">
        <f>IFERROR(VLOOKUP(AJ90,Dates!$B:$D,3,FALSE),"")</f>
        <v>2Q21</v>
      </c>
      <c r="AK91" s="19" t="str">
        <f>IFERROR(VLOOKUP(AK90,Dates!$B:$D,3,FALSE),"")</f>
        <v>3Q21</v>
      </c>
      <c r="AL91" s="19" t="str">
        <f>IFERROR(VLOOKUP(AL90,Dates!$B:$D,3,FALSE),"")</f>
        <v>4Q21</v>
      </c>
      <c r="AM91" s="19" t="str">
        <f>IFERROR(VLOOKUP(AM90,Dates!$B:$D,3,FALSE),"")</f>
        <v>1Q22</v>
      </c>
      <c r="AN91" s="19" t="str">
        <f>IFERROR(VLOOKUP(AN90,Dates!$B:$D,3,FALSE),"")</f>
        <v>2Q22</v>
      </c>
      <c r="AO91" s="19" t="str">
        <f>IFERROR(VLOOKUP(AO90,Dates!$B:$D,3,FALSE),"")</f>
        <v>3Q22</v>
      </c>
      <c r="AP91" s="19" t="str">
        <f>IFERROR(VLOOKUP(AP90,Dates!$B:$D,3,FALSE),"")</f>
        <v>4Q22</v>
      </c>
      <c r="AQ91" s="19" t="str">
        <f>IFERROR(VLOOKUP(AQ90,Dates!$B:$D,3,FALSE),"")</f>
        <v>1Q23</v>
      </c>
      <c r="AR91" s="19" t="str">
        <f>IFERROR(VLOOKUP(AR90,Dates!$B:$D,3,FALSE),"")</f>
        <v>2Q23</v>
      </c>
      <c r="AS91" s="19" t="str">
        <f>IFERROR(VLOOKUP(AS90,Dates!$B:$D,3,FALSE),"")</f>
        <v>3Q23</v>
      </c>
      <c r="AT91" s="19" t="str">
        <f>IFERROR(VLOOKUP(AT90,Dates!$B:$D,3,FALSE),"")</f>
        <v>4Q23</v>
      </c>
      <c r="AU91" s="20" t="str">
        <f>$G$3</f>
        <v>1Q24</v>
      </c>
    </row>
    <row r="92" spans="1:47">
      <c r="A92" s="17"/>
      <c r="B92" s="17"/>
      <c r="C92" s="17"/>
      <c r="D92" s="17"/>
      <c r="E92" s="17"/>
      <c r="F92" s="17"/>
      <c r="G92" s="17"/>
      <c r="H92" s="17"/>
      <c r="I92" s="17"/>
      <c r="J92" s="17"/>
      <c r="K92" s="17"/>
      <c r="L92" s="17"/>
      <c r="M92" s="17"/>
      <c r="N92" s="17"/>
      <c r="O92" s="17"/>
      <c r="P92" s="17"/>
      <c r="Q92" s="17"/>
      <c r="R92" s="17"/>
      <c r="S92" s="17"/>
      <c r="T92" s="17"/>
      <c r="U92" s="17"/>
      <c r="V92" s="17"/>
      <c r="W92" s="17"/>
      <c r="AA92" s="21" t="str">
        <f>'Domestic Mobile Operations'!A108</f>
        <v xml:space="preserve">Total Traffic </v>
      </c>
      <c r="AB92" s="23">
        <f>IFERROR(INDEX('Domestic Mobile Operations'!$A:$AAU,MATCH($AA92,'Domestic Mobile Operations'!$A:$A,0),MATCH(AB91,'Domestic Mobile Operations'!$1:$1,0)),"")</f>
        <v>901228.73400000005</v>
      </c>
      <c r="AC92" s="23">
        <f>IFERROR(INDEX('Domestic Mobile Operations'!$A:$AAU,MATCH($AA92,'Domestic Mobile Operations'!$A:$A,0),MATCH(AC91,'Domestic Mobile Operations'!$1:$1,0)),"")</f>
        <v>965477.77919999987</v>
      </c>
      <c r="AD92" s="23">
        <f>IFERROR(INDEX('Domestic Mobile Operations'!$A:$AAU,MATCH($AA92,'Domestic Mobile Operations'!$A:$A,0),MATCH(AD91,'Domestic Mobile Operations'!$1:$1,0)),"")</f>
        <v>1037270.3054399999</v>
      </c>
      <c r="AE92" s="23">
        <f>IFERROR(INDEX('Domestic Mobile Operations'!$A:$AAU,MATCH($AA92,'Domestic Mobile Operations'!$A:$A,0),MATCH(AE91,'Domestic Mobile Operations'!$1:$1,0)),"")</f>
        <v>1177924.62249</v>
      </c>
      <c r="AF92" s="23">
        <f>IFERROR(INDEX('Domestic Mobile Operations'!$A:$AAU,MATCH($AA92,'Domestic Mobile Operations'!$A:$A,0),MATCH(AF91,'Domestic Mobile Operations'!$1:$1,0)),"")</f>
        <v>1401646.5660000001</v>
      </c>
      <c r="AG92" s="23">
        <f>IFERROR(INDEX('Domestic Mobile Operations'!$A:$AAU,MATCH($AA92,'Domestic Mobile Operations'!$A:$A,0),MATCH(AG91,'Domestic Mobile Operations'!$1:$1,0)),"")</f>
        <v>1384241.94096</v>
      </c>
      <c r="AH92" s="23">
        <f>IFERROR(INDEX('Domestic Mobile Operations'!$A:$AAU,MATCH($AA92,'Domestic Mobile Operations'!$A:$A,0),MATCH(AH91,'Domestic Mobile Operations'!$1:$1,0)),"")</f>
        <v>1492470.6624</v>
      </c>
      <c r="AI92" s="23">
        <f>IFERROR(INDEX('Domestic Mobile Operations'!$A:$AAU,MATCH($AA92,'Domestic Mobile Operations'!$A:$A,0),MATCH(AI91,'Domestic Mobile Operations'!$1:$1,0)),"")</f>
        <v>1621991.449665</v>
      </c>
      <c r="AJ92" s="23">
        <f>IFERROR(INDEX('Domestic Mobile Operations'!$A:$AAU,MATCH($AA92,'Domestic Mobile Operations'!$A:$A,0),MATCH(AJ91,'Domestic Mobile Operations'!$1:$1,0)),"")</f>
        <v>1905145.7356140001</v>
      </c>
      <c r="AK92" s="23">
        <f>IFERROR(INDEX('Domestic Mobile Operations'!$A:$AAU,MATCH($AA92,'Domestic Mobile Operations'!$A:$A,0),MATCH(AK91,'Domestic Mobile Operations'!$1:$1,0)),"")</f>
        <v>2154884.09136</v>
      </c>
      <c r="AL92" s="23">
        <f>IFERROR(INDEX('Domestic Mobile Operations'!$A:$AAU,MATCH($AA92,'Domestic Mobile Operations'!$A:$A,0),MATCH(AL91,'Domestic Mobile Operations'!$1:$1,0)),"")</f>
        <v>2323339.8304499998</v>
      </c>
      <c r="AM92" s="23">
        <f>IFERROR(INDEX('Domestic Mobile Operations'!$A:$AAU,MATCH($AA92,'Domestic Mobile Operations'!$A:$A,0),MATCH(AM91,'Domestic Mobile Operations'!$1:$1,0)),"")</f>
        <v>2492651.952</v>
      </c>
      <c r="AN92" s="23">
        <f>IFERROR(INDEX('Domestic Mobile Operations'!$A:$AAU,MATCH($AA92,'Domestic Mobile Operations'!$A:$A,0),MATCH(AN91,'Domestic Mobile Operations'!$1:$1,0)),"")</f>
        <v>2675658.7199999997</v>
      </c>
      <c r="AO92" s="23">
        <f>IFERROR(INDEX('Domestic Mobile Operations'!$A:$AAU,MATCH($AA92,'Domestic Mobile Operations'!$A:$A,0),MATCH(AO91,'Domestic Mobile Operations'!$1:$1,0)),"")</f>
        <v>2838331.2719999999</v>
      </c>
      <c r="AP92" s="23">
        <f>IFERROR(INDEX('Domestic Mobile Operations'!$A:$AAU,MATCH($AA92,'Domestic Mobile Operations'!$A:$A,0),MATCH(AP91,'Domestic Mobile Operations'!$1:$1,0)),"")</f>
        <v>3087248.9445000002</v>
      </c>
      <c r="AQ92" s="23">
        <f>IFERROR(INDEX('Domestic Mobile Operations'!$A:$AAU,MATCH($AA92,'Domestic Mobile Operations'!$A:$A,0),MATCH(AQ91,'Domestic Mobile Operations'!$1:$1,0)),"")</f>
        <v>3232166.6880000001</v>
      </c>
      <c r="AR92" s="23">
        <f>IFERROR(INDEX('Domestic Mobile Operations'!$A:$AAU,MATCH($AA92,'Domestic Mobile Operations'!$A:$A,0),MATCH(AR91,'Domestic Mobile Operations'!$1:$1,0)),"")</f>
        <v>3161620.6415999997</v>
      </c>
      <c r="AS92" s="23">
        <f>IFERROR(INDEX('Domestic Mobile Operations'!$A:$AAU,MATCH($AA92,'Domestic Mobile Operations'!$A:$A,0),MATCH(AS91,'Domestic Mobile Operations'!$1:$1,0)),"")</f>
        <v>3212379.8190000001</v>
      </c>
      <c r="AT92" s="23">
        <f>IFERROR(INDEX('Domestic Mobile Operations'!$A:$AAU,MATCH($AA92,'Domestic Mobile Operations'!$A:$A,0),MATCH(AT91,'Domestic Mobile Operations'!$1:$1,0)),"")</f>
        <v>3101420.4599999995</v>
      </c>
      <c r="AU92" s="23">
        <f>IFERROR(INDEX('Domestic Mobile Operations'!$A:$AAU,MATCH($AA92,'Domestic Mobile Operations'!$A:$A,0),MATCH(AU91,'Domestic Mobile Operations'!$1:$1,0)),"")</f>
        <v>3084055.5000000005</v>
      </c>
    </row>
    <row r="93" spans="1:47">
      <c r="A93" s="17"/>
      <c r="B93" s="17"/>
      <c r="C93" s="17"/>
      <c r="D93" s="17"/>
      <c r="E93" s="17"/>
      <c r="F93" s="17"/>
      <c r="G93" s="17"/>
      <c r="H93" s="17"/>
      <c r="I93" s="17"/>
      <c r="J93" s="17"/>
      <c r="K93" s="17"/>
      <c r="L93" s="17"/>
      <c r="M93" s="17"/>
      <c r="N93" s="17"/>
      <c r="O93" s="17"/>
      <c r="P93" s="17"/>
      <c r="Q93" s="17"/>
      <c r="R93" s="17"/>
      <c r="S93" s="17"/>
      <c r="T93" s="17"/>
      <c r="U93" s="17"/>
      <c r="V93" s="17"/>
      <c r="W93" s="17"/>
    </row>
    <row r="94" spans="1:47">
      <c r="A94" s="17"/>
      <c r="B94" s="17"/>
      <c r="C94" s="17"/>
      <c r="D94" s="17"/>
      <c r="E94" s="17"/>
      <c r="F94" s="17"/>
      <c r="G94" s="17"/>
      <c r="H94" s="17"/>
      <c r="I94" s="17"/>
      <c r="J94" s="17"/>
      <c r="K94" s="17"/>
      <c r="L94" s="17"/>
      <c r="M94" s="17"/>
      <c r="N94" s="17"/>
      <c r="O94" s="17"/>
      <c r="P94" s="17"/>
      <c r="Q94" s="17"/>
      <c r="R94" s="17"/>
      <c r="S94" s="17"/>
      <c r="T94" s="17"/>
      <c r="U94" s="17"/>
      <c r="V94" s="17"/>
      <c r="W94" s="17"/>
    </row>
    <row r="95" spans="1:47">
      <c r="A95" s="17"/>
      <c r="B95" s="17"/>
      <c r="C95" s="17"/>
      <c r="D95" s="17"/>
      <c r="E95" s="17"/>
      <c r="F95" s="17"/>
      <c r="G95" s="17"/>
      <c r="H95" s="17"/>
      <c r="I95" s="17"/>
      <c r="J95" s="17"/>
      <c r="K95" s="17"/>
      <c r="L95" s="17"/>
      <c r="M95" s="17"/>
      <c r="N95" s="17"/>
      <c r="O95" s="17"/>
      <c r="P95" s="17"/>
      <c r="Q95" s="17"/>
      <c r="R95" s="17"/>
      <c r="S95" s="17"/>
      <c r="T95" s="17"/>
      <c r="U95" s="17"/>
      <c r="V95" s="17"/>
      <c r="W95" s="17"/>
    </row>
    <row r="96" spans="1:47">
      <c r="A96" s="17"/>
      <c r="B96" s="17"/>
      <c r="C96" s="17"/>
      <c r="D96" s="17"/>
      <c r="E96" s="17"/>
      <c r="F96" s="17"/>
      <c r="G96" s="17"/>
      <c r="H96" s="17"/>
      <c r="I96" s="17"/>
      <c r="J96" s="17"/>
      <c r="K96" s="17"/>
      <c r="L96" s="17"/>
      <c r="M96" s="17"/>
      <c r="N96" s="17"/>
      <c r="O96" s="17"/>
      <c r="P96" s="17"/>
      <c r="Q96" s="17"/>
      <c r="R96" s="17"/>
      <c r="S96" s="17"/>
      <c r="T96" s="17"/>
      <c r="U96" s="17"/>
      <c r="V96" s="17"/>
      <c r="W96" s="17"/>
      <c r="AB96" s="19">
        <f t="shared" ref="AB96:AT96" si="8">AC96-1</f>
        <v>30</v>
      </c>
      <c r="AC96" s="19">
        <f t="shared" si="8"/>
        <v>31</v>
      </c>
      <c r="AD96" s="19">
        <f t="shared" si="8"/>
        <v>32</v>
      </c>
      <c r="AE96" s="19">
        <f t="shared" si="8"/>
        <v>33</v>
      </c>
      <c r="AF96" s="19">
        <f t="shared" si="8"/>
        <v>34</v>
      </c>
      <c r="AG96" s="19">
        <f t="shared" si="8"/>
        <v>35</v>
      </c>
      <c r="AH96" s="19">
        <f t="shared" si="8"/>
        <v>36</v>
      </c>
      <c r="AI96" s="19">
        <f t="shared" si="8"/>
        <v>37</v>
      </c>
      <c r="AJ96" s="19">
        <f t="shared" si="8"/>
        <v>38</v>
      </c>
      <c r="AK96" s="19">
        <f t="shared" si="8"/>
        <v>39</v>
      </c>
      <c r="AL96" s="19">
        <f t="shared" si="8"/>
        <v>40</v>
      </c>
      <c r="AM96" s="19">
        <f t="shared" si="8"/>
        <v>41</v>
      </c>
      <c r="AN96" s="19">
        <f t="shared" si="8"/>
        <v>42</v>
      </c>
      <c r="AO96" s="19">
        <f t="shared" si="8"/>
        <v>43</v>
      </c>
      <c r="AP96" s="19">
        <f t="shared" si="8"/>
        <v>44</v>
      </c>
      <c r="AQ96" s="19">
        <f t="shared" si="8"/>
        <v>45</v>
      </c>
      <c r="AR96" s="19">
        <f t="shared" si="8"/>
        <v>46</v>
      </c>
      <c r="AS96" s="19">
        <f t="shared" si="8"/>
        <v>47</v>
      </c>
      <c r="AT96" s="19">
        <f t="shared" si="8"/>
        <v>48</v>
      </c>
      <c r="AU96" s="19">
        <f>VLOOKUP(AU97,Dates!$A:$D,2,FALSE)</f>
        <v>49</v>
      </c>
    </row>
    <row r="97" spans="1:47">
      <c r="A97" s="17"/>
      <c r="B97" s="17"/>
      <c r="C97" s="17"/>
      <c r="D97" s="17"/>
      <c r="E97" s="17"/>
      <c r="F97" s="17"/>
      <c r="G97" s="17"/>
      <c r="H97" s="17"/>
      <c r="I97" s="17"/>
      <c r="J97" s="17"/>
      <c r="K97" s="17"/>
      <c r="L97" s="17"/>
      <c r="M97" s="17"/>
      <c r="N97" s="17"/>
      <c r="O97" s="17"/>
      <c r="P97" s="17"/>
      <c r="Q97" s="17"/>
      <c r="R97" s="17"/>
      <c r="S97" s="17"/>
      <c r="T97" s="17"/>
      <c r="U97" s="17"/>
      <c r="V97" s="17"/>
      <c r="W97" s="17"/>
      <c r="AB97" s="19" t="str">
        <f>IFERROR(VLOOKUP(AB96,Dates!$B:$D,3,FALSE),"")</f>
        <v>2Q19</v>
      </c>
      <c r="AC97" s="19" t="str">
        <f>IFERROR(VLOOKUP(AC96,Dates!$B:$D,3,FALSE),"")</f>
        <v>3Q19</v>
      </c>
      <c r="AD97" s="19" t="str">
        <f>IFERROR(VLOOKUP(AD96,Dates!$B:$D,3,FALSE),"")</f>
        <v>4Q19</v>
      </c>
      <c r="AE97" s="19" t="str">
        <f>IFERROR(VLOOKUP(AE96,Dates!$B:$D,3,FALSE),"")</f>
        <v>1Q20</v>
      </c>
      <c r="AF97" s="19" t="str">
        <f>IFERROR(VLOOKUP(AF96,Dates!$B:$D,3,FALSE),"")</f>
        <v>2Q20</v>
      </c>
      <c r="AG97" s="19" t="str">
        <f>IFERROR(VLOOKUP(AG96,Dates!$B:$D,3,FALSE),"")</f>
        <v>3Q20</v>
      </c>
      <c r="AH97" s="19" t="str">
        <f>IFERROR(VLOOKUP(AH96,Dates!$B:$D,3,FALSE),"")</f>
        <v>4Q20</v>
      </c>
      <c r="AI97" s="19" t="str">
        <f>IFERROR(VLOOKUP(AI96,Dates!$B:$D,3,FALSE),"")</f>
        <v>1Q21</v>
      </c>
      <c r="AJ97" s="19" t="str">
        <f>IFERROR(VLOOKUP(AJ96,Dates!$B:$D,3,FALSE),"")</f>
        <v>2Q21</v>
      </c>
      <c r="AK97" s="19" t="str">
        <f>IFERROR(VLOOKUP(AK96,Dates!$B:$D,3,FALSE),"")</f>
        <v>3Q21</v>
      </c>
      <c r="AL97" s="19" t="str">
        <f>IFERROR(VLOOKUP(AL96,Dates!$B:$D,3,FALSE),"")</f>
        <v>4Q21</v>
      </c>
      <c r="AM97" s="19" t="str">
        <f>IFERROR(VLOOKUP(AM96,Dates!$B:$D,3,FALSE),"")</f>
        <v>1Q22</v>
      </c>
      <c r="AN97" s="19" t="str">
        <f>IFERROR(VLOOKUP(AN96,Dates!$B:$D,3,FALSE),"")</f>
        <v>2Q22</v>
      </c>
      <c r="AO97" s="19" t="str">
        <f>IFERROR(VLOOKUP(AO96,Dates!$B:$D,3,FALSE),"")</f>
        <v>3Q22</v>
      </c>
      <c r="AP97" s="19" t="str">
        <f>IFERROR(VLOOKUP(AP96,Dates!$B:$D,3,FALSE),"")</f>
        <v>4Q22</v>
      </c>
      <c r="AQ97" s="19" t="str">
        <f>IFERROR(VLOOKUP(AQ96,Dates!$B:$D,3,FALSE),"")</f>
        <v>1Q23</v>
      </c>
      <c r="AR97" s="19" t="str">
        <f>IFERROR(VLOOKUP(AR96,Dates!$B:$D,3,FALSE),"")</f>
        <v>2Q23</v>
      </c>
      <c r="AS97" s="19" t="str">
        <f>IFERROR(VLOOKUP(AS96,Dates!$B:$D,3,FALSE),"")</f>
        <v>3Q23</v>
      </c>
      <c r="AT97" s="19" t="str">
        <f>IFERROR(VLOOKUP(AT96,Dates!$B:$D,3,FALSE),"")</f>
        <v>4Q23</v>
      </c>
      <c r="AU97" s="20" t="str">
        <f>$G$3</f>
        <v>1Q24</v>
      </c>
    </row>
    <row r="98" spans="1:47">
      <c r="A98" s="17"/>
      <c r="B98" s="17"/>
      <c r="C98" s="17"/>
      <c r="D98" s="17"/>
      <c r="E98" s="17"/>
      <c r="F98" s="17"/>
      <c r="G98" s="17"/>
      <c r="H98" s="17"/>
      <c r="I98" s="17"/>
      <c r="J98" s="17"/>
      <c r="K98" s="17"/>
      <c r="L98" s="17"/>
      <c r="M98" s="17"/>
      <c r="N98" s="17"/>
      <c r="O98" s="17"/>
      <c r="P98" s="17"/>
      <c r="Q98" s="17"/>
      <c r="R98" s="17"/>
      <c r="S98" s="17"/>
      <c r="T98" s="17"/>
      <c r="U98" s="17"/>
      <c r="V98" s="17"/>
      <c r="W98" s="17"/>
      <c r="AA98" s="21" t="str">
        <f>'Domestic Mobile Operations'!A109</f>
        <v>Total Traffic Growth</v>
      </c>
      <c r="AB98" s="25">
        <f>IFERROR(INDEX('Domestic Mobile Operations'!$A:$AAU,MATCH($AA98,'Domestic Mobile Operations'!$A:$A,0),MATCH(AB97,'Domestic Mobile Operations'!$1:$1,0)),"")</f>
        <v>0.38008858979396276</v>
      </c>
      <c r="AC98" s="25">
        <f>IFERROR(INDEX('Domestic Mobile Operations'!$A:$AAU,MATCH($AA98,'Domestic Mobile Operations'!$A:$A,0),MATCH(AC97,'Domestic Mobile Operations'!$1:$1,0)),"")</f>
        <v>0.28511301456768279</v>
      </c>
      <c r="AD98" s="25">
        <f>IFERROR(INDEX('Domestic Mobile Operations'!$A:$AAU,MATCH($AA98,'Domestic Mobile Operations'!$A:$A,0),MATCH(AD97,'Domestic Mobile Operations'!$1:$1,0)),"")</f>
        <v>0.24273942216223099</v>
      </c>
      <c r="AE98" s="25">
        <f>IFERROR(INDEX('Domestic Mobile Operations'!$A:$AAU,MATCH($AA98,'Domestic Mobile Operations'!$A:$A,0),MATCH(AE97,'Domestic Mobile Operations'!$1:$1,0)),"")</f>
        <v>0.33890246930906498</v>
      </c>
      <c r="AF98" s="25">
        <f>IFERROR(INDEX('Domestic Mobile Operations'!$A:$AAU,MATCH($AA98,'Domestic Mobile Operations'!$A:$A,0),MATCH(AF97,'Domestic Mobile Operations'!$1:$1,0)),"")</f>
        <v>0.55526173669469348</v>
      </c>
      <c r="AG98" s="25">
        <f>IFERROR(INDEX('Domestic Mobile Operations'!$A:$AAU,MATCH($AA98,'Domestic Mobile Operations'!$A:$A,0),MATCH(AG97,'Domestic Mobile Operations'!$1:$1,0)),"")</f>
        <v>0.43373775221112854</v>
      </c>
      <c r="AH98" s="25">
        <f>IFERROR(INDEX('Domestic Mobile Operations'!$A:$AAU,MATCH($AA98,'Domestic Mobile Operations'!$A:$A,0),MATCH(AH97,'Domestic Mobile Operations'!$1:$1,0)),"")</f>
        <v>0.43884448882098148</v>
      </c>
      <c r="AI98" s="25">
        <f>IFERROR(INDEX('Domestic Mobile Operations'!$A:$AAU,MATCH($AA98,'Domestic Mobile Operations'!$A:$A,0),MATCH(AI97,'Domestic Mobile Operations'!$1:$1,0)),"")</f>
        <v>0.37699086910696611</v>
      </c>
      <c r="AJ98" s="25">
        <f>IFERROR(INDEX('Domestic Mobile Operations'!$A:$AAU,MATCH($AA98,'Domestic Mobile Operations'!$A:$A,0),MATCH(AJ97,'Domestic Mobile Operations'!$1:$1,0)),"")</f>
        <v>0.3592197789567444</v>
      </c>
      <c r="AK98" s="25">
        <f>IFERROR(INDEX('Domestic Mobile Operations'!$A:$AAU,MATCH($AA98,'Domestic Mobile Operations'!$A:$A,0),MATCH(AK97,'Domestic Mobile Operations'!$1:$1,0)),"")</f>
        <v>0.55672504032462977</v>
      </c>
      <c r="AL98" s="25">
        <f>IFERROR(INDEX('Domestic Mobile Operations'!$A:$AAU,MATCH($AA98,'Domestic Mobile Operations'!$A:$A,0),MATCH(AL97,'Domestic Mobile Operations'!$1:$1,0)),"")</f>
        <v>0.55670720301724552</v>
      </c>
      <c r="AM98" s="25">
        <f>IFERROR(INDEX('Domestic Mobile Operations'!$A:$AAU,MATCH($AA98,'Domestic Mobile Operations'!$A:$A,0),MATCH(AM97,'Domestic Mobile Operations'!$1:$1,0)),"")</f>
        <v>0.53678489027474408</v>
      </c>
      <c r="AN98" s="25">
        <f>IFERROR(INDEX('Domestic Mobile Operations'!$A:$AAU,MATCH($AA98,'Domestic Mobile Operations'!$A:$A,0),MATCH(AN97,'Domestic Mobile Operations'!$1:$1,0)),"")</f>
        <v>0.40443781805368006</v>
      </c>
      <c r="AO98" s="25">
        <f>IFERROR(INDEX('Domestic Mobile Operations'!$A:$AAU,MATCH($AA98,'Domestic Mobile Operations'!$A:$A,0),MATCH(AO97,'Domestic Mobile Operations'!$1:$1,0)),"")</f>
        <v>0.31716192224921924</v>
      </c>
      <c r="AP98" s="25">
        <f>IFERROR(INDEX('Domestic Mobile Operations'!$A:$AAU,MATCH($AA98,'Domestic Mobile Operations'!$A:$A,0),MATCH(AP97,'Domestic Mobile Operations'!$1:$1,0)),"")</f>
        <v>0.3287978383696204</v>
      </c>
      <c r="AQ98" s="25">
        <f>IFERROR(INDEX('Domestic Mobile Operations'!$A:$AAU,MATCH($AA98,'Domestic Mobile Operations'!$A:$A,0),MATCH(AQ97,'Domestic Mobile Operations'!$1:$1,0)),"")</f>
        <v>0.2966778957674554</v>
      </c>
      <c r="AR98" s="25">
        <f>IFERROR(INDEX('Domestic Mobile Operations'!$A:$AAU,MATCH($AA98,'Domestic Mobile Operations'!$A:$A,0),MATCH(AR97,'Domestic Mobile Operations'!$1:$1,0)),"")</f>
        <v>0.18162328325639376</v>
      </c>
      <c r="AS98" s="25">
        <f>IFERROR(INDEX('Domestic Mobile Operations'!$A:$AAU,MATCH($AA98,'Domestic Mobile Operations'!$A:$A,0),MATCH(AS97,'Domestic Mobile Operations'!$1:$1,0)),"")</f>
        <v>0.13178466893204854</v>
      </c>
      <c r="AT98" s="25">
        <f>IFERROR(INDEX('Domestic Mobile Operations'!$A:$AAU,MATCH($AA98,'Domestic Mobile Operations'!$A:$A,0),MATCH(AT97,'Domestic Mobile Operations'!$1:$1,0)),"")</f>
        <v>4.5903377909468634E-3</v>
      </c>
      <c r="AU98" s="25">
        <f>IFERROR(INDEX('Domestic Mobile Operations'!$A:$AAU,MATCH($AA98,'Domestic Mobile Operations'!$A:$A,0),MATCH(AU97,'Domestic Mobile Operations'!$1:$1,0)),"")</f>
        <v>-4.5824118090780686E-2</v>
      </c>
    </row>
    <row r="99" spans="1:47">
      <c r="A99" s="17"/>
      <c r="B99" s="17"/>
      <c r="C99" s="17"/>
      <c r="D99" s="17"/>
      <c r="E99" s="17"/>
      <c r="F99" s="17"/>
      <c r="G99" s="17"/>
      <c r="H99" s="17"/>
      <c r="I99" s="17"/>
      <c r="J99" s="17"/>
      <c r="K99" s="17"/>
      <c r="L99" s="17"/>
      <c r="M99" s="17"/>
      <c r="N99" s="17"/>
      <c r="O99" s="17"/>
      <c r="P99" s="17"/>
      <c r="Q99" s="17"/>
      <c r="R99" s="17"/>
      <c r="S99" s="17"/>
      <c r="T99" s="17"/>
      <c r="U99" s="17"/>
      <c r="V99" s="17"/>
      <c r="W99" s="17"/>
    </row>
    <row r="100" spans="1:47">
      <c r="A100" s="17"/>
      <c r="B100" s="17"/>
      <c r="C100" s="17"/>
      <c r="D100" s="17"/>
      <c r="E100" s="17"/>
      <c r="F100" s="17"/>
      <c r="G100" s="17"/>
      <c r="H100" s="17"/>
      <c r="I100" s="17"/>
      <c r="J100" s="17"/>
      <c r="K100" s="17"/>
      <c r="L100" s="17"/>
      <c r="M100" s="17"/>
      <c r="N100" s="17"/>
      <c r="O100" s="17"/>
      <c r="P100" s="17"/>
      <c r="Q100" s="17"/>
      <c r="R100" s="17"/>
      <c r="S100" s="17"/>
      <c r="T100" s="17"/>
      <c r="U100" s="17"/>
      <c r="V100" s="17"/>
      <c r="W100" s="17"/>
    </row>
    <row r="101" spans="1:47">
      <c r="A101" s="17"/>
      <c r="B101" s="17"/>
      <c r="C101" s="17"/>
      <c r="D101" s="17"/>
      <c r="E101" s="17"/>
      <c r="F101" s="17"/>
      <c r="G101" s="17"/>
      <c r="H101" s="17"/>
      <c r="I101" s="17"/>
      <c r="J101" s="17"/>
      <c r="K101" s="17"/>
      <c r="L101" s="17"/>
      <c r="M101" s="17"/>
      <c r="N101" s="17"/>
      <c r="O101" s="17"/>
      <c r="P101" s="17"/>
      <c r="Q101" s="17"/>
      <c r="R101" s="17"/>
      <c r="S101" s="17"/>
      <c r="T101" s="17"/>
      <c r="U101" s="17"/>
      <c r="V101" s="17"/>
      <c r="W101" s="17"/>
    </row>
    <row r="102" spans="1:47">
      <c r="A102" s="17"/>
      <c r="B102" s="17"/>
      <c r="C102" s="17"/>
      <c r="D102" s="17"/>
      <c r="E102" s="17"/>
      <c r="F102" s="17"/>
      <c r="G102" s="17"/>
      <c r="H102" s="17"/>
      <c r="I102" s="17"/>
      <c r="J102" s="17"/>
      <c r="K102" s="17"/>
      <c r="L102" s="17"/>
      <c r="M102" s="17"/>
      <c r="N102" s="17"/>
      <c r="O102" s="17"/>
      <c r="P102" s="17"/>
      <c r="Q102" s="17"/>
      <c r="R102" s="17"/>
      <c r="S102" s="17"/>
      <c r="T102" s="17"/>
      <c r="U102" s="17"/>
      <c r="V102" s="17"/>
      <c r="W102" s="17"/>
    </row>
    <row r="103" spans="1:47">
      <c r="A103" s="17"/>
      <c r="B103" s="17"/>
      <c r="C103" s="17"/>
      <c r="D103" s="17"/>
      <c r="E103" s="17"/>
      <c r="F103" s="17"/>
      <c r="G103" s="17"/>
      <c r="H103" s="17"/>
      <c r="I103" s="17"/>
      <c r="J103" s="17"/>
      <c r="K103" s="17"/>
      <c r="L103" s="17"/>
      <c r="M103" s="17"/>
      <c r="N103" s="17"/>
      <c r="O103" s="17"/>
      <c r="P103" s="17"/>
      <c r="Q103" s="17"/>
      <c r="R103" s="17"/>
      <c r="S103" s="17"/>
      <c r="T103" s="17"/>
      <c r="U103" s="17"/>
      <c r="V103" s="17"/>
      <c r="W103" s="17"/>
    </row>
    <row r="104" spans="1:47">
      <c r="A104" s="17"/>
      <c r="B104" s="17"/>
      <c r="C104" s="17"/>
      <c r="D104" s="17"/>
      <c r="E104" s="17"/>
      <c r="F104" s="17"/>
      <c r="G104" s="17"/>
      <c r="H104" s="17"/>
      <c r="I104" s="17"/>
      <c r="J104" s="17"/>
      <c r="K104" s="17"/>
      <c r="L104" s="17"/>
      <c r="M104" s="17"/>
      <c r="N104" s="17"/>
      <c r="O104" s="17"/>
      <c r="P104" s="17"/>
      <c r="Q104" s="17"/>
      <c r="R104" s="17"/>
      <c r="S104" s="17"/>
      <c r="T104" s="17"/>
      <c r="U104" s="17"/>
      <c r="V104" s="17"/>
      <c r="W104" s="17"/>
    </row>
    <row r="105" spans="1:47">
      <c r="A105" s="17"/>
      <c r="B105" s="17"/>
      <c r="C105" s="17"/>
      <c r="D105" s="17"/>
      <c r="E105" s="17"/>
      <c r="F105" s="17"/>
      <c r="G105" s="17"/>
      <c r="H105" s="17"/>
      <c r="I105" s="17"/>
      <c r="J105" s="17"/>
      <c r="K105" s="17"/>
      <c r="L105" s="17"/>
      <c r="M105" s="17"/>
      <c r="N105" s="17"/>
      <c r="O105" s="17"/>
      <c r="P105" s="17"/>
      <c r="Q105" s="17"/>
      <c r="R105" s="17"/>
      <c r="S105" s="17"/>
      <c r="T105" s="17"/>
      <c r="U105" s="17"/>
      <c r="V105" s="17"/>
      <c r="W105" s="17"/>
    </row>
    <row r="106" spans="1:47">
      <c r="A106" s="17"/>
      <c r="B106" s="17"/>
      <c r="C106" s="17"/>
      <c r="D106" s="17"/>
      <c r="E106" s="17"/>
      <c r="F106" s="17"/>
      <c r="G106" s="17"/>
      <c r="H106" s="17"/>
      <c r="I106" s="17"/>
      <c r="J106" s="17"/>
      <c r="K106" s="17"/>
      <c r="L106" s="17"/>
      <c r="M106" s="17"/>
      <c r="N106" s="17"/>
      <c r="O106" s="17"/>
      <c r="P106" s="17"/>
      <c r="Q106" s="17"/>
      <c r="R106" s="17"/>
      <c r="S106" s="17"/>
      <c r="T106" s="17"/>
      <c r="U106" s="17"/>
      <c r="V106" s="17"/>
      <c r="W106" s="17"/>
    </row>
    <row r="107" spans="1:47">
      <c r="A107" s="17"/>
      <c r="B107" s="17"/>
      <c r="C107" s="17"/>
      <c r="D107" s="17"/>
      <c r="E107" s="17"/>
      <c r="F107" s="17"/>
      <c r="G107" s="17"/>
      <c r="H107" s="17"/>
      <c r="I107" s="17"/>
      <c r="J107" s="17"/>
      <c r="K107" s="17"/>
      <c r="L107" s="17"/>
      <c r="M107" s="17"/>
      <c r="N107" s="17"/>
      <c r="O107" s="17"/>
      <c r="P107" s="17"/>
      <c r="Q107" s="17"/>
      <c r="R107" s="17"/>
      <c r="S107" s="17"/>
      <c r="T107" s="17"/>
      <c r="U107" s="17"/>
      <c r="V107" s="17"/>
      <c r="W107" s="17"/>
    </row>
    <row r="108" spans="1:47">
      <c r="A108" s="58" t="s">
        <v>31</v>
      </c>
      <c r="B108" s="58" t="s">
        <v>191</v>
      </c>
      <c r="C108" s="58"/>
      <c r="D108" s="58"/>
      <c r="E108" s="58"/>
      <c r="F108" s="58"/>
      <c r="G108" s="58"/>
      <c r="H108" s="58"/>
      <c r="I108" s="58"/>
      <c r="J108" s="58"/>
      <c r="K108" s="58" t="s">
        <v>32</v>
      </c>
      <c r="L108" s="58" t="s">
        <v>59</v>
      </c>
      <c r="M108" s="58"/>
      <c r="N108" s="58"/>
      <c r="O108" s="58"/>
      <c r="P108" s="58"/>
      <c r="Q108" s="58"/>
      <c r="R108" s="58"/>
      <c r="S108" s="58"/>
      <c r="T108" s="58"/>
      <c r="U108" s="17"/>
      <c r="V108" s="17"/>
      <c r="W108" s="17"/>
    </row>
    <row r="109" spans="1:47">
      <c r="A109" s="17"/>
      <c r="B109" s="17"/>
      <c r="C109" s="17"/>
      <c r="D109" s="17"/>
      <c r="E109" s="17"/>
      <c r="F109" s="17"/>
      <c r="G109" s="17"/>
      <c r="H109" s="17"/>
      <c r="I109" s="17"/>
      <c r="J109" s="17"/>
      <c r="K109" s="17"/>
      <c r="L109" s="17"/>
      <c r="M109" s="17"/>
      <c r="N109" s="17"/>
      <c r="O109" s="17"/>
      <c r="P109" s="17"/>
      <c r="Q109" s="17"/>
      <c r="R109" s="17"/>
      <c r="S109" s="17"/>
      <c r="T109" s="17"/>
      <c r="U109" s="17"/>
      <c r="V109" s="17"/>
      <c r="W109" s="17"/>
    </row>
    <row r="110" spans="1:47">
      <c r="A110" s="17"/>
      <c r="B110" s="17"/>
      <c r="C110" s="17"/>
      <c r="D110" s="17"/>
      <c r="E110" s="17"/>
      <c r="F110" s="17"/>
      <c r="G110" s="17"/>
      <c r="H110" s="17"/>
      <c r="I110" s="17"/>
      <c r="J110" s="17"/>
      <c r="K110" s="17"/>
      <c r="L110" s="17"/>
      <c r="M110" s="17"/>
      <c r="N110" s="17"/>
      <c r="O110" s="17"/>
      <c r="P110" s="17"/>
      <c r="Q110" s="17"/>
      <c r="R110" s="17"/>
      <c r="S110" s="17"/>
      <c r="T110" s="17"/>
      <c r="U110" s="17"/>
      <c r="V110" s="17"/>
      <c r="W110" s="17"/>
    </row>
    <row r="111" spans="1:47">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AB111" s="19">
        <f t="shared" ref="AB111:AT111" si="9">AC111-1</f>
        <v>30</v>
      </c>
      <c r="AC111" s="19">
        <f t="shared" si="9"/>
        <v>31</v>
      </c>
      <c r="AD111" s="19">
        <f t="shared" si="9"/>
        <v>32</v>
      </c>
      <c r="AE111" s="19">
        <f t="shared" si="9"/>
        <v>33</v>
      </c>
      <c r="AF111" s="19">
        <f t="shared" si="9"/>
        <v>34</v>
      </c>
      <c r="AG111" s="19">
        <f t="shared" si="9"/>
        <v>35</v>
      </c>
      <c r="AH111" s="19">
        <f t="shared" si="9"/>
        <v>36</v>
      </c>
      <c r="AI111" s="19">
        <f t="shared" si="9"/>
        <v>37</v>
      </c>
      <c r="AJ111" s="19">
        <f t="shared" si="9"/>
        <v>38</v>
      </c>
      <c r="AK111" s="19">
        <f t="shared" si="9"/>
        <v>39</v>
      </c>
      <c r="AL111" s="19">
        <f t="shared" si="9"/>
        <v>40</v>
      </c>
      <c r="AM111" s="19">
        <f t="shared" si="9"/>
        <v>41</v>
      </c>
      <c r="AN111" s="19">
        <f t="shared" si="9"/>
        <v>42</v>
      </c>
      <c r="AO111" s="19">
        <f t="shared" si="9"/>
        <v>43</v>
      </c>
      <c r="AP111" s="19">
        <f t="shared" si="9"/>
        <v>44</v>
      </c>
      <c r="AQ111" s="19">
        <f t="shared" si="9"/>
        <v>45</v>
      </c>
      <c r="AR111" s="19">
        <f t="shared" si="9"/>
        <v>46</v>
      </c>
      <c r="AS111" s="19">
        <f t="shared" si="9"/>
        <v>47</v>
      </c>
      <c r="AT111" s="19">
        <f t="shared" si="9"/>
        <v>48</v>
      </c>
      <c r="AU111" s="19">
        <f>VLOOKUP(AU112,Dates!$A:$D,2,FALSE)</f>
        <v>49</v>
      </c>
    </row>
    <row r="112" spans="1:47">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AB112" s="19" t="str">
        <f>IFERROR(VLOOKUP(AB111,Dates!$B:$D,3,FALSE),"")</f>
        <v>2Q19</v>
      </c>
      <c r="AC112" s="19" t="str">
        <f>IFERROR(VLOOKUP(AC111,Dates!$B:$D,3,FALSE),"")</f>
        <v>3Q19</v>
      </c>
      <c r="AD112" s="19" t="str">
        <f>IFERROR(VLOOKUP(AD111,Dates!$B:$D,3,FALSE),"")</f>
        <v>4Q19</v>
      </c>
      <c r="AE112" s="19" t="str">
        <f>IFERROR(VLOOKUP(AE111,Dates!$B:$D,3,FALSE),"")</f>
        <v>1Q20</v>
      </c>
      <c r="AF112" s="19" t="str">
        <f>IFERROR(VLOOKUP(AF111,Dates!$B:$D,3,FALSE),"")</f>
        <v>2Q20</v>
      </c>
      <c r="AG112" s="19" t="str">
        <f>IFERROR(VLOOKUP(AG111,Dates!$B:$D,3,FALSE),"")</f>
        <v>3Q20</v>
      </c>
      <c r="AH112" s="19" t="str">
        <f>IFERROR(VLOOKUP(AH111,Dates!$B:$D,3,FALSE),"")</f>
        <v>4Q20</v>
      </c>
      <c r="AI112" s="19" t="str">
        <f>IFERROR(VLOOKUP(AI111,Dates!$B:$D,3,FALSE),"")</f>
        <v>1Q21</v>
      </c>
      <c r="AJ112" s="19" t="str">
        <f>IFERROR(VLOOKUP(AJ111,Dates!$B:$D,3,FALSE),"")</f>
        <v>2Q21</v>
      </c>
      <c r="AK112" s="19" t="str">
        <f>IFERROR(VLOOKUP(AK111,Dates!$B:$D,3,FALSE),"")</f>
        <v>3Q21</v>
      </c>
      <c r="AL112" s="19" t="str">
        <f>IFERROR(VLOOKUP(AL111,Dates!$B:$D,3,FALSE),"")</f>
        <v>4Q21</v>
      </c>
      <c r="AM112" s="19" t="str">
        <f>IFERROR(VLOOKUP(AM111,Dates!$B:$D,3,FALSE),"")</f>
        <v>1Q22</v>
      </c>
      <c r="AN112" s="19" t="str">
        <f>IFERROR(VLOOKUP(AN111,Dates!$B:$D,3,FALSE),"")</f>
        <v>2Q22</v>
      </c>
      <c r="AO112" s="19" t="str">
        <f>IFERROR(VLOOKUP(AO111,Dates!$B:$D,3,FALSE),"")</f>
        <v>3Q22</v>
      </c>
      <c r="AP112" s="19" t="str">
        <f>IFERROR(VLOOKUP(AP111,Dates!$B:$D,3,FALSE),"")</f>
        <v>4Q22</v>
      </c>
      <c r="AQ112" s="19" t="str">
        <f>IFERROR(VLOOKUP(AQ111,Dates!$B:$D,3,FALSE),"")</f>
        <v>1Q23</v>
      </c>
      <c r="AR112" s="19" t="str">
        <f>IFERROR(VLOOKUP(AR111,Dates!$B:$D,3,FALSE),"")</f>
        <v>2Q23</v>
      </c>
      <c r="AS112" s="19" t="str">
        <f>IFERROR(VLOOKUP(AS111,Dates!$B:$D,3,FALSE),"")</f>
        <v>3Q23</v>
      </c>
      <c r="AT112" s="19" t="str">
        <f>IFERROR(VLOOKUP(AT111,Dates!$B:$D,3,FALSE),"")</f>
        <v>4Q23</v>
      </c>
      <c r="AU112" s="20" t="str">
        <f>$G$3</f>
        <v>1Q24</v>
      </c>
    </row>
    <row r="113" spans="1:47">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AA113" s="21" t="str">
        <f>'Domestic Mobile Operations'!A28</f>
        <v>Blended</v>
      </c>
      <c r="AB113" s="23">
        <f>IFERROR(INDEX('Domestic Mobile Operations'!$A:$AAU,MATCH($AA113,'Domestic Mobile Operations'!$A:$A,0),MATCH(AB112,'Domestic Mobile Operations'!$1:$1,0)),"")</f>
        <v>11.5</v>
      </c>
      <c r="AC113" s="23">
        <f>IFERROR(INDEX('Domestic Mobile Operations'!$A:$AAU,MATCH($AA113,'Domestic Mobile Operations'!$A:$A,0),MATCH(AC112,'Domestic Mobile Operations'!$1:$1,0)),"")</f>
        <v>12.1</v>
      </c>
      <c r="AD113" s="23">
        <f>IFERROR(INDEX('Domestic Mobile Operations'!$A:$AAU,MATCH($AA113,'Domestic Mobile Operations'!$A:$A,0),MATCH(AD112,'Domestic Mobile Operations'!$1:$1,0)),"")</f>
        <v>12.7</v>
      </c>
      <c r="AE113" s="23">
        <f>IFERROR(INDEX('Domestic Mobile Operations'!$A:$AAU,MATCH($AA113,'Domestic Mobile Operations'!$A:$A,0),MATCH(AE112,'Domestic Mobile Operations'!$1:$1,0)),"")</f>
        <v>14.7</v>
      </c>
      <c r="AF113" s="23">
        <f>IFERROR(INDEX('Domestic Mobile Operations'!$A:$AAU,MATCH($AA113,'Domestic Mobile Operations'!$A:$A,0),MATCH(AF112,'Domestic Mobile Operations'!$1:$1,0)),"")</f>
        <v>17</v>
      </c>
      <c r="AG113" s="23">
        <f>IFERROR(INDEX('Domestic Mobile Operations'!$A:$AAU,MATCH($AA113,'Domestic Mobile Operations'!$A:$A,0),MATCH(AG112,'Domestic Mobile Operations'!$1:$1,0)),"")</f>
        <v>17.18</v>
      </c>
      <c r="AH113" s="23">
        <f>IFERROR(INDEX('Domestic Mobile Operations'!$A:$AAU,MATCH($AA113,'Domestic Mobile Operations'!$A:$A,0),MATCH(AH112,'Domestic Mobile Operations'!$1:$1,0)),"")</f>
        <v>18</v>
      </c>
      <c r="AI113" s="23">
        <f>IFERROR(INDEX('Domestic Mobile Operations'!$A:$AAU,MATCH($AA113,'Domestic Mobile Operations'!$A:$A,0),MATCH(AI112,'Domestic Mobile Operations'!$1:$1,0)),"")</f>
        <v>18.190000000000001</v>
      </c>
      <c r="AJ113" s="23">
        <f>IFERROR(INDEX('Domestic Mobile Operations'!$A:$AAU,MATCH($AA113,'Domestic Mobile Operations'!$A:$A,0),MATCH(AJ112,'Domestic Mobile Operations'!$1:$1,0)),"")</f>
        <v>19.690000000000001</v>
      </c>
      <c r="AK113" s="23">
        <f>IFERROR(INDEX('Domestic Mobile Operations'!$A:$AAU,MATCH($AA113,'Domestic Mobile Operations'!$A:$A,0),MATCH(AK112,'Domestic Mobile Operations'!$1:$1,0)),"")</f>
        <v>22.6</v>
      </c>
      <c r="AL113" s="23">
        <f>IFERROR(INDEX('Domestic Mobile Operations'!$A:$AAU,MATCH($AA113,'Domestic Mobile Operations'!$A:$A,0),MATCH(AL112,'Domestic Mobile Operations'!$1:$1,0)),"")</f>
        <v>24.9</v>
      </c>
      <c r="AM113" s="23">
        <f>IFERROR(INDEX('Domestic Mobile Operations'!$A:$AAU,MATCH($AA113,'Domestic Mobile Operations'!$A:$A,0),MATCH(AM112,'Domestic Mobile Operations'!$1:$1,0)),"")</f>
        <v>26.6</v>
      </c>
      <c r="AN113" s="23">
        <f>IFERROR(INDEX('Domestic Mobile Operations'!$A:$AAU,MATCH($AA113,'Domestic Mobile Operations'!$A:$A,0),MATCH(AN112,'Domestic Mobile Operations'!$1:$1,0)),"")</f>
        <v>28</v>
      </c>
      <c r="AO113" s="23">
        <f>IFERROR(INDEX('Domestic Mobile Operations'!$A:$AAU,MATCH($AA113,'Domestic Mobile Operations'!$A:$A,0),MATCH(AO112,'Domestic Mobile Operations'!$1:$1,0)),"")</f>
        <v>29.6</v>
      </c>
      <c r="AP113" s="23">
        <f>IFERROR(INDEX('Domestic Mobile Operations'!$A:$AAU,MATCH($AA113,'Domestic Mobile Operations'!$A:$A,0),MATCH(AP112,'Domestic Mobile Operations'!$1:$1,0)),"")</f>
        <v>31.5</v>
      </c>
      <c r="AQ113" s="23">
        <f>IFERROR(INDEX('Domestic Mobile Operations'!$A:$AAU,MATCH($AA113,'Domestic Mobile Operations'!$A:$A,0),MATCH(AQ112,'Domestic Mobile Operations'!$1:$1,0)),"")</f>
        <v>32</v>
      </c>
      <c r="AR113" s="23">
        <f>IFERROR(INDEX('Domestic Mobile Operations'!$A:$AAU,MATCH($AA113,'Domestic Mobile Operations'!$A:$A,0),MATCH(AR112,'Domestic Mobile Operations'!$1:$1,0)),"")</f>
        <v>32.299999999999997</v>
      </c>
      <c r="AS113" s="23">
        <f>IFERROR(INDEX('Domestic Mobile Operations'!$A:$AAU,MATCH($AA113,'Domestic Mobile Operations'!$A:$A,0),MATCH(AS112,'Domestic Mobile Operations'!$1:$1,0)),"")</f>
        <v>33</v>
      </c>
      <c r="AT113" s="23">
        <f>IFERROR(INDEX('Domestic Mobile Operations'!$A:$AAU,MATCH($AA113,'Domestic Mobile Operations'!$A:$A,0),MATCH(AT112,'Domestic Mobile Operations'!$1:$1,0)),"")</f>
        <v>33.4</v>
      </c>
      <c r="AU113" s="23">
        <f>IFERROR(INDEX('Domestic Mobile Operations'!$A:$AAU,MATCH($AA113,'Domestic Mobile Operations'!$A:$A,0),MATCH(AU112,'Domestic Mobile Operations'!$1:$1,0)),"")</f>
        <v>33.700000000000003</v>
      </c>
    </row>
    <row r="114" spans="1:47">
      <c r="A114" s="17"/>
      <c r="B114" s="17"/>
      <c r="C114" s="17"/>
      <c r="D114" s="17"/>
      <c r="E114" s="17"/>
      <c r="F114" s="17"/>
      <c r="G114" s="17"/>
      <c r="H114" s="17"/>
      <c r="I114" s="17"/>
      <c r="J114" s="17"/>
      <c r="K114" s="17"/>
      <c r="L114" s="17"/>
      <c r="M114" s="17"/>
      <c r="N114" s="17"/>
      <c r="O114" s="17"/>
      <c r="P114" s="17"/>
      <c r="Q114" s="17"/>
      <c r="R114" s="17"/>
      <c r="S114" s="17"/>
      <c r="T114" s="17"/>
      <c r="U114" s="17"/>
      <c r="V114" s="17"/>
      <c r="W114" s="17"/>
    </row>
    <row r="115" spans="1:47">
      <c r="A115" s="17"/>
      <c r="B115" s="17"/>
      <c r="C115" s="17"/>
      <c r="D115" s="17"/>
      <c r="E115" s="17"/>
      <c r="F115" s="17"/>
      <c r="G115" s="17"/>
      <c r="H115" s="17"/>
      <c r="I115" s="17"/>
      <c r="J115" s="17"/>
      <c r="K115" s="17"/>
      <c r="L115" s="17"/>
      <c r="M115" s="17"/>
      <c r="N115" s="17"/>
      <c r="O115" s="17"/>
      <c r="P115" s="17"/>
      <c r="Q115" s="17"/>
      <c r="R115" s="17"/>
      <c r="S115" s="17"/>
      <c r="T115" s="17"/>
      <c r="U115" s="17"/>
      <c r="V115" s="17"/>
      <c r="W115" s="17"/>
    </row>
    <row r="116" spans="1:47">
      <c r="A116" s="17"/>
      <c r="B116" s="17"/>
      <c r="C116" s="17"/>
      <c r="D116" s="17"/>
      <c r="E116" s="17"/>
      <c r="F116" s="17"/>
      <c r="G116" s="17"/>
      <c r="H116" s="17"/>
      <c r="I116" s="17"/>
      <c r="J116" s="17"/>
      <c r="K116" s="17"/>
      <c r="L116" s="17"/>
      <c r="M116" s="17"/>
      <c r="N116" s="17"/>
      <c r="O116" s="17"/>
      <c r="P116" s="17"/>
      <c r="Q116" s="17"/>
      <c r="R116" s="17"/>
      <c r="S116" s="17"/>
      <c r="T116" s="17"/>
      <c r="U116" s="17"/>
      <c r="V116" s="17"/>
      <c r="W116" s="17"/>
    </row>
    <row r="117" spans="1:47">
      <c r="A117" s="17"/>
      <c r="B117" s="17"/>
      <c r="C117" s="17"/>
      <c r="D117" s="17"/>
      <c r="E117" s="17"/>
      <c r="F117" s="17"/>
      <c r="G117" s="17"/>
      <c r="H117" s="17"/>
      <c r="I117" s="17"/>
      <c r="J117" s="17"/>
      <c r="K117" s="17"/>
      <c r="L117" s="17"/>
      <c r="M117" s="17"/>
      <c r="N117" s="17"/>
      <c r="O117" s="17"/>
      <c r="P117" s="17"/>
      <c r="Q117" s="17"/>
      <c r="R117" s="17"/>
      <c r="S117" s="17"/>
      <c r="T117" s="17"/>
      <c r="U117" s="17"/>
      <c r="V117" s="17"/>
      <c r="W117" s="17"/>
    </row>
    <row r="118" spans="1:47">
      <c r="A118" s="17"/>
      <c r="B118" s="17"/>
      <c r="C118" s="17"/>
      <c r="D118" s="17"/>
      <c r="E118" s="17"/>
      <c r="F118" s="17"/>
      <c r="G118" s="17"/>
      <c r="H118" s="17"/>
      <c r="I118" s="17"/>
      <c r="J118" s="17"/>
      <c r="K118" s="17"/>
      <c r="L118" s="17"/>
      <c r="M118" s="17"/>
      <c r="N118" s="17"/>
      <c r="O118" s="17"/>
      <c r="P118" s="17"/>
      <c r="Q118" s="17"/>
      <c r="R118" s="17"/>
      <c r="S118" s="17"/>
      <c r="T118" s="17"/>
      <c r="U118" s="17"/>
      <c r="V118" s="17"/>
      <c r="W118" s="17"/>
    </row>
    <row r="119" spans="1:47">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AB119" s="19">
        <f t="shared" ref="AB119:AT119" si="10">AC119-1</f>
        <v>30</v>
      </c>
      <c r="AC119" s="19">
        <f t="shared" si="10"/>
        <v>31</v>
      </c>
      <c r="AD119" s="19">
        <f t="shared" si="10"/>
        <v>32</v>
      </c>
      <c r="AE119" s="19">
        <f t="shared" si="10"/>
        <v>33</v>
      </c>
      <c r="AF119" s="19">
        <f t="shared" si="10"/>
        <v>34</v>
      </c>
      <c r="AG119" s="19">
        <f t="shared" si="10"/>
        <v>35</v>
      </c>
      <c r="AH119" s="19">
        <f t="shared" si="10"/>
        <v>36</v>
      </c>
      <c r="AI119" s="19">
        <f t="shared" si="10"/>
        <v>37</v>
      </c>
      <c r="AJ119" s="19">
        <f t="shared" si="10"/>
        <v>38</v>
      </c>
      <c r="AK119" s="19">
        <f t="shared" si="10"/>
        <v>39</v>
      </c>
      <c r="AL119" s="19">
        <f t="shared" si="10"/>
        <v>40</v>
      </c>
      <c r="AM119" s="19">
        <f t="shared" si="10"/>
        <v>41</v>
      </c>
      <c r="AN119" s="19">
        <f t="shared" si="10"/>
        <v>42</v>
      </c>
      <c r="AO119" s="19">
        <f t="shared" si="10"/>
        <v>43</v>
      </c>
      <c r="AP119" s="19">
        <f t="shared" si="10"/>
        <v>44</v>
      </c>
      <c r="AQ119" s="19">
        <f t="shared" si="10"/>
        <v>45</v>
      </c>
      <c r="AR119" s="19">
        <f t="shared" si="10"/>
        <v>46</v>
      </c>
      <c r="AS119" s="19">
        <f t="shared" si="10"/>
        <v>47</v>
      </c>
      <c r="AT119" s="19">
        <f t="shared" si="10"/>
        <v>48</v>
      </c>
      <c r="AU119" s="19">
        <f>VLOOKUP(AU120,Dates!$A:$D,2,FALSE)</f>
        <v>49</v>
      </c>
    </row>
    <row r="120" spans="1:47">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AB120" s="19" t="str">
        <f>IFERROR(VLOOKUP(AB119,Dates!$B:$D,3,FALSE),"")</f>
        <v>2Q19</v>
      </c>
      <c r="AC120" s="19" t="str">
        <f>IFERROR(VLOOKUP(AC119,Dates!$B:$D,3,FALSE),"")</f>
        <v>3Q19</v>
      </c>
      <c r="AD120" s="19" t="str">
        <f>IFERROR(VLOOKUP(AD119,Dates!$B:$D,3,FALSE),"")</f>
        <v>4Q19</v>
      </c>
      <c r="AE120" s="19" t="str">
        <f>IFERROR(VLOOKUP(AE119,Dates!$B:$D,3,FALSE),"")</f>
        <v>1Q20</v>
      </c>
      <c r="AF120" s="19" t="str">
        <f>IFERROR(VLOOKUP(AF119,Dates!$B:$D,3,FALSE),"")</f>
        <v>2Q20</v>
      </c>
      <c r="AG120" s="19" t="str">
        <f>IFERROR(VLOOKUP(AG119,Dates!$B:$D,3,FALSE),"")</f>
        <v>3Q20</v>
      </c>
      <c r="AH120" s="19" t="str">
        <f>IFERROR(VLOOKUP(AH119,Dates!$B:$D,3,FALSE),"")</f>
        <v>4Q20</v>
      </c>
      <c r="AI120" s="19" t="str">
        <f>IFERROR(VLOOKUP(AI119,Dates!$B:$D,3,FALSE),"")</f>
        <v>1Q21</v>
      </c>
      <c r="AJ120" s="19" t="str">
        <f>IFERROR(VLOOKUP(AJ119,Dates!$B:$D,3,FALSE),"")</f>
        <v>2Q21</v>
      </c>
      <c r="AK120" s="19" t="str">
        <f>IFERROR(VLOOKUP(AK119,Dates!$B:$D,3,FALSE),"")</f>
        <v>3Q21</v>
      </c>
      <c r="AL120" s="19" t="str">
        <f>IFERROR(VLOOKUP(AL119,Dates!$B:$D,3,FALSE),"")</f>
        <v>4Q21</v>
      </c>
      <c r="AM120" s="19" t="str">
        <f>IFERROR(VLOOKUP(AM119,Dates!$B:$D,3,FALSE),"")</f>
        <v>1Q22</v>
      </c>
      <c r="AN120" s="19" t="str">
        <f>IFERROR(VLOOKUP(AN119,Dates!$B:$D,3,FALSE),"")</f>
        <v>2Q22</v>
      </c>
      <c r="AO120" s="19" t="str">
        <f>IFERROR(VLOOKUP(AO119,Dates!$B:$D,3,FALSE),"")</f>
        <v>3Q22</v>
      </c>
      <c r="AP120" s="19" t="str">
        <f>IFERROR(VLOOKUP(AP119,Dates!$B:$D,3,FALSE),"")</f>
        <v>4Q22</v>
      </c>
      <c r="AQ120" s="19" t="str">
        <f>IFERROR(VLOOKUP(AQ119,Dates!$B:$D,3,FALSE),"")</f>
        <v>1Q23</v>
      </c>
      <c r="AR120" s="19" t="str">
        <f>IFERROR(VLOOKUP(AR119,Dates!$B:$D,3,FALSE),"")</f>
        <v>2Q23</v>
      </c>
      <c r="AS120" s="19" t="str">
        <f>IFERROR(VLOOKUP(AS119,Dates!$B:$D,3,FALSE),"")</f>
        <v>3Q23</v>
      </c>
      <c r="AT120" s="19" t="str">
        <f>IFERROR(VLOOKUP(AT119,Dates!$B:$D,3,FALSE),"")</f>
        <v>4Q23</v>
      </c>
      <c r="AU120" s="20" t="str">
        <f>$G$3</f>
        <v>1Q24</v>
      </c>
    </row>
    <row r="121" spans="1:47">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AA121" s="21" t="str">
        <f>'Domestic Mobile Operations'!A115</f>
        <v>Usage Growth YoY</v>
      </c>
      <c r="AB121" s="25">
        <f>IFERROR(INDEX('Domestic Mobile Operations'!$A:$AAU,MATCH($AA121,'Domestic Mobile Operations'!$A:$A,0),MATCH(AB120,'Domestic Mobile Operations'!$1:$1,0)),"")</f>
        <v>0.2921348314606742</v>
      </c>
      <c r="AC121" s="25">
        <f>IFERROR(INDEX('Domestic Mobile Operations'!$A:$AAU,MATCH($AA121,'Domestic Mobile Operations'!$A:$A,0),MATCH(AC120,'Domestic Mobile Operations'!$1:$1,0)),"")</f>
        <v>0.19801980198019797</v>
      </c>
      <c r="AD121" s="25">
        <f>IFERROR(INDEX('Domestic Mobile Operations'!$A:$AAU,MATCH($AA121,'Domestic Mobile Operations'!$A:$A,0),MATCH(AD120,'Domestic Mobile Operations'!$1:$1,0)),"")</f>
        <v>0.16513761467889898</v>
      </c>
      <c r="AE121" s="25">
        <f>IFERROR(INDEX('Domestic Mobile Operations'!$A:$AAU,MATCH($AA121,'Domestic Mobile Operations'!$A:$A,0),MATCH(AE120,'Domestic Mobile Operations'!$1:$1,0)),"")</f>
        <v>0.28947368421052611</v>
      </c>
      <c r="AF121" s="25">
        <f>IFERROR(INDEX('Domestic Mobile Operations'!$A:$AAU,MATCH($AA121,'Domestic Mobile Operations'!$A:$A,0),MATCH(AF120,'Domestic Mobile Operations'!$1:$1,0)),"")</f>
        <v>0.47826086956521729</v>
      </c>
      <c r="AG121" s="25">
        <f>IFERROR(INDEX('Domestic Mobile Operations'!$A:$AAU,MATCH($AA121,'Domestic Mobile Operations'!$A:$A,0),MATCH(AG120,'Domestic Mobile Operations'!$1:$1,0)),"")</f>
        <v>0.41983471074380163</v>
      </c>
      <c r="AH121" s="25">
        <f>IFERROR(INDEX('Domestic Mobile Operations'!$A:$AAU,MATCH($AA121,'Domestic Mobile Operations'!$A:$A,0),MATCH(AH120,'Domestic Mobile Operations'!$1:$1,0)),"")</f>
        <v>0.41732283464566944</v>
      </c>
      <c r="AI121" s="25">
        <f>IFERROR(INDEX('Domestic Mobile Operations'!$A:$AAU,MATCH($AA121,'Domestic Mobile Operations'!$A:$A,0),MATCH(AI120,'Domestic Mobile Operations'!$1:$1,0)),"")</f>
        <v>0.23741496598639467</v>
      </c>
      <c r="AJ121" s="25">
        <f>IFERROR(INDEX('Domestic Mobile Operations'!$A:$AAU,MATCH($AA121,'Domestic Mobile Operations'!$A:$A,0),MATCH(AJ120,'Domestic Mobile Operations'!$1:$1,0)),"")</f>
        <v>0.15823529411764703</v>
      </c>
      <c r="AK121" s="25">
        <f>IFERROR(INDEX('Domestic Mobile Operations'!$A:$AAU,MATCH($AA121,'Domestic Mobile Operations'!$A:$A,0),MATCH(AK120,'Domestic Mobile Operations'!$1:$1,0)),"")</f>
        <v>0.31548311990686861</v>
      </c>
      <c r="AL121" s="25">
        <f>IFERROR(INDEX('Domestic Mobile Operations'!$A:$AAU,MATCH($AA121,'Domestic Mobile Operations'!$A:$A,0),MATCH(AL120,'Domestic Mobile Operations'!$1:$1,0)),"")</f>
        <v>0.3833333333333333</v>
      </c>
      <c r="AM121" s="25">
        <f>IFERROR(INDEX('Domestic Mobile Operations'!$A:$AAU,MATCH($AA121,'Domestic Mobile Operations'!$A:$A,0),MATCH(AM120,'Domestic Mobile Operations'!$1:$1,0)),"")</f>
        <v>0.46234194612424417</v>
      </c>
      <c r="AN121" s="25">
        <f>IFERROR(INDEX('Domestic Mobile Operations'!$A:$AAU,MATCH($AA121,'Domestic Mobile Operations'!$A:$A,0),MATCH(AN120,'Domestic Mobile Operations'!$1:$1,0)),"")</f>
        <v>0.42204164550533263</v>
      </c>
      <c r="AO121" s="25">
        <f>IFERROR(INDEX('Domestic Mobile Operations'!$A:$AAU,MATCH($AA121,'Domestic Mobile Operations'!$A:$A,0),MATCH(AO120,'Domestic Mobile Operations'!$1:$1,0)),"")</f>
        <v>0.30973451327433632</v>
      </c>
      <c r="AP121" s="25">
        <f>IFERROR(INDEX('Domestic Mobile Operations'!$A:$AAU,MATCH($AA121,'Domestic Mobile Operations'!$A:$A,0),MATCH(AP120,'Domestic Mobile Operations'!$1:$1,0)),"")</f>
        <v>0.26506024096385539</v>
      </c>
      <c r="AQ121" s="25">
        <f>IFERROR(INDEX('Domestic Mobile Operations'!$A:$AAU,MATCH($AA121,'Domestic Mobile Operations'!$A:$A,0),MATCH(AQ120,'Domestic Mobile Operations'!$1:$1,0)),"")</f>
        <v>0.20300751879699241</v>
      </c>
      <c r="AR121" s="25">
        <f>IFERROR(INDEX('Domestic Mobile Operations'!$A:$AAU,MATCH($AA121,'Domestic Mobile Operations'!$A:$A,0),MATCH(AR120,'Domestic Mobile Operations'!$1:$1,0)),"")</f>
        <v>0.15357142857142847</v>
      </c>
      <c r="AS121" s="25">
        <f>IFERROR(INDEX('Domestic Mobile Operations'!$A:$AAU,MATCH($AA121,'Domestic Mobile Operations'!$A:$A,0),MATCH(AS120,'Domestic Mobile Operations'!$1:$1,0)),"")</f>
        <v>0.11486486486486491</v>
      </c>
      <c r="AT121" s="25">
        <f>IFERROR(INDEX('Domestic Mobile Operations'!$A:$AAU,MATCH($AA121,'Domestic Mobile Operations'!$A:$A,0),MATCH(AT120,'Domestic Mobile Operations'!$1:$1,0)),"")</f>
        <v>6.0317460317460325E-2</v>
      </c>
      <c r="AU121" s="25">
        <f>IFERROR(INDEX('Domestic Mobile Operations'!$A:$AAU,MATCH($AA121,'Domestic Mobile Operations'!$A:$A,0),MATCH(AU120,'Domestic Mobile Operations'!$1:$1,0)),"")</f>
        <v>5.3125000000000089E-2</v>
      </c>
    </row>
    <row r="122" spans="1:47">
      <c r="A122" s="17"/>
      <c r="B122" s="17"/>
      <c r="C122" s="17"/>
      <c r="D122" s="17"/>
      <c r="E122" s="17"/>
      <c r="F122" s="17"/>
      <c r="G122" s="17"/>
      <c r="H122" s="17"/>
      <c r="I122" s="17"/>
      <c r="J122" s="17"/>
      <c r="K122" s="17"/>
      <c r="L122" s="17"/>
      <c r="M122" s="17"/>
      <c r="N122" s="17"/>
      <c r="O122" s="17"/>
      <c r="P122" s="17"/>
      <c r="Q122" s="17"/>
      <c r="R122" s="17"/>
      <c r="S122" s="17"/>
      <c r="T122" s="17"/>
      <c r="U122" s="17"/>
      <c r="V122" s="17"/>
      <c r="W122" s="17"/>
    </row>
    <row r="123" spans="1:47">
      <c r="A123" s="17"/>
      <c r="B123" s="17"/>
      <c r="C123" s="17"/>
      <c r="D123" s="17"/>
      <c r="E123" s="17"/>
      <c r="F123" s="17"/>
      <c r="G123" s="17"/>
      <c r="H123" s="17"/>
      <c r="I123" s="17"/>
      <c r="J123" s="17"/>
      <c r="K123" s="17"/>
      <c r="L123" s="17"/>
      <c r="M123" s="17"/>
      <c r="N123" s="17"/>
      <c r="O123" s="17"/>
      <c r="P123" s="17"/>
      <c r="Q123" s="17"/>
      <c r="R123" s="17"/>
      <c r="S123" s="17"/>
      <c r="T123" s="17"/>
      <c r="U123" s="17"/>
      <c r="V123" s="17"/>
      <c r="W123" s="17"/>
    </row>
    <row r="124" spans="1:47">
      <c r="A124" s="17"/>
      <c r="B124" s="17"/>
      <c r="C124" s="17"/>
      <c r="D124" s="17"/>
      <c r="E124" s="17"/>
      <c r="F124" s="17"/>
      <c r="G124" s="17"/>
      <c r="H124" s="17"/>
      <c r="I124" s="17"/>
      <c r="J124" s="17"/>
      <c r="K124" s="17"/>
      <c r="L124" s="17"/>
      <c r="M124" s="17"/>
      <c r="N124" s="17"/>
      <c r="O124" s="17"/>
      <c r="P124" s="17"/>
      <c r="Q124" s="17"/>
      <c r="R124" s="17"/>
      <c r="S124" s="17"/>
      <c r="T124" s="17"/>
      <c r="U124" s="17"/>
      <c r="V124" s="17"/>
      <c r="W124" s="17"/>
    </row>
    <row r="125" spans="1:47">
      <c r="A125" s="17"/>
      <c r="B125" s="17"/>
      <c r="C125" s="17"/>
      <c r="D125" s="17"/>
      <c r="E125" s="17"/>
      <c r="F125" s="17"/>
      <c r="G125" s="17"/>
      <c r="H125" s="17"/>
      <c r="I125" s="17"/>
      <c r="J125" s="17"/>
      <c r="K125" s="17"/>
      <c r="L125" s="17"/>
      <c r="M125" s="17"/>
      <c r="N125" s="17"/>
      <c r="O125" s="17"/>
      <c r="P125" s="17"/>
      <c r="Q125" s="17"/>
      <c r="R125" s="17"/>
      <c r="S125" s="17"/>
      <c r="T125" s="17"/>
      <c r="U125" s="17"/>
      <c r="V125" s="17"/>
      <c r="W125" s="17"/>
    </row>
    <row r="126" spans="1:47">
      <c r="A126" s="58" t="s">
        <v>33</v>
      </c>
      <c r="B126" s="58" t="s">
        <v>148</v>
      </c>
      <c r="C126" s="58"/>
      <c r="D126" s="58"/>
      <c r="E126" s="58"/>
      <c r="F126" s="58"/>
      <c r="G126" s="58"/>
      <c r="H126" s="58"/>
      <c r="I126" s="58"/>
      <c r="J126" s="58"/>
      <c r="K126" s="58" t="s">
        <v>34</v>
      </c>
      <c r="L126" s="58" t="s">
        <v>192</v>
      </c>
      <c r="M126" s="58"/>
      <c r="N126" s="58"/>
      <c r="O126" s="58"/>
      <c r="P126" s="58"/>
      <c r="Q126" s="58"/>
      <c r="R126" s="58"/>
      <c r="S126" s="58"/>
      <c r="T126" s="58"/>
      <c r="U126" s="17"/>
      <c r="V126" s="17"/>
      <c r="W126" s="17"/>
    </row>
    <row r="127" spans="1:47">
      <c r="A127" s="17"/>
      <c r="B127" s="17"/>
      <c r="C127" s="17"/>
      <c r="D127" s="17"/>
      <c r="E127" s="17"/>
      <c r="F127" s="17"/>
      <c r="G127" s="17"/>
      <c r="H127" s="17"/>
      <c r="I127" s="17"/>
      <c r="J127" s="17"/>
      <c r="K127" s="17"/>
      <c r="L127" s="17"/>
      <c r="M127" s="17"/>
      <c r="N127" s="17"/>
      <c r="O127" s="17"/>
      <c r="P127" s="17"/>
      <c r="Q127" s="17"/>
      <c r="R127" s="17"/>
      <c r="S127" s="17"/>
      <c r="T127" s="17"/>
      <c r="U127" s="17"/>
      <c r="V127" s="17"/>
      <c r="W127" s="17"/>
    </row>
    <row r="128" spans="1:47">
      <c r="A128" s="17"/>
      <c r="B128" s="17"/>
      <c r="C128" s="17"/>
      <c r="D128" s="17"/>
      <c r="E128" s="17"/>
      <c r="F128" s="17"/>
      <c r="G128" s="17"/>
      <c r="H128" s="17"/>
      <c r="I128" s="17"/>
      <c r="J128" s="17"/>
      <c r="K128" s="17"/>
      <c r="L128" s="17"/>
      <c r="M128" s="17"/>
      <c r="N128" s="17"/>
      <c r="O128" s="17"/>
      <c r="P128" s="17"/>
      <c r="Q128" s="17"/>
      <c r="R128" s="17"/>
      <c r="S128" s="17"/>
      <c r="T128" s="17"/>
      <c r="U128" s="17"/>
      <c r="V128" s="17"/>
      <c r="W128" s="17"/>
    </row>
    <row r="129" spans="1:47">
      <c r="A129" s="17"/>
      <c r="B129" s="17"/>
      <c r="C129" s="17"/>
      <c r="D129" s="17"/>
      <c r="E129" s="17"/>
      <c r="F129" s="17"/>
      <c r="G129" s="17"/>
      <c r="H129" s="17"/>
      <c r="I129" s="17"/>
      <c r="J129" s="17"/>
      <c r="K129" s="17"/>
      <c r="L129" s="17"/>
      <c r="M129" s="17"/>
      <c r="N129" s="17"/>
      <c r="O129" s="17"/>
      <c r="P129" s="17"/>
      <c r="Q129" s="17"/>
      <c r="R129" s="17"/>
      <c r="S129" s="17"/>
      <c r="T129" s="17"/>
      <c r="U129" s="17"/>
      <c r="V129" s="17"/>
      <c r="W129" s="17"/>
    </row>
    <row r="130" spans="1:47">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AB130" s="19">
        <f t="shared" ref="AB130:AT130" si="11">AC130-1</f>
        <v>30</v>
      </c>
      <c r="AC130" s="19">
        <f t="shared" si="11"/>
        <v>31</v>
      </c>
      <c r="AD130" s="19">
        <f t="shared" si="11"/>
        <v>32</v>
      </c>
      <c r="AE130" s="19">
        <f t="shared" si="11"/>
        <v>33</v>
      </c>
      <c r="AF130" s="19">
        <f t="shared" si="11"/>
        <v>34</v>
      </c>
      <c r="AG130" s="19">
        <f t="shared" si="11"/>
        <v>35</v>
      </c>
      <c r="AH130" s="19">
        <f t="shared" si="11"/>
        <v>36</v>
      </c>
      <c r="AI130" s="19">
        <f t="shared" si="11"/>
        <v>37</v>
      </c>
      <c r="AJ130" s="19">
        <f t="shared" si="11"/>
        <v>38</v>
      </c>
      <c r="AK130" s="19">
        <f t="shared" si="11"/>
        <v>39</v>
      </c>
      <c r="AL130" s="19">
        <f t="shared" si="11"/>
        <v>40</v>
      </c>
      <c r="AM130" s="19">
        <f t="shared" si="11"/>
        <v>41</v>
      </c>
      <c r="AN130" s="19">
        <f t="shared" si="11"/>
        <v>42</v>
      </c>
      <c r="AO130" s="19">
        <f t="shared" si="11"/>
        <v>43</v>
      </c>
      <c r="AP130" s="19">
        <f t="shared" si="11"/>
        <v>44</v>
      </c>
      <c r="AQ130" s="19">
        <f t="shared" si="11"/>
        <v>45</v>
      </c>
      <c r="AR130" s="19">
        <f t="shared" si="11"/>
        <v>46</v>
      </c>
      <c r="AS130" s="19">
        <f t="shared" si="11"/>
        <v>47</v>
      </c>
      <c r="AT130" s="19">
        <f t="shared" si="11"/>
        <v>48</v>
      </c>
      <c r="AU130" s="19">
        <f>VLOOKUP(AU131,Dates!$A:$D,2,FALSE)</f>
        <v>49</v>
      </c>
    </row>
    <row r="131" spans="1:47">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AB131" s="19" t="str">
        <f>IFERROR(VLOOKUP(AB130,Dates!$B:$D,3,FALSE),"")</f>
        <v>2Q19</v>
      </c>
      <c r="AC131" s="19" t="str">
        <f>IFERROR(VLOOKUP(AC130,Dates!$B:$D,3,FALSE),"")</f>
        <v>3Q19</v>
      </c>
      <c r="AD131" s="19" t="str">
        <f>IFERROR(VLOOKUP(AD130,Dates!$B:$D,3,FALSE),"")</f>
        <v>4Q19</v>
      </c>
      <c r="AE131" s="19" t="str">
        <f>IFERROR(VLOOKUP(AE130,Dates!$B:$D,3,FALSE),"")</f>
        <v>1Q20</v>
      </c>
      <c r="AF131" s="19" t="str">
        <f>IFERROR(VLOOKUP(AF130,Dates!$B:$D,3,FALSE),"")</f>
        <v>2Q20</v>
      </c>
      <c r="AG131" s="19" t="str">
        <f>IFERROR(VLOOKUP(AG130,Dates!$B:$D,3,FALSE),"")</f>
        <v>3Q20</v>
      </c>
      <c r="AH131" s="19" t="str">
        <f>IFERROR(VLOOKUP(AH130,Dates!$B:$D,3,FALSE),"")</f>
        <v>4Q20</v>
      </c>
      <c r="AI131" s="19" t="str">
        <f>IFERROR(VLOOKUP(AI130,Dates!$B:$D,3,FALSE),"")</f>
        <v>1Q21</v>
      </c>
      <c r="AJ131" s="19" t="str">
        <f>IFERROR(VLOOKUP(AJ130,Dates!$B:$D,3,FALSE),"")</f>
        <v>2Q21</v>
      </c>
      <c r="AK131" s="19" t="str">
        <f>IFERROR(VLOOKUP(AK130,Dates!$B:$D,3,FALSE),"")</f>
        <v>3Q21</v>
      </c>
      <c r="AL131" s="19" t="str">
        <f>IFERROR(VLOOKUP(AL130,Dates!$B:$D,3,FALSE),"")</f>
        <v>4Q21</v>
      </c>
      <c r="AM131" s="19" t="str">
        <f>IFERROR(VLOOKUP(AM130,Dates!$B:$D,3,FALSE),"")</f>
        <v>1Q22</v>
      </c>
      <c r="AN131" s="19" t="str">
        <f>IFERROR(VLOOKUP(AN130,Dates!$B:$D,3,FALSE),"")</f>
        <v>2Q22</v>
      </c>
      <c r="AO131" s="19" t="str">
        <f>IFERROR(VLOOKUP(AO130,Dates!$B:$D,3,FALSE),"")</f>
        <v>3Q22</v>
      </c>
      <c r="AP131" s="19" t="str">
        <f>IFERROR(VLOOKUP(AP130,Dates!$B:$D,3,FALSE),"")</f>
        <v>4Q22</v>
      </c>
      <c r="AQ131" s="19" t="str">
        <f>IFERROR(VLOOKUP(AQ130,Dates!$B:$D,3,FALSE),"")</f>
        <v>1Q23</v>
      </c>
      <c r="AR131" s="19" t="str">
        <f>IFERROR(VLOOKUP(AR130,Dates!$B:$D,3,FALSE),"")</f>
        <v>2Q23</v>
      </c>
      <c r="AS131" s="19" t="str">
        <f>IFERROR(VLOOKUP(AS130,Dates!$B:$D,3,FALSE),"")</f>
        <v>3Q23</v>
      </c>
      <c r="AT131" s="19" t="str">
        <f>IFERROR(VLOOKUP(AT130,Dates!$B:$D,3,FALSE),"")</f>
        <v>4Q23</v>
      </c>
      <c r="AU131" s="20" t="str">
        <f>$G$3</f>
        <v>1Q24</v>
      </c>
    </row>
    <row r="132" spans="1:47">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AA132" s="21" t="str">
        <f>'Domestic Mobile Operations'!A104</f>
        <v>Data subscribers</v>
      </c>
      <c r="AB132" s="23">
        <f>IFERROR(INDEX('Domestic Mobile Operations'!$A:$AAU,MATCH($AA132,'Domestic Mobile Operations'!$A:$A,0),MATCH(AB131,'Domestic Mobile Operations'!$1:$1,0)),"")</f>
        <v>26122572</v>
      </c>
      <c r="AC132" s="23">
        <f>IFERROR(INDEX('Domestic Mobile Operations'!$A:$AAU,MATCH($AA132,'Domestic Mobile Operations'!$A:$A,0),MATCH(AC131,'Domestic Mobile Operations'!$1:$1,0)),"")</f>
        <v>26597184</v>
      </c>
      <c r="AD132" s="23">
        <f>IFERROR(INDEX('Domestic Mobile Operations'!$A:$AAU,MATCH($AA132,'Domestic Mobile Operations'!$A:$A,0),MATCH(AD131,'Domestic Mobile Operations'!$1:$1,0)),"")</f>
        <v>27224942.400000002</v>
      </c>
      <c r="AE132" s="23">
        <f>IFERROR(INDEX('Domestic Mobile Operations'!$A:$AAU,MATCH($AA132,'Domestic Mobile Operations'!$A:$A,0),MATCH(AE131,'Domestic Mobile Operations'!$1:$1,0)),"")</f>
        <v>26710308.900000002</v>
      </c>
      <c r="AF132" s="23">
        <f>IFERROR(INDEX('Domestic Mobile Operations'!$A:$AAU,MATCH($AA132,'Domestic Mobile Operations'!$A:$A,0),MATCH(AF131,'Domestic Mobile Operations'!$1:$1,0)),"")</f>
        <v>27483266</v>
      </c>
      <c r="AG132" s="23">
        <f>IFERROR(INDEX('Domestic Mobile Operations'!$A:$AAU,MATCH($AA132,'Domestic Mobile Operations'!$A:$A,0),MATCH(AG131,'Domestic Mobile Operations'!$1:$1,0)),"")</f>
        <v>26857624</v>
      </c>
      <c r="AH132" s="23">
        <f>IFERROR(INDEX('Domestic Mobile Operations'!$A:$AAU,MATCH($AA132,'Domestic Mobile Operations'!$A:$A,0),MATCH(AH131,'Domestic Mobile Operations'!$1:$1,0)),"")</f>
        <v>27638345.600000001</v>
      </c>
      <c r="AI132" s="23">
        <f>IFERROR(INDEX('Domestic Mobile Operations'!$A:$AAU,MATCH($AA132,'Domestic Mobile Operations'!$A:$A,0),MATCH(AI131,'Domestic Mobile Operations'!$1:$1,0)),"")</f>
        <v>29723134.499999996</v>
      </c>
      <c r="AJ132" s="23">
        <f>IFERROR(INDEX('Domestic Mobile Operations'!$A:$AAU,MATCH($AA132,'Domestic Mobile Operations'!$A:$A,0),MATCH(AJ131,'Domestic Mobile Operations'!$1:$1,0)),"")</f>
        <v>32252340.199999999</v>
      </c>
      <c r="AK132" s="23">
        <f>IFERROR(INDEX('Domestic Mobile Operations'!$A:$AAU,MATCH($AA132,'Domestic Mobile Operations'!$A:$A,0),MATCH(AK131,'Domestic Mobile Operations'!$1:$1,0)),"")</f>
        <v>31782951.199999999</v>
      </c>
      <c r="AL132" s="23">
        <f>IFERROR(INDEX('Domestic Mobile Operations'!$A:$AAU,MATCH($AA132,'Domestic Mobile Operations'!$A:$A,0),MATCH(AL131,'Domestic Mobile Operations'!$1:$1,0)),"")</f>
        <v>31102273.5</v>
      </c>
      <c r="AM132" s="23">
        <f>IFERROR(INDEX('Domestic Mobile Operations'!$A:$AAU,MATCH($AA132,'Domestic Mobile Operations'!$A:$A,0),MATCH(AM131,'Domestic Mobile Operations'!$1:$1,0)),"")</f>
        <v>31236239.999999996</v>
      </c>
      <c r="AN132" s="23">
        <f>IFERROR(INDEX('Domestic Mobile Operations'!$A:$AAU,MATCH($AA132,'Domestic Mobile Operations'!$A:$A,0),MATCH(AN131,'Domestic Mobile Operations'!$1:$1,0)),"")</f>
        <v>31853079.999999996</v>
      </c>
      <c r="AO132" s="23">
        <f>IFERROR(INDEX('Domestic Mobile Operations'!$A:$AAU,MATCH($AA132,'Domestic Mobile Operations'!$A:$A,0),MATCH(AO131,'Domestic Mobile Operations'!$1:$1,0)),"")</f>
        <v>31963189.999999996</v>
      </c>
      <c r="AP132" s="23">
        <f>IFERROR(INDEX('Domestic Mobile Operations'!$A:$AAU,MATCH($AA132,'Domestic Mobile Operations'!$A:$A,0),MATCH(AP131,'Domestic Mobile Operations'!$1:$1,0)),"")</f>
        <v>32669301</v>
      </c>
      <c r="AQ132" s="23">
        <f>IFERROR(INDEX('Domestic Mobile Operations'!$A:$AAU,MATCH($AA132,'Domestic Mobile Operations'!$A:$A,0),MATCH(AQ131,'Domestic Mobile Operations'!$1:$1,0)),"")</f>
        <v>33668403</v>
      </c>
      <c r="AR132" s="23">
        <f>IFERROR(INDEX('Domestic Mobile Operations'!$A:$AAU,MATCH($AA132,'Domestic Mobile Operations'!$A:$A,0),MATCH(AR131,'Domestic Mobile Operations'!$1:$1,0)),"")</f>
        <v>32627664</v>
      </c>
      <c r="AS132" s="23">
        <f>IFERROR(INDEX('Domestic Mobile Operations'!$A:$AAU,MATCH($AA132,'Domestic Mobile Operations'!$A:$A,0),MATCH(AS131,'Domestic Mobile Operations'!$1:$1,0)),"")</f>
        <v>32448281</v>
      </c>
      <c r="AT132" s="23">
        <f>IFERROR(INDEX('Domestic Mobile Operations'!$A:$AAU,MATCH($AA132,'Domestic Mobile Operations'!$A:$A,0),MATCH(AT131,'Domestic Mobile Operations'!$1:$1,0)),"")</f>
        <v>30952300</v>
      </c>
      <c r="AU132" s="23">
        <f>IFERROR(INDEX('Domestic Mobile Operations'!$A:$AAU,MATCH($AA132,'Domestic Mobile Operations'!$A:$A,0),MATCH(AU131,'Domestic Mobile Operations'!$1:$1,0)),"")</f>
        <v>30505000.000000004</v>
      </c>
    </row>
    <row r="133" spans="1:47">
      <c r="A133" s="17"/>
      <c r="B133" s="17"/>
      <c r="C133" s="17"/>
      <c r="D133" s="17"/>
      <c r="E133" s="17"/>
      <c r="F133" s="17"/>
      <c r="G133" s="17"/>
      <c r="H133" s="17"/>
      <c r="I133" s="17"/>
      <c r="J133" s="17"/>
      <c r="K133" s="17"/>
      <c r="L133" s="17"/>
      <c r="M133" s="17"/>
      <c r="N133" s="17"/>
      <c r="O133" s="17"/>
      <c r="P133" s="17"/>
      <c r="Q133" s="17"/>
      <c r="R133" s="17"/>
      <c r="S133" s="17"/>
      <c r="T133" s="17"/>
      <c r="U133" s="17"/>
      <c r="V133" s="17"/>
      <c r="W133" s="17"/>
    </row>
    <row r="134" spans="1:47">
      <c r="A134" s="17"/>
      <c r="B134" s="17"/>
      <c r="C134" s="17"/>
      <c r="D134" s="17"/>
      <c r="E134" s="17"/>
      <c r="F134" s="17"/>
      <c r="G134" s="17"/>
      <c r="H134" s="17"/>
      <c r="I134" s="17"/>
      <c r="J134" s="17"/>
      <c r="K134" s="17"/>
      <c r="L134" s="17"/>
      <c r="M134" s="17"/>
      <c r="N134" s="17"/>
      <c r="O134" s="17"/>
      <c r="P134" s="17"/>
      <c r="Q134" s="17"/>
      <c r="R134" s="17"/>
      <c r="S134" s="17"/>
      <c r="T134" s="17"/>
      <c r="U134" s="17"/>
      <c r="V134" s="17"/>
      <c r="W134" s="17"/>
    </row>
    <row r="135" spans="1:47">
      <c r="A135" s="17"/>
      <c r="B135" s="17"/>
      <c r="C135" s="17"/>
      <c r="D135" s="17"/>
      <c r="E135" s="17"/>
      <c r="F135" s="17"/>
      <c r="G135" s="17"/>
      <c r="H135" s="17"/>
      <c r="I135" s="17"/>
      <c r="J135" s="17"/>
      <c r="K135" s="17"/>
      <c r="L135" s="17"/>
      <c r="M135" s="17"/>
      <c r="N135" s="17"/>
      <c r="O135" s="17"/>
      <c r="P135" s="17"/>
      <c r="Q135" s="17"/>
      <c r="R135" s="17"/>
      <c r="S135" s="17"/>
      <c r="T135" s="17"/>
      <c r="U135" s="17"/>
      <c r="V135" s="17"/>
      <c r="W135" s="17"/>
    </row>
    <row r="136" spans="1:47">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AB136" s="19">
        <f t="shared" ref="AB136:AT136" si="12">AC136-1</f>
        <v>30</v>
      </c>
      <c r="AC136" s="19">
        <f t="shared" si="12"/>
        <v>31</v>
      </c>
      <c r="AD136" s="19">
        <f t="shared" si="12"/>
        <v>32</v>
      </c>
      <c r="AE136" s="19">
        <f t="shared" si="12"/>
        <v>33</v>
      </c>
      <c r="AF136" s="19">
        <f t="shared" si="12"/>
        <v>34</v>
      </c>
      <c r="AG136" s="19">
        <f t="shared" si="12"/>
        <v>35</v>
      </c>
      <c r="AH136" s="19">
        <f t="shared" si="12"/>
        <v>36</v>
      </c>
      <c r="AI136" s="19">
        <f t="shared" si="12"/>
        <v>37</v>
      </c>
      <c r="AJ136" s="19">
        <f t="shared" si="12"/>
        <v>38</v>
      </c>
      <c r="AK136" s="19">
        <f t="shared" si="12"/>
        <v>39</v>
      </c>
      <c r="AL136" s="19">
        <f t="shared" si="12"/>
        <v>40</v>
      </c>
      <c r="AM136" s="19">
        <f t="shared" si="12"/>
        <v>41</v>
      </c>
      <c r="AN136" s="19">
        <f t="shared" si="12"/>
        <v>42</v>
      </c>
      <c r="AO136" s="19">
        <f t="shared" si="12"/>
        <v>43</v>
      </c>
      <c r="AP136" s="19">
        <f t="shared" si="12"/>
        <v>44</v>
      </c>
      <c r="AQ136" s="19">
        <f t="shared" si="12"/>
        <v>45</v>
      </c>
      <c r="AR136" s="19">
        <f t="shared" si="12"/>
        <v>46</v>
      </c>
      <c r="AS136" s="19">
        <f t="shared" si="12"/>
        <v>47</v>
      </c>
      <c r="AT136" s="19">
        <f t="shared" si="12"/>
        <v>48</v>
      </c>
      <c r="AU136" s="19">
        <f>VLOOKUP(AU137,Dates!$A:$D,2,FALSE)</f>
        <v>49</v>
      </c>
    </row>
    <row r="137" spans="1:47">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AB137" s="19" t="str">
        <f>IFERROR(VLOOKUP(AB136,Dates!$B:$D,3,FALSE),"")</f>
        <v>2Q19</v>
      </c>
      <c r="AC137" s="19" t="str">
        <f>IFERROR(VLOOKUP(AC136,Dates!$B:$D,3,FALSE),"")</f>
        <v>3Q19</v>
      </c>
      <c r="AD137" s="19" t="str">
        <f>IFERROR(VLOOKUP(AD136,Dates!$B:$D,3,FALSE),"")</f>
        <v>4Q19</v>
      </c>
      <c r="AE137" s="19" t="str">
        <f>IFERROR(VLOOKUP(AE136,Dates!$B:$D,3,FALSE),"")</f>
        <v>1Q20</v>
      </c>
      <c r="AF137" s="19" t="str">
        <f>IFERROR(VLOOKUP(AF136,Dates!$B:$D,3,FALSE),"")</f>
        <v>2Q20</v>
      </c>
      <c r="AG137" s="19" t="str">
        <f>IFERROR(VLOOKUP(AG136,Dates!$B:$D,3,FALSE),"")</f>
        <v>3Q20</v>
      </c>
      <c r="AH137" s="19" t="str">
        <f>IFERROR(VLOOKUP(AH136,Dates!$B:$D,3,FALSE),"")</f>
        <v>4Q20</v>
      </c>
      <c r="AI137" s="19" t="str">
        <f>IFERROR(VLOOKUP(AI136,Dates!$B:$D,3,FALSE),"")</f>
        <v>1Q21</v>
      </c>
      <c r="AJ137" s="19" t="str">
        <f>IFERROR(VLOOKUP(AJ136,Dates!$B:$D,3,FALSE),"")</f>
        <v>2Q21</v>
      </c>
      <c r="AK137" s="19" t="str">
        <f>IFERROR(VLOOKUP(AK136,Dates!$B:$D,3,FALSE),"")</f>
        <v>3Q21</v>
      </c>
      <c r="AL137" s="19" t="str">
        <f>IFERROR(VLOOKUP(AL136,Dates!$B:$D,3,FALSE),"")</f>
        <v>4Q21</v>
      </c>
      <c r="AM137" s="19" t="str">
        <f>IFERROR(VLOOKUP(AM136,Dates!$B:$D,3,FALSE),"")</f>
        <v>1Q22</v>
      </c>
      <c r="AN137" s="19" t="str">
        <f>IFERROR(VLOOKUP(AN136,Dates!$B:$D,3,FALSE),"")</f>
        <v>2Q22</v>
      </c>
      <c r="AO137" s="19" t="str">
        <f>IFERROR(VLOOKUP(AO136,Dates!$B:$D,3,FALSE),"")</f>
        <v>3Q22</v>
      </c>
      <c r="AP137" s="19" t="str">
        <f>IFERROR(VLOOKUP(AP136,Dates!$B:$D,3,FALSE),"")</f>
        <v>4Q22</v>
      </c>
      <c r="AQ137" s="19" t="str">
        <f>IFERROR(VLOOKUP(AQ136,Dates!$B:$D,3,FALSE),"")</f>
        <v>1Q23</v>
      </c>
      <c r="AR137" s="19" t="str">
        <f>IFERROR(VLOOKUP(AR136,Dates!$B:$D,3,FALSE),"")</f>
        <v>2Q23</v>
      </c>
      <c r="AS137" s="19" t="str">
        <f>IFERROR(VLOOKUP(AS136,Dates!$B:$D,3,FALSE),"")</f>
        <v>3Q23</v>
      </c>
      <c r="AT137" s="19" t="str">
        <f>IFERROR(VLOOKUP(AT136,Dates!$B:$D,3,FALSE),"")</f>
        <v>4Q23</v>
      </c>
      <c r="AU137" s="20" t="str">
        <f>$G$3</f>
        <v>1Q24</v>
      </c>
    </row>
    <row r="138" spans="1:47">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AA138" s="21" t="str">
        <f>'Domestic Mobile Operations'!A105</f>
        <v>Data subs net adds</v>
      </c>
      <c r="AB138" s="23">
        <f>IFERROR(INDEX('Domestic Mobile Operations'!$A:$AAU,MATCH($AA138,'Domestic Mobile Operations'!$A:$A,0),MATCH(AB137,'Domestic Mobile Operations'!$1:$1,0)),"")</f>
        <v>398338</v>
      </c>
      <c r="AC138" s="23">
        <f>IFERROR(INDEX('Domestic Mobile Operations'!$A:$AAU,MATCH($AA138,'Domestic Mobile Operations'!$A:$A,0),MATCH(AC137,'Domestic Mobile Operations'!$1:$1,0)),"")</f>
        <v>474612</v>
      </c>
      <c r="AD138" s="23">
        <f>IFERROR(INDEX('Domestic Mobile Operations'!$A:$AAU,MATCH($AA138,'Domestic Mobile Operations'!$A:$A,0),MATCH(AD137,'Domestic Mobile Operations'!$1:$1,0)),"")</f>
        <v>627758.40000000224</v>
      </c>
      <c r="AE138" s="23">
        <f>IFERROR(INDEX('Domestic Mobile Operations'!$A:$AAU,MATCH($AA138,'Domestic Mobile Operations'!$A:$A,0),MATCH(AE137,'Domestic Mobile Operations'!$1:$1,0)),"")</f>
        <v>-514633.5</v>
      </c>
      <c r="AF138" s="23">
        <f>IFERROR(INDEX('Domestic Mobile Operations'!$A:$AAU,MATCH($AA138,'Domestic Mobile Operations'!$A:$A,0),MATCH(AF137,'Domestic Mobile Operations'!$1:$1,0)),"")</f>
        <v>772957.09999999776</v>
      </c>
      <c r="AG138" s="23">
        <f>IFERROR(INDEX('Domestic Mobile Operations'!$A:$AAU,MATCH($AA138,'Domestic Mobile Operations'!$A:$A,0),MATCH(AG137,'Domestic Mobile Operations'!$1:$1,0)),"")</f>
        <v>-625642</v>
      </c>
      <c r="AH138" s="23">
        <f>IFERROR(INDEX('Domestic Mobile Operations'!$A:$AAU,MATCH($AA138,'Domestic Mobile Operations'!$A:$A,0),MATCH(AH137,'Domestic Mobile Operations'!$1:$1,0)),"")</f>
        <v>780721.60000000149</v>
      </c>
      <c r="AI138" s="23">
        <f>IFERROR(INDEX('Domestic Mobile Operations'!$A:$AAU,MATCH($AA138,'Domestic Mobile Operations'!$A:$A,0),MATCH(AI137,'Domestic Mobile Operations'!$1:$1,0)),"")</f>
        <v>2084788.8999999948</v>
      </c>
      <c r="AJ138" s="23">
        <f>IFERROR(INDEX('Domestic Mobile Operations'!$A:$AAU,MATCH($AA138,'Domestic Mobile Operations'!$A:$A,0),MATCH(AJ137,'Domestic Mobile Operations'!$1:$1,0)),"")</f>
        <v>2529205.700000003</v>
      </c>
      <c r="AK138" s="23">
        <f>IFERROR(INDEX('Domestic Mobile Operations'!$A:$AAU,MATCH($AA138,'Domestic Mobile Operations'!$A:$A,0),MATCH(AK137,'Domestic Mobile Operations'!$1:$1,0)),"")</f>
        <v>-469389</v>
      </c>
      <c r="AL138" s="23">
        <f>IFERROR(INDEX('Domestic Mobile Operations'!$A:$AAU,MATCH($AA138,'Domestic Mobile Operations'!$A:$A,0),MATCH(AL137,'Domestic Mobile Operations'!$1:$1,0)),"")</f>
        <v>-680677.69999999925</v>
      </c>
      <c r="AM138" s="23">
        <f>IFERROR(INDEX('Domestic Mobile Operations'!$A:$AAU,MATCH($AA138,'Domestic Mobile Operations'!$A:$A,0),MATCH(AM137,'Domestic Mobile Operations'!$1:$1,0)),"")</f>
        <v>133966.49999999627</v>
      </c>
      <c r="AN138" s="23">
        <f>IFERROR(INDEX('Domestic Mobile Operations'!$A:$AAU,MATCH($AA138,'Domestic Mobile Operations'!$A:$A,0),MATCH(AN137,'Domestic Mobile Operations'!$1:$1,0)),"")</f>
        <v>616840</v>
      </c>
      <c r="AO138" s="23">
        <f>IFERROR(INDEX('Domestic Mobile Operations'!$A:$AAU,MATCH($AA138,'Domestic Mobile Operations'!$A:$A,0),MATCH(AO137,'Domestic Mobile Operations'!$1:$1,0)),"")</f>
        <v>110110</v>
      </c>
      <c r="AP138" s="23">
        <f>IFERROR(INDEX('Domestic Mobile Operations'!$A:$AAU,MATCH($AA138,'Domestic Mobile Operations'!$A:$A,0),MATCH(AP137,'Domestic Mobile Operations'!$1:$1,0)),"")</f>
        <v>706111.00000000373</v>
      </c>
      <c r="AQ138" s="23">
        <f>IFERROR(INDEX('Domestic Mobile Operations'!$A:$AAU,MATCH($AA138,'Domestic Mobile Operations'!$A:$A,0),MATCH(AQ137,'Domestic Mobile Operations'!$1:$1,0)),"")</f>
        <v>999102</v>
      </c>
      <c r="AR138" s="23">
        <f>IFERROR(INDEX('Domestic Mobile Operations'!$A:$AAU,MATCH($AA138,'Domestic Mobile Operations'!$A:$A,0),MATCH(AR137,'Domestic Mobile Operations'!$1:$1,0)),"")</f>
        <v>-1040739</v>
      </c>
      <c r="AS138" s="23">
        <f>IFERROR(INDEX('Domestic Mobile Operations'!$A:$AAU,MATCH($AA138,'Domestic Mobile Operations'!$A:$A,0),MATCH(AS137,'Domestic Mobile Operations'!$1:$1,0)),"")</f>
        <v>-179383</v>
      </c>
      <c r="AT138" s="23">
        <f>IFERROR(INDEX('Domestic Mobile Operations'!$A:$AAU,MATCH($AA138,'Domestic Mobile Operations'!$A:$A,0),MATCH(AT137,'Domestic Mobile Operations'!$1:$1,0)),"")</f>
        <v>-1495981</v>
      </c>
      <c r="AU138" s="23">
        <f>IFERROR(INDEX('Domestic Mobile Operations'!$A:$AAU,MATCH($AA138,'Domestic Mobile Operations'!$A:$A,0),MATCH(AU137,'Domestic Mobile Operations'!$1:$1,0)),"")</f>
        <v>-447299.99999999627</v>
      </c>
    </row>
    <row r="139" spans="1:47">
      <c r="A139" s="17"/>
      <c r="B139" s="17"/>
      <c r="C139" s="17"/>
      <c r="D139" s="17"/>
      <c r="E139" s="17"/>
      <c r="F139" s="17"/>
      <c r="G139" s="17"/>
      <c r="H139" s="17"/>
      <c r="I139" s="17"/>
      <c r="J139" s="17"/>
      <c r="K139" s="17"/>
      <c r="L139" s="17"/>
      <c r="M139" s="17"/>
      <c r="N139" s="17"/>
      <c r="O139" s="17"/>
      <c r="P139" s="17"/>
      <c r="Q139" s="17"/>
      <c r="R139" s="17"/>
      <c r="S139" s="17"/>
      <c r="T139" s="17"/>
      <c r="U139" s="17"/>
      <c r="V139" s="17"/>
      <c r="W139" s="17"/>
    </row>
    <row r="140" spans="1:47">
      <c r="A140" s="17"/>
      <c r="B140" s="17"/>
      <c r="C140" s="17"/>
      <c r="D140" s="17"/>
      <c r="E140" s="17"/>
      <c r="F140" s="17"/>
      <c r="G140" s="17"/>
      <c r="H140" s="17"/>
      <c r="I140" s="17"/>
      <c r="J140" s="17"/>
      <c r="K140" s="17"/>
      <c r="L140" s="17"/>
      <c r="M140" s="17"/>
      <c r="N140" s="17"/>
      <c r="O140" s="17"/>
      <c r="P140" s="17"/>
      <c r="Q140" s="17"/>
      <c r="R140" s="17"/>
      <c r="S140" s="17"/>
      <c r="T140" s="17"/>
      <c r="U140" s="17"/>
      <c r="V140" s="17"/>
      <c r="W140" s="17"/>
    </row>
    <row r="141" spans="1:47">
      <c r="A141" s="17"/>
      <c r="B141" s="17"/>
      <c r="C141" s="17"/>
      <c r="D141" s="17"/>
      <c r="E141" s="17"/>
      <c r="F141" s="17"/>
      <c r="G141" s="17"/>
      <c r="H141" s="17"/>
      <c r="I141" s="17"/>
      <c r="J141" s="17"/>
      <c r="K141" s="17"/>
      <c r="L141" s="17"/>
      <c r="M141" s="17"/>
      <c r="N141" s="17"/>
      <c r="O141" s="17"/>
      <c r="P141" s="17"/>
      <c r="Q141" s="17"/>
      <c r="R141" s="17"/>
      <c r="S141" s="17"/>
      <c r="T141" s="17"/>
      <c r="U141" s="17"/>
      <c r="V141" s="17"/>
      <c r="W141" s="17"/>
    </row>
    <row r="142" spans="1:47">
      <c r="A142" s="17"/>
      <c r="B142" s="17"/>
      <c r="C142" s="17"/>
      <c r="D142" s="17"/>
      <c r="E142" s="17"/>
      <c r="F142" s="17"/>
      <c r="G142" s="17"/>
      <c r="H142" s="17"/>
      <c r="I142" s="17"/>
      <c r="J142" s="17"/>
      <c r="K142" s="17"/>
      <c r="L142" s="17"/>
      <c r="M142" s="17"/>
      <c r="N142" s="17"/>
      <c r="O142" s="17"/>
      <c r="P142" s="17"/>
      <c r="Q142" s="17"/>
      <c r="R142" s="17"/>
      <c r="S142" s="17"/>
      <c r="T142" s="17"/>
      <c r="U142" s="17"/>
      <c r="V142" s="17"/>
      <c r="W142" s="17"/>
    </row>
    <row r="143" spans="1:47">
      <c r="A143" s="17"/>
      <c r="B143" s="17"/>
      <c r="C143" s="17"/>
      <c r="D143" s="17"/>
      <c r="E143" s="17"/>
      <c r="F143" s="17"/>
      <c r="G143" s="17"/>
      <c r="H143" s="17"/>
      <c r="I143" s="17"/>
      <c r="J143" s="17"/>
      <c r="K143" s="17"/>
      <c r="L143" s="17"/>
      <c r="M143" s="17"/>
      <c r="N143" s="17"/>
      <c r="O143" s="17"/>
      <c r="P143" s="17"/>
      <c r="Q143" s="17"/>
      <c r="R143" s="17"/>
      <c r="S143" s="17"/>
      <c r="T143" s="17"/>
      <c r="U143" s="17"/>
      <c r="V143" s="17"/>
      <c r="W143" s="17"/>
    </row>
    <row r="144" spans="1:47">
      <c r="A144" s="17"/>
      <c r="B144" s="17"/>
      <c r="C144" s="17"/>
      <c r="D144" s="17"/>
      <c r="E144" s="17"/>
      <c r="F144" s="17"/>
      <c r="G144" s="17"/>
      <c r="H144" s="17"/>
      <c r="I144" s="17"/>
      <c r="J144" s="17"/>
      <c r="K144" s="17"/>
      <c r="L144" s="17"/>
      <c r="M144" s="17"/>
      <c r="N144" s="17"/>
      <c r="O144" s="17"/>
      <c r="P144" s="17"/>
      <c r="Q144" s="17"/>
      <c r="R144" s="17"/>
      <c r="S144" s="17"/>
      <c r="T144" s="17"/>
      <c r="U144" s="17"/>
      <c r="V144" s="17"/>
      <c r="W144" s="17"/>
    </row>
    <row r="145" spans="1:47">
      <c r="A145" s="17"/>
      <c r="B145" s="17"/>
      <c r="C145" s="17"/>
      <c r="D145" s="17"/>
      <c r="E145" s="17"/>
      <c r="F145" s="17"/>
      <c r="G145" s="17"/>
      <c r="H145" s="17"/>
      <c r="I145" s="17"/>
      <c r="J145" s="17"/>
      <c r="K145" s="17"/>
      <c r="L145" s="17"/>
      <c r="M145" s="17"/>
      <c r="N145" s="17"/>
      <c r="O145" s="17"/>
      <c r="P145" s="17"/>
      <c r="Q145" s="17"/>
      <c r="R145" s="17"/>
      <c r="S145" s="17"/>
      <c r="T145" s="17"/>
      <c r="U145" s="17"/>
      <c r="V145" s="17"/>
      <c r="W145" s="17"/>
    </row>
    <row r="146" spans="1:47">
      <c r="A146" s="58" t="s">
        <v>60</v>
      </c>
      <c r="B146" s="58" t="s">
        <v>193</v>
      </c>
      <c r="C146" s="58"/>
      <c r="D146" s="58"/>
      <c r="E146" s="58"/>
      <c r="F146" s="58"/>
      <c r="G146" s="58"/>
      <c r="H146" s="58"/>
      <c r="I146" s="58"/>
      <c r="J146" s="58"/>
      <c r="K146" s="58" t="s">
        <v>61</v>
      </c>
      <c r="L146" s="58" t="s">
        <v>194</v>
      </c>
      <c r="M146" s="58"/>
      <c r="N146" s="58"/>
      <c r="O146" s="58"/>
      <c r="P146" s="58"/>
      <c r="Q146" s="58"/>
      <c r="R146" s="58"/>
      <c r="S146" s="58"/>
      <c r="T146" s="58"/>
      <c r="U146" s="17"/>
      <c r="V146" s="17"/>
      <c r="W146" s="17"/>
    </row>
    <row r="147" spans="1:47">
      <c r="A147" s="17"/>
      <c r="B147" s="17"/>
      <c r="C147" s="17"/>
      <c r="D147" s="17"/>
      <c r="E147" s="17"/>
      <c r="F147" s="17"/>
      <c r="G147" s="17"/>
      <c r="H147" s="17"/>
      <c r="I147" s="17"/>
      <c r="J147" s="17"/>
      <c r="K147" s="17"/>
      <c r="L147" s="17"/>
      <c r="M147" s="17"/>
      <c r="N147" s="17"/>
      <c r="O147" s="17"/>
      <c r="P147" s="17"/>
      <c r="Q147" s="17"/>
      <c r="R147" s="17"/>
      <c r="S147" s="17"/>
      <c r="T147" s="17"/>
      <c r="U147" s="17"/>
      <c r="V147" s="17"/>
      <c r="W147" s="17"/>
    </row>
    <row r="148" spans="1:47">
      <c r="A148" s="17"/>
      <c r="B148" s="17"/>
      <c r="C148" s="17"/>
      <c r="D148" s="17"/>
      <c r="E148" s="17"/>
      <c r="F148" s="17"/>
      <c r="G148" s="17"/>
      <c r="H148" s="17"/>
      <c r="I148" s="17"/>
      <c r="J148" s="17"/>
      <c r="K148" s="17"/>
      <c r="L148" s="17"/>
      <c r="M148" s="17"/>
      <c r="N148" s="17"/>
      <c r="O148" s="17"/>
      <c r="P148" s="17"/>
      <c r="Q148" s="17"/>
      <c r="R148" s="17"/>
      <c r="S148" s="17"/>
      <c r="T148" s="17"/>
      <c r="U148" s="17"/>
      <c r="V148" s="17"/>
      <c r="W148" s="17"/>
    </row>
    <row r="149" spans="1:47">
      <c r="A149" s="17"/>
      <c r="B149" s="17"/>
      <c r="C149" s="17"/>
      <c r="D149" s="17"/>
      <c r="E149" s="17"/>
      <c r="F149" s="17"/>
      <c r="G149" s="17"/>
      <c r="H149" s="17"/>
      <c r="I149" s="17"/>
      <c r="J149" s="17"/>
      <c r="K149" s="17"/>
      <c r="L149" s="17"/>
      <c r="M149" s="17"/>
      <c r="N149" s="17"/>
      <c r="O149" s="17"/>
      <c r="P149" s="17"/>
      <c r="Q149" s="17"/>
      <c r="R149" s="17"/>
      <c r="S149" s="17"/>
      <c r="T149" s="17"/>
      <c r="U149" s="17"/>
      <c r="V149" s="17"/>
      <c r="W149" s="17"/>
    </row>
    <row r="150" spans="1:47">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AB150" s="19">
        <f t="shared" ref="AB150:AT150" si="13">AC150-1</f>
        <v>30</v>
      </c>
      <c r="AC150" s="19">
        <f t="shared" si="13"/>
        <v>31</v>
      </c>
      <c r="AD150" s="19">
        <f t="shared" si="13"/>
        <v>32</v>
      </c>
      <c r="AE150" s="19">
        <f t="shared" si="13"/>
        <v>33</v>
      </c>
      <c r="AF150" s="19">
        <f t="shared" si="13"/>
        <v>34</v>
      </c>
      <c r="AG150" s="19">
        <f t="shared" si="13"/>
        <v>35</v>
      </c>
      <c r="AH150" s="19">
        <f t="shared" si="13"/>
        <v>36</v>
      </c>
      <c r="AI150" s="19">
        <f t="shared" si="13"/>
        <v>37</v>
      </c>
      <c r="AJ150" s="19">
        <f t="shared" si="13"/>
        <v>38</v>
      </c>
      <c r="AK150" s="19">
        <f t="shared" si="13"/>
        <v>39</v>
      </c>
      <c r="AL150" s="19">
        <f t="shared" si="13"/>
        <v>40</v>
      </c>
      <c r="AM150" s="19">
        <f t="shared" si="13"/>
        <v>41</v>
      </c>
      <c r="AN150" s="19">
        <f t="shared" si="13"/>
        <v>42</v>
      </c>
      <c r="AO150" s="19">
        <f t="shared" si="13"/>
        <v>43</v>
      </c>
      <c r="AP150" s="19">
        <f t="shared" si="13"/>
        <v>44</v>
      </c>
      <c r="AQ150" s="19">
        <f t="shared" si="13"/>
        <v>45</v>
      </c>
      <c r="AR150" s="19">
        <f t="shared" si="13"/>
        <v>46</v>
      </c>
      <c r="AS150" s="19">
        <f t="shared" si="13"/>
        <v>47</v>
      </c>
      <c r="AT150" s="19">
        <f t="shared" si="13"/>
        <v>48</v>
      </c>
      <c r="AU150" s="19">
        <f>VLOOKUP(AU151,Dates!$A:$D,2,FALSE)</f>
        <v>49</v>
      </c>
    </row>
    <row r="151" spans="1:47">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AB151" s="19" t="str">
        <f>IFERROR(VLOOKUP(AB150,Dates!$B:$D,3,FALSE),"")</f>
        <v>2Q19</v>
      </c>
      <c r="AC151" s="19" t="str">
        <f>IFERROR(VLOOKUP(AC150,Dates!$B:$D,3,FALSE),"")</f>
        <v>3Q19</v>
      </c>
      <c r="AD151" s="19" t="str">
        <f>IFERROR(VLOOKUP(AD150,Dates!$B:$D,3,FALSE),"")</f>
        <v>4Q19</v>
      </c>
      <c r="AE151" s="19" t="str">
        <f>IFERROR(VLOOKUP(AE150,Dates!$B:$D,3,FALSE),"")</f>
        <v>1Q20</v>
      </c>
      <c r="AF151" s="19" t="str">
        <f>IFERROR(VLOOKUP(AF150,Dates!$B:$D,3,FALSE),"")</f>
        <v>2Q20</v>
      </c>
      <c r="AG151" s="19" t="str">
        <f>IFERROR(VLOOKUP(AG150,Dates!$B:$D,3,FALSE),"")</f>
        <v>3Q20</v>
      </c>
      <c r="AH151" s="19" t="str">
        <f>IFERROR(VLOOKUP(AH150,Dates!$B:$D,3,FALSE),"")</f>
        <v>4Q20</v>
      </c>
      <c r="AI151" s="19" t="str">
        <f>IFERROR(VLOOKUP(AI150,Dates!$B:$D,3,FALSE),"")</f>
        <v>1Q21</v>
      </c>
      <c r="AJ151" s="19" t="str">
        <f>IFERROR(VLOOKUP(AJ150,Dates!$B:$D,3,FALSE),"")</f>
        <v>2Q21</v>
      </c>
      <c r="AK151" s="19" t="str">
        <f>IFERROR(VLOOKUP(AK150,Dates!$B:$D,3,FALSE),"")</f>
        <v>3Q21</v>
      </c>
      <c r="AL151" s="19" t="str">
        <f>IFERROR(VLOOKUP(AL150,Dates!$B:$D,3,FALSE),"")</f>
        <v>4Q21</v>
      </c>
      <c r="AM151" s="19" t="str">
        <f>IFERROR(VLOOKUP(AM150,Dates!$B:$D,3,FALSE),"")</f>
        <v>1Q22</v>
      </c>
      <c r="AN151" s="19" t="str">
        <f>IFERROR(VLOOKUP(AN150,Dates!$B:$D,3,FALSE),"")</f>
        <v>2Q22</v>
      </c>
      <c r="AO151" s="19" t="str">
        <f>IFERROR(VLOOKUP(AO150,Dates!$B:$D,3,FALSE),"")</f>
        <v>3Q22</v>
      </c>
      <c r="AP151" s="19" t="str">
        <f>IFERROR(VLOOKUP(AP150,Dates!$B:$D,3,FALSE),"")</f>
        <v>4Q22</v>
      </c>
      <c r="AQ151" s="19" t="str">
        <f>IFERROR(VLOOKUP(AQ150,Dates!$B:$D,3,FALSE),"")</f>
        <v>1Q23</v>
      </c>
      <c r="AR151" s="19" t="str">
        <f>IFERROR(VLOOKUP(AR150,Dates!$B:$D,3,FALSE),"")</f>
        <v>2Q23</v>
      </c>
      <c r="AS151" s="19" t="str">
        <f>IFERROR(VLOOKUP(AS150,Dates!$B:$D,3,FALSE),"")</f>
        <v>3Q23</v>
      </c>
      <c r="AT151" s="19" t="str">
        <f>IFERROR(VLOOKUP(AT150,Dates!$B:$D,3,FALSE),"")</f>
        <v>4Q23</v>
      </c>
      <c r="AU151" s="20" t="str">
        <f>$G$3</f>
        <v>1Q24</v>
      </c>
    </row>
    <row r="152" spans="1:47">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AA152" s="21" t="str">
        <f>'Domestic Mobile Operations'!A129</f>
        <v>Traffic per base station</v>
      </c>
      <c r="AB152" s="23">
        <f>IFERROR(INDEX('Domestic Mobile Operations'!$A:$AAU,MATCH($AA152,'Domestic Mobile Operations'!$A:$A,0),MATCH(AB151,'Domestic Mobile Operations'!$1:$1,0)),"")</f>
        <v>2213.7772881355932</v>
      </c>
      <c r="AC152" s="23">
        <f>IFERROR(INDEX('Domestic Mobile Operations'!$A:$AAU,MATCH($AA152,'Domestic Mobile Operations'!$A:$A,0),MATCH(AC151,'Domestic Mobile Operations'!$1:$1,0)),"")</f>
        <v>2335.4566502177067</v>
      </c>
      <c r="AD152" s="23">
        <f>IFERROR(INDEX('Domestic Mobile Operations'!$A:$AAU,MATCH($AA152,'Domestic Mobile Operations'!$A:$A,0),MATCH(AD151,'Domestic Mobile Operations'!$1:$1,0)),"")</f>
        <v>2453.9160289567067</v>
      </c>
      <c r="AE152" s="23">
        <f>IFERROR(INDEX('Domestic Mobile Operations'!$A:$AAU,MATCH($AA152,'Domestic Mobile Operations'!$A:$A,0),MATCH(AE151,'Domestic Mobile Operations'!$1:$1,0)),"")</f>
        <v>2747.6664858642412</v>
      </c>
      <c r="AF152" s="23">
        <f>IFERROR(INDEX('Domestic Mobile Operations'!$A:$AAU,MATCH($AA152,'Domestic Mobile Operations'!$A:$A,0),MATCH(AF151,'Domestic Mobile Operations'!$1:$1,0)),"")</f>
        <v>3154.7300607697503</v>
      </c>
      <c r="AG152" s="23">
        <f>IFERROR(INDEX('Domestic Mobile Operations'!$A:$AAU,MATCH($AA152,'Domestic Mobile Operations'!$A:$A,0),MATCH(AG151,'Domestic Mobile Operations'!$1:$1,0)),"")</f>
        <v>3021.7025561231171</v>
      </c>
      <c r="AH152" s="23">
        <f>IFERROR(INDEX('Domestic Mobile Operations'!$A:$AAU,MATCH($AA152,'Domestic Mobile Operations'!$A:$A,0),MATCH(AH151,'Domestic Mobile Operations'!$1:$1,0)),"")</f>
        <v>3195.184462427746</v>
      </c>
      <c r="AI152" s="23">
        <f>IFERROR(INDEX('Domestic Mobile Operations'!$A:$AAU,MATCH($AA152,'Domestic Mobile Operations'!$A:$A,0),MATCH(AI151,'Domestic Mobile Operations'!$1:$1,0)),"")</f>
        <v>3426.259927471483</v>
      </c>
      <c r="AJ152" s="23">
        <f>IFERROR(INDEX('Domestic Mobile Operations'!$A:$AAU,MATCH($AA152,'Domestic Mobile Operations'!$A:$A,0),MATCH(AJ151,'Domestic Mobile Operations'!$1:$1,0)),"")</f>
        <v>4006.6156374637226</v>
      </c>
      <c r="AK152" s="23">
        <f>IFERROR(INDEX('Domestic Mobile Operations'!$A:$AAU,MATCH($AA152,'Domestic Mobile Operations'!$A:$A,0),MATCH(AK151,'Domestic Mobile Operations'!$1:$1,0)),"")</f>
        <v>4540.4216000000006</v>
      </c>
      <c r="AL152" s="23">
        <f>IFERROR(INDEX('Domestic Mobile Operations'!$A:$AAU,MATCH($AA152,'Domestic Mobile Operations'!$A:$A,0),MATCH(AL151,'Domestic Mobile Operations'!$1:$1,0)),"")</f>
        <v>4807.2415279329607</v>
      </c>
      <c r="AM152" s="23" t="str">
        <f>IFERROR(INDEX('Domestic Mobile Operations'!$A:$AAU,MATCH($AA152,'Domestic Mobile Operations'!$A:$A,0),MATCH(AM151,'Domestic Mobile Operations'!$1:$1,0)),"")</f>
        <v/>
      </c>
      <c r="AN152" s="23" t="str">
        <f>IFERROR(INDEX('Domestic Mobile Operations'!$A:$AAU,MATCH($AA152,'Domestic Mobile Operations'!$A:$A,0),MATCH(AN151,'Domestic Mobile Operations'!$1:$1,0)),"")</f>
        <v/>
      </c>
      <c r="AO152" s="23" t="str">
        <f>IFERROR(INDEX('Domestic Mobile Operations'!$A:$AAU,MATCH($AA152,'Domestic Mobile Operations'!$A:$A,0),MATCH(AO151,'Domestic Mobile Operations'!$1:$1,0)),"")</f>
        <v/>
      </c>
      <c r="AP152" s="23" t="str">
        <f>IFERROR(INDEX('Domestic Mobile Operations'!$A:$AAU,MATCH($AA152,'Domestic Mobile Operations'!$A:$A,0),MATCH(AP151,'Domestic Mobile Operations'!$1:$1,0)),"")</f>
        <v/>
      </c>
      <c r="AQ152" s="23" t="str">
        <f>IFERROR(INDEX('Domestic Mobile Operations'!$A:$AAU,MATCH($AA152,'Domestic Mobile Operations'!$A:$A,0),MATCH(AQ151,'Domestic Mobile Operations'!$1:$1,0)),"")</f>
        <v/>
      </c>
      <c r="AR152" s="23" t="str">
        <f>IFERROR(INDEX('Domestic Mobile Operations'!$A:$AAU,MATCH($AA152,'Domestic Mobile Operations'!$A:$A,0),MATCH(AR151,'Domestic Mobile Operations'!$1:$1,0)),"")</f>
        <v/>
      </c>
      <c r="AS152" s="23" t="str">
        <f>IFERROR(INDEX('Domestic Mobile Operations'!$A:$AAU,MATCH($AA152,'Domestic Mobile Operations'!$A:$A,0),MATCH(AS151,'Domestic Mobile Operations'!$1:$1,0)),"")</f>
        <v/>
      </c>
      <c r="AT152" s="23" t="str">
        <f>IFERROR(INDEX('Domestic Mobile Operations'!$A:$AAU,MATCH($AA152,'Domestic Mobile Operations'!$A:$A,0),MATCH(AT151,'Domestic Mobile Operations'!$1:$1,0)),"")</f>
        <v/>
      </c>
      <c r="AU152" s="23" t="str">
        <f>IFERROR(INDEX('Domestic Mobile Operations'!$A:$AAU,MATCH($AA152,'Domestic Mobile Operations'!$A:$A,0),MATCH(AU151,'Domestic Mobile Operations'!$1:$1,0)),"")</f>
        <v/>
      </c>
    </row>
    <row r="153" spans="1:47">
      <c r="A153" s="17"/>
      <c r="B153" s="17"/>
      <c r="C153" s="17"/>
      <c r="D153" s="17"/>
      <c r="E153" s="17"/>
      <c r="F153" s="17"/>
      <c r="G153" s="17"/>
      <c r="H153" s="17"/>
      <c r="I153" s="17"/>
      <c r="J153" s="17"/>
      <c r="K153" s="17"/>
      <c r="L153" s="17"/>
      <c r="M153" s="17"/>
      <c r="N153" s="17"/>
      <c r="O153" s="17"/>
      <c r="P153" s="17"/>
      <c r="Q153" s="17"/>
      <c r="R153" s="17"/>
      <c r="S153" s="17"/>
      <c r="T153" s="17"/>
      <c r="U153" s="17"/>
      <c r="V153" s="17"/>
      <c r="W153" s="17"/>
    </row>
    <row r="154" spans="1:47">
      <c r="A154" s="17"/>
      <c r="B154" s="17"/>
      <c r="C154" s="17"/>
      <c r="D154" s="17"/>
      <c r="E154" s="17"/>
      <c r="F154" s="17"/>
      <c r="G154" s="17"/>
      <c r="H154" s="17"/>
      <c r="I154" s="17"/>
      <c r="J154" s="17"/>
      <c r="K154" s="17"/>
      <c r="L154" s="17"/>
      <c r="M154" s="17"/>
      <c r="N154" s="17"/>
      <c r="O154" s="17"/>
      <c r="P154" s="17"/>
      <c r="Q154" s="17"/>
      <c r="R154" s="17"/>
      <c r="S154" s="17"/>
      <c r="T154" s="17"/>
      <c r="U154" s="17"/>
      <c r="V154" s="17"/>
      <c r="W154" s="17"/>
    </row>
    <row r="155" spans="1:47">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AB155" s="19">
        <f t="shared" ref="AB155:AT155" si="14">AC155-1</f>
        <v>30</v>
      </c>
      <c r="AC155" s="19">
        <f t="shared" si="14"/>
        <v>31</v>
      </c>
      <c r="AD155" s="19">
        <f t="shared" si="14"/>
        <v>32</v>
      </c>
      <c r="AE155" s="19">
        <f t="shared" si="14"/>
        <v>33</v>
      </c>
      <c r="AF155" s="19">
        <f t="shared" si="14"/>
        <v>34</v>
      </c>
      <c r="AG155" s="19">
        <f t="shared" si="14"/>
        <v>35</v>
      </c>
      <c r="AH155" s="19">
        <f t="shared" si="14"/>
        <v>36</v>
      </c>
      <c r="AI155" s="19">
        <f t="shared" si="14"/>
        <v>37</v>
      </c>
      <c r="AJ155" s="19">
        <f t="shared" si="14"/>
        <v>38</v>
      </c>
      <c r="AK155" s="19">
        <f t="shared" si="14"/>
        <v>39</v>
      </c>
      <c r="AL155" s="19">
        <f t="shared" si="14"/>
        <v>40</v>
      </c>
      <c r="AM155" s="19">
        <f t="shared" si="14"/>
        <v>41</v>
      </c>
      <c r="AN155" s="19">
        <f t="shared" si="14"/>
        <v>42</v>
      </c>
      <c r="AO155" s="19">
        <f t="shared" si="14"/>
        <v>43</v>
      </c>
      <c r="AP155" s="19">
        <f t="shared" si="14"/>
        <v>44</v>
      </c>
      <c r="AQ155" s="19">
        <f t="shared" si="14"/>
        <v>45</v>
      </c>
      <c r="AR155" s="19">
        <f t="shared" si="14"/>
        <v>46</v>
      </c>
      <c r="AS155" s="19">
        <f t="shared" si="14"/>
        <v>47</v>
      </c>
      <c r="AT155" s="19">
        <f t="shared" si="14"/>
        <v>48</v>
      </c>
      <c r="AU155" s="19">
        <f>VLOOKUP(AU156,Dates!$A:$D,2,FALSE)</f>
        <v>49</v>
      </c>
    </row>
    <row r="156" spans="1:47">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AB156" s="19" t="str">
        <f>IFERROR(VLOOKUP(AB155,Dates!$B:$D,3,FALSE),"")</f>
        <v>2Q19</v>
      </c>
      <c r="AC156" s="19" t="str">
        <f>IFERROR(VLOOKUP(AC155,Dates!$B:$D,3,FALSE),"")</f>
        <v>3Q19</v>
      </c>
      <c r="AD156" s="19" t="str">
        <f>IFERROR(VLOOKUP(AD155,Dates!$B:$D,3,FALSE),"")</f>
        <v>4Q19</v>
      </c>
      <c r="AE156" s="19" t="str">
        <f>IFERROR(VLOOKUP(AE155,Dates!$B:$D,3,FALSE),"")</f>
        <v>1Q20</v>
      </c>
      <c r="AF156" s="19" t="str">
        <f>IFERROR(VLOOKUP(AF155,Dates!$B:$D,3,FALSE),"")</f>
        <v>2Q20</v>
      </c>
      <c r="AG156" s="19" t="str">
        <f>IFERROR(VLOOKUP(AG155,Dates!$B:$D,3,FALSE),"")</f>
        <v>3Q20</v>
      </c>
      <c r="AH156" s="19" t="str">
        <f>IFERROR(VLOOKUP(AH155,Dates!$B:$D,3,FALSE),"")</f>
        <v>4Q20</v>
      </c>
      <c r="AI156" s="19" t="str">
        <f>IFERROR(VLOOKUP(AI155,Dates!$B:$D,3,FALSE),"")</f>
        <v>1Q21</v>
      </c>
      <c r="AJ156" s="19" t="str">
        <f>IFERROR(VLOOKUP(AJ155,Dates!$B:$D,3,FALSE),"")</f>
        <v>2Q21</v>
      </c>
      <c r="AK156" s="19" t="str">
        <f>IFERROR(VLOOKUP(AK155,Dates!$B:$D,3,FALSE),"")</f>
        <v>3Q21</v>
      </c>
      <c r="AL156" s="19" t="str">
        <f>IFERROR(VLOOKUP(AL155,Dates!$B:$D,3,FALSE),"")</f>
        <v>4Q21</v>
      </c>
      <c r="AM156" s="19" t="str">
        <f>IFERROR(VLOOKUP(AM155,Dates!$B:$D,3,FALSE),"")</f>
        <v>1Q22</v>
      </c>
      <c r="AN156" s="19" t="str">
        <f>IFERROR(VLOOKUP(AN155,Dates!$B:$D,3,FALSE),"")</f>
        <v>2Q22</v>
      </c>
      <c r="AO156" s="19" t="str">
        <f>IFERROR(VLOOKUP(AO155,Dates!$B:$D,3,FALSE),"")</f>
        <v>3Q22</v>
      </c>
      <c r="AP156" s="19" t="str">
        <f>IFERROR(VLOOKUP(AP155,Dates!$B:$D,3,FALSE),"")</f>
        <v>4Q22</v>
      </c>
      <c r="AQ156" s="19" t="str">
        <f>IFERROR(VLOOKUP(AQ155,Dates!$B:$D,3,FALSE),"")</f>
        <v>1Q23</v>
      </c>
      <c r="AR156" s="19" t="str">
        <f>IFERROR(VLOOKUP(AR155,Dates!$B:$D,3,FALSE),"")</f>
        <v>2Q23</v>
      </c>
      <c r="AS156" s="19" t="str">
        <f>IFERROR(VLOOKUP(AS155,Dates!$B:$D,3,FALSE),"")</f>
        <v>3Q23</v>
      </c>
      <c r="AT156" s="19" t="str">
        <f>IFERROR(VLOOKUP(AT155,Dates!$B:$D,3,FALSE),"")</f>
        <v>4Q23</v>
      </c>
      <c r="AU156" s="20" t="str">
        <f>$G$3</f>
        <v>1Q24</v>
      </c>
    </row>
    <row r="157" spans="1:47">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AA157" s="21" t="str">
        <f>'Domestic Mobile Operations'!A62</f>
        <v>3G base stations</v>
      </c>
      <c r="AB157" s="23">
        <f>IFERROR(INDEX('Domestic Mobile Operations'!$A:$AAU,MATCH($AA157,'Domestic Mobile Operations'!$A:$A,0),MATCH(AB156,'Domestic Mobile Operations'!$1:$1,0)),"")</f>
        <v>45200</v>
      </c>
      <c r="AC157" s="23">
        <f>IFERROR(INDEX('Domestic Mobile Operations'!$A:$AAU,MATCH($AA157,'Domestic Mobile Operations'!$A:$A,0),MATCH(AC156,'Domestic Mobile Operations'!$1:$1,0)),"")</f>
        <v>45500</v>
      </c>
      <c r="AD157" s="23">
        <f>IFERROR(INDEX('Domestic Mobile Operations'!$A:$AAU,MATCH($AA157,'Domestic Mobile Operations'!$A:$A,0),MATCH(AD156,'Domestic Mobile Operations'!$1:$1,0)),"")</f>
        <v>46300</v>
      </c>
      <c r="AE157" s="23">
        <f>IFERROR(INDEX('Domestic Mobile Operations'!$A:$AAU,MATCH($AA157,'Domestic Mobile Operations'!$A:$A,0),MATCH(AE156,'Domestic Mobile Operations'!$1:$1,0)),"")</f>
        <v>46800</v>
      </c>
      <c r="AF157" s="23">
        <f>IFERROR(INDEX('Domestic Mobile Operations'!$A:$AAU,MATCH($AA157,'Domestic Mobile Operations'!$A:$A,0),MATCH(AF156,'Domestic Mobile Operations'!$1:$1,0)),"")</f>
        <v>47100</v>
      </c>
      <c r="AG157" s="23">
        <f>IFERROR(INDEX('Domestic Mobile Operations'!$A:$AAU,MATCH($AA157,'Domestic Mobile Operations'!$A:$A,0),MATCH(AG156,'Domestic Mobile Operations'!$1:$1,0)),"")</f>
        <v>47800</v>
      </c>
      <c r="AH157" s="23">
        <f>IFERROR(INDEX('Domestic Mobile Operations'!$A:$AAU,MATCH($AA157,'Domestic Mobile Operations'!$A:$A,0),MATCH(AH156,'Domestic Mobile Operations'!$1:$1,0)),"")</f>
        <v>48300</v>
      </c>
      <c r="AI157" s="23">
        <f>IFERROR(INDEX('Domestic Mobile Operations'!$A:$AAU,MATCH($AA157,'Domestic Mobile Operations'!$A:$A,0),MATCH(AI156,'Domestic Mobile Operations'!$1:$1,0)),"")</f>
        <v>48800</v>
      </c>
      <c r="AJ157" s="23">
        <f>IFERROR(INDEX('Domestic Mobile Operations'!$A:$AAU,MATCH($AA157,'Domestic Mobile Operations'!$A:$A,0),MATCH(AJ156,'Domestic Mobile Operations'!$1:$1,0)),"")</f>
        <v>47600</v>
      </c>
      <c r="AK157" s="23">
        <f>IFERROR(INDEX('Domestic Mobile Operations'!$A:$AAU,MATCH($AA157,'Domestic Mobile Operations'!$A:$A,0),MATCH(AK156,'Domestic Mobile Operations'!$1:$1,0)),"")</f>
        <v>45700</v>
      </c>
      <c r="AL157" s="23">
        <f>IFERROR(INDEX('Domestic Mobile Operations'!$A:$AAU,MATCH($AA157,'Domestic Mobile Operations'!$A:$A,0),MATCH(AL156,'Domestic Mobile Operations'!$1:$1,0)),"")</f>
        <v>46000</v>
      </c>
      <c r="AM157" s="23">
        <f>IFERROR(INDEX('Domestic Mobile Operations'!$A:$AAU,MATCH($AA157,'Domestic Mobile Operations'!$A:$A,0),MATCH(AM156,'Domestic Mobile Operations'!$1:$1,0)),"")</f>
        <v>0</v>
      </c>
      <c r="AN157" s="23">
        <f>IFERROR(INDEX('Domestic Mobile Operations'!$A:$AAU,MATCH($AA157,'Domestic Mobile Operations'!$A:$A,0),MATCH(AN156,'Domestic Mobile Operations'!$1:$1,0)),"")</f>
        <v>0</v>
      </c>
      <c r="AO157" s="23">
        <f>IFERROR(INDEX('Domestic Mobile Operations'!$A:$AAU,MATCH($AA157,'Domestic Mobile Operations'!$A:$A,0),MATCH(AO156,'Domestic Mobile Operations'!$1:$1,0)),"")</f>
        <v>0</v>
      </c>
      <c r="AP157" s="23">
        <f>IFERROR(INDEX('Domestic Mobile Operations'!$A:$AAU,MATCH($AA157,'Domestic Mobile Operations'!$A:$A,0),MATCH(AP156,'Domestic Mobile Operations'!$1:$1,0)),"")</f>
        <v>0</v>
      </c>
      <c r="AQ157" s="23">
        <f>IFERROR(INDEX('Domestic Mobile Operations'!$A:$AAU,MATCH($AA157,'Domestic Mobile Operations'!$A:$A,0),MATCH(AQ156,'Domestic Mobile Operations'!$1:$1,0)),"")</f>
        <v>0</v>
      </c>
      <c r="AR157" s="23">
        <f>IFERROR(INDEX('Domestic Mobile Operations'!$A:$AAU,MATCH($AA157,'Domestic Mobile Operations'!$A:$A,0),MATCH(AR156,'Domestic Mobile Operations'!$1:$1,0)),"")</f>
        <v>0</v>
      </c>
      <c r="AS157" s="23">
        <f>IFERROR(INDEX('Domestic Mobile Operations'!$A:$AAU,MATCH($AA157,'Domestic Mobile Operations'!$A:$A,0),MATCH(AS156,'Domestic Mobile Operations'!$1:$1,0)),"")</f>
        <v>0</v>
      </c>
      <c r="AT157" s="23">
        <f>IFERROR(INDEX('Domestic Mobile Operations'!$A:$AAU,MATCH($AA157,'Domestic Mobile Operations'!$A:$A,0),MATCH(AT156,'Domestic Mobile Operations'!$1:$1,0)),"")</f>
        <v>0</v>
      </c>
      <c r="AU157" s="23">
        <f>IFERROR(INDEX('Domestic Mobile Operations'!$A:$AAU,MATCH($AA157,'Domestic Mobile Operations'!$A:$A,0),MATCH(AU156,'Domestic Mobile Operations'!$1:$1,0)),"")</f>
        <v>0</v>
      </c>
    </row>
    <row r="158" spans="1:47">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AA158" s="21" t="str">
        <f>'Domestic Mobile Operations'!A63</f>
        <v>4G base stations</v>
      </c>
      <c r="AB158" s="23">
        <f>IFERROR(INDEX('Domestic Mobile Operations'!$A:$AAU,MATCH($AA158,'Domestic Mobile Operations'!$A:$A,0),MATCH(AB156,'Domestic Mobile Operations'!$1:$1,0)),"")</f>
        <v>90500</v>
      </c>
      <c r="AC158" s="23">
        <f>IFERROR(INDEX('Domestic Mobile Operations'!$A:$AAU,MATCH($AA158,'Domestic Mobile Operations'!$A:$A,0),MATCH(AC156,'Domestic Mobile Operations'!$1:$1,0)),"")</f>
        <v>92300</v>
      </c>
      <c r="AD158" s="23">
        <f>IFERROR(INDEX('Domestic Mobile Operations'!$A:$AAU,MATCH($AA158,'Domestic Mobile Operations'!$A:$A,0),MATCH(AD156,'Domestic Mobile Operations'!$1:$1,0)),"")</f>
        <v>94600</v>
      </c>
      <c r="AE158" s="23">
        <f>IFERROR(INDEX('Domestic Mobile Operations'!$A:$AAU,MATCH($AA158,'Domestic Mobile Operations'!$A:$A,0),MATCH(AE156,'Domestic Mobile Operations'!$1:$1,0)),"")</f>
        <v>96100</v>
      </c>
      <c r="AF158" s="23">
        <f>IFERROR(INDEX('Domestic Mobile Operations'!$A:$AAU,MATCH($AA158,'Domestic Mobile Operations'!$A:$A,0),MATCH(AF156,'Domestic Mobile Operations'!$1:$1,0)),"")</f>
        <v>101000</v>
      </c>
      <c r="AG158" s="23">
        <f>IFERROR(INDEX('Domestic Mobile Operations'!$A:$AAU,MATCH($AA158,'Domestic Mobile Operations'!$A:$A,0),MATCH(AG156,'Domestic Mobile Operations'!$1:$1,0)),"")</f>
        <v>104900</v>
      </c>
      <c r="AH158" s="23">
        <f>IFERROR(INDEX('Domestic Mobile Operations'!$A:$AAU,MATCH($AA158,'Domestic Mobile Operations'!$A:$A,0),MATCH(AH156,'Domestic Mobile Operations'!$1:$1,0)),"")</f>
        <v>107400</v>
      </c>
      <c r="AI158" s="23">
        <f>IFERROR(INDEX('Domestic Mobile Operations'!$A:$AAU,MATCH($AA158,'Domestic Mobile Operations'!$A:$A,0),MATCH(AI156,'Domestic Mobile Operations'!$1:$1,0)),"")</f>
        <v>109000</v>
      </c>
      <c r="AJ158" s="23">
        <f>IFERROR(INDEX('Domestic Mobile Operations'!$A:$AAU,MATCH($AA158,'Domestic Mobile Operations'!$A:$A,0),MATCH(AJ156,'Domestic Mobile Operations'!$1:$1,0)),"")</f>
        <v>110900</v>
      </c>
      <c r="AK158" s="23">
        <f>IFERROR(INDEX('Domestic Mobile Operations'!$A:$AAU,MATCH($AA158,'Domestic Mobile Operations'!$A:$A,0),MATCH(AK156,'Domestic Mobile Operations'!$1:$1,0)),"")</f>
        <v>112500</v>
      </c>
      <c r="AL158" s="23">
        <f>IFERROR(INDEX('Domestic Mobile Operations'!$A:$AAU,MATCH($AA158,'Domestic Mobile Operations'!$A:$A,0),MATCH(AL156,'Domestic Mobile Operations'!$1:$1,0)),"")</f>
        <v>115100</v>
      </c>
      <c r="AM158" s="23">
        <f>IFERROR(INDEX('Domestic Mobile Operations'!$A:$AAU,MATCH($AA158,'Domestic Mobile Operations'!$A:$A,0),MATCH(AM156,'Domestic Mobile Operations'!$1:$1,0)),"")</f>
        <v>0</v>
      </c>
      <c r="AN158" s="23">
        <f>IFERROR(INDEX('Domestic Mobile Operations'!$A:$AAU,MATCH($AA158,'Domestic Mobile Operations'!$A:$A,0),MATCH(AN156,'Domestic Mobile Operations'!$1:$1,0)),"")</f>
        <v>0</v>
      </c>
      <c r="AO158" s="23">
        <f>IFERROR(INDEX('Domestic Mobile Operations'!$A:$AAU,MATCH($AA158,'Domestic Mobile Operations'!$A:$A,0),MATCH(AO156,'Domestic Mobile Operations'!$1:$1,0)),"")</f>
        <v>0</v>
      </c>
      <c r="AP158" s="23">
        <f>IFERROR(INDEX('Domestic Mobile Operations'!$A:$AAU,MATCH($AA158,'Domestic Mobile Operations'!$A:$A,0),MATCH(AP156,'Domestic Mobile Operations'!$1:$1,0)),"")</f>
        <v>0</v>
      </c>
      <c r="AQ158" s="23">
        <f>IFERROR(INDEX('Domestic Mobile Operations'!$A:$AAU,MATCH($AA158,'Domestic Mobile Operations'!$A:$A,0),MATCH(AQ156,'Domestic Mobile Operations'!$1:$1,0)),"")</f>
        <v>0</v>
      </c>
      <c r="AR158" s="23">
        <f>IFERROR(INDEX('Domestic Mobile Operations'!$A:$AAU,MATCH($AA158,'Domestic Mobile Operations'!$A:$A,0),MATCH(AR156,'Domestic Mobile Operations'!$1:$1,0)),"")</f>
        <v>0</v>
      </c>
      <c r="AS158" s="23">
        <f>IFERROR(INDEX('Domestic Mobile Operations'!$A:$AAU,MATCH($AA158,'Domestic Mobile Operations'!$A:$A,0),MATCH(AS156,'Domestic Mobile Operations'!$1:$1,0)),"")</f>
        <v>0</v>
      </c>
      <c r="AT158" s="23">
        <f>IFERROR(INDEX('Domestic Mobile Operations'!$A:$AAU,MATCH($AA158,'Domestic Mobile Operations'!$A:$A,0),MATCH(AT156,'Domestic Mobile Operations'!$1:$1,0)),"")</f>
        <v>0</v>
      </c>
      <c r="AU158" s="23">
        <f>IFERROR(INDEX('Domestic Mobile Operations'!$A:$AAU,MATCH($AA158,'Domestic Mobile Operations'!$A:$A,0),MATCH(AU156,'Domestic Mobile Operations'!$1:$1,0)),"")</f>
        <v>0</v>
      </c>
    </row>
    <row r="159" spans="1:47">
      <c r="A159" s="17"/>
      <c r="B159" s="17"/>
      <c r="C159" s="17"/>
      <c r="D159" s="17"/>
      <c r="E159" s="17"/>
      <c r="F159" s="17"/>
      <c r="G159" s="17"/>
      <c r="H159" s="17"/>
      <c r="I159" s="17"/>
      <c r="J159" s="17"/>
      <c r="K159" s="17"/>
      <c r="L159" s="17"/>
      <c r="M159" s="17"/>
      <c r="N159" s="17"/>
      <c r="O159" s="17"/>
      <c r="P159" s="17"/>
      <c r="Q159" s="17"/>
      <c r="R159" s="17"/>
      <c r="S159" s="17"/>
      <c r="T159" s="17"/>
      <c r="U159" s="17"/>
      <c r="V159" s="17"/>
      <c r="W159" s="17"/>
    </row>
    <row r="160" spans="1:47">
      <c r="A160" s="17"/>
      <c r="B160" s="17"/>
      <c r="C160" s="17"/>
      <c r="D160" s="17"/>
      <c r="E160" s="17"/>
      <c r="F160" s="17"/>
      <c r="G160" s="17"/>
      <c r="H160" s="17"/>
      <c r="I160" s="17"/>
      <c r="J160" s="17"/>
      <c r="K160" s="17"/>
      <c r="L160" s="17"/>
      <c r="M160" s="17"/>
      <c r="N160" s="17"/>
      <c r="O160" s="17"/>
      <c r="P160" s="17"/>
      <c r="Q160" s="17"/>
      <c r="R160" s="17"/>
      <c r="S160" s="17"/>
      <c r="T160" s="17"/>
      <c r="U160" s="17"/>
      <c r="V160" s="17"/>
      <c r="W160" s="17"/>
    </row>
    <row r="161" spans="1:47">
      <c r="A161" s="17"/>
      <c r="B161" s="17"/>
      <c r="C161" s="17"/>
      <c r="D161" s="17"/>
      <c r="E161" s="17"/>
      <c r="F161" s="17"/>
      <c r="G161" s="17"/>
      <c r="H161" s="17"/>
      <c r="I161" s="17"/>
      <c r="J161" s="17"/>
      <c r="K161" s="17"/>
      <c r="L161" s="17"/>
      <c r="M161" s="17"/>
      <c r="N161" s="17"/>
      <c r="O161" s="17"/>
      <c r="P161" s="17"/>
      <c r="Q161" s="17"/>
      <c r="R161" s="17"/>
      <c r="S161" s="17"/>
      <c r="T161" s="17"/>
      <c r="U161" s="17"/>
      <c r="V161" s="17"/>
      <c r="W161" s="17"/>
    </row>
    <row r="162" spans="1:47">
      <c r="A162" s="58" t="s">
        <v>201</v>
      </c>
      <c r="B162" s="58"/>
      <c r="C162" s="58"/>
      <c r="D162" s="58"/>
      <c r="E162" s="58"/>
      <c r="F162" s="58"/>
      <c r="G162" s="58"/>
      <c r="H162" s="58"/>
      <c r="I162" s="58"/>
      <c r="J162" s="58"/>
      <c r="K162" s="58"/>
      <c r="L162" s="58"/>
      <c r="M162" s="58"/>
      <c r="N162" s="58"/>
      <c r="O162" s="58"/>
      <c r="P162" s="58"/>
      <c r="Q162" s="58"/>
      <c r="R162" s="58"/>
      <c r="S162" s="58"/>
      <c r="T162" s="58"/>
      <c r="U162" s="17"/>
      <c r="V162" s="17"/>
      <c r="W162" s="17"/>
    </row>
    <row r="163" spans="1:47">
      <c r="A163" s="58" t="s">
        <v>27</v>
      </c>
      <c r="B163" s="58" t="s">
        <v>202</v>
      </c>
      <c r="C163" s="58"/>
      <c r="D163" s="58"/>
      <c r="E163" s="58"/>
      <c r="F163" s="58"/>
      <c r="G163" s="58"/>
      <c r="H163" s="58"/>
      <c r="I163" s="58"/>
      <c r="J163" s="58"/>
      <c r="K163" s="58" t="s">
        <v>28</v>
      </c>
      <c r="L163" s="58" t="s">
        <v>203</v>
      </c>
      <c r="M163" s="58"/>
      <c r="N163" s="58"/>
      <c r="O163" s="58"/>
      <c r="P163" s="58"/>
      <c r="Q163" s="58"/>
      <c r="R163" s="58"/>
      <c r="S163" s="58"/>
      <c r="T163" s="58"/>
      <c r="U163" s="17"/>
      <c r="V163" s="17"/>
      <c r="W163" s="17"/>
    </row>
    <row r="164" spans="1:47">
      <c r="A164" s="17"/>
      <c r="B164" s="17"/>
      <c r="C164" s="17"/>
      <c r="D164" s="17"/>
      <c r="E164" s="17"/>
      <c r="F164" s="17"/>
      <c r="G164" s="17"/>
      <c r="H164" s="17"/>
      <c r="I164" s="17"/>
      <c r="J164" s="17"/>
      <c r="K164" s="17"/>
      <c r="L164" s="17"/>
      <c r="M164" s="17"/>
      <c r="N164" s="17"/>
      <c r="O164" s="17"/>
      <c r="P164" s="17"/>
      <c r="Q164" s="17"/>
      <c r="R164" s="17"/>
      <c r="S164" s="17"/>
      <c r="T164" s="17"/>
      <c r="U164" s="17"/>
      <c r="V164" s="17"/>
      <c r="W164" s="17"/>
    </row>
    <row r="165" spans="1:47">
      <c r="A165" s="17"/>
      <c r="B165" s="17"/>
      <c r="C165" s="17"/>
      <c r="D165" s="17"/>
      <c r="E165" s="17"/>
      <c r="F165" s="17"/>
      <c r="G165" s="17"/>
      <c r="H165" s="17"/>
      <c r="I165" s="17"/>
      <c r="J165" s="17"/>
      <c r="K165" s="17"/>
      <c r="L165" s="17"/>
      <c r="M165" s="17"/>
      <c r="N165" s="17"/>
      <c r="O165" s="17"/>
      <c r="P165" s="17"/>
      <c r="Q165" s="17"/>
      <c r="R165" s="17"/>
      <c r="S165" s="17"/>
      <c r="T165" s="17"/>
      <c r="U165" s="17"/>
      <c r="V165" s="17"/>
      <c r="W165" s="17"/>
    </row>
    <row r="166" spans="1:47">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AB166" s="19">
        <f t="shared" ref="AB166:AT166" si="15">AC166-1</f>
        <v>30</v>
      </c>
      <c r="AC166" s="19">
        <f t="shared" si="15"/>
        <v>31</v>
      </c>
      <c r="AD166" s="19">
        <f t="shared" si="15"/>
        <v>32</v>
      </c>
      <c r="AE166" s="19">
        <f t="shared" si="15"/>
        <v>33</v>
      </c>
      <c r="AF166" s="19">
        <f t="shared" si="15"/>
        <v>34</v>
      </c>
      <c r="AG166" s="19">
        <f t="shared" si="15"/>
        <v>35</v>
      </c>
      <c r="AH166" s="19">
        <f t="shared" si="15"/>
        <v>36</v>
      </c>
      <c r="AI166" s="19">
        <f t="shared" si="15"/>
        <v>37</v>
      </c>
      <c r="AJ166" s="19">
        <f t="shared" si="15"/>
        <v>38</v>
      </c>
      <c r="AK166" s="19">
        <f t="shared" si="15"/>
        <v>39</v>
      </c>
      <c r="AL166" s="19">
        <f t="shared" si="15"/>
        <v>40</v>
      </c>
      <c r="AM166" s="19">
        <f t="shared" si="15"/>
        <v>41</v>
      </c>
      <c r="AN166" s="19">
        <f t="shared" si="15"/>
        <v>42</v>
      </c>
      <c r="AO166" s="19">
        <f t="shared" si="15"/>
        <v>43</v>
      </c>
      <c r="AP166" s="19">
        <f t="shared" si="15"/>
        <v>44</v>
      </c>
      <c r="AQ166" s="19">
        <f t="shared" si="15"/>
        <v>45</v>
      </c>
      <c r="AR166" s="19">
        <f t="shared" si="15"/>
        <v>46</v>
      </c>
      <c r="AS166" s="19">
        <f t="shared" si="15"/>
        <v>47</v>
      </c>
      <c r="AT166" s="19">
        <f t="shared" si="15"/>
        <v>48</v>
      </c>
      <c r="AU166" s="19">
        <f>VLOOKUP(AU167,Dates!$A:$D,2,FALSE)</f>
        <v>49</v>
      </c>
    </row>
    <row r="167" spans="1:47">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AB167" s="19" t="str">
        <f>IFERROR(VLOOKUP(AB166,Dates!$B:$D,3,FALSE),"")</f>
        <v>2Q19</v>
      </c>
      <c r="AC167" s="19" t="str">
        <f>IFERROR(VLOOKUP(AC166,Dates!$B:$D,3,FALSE),"")</f>
        <v>3Q19</v>
      </c>
      <c r="AD167" s="19" t="str">
        <f>IFERROR(VLOOKUP(AD166,Dates!$B:$D,3,FALSE),"")</f>
        <v>4Q19</v>
      </c>
      <c r="AE167" s="19" t="str">
        <f>IFERROR(VLOOKUP(AE166,Dates!$B:$D,3,FALSE),"")</f>
        <v>1Q20</v>
      </c>
      <c r="AF167" s="19" t="str">
        <f>IFERROR(VLOOKUP(AF166,Dates!$B:$D,3,FALSE),"")</f>
        <v>2Q20</v>
      </c>
      <c r="AG167" s="19" t="str">
        <f>IFERROR(VLOOKUP(AG166,Dates!$B:$D,3,FALSE),"")</f>
        <v>3Q20</v>
      </c>
      <c r="AH167" s="19" t="str">
        <f>IFERROR(VLOOKUP(AH166,Dates!$B:$D,3,FALSE),"")</f>
        <v>4Q20</v>
      </c>
      <c r="AI167" s="19" t="str">
        <f>IFERROR(VLOOKUP(AI166,Dates!$B:$D,3,FALSE),"")</f>
        <v>1Q21</v>
      </c>
      <c r="AJ167" s="19" t="str">
        <f>IFERROR(VLOOKUP(AJ166,Dates!$B:$D,3,FALSE),"")</f>
        <v>2Q21</v>
      </c>
      <c r="AK167" s="19" t="str">
        <f>IFERROR(VLOOKUP(AK166,Dates!$B:$D,3,FALSE),"")</f>
        <v>3Q21</v>
      </c>
      <c r="AL167" s="19" t="str">
        <f>IFERROR(VLOOKUP(AL166,Dates!$B:$D,3,FALSE),"")</f>
        <v>4Q21</v>
      </c>
      <c r="AM167" s="19" t="str">
        <f>IFERROR(VLOOKUP(AM166,Dates!$B:$D,3,FALSE),"")</f>
        <v>1Q22</v>
      </c>
      <c r="AN167" s="19" t="str">
        <f>IFERROR(VLOOKUP(AN166,Dates!$B:$D,3,FALSE),"")</f>
        <v>2Q22</v>
      </c>
      <c r="AO167" s="19" t="str">
        <f>IFERROR(VLOOKUP(AO166,Dates!$B:$D,3,FALSE),"")</f>
        <v>3Q22</v>
      </c>
      <c r="AP167" s="19" t="str">
        <f>IFERROR(VLOOKUP(AP166,Dates!$B:$D,3,FALSE),"")</f>
        <v>4Q22</v>
      </c>
      <c r="AQ167" s="19" t="str">
        <f>IFERROR(VLOOKUP(AQ166,Dates!$B:$D,3,FALSE),"")</f>
        <v>1Q23</v>
      </c>
      <c r="AR167" s="19" t="str">
        <f>IFERROR(VLOOKUP(AR166,Dates!$B:$D,3,FALSE),"")</f>
        <v>2Q23</v>
      </c>
      <c r="AS167" s="19" t="str">
        <f>IFERROR(VLOOKUP(AS166,Dates!$B:$D,3,FALSE),"")</f>
        <v>3Q23</v>
      </c>
      <c r="AT167" s="19" t="str">
        <f>IFERROR(VLOOKUP(AT166,Dates!$B:$D,3,FALSE),"")</f>
        <v>4Q23</v>
      </c>
      <c r="AU167" s="20" t="str">
        <f>$G$3</f>
        <v>1Q24</v>
      </c>
    </row>
    <row r="168" spans="1:47">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AA168" s="21" t="str">
        <f>'Domestic Mobile Operations'!A68</f>
        <v>FBB subscribers</v>
      </c>
      <c r="AB168" s="23">
        <f>IFERROR(INDEX('Domestic Mobile Operations'!$A:$AAU,MATCH($AA168,'Domestic Mobile Operations'!$A:$A,0),MATCH(AB167,'Domestic Mobile Operations'!$1:$1,0)),"")</f>
        <v>855400</v>
      </c>
      <c r="AC168" s="23">
        <f>IFERROR(INDEX('Domestic Mobile Operations'!$A:$AAU,MATCH($AA168,'Domestic Mobile Operations'!$A:$A,0),MATCH(AC167,'Domestic Mobile Operations'!$1:$1,0)),"")</f>
        <v>937000</v>
      </c>
      <c r="AD168" s="23">
        <f>IFERROR(INDEX('Domestic Mobile Operations'!$A:$AAU,MATCH($AA168,'Domestic Mobile Operations'!$A:$A,0),MATCH(AD167,'Domestic Mobile Operations'!$1:$1,0)),"")</f>
        <v>1037600</v>
      </c>
      <c r="AE168" s="23">
        <f>IFERROR(INDEX('Domestic Mobile Operations'!$A:$AAU,MATCH($AA168,'Domestic Mobile Operations'!$A:$A,0),MATCH(AE167,'Domestic Mobile Operations'!$1:$1,0)),"")</f>
        <v>1090400</v>
      </c>
      <c r="AF168" s="23">
        <f>IFERROR(INDEX('Domestic Mobile Operations'!$A:$AAU,MATCH($AA168,'Domestic Mobile Operations'!$A:$A,0),MATCH(AF167,'Domestic Mobile Operations'!$1:$1,0)),"")</f>
        <v>1202600</v>
      </c>
      <c r="AG168" s="23">
        <f>IFERROR(INDEX('Domestic Mobile Operations'!$A:$AAU,MATCH($AA168,'Domestic Mobile Operations'!$A:$A,0),MATCH(AG167,'Domestic Mobile Operations'!$1:$1,0)),"")</f>
        <v>1255500</v>
      </c>
      <c r="AH168" s="23">
        <f>IFERROR(INDEX('Domestic Mobile Operations'!$A:$AAU,MATCH($AA168,'Domestic Mobile Operations'!$A:$A,0),MATCH(AH167,'Domestic Mobile Operations'!$1:$1,0)),"")</f>
        <v>1336900</v>
      </c>
      <c r="AI168" s="23">
        <f>IFERROR(INDEX('Domestic Mobile Operations'!$A:$AAU,MATCH($AA168,'Domestic Mobile Operations'!$A:$A,0),MATCH(AI167,'Domestic Mobile Operations'!$1:$1,0)),"")</f>
        <v>1431900</v>
      </c>
      <c r="AJ168" s="23">
        <f>IFERROR(INDEX('Domestic Mobile Operations'!$A:$AAU,MATCH($AA168,'Domestic Mobile Operations'!$A:$A,0),MATCH(AJ167,'Domestic Mobile Operations'!$1:$1,0)),"")</f>
        <v>1535900</v>
      </c>
      <c r="AK168" s="23">
        <f>IFERROR(INDEX('Domestic Mobile Operations'!$A:$AAU,MATCH($AA168,'Domestic Mobile Operations'!$A:$A,0),MATCH(AK167,'Domestic Mobile Operations'!$1:$1,0)),"")</f>
        <v>1668900</v>
      </c>
      <c r="AL168" s="23">
        <f>IFERROR(INDEX('Domestic Mobile Operations'!$A:$AAU,MATCH($AA168,'Domestic Mobile Operations'!$A:$A,0),MATCH(AL167,'Domestic Mobile Operations'!$1:$1,0)),"")</f>
        <v>1772000</v>
      </c>
      <c r="AM168" s="23">
        <f>IFERROR(INDEX('Domestic Mobile Operations'!$A:$AAU,MATCH($AA168,'Domestic Mobile Operations'!$A:$A,0),MATCH(AM167,'Domestic Mobile Operations'!$1:$1,0)),"")</f>
        <v>1865100</v>
      </c>
      <c r="AN168" s="23">
        <f>IFERROR(INDEX('Domestic Mobile Operations'!$A:$AAU,MATCH($AA168,'Domestic Mobile Operations'!$A:$A,0),MATCH(AN167,'Domestic Mobile Operations'!$1:$1,0)),"")</f>
        <v>1971400</v>
      </c>
      <c r="AO168" s="23">
        <f>IFERROR(INDEX('Domestic Mobile Operations'!$A:$AAU,MATCH($AA168,'Domestic Mobile Operations'!$A:$A,0),MATCH(AO167,'Domestic Mobile Operations'!$1:$1,0)),"")</f>
        <v>2085900</v>
      </c>
      <c r="AP168" s="23">
        <f>IFERROR(INDEX('Domestic Mobile Operations'!$A:$AAU,MATCH($AA168,'Domestic Mobile Operations'!$A:$A,0),MATCH(AP167,'Domestic Mobile Operations'!$1:$1,0)),"")</f>
        <v>2169200</v>
      </c>
      <c r="AQ168" s="23">
        <f>IFERROR(INDEX('Domestic Mobile Operations'!$A:$AAU,MATCH($AA168,'Domestic Mobile Operations'!$A:$A,0),MATCH(AQ167,'Domestic Mobile Operations'!$1:$1,0)),"")</f>
        <v>2268200</v>
      </c>
      <c r="AR168" s="23">
        <f>IFERROR(INDEX('Domestic Mobile Operations'!$A:$AAU,MATCH($AA168,'Domestic Mobile Operations'!$A:$A,0),MATCH(AR167,'Domestic Mobile Operations'!$1:$1,0)),"")</f>
        <v>2328700</v>
      </c>
      <c r="AS168" s="23">
        <f>IFERROR(INDEX('Domestic Mobile Operations'!$A:$AAU,MATCH($AA168,'Domestic Mobile Operations'!$A:$A,0),MATCH(AS167,'Domestic Mobile Operations'!$1:$1,0)),"")</f>
        <v>2380700</v>
      </c>
      <c r="AT168" s="23">
        <f>IFERROR(INDEX('Domestic Mobile Operations'!$A:$AAU,MATCH($AA168,'Domestic Mobile Operations'!$A:$A,0),MATCH(AT167,'Domestic Mobile Operations'!$1:$1,0)),"")</f>
        <v>4742300</v>
      </c>
      <c r="AU168" s="23">
        <f>IFERROR(INDEX('Domestic Mobile Operations'!$A:$AAU,MATCH($AA168,'Domestic Mobile Operations'!$A:$A,0),MATCH(AU167,'Domestic Mobile Operations'!$1:$1,0)),"")</f>
        <v>4815000</v>
      </c>
    </row>
    <row r="169" spans="1:47">
      <c r="A169" s="17"/>
      <c r="B169" s="17"/>
      <c r="C169" s="17"/>
      <c r="D169" s="17"/>
      <c r="E169" s="17"/>
      <c r="F169" s="17"/>
      <c r="G169" s="17"/>
      <c r="H169" s="17"/>
      <c r="I169" s="17"/>
      <c r="J169" s="17"/>
      <c r="K169" s="17"/>
      <c r="L169" s="17"/>
      <c r="M169" s="17"/>
      <c r="N169" s="17"/>
      <c r="O169" s="17"/>
      <c r="P169" s="17"/>
      <c r="Q169" s="17"/>
      <c r="R169" s="17"/>
      <c r="S169" s="17"/>
      <c r="T169" s="17"/>
      <c r="U169" s="17"/>
      <c r="V169" s="17"/>
      <c r="W169" s="17"/>
    </row>
    <row r="170" spans="1:47">
      <c r="A170" s="17"/>
      <c r="B170" s="17"/>
      <c r="C170" s="17"/>
      <c r="D170" s="17"/>
      <c r="E170" s="17"/>
      <c r="F170" s="17"/>
      <c r="G170" s="17"/>
      <c r="H170" s="17"/>
      <c r="I170" s="17"/>
      <c r="J170" s="17"/>
      <c r="K170" s="17"/>
      <c r="L170" s="17"/>
      <c r="M170" s="17"/>
      <c r="N170" s="17"/>
      <c r="O170" s="17"/>
      <c r="P170" s="17"/>
      <c r="Q170" s="17"/>
      <c r="R170" s="17"/>
      <c r="S170" s="17"/>
      <c r="T170" s="17"/>
      <c r="U170" s="17"/>
      <c r="V170" s="17"/>
      <c r="W170" s="17"/>
    </row>
    <row r="171" spans="1:47">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AB171" s="19">
        <f t="shared" ref="AB171:AT171" si="16">AC171-1</f>
        <v>30</v>
      </c>
      <c r="AC171" s="19">
        <f t="shared" si="16"/>
        <v>31</v>
      </c>
      <c r="AD171" s="19">
        <f t="shared" si="16"/>
        <v>32</v>
      </c>
      <c r="AE171" s="19">
        <f t="shared" si="16"/>
        <v>33</v>
      </c>
      <c r="AF171" s="19">
        <f t="shared" si="16"/>
        <v>34</v>
      </c>
      <c r="AG171" s="19">
        <f t="shared" si="16"/>
        <v>35</v>
      </c>
      <c r="AH171" s="19">
        <f t="shared" si="16"/>
        <v>36</v>
      </c>
      <c r="AI171" s="19">
        <f t="shared" si="16"/>
        <v>37</v>
      </c>
      <c r="AJ171" s="19">
        <f t="shared" si="16"/>
        <v>38</v>
      </c>
      <c r="AK171" s="19">
        <f t="shared" si="16"/>
        <v>39</v>
      </c>
      <c r="AL171" s="19">
        <f t="shared" si="16"/>
        <v>40</v>
      </c>
      <c r="AM171" s="19">
        <f t="shared" si="16"/>
        <v>41</v>
      </c>
      <c r="AN171" s="19">
        <f t="shared" si="16"/>
        <v>42</v>
      </c>
      <c r="AO171" s="19">
        <f t="shared" si="16"/>
        <v>43</v>
      </c>
      <c r="AP171" s="19">
        <f t="shared" si="16"/>
        <v>44</v>
      </c>
      <c r="AQ171" s="19">
        <f t="shared" si="16"/>
        <v>45</v>
      </c>
      <c r="AR171" s="19">
        <f t="shared" si="16"/>
        <v>46</v>
      </c>
      <c r="AS171" s="19">
        <f t="shared" si="16"/>
        <v>47</v>
      </c>
      <c r="AT171" s="19">
        <f t="shared" si="16"/>
        <v>48</v>
      </c>
      <c r="AU171" s="19">
        <f>VLOOKUP(AU172,Dates!$A:$D,2,FALSE)</f>
        <v>49</v>
      </c>
    </row>
    <row r="172" spans="1:47">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AB172" s="19" t="str">
        <f>IFERROR(VLOOKUP(AB171,Dates!$B:$D,3,FALSE),"")</f>
        <v>2Q19</v>
      </c>
      <c r="AC172" s="19" t="str">
        <f>IFERROR(VLOOKUP(AC171,Dates!$B:$D,3,FALSE),"")</f>
        <v>3Q19</v>
      </c>
      <c r="AD172" s="19" t="str">
        <f>IFERROR(VLOOKUP(AD171,Dates!$B:$D,3,FALSE),"")</f>
        <v>4Q19</v>
      </c>
      <c r="AE172" s="19" t="str">
        <f>IFERROR(VLOOKUP(AE171,Dates!$B:$D,3,FALSE),"")</f>
        <v>1Q20</v>
      </c>
      <c r="AF172" s="19" t="str">
        <f>IFERROR(VLOOKUP(AF171,Dates!$B:$D,3,FALSE),"")</f>
        <v>2Q20</v>
      </c>
      <c r="AG172" s="19" t="str">
        <f>IFERROR(VLOOKUP(AG171,Dates!$B:$D,3,FALSE),"")</f>
        <v>3Q20</v>
      </c>
      <c r="AH172" s="19" t="str">
        <f>IFERROR(VLOOKUP(AH171,Dates!$B:$D,3,FALSE),"")</f>
        <v>4Q20</v>
      </c>
      <c r="AI172" s="19" t="str">
        <f>IFERROR(VLOOKUP(AI171,Dates!$B:$D,3,FALSE),"")</f>
        <v>1Q21</v>
      </c>
      <c r="AJ172" s="19" t="str">
        <f>IFERROR(VLOOKUP(AJ171,Dates!$B:$D,3,FALSE),"")</f>
        <v>2Q21</v>
      </c>
      <c r="AK172" s="19" t="str">
        <f>IFERROR(VLOOKUP(AK171,Dates!$B:$D,3,FALSE),"")</f>
        <v>3Q21</v>
      </c>
      <c r="AL172" s="19" t="str">
        <f>IFERROR(VLOOKUP(AL171,Dates!$B:$D,3,FALSE),"")</f>
        <v>4Q21</v>
      </c>
      <c r="AM172" s="19" t="str">
        <f>IFERROR(VLOOKUP(AM171,Dates!$B:$D,3,FALSE),"")</f>
        <v>1Q22</v>
      </c>
      <c r="AN172" s="19" t="str">
        <f>IFERROR(VLOOKUP(AN171,Dates!$B:$D,3,FALSE),"")</f>
        <v>2Q22</v>
      </c>
      <c r="AO172" s="19" t="str">
        <f>IFERROR(VLOOKUP(AO171,Dates!$B:$D,3,FALSE),"")</f>
        <v>3Q22</v>
      </c>
      <c r="AP172" s="19" t="str">
        <f>IFERROR(VLOOKUP(AP171,Dates!$B:$D,3,FALSE),"")</f>
        <v>4Q22</v>
      </c>
      <c r="AQ172" s="19" t="str">
        <f>IFERROR(VLOOKUP(AQ171,Dates!$B:$D,3,FALSE),"")</f>
        <v>1Q23</v>
      </c>
      <c r="AR172" s="19" t="str">
        <f>IFERROR(VLOOKUP(AR171,Dates!$B:$D,3,FALSE),"")</f>
        <v>2Q23</v>
      </c>
      <c r="AS172" s="19" t="str">
        <f>IFERROR(VLOOKUP(AS171,Dates!$B:$D,3,FALSE),"")</f>
        <v>3Q23</v>
      </c>
      <c r="AT172" s="19" t="str">
        <f>IFERROR(VLOOKUP(AT171,Dates!$B:$D,3,FALSE),"")</f>
        <v>4Q23</v>
      </c>
      <c r="AU172" s="20" t="str">
        <f>$G$3</f>
        <v>1Q24</v>
      </c>
    </row>
    <row r="173" spans="1:47">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AA173" s="21" t="str">
        <f>'Domestic Mobile Operations'!A72</f>
        <v>FBB net addition</v>
      </c>
      <c r="AB173" s="23">
        <f>IFERROR(INDEX('Domestic Mobile Operations'!$A:$AAU,MATCH($AA173,'Domestic Mobile Operations'!$A:$A,0),MATCH(AB172,'Domestic Mobile Operations'!$1:$1,0)),"")</f>
        <v>60400</v>
      </c>
      <c r="AC173" s="23">
        <f>IFERROR(INDEX('Domestic Mobile Operations'!$A:$AAU,MATCH($AA173,'Domestic Mobile Operations'!$A:$A,0),MATCH(AC172,'Domestic Mobile Operations'!$1:$1,0)),"")</f>
        <v>81600</v>
      </c>
      <c r="AD173" s="23">
        <f>IFERROR(INDEX('Domestic Mobile Operations'!$A:$AAU,MATCH($AA173,'Domestic Mobile Operations'!$A:$A,0),MATCH(AD172,'Domestic Mobile Operations'!$1:$1,0)),"")</f>
        <v>100600</v>
      </c>
      <c r="AE173" s="23">
        <f>IFERROR(INDEX('Domestic Mobile Operations'!$A:$AAU,MATCH($AA173,'Domestic Mobile Operations'!$A:$A,0),MATCH(AE172,'Domestic Mobile Operations'!$1:$1,0)),"")</f>
        <v>52800</v>
      </c>
      <c r="AF173" s="23">
        <f>IFERROR(INDEX('Domestic Mobile Operations'!$A:$AAU,MATCH($AA173,'Domestic Mobile Operations'!$A:$A,0),MATCH(AF172,'Domestic Mobile Operations'!$1:$1,0)),"")</f>
        <v>112200</v>
      </c>
      <c r="AG173" s="23">
        <f>IFERROR(INDEX('Domestic Mobile Operations'!$A:$AAU,MATCH($AA173,'Domestic Mobile Operations'!$A:$A,0),MATCH(AG172,'Domestic Mobile Operations'!$1:$1,0)),"")</f>
        <v>52900</v>
      </c>
      <c r="AH173" s="23">
        <f>IFERROR(INDEX('Domestic Mobile Operations'!$A:$AAU,MATCH($AA173,'Domestic Mobile Operations'!$A:$A,0),MATCH(AH172,'Domestic Mobile Operations'!$1:$1,0)),"")</f>
        <v>81400</v>
      </c>
      <c r="AI173" s="23">
        <f>IFERROR(INDEX('Domestic Mobile Operations'!$A:$AAU,MATCH($AA173,'Domestic Mobile Operations'!$A:$A,0),MATCH(AI172,'Domestic Mobile Operations'!$1:$1,0)),"")</f>
        <v>95000</v>
      </c>
      <c r="AJ173" s="23">
        <f>IFERROR(INDEX('Domestic Mobile Operations'!$A:$AAU,MATCH($AA173,'Domestic Mobile Operations'!$A:$A,0),MATCH(AJ172,'Domestic Mobile Operations'!$1:$1,0)),"")</f>
        <v>104000</v>
      </c>
      <c r="AK173" s="23">
        <f>IFERROR(INDEX('Domestic Mobile Operations'!$A:$AAU,MATCH($AA173,'Domestic Mobile Operations'!$A:$A,0),MATCH(AK172,'Domestic Mobile Operations'!$1:$1,0)),"")</f>
        <v>133000</v>
      </c>
      <c r="AL173" s="23">
        <f>IFERROR(INDEX('Domestic Mobile Operations'!$A:$AAU,MATCH($AA173,'Domestic Mobile Operations'!$A:$A,0),MATCH(AL172,'Domestic Mobile Operations'!$1:$1,0)),"")</f>
        <v>103100</v>
      </c>
      <c r="AM173" s="23">
        <f>IFERROR(INDEX('Domestic Mobile Operations'!$A:$AAU,MATCH($AA173,'Domestic Mobile Operations'!$A:$A,0),MATCH(AM172,'Domestic Mobile Operations'!$1:$1,0)),"")</f>
        <v>93100</v>
      </c>
      <c r="AN173" s="23">
        <f>IFERROR(INDEX('Domestic Mobile Operations'!$A:$AAU,MATCH($AA173,'Domestic Mobile Operations'!$A:$A,0),MATCH(AN172,'Domestic Mobile Operations'!$1:$1,0)),"")</f>
        <v>106300</v>
      </c>
      <c r="AO173" s="23">
        <f>IFERROR(INDEX('Domestic Mobile Operations'!$A:$AAU,MATCH($AA173,'Domestic Mobile Operations'!$A:$A,0),MATCH(AO172,'Domestic Mobile Operations'!$1:$1,0)),"")</f>
        <v>114500</v>
      </c>
      <c r="AP173" s="23">
        <f>IFERROR(INDEX('Domestic Mobile Operations'!$A:$AAU,MATCH($AA173,'Domestic Mobile Operations'!$A:$A,0),MATCH(AP172,'Domestic Mobile Operations'!$1:$1,0)),"")</f>
        <v>83300</v>
      </c>
      <c r="AQ173" s="23">
        <f>IFERROR(INDEX('Domestic Mobile Operations'!$A:$AAU,MATCH($AA173,'Domestic Mobile Operations'!$A:$A,0),MATCH(AQ172,'Domestic Mobile Operations'!$1:$1,0)),"")</f>
        <v>99000</v>
      </c>
      <c r="AR173" s="23">
        <f>IFERROR(INDEX('Domestic Mobile Operations'!$A:$AAU,MATCH($AA173,'Domestic Mobile Operations'!$A:$A,0),MATCH(AR172,'Domestic Mobile Operations'!$1:$1,0)),"")</f>
        <v>60500</v>
      </c>
      <c r="AS173" s="23">
        <f>IFERROR(INDEX('Domestic Mobile Operations'!$A:$AAU,MATCH($AA173,'Domestic Mobile Operations'!$A:$A,0),MATCH(AS172,'Domestic Mobile Operations'!$1:$1,0)),"")</f>
        <v>52000</v>
      </c>
      <c r="AT173" s="23">
        <f>IFERROR(INDEX('Domestic Mobile Operations'!$A:$AAU,MATCH($AA173,'Domestic Mobile Operations'!$A:$A,0),MATCH(AT172,'Domestic Mobile Operations'!$1:$1,0)),"")</f>
        <v>2361600</v>
      </c>
      <c r="AU173" s="23">
        <f>IFERROR(INDEX('Domestic Mobile Operations'!$A:$AAU,MATCH($AA173,'Domestic Mobile Operations'!$A:$A,0),MATCH(AU172,'Domestic Mobile Operations'!$1:$1,0)),"")</f>
        <v>72700</v>
      </c>
    </row>
    <row r="174" spans="1:47">
      <c r="A174" s="17"/>
      <c r="B174" s="17"/>
      <c r="C174" s="17"/>
      <c r="D174" s="17"/>
      <c r="E174" s="17"/>
      <c r="F174" s="17"/>
      <c r="G174" s="17"/>
      <c r="H174" s="17"/>
      <c r="I174" s="17"/>
      <c r="J174" s="17"/>
      <c r="K174" s="17"/>
      <c r="L174" s="17"/>
      <c r="M174" s="17"/>
      <c r="N174" s="17"/>
      <c r="O174" s="17"/>
      <c r="P174" s="17"/>
      <c r="Q174" s="17"/>
      <c r="R174" s="17"/>
      <c r="S174" s="17"/>
      <c r="T174" s="17"/>
      <c r="U174" s="17"/>
      <c r="V174" s="17"/>
      <c r="W174" s="17"/>
    </row>
    <row r="175" spans="1:47">
      <c r="A175" s="17"/>
      <c r="B175" s="17"/>
      <c r="C175" s="17"/>
      <c r="D175" s="17"/>
      <c r="E175" s="17"/>
      <c r="F175" s="17"/>
      <c r="G175" s="17"/>
      <c r="H175" s="17"/>
      <c r="I175" s="17"/>
      <c r="J175" s="17"/>
      <c r="K175" s="17"/>
      <c r="L175" s="17"/>
      <c r="M175" s="17"/>
      <c r="N175" s="17"/>
      <c r="O175" s="17"/>
      <c r="P175" s="17"/>
      <c r="Q175" s="17"/>
      <c r="R175" s="17"/>
      <c r="S175" s="17"/>
      <c r="T175" s="17"/>
      <c r="U175" s="17"/>
      <c r="V175" s="17"/>
      <c r="W175" s="17"/>
    </row>
    <row r="176" spans="1:47">
      <c r="A176" s="17"/>
      <c r="B176" s="17"/>
      <c r="C176" s="17"/>
      <c r="D176" s="17"/>
      <c r="E176" s="17"/>
      <c r="F176" s="17"/>
      <c r="G176" s="17"/>
      <c r="H176" s="17"/>
      <c r="I176" s="17"/>
      <c r="J176" s="17"/>
      <c r="K176" s="17"/>
      <c r="L176" s="17"/>
      <c r="M176" s="17"/>
      <c r="N176" s="17"/>
      <c r="O176" s="17"/>
      <c r="P176" s="17"/>
      <c r="Q176" s="17"/>
      <c r="R176" s="17"/>
      <c r="S176" s="17"/>
      <c r="T176" s="17"/>
      <c r="U176" s="17"/>
      <c r="V176" s="17"/>
      <c r="W176" s="17"/>
    </row>
    <row r="177" spans="1:47">
      <c r="A177" s="17"/>
      <c r="B177" s="17"/>
      <c r="C177" s="17"/>
      <c r="D177" s="17"/>
      <c r="E177" s="17"/>
      <c r="F177" s="17"/>
      <c r="G177" s="17"/>
      <c r="H177" s="17"/>
      <c r="I177" s="17"/>
      <c r="J177" s="17"/>
      <c r="K177" s="17"/>
      <c r="L177" s="17"/>
      <c r="M177" s="17"/>
      <c r="N177" s="17"/>
      <c r="O177" s="17"/>
      <c r="P177" s="17"/>
      <c r="Q177" s="17"/>
      <c r="R177" s="17"/>
      <c r="S177" s="17"/>
      <c r="T177" s="17"/>
      <c r="U177" s="17"/>
      <c r="V177" s="17"/>
      <c r="W177" s="17"/>
    </row>
    <row r="178" spans="1:47">
      <c r="A178" s="17"/>
      <c r="B178" s="17"/>
      <c r="C178" s="17"/>
      <c r="D178" s="17"/>
      <c r="E178" s="17"/>
      <c r="F178" s="17"/>
      <c r="G178" s="17"/>
      <c r="H178" s="17"/>
      <c r="I178" s="17"/>
      <c r="J178" s="17"/>
      <c r="K178" s="17"/>
      <c r="L178" s="17"/>
      <c r="M178" s="17"/>
      <c r="N178" s="17"/>
      <c r="O178" s="17"/>
      <c r="P178" s="17"/>
      <c r="Q178" s="17"/>
      <c r="R178" s="17"/>
      <c r="S178" s="17"/>
      <c r="T178" s="17"/>
      <c r="U178" s="17"/>
      <c r="V178" s="17"/>
      <c r="W178" s="17"/>
    </row>
    <row r="179" spans="1:47">
      <c r="A179" s="17"/>
      <c r="B179" s="17"/>
      <c r="C179" s="17"/>
      <c r="D179" s="17"/>
      <c r="E179" s="17"/>
      <c r="F179" s="17"/>
      <c r="G179" s="17"/>
      <c r="H179" s="17"/>
      <c r="I179" s="17"/>
      <c r="J179" s="17"/>
      <c r="K179" s="17"/>
      <c r="L179" s="17"/>
      <c r="M179" s="17"/>
      <c r="N179" s="17"/>
      <c r="O179" s="17"/>
      <c r="P179" s="17"/>
      <c r="Q179" s="17"/>
      <c r="R179" s="17"/>
      <c r="S179" s="17"/>
      <c r="T179" s="17"/>
      <c r="U179" s="17"/>
      <c r="V179" s="17"/>
      <c r="W179" s="17"/>
    </row>
    <row r="180" spans="1:47">
      <c r="A180" s="58" t="s">
        <v>29</v>
      </c>
      <c r="B180" s="58" t="s">
        <v>204</v>
      </c>
      <c r="C180" s="58"/>
      <c r="D180" s="58"/>
      <c r="E180" s="58"/>
      <c r="F180" s="58"/>
      <c r="G180" s="58"/>
      <c r="H180" s="58"/>
      <c r="I180" s="58"/>
      <c r="J180" s="58"/>
      <c r="K180" s="58" t="s">
        <v>30</v>
      </c>
      <c r="L180" s="58" t="s">
        <v>154</v>
      </c>
      <c r="M180" s="58"/>
      <c r="N180" s="58"/>
      <c r="O180" s="58"/>
      <c r="P180" s="58"/>
      <c r="Q180" s="58"/>
      <c r="R180" s="58"/>
      <c r="S180" s="58"/>
      <c r="T180" s="58"/>
      <c r="U180" s="17"/>
      <c r="V180" s="17"/>
      <c r="W180" s="17"/>
    </row>
    <row r="181" spans="1:47">
      <c r="A181" s="17"/>
      <c r="B181" s="17"/>
      <c r="C181" s="17"/>
      <c r="D181" s="17"/>
      <c r="E181" s="17"/>
      <c r="F181" s="17"/>
      <c r="G181" s="17"/>
      <c r="H181" s="17"/>
      <c r="I181" s="17"/>
      <c r="J181" s="17"/>
      <c r="K181" s="17"/>
      <c r="L181" s="17"/>
      <c r="M181" s="17"/>
      <c r="N181" s="17"/>
      <c r="O181" s="17"/>
      <c r="P181" s="17"/>
      <c r="Q181" s="17"/>
      <c r="R181" s="17"/>
      <c r="S181" s="17"/>
      <c r="T181" s="17"/>
      <c r="U181" s="17"/>
      <c r="V181" s="17"/>
      <c r="W181" s="17"/>
    </row>
    <row r="182" spans="1:47">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AB182" s="19">
        <f t="shared" ref="AB182:AT182" si="17">AC182-1</f>
        <v>30</v>
      </c>
      <c r="AC182" s="19">
        <f t="shared" si="17"/>
        <v>31</v>
      </c>
      <c r="AD182" s="19">
        <f t="shared" si="17"/>
        <v>32</v>
      </c>
      <c r="AE182" s="19">
        <f t="shared" si="17"/>
        <v>33</v>
      </c>
      <c r="AF182" s="19">
        <f t="shared" si="17"/>
        <v>34</v>
      </c>
      <c r="AG182" s="19">
        <f t="shared" si="17"/>
        <v>35</v>
      </c>
      <c r="AH182" s="19">
        <f t="shared" si="17"/>
        <v>36</v>
      </c>
      <c r="AI182" s="19">
        <f t="shared" si="17"/>
        <v>37</v>
      </c>
      <c r="AJ182" s="19">
        <f t="shared" si="17"/>
        <v>38</v>
      </c>
      <c r="AK182" s="19">
        <f t="shared" si="17"/>
        <v>39</v>
      </c>
      <c r="AL182" s="19">
        <f t="shared" si="17"/>
        <v>40</v>
      </c>
      <c r="AM182" s="19">
        <f t="shared" si="17"/>
        <v>41</v>
      </c>
      <c r="AN182" s="19">
        <f t="shared" si="17"/>
        <v>42</v>
      </c>
      <c r="AO182" s="19">
        <f t="shared" si="17"/>
        <v>43</v>
      </c>
      <c r="AP182" s="19">
        <f t="shared" si="17"/>
        <v>44</v>
      </c>
      <c r="AQ182" s="19">
        <f t="shared" si="17"/>
        <v>45</v>
      </c>
      <c r="AR182" s="19">
        <f t="shared" si="17"/>
        <v>46</v>
      </c>
      <c r="AS182" s="19">
        <f t="shared" si="17"/>
        <v>47</v>
      </c>
      <c r="AT182" s="19">
        <f t="shared" si="17"/>
        <v>48</v>
      </c>
      <c r="AU182" s="19">
        <f>VLOOKUP(AU183,Dates!$A:$D,2,FALSE)</f>
        <v>49</v>
      </c>
    </row>
    <row r="183" spans="1:47">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AB183" s="19" t="str">
        <f>IFERROR(VLOOKUP(AB182,Dates!$B:$D,3,FALSE),"")</f>
        <v>2Q19</v>
      </c>
      <c r="AC183" s="19" t="str">
        <f>IFERROR(VLOOKUP(AC182,Dates!$B:$D,3,FALSE),"")</f>
        <v>3Q19</v>
      </c>
      <c r="AD183" s="19" t="str">
        <f>IFERROR(VLOOKUP(AD182,Dates!$B:$D,3,FALSE),"")</f>
        <v>4Q19</v>
      </c>
      <c r="AE183" s="19" t="str">
        <f>IFERROR(VLOOKUP(AE182,Dates!$B:$D,3,FALSE),"")</f>
        <v>1Q20</v>
      </c>
      <c r="AF183" s="19" t="str">
        <f>IFERROR(VLOOKUP(AF182,Dates!$B:$D,3,FALSE),"")</f>
        <v>2Q20</v>
      </c>
      <c r="AG183" s="19" t="str">
        <f>IFERROR(VLOOKUP(AG182,Dates!$B:$D,3,FALSE),"")</f>
        <v>3Q20</v>
      </c>
      <c r="AH183" s="19" t="str">
        <f>IFERROR(VLOOKUP(AH182,Dates!$B:$D,3,FALSE),"")</f>
        <v>4Q20</v>
      </c>
      <c r="AI183" s="19" t="str">
        <f>IFERROR(VLOOKUP(AI182,Dates!$B:$D,3,FALSE),"")</f>
        <v>1Q21</v>
      </c>
      <c r="AJ183" s="19" t="str">
        <f>IFERROR(VLOOKUP(AJ182,Dates!$B:$D,3,FALSE),"")</f>
        <v>2Q21</v>
      </c>
      <c r="AK183" s="19" t="str">
        <f>IFERROR(VLOOKUP(AK182,Dates!$B:$D,3,FALSE),"")</f>
        <v>3Q21</v>
      </c>
      <c r="AL183" s="19" t="str">
        <f>IFERROR(VLOOKUP(AL182,Dates!$B:$D,3,FALSE),"")</f>
        <v>4Q21</v>
      </c>
      <c r="AM183" s="19" t="str">
        <f>IFERROR(VLOOKUP(AM182,Dates!$B:$D,3,FALSE),"")</f>
        <v>1Q22</v>
      </c>
      <c r="AN183" s="19" t="str">
        <f>IFERROR(VLOOKUP(AN182,Dates!$B:$D,3,FALSE),"")</f>
        <v>2Q22</v>
      </c>
      <c r="AO183" s="19" t="str">
        <f>IFERROR(VLOOKUP(AO182,Dates!$B:$D,3,FALSE),"")</f>
        <v>3Q22</v>
      </c>
      <c r="AP183" s="19" t="str">
        <f>IFERROR(VLOOKUP(AP182,Dates!$B:$D,3,FALSE),"")</f>
        <v>4Q22</v>
      </c>
      <c r="AQ183" s="19" t="str">
        <f>IFERROR(VLOOKUP(AQ182,Dates!$B:$D,3,FALSE),"")</f>
        <v>1Q23</v>
      </c>
      <c r="AR183" s="19" t="str">
        <f>IFERROR(VLOOKUP(AR182,Dates!$B:$D,3,FALSE),"")</f>
        <v>2Q23</v>
      </c>
      <c r="AS183" s="19" t="str">
        <f>IFERROR(VLOOKUP(AS182,Dates!$B:$D,3,FALSE),"")</f>
        <v>3Q23</v>
      </c>
      <c r="AT183" s="19" t="str">
        <f>IFERROR(VLOOKUP(AT182,Dates!$B:$D,3,FALSE),"")</f>
        <v>4Q23</v>
      </c>
      <c r="AU183" s="20" t="str">
        <f>$G$3</f>
        <v>1Q24</v>
      </c>
    </row>
    <row r="184" spans="1:47">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AA184" s="21" t="str">
        <f>'Domestic Mobile Operations'!A76</f>
        <v>FBB ARPU</v>
      </c>
      <c r="AB184" s="23">
        <f>IFERROR(INDEX('Domestic Mobile Operations'!$A:$AAU,MATCH($AA184,'Domestic Mobile Operations'!$A:$A,0),MATCH(AB183,'Domestic Mobile Operations'!$1:$1,0)),"")</f>
        <v>558</v>
      </c>
      <c r="AC184" s="23">
        <f>IFERROR(INDEX('Domestic Mobile Operations'!$A:$AAU,MATCH($AA184,'Domestic Mobile Operations'!$A:$A,0),MATCH(AC183,'Domestic Mobile Operations'!$1:$1,0)),"")</f>
        <v>549</v>
      </c>
      <c r="AD184" s="23">
        <f>IFERROR(INDEX('Domestic Mobile Operations'!$A:$AAU,MATCH($AA184,'Domestic Mobile Operations'!$A:$A,0),MATCH(AD183,'Domestic Mobile Operations'!$1:$1,0)),"")</f>
        <v>532.99957798915341</v>
      </c>
      <c r="AE184" s="23">
        <f>IFERROR(INDEX('Domestic Mobile Operations'!$A:$AAU,MATCH($AA184,'Domestic Mobile Operations'!$A:$A,0),MATCH(AE183,'Domestic Mobile Operations'!$1:$1,0)),"")</f>
        <v>513.81100351640271</v>
      </c>
      <c r="AF184" s="23">
        <f>IFERROR(INDEX('Domestic Mobile Operations'!$A:$AAU,MATCH($AA184,'Domestic Mobile Operations'!$A:$A,0),MATCH(AF183,'Domestic Mobile Operations'!$1:$1,0)),"")</f>
        <v>489.1925465540557</v>
      </c>
      <c r="AG184" s="23">
        <f>IFERROR(INDEX('Domestic Mobile Operations'!$A:$AAU,MATCH($AA184,'Domestic Mobile Operations'!$A:$A,0),MATCH(AG183,'Domestic Mobile Operations'!$1:$1,0)),"")</f>
        <v>484</v>
      </c>
      <c r="AH184" s="23">
        <f>IFERROR(INDEX('Domestic Mobile Operations'!$A:$AAU,MATCH($AA184,'Domestic Mobile Operations'!$A:$A,0),MATCH(AH183,'Domestic Mobile Operations'!$1:$1,0)),"")</f>
        <v>476</v>
      </c>
      <c r="AI184" s="23">
        <f>IFERROR(INDEX('Domestic Mobile Operations'!$A:$AAU,MATCH($AA184,'Domestic Mobile Operations'!$A:$A,0),MATCH(AI183,'Domestic Mobile Operations'!$1:$1,0)),"")</f>
        <v>462</v>
      </c>
      <c r="AJ184" s="23">
        <f>IFERROR(INDEX('Domestic Mobile Operations'!$A:$AAU,MATCH($AA184,'Domestic Mobile Operations'!$A:$A,0),MATCH(AJ183,'Domestic Mobile Operations'!$1:$1,0)),"")</f>
        <v>457.88</v>
      </c>
      <c r="AK184" s="23">
        <f>IFERROR(INDEX('Domestic Mobile Operations'!$A:$AAU,MATCH($AA184,'Domestic Mobile Operations'!$A:$A,0),MATCH(AK183,'Domestic Mobile Operations'!$1:$1,0)),"")</f>
        <v>455</v>
      </c>
      <c r="AL184" s="23">
        <f>IFERROR(INDEX('Domestic Mobile Operations'!$A:$AAU,MATCH($AA184,'Domestic Mobile Operations'!$A:$A,0),MATCH(AL183,'Domestic Mobile Operations'!$1:$1,0)),"")</f>
        <v>444</v>
      </c>
      <c r="AM184" s="23">
        <f>IFERROR(INDEX('Domestic Mobile Operations'!$A:$AAU,MATCH($AA184,'Domestic Mobile Operations'!$A:$A,0),MATCH(AM183,'Domestic Mobile Operations'!$1:$1,0)),"")</f>
        <v>446</v>
      </c>
      <c r="AN184" s="23">
        <f>IFERROR(INDEX('Domestic Mobile Operations'!$A:$AAU,MATCH($AA184,'Domestic Mobile Operations'!$A:$A,0),MATCH(AN183,'Domestic Mobile Operations'!$1:$1,0)),"")</f>
        <v>432</v>
      </c>
      <c r="AO184" s="23">
        <f>IFERROR(INDEX('Domestic Mobile Operations'!$A:$AAU,MATCH($AA184,'Domestic Mobile Operations'!$A:$A,0),MATCH(AO183,'Domestic Mobile Operations'!$1:$1,0)),"")</f>
        <v>418</v>
      </c>
      <c r="AP184" s="23">
        <f>IFERROR(INDEX('Domestic Mobile Operations'!$A:$AAU,MATCH($AA184,'Domestic Mobile Operations'!$A:$A,0),MATCH(AP183,'Domestic Mobile Operations'!$1:$1,0)),"")</f>
        <v>407</v>
      </c>
      <c r="AQ184" s="23">
        <f>IFERROR(INDEX('Domestic Mobile Operations'!$A:$AAU,MATCH($AA184,'Domestic Mobile Operations'!$A:$A,0),MATCH(AQ183,'Domestic Mobile Operations'!$1:$1,0)),"")</f>
        <v>407</v>
      </c>
      <c r="AR184" s="23">
        <f>IFERROR(INDEX('Domestic Mobile Operations'!$A:$AAU,MATCH($AA184,'Domestic Mobile Operations'!$A:$A,0),MATCH(AR183,'Domestic Mobile Operations'!$1:$1,0)),"")</f>
        <v>414</v>
      </c>
      <c r="AS184" s="23">
        <f>IFERROR(INDEX('Domestic Mobile Operations'!$A:$AAU,MATCH($AA184,'Domestic Mobile Operations'!$A:$A,0),MATCH(AS183,'Domestic Mobile Operations'!$1:$1,0)),"")</f>
        <v>428</v>
      </c>
      <c r="AT184" s="23">
        <f>IFERROR(INDEX('Domestic Mobile Operations'!$A:$AAU,MATCH($AA184,'Domestic Mobile Operations'!$A:$A,0),MATCH(AT183,'Domestic Mobile Operations'!$1:$1,0)),"")</f>
        <v>434</v>
      </c>
      <c r="AU184" s="23">
        <f>IFERROR(INDEX('Domestic Mobile Operations'!$A:$AAU,MATCH($AA184,'Domestic Mobile Operations'!$A:$A,0),MATCH(AU183,'Domestic Mobile Operations'!$1:$1,0)),"")</f>
        <v>0</v>
      </c>
    </row>
    <row r="185" spans="1:47">
      <c r="A185" s="17"/>
      <c r="B185" s="17"/>
      <c r="C185" s="17"/>
      <c r="D185" s="17"/>
      <c r="E185" s="17"/>
      <c r="F185" s="17"/>
      <c r="G185" s="17"/>
      <c r="H185" s="17"/>
      <c r="I185" s="17"/>
      <c r="J185" s="17"/>
      <c r="K185" s="17"/>
      <c r="L185" s="17"/>
      <c r="M185" s="17"/>
      <c r="N185" s="17"/>
      <c r="O185" s="17"/>
      <c r="P185" s="17"/>
      <c r="Q185" s="17"/>
      <c r="R185" s="17"/>
      <c r="S185" s="17"/>
      <c r="T185" s="17"/>
      <c r="U185" s="17"/>
      <c r="V185" s="17"/>
      <c r="W185" s="17"/>
    </row>
    <row r="186" spans="1:47">
      <c r="A186" s="17"/>
      <c r="B186" s="17"/>
      <c r="C186" s="17"/>
      <c r="D186" s="17"/>
      <c r="E186" s="17"/>
      <c r="F186" s="17"/>
      <c r="G186" s="17"/>
      <c r="H186" s="17"/>
      <c r="I186" s="17"/>
      <c r="J186" s="17"/>
      <c r="K186" s="17"/>
      <c r="L186" s="17"/>
      <c r="M186" s="17"/>
      <c r="N186" s="17"/>
      <c r="O186" s="17"/>
      <c r="P186" s="17"/>
      <c r="Q186" s="17"/>
      <c r="R186" s="17"/>
      <c r="S186" s="17"/>
      <c r="T186" s="17"/>
      <c r="U186" s="17"/>
      <c r="V186" s="17"/>
      <c r="W186" s="17"/>
    </row>
    <row r="187" spans="1:47">
      <c r="A187" s="17"/>
      <c r="B187" s="17"/>
      <c r="C187" s="17"/>
      <c r="D187" s="17"/>
      <c r="E187" s="17"/>
      <c r="F187" s="17"/>
      <c r="G187" s="17"/>
      <c r="H187" s="17"/>
      <c r="I187" s="17"/>
      <c r="J187" s="17"/>
      <c r="K187" s="17"/>
      <c r="L187" s="17"/>
      <c r="M187" s="17"/>
      <c r="N187" s="17"/>
      <c r="O187" s="17"/>
      <c r="P187" s="17"/>
      <c r="Q187" s="17"/>
      <c r="R187" s="17"/>
      <c r="S187" s="17"/>
      <c r="T187" s="17"/>
      <c r="U187" s="17"/>
      <c r="V187" s="17"/>
      <c r="W187" s="17"/>
    </row>
    <row r="188" spans="1:47">
      <c r="A188" s="17"/>
      <c r="B188" s="17"/>
      <c r="C188" s="17"/>
      <c r="D188" s="17"/>
      <c r="E188" s="17"/>
      <c r="F188" s="17"/>
      <c r="G188" s="17"/>
      <c r="H188" s="17"/>
      <c r="I188" s="17"/>
      <c r="J188" s="17"/>
      <c r="K188" s="17"/>
      <c r="L188" s="17"/>
      <c r="M188" s="17"/>
      <c r="N188" s="17"/>
      <c r="O188" s="17"/>
      <c r="P188" s="17"/>
      <c r="Q188" s="17"/>
      <c r="R188" s="17"/>
      <c r="S188" s="17"/>
      <c r="T188" s="17"/>
      <c r="U188" s="17"/>
      <c r="V188" s="17"/>
      <c r="W188" s="17"/>
    </row>
    <row r="189" spans="1:47">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AB189" s="19">
        <f t="shared" ref="AB189:AT189" si="18">AC189-1</f>
        <v>30</v>
      </c>
      <c r="AC189" s="19">
        <f t="shared" si="18"/>
        <v>31</v>
      </c>
      <c r="AD189" s="19">
        <f t="shared" si="18"/>
        <v>32</v>
      </c>
      <c r="AE189" s="19">
        <f t="shared" si="18"/>
        <v>33</v>
      </c>
      <c r="AF189" s="19">
        <f t="shared" si="18"/>
        <v>34</v>
      </c>
      <c r="AG189" s="19">
        <f t="shared" si="18"/>
        <v>35</v>
      </c>
      <c r="AH189" s="19">
        <f t="shared" si="18"/>
        <v>36</v>
      </c>
      <c r="AI189" s="19">
        <f t="shared" si="18"/>
        <v>37</v>
      </c>
      <c r="AJ189" s="19">
        <f t="shared" si="18"/>
        <v>38</v>
      </c>
      <c r="AK189" s="19">
        <f t="shared" si="18"/>
        <v>39</v>
      </c>
      <c r="AL189" s="19">
        <f t="shared" si="18"/>
        <v>40</v>
      </c>
      <c r="AM189" s="19">
        <f t="shared" si="18"/>
        <v>41</v>
      </c>
      <c r="AN189" s="19">
        <f t="shared" si="18"/>
        <v>42</v>
      </c>
      <c r="AO189" s="19">
        <f t="shared" si="18"/>
        <v>43</v>
      </c>
      <c r="AP189" s="19">
        <f t="shared" si="18"/>
        <v>44</v>
      </c>
      <c r="AQ189" s="19">
        <f t="shared" si="18"/>
        <v>45</v>
      </c>
      <c r="AR189" s="19">
        <f t="shared" si="18"/>
        <v>46</v>
      </c>
      <c r="AS189" s="19">
        <f t="shared" si="18"/>
        <v>47</v>
      </c>
      <c r="AT189" s="19">
        <f t="shared" si="18"/>
        <v>48</v>
      </c>
      <c r="AU189" s="19">
        <f>VLOOKUP(AU190,Dates!$A:$D,2,FALSE)</f>
        <v>49</v>
      </c>
    </row>
    <row r="190" spans="1:47">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AB190" s="19" t="str">
        <f>IFERROR(VLOOKUP(AB189,Dates!$B:$D,3,FALSE),"")</f>
        <v>2Q19</v>
      </c>
      <c r="AC190" s="19" t="str">
        <f>IFERROR(VLOOKUP(AC189,Dates!$B:$D,3,FALSE),"")</f>
        <v>3Q19</v>
      </c>
      <c r="AD190" s="19" t="str">
        <f>IFERROR(VLOOKUP(AD189,Dates!$B:$D,3,FALSE),"")</f>
        <v>4Q19</v>
      </c>
      <c r="AE190" s="19" t="str">
        <f>IFERROR(VLOOKUP(AE189,Dates!$B:$D,3,FALSE),"")</f>
        <v>1Q20</v>
      </c>
      <c r="AF190" s="19" t="str">
        <f>IFERROR(VLOOKUP(AF189,Dates!$B:$D,3,FALSE),"")</f>
        <v>2Q20</v>
      </c>
      <c r="AG190" s="19" t="str">
        <f>IFERROR(VLOOKUP(AG189,Dates!$B:$D,3,FALSE),"")</f>
        <v>3Q20</v>
      </c>
      <c r="AH190" s="19" t="str">
        <f>IFERROR(VLOOKUP(AH189,Dates!$B:$D,3,FALSE),"")</f>
        <v>4Q20</v>
      </c>
      <c r="AI190" s="19" t="str">
        <f>IFERROR(VLOOKUP(AI189,Dates!$B:$D,3,FALSE),"")</f>
        <v>1Q21</v>
      </c>
      <c r="AJ190" s="19" t="str">
        <f>IFERROR(VLOOKUP(AJ189,Dates!$B:$D,3,FALSE),"")</f>
        <v>2Q21</v>
      </c>
      <c r="AK190" s="19" t="str">
        <f>IFERROR(VLOOKUP(AK189,Dates!$B:$D,3,FALSE),"")</f>
        <v>3Q21</v>
      </c>
      <c r="AL190" s="19" t="str">
        <f>IFERROR(VLOOKUP(AL189,Dates!$B:$D,3,FALSE),"")</f>
        <v>4Q21</v>
      </c>
      <c r="AM190" s="19" t="str">
        <f>IFERROR(VLOOKUP(AM189,Dates!$B:$D,3,FALSE),"")</f>
        <v>1Q22</v>
      </c>
      <c r="AN190" s="19" t="str">
        <f>IFERROR(VLOOKUP(AN189,Dates!$B:$D,3,FALSE),"")</f>
        <v>2Q22</v>
      </c>
      <c r="AO190" s="19" t="str">
        <f>IFERROR(VLOOKUP(AO189,Dates!$B:$D,3,FALSE),"")</f>
        <v>3Q22</v>
      </c>
      <c r="AP190" s="19" t="str">
        <f>IFERROR(VLOOKUP(AP189,Dates!$B:$D,3,FALSE),"")</f>
        <v>4Q22</v>
      </c>
      <c r="AQ190" s="19" t="str">
        <f>IFERROR(VLOOKUP(AQ189,Dates!$B:$D,3,FALSE),"")</f>
        <v>1Q23</v>
      </c>
      <c r="AR190" s="19" t="str">
        <f>IFERROR(VLOOKUP(AR189,Dates!$B:$D,3,FALSE),"")</f>
        <v>2Q23</v>
      </c>
      <c r="AS190" s="19" t="str">
        <f>IFERROR(VLOOKUP(AS189,Dates!$B:$D,3,FALSE),"")</f>
        <v>3Q23</v>
      </c>
      <c r="AT190" s="19" t="str">
        <f>IFERROR(VLOOKUP(AT189,Dates!$B:$D,3,FALSE),"")</f>
        <v>4Q23</v>
      </c>
      <c r="AU190" s="20" t="str">
        <f>$G$3</f>
        <v>1Q24</v>
      </c>
    </row>
    <row r="191" spans="1:47">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AA191" s="21" t="str">
        <f>'Domestic Mobile Operations'!A136</f>
        <v>ARPU growth (% YoY)</v>
      </c>
      <c r="AB191" s="25">
        <f>IFERROR(INDEX('Domestic Mobile Operations'!$A:$AAU,MATCH($AA191,'Domestic Mobile Operations'!$A:$A,0),MATCH(AB190,'Domestic Mobile Operations'!$1:$1,0)),"")</f>
        <v>-8.5245901639344313E-2</v>
      </c>
      <c r="AC191" s="25">
        <f>IFERROR(INDEX('Domestic Mobile Operations'!$A:$AAU,MATCH($AA191,'Domestic Mobile Operations'!$A:$A,0),MATCH(AC190,'Domestic Mobile Operations'!$1:$1,0)),"")</f>
        <v>-4.1884816753926746E-2</v>
      </c>
      <c r="AD191" s="25">
        <f>IFERROR(INDEX('Domestic Mobile Operations'!$A:$AAU,MATCH($AA191,'Domestic Mobile Operations'!$A:$A,0),MATCH(AD190,'Domestic Mobile Operations'!$1:$1,0)),"")</f>
        <v>-7.1429306639105516E-2</v>
      </c>
      <c r="AE191" s="25">
        <f>IFERROR(INDEX('Domestic Mobile Operations'!$A:$AAU,MATCH($AA191,'Domestic Mobile Operations'!$A:$A,0),MATCH(AE190,'Domestic Mobile Operations'!$1:$1,0)),"")</f>
        <v>-8.7409359024820166E-2</v>
      </c>
      <c r="AF191" s="25">
        <f>IFERROR(INDEX('Domestic Mobile Operations'!$A:$AAU,MATCH($AA191,'Domestic Mobile Operations'!$A:$A,0),MATCH(AF190,'Domestic Mobile Operations'!$1:$1,0)),"")</f>
        <v>-0.12331084846943419</v>
      </c>
      <c r="AG191" s="25">
        <f>IFERROR(INDEX('Domestic Mobile Operations'!$A:$AAU,MATCH($AA191,'Domestic Mobile Operations'!$A:$A,0),MATCH(AG190,'Domestic Mobile Operations'!$1:$1,0)),"")</f>
        <v>-0.11839708561020035</v>
      </c>
      <c r="AH191" s="25">
        <f>IFERROR(INDEX('Domestic Mobile Operations'!$A:$AAU,MATCH($AA191,'Domestic Mobile Operations'!$A:$A,0),MATCH(AH190,'Domestic Mobile Operations'!$1:$1,0)),"")</f>
        <v>-0.10694113155623053</v>
      </c>
      <c r="AI191" s="25">
        <f>IFERROR(INDEX('Domestic Mobile Operations'!$A:$AAU,MATCH($AA191,'Domestic Mobile Operations'!$A:$A,0),MATCH(AI190,'Domestic Mobile Operations'!$1:$1,0)),"")</f>
        <v>-0.10083669513073923</v>
      </c>
      <c r="AJ191" s="25">
        <f>IFERROR(INDEX('Domestic Mobile Operations'!$A:$AAU,MATCH($AA191,'Domestic Mobile Operations'!$A:$A,0),MATCH(AJ190,'Domestic Mobile Operations'!$1:$1,0)),"")</f>
        <v>-6.4008633767267842E-2</v>
      </c>
      <c r="AK191" s="25">
        <f>IFERROR(INDEX('Domestic Mobile Operations'!$A:$AAU,MATCH($AA191,'Domestic Mobile Operations'!$A:$A,0),MATCH(AK190,'Domestic Mobile Operations'!$1:$1,0)),"")</f>
        <v>-5.9917355371900793E-2</v>
      </c>
      <c r="AL191" s="25">
        <f>IFERROR(INDEX('Domestic Mobile Operations'!$A:$AAU,MATCH($AA191,'Domestic Mobile Operations'!$A:$A,0),MATCH(AL190,'Domestic Mobile Operations'!$1:$1,0)),"")</f>
        <v>-6.7226890756302504E-2</v>
      </c>
      <c r="AM191" s="25">
        <f>IFERROR(INDEX('Domestic Mobile Operations'!$A:$AAU,MATCH($AA191,'Domestic Mobile Operations'!$A:$A,0),MATCH(AM190,'Domestic Mobile Operations'!$1:$1,0)),"")</f>
        <v>-3.4632034632034681E-2</v>
      </c>
      <c r="AN191" s="25">
        <f>IFERROR(INDEX('Domestic Mobile Operations'!$A:$AAU,MATCH($AA191,'Domestic Mobile Operations'!$A:$A,0),MATCH(AN190,'Domestic Mobile Operations'!$1:$1,0)),"")</f>
        <v>-5.6521359308115637E-2</v>
      </c>
      <c r="AO191" s="25">
        <f>IFERROR(INDEX('Domestic Mobile Operations'!$A:$AAU,MATCH($AA191,'Domestic Mobile Operations'!$A:$A,0),MATCH(AO190,'Domestic Mobile Operations'!$1:$1,0)),"")</f>
        <v>-8.1318681318681363E-2</v>
      </c>
      <c r="AP191" s="25">
        <f>IFERROR(INDEX('Domestic Mobile Operations'!$A:$AAU,MATCH($AA191,'Domestic Mobile Operations'!$A:$A,0),MATCH(AP190,'Domestic Mobile Operations'!$1:$1,0)),"")</f>
        <v>-8.333333333333337E-2</v>
      </c>
      <c r="AQ191" s="25">
        <f>IFERROR(INDEX('Domestic Mobile Operations'!$A:$AAU,MATCH($AA191,'Domestic Mobile Operations'!$A:$A,0),MATCH(AQ190,'Domestic Mobile Operations'!$1:$1,0)),"")</f>
        <v>-8.7443946188340838E-2</v>
      </c>
      <c r="AR191" s="25">
        <f>IFERROR(INDEX('Domestic Mobile Operations'!$A:$AAU,MATCH($AA191,'Domestic Mobile Operations'!$A:$A,0),MATCH(AR190,'Domestic Mobile Operations'!$1:$1,0)),"")</f>
        <v>-4.166666666666663E-2</v>
      </c>
      <c r="AS191" s="25">
        <f>IFERROR(INDEX('Domestic Mobile Operations'!$A:$AAU,MATCH($AA191,'Domestic Mobile Operations'!$A:$A,0),MATCH(AS190,'Domestic Mobile Operations'!$1:$1,0)),"")</f>
        <v>2.3923444976076569E-2</v>
      </c>
      <c r="AT191" s="25">
        <f>IFERROR(INDEX('Domestic Mobile Operations'!$A:$AAU,MATCH($AA191,'Domestic Mobile Operations'!$A:$A,0),MATCH(AT190,'Domestic Mobile Operations'!$1:$1,0)),"")</f>
        <v>6.6339066339066388E-2</v>
      </c>
      <c r="AU191" s="25">
        <f>IFERROR(INDEX('Domestic Mobile Operations'!$A:$AAU,MATCH($AA191,'Domestic Mobile Operations'!$A:$A,0),MATCH(AU190,'Domestic Mobile Operations'!$1:$1,0)),"")</f>
        <v>-1</v>
      </c>
    </row>
    <row r="192" spans="1:47">
      <c r="A192" s="17"/>
      <c r="B192" s="17"/>
      <c r="C192" s="17"/>
      <c r="D192" s="17"/>
      <c r="E192" s="17"/>
      <c r="F192" s="17"/>
      <c r="G192" s="17"/>
      <c r="H192" s="17"/>
      <c r="I192" s="17"/>
      <c r="J192" s="17"/>
      <c r="K192" s="17"/>
      <c r="L192" s="17"/>
      <c r="M192" s="17"/>
      <c r="N192" s="17"/>
      <c r="O192" s="17"/>
      <c r="P192" s="17"/>
      <c r="Q192" s="17"/>
      <c r="R192" s="17"/>
      <c r="S192" s="17"/>
      <c r="T192" s="17"/>
      <c r="U192" s="17"/>
      <c r="V192" s="17"/>
      <c r="W192" s="17"/>
    </row>
    <row r="193" spans="1:47">
      <c r="A193" s="17"/>
      <c r="B193" s="17"/>
      <c r="C193" s="17"/>
      <c r="D193" s="17"/>
      <c r="E193" s="17"/>
      <c r="F193" s="17"/>
      <c r="G193" s="17"/>
      <c r="H193" s="17"/>
      <c r="I193" s="17"/>
      <c r="J193" s="17"/>
      <c r="K193" s="17"/>
      <c r="L193" s="17"/>
      <c r="M193" s="17"/>
      <c r="N193" s="17"/>
      <c r="O193" s="17"/>
      <c r="P193" s="17"/>
      <c r="Q193" s="17"/>
      <c r="R193" s="17"/>
      <c r="S193" s="17"/>
      <c r="T193" s="17"/>
      <c r="U193" s="17"/>
      <c r="V193" s="17"/>
      <c r="W193" s="17"/>
    </row>
    <row r="194" spans="1:47">
      <c r="A194" s="17"/>
      <c r="B194" s="17"/>
      <c r="C194" s="17"/>
      <c r="D194" s="17"/>
      <c r="E194" s="17"/>
      <c r="F194" s="17"/>
      <c r="G194" s="17"/>
      <c r="H194" s="17"/>
      <c r="I194" s="17"/>
      <c r="J194" s="17"/>
      <c r="K194" s="17"/>
      <c r="L194" s="17"/>
      <c r="M194" s="17"/>
      <c r="N194" s="17"/>
      <c r="O194" s="17"/>
      <c r="P194" s="17"/>
      <c r="Q194" s="17"/>
      <c r="R194" s="17"/>
      <c r="S194" s="17"/>
      <c r="T194" s="17"/>
      <c r="U194" s="17"/>
      <c r="V194" s="17"/>
      <c r="W194" s="17"/>
    </row>
    <row r="195" spans="1:47">
      <c r="A195" s="17"/>
      <c r="B195" s="17"/>
      <c r="C195" s="17"/>
      <c r="D195" s="17"/>
      <c r="E195" s="17"/>
      <c r="F195" s="17"/>
      <c r="G195" s="17"/>
      <c r="H195" s="17"/>
      <c r="I195" s="17"/>
      <c r="J195" s="17"/>
      <c r="K195" s="17"/>
      <c r="L195" s="17"/>
      <c r="M195" s="17"/>
      <c r="N195" s="17"/>
      <c r="O195" s="17"/>
      <c r="P195" s="17"/>
      <c r="Q195" s="17"/>
      <c r="R195" s="17"/>
      <c r="S195" s="17"/>
      <c r="T195" s="17"/>
      <c r="U195" s="17"/>
      <c r="V195" s="17"/>
      <c r="W195" s="17"/>
    </row>
    <row r="196" spans="1:47">
      <c r="A196" s="17"/>
      <c r="B196" s="17"/>
      <c r="C196" s="17"/>
      <c r="D196" s="17"/>
      <c r="E196" s="17"/>
      <c r="F196" s="17"/>
      <c r="G196" s="17"/>
      <c r="H196" s="17"/>
      <c r="I196" s="17"/>
      <c r="J196" s="17"/>
      <c r="K196" s="17"/>
      <c r="L196" s="17"/>
      <c r="M196" s="17"/>
      <c r="N196" s="17"/>
      <c r="O196" s="17"/>
      <c r="P196" s="17"/>
      <c r="Q196" s="17"/>
      <c r="R196" s="17"/>
      <c r="S196" s="17"/>
      <c r="T196" s="17"/>
      <c r="U196" s="17"/>
      <c r="V196" s="17"/>
      <c r="W196" s="17"/>
    </row>
    <row r="197" spans="1:47">
      <c r="A197" s="17"/>
      <c r="B197" s="17"/>
      <c r="C197" s="17"/>
      <c r="D197" s="17"/>
      <c r="E197" s="17"/>
      <c r="F197" s="17"/>
      <c r="G197" s="17"/>
      <c r="H197" s="17"/>
      <c r="I197" s="17"/>
      <c r="J197" s="17"/>
      <c r="K197" s="17"/>
      <c r="L197" s="17"/>
      <c r="M197" s="17"/>
      <c r="N197" s="17"/>
      <c r="O197" s="17"/>
      <c r="P197" s="17"/>
      <c r="Q197" s="17"/>
      <c r="R197" s="17"/>
      <c r="S197" s="17"/>
      <c r="T197" s="17"/>
      <c r="U197" s="17"/>
      <c r="V197" s="17"/>
      <c r="W197" s="17"/>
    </row>
    <row r="198" spans="1:47">
      <c r="A198" s="17"/>
      <c r="B198" s="17"/>
      <c r="C198" s="17"/>
      <c r="D198" s="17"/>
      <c r="E198" s="17"/>
      <c r="F198" s="17"/>
      <c r="G198" s="17"/>
      <c r="H198" s="17"/>
      <c r="I198" s="17"/>
      <c r="J198" s="17"/>
      <c r="K198" s="17"/>
      <c r="L198" s="17"/>
      <c r="M198" s="17"/>
      <c r="N198" s="17"/>
      <c r="O198" s="17"/>
      <c r="P198" s="17"/>
      <c r="Q198" s="17"/>
      <c r="R198" s="17"/>
      <c r="S198" s="17"/>
      <c r="T198" s="17"/>
      <c r="U198" s="17"/>
      <c r="V198" s="17"/>
      <c r="W198" s="17"/>
    </row>
    <row r="199" spans="1:47">
      <c r="A199" s="17"/>
      <c r="B199" s="17"/>
      <c r="C199" s="17"/>
      <c r="D199" s="17"/>
      <c r="E199" s="17"/>
      <c r="F199" s="17"/>
      <c r="G199" s="17"/>
      <c r="H199" s="17"/>
      <c r="I199" s="17"/>
      <c r="J199" s="17"/>
      <c r="K199" s="17"/>
      <c r="L199" s="17"/>
      <c r="M199" s="17"/>
      <c r="N199" s="17"/>
      <c r="O199" s="17"/>
      <c r="P199" s="17"/>
      <c r="Q199" s="17"/>
      <c r="R199" s="17"/>
      <c r="S199" s="17"/>
      <c r="T199" s="17"/>
      <c r="U199" s="17"/>
      <c r="V199" s="17"/>
      <c r="W199" s="17"/>
    </row>
    <row r="200" spans="1:47">
      <c r="A200" s="58" t="s">
        <v>62</v>
      </c>
      <c r="B200" s="58"/>
      <c r="C200" s="58"/>
      <c r="D200" s="58"/>
      <c r="E200" s="58"/>
      <c r="F200" s="58"/>
      <c r="G200" s="58"/>
      <c r="H200" s="58"/>
      <c r="I200" s="58"/>
      <c r="J200" s="58"/>
      <c r="K200" s="58"/>
      <c r="L200" s="58"/>
      <c r="M200" s="58"/>
      <c r="N200" s="58"/>
      <c r="O200" s="58"/>
      <c r="P200" s="58"/>
      <c r="Q200" s="58"/>
      <c r="R200" s="58"/>
      <c r="S200" s="58"/>
      <c r="T200" s="58"/>
      <c r="U200" s="17"/>
      <c r="V200" s="17"/>
      <c r="W200" s="17"/>
    </row>
    <row r="201" spans="1:47">
      <c r="A201" s="58" t="s">
        <v>27</v>
      </c>
      <c r="B201" s="58" t="s">
        <v>195</v>
      </c>
      <c r="C201" s="58"/>
      <c r="D201" s="58"/>
      <c r="E201" s="58"/>
      <c r="F201" s="58"/>
      <c r="G201" s="58"/>
      <c r="H201" s="58"/>
      <c r="I201" s="58"/>
      <c r="J201" s="58"/>
      <c r="K201" s="58" t="s">
        <v>28</v>
      </c>
      <c r="L201" s="58" t="s">
        <v>196</v>
      </c>
      <c r="M201" s="58"/>
      <c r="N201" s="58"/>
      <c r="O201" s="58"/>
      <c r="P201" s="58"/>
      <c r="Q201" s="58"/>
      <c r="R201" s="58"/>
      <c r="S201" s="58"/>
      <c r="T201" s="58"/>
      <c r="U201" s="17"/>
      <c r="V201" s="17"/>
      <c r="W201" s="17"/>
    </row>
    <row r="202" spans="1:47">
      <c r="A202" s="17"/>
      <c r="B202" s="17"/>
      <c r="C202" s="17"/>
      <c r="D202" s="17"/>
      <c r="E202" s="17"/>
      <c r="F202" s="17"/>
      <c r="G202" s="17"/>
      <c r="H202" s="17"/>
      <c r="I202" s="17"/>
      <c r="J202" s="17"/>
      <c r="K202" s="17"/>
      <c r="L202" s="17"/>
      <c r="M202" s="17"/>
      <c r="N202" s="17"/>
      <c r="O202" s="17"/>
      <c r="P202" s="17"/>
      <c r="Q202" s="17"/>
      <c r="R202" s="17"/>
      <c r="S202" s="17"/>
      <c r="T202" s="17"/>
      <c r="U202" s="17"/>
      <c r="V202" s="17"/>
      <c r="W202" s="17"/>
    </row>
    <row r="203" spans="1:47">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AB203" s="19">
        <f t="shared" ref="AB203:AT203" si="19">AC203-1</f>
        <v>30</v>
      </c>
      <c r="AC203" s="19">
        <f t="shared" si="19"/>
        <v>31</v>
      </c>
      <c r="AD203" s="19">
        <f t="shared" si="19"/>
        <v>32</v>
      </c>
      <c r="AE203" s="19">
        <f t="shared" si="19"/>
        <v>33</v>
      </c>
      <c r="AF203" s="19">
        <f t="shared" si="19"/>
        <v>34</v>
      </c>
      <c r="AG203" s="19">
        <f t="shared" si="19"/>
        <v>35</v>
      </c>
      <c r="AH203" s="19">
        <f t="shared" si="19"/>
        <v>36</v>
      </c>
      <c r="AI203" s="19">
        <f t="shared" si="19"/>
        <v>37</v>
      </c>
      <c r="AJ203" s="19">
        <f t="shared" si="19"/>
        <v>38</v>
      </c>
      <c r="AK203" s="19">
        <f t="shared" si="19"/>
        <v>39</v>
      </c>
      <c r="AL203" s="19">
        <f t="shared" si="19"/>
        <v>40</v>
      </c>
      <c r="AM203" s="19">
        <f t="shared" si="19"/>
        <v>41</v>
      </c>
      <c r="AN203" s="19">
        <f t="shared" si="19"/>
        <v>42</v>
      </c>
      <c r="AO203" s="19">
        <f t="shared" si="19"/>
        <v>43</v>
      </c>
      <c r="AP203" s="19">
        <f t="shared" si="19"/>
        <v>44</v>
      </c>
      <c r="AQ203" s="19">
        <f t="shared" si="19"/>
        <v>45</v>
      </c>
      <c r="AR203" s="19">
        <f t="shared" si="19"/>
        <v>46</v>
      </c>
      <c r="AS203" s="19">
        <f t="shared" si="19"/>
        <v>47</v>
      </c>
      <c r="AT203" s="19">
        <f t="shared" si="19"/>
        <v>48</v>
      </c>
      <c r="AU203" s="19">
        <f>VLOOKUP(AU204,Dates!$A:$D,2,FALSE)</f>
        <v>49</v>
      </c>
    </row>
    <row r="204" spans="1:47">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AB204" s="19" t="str">
        <f>IFERROR(VLOOKUP(AB203,Dates!$B:$D,3,FALSE),"")</f>
        <v>2Q19</v>
      </c>
      <c r="AC204" s="19" t="str">
        <f>IFERROR(VLOOKUP(AC203,Dates!$B:$D,3,FALSE),"")</f>
        <v>3Q19</v>
      </c>
      <c r="AD204" s="19" t="str">
        <f>IFERROR(VLOOKUP(AD203,Dates!$B:$D,3,FALSE),"")</f>
        <v>4Q19</v>
      </c>
      <c r="AE204" s="19" t="str">
        <f>IFERROR(VLOOKUP(AE203,Dates!$B:$D,3,FALSE),"")</f>
        <v>1Q20</v>
      </c>
      <c r="AF204" s="19" t="str">
        <f>IFERROR(VLOOKUP(AF203,Dates!$B:$D,3,FALSE),"")</f>
        <v>2Q20</v>
      </c>
      <c r="AG204" s="19" t="str">
        <f>IFERROR(VLOOKUP(AG203,Dates!$B:$D,3,FALSE),"")</f>
        <v>3Q20</v>
      </c>
      <c r="AH204" s="19" t="str">
        <f>IFERROR(VLOOKUP(AH203,Dates!$B:$D,3,FALSE),"")</f>
        <v>4Q20</v>
      </c>
      <c r="AI204" s="19" t="str">
        <f>IFERROR(VLOOKUP(AI203,Dates!$B:$D,3,FALSE),"")</f>
        <v>1Q21</v>
      </c>
      <c r="AJ204" s="19" t="str">
        <f>IFERROR(VLOOKUP(AJ203,Dates!$B:$D,3,FALSE),"")</f>
        <v>2Q21</v>
      </c>
      <c r="AK204" s="19" t="str">
        <f>IFERROR(VLOOKUP(AK203,Dates!$B:$D,3,FALSE),"")</f>
        <v>3Q21</v>
      </c>
      <c r="AL204" s="19" t="str">
        <f>IFERROR(VLOOKUP(AL203,Dates!$B:$D,3,FALSE),"")</f>
        <v>4Q21</v>
      </c>
      <c r="AM204" s="19" t="str">
        <f>IFERROR(VLOOKUP(AM203,Dates!$B:$D,3,FALSE),"")</f>
        <v>1Q22</v>
      </c>
      <c r="AN204" s="19" t="str">
        <f>IFERROR(VLOOKUP(AN203,Dates!$B:$D,3,FALSE),"")</f>
        <v>2Q22</v>
      </c>
      <c r="AO204" s="19" t="str">
        <f>IFERROR(VLOOKUP(AO203,Dates!$B:$D,3,FALSE),"")</f>
        <v>3Q22</v>
      </c>
      <c r="AP204" s="19" t="str">
        <f>IFERROR(VLOOKUP(AP203,Dates!$B:$D,3,FALSE),"")</f>
        <v>4Q22</v>
      </c>
      <c r="AQ204" s="19" t="str">
        <f>IFERROR(VLOOKUP(AQ203,Dates!$B:$D,3,FALSE),"")</f>
        <v>1Q23</v>
      </c>
      <c r="AR204" s="19" t="str">
        <f>IFERROR(VLOOKUP(AR203,Dates!$B:$D,3,FALSE),"")</f>
        <v>2Q23</v>
      </c>
      <c r="AS204" s="19" t="str">
        <f>IFERROR(VLOOKUP(AS203,Dates!$B:$D,3,FALSE),"")</f>
        <v>3Q23</v>
      </c>
      <c r="AT204" s="19" t="str">
        <f>IFERROR(VLOOKUP(AT203,Dates!$B:$D,3,FALSE),"")</f>
        <v>4Q23</v>
      </c>
      <c r="AU204" s="20" t="str">
        <f>$G$3</f>
        <v>1Q24</v>
      </c>
    </row>
    <row r="205" spans="1:47">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AA205" s="21" t="str">
        <f>'Reported Group Highlights'!A52</f>
        <v>Service EBITDA</v>
      </c>
      <c r="AB205" s="23">
        <f>IFERROR(INDEX('Reported Group Highlights'!$A:$AAU,MATCH($AA205,'Reported Group Highlights'!$A:$A,0),MATCH(AB204,'Reported Group Highlights'!$1:$1,0)),"")</f>
        <v>19024.47</v>
      </c>
      <c r="AC205" s="23">
        <f>IFERROR(INDEX('Reported Group Highlights'!$A:$AAU,MATCH($AA205,'Reported Group Highlights'!$A:$A,0),MATCH(AC204,'Reported Group Highlights'!$1:$1,0)),"")</f>
        <v>21070.541999999998</v>
      </c>
      <c r="AD205" s="23">
        <f>IFERROR(INDEX('Reported Group Highlights'!$A:$AAU,MATCH($AA205,'Reported Group Highlights'!$A:$A,0),MATCH(AD204,'Reported Group Highlights'!$1:$1,0)),"")</f>
        <v>18752.800912139999</v>
      </c>
      <c r="AE205" s="23">
        <f>IFERROR(INDEX('Reported Group Highlights'!$A:$AAU,MATCH($AA205,'Reported Group Highlights'!$A:$A,0),MATCH(AE204,'Reported Group Highlights'!$1:$1,0)),"")</f>
        <v>22355.219999999994</v>
      </c>
      <c r="AF205" s="23">
        <f>IFERROR(INDEX('Reported Group Highlights'!$A:$AAU,MATCH($AA205,'Reported Group Highlights'!$A:$A,0),MATCH(AF204,'Reported Group Highlights'!$1:$1,0)),"")</f>
        <v>21802</v>
      </c>
      <c r="AG205" s="23">
        <f>IFERROR(INDEX('Reported Group Highlights'!$A:$AAU,MATCH($AA205,'Reported Group Highlights'!$A:$A,0),MATCH(AG204,'Reported Group Highlights'!$1:$1,0)),"")</f>
        <v>21783</v>
      </c>
      <c r="AH205" s="23">
        <f>IFERROR(INDEX('Reported Group Highlights'!$A:$AAU,MATCH($AA205,'Reported Group Highlights'!$A:$A,0),MATCH(AH204,'Reported Group Highlights'!$1:$1,0)),"")</f>
        <v>21718.9</v>
      </c>
      <c r="AI205" s="23">
        <f>IFERROR(INDEX('Reported Group Highlights'!$A:$AAU,MATCH($AA205,'Reported Group Highlights'!$A:$A,0),MATCH(AI204,'Reported Group Highlights'!$1:$1,0)),"")</f>
        <v>22154</v>
      </c>
      <c r="AJ205" s="23">
        <f>IFERROR(INDEX('Reported Group Highlights'!$A:$AAU,MATCH($AA205,'Reported Group Highlights'!$A:$A,0),MATCH(AJ204,'Reported Group Highlights'!$1:$1,0)),"")</f>
        <v>22445</v>
      </c>
      <c r="AK205" s="23">
        <f>IFERROR(INDEX('Reported Group Highlights'!$A:$AAU,MATCH($AA205,'Reported Group Highlights'!$A:$A,0),MATCH(AK204,'Reported Group Highlights'!$1:$1,0)),"")</f>
        <v>22584</v>
      </c>
      <c r="AL205" s="23">
        <f>IFERROR(INDEX('Reported Group Highlights'!$A:$AAU,MATCH($AA205,'Reported Group Highlights'!$A:$A,0),MATCH(AL204,'Reported Group Highlights'!$1:$1,0)),"")</f>
        <v>22443.547999999999</v>
      </c>
      <c r="AM205" s="23">
        <f>IFERROR(INDEX('Reported Group Highlights'!$A:$AAU,MATCH($AA205,'Reported Group Highlights'!$A:$A,0),MATCH(AM204,'Reported Group Highlights'!$1:$1,0)),"")</f>
        <v>21903.93</v>
      </c>
      <c r="AN205" s="23">
        <f>IFERROR(INDEX('Reported Group Highlights'!$A:$AAU,MATCH($AA205,'Reported Group Highlights'!$A:$A,0),MATCH(AN204,'Reported Group Highlights'!$1:$1,0)),"")</f>
        <v>21949</v>
      </c>
      <c r="AO205" s="23">
        <f>IFERROR(INDEX('Reported Group Highlights'!$A:$AAU,MATCH($AA205,'Reported Group Highlights'!$A:$A,0),MATCH(AO204,'Reported Group Highlights'!$1:$1,0)),"")</f>
        <v>21626.959999999999</v>
      </c>
      <c r="AP205" s="23">
        <f>IFERROR(INDEX('Reported Group Highlights'!$A:$AAU,MATCH($AA205,'Reported Group Highlights'!$A:$A,0),MATCH(AP204,'Reported Group Highlights'!$1:$1,0)),"")</f>
        <v>22397.199956710003</v>
      </c>
      <c r="AQ205" s="23">
        <f>IFERROR(INDEX('Reported Group Highlights'!$A:$AAU,MATCH($AA205,'Reported Group Highlights'!$A:$A,0),MATCH(AQ204,'Reported Group Highlights'!$1:$1,0)),"")</f>
        <v>22055.190000000002</v>
      </c>
      <c r="AR205" s="23">
        <f>IFERROR(INDEX('Reported Group Highlights'!$A:$AAU,MATCH($AA205,'Reported Group Highlights'!$A:$A,0),MATCH(AR204,'Reported Group Highlights'!$1:$1,0)),"")</f>
        <v>22858.229999999996</v>
      </c>
      <c r="AS205" s="23">
        <f>IFERROR(INDEX('Reported Group Highlights'!$A:$AAU,MATCH($AA205,'Reported Group Highlights'!$A:$A,0),MATCH(AS204,'Reported Group Highlights'!$1:$1,0)),"")</f>
        <v>23125.53</v>
      </c>
      <c r="AT205" s="23">
        <f>IFERROR(INDEX('Reported Group Highlights'!$A:$AAU,MATCH($AA205,'Reported Group Highlights'!$A:$A,0),MATCH(AT204,'Reported Group Highlights'!$1:$1,0)),"")</f>
        <v>23337</v>
      </c>
      <c r="AU205" s="23">
        <f>IFERROR(INDEX('Reported Group Highlights'!$A:$AAU,MATCH($AA205,'Reported Group Highlights'!$A:$A,0),MATCH(AU204,'Reported Group Highlights'!$1:$1,0)),"")</f>
        <v>26848.030000000006</v>
      </c>
    </row>
    <row r="206" spans="1:47">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AA206" s="21" t="str">
        <f>'Reported Group Highlights'!A101</f>
        <v>Service EBITDA growth (% YoY)</v>
      </c>
      <c r="AB206" s="22">
        <f>IFERROR(INDEX('Reported Group Highlights'!$A:$AAU,MATCH($AA206,'Reported Group Highlights'!$A:$A,0),MATCH(AB204,'Reported Group Highlights'!$1:$1,0)),"")</f>
        <v>6.2743663443951547E-3</v>
      </c>
      <c r="AC206" s="22">
        <f>IFERROR(INDEX('Reported Group Highlights'!$A:$AAU,MATCH($AA206,'Reported Group Highlights'!$A:$A,0),MATCH(AC204,'Reported Group Highlights'!$1:$1,0)),"")</f>
        <v>0.1788578309996014</v>
      </c>
      <c r="AD206" s="22">
        <f>IFERROR(INDEX('Reported Group Highlights'!$A:$AAU,MATCH($AA206,'Reported Group Highlights'!$A:$A,0),MATCH(AD204,'Reported Group Highlights'!$1:$1,0)),"")</f>
        <v>4.1199437852576626E-2</v>
      </c>
      <c r="AE206" s="22">
        <f>IFERROR(INDEX('Reported Group Highlights'!$A:$AAU,MATCH($AA206,'Reported Group Highlights'!$A:$A,0),MATCH(AE204,'Reported Group Highlights'!$1:$1,0)),"")</f>
        <v>0.19857992597025587</v>
      </c>
      <c r="AF206" s="22">
        <f>IFERROR(INDEX('Reported Group Highlights'!$A:$AAU,MATCH($AA206,'Reported Group Highlights'!$A:$A,0),MATCH(AF204,'Reported Group Highlights'!$1:$1,0)),"")</f>
        <v>0.14599775972734053</v>
      </c>
      <c r="AG206" s="22">
        <f>IFERROR(INDEX('Reported Group Highlights'!$A:$AAU,MATCH($AA206,'Reported Group Highlights'!$A:$A,0),MATCH(AG204,'Reported Group Highlights'!$1:$1,0)),"")</f>
        <v>3.3812988768869845E-2</v>
      </c>
      <c r="AH206" s="22">
        <f>IFERROR(INDEX('Reported Group Highlights'!$A:$AAU,MATCH($AA206,'Reported Group Highlights'!$A:$A,0),MATCH(AH204,'Reported Group Highlights'!$1:$1,0)),"")</f>
        <v>0.15816832385501622</v>
      </c>
      <c r="AI206" s="22">
        <f>IFERROR(INDEX('Reported Group Highlights'!$A:$AAU,MATCH($AA206,'Reported Group Highlights'!$A:$A,0),MATCH(AI204,'Reported Group Highlights'!$1:$1,0)),"")</f>
        <v>-9.0010297371260206E-3</v>
      </c>
      <c r="AJ206" s="22">
        <f>IFERROR(INDEX('Reported Group Highlights'!$A:$AAU,MATCH($AA206,'Reported Group Highlights'!$A:$A,0),MATCH(AJ204,'Reported Group Highlights'!$1:$1,0)),"")</f>
        <v>2.949270709109264E-2</v>
      </c>
      <c r="AK206" s="22">
        <f>IFERROR(INDEX('Reported Group Highlights'!$A:$AAU,MATCH($AA206,'Reported Group Highlights'!$A:$A,0),MATCH(AK204,'Reported Group Highlights'!$1:$1,0)),"")</f>
        <v>3.6771794518661416E-2</v>
      </c>
      <c r="AL206" s="22">
        <f>IFERROR(INDEX('Reported Group Highlights'!$A:$AAU,MATCH($AA206,'Reported Group Highlights'!$A:$A,0),MATCH(AL204,'Reported Group Highlights'!$1:$1,0)),"")</f>
        <v>3.3364857336237064E-2</v>
      </c>
      <c r="AM206" s="22">
        <f>IFERROR(INDEX('Reported Group Highlights'!$A:$AAU,MATCH($AA206,'Reported Group Highlights'!$A:$A,0),MATCH(AM204,'Reported Group Highlights'!$1:$1,0)),"")</f>
        <v>-1.1287803556919718E-2</v>
      </c>
      <c r="AN206" s="22">
        <f>IFERROR(INDEX('Reported Group Highlights'!$A:$AAU,MATCH($AA206,'Reported Group Highlights'!$A:$A,0),MATCH(AN204,'Reported Group Highlights'!$1:$1,0)),"")</f>
        <v>-2.2098462909333927E-2</v>
      </c>
      <c r="AO206" s="22">
        <f>IFERROR(INDEX('Reported Group Highlights'!$A:$AAU,MATCH($AA206,'Reported Group Highlights'!$A:$A,0),MATCH(AO204,'Reported Group Highlights'!$1:$1,0)),"")</f>
        <v>-4.2376904002833893E-2</v>
      </c>
      <c r="AP206" s="22">
        <f>IFERROR(INDEX('Reported Group Highlights'!$A:$AAU,MATCH($AA206,'Reported Group Highlights'!$A:$A,0),MATCH(AP204,'Reported Group Highlights'!$1:$1,0)),"")</f>
        <v>-2.0650943108458941E-3</v>
      </c>
      <c r="AQ206" s="22">
        <f>IFERROR(INDEX('Reported Group Highlights'!$A:$AAU,MATCH($AA206,'Reported Group Highlights'!$A:$A,0),MATCH(AQ204,'Reported Group Highlights'!$1:$1,0)),"")</f>
        <v>6.9056100891484729E-3</v>
      </c>
      <c r="AR206" s="22">
        <f>IFERROR(INDEX('Reported Group Highlights'!$A:$AAU,MATCH($AA206,'Reported Group Highlights'!$A:$A,0),MATCH(AR204,'Reported Group Highlights'!$1:$1,0)),"")</f>
        <v>4.142466627181185E-2</v>
      </c>
      <c r="AS206" s="22">
        <f>IFERROR(INDEX('Reported Group Highlights'!$A:$AAU,MATCH($AA206,'Reported Group Highlights'!$A:$A,0),MATCH(AS204,'Reported Group Highlights'!$1:$1,0)),"")</f>
        <v>6.9291754365847114E-2</v>
      </c>
      <c r="AT206" s="22">
        <f>IFERROR(INDEX('Reported Group Highlights'!$A:$AAU,MATCH($AA206,'Reported Group Highlights'!$A:$A,0),MATCH(AT204,'Reported Group Highlights'!$1:$1,0)),"")</f>
        <v>4.1960604232067933E-2</v>
      </c>
      <c r="AU206" s="22">
        <f>IFERROR(INDEX('Reported Group Highlights'!$A:$AAU,MATCH($AA206,'Reported Group Highlights'!$A:$A,0),MATCH(AU204,'Reported Group Highlights'!$1:$1,0)),"")</f>
        <v>0.2173112088356528</v>
      </c>
    </row>
    <row r="207" spans="1:47">
      <c r="A207" s="17"/>
      <c r="B207" s="17"/>
      <c r="C207" s="17"/>
      <c r="D207" s="17"/>
      <c r="E207" s="17"/>
      <c r="F207" s="17"/>
      <c r="G207" s="17"/>
      <c r="H207" s="17"/>
      <c r="I207" s="17"/>
      <c r="J207" s="17"/>
      <c r="K207" s="17"/>
      <c r="L207" s="17"/>
      <c r="M207" s="17"/>
      <c r="N207" s="17"/>
      <c r="O207" s="17"/>
      <c r="P207" s="17"/>
      <c r="Q207" s="17"/>
      <c r="R207" s="17"/>
      <c r="S207" s="17"/>
      <c r="T207" s="17"/>
      <c r="U207" s="17"/>
      <c r="V207" s="17"/>
      <c r="W207" s="17"/>
    </row>
    <row r="208" spans="1:47">
      <c r="A208" s="17"/>
      <c r="B208" s="17"/>
      <c r="C208" s="17"/>
      <c r="D208" s="17"/>
      <c r="E208" s="17"/>
      <c r="F208" s="17"/>
      <c r="G208" s="17"/>
      <c r="H208" s="17"/>
      <c r="I208" s="17"/>
      <c r="J208" s="17"/>
      <c r="K208" s="17"/>
      <c r="L208" s="17"/>
      <c r="M208" s="17"/>
      <c r="N208" s="17"/>
      <c r="O208" s="17"/>
      <c r="P208" s="17"/>
      <c r="Q208" s="17"/>
      <c r="R208" s="17"/>
      <c r="S208" s="17"/>
      <c r="T208" s="17"/>
      <c r="U208" s="17"/>
      <c r="V208" s="17"/>
      <c r="W208" s="17"/>
    </row>
    <row r="209" spans="1:47">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AB209" s="19">
        <f t="shared" ref="AB209:AT209" si="20">AC209-1</f>
        <v>30</v>
      </c>
      <c r="AC209" s="19">
        <f t="shared" si="20"/>
        <v>31</v>
      </c>
      <c r="AD209" s="19">
        <f t="shared" si="20"/>
        <v>32</v>
      </c>
      <c r="AE209" s="19">
        <f t="shared" si="20"/>
        <v>33</v>
      </c>
      <c r="AF209" s="19">
        <f t="shared" si="20"/>
        <v>34</v>
      </c>
      <c r="AG209" s="19">
        <f t="shared" si="20"/>
        <v>35</v>
      </c>
      <c r="AH209" s="19">
        <f t="shared" si="20"/>
        <v>36</v>
      </c>
      <c r="AI209" s="19">
        <f t="shared" si="20"/>
        <v>37</v>
      </c>
      <c r="AJ209" s="19">
        <f t="shared" si="20"/>
        <v>38</v>
      </c>
      <c r="AK209" s="19">
        <f t="shared" si="20"/>
        <v>39</v>
      </c>
      <c r="AL209" s="19">
        <f t="shared" si="20"/>
        <v>40</v>
      </c>
      <c r="AM209" s="19">
        <f t="shared" si="20"/>
        <v>41</v>
      </c>
      <c r="AN209" s="19">
        <f t="shared" si="20"/>
        <v>42</v>
      </c>
      <c r="AO209" s="19">
        <f t="shared" si="20"/>
        <v>43</v>
      </c>
      <c r="AP209" s="19">
        <f t="shared" si="20"/>
        <v>44</v>
      </c>
      <c r="AQ209" s="19">
        <f t="shared" si="20"/>
        <v>45</v>
      </c>
      <c r="AR209" s="19">
        <f t="shared" si="20"/>
        <v>46</v>
      </c>
      <c r="AS209" s="19">
        <f t="shared" si="20"/>
        <v>47</v>
      </c>
      <c r="AT209" s="19">
        <f t="shared" si="20"/>
        <v>48</v>
      </c>
      <c r="AU209" s="19">
        <f>VLOOKUP(AU210,Dates!$A:$D,2,FALSE)</f>
        <v>49</v>
      </c>
    </row>
    <row r="210" spans="1:47">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AB210" s="19" t="str">
        <f>IFERROR(VLOOKUP(AB209,Dates!$B:$D,3,FALSE),"")</f>
        <v>2Q19</v>
      </c>
      <c r="AC210" s="19" t="str">
        <f>IFERROR(VLOOKUP(AC209,Dates!$B:$D,3,FALSE),"")</f>
        <v>3Q19</v>
      </c>
      <c r="AD210" s="19" t="str">
        <f>IFERROR(VLOOKUP(AD209,Dates!$B:$D,3,FALSE),"")</f>
        <v>4Q19</v>
      </c>
      <c r="AE210" s="19" t="str">
        <f>IFERROR(VLOOKUP(AE209,Dates!$B:$D,3,FALSE),"")</f>
        <v>1Q20</v>
      </c>
      <c r="AF210" s="19" t="str">
        <f>IFERROR(VLOOKUP(AF209,Dates!$B:$D,3,FALSE),"")</f>
        <v>2Q20</v>
      </c>
      <c r="AG210" s="19" t="str">
        <f>IFERROR(VLOOKUP(AG209,Dates!$B:$D,3,FALSE),"")</f>
        <v>3Q20</v>
      </c>
      <c r="AH210" s="19" t="str">
        <f>IFERROR(VLOOKUP(AH209,Dates!$B:$D,3,FALSE),"")</f>
        <v>4Q20</v>
      </c>
      <c r="AI210" s="19" t="str">
        <f>IFERROR(VLOOKUP(AI209,Dates!$B:$D,3,FALSE),"")</f>
        <v>1Q21</v>
      </c>
      <c r="AJ210" s="19" t="str">
        <f>IFERROR(VLOOKUP(AJ209,Dates!$B:$D,3,FALSE),"")</f>
        <v>2Q21</v>
      </c>
      <c r="AK210" s="19" t="str">
        <f>IFERROR(VLOOKUP(AK209,Dates!$B:$D,3,FALSE),"")</f>
        <v>3Q21</v>
      </c>
      <c r="AL210" s="19" t="str">
        <f>IFERROR(VLOOKUP(AL209,Dates!$B:$D,3,FALSE),"")</f>
        <v>4Q21</v>
      </c>
      <c r="AM210" s="19" t="str">
        <f>IFERROR(VLOOKUP(AM209,Dates!$B:$D,3,FALSE),"")</f>
        <v>1Q22</v>
      </c>
      <c r="AN210" s="19" t="str">
        <f>IFERROR(VLOOKUP(AN209,Dates!$B:$D,3,FALSE),"")</f>
        <v>2Q22</v>
      </c>
      <c r="AO210" s="19" t="str">
        <f>IFERROR(VLOOKUP(AO209,Dates!$B:$D,3,FALSE),"")</f>
        <v>3Q22</v>
      </c>
      <c r="AP210" s="19" t="str">
        <f>IFERROR(VLOOKUP(AP209,Dates!$B:$D,3,FALSE),"")</f>
        <v>4Q22</v>
      </c>
      <c r="AQ210" s="19" t="str">
        <f>IFERROR(VLOOKUP(AQ209,Dates!$B:$D,3,FALSE),"")</f>
        <v>1Q23</v>
      </c>
      <c r="AR210" s="19" t="str">
        <f>IFERROR(VLOOKUP(AR209,Dates!$B:$D,3,FALSE),"")</f>
        <v>2Q23</v>
      </c>
      <c r="AS210" s="19" t="str">
        <f>IFERROR(VLOOKUP(AS209,Dates!$B:$D,3,FALSE),"")</f>
        <v>3Q23</v>
      </c>
      <c r="AT210" s="19" t="str">
        <f>IFERROR(VLOOKUP(AT209,Dates!$B:$D,3,FALSE),"")</f>
        <v>4Q23</v>
      </c>
      <c r="AU210" s="20" t="str">
        <f>$G$3</f>
        <v>1Q24</v>
      </c>
    </row>
    <row r="211" spans="1:47">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AA211" s="21" t="str">
        <f>'Reported Group Highlights'!A53</f>
        <v>Service EBITDA margin</v>
      </c>
      <c r="AB211" s="25">
        <f>IFERROR(INDEX('Reported Group Highlights'!$A:$AAU,MATCH($AA211,'Reported Group Highlights'!$A:$A,0),MATCH(AB210,'Reported Group Highlights'!$1:$1,0)),"")</f>
        <v>0.50359775075192892</v>
      </c>
      <c r="AC211" s="25">
        <f>IFERROR(INDEX('Reported Group Highlights'!$A:$AAU,MATCH($AA211,'Reported Group Highlights'!$A:$A,0),MATCH(AC210,'Reported Group Highlights'!$1:$1,0)),"")</f>
        <v>0.53360130636854664</v>
      </c>
      <c r="AD211" s="25">
        <f>IFERROR(INDEX('Reported Group Highlights'!$A:$AAU,MATCH($AA211,'Reported Group Highlights'!$A:$A,0),MATCH(AD210,'Reported Group Highlights'!$1:$1,0)),"")</f>
        <v>0.48840972679522587</v>
      </c>
      <c r="AE211" s="25">
        <f>IFERROR(INDEX('Reported Group Highlights'!$A:$AAU,MATCH($AA211,'Reported Group Highlights'!$A:$A,0),MATCH(AE210,'Reported Group Highlights'!$1:$1,0)),"")</f>
        <v>0.61449202858713559</v>
      </c>
      <c r="AF211" s="25">
        <f>IFERROR(INDEX('Reported Group Highlights'!$A:$AAU,MATCH($AA211,'Reported Group Highlights'!$A:$A,0),MATCH(AF210,'Reported Group Highlights'!$1:$1,0)),"")</f>
        <v>0.61029000111969545</v>
      </c>
      <c r="AG211" s="25">
        <f>IFERROR(INDEX('Reported Group Highlights'!$A:$AAU,MATCH($AA211,'Reported Group Highlights'!$A:$A,0),MATCH(AG210,'Reported Group Highlights'!$1:$1,0)),"")</f>
        <v>0.61146979564338644</v>
      </c>
      <c r="AH211" s="25">
        <f>IFERROR(INDEX('Reported Group Highlights'!$A:$AAU,MATCH($AA211,'Reported Group Highlights'!$A:$A,0),MATCH(AH210,'Reported Group Highlights'!$1:$1,0)),"")</f>
        <v>0.61027311385991445</v>
      </c>
      <c r="AI211" s="25">
        <f>IFERROR(INDEX('Reported Group Highlights'!$A:$AAU,MATCH($AA211,'Reported Group Highlights'!$A:$A,0),MATCH(AI210,'Reported Group Highlights'!$1:$1,0)),"")</f>
        <v>0.61241188666205948</v>
      </c>
      <c r="AJ211" s="25">
        <f>IFERROR(INDEX('Reported Group Highlights'!$A:$AAU,MATCH($AA211,'Reported Group Highlights'!$A:$A,0),MATCH(AJ210,'Reported Group Highlights'!$1:$1,0)),"")</f>
        <v>0.62975225162032489</v>
      </c>
      <c r="AK211" s="25">
        <f>IFERROR(INDEX('Reported Group Highlights'!$A:$AAU,MATCH($AA211,'Reported Group Highlights'!$A:$A,0),MATCH(AK210,'Reported Group Highlights'!$1:$1,0)),"")</f>
        <v>0.62379847530659593</v>
      </c>
      <c r="AL211" s="25">
        <f>IFERROR(INDEX('Reported Group Highlights'!$A:$AAU,MATCH($AA211,'Reported Group Highlights'!$A:$A,0),MATCH(AL210,'Reported Group Highlights'!$1:$1,0)),"")</f>
        <v>0.61036565566133438</v>
      </c>
      <c r="AM211" s="25">
        <f>IFERROR(INDEX('Reported Group Highlights'!$A:$AAU,MATCH($AA211,'Reported Group Highlights'!$A:$A,0),MATCH(AM210,'Reported Group Highlights'!$1:$1,0)),"")</f>
        <v>0.60829498846529717</v>
      </c>
      <c r="AN211" s="25">
        <f>IFERROR(INDEX('Reported Group Highlights'!$A:$AAU,MATCH($AA211,'Reported Group Highlights'!$A:$A,0),MATCH(AN210,'Reported Group Highlights'!$1:$1,0)),"")</f>
        <v>0.6015732061612673</v>
      </c>
      <c r="AO211" s="25">
        <f>IFERROR(INDEX('Reported Group Highlights'!$A:$AAU,MATCH($AA211,'Reported Group Highlights'!$A:$A,0),MATCH(AO210,'Reported Group Highlights'!$1:$1,0)),"")</f>
        <v>0.59576760970772158</v>
      </c>
      <c r="AP211" s="25">
        <f>IFERROR(INDEX('Reported Group Highlights'!$A:$AAU,MATCH($AA211,'Reported Group Highlights'!$A:$A,0),MATCH(AP210,'Reported Group Highlights'!$1:$1,0)),"")</f>
        <v>0.60186121862332298</v>
      </c>
      <c r="AQ211" s="25">
        <f>IFERROR(INDEX('Reported Group Highlights'!$A:$AAU,MATCH($AA211,'Reported Group Highlights'!$A:$A,0),MATCH(AQ210,'Reported Group Highlights'!$1:$1,0)),"")</f>
        <v>0.59954624621498076</v>
      </c>
      <c r="AR211" s="25">
        <f>IFERROR(INDEX('Reported Group Highlights'!$A:$AAU,MATCH($AA211,'Reported Group Highlights'!$A:$A,0),MATCH(AR210,'Reported Group Highlights'!$1:$1,0)),"")</f>
        <v>0.61256662780881932</v>
      </c>
      <c r="AS211" s="25">
        <f>IFERROR(INDEX('Reported Group Highlights'!$A:$AAU,MATCH($AA211,'Reported Group Highlights'!$A:$A,0),MATCH(AS210,'Reported Group Highlights'!$1:$1,0)),"")</f>
        <v>0.61843831924485126</v>
      </c>
      <c r="AT211" s="25">
        <f>IFERROR(INDEX('Reported Group Highlights'!$A:$AAU,MATCH($AA211,'Reported Group Highlights'!$A:$A,0),MATCH(AT210,'Reported Group Highlights'!$1:$1,0)),"")</f>
        <v>0.57727699995052684</v>
      </c>
      <c r="AU211" s="25">
        <f>IFERROR(INDEX('Reported Group Highlights'!$A:$AAU,MATCH($AA211,'Reported Group Highlights'!$A:$A,0),MATCH(AU210,'Reported Group Highlights'!$1:$1,0)),"")</f>
        <v>0.62724777357427342</v>
      </c>
    </row>
    <row r="212" spans="1:47">
      <c r="A212" s="17"/>
      <c r="B212" s="17"/>
      <c r="C212" s="17"/>
      <c r="D212" s="17"/>
      <c r="E212" s="17"/>
      <c r="F212" s="17"/>
      <c r="G212" s="17"/>
      <c r="H212" s="17"/>
      <c r="I212" s="17"/>
      <c r="J212" s="17"/>
      <c r="K212" s="17"/>
      <c r="L212" s="17"/>
      <c r="M212" s="17"/>
      <c r="N212" s="17"/>
      <c r="O212" s="17"/>
      <c r="P212" s="17"/>
      <c r="Q212" s="17"/>
      <c r="R212" s="17"/>
      <c r="S212" s="17"/>
      <c r="T212" s="17"/>
      <c r="U212" s="17"/>
      <c r="V212" s="17"/>
      <c r="W212" s="17"/>
    </row>
    <row r="213" spans="1:47">
      <c r="A213" s="17"/>
      <c r="B213" s="17"/>
      <c r="C213" s="17"/>
      <c r="D213" s="17"/>
      <c r="E213" s="17"/>
      <c r="F213" s="17"/>
      <c r="G213" s="17"/>
      <c r="H213" s="17"/>
      <c r="I213" s="17"/>
      <c r="J213" s="17"/>
      <c r="K213" s="17"/>
      <c r="L213" s="17"/>
      <c r="M213" s="17"/>
      <c r="N213" s="17"/>
      <c r="O213" s="17"/>
      <c r="P213" s="17"/>
      <c r="Q213" s="17"/>
      <c r="R213" s="17"/>
      <c r="S213" s="17"/>
      <c r="T213" s="17"/>
      <c r="U213" s="17"/>
      <c r="V213" s="17"/>
      <c r="W213" s="17"/>
    </row>
    <row r="214" spans="1:47">
      <c r="A214" s="17"/>
      <c r="B214" s="17"/>
      <c r="C214" s="17"/>
      <c r="D214" s="17"/>
      <c r="E214" s="17"/>
      <c r="F214" s="17"/>
      <c r="G214" s="17"/>
      <c r="H214" s="17"/>
      <c r="I214" s="17"/>
      <c r="J214" s="17"/>
      <c r="K214" s="17"/>
      <c r="L214" s="17"/>
      <c r="M214" s="17"/>
      <c r="N214" s="17"/>
      <c r="O214" s="17"/>
      <c r="P214" s="17"/>
      <c r="Q214" s="17"/>
      <c r="R214" s="17"/>
      <c r="S214" s="17"/>
      <c r="T214" s="17"/>
      <c r="U214" s="17"/>
      <c r="V214" s="17"/>
      <c r="W214" s="17"/>
    </row>
    <row r="215" spans="1:47">
      <c r="A215" s="17"/>
      <c r="B215" s="17"/>
      <c r="C215" s="17"/>
      <c r="D215" s="17"/>
      <c r="E215" s="17"/>
      <c r="F215" s="17"/>
      <c r="G215" s="17"/>
      <c r="H215" s="17"/>
      <c r="I215" s="17"/>
      <c r="J215" s="17"/>
      <c r="K215" s="17"/>
      <c r="L215" s="17"/>
      <c r="M215" s="17"/>
      <c r="N215" s="17"/>
      <c r="O215" s="17"/>
      <c r="P215" s="17"/>
      <c r="Q215" s="17"/>
      <c r="R215" s="17"/>
      <c r="S215" s="17"/>
      <c r="T215" s="17"/>
      <c r="U215" s="17"/>
      <c r="V215" s="17"/>
      <c r="W215" s="17"/>
    </row>
    <row r="216" spans="1:47">
      <c r="A216" s="17"/>
      <c r="B216" s="17"/>
      <c r="C216" s="17"/>
      <c r="D216" s="17"/>
      <c r="E216" s="17"/>
      <c r="F216" s="17"/>
      <c r="G216" s="17"/>
      <c r="H216" s="17"/>
      <c r="I216" s="17"/>
      <c r="J216" s="17"/>
      <c r="K216" s="17"/>
      <c r="L216" s="17"/>
      <c r="M216" s="17"/>
      <c r="N216" s="17"/>
      <c r="O216" s="17"/>
      <c r="P216" s="17"/>
      <c r="Q216" s="17"/>
      <c r="R216" s="17"/>
      <c r="S216" s="17"/>
      <c r="T216" s="17"/>
      <c r="U216" s="17"/>
      <c r="V216" s="17"/>
      <c r="W216" s="17"/>
    </row>
    <row r="217" spans="1:47">
      <c r="A217" s="17"/>
      <c r="B217" s="17"/>
      <c r="C217" s="17"/>
      <c r="D217" s="17"/>
      <c r="E217" s="17"/>
      <c r="F217" s="17"/>
      <c r="G217" s="17"/>
      <c r="H217" s="17"/>
      <c r="I217" s="17"/>
      <c r="J217" s="17"/>
      <c r="K217" s="17"/>
      <c r="L217" s="154"/>
      <c r="M217" s="17"/>
      <c r="N217" s="17"/>
      <c r="O217" s="17"/>
      <c r="P217" s="17"/>
      <c r="Q217" s="17"/>
      <c r="R217" s="17"/>
      <c r="S217" s="17"/>
      <c r="T217" s="17"/>
      <c r="U217" s="17"/>
      <c r="V217" s="17"/>
      <c r="W217" s="17"/>
    </row>
    <row r="218" spans="1:47">
      <c r="A218" s="17"/>
      <c r="B218" s="17"/>
      <c r="C218" s="17"/>
      <c r="D218" s="17"/>
      <c r="E218" s="17"/>
      <c r="F218" s="17"/>
      <c r="G218" s="17"/>
      <c r="H218" s="17"/>
      <c r="I218" s="17"/>
      <c r="J218" s="17"/>
      <c r="K218" s="17"/>
      <c r="L218" s="17"/>
      <c r="M218" s="17"/>
      <c r="N218" s="17"/>
      <c r="O218" s="17"/>
      <c r="P218" s="17"/>
      <c r="Q218" s="17"/>
      <c r="R218" s="17"/>
      <c r="S218" s="17"/>
      <c r="T218" s="17"/>
      <c r="U218" s="17"/>
      <c r="V218" s="17"/>
      <c r="W218" s="17"/>
    </row>
    <row r="219" spans="1:47">
      <c r="A219" s="58" t="s">
        <v>29</v>
      </c>
      <c r="B219" s="58" t="s">
        <v>197</v>
      </c>
      <c r="C219" s="58"/>
      <c r="D219" s="58"/>
      <c r="E219" s="58"/>
      <c r="F219" s="58"/>
      <c r="G219" s="58"/>
      <c r="H219" s="58"/>
      <c r="I219" s="58"/>
      <c r="J219" s="58"/>
      <c r="K219" s="58" t="s">
        <v>30</v>
      </c>
      <c r="L219" s="58" t="s">
        <v>198</v>
      </c>
      <c r="M219" s="58"/>
      <c r="N219" s="58"/>
      <c r="O219" s="58"/>
      <c r="P219" s="58"/>
      <c r="Q219" s="58"/>
      <c r="R219" s="58"/>
      <c r="S219" s="58"/>
      <c r="T219" s="58"/>
      <c r="U219" s="17"/>
      <c r="V219" s="17"/>
      <c r="W219" s="17"/>
    </row>
    <row r="220" spans="1:47">
      <c r="A220" s="17"/>
      <c r="B220" s="17"/>
      <c r="C220" s="17"/>
      <c r="D220" s="17"/>
      <c r="E220" s="17"/>
      <c r="F220" s="17"/>
      <c r="G220" s="17"/>
      <c r="H220" s="17"/>
      <c r="I220" s="17"/>
      <c r="J220" s="17"/>
      <c r="K220" s="17"/>
      <c r="L220" s="17"/>
      <c r="M220" s="17"/>
      <c r="N220" s="17"/>
      <c r="O220" s="17"/>
      <c r="P220" s="17"/>
      <c r="Q220" s="17"/>
      <c r="R220" s="17"/>
      <c r="S220" s="17"/>
      <c r="T220" s="17"/>
      <c r="U220" s="17"/>
      <c r="V220" s="17"/>
      <c r="W220" s="17"/>
    </row>
    <row r="221" spans="1:47">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AB221" s="19">
        <f t="shared" ref="AB221:AT221" si="21">AC221-1</f>
        <v>30</v>
      </c>
      <c r="AC221" s="19">
        <f t="shared" si="21"/>
        <v>31</v>
      </c>
      <c r="AD221" s="19">
        <f t="shared" si="21"/>
        <v>32</v>
      </c>
      <c r="AE221" s="19">
        <f t="shared" si="21"/>
        <v>33</v>
      </c>
      <c r="AF221" s="19">
        <f t="shared" si="21"/>
        <v>34</v>
      </c>
      <c r="AG221" s="19">
        <f t="shared" si="21"/>
        <v>35</v>
      </c>
      <c r="AH221" s="19">
        <f t="shared" si="21"/>
        <v>36</v>
      </c>
      <c r="AI221" s="19">
        <f t="shared" si="21"/>
        <v>37</v>
      </c>
      <c r="AJ221" s="19">
        <f t="shared" si="21"/>
        <v>38</v>
      </c>
      <c r="AK221" s="19">
        <f t="shared" si="21"/>
        <v>39</v>
      </c>
      <c r="AL221" s="19">
        <f t="shared" si="21"/>
        <v>40</v>
      </c>
      <c r="AM221" s="19">
        <f t="shared" si="21"/>
        <v>41</v>
      </c>
      <c r="AN221" s="19">
        <f t="shared" si="21"/>
        <v>42</v>
      </c>
      <c r="AO221" s="19">
        <f t="shared" si="21"/>
        <v>43</v>
      </c>
      <c r="AP221" s="19">
        <f t="shared" si="21"/>
        <v>44</v>
      </c>
      <c r="AQ221" s="19">
        <f t="shared" si="21"/>
        <v>45</v>
      </c>
      <c r="AR221" s="19">
        <f t="shared" si="21"/>
        <v>46</v>
      </c>
      <c r="AS221" s="19">
        <f t="shared" si="21"/>
        <v>47</v>
      </c>
      <c r="AT221" s="19">
        <f t="shared" si="21"/>
        <v>48</v>
      </c>
      <c r="AU221" s="19">
        <f>VLOOKUP(AU222,Dates!$A:$D,2,FALSE)</f>
        <v>49</v>
      </c>
    </row>
    <row r="222" spans="1:47">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AB222" s="19" t="str">
        <f>IFERROR(VLOOKUP(AB221,Dates!$B:$D,3,FALSE),"")</f>
        <v>2Q19</v>
      </c>
      <c r="AC222" s="19" t="str">
        <f>IFERROR(VLOOKUP(AC221,Dates!$B:$D,3,FALSE),"")</f>
        <v>3Q19</v>
      </c>
      <c r="AD222" s="19" t="str">
        <f>IFERROR(VLOOKUP(AD221,Dates!$B:$D,3,FALSE),"")</f>
        <v>4Q19</v>
      </c>
      <c r="AE222" s="19" t="str">
        <f>IFERROR(VLOOKUP(AE221,Dates!$B:$D,3,FALSE),"")</f>
        <v>1Q20</v>
      </c>
      <c r="AF222" s="19" t="str">
        <f>IFERROR(VLOOKUP(AF221,Dates!$B:$D,3,FALSE),"")</f>
        <v>2Q20</v>
      </c>
      <c r="AG222" s="19" t="str">
        <f>IFERROR(VLOOKUP(AG221,Dates!$B:$D,3,FALSE),"")</f>
        <v>3Q20</v>
      </c>
      <c r="AH222" s="19" t="str">
        <f>IFERROR(VLOOKUP(AH221,Dates!$B:$D,3,FALSE),"")</f>
        <v>4Q20</v>
      </c>
      <c r="AI222" s="19" t="str">
        <f>IFERROR(VLOOKUP(AI221,Dates!$B:$D,3,FALSE),"")</f>
        <v>1Q21</v>
      </c>
      <c r="AJ222" s="19" t="str">
        <f>IFERROR(VLOOKUP(AJ221,Dates!$B:$D,3,FALSE),"")</f>
        <v>2Q21</v>
      </c>
      <c r="AK222" s="19" t="str">
        <f>IFERROR(VLOOKUP(AK221,Dates!$B:$D,3,FALSE),"")</f>
        <v>3Q21</v>
      </c>
      <c r="AL222" s="19" t="str">
        <f>IFERROR(VLOOKUP(AL221,Dates!$B:$D,3,FALSE),"")</f>
        <v>4Q21</v>
      </c>
      <c r="AM222" s="19" t="str">
        <f>IFERROR(VLOOKUP(AM221,Dates!$B:$D,3,FALSE),"")</f>
        <v>1Q22</v>
      </c>
      <c r="AN222" s="19" t="str">
        <f>IFERROR(VLOOKUP(AN221,Dates!$B:$D,3,FALSE),"")</f>
        <v>2Q22</v>
      </c>
      <c r="AO222" s="19" t="str">
        <f>IFERROR(VLOOKUP(AO221,Dates!$B:$D,3,FALSE),"")</f>
        <v>3Q22</v>
      </c>
      <c r="AP222" s="19" t="str">
        <f>IFERROR(VLOOKUP(AP221,Dates!$B:$D,3,FALSE),"")</f>
        <v>4Q22</v>
      </c>
      <c r="AQ222" s="19" t="str">
        <f>IFERROR(VLOOKUP(AQ221,Dates!$B:$D,3,FALSE),"")</f>
        <v>1Q23</v>
      </c>
      <c r="AR222" s="19" t="str">
        <f>IFERROR(VLOOKUP(AR221,Dates!$B:$D,3,FALSE),"")</f>
        <v>2Q23</v>
      </c>
      <c r="AS222" s="19" t="str">
        <f>IFERROR(VLOOKUP(AS221,Dates!$B:$D,3,FALSE),"")</f>
        <v>3Q23</v>
      </c>
      <c r="AT222" s="19" t="str">
        <f>IFERROR(VLOOKUP(AT221,Dates!$B:$D,3,FALSE),"")</f>
        <v>4Q23</v>
      </c>
      <c r="AU222" s="20" t="str">
        <f>$G$3</f>
        <v>1Q24</v>
      </c>
    </row>
    <row r="223" spans="1:47">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AA223" s="21" t="str">
        <f>'Reported Group Highlights'!A26</f>
        <v>Regulatory fee</v>
      </c>
      <c r="AB223" s="23">
        <f>IFERROR(INDEX('Reported Group Highlights'!$A:$AAU,MATCH($AA223,'Reported Group Highlights'!$A:$A,0),MATCH(AB222,'Reported Group Highlights'!$1:$1,0)),"")</f>
        <v>1462</v>
      </c>
      <c r="AC223" s="23">
        <f>IFERROR(INDEX('Reported Group Highlights'!$A:$AAU,MATCH($AA223,'Reported Group Highlights'!$A:$A,0),MATCH(AC222,'Reported Group Highlights'!$1:$1,0)),"")</f>
        <v>1467.18</v>
      </c>
      <c r="AD223" s="23">
        <f>IFERROR(INDEX('Reported Group Highlights'!$A:$AAU,MATCH($AA223,'Reported Group Highlights'!$A:$A,0),MATCH(AD222,'Reported Group Highlights'!$1:$1,0)),"")</f>
        <v>1459.02</v>
      </c>
      <c r="AE223" s="23">
        <f>IFERROR(INDEX('Reported Group Highlights'!$A:$AAU,MATCH($AA223,'Reported Group Highlights'!$A:$A,0),MATCH(AE222,'Reported Group Highlights'!$1:$1,0)),"")</f>
        <v>1409.19</v>
      </c>
      <c r="AF223" s="23">
        <f>IFERROR(INDEX('Reported Group Highlights'!$A:$AAU,MATCH($AA223,'Reported Group Highlights'!$A:$A,0),MATCH(AF222,'Reported Group Highlights'!$1:$1,0)),"")</f>
        <v>1281</v>
      </c>
      <c r="AG223" s="23">
        <f>IFERROR(INDEX('Reported Group Highlights'!$A:$AAU,MATCH($AA223,'Reported Group Highlights'!$A:$A,0),MATCH(AG222,'Reported Group Highlights'!$1:$1,0)),"")</f>
        <v>1355</v>
      </c>
      <c r="AH223" s="23">
        <f>IFERROR(INDEX('Reported Group Highlights'!$A:$AAU,MATCH($AA223,'Reported Group Highlights'!$A:$A,0),MATCH(AH222,'Reported Group Highlights'!$1:$1,0)),"")</f>
        <v>1264.67</v>
      </c>
      <c r="AI223" s="23">
        <f>IFERROR(INDEX('Reported Group Highlights'!$A:$AAU,MATCH($AA223,'Reported Group Highlights'!$A:$A,0),MATCH(AI222,'Reported Group Highlights'!$1:$1,0)),"")</f>
        <v>1361</v>
      </c>
      <c r="AJ223" s="23">
        <f>IFERROR(INDEX('Reported Group Highlights'!$A:$AAU,MATCH($AA223,'Reported Group Highlights'!$A:$A,0),MATCH(AJ222,'Reported Group Highlights'!$1:$1,0)),"")</f>
        <v>1347</v>
      </c>
      <c r="AK223" s="23">
        <f>IFERROR(INDEX('Reported Group Highlights'!$A:$AAU,MATCH($AA223,'Reported Group Highlights'!$A:$A,0),MATCH(AK222,'Reported Group Highlights'!$1:$1,0)),"")</f>
        <v>1354</v>
      </c>
      <c r="AL223" s="23">
        <f>IFERROR(INDEX('Reported Group Highlights'!$A:$AAU,MATCH($AA223,'Reported Group Highlights'!$A:$A,0),MATCH(AL222,'Reported Group Highlights'!$1:$1,0)),"")</f>
        <v>1257.98</v>
      </c>
      <c r="AM223" s="23">
        <f>IFERROR(INDEX('Reported Group Highlights'!$A:$AAU,MATCH($AA223,'Reported Group Highlights'!$A:$A,0),MATCH(AM222,'Reported Group Highlights'!$1:$1,0)),"")</f>
        <v>1356.64</v>
      </c>
      <c r="AN223" s="23">
        <f>IFERROR(INDEX('Reported Group Highlights'!$A:$AAU,MATCH($AA223,'Reported Group Highlights'!$A:$A,0),MATCH(AN222,'Reported Group Highlights'!$1:$1,0)),"")</f>
        <v>1374</v>
      </c>
      <c r="AO223" s="23">
        <f>IFERROR(INDEX('Reported Group Highlights'!$A:$AAU,MATCH($AA223,'Reported Group Highlights'!$A:$A,0),MATCH(AO222,'Reported Group Highlights'!$1:$1,0)),"")</f>
        <v>1379.77</v>
      </c>
      <c r="AP223" s="23">
        <f>IFERROR(INDEX('Reported Group Highlights'!$A:$AAU,MATCH($AA223,'Reported Group Highlights'!$A:$A,0),MATCH(AP222,'Reported Group Highlights'!$1:$1,0)),"")</f>
        <v>1391.81</v>
      </c>
      <c r="AQ223" s="23">
        <f>IFERROR(INDEX('Reported Group Highlights'!$A:$AAU,MATCH($AA223,'Reported Group Highlights'!$A:$A,0),MATCH(AQ222,'Reported Group Highlights'!$1:$1,0)),"")</f>
        <v>1393.62</v>
      </c>
      <c r="AR223" s="23">
        <f>IFERROR(INDEX('Reported Group Highlights'!$A:$AAU,MATCH($AA223,'Reported Group Highlights'!$A:$A,0),MATCH(AR222,'Reported Group Highlights'!$1:$1,0)),"")</f>
        <v>1388.59</v>
      </c>
      <c r="AS223" s="23">
        <f>IFERROR(INDEX('Reported Group Highlights'!$A:$AAU,MATCH($AA223,'Reported Group Highlights'!$A:$A,0),MATCH(AS222,'Reported Group Highlights'!$1:$1,0)),"")</f>
        <v>1409.22</v>
      </c>
      <c r="AT223" s="23">
        <f>IFERROR(INDEX('Reported Group Highlights'!$A:$AAU,MATCH($AA223,'Reported Group Highlights'!$A:$A,0),MATCH(AT222,'Reported Group Highlights'!$1:$1,0)),"")</f>
        <v>1509</v>
      </c>
      <c r="AU223" s="23">
        <f>IFERROR(INDEX('Reported Group Highlights'!$A:$AAU,MATCH($AA223,'Reported Group Highlights'!$A:$A,0),MATCH(AU222,'Reported Group Highlights'!$1:$1,0)),"")</f>
        <v>1581.18</v>
      </c>
    </row>
    <row r="224" spans="1:47">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AA224" s="21" t="str">
        <f>'Reported Group Highlights'!A28</f>
        <v>Network operating expenses</v>
      </c>
      <c r="AB224" s="23">
        <f>IFERROR(INDEX('Reported Group Highlights'!$A:$AAU,MATCH($AA224,'Reported Group Highlights'!$A:$A,0),MATCH(AB222,'Reported Group Highlights'!$1:$1,0)),"")</f>
        <v>7320</v>
      </c>
      <c r="AC224" s="23">
        <f>IFERROR(INDEX('Reported Group Highlights'!$A:$AAU,MATCH($AA224,'Reported Group Highlights'!$A:$A,0),MATCH(AC222,'Reported Group Highlights'!$1:$1,0)),"")</f>
        <v>7415.875</v>
      </c>
      <c r="AD224" s="23">
        <f>IFERROR(INDEX('Reported Group Highlights'!$A:$AAU,MATCH($AA224,'Reported Group Highlights'!$A:$A,0),MATCH(AD222,'Reported Group Highlights'!$1:$1,0)),"")</f>
        <v>7292.5447000000004</v>
      </c>
      <c r="AE224" s="23">
        <f>IFERROR(INDEX('Reported Group Highlights'!$A:$AAU,MATCH($AA224,'Reported Group Highlights'!$A:$A,0),MATCH(AE222,'Reported Group Highlights'!$1:$1,0)),"")</f>
        <v>4253</v>
      </c>
      <c r="AF224" s="23">
        <f>IFERROR(INDEX('Reported Group Highlights'!$A:$AAU,MATCH($AA224,'Reported Group Highlights'!$A:$A,0),MATCH(AF222,'Reported Group Highlights'!$1:$1,0)),"")</f>
        <v>4683</v>
      </c>
      <c r="AG224" s="23">
        <f>IFERROR(INDEX('Reported Group Highlights'!$A:$AAU,MATCH($AA224,'Reported Group Highlights'!$A:$A,0),MATCH(AG222,'Reported Group Highlights'!$1:$1,0)),"")</f>
        <v>4551</v>
      </c>
      <c r="AH224" s="23">
        <f>IFERROR(INDEX('Reported Group Highlights'!$A:$AAU,MATCH($AA224,'Reported Group Highlights'!$A:$A,0),MATCH(AH222,'Reported Group Highlights'!$1:$1,0)),"")</f>
        <v>4622</v>
      </c>
      <c r="AI224" s="23">
        <f>IFERROR(INDEX('Reported Group Highlights'!$A:$AAU,MATCH($AA224,'Reported Group Highlights'!$A:$A,0),MATCH(AI222,'Reported Group Highlights'!$1:$1,0)),"")</f>
        <v>5055</v>
      </c>
      <c r="AJ224" s="23">
        <f>IFERROR(INDEX('Reported Group Highlights'!$A:$AAU,MATCH($AA224,'Reported Group Highlights'!$A:$A,0),MATCH(AJ222,'Reported Group Highlights'!$1:$1,0)),"")</f>
        <v>4615</v>
      </c>
      <c r="AK224" s="23">
        <f>IFERROR(INDEX('Reported Group Highlights'!$A:$AAU,MATCH($AA224,'Reported Group Highlights'!$A:$A,0),MATCH(AK222,'Reported Group Highlights'!$1:$1,0)),"")</f>
        <v>4649</v>
      </c>
      <c r="AL224" s="23">
        <f>IFERROR(INDEX('Reported Group Highlights'!$A:$AAU,MATCH($AA224,'Reported Group Highlights'!$A:$A,0),MATCH(AL222,'Reported Group Highlights'!$1:$1,0)),"")</f>
        <v>4808.2449999999999</v>
      </c>
      <c r="AM224" s="23">
        <f>IFERROR(INDEX('Reported Group Highlights'!$A:$AAU,MATCH($AA224,'Reported Group Highlights'!$A:$A,0),MATCH(AM222,'Reported Group Highlights'!$1:$1,0)),"")</f>
        <v>4816.1000000000004</v>
      </c>
      <c r="AN224" s="23">
        <f>IFERROR(INDEX('Reported Group Highlights'!$A:$AAU,MATCH($AA224,'Reported Group Highlights'!$A:$A,0),MATCH(AN222,'Reported Group Highlights'!$1:$1,0)),"")</f>
        <v>4825</v>
      </c>
      <c r="AO224" s="23">
        <f>IFERROR(INDEX('Reported Group Highlights'!$A:$AAU,MATCH($AA224,'Reported Group Highlights'!$A:$A,0),MATCH(AO222,'Reported Group Highlights'!$1:$1,0)),"")</f>
        <v>5155.91</v>
      </c>
      <c r="AP224" s="23">
        <f>IFERROR(INDEX('Reported Group Highlights'!$A:$AAU,MATCH($AA224,'Reported Group Highlights'!$A:$A,0),MATCH(AP222,'Reported Group Highlights'!$1:$1,0)),"")</f>
        <v>5277.3</v>
      </c>
      <c r="AQ224" s="23">
        <f>IFERROR(INDEX('Reported Group Highlights'!$A:$AAU,MATCH($AA224,'Reported Group Highlights'!$A:$A,0),MATCH(AQ222,'Reported Group Highlights'!$1:$1,0)),"")</f>
        <v>5281.04</v>
      </c>
      <c r="AR224" s="23">
        <f>IFERROR(INDEX('Reported Group Highlights'!$A:$AAU,MATCH($AA224,'Reported Group Highlights'!$A:$A,0),MATCH(AR222,'Reported Group Highlights'!$1:$1,0)),"")</f>
        <v>5593.52</v>
      </c>
      <c r="AS224" s="23">
        <f>IFERROR(INDEX('Reported Group Highlights'!$A:$AAU,MATCH($AA224,'Reported Group Highlights'!$A:$A,0),MATCH(AS222,'Reported Group Highlights'!$1:$1,0)),"")</f>
        <v>5393.59</v>
      </c>
      <c r="AT224" s="23">
        <f>IFERROR(INDEX('Reported Group Highlights'!$A:$AAU,MATCH($AA224,'Reported Group Highlights'!$A:$A,0),MATCH(AT222,'Reported Group Highlights'!$1:$1,0)),"")</f>
        <v>5557</v>
      </c>
      <c r="AU224" s="23">
        <f>IFERROR(INDEX('Reported Group Highlights'!$A:$AAU,MATCH($AA224,'Reported Group Highlights'!$A:$A,0),MATCH(AU222,'Reported Group Highlights'!$1:$1,0)),"")</f>
        <v>5889.92</v>
      </c>
    </row>
    <row r="225" spans="1:47">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AA225" s="21" t="str">
        <f>'Reported Group Highlights'!A29</f>
        <v>Others</v>
      </c>
      <c r="AB225" s="23">
        <f>IFERROR(INDEX('Reported Group Highlights'!$A:$AAU,MATCH($AA225,'Reported Group Highlights'!$A:$A,0),MATCH(AB222,'Reported Group Highlights'!$1:$1,0)),"")</f>
        <v>2491.85</v>
      </c>
      <c r="AC225" s="23">
        <f>IFERROR(INDEX('Reported Group Highlights'!$A:$AAU,MATCH($AA225,'Reported Group Highlights'!$A:$A,0),MATCH(AC222,'Reported Group Highlights'!$1:$1,0)),"")</f>
        <v>2454.6350000000002</v>
      </c>
      <c r="AD225" s="23">
        <f>IFERROR(INDEX('Reported Group Highlights'!$A:$AAU,MATCH($AA225,'Reported Group Highlights'!$A:$A,0),MATCH(AD222,'Reported Group Highlights'!$1:$1,0)),"")</f>
        <v>2400.5030000000002</v>
      </c>
      <c r="AE225" s="23">
        <f>IFERROR(INDEX('Reported Group Highlights'!$A:$AAU,MATCH($AA225,'Reported Group Highlights'!$A:$A,0),MATCH(AE222,'Reported Group Highlights'!$1:$1,0)),"")</f>
        <v>2089.7600000000002</v>
      </c>
      <c r="AF225" s="23">
        <f>IFERROR(INDEX('Reported Group Highlights'!$A:$AAU,MATCH($AA225,'Reported Group Highlights'!$A:$A,0),MATCH(AF222,'Reported Group Highlights'!$1:$1,0)),"")</f>
        <v>1948</v>
      </c>
      <c r="AG225" s="23">
        <f>IFERROR(INDEX('Reported Group Highlights'!$A:$AAU,MATCH($AA225,'Reported Group Highlights'!$A:$A,0),MATCH(AG222,'Reported Group Highlights'!$1:$1,0)),"")</f>
        <v>1913</v>
      </c>
      <c r="AH225" s="23">
        <f>IFERROR(INDEX('Reported Group Highlights'!$A:$AAU,MATCH($AA225,'Reported Group Highlights'!$A:$A,0),MATCH(AH222,'Reported Group Highlights'!$1:$1,0)),"")</f>
        <v>1954.11</v>
      </c>
      <c r="AI225" s="23">
        <f>IFERROR(INDEX('Reported Group Highlights'!$A:$AAU,MATCH($AA225,'Reported Group Highlights'!$A:$A,0),MATCH(AI222,'Reported Group Highlights'!$1:$1,0)),"")</f>
        <v>2111</v>
      </c>
      <c r="AJ225" s="23">
        <f>IFERROR(INDEX('Reported Group Highlights'!$A:$AAU,MATCH($AA225,'Reported Group Highlights'!$A:$A,0),MATCH(AJ222,'Reported Group Highlights'!$1:$1,0)),"")</f>
        <v>2088</v>
      </c>
      <c r="AK225" s="23">
        <f>IFERROR(INDEX('Reported Group Highlights'!$A:$AAU,MATCH($AA225,'Reported Group Highlights'!$A:$A,0),MATCH(AK222,'Reported Group Highlights'!$1:$1,0)),"")</f>
        <v>2377</v>
      </c>
      <c r="AL225" s="23">
        <f>IFERROR(INDEX('Reported Group Highlights'!$A:$AAU,MATCH($AA225,'Reported Group Highlights'!$A:$A,0),MATCH(AL222,'Reported Group Highlights'!$1:$1,0)),"")</f>
        <v>2439.9899999999998</v>
      </c>
      <c r="AM225" s="23">
        <f>IFERROR(INDEX('Reported Group Highlights'!$A:$AAU,MATCH($AA225,'Reported Group Highlights'!$A:$A,0),MATCH(AM222,'Reported Group Highlights'!$1:$1,0)),"")</f>
        <v>2394.65</v>
      </c>
      <c r="AN225" s="23">
        <f>IFERROR(INDEX('Reported Group Highlights'!$A:$AAU,MATCH($AA225,'Reported Group Highlights'!$A:$A,0),MATCH(AN222,'Reported Group Highlights'!$1:$1,0)),"")</f>
        <v>2648</v>
      </c>
      <c r="AO225" s="23">
        <f>IFERROR(INDEX('Reported Group Highlights'!$A:$AAU,MATCH($AA225,'Reported Group Highlights'!$A:$A,0),MATCH(AO222,'Reported Group Highlights'!$1:$1,0)),"")</f>
        <v>2505.11</v>
      </c>
      <c r="AP225" s="23">
        <f>IFERROR(INDEX('Reported Group Highlights'!$A:$AAU,MATCH($AA225,'Reported Group Highlights'!$A:$A,0),MATCH(AP222,'Reported Group Highlights'!$1:$1,0)),"")</f>
        <v>2654.53</v>
      </c>
      <c r="AQ225" s="23">
        <f>IFERROR(INDEX('Reported Group Highlights'!$A:$AAU,MATCH($AA225,'Reported Group Highlights'!$A:$A,0),MATCH(AQ222,'Reported Group Highlights'!$1:$1,0)),"")</f>
        <v>2487.02</v>
      </c>
      <c r="AR225" s="23">
        <f>IFERROR(INDEX('Reported Group Highlights'!$A:$AAU,MATCH($AA225,'Reported Group Highlights'!$A:$A,0),MATCH(AR222,'Reported Group Highlights'!$1:$1,0)),"")</f>
        <v>2584.7399999999998</v>
      </c>
      <c r="AS225" s="23">
        <f>IFERROR(INDEX('Reported Group Highlights'!$A:$AAU,MATCH($AA225,'Reported Group Highlights'!$A:$A,0),MATCH(AS222,'Reported Group Highlights'!$1:$1,0)),"")</f>
        <v>2507.6799999999998</v>
      </c>
      <c r="AT225" s="23">
        <f>IFERROR(INDEX('Reported Group Highlights'!$A:$AAU,MATCH($AA225,'Reported Group Highlights'!$A:$A,0),MATCH(AT222,'Reported Group Highlights'!$1:$1,0)),"")</f>
        <v>2622</v>
      </c>
      <c r="AU225" s="23">
        <f>IFERROR(INDEX('Reported Group Highlights'!$A:$AAU,MATCH($AA225,'Reported Group Highlights'!$A:$A,0),MATCH(AU222,'Reported Group Highlights'!$1:$1,0)),"")</f>
        <v>2594.1</v>
      </c>
    </row>
    <row r="226" spans="1:47">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AA226" s="21" t="str">
        <f>'Reported Group Highlights'!A40</f>
        <v>Marketing spending</v>
      </c>
      <c r="AB226" s="23">
        <f>IFERROR(INDEX('Reported Group Highlights'!$A:$AAU,MATCH($AA226,'Reported Group Highlights'!$A:$A,0),MATCH(AB222,'Reported Group Highlights'!$1:$1,0)),"")</f>
        <v>1906.14</v>
      </c>
      <c r="AC226" s="23">
        <f>IFERROR(INDEX('Reported Group Highlights'!$A:$AAU,MATCH($AA226,'Reported Group Highlights'!$A:$A,0),MATCH(AC222,'Reported Group Highlights'!$1:$1,0)),"")</f>
        <v>1498.5315000000001</v>
      </c>
      <c r="AD226" s="23">
        <f>IFERROR(INDEX('Reported Group Highlights'!$A:$AAU,MATCH($AA226,'Reported Group Highlights'!$A:$A,0),MATCH(AD222,'Reported Group Highlights'!$1:$1,0)),"")</f>
        <v>2522.96</v>
      </c>
      <c r="AE226" s="23">
        <f>IFERROR(INDEX('Reported Group Highlights'!$A:$AAU,MATCH($AA226,'Reported Group Highlights'!$A:$A,0),MATCH(AE222,'Reported Group Highlights'!$1:$1,0)),"")</f>
        <v>1761.83</v>
      </c>
      <c r="AF226" s="23">
        <f>IFERROR(INDEX('Reported Group Highlights'!$A:$AAU,MATCH($AA226,'Reported Group Highlights'!$A:$A,0),MATCH(AF222,'Reported Group Highlights'!$1:$1,0)),"")</f>
        <v>1600</v>
      </c>
      <c r="AG226" s="23">
        <f>IFERROR(INDEX('Reported Group Highlights'!$A:$AAU,MATCH($AA226,'Reported Group Highlights'!$A:$A,0),MATCH(AG222,'Reported Group Highlights'!$1:$1,0)),"")</f>
        <v>1552</v>
      </c>
      <c r="AH226" s="23">
        <f>IFERROR(INDEX('Reported Group Highlights'!$A:$AAU,MATCH($AA226,'Reported Group Highlights'!$A:$A,0),MATCH(AH222,'Reported Group Highlights'!$1:$1,0)),"")</f>
        <v>1683.92</v>
      </c>
      <c r="AI226" s="23">
        <f>IFERROR(INDEX('Reported Group Highlights'!$A:$AAU,MATCH($AA226,'Reported Group Highlights'!$A:$A,0),MATCH(AI222,'Reported Group Highlights'!$1:$1,0)),"")</f>
        <v>1642</v>
      </c>
      <c r="AJ226" s="23">
        <f>IFERROR(INDEX('Reported Group Highlights'!$A:$AAU,MATCH($AA226,'Reported Group Highlights'!$A:$A,0),MATCH(AJ222,'Reported Group Highlights'!$1:$1,0)),"")</f>
        <v>1237</v>
      </c>
      <c r="AK226" s="23">
        <f>IFERROR(INDEX('Reported Group Highlights'!$A:$AAU,MATCH($AA226,'Reported Group Highlights'!$A:$A,0),MATCH(AK222,'Reported Group Highlights'!$1:$1,0)),"")</f>
        <v>1430</v>
      </c>
      <c r="AL226" s="23">
        <f>IFERROR(INDEX('Reported Group Highlights'!$A:$AAU,MATCH($AA226,'Reported Group Highlights'!$A:$A,0),MATCH(AL222,'Reported Group Highlights'!$1:$1,0)),"")</f>
        <v>1725.127</v>
      </c>
      <c r="AM226" s="23">
        <f>IFERROR(INDEX('Reported Group Highlights'!$A:$AAU,MATCH($AA226,'Reported Group Highlights'!$A:$A,0),MATCH(AM222,'Reported Group Highlights'!$1:$1,0)),"")</f>
        <v>1491.27</v>
      </c>
      <c r="AN226" s="23">
        <f>IFERROR(INDEX('Reported Group Highlights'!$A:$AAU,MATCH($AA226,'Reported Group Highlights'!$A:$A,0),MATCH(AN222,'Reported Group Highlights'!$1:$1,0)),"")</f>
        <v>1840</v>
      </c>
      <c r="AO226" s="23">
        <f>IFERROR(INDEX('Reported Group Highlights'!$A:$AAU,MATCH($AA226,'Reported Group Highlights'!$A:$A,0),MATCH(AO222,'Reported Group Highlights'!$1:$1,0)),"")</f>
        <v>1821.47</v>
      </c>
      <c r="AP226" s="23">
        <f>IFERROR(INDEX('Reported Group Highlights'!$A:$AAU,MATCH($AA226,'Reported Group Highlights'!$A:$A,0),MATCH(AP222,'Reported Group Highlights'!$1:$1,0)),"")</f>
        <v>1873.5300432899999</v>
      </c>
      <c r="AQ226" s="23">
        <f>IFERROR(INDEX('Reported Group Highlights'!$A:$AAU,MATCH($AA226,'Reported Group Highlights'!$A:$A,0),MATCH(AQ222,'Reported Group Highlights'!$1:$1,0)),"")</f>
        <v>1482.12</v>
      </c>
      <c r="AR226" s="23">
        <f>IFERROR(INDEX('Reported Group Highlights'!$A:$AAU,MATCH($AA226,'Reported Group Highlights'!$A:$A,0),MATCH(AR222,'Reported Group Highlights'!$1:$1,0)),"")</f>
        <v>1174.8900000000001</v>
      </c>
      <c r="AS226" s="23">
        <f>IFERROR(INDEX('Reported Group Highlights'!$A:$AAU,MATCH($AA226,'Reported Group Highlights'!$A:$A,0),MATCH(AS222,'Reported Group Highlights'!$1:$1,0)),"")</f>
        <v>1125.69</v>
      </c>
      <c r="AT226" s="23">
        <f>IFERROR(INDEX('Reported Group Highlights'!$A:$AAU,MATCH($AA226,'Reported Group Highlights'!$A:$A,0),MATCH(AT222,'Reported Group Highlights'!$1:$1,0)),"")</f>
        <v>2001</v>
      </c>
      <c r="AU226" s="23">
        <f>IFERROR(INDEX('Reported Group Highlights'!$A:$AAU,MATCH($AA226,'Reported Group Highlights'!$A:$A,0),MATCH(AU222,'Reported Group Highlights'!$1:$1,0)),"")</f>
        <v>1322.15</v>
      </c>
    </row>
    <row r="227" spans="1:47">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AA227" s="21" t="str">
        <f>'Reported Group Highlights'!A41</f>
        <v>General admin &amp; staff cost</v>
      </c>
      <c r="AB227" s="23">
        <f>IFERROR(INDEX('Reported Group Highlights'!$A:$AAU,MATCH($AA227,'Reported Group Highlights'!$A:$A,0),MATCH(AB222,'Reported Group Highlights'!$1:$1,0)),"")</f>
        <v>5141.28</v>
      </c>
      <c r="AC227" s="23">
        <f>IFERROR(INDEX('Reported Group Highlights'!$A:$AAU,MATCH($AA227,'Reported Group Highlights'!$A:$A,0),MATCH(AC222,'Reported Group Highlights'!$1:$1,0)),"")</f>
        <v>4832.7839999999997</v>
      </c>
      <c r="AD227" s="23">
        <f>IFERROR(INDEX('Reported Group Highlights'!$A:$AAU,MATCH($AA227,'Reported Group Highlights'!$A:$A,0),MATCH(AD222,'Reported Group Highlights'!$1:$1,0)),"")</f>
        <v>5576.9</v>
      </c>
      <c r="AE227" s="23">
        <f>IFERROR(INDEX('Reported Group Highlights'!$A:$AAU,MATCH($AA227,'Reported Group Highlights'!$A:$A,0),MATCH(AE222,'Reported Group Highlights'!$1:$1,0)),"")</f>
        <v>4511</v>
      </c>
      <c r="AF227" s="23">
        <f>IFERROR(INDEX('Reported Group Highlights'!$A:$AAU,MATCH($AA227,'Reported Group Highlights'!$A:$A,0),MATCH(AF222,'Reported Group Highlights'!$1:$1,0)),"")</f>
        <v>4410</v>
      </c>
      <c r="AG227" s="23">
        <f>IFERROR(INDEX('Reported Group Highlights'!$A:$AAU,MATCH($AA227,'Reported Group Highlights'!$A:$A,0),MATCH(AG222,'Reported Group Highlights'!$1:$1,0)),"")</f>
        <v>4470</v>
      </c>
      <c r="AH227" s="23">
        <f>IFERROR(INDEX('Reported Group Highlights'!$A:$AAU,MATCH($AA227,'Reported Group Highlights'!$A:$A,0),MATCH(AH222,'Reported Group Highlights'!$1:$1,0)),"")</f>
        <v>4342</v>
      </c>
      <c r="AI227" s="23">
        <f>IFERROR(INDEX('Reported Group Highlights'!$A:$AAU,MATCH($AA227,'Reported Group Highlights'!$A:$A,0),MATCH(AI222,'Reported Group Highlights'!$1:$1,0)),"")</f>
        <v>3852</v>
      </c>
      <c r="AJ227" s="23">
        <f>IFERROR(INDEX('Reported Group Highlights'!$A:$AAU,MATCH($AA227,'Reported Group Highlights'!$A:$A,0),MATCH(AJ222,'Reported Group Highlights'!$1:$1,0)),"")</f>
        <v>3908</v>
      </c>
      <c r="AK227" s="23">
        <f>IFERROR(INDEX('Reported Group Highlights'!$A:$AAU,MATCH($AA227,'Reported Group Highlights'!$A:$A,0),MATCH(AK222,'Reported Group Highlights'!$1:$1,0)),"")</f>
        <v>3810</v>
      </c>
      <c r="AL227" s="23">
        <f>IFERROR(INDEX('Reported Group Highlights'!$A:$AAU,MATCH($AA227,'Reported Group Highlights'!$A:$A,0),MATCH(AL222,'Reported Group Highlights'!$1:$1,0)),"")</f>
        <v>4095.77</v>
      </c>
      <c r="AM227" s="23">
        <f>IFERROR(INDEX('Reported Group Highlights'!$A:$AAU,MATCH($AA227,'Reported Group Highlights'!$A:$A,0),MATCH(AM222,'Reported Group Highlights'!$1:$1,0)),"")</f>
        <v>4046.14</v>
      </c>
      <c r="AN227" s="23">
        <f>IFERROR(INDEX('Reported Group Highlights'!$A:$AAU,MATCH($AA227,'Reported Group Highlights'!$A:$A,0),MATCH(AN222,'Reported Group Highlights'!$1:$1,0)),"")</f>
        <v>3850</v>
      </c>
      <c r="AO227" s="23">
        <f>IFERROR(INDEX('Reported Group Highlights'!$A:$AAU,MATCH($AA227,'Reported Group Highlights'!$A:$A,0),MATCH(AO222,'Reported Group Highlights'!$1:$1,0)),"")</f>
        <v>3811.78</v>
      </c>
      <c r="AP227" s="23">
        <f>IFERROR(INDEX('Reported Group Highlights'!$A:$AAU,MATCH($AA227,'Reported Group Highlights'!$A:$A,0),MATCH(AP222,'Reported Group Highlights'!$1:$1,0)),"")</f>
        <v>3618.86</v>
      </c>
      <c r="AQ227" s="23">
        <f>IFERROR(INDEX('Reported Group Highlights'!$A:$AAU,MATCH($AA227,'Reported Group Highlights'!$A:$A,0),MATCH(AQ222,'Reported Group Highlights'!$1:$1,0)),"")</f>
        <v>4087.49</v>
      </c>
      <c r="AR227" s="23">
        <f>IFERROR(INDEX('Reported Group Highlights'!$A:$AAU,MATCH($AA227,'Reported Group Highlights'!$A:$A,0),MATCH(AR222,'Reported Group Highlights'!$1:$1,0)),"")</f>
        <v>3735.54</v>
      </c>
      <c r="AS227" s="23">
        <f>IFERROR(INDEX('Reported Group Highlights'!$A:$AAU,MATCH($AA227,'Reported Group Highlights'!$A:$A,0),MATCH(AS222,'Reported Group Highlights'!$1:$1,0)),"")</f>
        <v>3831.72</v>
      </c>
      <c r="AT227" s="23">
        <f>IFERROR(INDEX('Reported Group Highlights'!$A:$AAU,MATCH($AA227,'Reported Group Highlights'!$A:$A,0),MATCH(AT222,'Reported Group Highlights'!$1:$1,0)),"")</f>
        <v>5401</v>
      </c>
      <c r="AU227" s="23">
        <f>IFERROR(INDEX('Reported Group Highlights'!$A:$AAU,MATCH($AA227,'Reported Group Highlights'!$A:$A,0),MATCH(AU222,'Reported Group Highlights'!$1:$1,0)),"")</f>
        <v>4567.53</v>
      </c>
    </row>
    <row r="228" spans="1:47">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AA228" s="21" t="str">
        <f>'Reported Group Highlights'!A42</f>
        <v>Bad debt provision</v>
      </c>
      <c r="AB228" s="23">
        <f>IFERROR(INDEX('Reported Group Highlights'!$A:$AAU,MATCH($AA228,'Reported Group Highlights'!$A:$A,0),MATCH(AB222,'Reported Group Highlights'!$1:$1,0)),"")</f>
        <v>0</v>
      </c>
      <c r="AC228" s="23">
        <f>IFERROR(INDEX('Reported Group Highlights'!$A:$AAU,MATCH($AA228,'Reported Group Highlights'!$A:$A,0),MATCH(AC222,'Reported Group Highlights'!$1:$1,0)),"")</f>
        <v>0</v>
      </c>
      <c r="AD228" s="23">
        <f>IFERROR(INDEX('Reported Group Highlights'!$A:$AAU,MATCH($AA228,'Reported Group Highlights'!$A:$A,0),MATCH(AD222,'Reported Group Highlights'!$1:$1,0)),"")</f>
        <v>0</v>
      </c>
      <c r="AE228" s="23">
        <f>IFERROR(INDEX('Reported Group Highlights'!$A:$AAU,MATCH($AA228,'Reported Group Highlights'!$A:$A,0),MATCH(AE222,'Reported Group Highlights'!$1:$1,0)),"")</f>
        <v>0</v>
      </c>
      <c r="AF228" s="23">
        <f>IFERROR(INDEX('Reported Group Highlights'!$A:$AAU,MATCH($AA228,'Reported Group Highlights'!$A:$A,0),MATCH(AF222,'Reported Group Highlights'!$1:$1,0)),"")</f>
        <v>0</v>
      </c>
      <c r="AG228" s="23">
        <f>IFERROR(INDEX('Reported Group Highlights'!$A:$AAU,MATCH($AA228,'Reported Group Highlights'!$A:$A,0),MATCH(AG222,'Reported Group Highlights'!$1:$1,0)),"")</f>
        <v>0</v>
      </c>
      <c r="AH228" s="23">
        <f>IFERROR(INDEX('Reported Group Highlights'!$A:$AAU,MATCH($AA228,'Reported Group Highlights'!$A:$A,0),MATCH(AH222,'Reported Group Highlights'!$1:$1,0)),"")</f>
        <v>0</v>
      </c>
      <c r="AI228" s="23">
        <f>IFERROR(INDEX('Reported Group Highlights'!$A:$AAU,MATCH($AA228,'Reported Group Highlights'!$A:$A,0),MATCH(AI222,'Reported Group Highlights'!$1:$1,0)),"")</f>
        <v>0</v>
      </c>
      <c r="AJ228" s="23">
        <f>IFERROR(INDEX('Reported Group Highlights'!$A:$AAU,MATCH($AA228,'Reported Group Highlights'!$A:$A,0),MATCH(AJ222,'Reported Group Highlights'!$1:$1,0)),"")</f>
        <v>0</v>
      </c>
      <c r="AK228" s="23">
        <f>IFERROR(INDEX('Reported Group Highlights'!$A:$AAU,MATCH($AA228,'Reported Group Highlights'!$A:$A,0),MATCH(AK222,'Reported Group Highlights'!$1:$1,0)),"")</f>
        <v>0</v>
      </c>
      <c r="AL228" s="23">
        <f>IFERROR(INDEX('Reported Group Highlights'!$A:$AAU,MATCH($AA228,'Reported Group Highlights'!$A:$A,0),MATCH(AL222,'Reported Group Highlights'!$1:$1,0)),"")</f>
        <v>0</v>
      </c>
      <c r="AM228" s="23">
        <f>IFERROR(INDEX('Reported Group Highlights'!$A:$AAU,MATCH($AA228,'Reported Group Highlights'!$A:$A,0),MATCH(AM222,'Reported Group Highlights'!$1:$1,0)),"")</f>
        <v>0</v>
      </c>
      <c r="AN228" s="23">
        <f>IFERROR(INDEX('Reported Group Highlights'!$A:$AAU,MATCH($AA228,'Reported Group Highlights'!$A:$A,0),MATCH(AN222,'Reported Group Highlights'!$1:$1,0)),"")</f>
        <v>0</v>
      </c>
      <c r="AO228" s="23">
        <f>IFERROR(INDEX('Reported Group Highlights'!$A:$AAU,MATCH($AA228,'Reported Group Highlights'!$A:$A,0),MATCH(AO222,'Reported Group Highlights'!$1:$1,0)),"")</f>
        <v>0</v>
      </c>
      <c r="AP228" s="23">
        <f>IFERROR(INDEX('Reported Group Highlights'!$A:$AAU,MATCH($AA228,'Reported Group Highlights'!$A:$A,0),MATCH(AP222,'Reported Group Highlights'!$1:$1,0)),"")</f>
        <v>0</v>
      </c>
      <c r="AQ228" s="23">
        <f>IFERROR(INDEX('Reported Group Highlights'!$A:$AAU,MATCH($AA228,'Reported Group Highlights'!$A:$A,0),MATCH(AQ222,'Reported Group Highlights'!$1:$1,0)),"")</f>
        <v>0</v>
      </c>
      <c r="AR228" s="23">
        <f>IFERROR(INDEX('Reported Group Highlights'!$A:$AAU,MATCH($AA228,'Reported Group Highlights'!$A:$A,0),MATCH(AR222,'Reported Group Highlights'!$1:$1,0)),"")</f>
        <v>0</v>
      </c>
      <c r="AS228" s="23">
        <f>IFERROR(INDEX('Reported Group Highlights'!$A:$AAU,MATCH($AA228,'Reported Group Highlights'!$A:$A,0),MATCH(AS222,'Reported Group Highlights'!$1:$1,0)),"")</f>
        <v>0</v>
      </c>
      <c r="AT228" s="23">
        <f>IFERROR(INDEX('Reported Group Highlights'!$A:$AAU,MATCH($AA228,'Reported Group Highlights'!$A:$A,0),MATCH(AT222,'Reported Group Highlights'!$1:$1,0)),"")</f>
        <v>0</v>
      </c>
      <c r="AU228" s="23">
        <f>IFERROR(INDEX('Reported Group Highlights'!$A:$AAU,MATCH($AA228,'Reported Group Highlights'!$A:$A,0),MATCH(AU222,'Reported Group Highlights'!$1:$1,0)),"")</f>
        <v>0</v>
      </c>
    </row>
    <row r="229" spans="1:47">
      <c r="A229" s="17"/>
      <c r="B229" s="17"/>
      <c r="C229" s="17"/>
      <c r="D229" s="17"/>
      <c r="E229" s="17"/>
      <c r="F229" s="17"/>
      <c r="G229" s="17"/>
      <c r="H229" s="17"/>
      <c r="I229" s="17"/>
      <c r="J229" s="17"/>
      <c r="K229" s="17"/>
      <c r="L229" s="17"/>
      <c r="M229" s="17"/>
      <c r="N229" s="17"/>
      <c r="O229" s="17"/>
      <c r="P229" s="17"/>
      <c r="Q229" s="17"/>
      <c r="R229" s="17"/>
      <c r="S229" s="17"/>
      <c r="T229" s="17"/>
      <c r="U229" s="17"/>
      <c r="V229" s="17"/>
      <c r="W229" s="17"/>
    </row>
    <row r="230" spans="1:47">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AB230" s="19">
        <f t="shared" ref="AB230:AT230" si="22">AC230-1</f>
        <v>30</v>
      </c>
      <c r="AC230" s="19">
        <f t="shared" si="22"/>
        <v>31</v>
      </c>
      <c r="AD230" s="19">
        <f t="shared" si="22"/>
        <v>32</v>
      </c>
      <c r="AE230" s="19">
        <f t="shared" si="22"/>
        <v>33</v>
      </c>
      <c r="AF230" s="19">
        <f t="shared" si="22"/>
        <v>34</v>
      </c>
      <c r="AG230" s="19">
        <f t="shared" si="22"/>
        <v>35</v>
      </c>
      <c r="AH230" s="19">
        <f t="shared" si="22"/>
        <v>36</v>
      </c>
      <c r="AI230" s="19">
        <f t="shared" si="22"/>
        <v>37</v>
      </c>
      <c r="AJ230" s="19">
        <f t="shared" si="22"/>
        <v>38</v>
      </c>
      <c r="AK230" s="19">
        <f t="shared" si="22"/>
        <v>39</v>
      </c>
      <c r="AL230" s="19">
        <f t="shared" si="22"/>
        <v>40</v>
      </c>
      <c r="AM230" s="19">
        <f t="shared" si="22"/>
        <v>41</v>
      </c>
      <c r="AN230" s="19">
        <f t="shared" si="22"/>
        <v>42</v>
      </c>
      <c r="AO230" s="19">
        <f t="shared" si="22"/>
        <v>43</v>
      </c>
      <c r="AP230" s="19">
        <f t="shared" si="22"/>
        <v>44</v>
      </c>
      <c r="AQ230" s="19">
        <f t="shared" si="22"/>
        <v>45</v>
      </c>
      <c r="AR230" s="19">
        <f t="shared" si="22"/>
        <v>46</v>
      </c>
      <c r="AS230" s="19">
        <f t="shared" si="22"/>
        <v>47</v>
      </c>
      <c r="AT230" s="19">
        <f t="shared" si="22"/>
        <v>48</v>
      </c>
      <c r="AU230" s="19">
        <f>VLOOKUP(AU231,Dates!$A:$D,2,FALSE)</f>
        <v>49</v>
      </c>
    </row>
    <row r="231" spans="1:47">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AB231" s="19" t="str">
        <f>IFERROR(VLOOKUP(AB230,Dates!$B:$D,3,FALSE),"")</f>
        <v>2Q19</v>
      </c>
      <c r="AC231" s="19" t="str">
        <f>IFERROR(VLOOKUP(AC230,Dates!$B:$D,3,FALSE),"")</f>
        <v>3Q19</v>
      </c>
      <c r="AD231" s="19" t="str">
        <f>IFERROR(VLOOKUP(AD230,Dates!$B:$D,3,FALSE),"")</f>
        <v>4Q19</v>
      </c>
      <c r="AE231" s="19" t="str">
        <f>IFERROR(VLOOKUP(AE230,Dates!$B:$D,3,FALSE),"")</f>
        <v>1Q20</v>
      </c>
      <c r="AF231" s="19" t="str">
        <f>IFERROR(VLOOKUP(AF230,Dates!$B:$D,3,FALSE),"")</f>
        <v>2Q20</v>
      </c>
      <c r="AG231" s="19" t="str">
        <f>IFERROR(VLOOKUP(AG230,Dates!$B:$D,3,FALSE),"")</f>
        <v>3Q20</v>
      </c>
      <c r="AH231" s="19" t="str">
        <f>IFERROR(VLOOKUP(AH230,Dates!$B:$D,3,FALSE),"")</f>
        <v>4Q20</v>
      </c>
      <c r="AI231" s="19" t="str">
        <f>IFERROR(VLOOKUP(AI230,Dates!$B:$D,3,FALSE),"")</f>
        <v>1Q21</v>
      </c>
      <c r="AJ231" s="19" t="str">
        <f>IFERROR(VLOOKUP(AJ230,Dates!$B:$D,3,FALSE),"")</f>
        <v>2Q21</v>
      </c>
      <c r="AK231" s="19" t="str">
        <f>IFERROR(VLOOKUP(AK230,Dates!$B:$D,3,FALSE),"")</f>
        <v>3Q21</v>
      </c>
      <c r="AL231" s="19" t="str">
        <f>IFERROR(VLOOKUP(AL230,Dates!$B:$D,3,FALSE),"")</f>
        <v>4Q21</v>
      </c>
      <c r="AM231" s="19" t="str">
        <f>IFERROR(VLOOKUP(AM230,Dates!$B:$D,3,FALSE),"")</f>
        <v>1Q22</v>
      </c>
      <c r="AN231" s="19" t="str">
        <f>IFERROR(VLOOKUP(AN230,Dates!$B:$D,3,FALSE),"")</f>
        <v>2Q22</v>
      </c>
      <c r="AO231" s="19" t="str">
        <f>IFERROR(VLOOKUP(AO230,Dates!$B:$D,3,FALSE),"")</f>
        <v>3Q22</v>
      </c>
      <c r="AP231" s="19" t="str">
        <f>IFERROR(VLOOKUP(AP230,Dates!$B:$D,3,FALSE),"")</f>
        <v>4Q22</v>
      </c>
      <c r="AQ231" s="19" t="str">
        <f>IFERROR(VLOOKUP(AQ230,Dates!$B:$D,3,FALSE),"")</f>
        <v>1Q23</v>
      </c>
      <c r="AR231" s="19" t="str">
        <f>IFERROR(VLOOKUP(AR230,Dates!$B:$D,3,FALSE),"")</f>
        <v>2Q23</v>
      </c>
      <c r="AS231" s="19" t="str">
        <f>IFERROR(VLOOKUP(AS230,Dates!$B:$D,3,FALSE),"")</f>
        <v>3Q23</v>
      </c>
      <c r="AT231" s="19" t="str">
        <f>IFERROR(VLOOKUP(AT230,Dates!$B:$D,3,FALSE),"")</f>
        <v>4Q23</v>
      </c>
      <c r="AU231" s="20" t="str">
        <f>$G$3</f>
        <v>1Q24</v>
      </c>
    </row>
    <row r="232" spans="1:47">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AA232" s="21" t="str">
        <f>'Reported Group Highlights'!A49</f>
        <v>Service Opex (Ex-Depn)</v>
      </c>
      <c r="AB232" s="23">
        <f>IFERROR(INDEX('Reported Group Highlights'!$A:$AAU,MATCH($AA232,'Reported Group Highlights'!$A:$A,0),MATCH(AB231,'Reported Group Highlights'!$1:$1,0)),"")</f>
        <v>18321.379999999997</v>
      </c>
      <c r="AC232" s="23">
        <f>IFERROR(INDEX('Reported Group Highlights'!$A:$AAU,MATCH($AA232,'Reported Group Highlights'!$A:$A,0),MATCH(AC231,'Reported Group Highlights'!$1:$1,0)),"")</f>
        <v>17668.945499999998</v>
      </c>
      <c r="AD232" s="23">
        <f>IFERROR(INDEX('Reported Group Highlights'!$A:$AAU,MATCH($AA232,'Reported Group Highlights'!$A:$A,0),MATCH(AD231,'Reported Group Highlights'!$1:$1,0)),"")</f>
        <v>19251.924999999999</v>
      </c>
      <c r="AE232" s="23">
        <f>IFERROR(INDEX('Reported Group Highlights'!$A:$AAU,MATCH($AA232,'Reported Group Highlights'!$A:$A,0),MATCH(AE231,'Reported Group Highlights'!$1:$1,0)),"")</f>
        <v>14024.780000000004</v>
      </c>
      <c r="AF232" s="23">
        <f>IFERROR(INDEX('Reported Group Highlights'!$A:$AAU,MATCH($AA232,'Reported Group Highlights'!$A:$A,0),MATCH(AF231,'Reported Group Highlights'!$1:$1,0)),"")</f>
        <v>13922</v>
      </c>
      <c r="AG232" s="23">
        <f>IFERROR(INDEX('Reported Group Highlights'!$A:$AAU,MATCH($AA232,'Reported Group Highlights'!$A:$A,0),MATCH(AG231,'Reported Group Highlights'!$1:$1,0)),"")</f>
        <v>13841</v>
      </c>
      <c r="AH232" s="23">
        <f>IFERROR(INDEX('Reported Group Highlights'!$A:$AAU,MATCH($AA232,'Reported Group Highlights'!$A:$A,0),MATCH(AH231,'Reported Group Highlights'!$1:$1,0)),"")</f>
        <v>13869.92</v>
      </c>
      <c r="AI232" s="23">
        <f>IFERROR(INDEX('Reported Group Highlights'!$A:$AAU,MATCH($AA232,'Reported Group Highlights'!$A:$A,0),MATCH(AI231,'Reported Group Highlights'!$1:$1,0)),"")</f>
        <v>14021</v>
      </c>
      <c r="AJ232" s="23">
        <f>IFERROR(INDEX('Reported Group Highlights'!$A:$AAU,MATCH($AA232,'Reported Group Highlights'!$A:$A,0),MATCH(AJ231,'Reported Group Highlights'!$1:$1,0)),"")</f>
        <v>13196</v>
      </c>
      <c r="AK232" s="23">
        <f>IFERROR(INDEX('Reported Group Highlights'!$A:$AAU,MATCH($AA232,'Reported Group Highlights'!$A:$A,0),MATCH(AK231,'Reported Group Highlights'!$1:$1,0)),"")</f>
        <v>13620</v>
      </c>
      <c r="AL232" s="23">
        <f>IFERROR(INDEX('Reported Group Highlights'!$A:$AAU,MATCH($AA232,'Reported Group Highlights'!$A:$A,0),MATCH(AL231,'Reported Group Highlights'!$1:$1,0)),"")</f>
        <v>14327.111999999997</v>
      </c>
      <c r="AM232" s="23">
        <f>IFERROR(INDEX('Reported Group Highlights'!$A:$AAU,MATCH($AA232,'Reported Group Highlights'!$A:$A,0),MATCH(AM231,'Reported Group Highlights'!$1:$1,0)),"")</f>
        <v>14104.800000000001</v>
      </c>
      <c r="AN232" s="23">
        <f>IFERROR(INDEX('Reported Group Highlights'!$A:$AAU,MATCH($AA232,'Reported Group Highlights'!$A:$A,0),MATCH(AN231,'Reported Group Highlights'!$1:$1,0)),"")</f>
        <v>14537</v>
      </c>
      <c r="AO232" s="23">
        <f>IFERROR(INDEX('Reported Group Highlights'!$A:$AAU,MATCH($AA232,'Reported Group Highlights'!$A:$A,0),MATCH(AO231,'Reported Group Highlights'!$1:$1,0)),"")</f>
        <v>14674.039999999999</v>
      </c>
      <c r="AP232" s="23">
        <f>IFERROR(INDEX('Reported Group Highlights'!$A:$AAU,MATCH($AA232,'Reported Group Highlights'!$A:$A,0),MATCH(AP231,'Reported Group Highlights'!$1:$1,0)),"")</f>
        <v>14816.03004329</v>
      </c>
      <c r="AQ232" s="23">
        <f>IFERROR(INDEX('Reported Group Highlights'!$A:$AAU,MATCH($AA232,'Reported Group Highlights'!$A:$A,0),MATCH(AQ231,'Reported Group Highlights'!$1:$1,0)),"")</f>
        <v>14731.279999999999</v>
      </c>
      <c r="AR232" s="23">
        <f>IFERROR(INDEX('Reported Group Highlights'!$A:$AAU,MATCH($AA232,'Reported Group Highlights'!$A:$A,0),MATCH(AR231,'Reported Group Highlights'!$1:$1,0)),"")</f>
        <v>14457.270000000002</v>
      </c>
      <c r="AS232" s="23">
        <f>IFERROR(INDEX('Reported Group Highlights'!$A:$AAU,MATCH($AA232,'Reported Group Highlights'!$A:$A,0),MATCH(AS231,'Reported Group Highlights'!$1:$1,0)),"")</f>
        <v>14267.900000000001</v>
      </c>
      <c r="AT232" s="23">
        <f>IFERROR(INDEX('Reported Group Highlights'!$A:$AAU,MATCH($AA232,'Reported Group Highlights'!$A:$A,0),MATCH(AT231,'Reported Group Highlights'!$1:$1,0)),"")</f>
        <v>17089</v>
      </c>
      <c r="AU232" s="23">
        <f>IFERROR(INDEX('Reported Group Highlights'!$A:$AAU,MATCH($AA232,'Reported Group Highlights'!$A:$A,0),MATCH(AU231,'Reported Group Highlights'!$1:$1,0)),"")</f>
        <v>15954.88</v>
      </c>
    </row>
    <row r="233" spans="1:47">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AA233" s="21" t="str">
        <f>'Reported Group Highlights'!A99</f>
        <v>Service Opex growth (% YoY)</v>
      </c>
      <c r="AB233" s="22">
        <f>IFERROR(INDEX('Reported Group Highlights'!$A:$AAU,MATCH($AA233,'Reported Group Highlights'!$A:$A,0),MATCH(AB231,'Reported Group Highlights'!$1:$1,0)),"")</f>
        <v>0.10181934285382543</v>
      </c>
      <c r="AC233" s="22">
        <f>IFERROR(INDEX('Reported Group Highlights'!$A:$AAU,MATCH($AA233,'Reported Group Highlights'!$A:$A,0),MATCH(AC231,'Reported Group Highlights'!$1:$1,0)),"")</f>
        <v>1.8512614627717916E-2</v>
      </c>
      <c r="AD233" s="22">
        <f>IFERROR(INDEX('Reported Group Highlights'!$A:$AAU,MATCH($AA233,'Reported Group Highlights'!$A:$A,0),MATCH(AD231,'Reported Group Highlights'!$1:$1,0)),"")</f>
        <v>7.4008017649590974E-2</v>
      </c>
      <c r="AE233" s="22">
        <f>IFERROR(INDEX('Reported Group Highlights'!$A:$AAU,MATCH($AA233,'Reported Group Highlights'!$A:$A,0),MATCH(AE231,'Reported Group Highlights'!$1:$1,0)),"")</f>
        <v>-0.19341438538822342</v>
      </c>
      <c r="AF233" s="22">
        <f>IFERROR(INDEX('Reported Group Highlights'!$A:$AAU,MATCH($AA233,'Reported Group Highlights'!$A:$A,0),MATCH(AF231,'Reported Group Highlights'!$1:$1,0)),"")</f>
        <v>-0.24012274184586524</v>
      </c>
      <c r="AG233" s="22">
        <f>IFERROR(INDEX('Reported Group Highlights'!$A:$AAU,MATCH($AA233,'Reported Group Highlights'!$A:$A,0),MATCH(AG231,'Reported Group Highlights'!$1:$1,0)),"")</f>
        <v>-0.21664821480150009</v>
      </c>
      <c r="AH233" s="22">
        <f>IFERROR(INDEX('Reported Group Highlights'!$A:$AAU,MATCH($AA233,'Reported Group Highlights'!$A:$A,0),MATCH(AH231,'Reported Group Highlights'!$1:$1,0)),"")</f>
        <v>-0.27955671965271001</v>
      </c>
      <c r="AI233" s="22">
        <f>IFERROR(INDEX('Reported Group Highlights'!$A:$AAU,MATCH($AA233,'Reported Group Highlights'!$A:$A,0),MATCH(AI231,'Reported Group Highlights'!$1:$1,0)),"")</f>
        <v>-2.695229443887559E-4</v>
      </c>
      <c r="AJ233" s="22">
        <f>IFERROR(INDEX('Reported Group Highlights'!$A:$AAU,MATCH($AA233,'Reported Group Highlights'!$A:$A,0),MATCH(AJ231,'Reported Group Highlights'!$1:$1,0)),"")</f>
        <v>-5.2147679931044411E-2</v>
      </c>
      <c r="AK233" s="22">
        <f>IFERROR(INDEX('Reported Group Highlights'!$A:$AAU,MATCH($AA233,'Reported Group Highlights'!$A:$A,0),MATCH(AK231,'Reported Group Highlights'!$1:$1,0)),"")</f>
        <v>-1.5967054403583592E-2</v>
      </c>
      <c r="AL233" s="22">
        <f>IFERROR(INDEX('Reported Group Highlights'!$A:$AAU,MATCH($AA233,'Reported Group Highlights'!$A:$A,0),MATCH(AL231,'Reported Group Highlights'!$1:$1,0)),"")</f>
        <v>3.2962843332910108E-2</v>
      </c>
      <c r="AM233" s="22">
        <f>IFERROR(INDEX('Reported Group Highlights'!$A:$AAU,MATCH($AA233,'Reported Group Highlights'!$A:$A,0),MATCH(AM231,'Reported Group Highlights'!$1:$1,0)),"")</f>
        <v>5.9767491619713287E-3</v>
      </c>
      <c r="AN233" s="22">
        <f>IFERROR(INDEX('Reported Group Highlights'!$A:$AAU,MATCH($AA233,'Reported Group Highlights'!$A:$A,0),MATCH(AN231,'Reported Group Highlights'!$1:$1,0)),"")</f>
        <v>0.10162170354652922</v>
      </c>
      <c r="AO233" s="22">
        <f>IFERROR(INDEX('Reported Group Highlights'!$A:$AAU,MATCH($AA233,'Reported Group Highlights'!$A:$A,0),MATCH(AO231,'Reported Group Highlights'!$1:$1,0)),"")</f>
        <v>7.7389133627018936E-2</v>
      </c>
      <c r="AP233" s="22">
        <f>IFERROR(INDEX('Reported Group Highlights'!$A:$AAU,MATCH($AA233,'Reported Group Highlights'!$A:$A,0),MATCH(AP231,'Reported Group Highlights'!$1:$1,0)),"")</f>
        <v>3.412537315894526E-2</v>
      </c>
      <c r="AQ233" s="22">
        <f>IFERROR(INDEX('Reported Group Highlights'!$A:$AAU,MATCH($AA233,'Reported Group Highlights'!$A:$A,0),MATCH(AQ231,'Reported Group Highlights'!$1:$1,0)),"")</f>
        <v>4.4416085304293418E-2</v>
      </c>
      <c r="AR233" s="22">
        <f>IFERROR(INDEX('Reported Group Highlights'!$A:$AAU,MATCH($AA233,'Reported Group Highlights'!$A:$A,0),MATCH(AR231,'Reported Group Highlights'!$1:$1,0)),"")</f>
        <v>-5.484625438536006E-3</v>
      </c>
      <c r="AS233" s="22">
        <f>IFERROR(INDEX('Reported Group Highlights'!$A:$AAU,MATCH($AA233,'Reported Group Highlights'!$A:$A,0),MATCH(AS231,'Reported Group Highlights'!$1:$1,0)),"")</f>
        <v>-2.7677449427696676E-2</v>
      </c>
      <c r="AT233" s="22">
        <f>IFERROR(INDEX('Reported Group Highlights'!$A:$AAU,MATCH($AA233,'Reported Group Highlights'!$A:$A,0),MATCH(AT231,'Reported Group Highlights'!$1:$1,0)),"")</f>
        <v>0.15341288793750785</v>
      </c>
      <c r="AU233" s="22">
        <f>IFERROR(INDEX('Reported Group Highlights'!$A:$AAU,MATCH($AA233,'Reported Group Highlights'!$A:$A,0),MATCH(AU231,'Reported Group Highlights'!$1:$1,0)),"")</f>
        <v>8.3061349726568201E-2</v>
      </c>
    </row>
    <row r="234" spans="1:47">
      <c r="A234" s="17"/>
      <c r="B234" s="17"/>
      <c r="C234" s="17"/>
      <c r="D234" s="17"/>
      <c r="E234" s="17"/>
      <c r="F234" s="17"/>
      <c r="G234" s="17"/>
      <c r="H234" s="17"/>
      <c r="I234" s="17"/>
      <c r="J234" s="17"/>
      <c r="K234" s="17"/>
      <c r="L234" s="17"/>
      <c r="M234" s="17"/>
      <c r="N234" s="17"/>
      <c r="O234" s="17"/>
      <c r="P234" s="17"/>
      <c r="Q234" s="17"/>
      <c r="R234" s="17"/>
      <c r="S234" s="17"/>
      <c r="T234" s="17"/>
      <c r="U234" s="17"/>
      <c r="V234" s="17"/>
      <c r="W234" s="17"/>
    </row>
    <row r="235" spans="1:47">
      <c r="A235" s="17"/>
      <c r="B235" s="17"/>
      <c r="C235" s="17"/>
      <c r="D235" s="17"/>
      <c r="E235" s="17"/>
      <c r="F235" s="17"/>
      <c r="G235" s="17"/>
      <c r="H235" s="17"/>
      <c r="I235" s="17"/>
      <c r="J235" s="17"/>
      <c r="K235" s="17"/>
      <c r="L235" s="17"/>
      <c r="M235" s="17"/>
      <c r="N235" s="17"/>
      <c r="O235" s="17"/>
      <c r="P235" s="17"/>
      <c r="Q235" s="17"/>
      <c r="R235" s="17"/>
      <c r="S235" s="17"/>
      <c r="T235" s="17"/>
      <c r="U235" s="17"/>
      <c r="V235" s="17"/>
      <c r="W235" s="17"/>
    </row>
    <row r="236" spans="1:47">
      <c r="A236" s="58" t="s">
        <v>31</v>
      </c>
      <c r="B236" s="58" t="s">
        <v>199</v>
      </c>
      <c r="C236" s="58"/>
      <c r="D236" s="58"/>
      <c r="E236" s="58"/>
      <c r="F236" s="58"/>
      <c r="G236" s="58"/>
      <c r="H236" s="58"/>
      <c r="I236" s="58"/>
      <c r="J236" s="58"/>
      <c r="K236" s="58" t="s">
        <v>32</v>
      </c>
      <c r="L236" s="58" t="s">
        <v>200</v>
      </c>
      <c r="M236" s="58"/>
      <c r="N236" s="58"/>
      <c r="O236" s="58"/>
      <c r="P236" s="58"/>
      <c r="Q236" s="58"/>
      <c r="R236" s="58"/>
      <c r="S236" s="58"/>
      <c r="T236" s="58"/>
      <c r="U236" s="17"/>
      <c r="V236" s="17"/>
      <c r="W236" s="17"/>
    </row>
    <row r="237" spans="1:47">
      <c r="A237" s="17"/>
      <c r="B237" s="17"/>
      <c r="C237" s="17"/>
      <c r="D237" s="17"/>
      <c r="E237" s="17"/>
      <c r="F237" s="17"/>
      <c r="G237" s="17"/>
      <c r="H237" s="17"/>
      <c r="I237" s="17"/>
      <c r="J237" s="17"/>
      <c r="K237" s="17"/>
      <c r="L237" s="17"/>
      <c r="M237" s="17"/>
      <c r="N237" s="17"/>
      <c r="O237" s="17"/>
      <c r="P237" s="17"/>
      <c r="Q237" s="17"/>
      <c r="R237" s="17"/>
      <c r="S237" s="17"/>
      <c r="T237" s="17"/>
      <c r="U237" s="17"/>
      <c r="V237" s="17"/>
      <c r="W237" s="17"/>
    </row>
    <row r="238" spans="1:47">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AB238" s="19">
        <f t="shared" ref="AB238:AT238" si="23">AC238-1</f>
        <v>30</v>
      </c>
      <c r="AC238" s="19">
        <f t="shared" si="23"/>
        <v>31</v>
      </c>
      <c r="AD238" s="19">
        <f t="shared" si="23"/>
        <v>32</v>
      </c>
      <c r="AE238" s="19">
        <f t="shared" si="23"/>
        <v>33</v>
      </c>
      <c r="AF238" s="19">
        <f t="shared" si="23"/>
        <v>34</v>
      </c>
      <c r="AG238" s="19">
        <f t="shared" si="23"/>
        <v>35</v>
      </c>
      <c r="AH238" s="19">
        <f t="shared" si="23"/>
        <v>36</v>
      </c>
      <c r="AI238" s="19">
        <f t="shared" si="23"/>
        <v>37</v>
      </c>
      <c r="AJ238" s="19">
        <f t="shared" si="23"/>
        <v>38</v>
      </c>
      <c r="AK238" s="19">
        <f t="shared" si="23"/>
        <v>39</v>
      </c>
      <c r="AL238" s="19">
        <f t="shared" si="23"/>
        <v>40</v>
      </c>
      <c r="AM238" s="19">
        <f t="shared" si="23"/>
        <v>41</v>
      </c>
      <c r="AN238" s="19">
        <f t="shared" si="23"/>
        <v>42</v>
      </c>
      <c r="AO238" s="19">
        <f t="shared" si="23"/>
        <v>43</v>
      </c>
      <c r="AP238" s="19">
        <f t="shared" si="23"/>
        <v>44</v>
      </c>
      <c r="AQ238" s="19">
        <f t="shared" si="23"/>
        <v>45</v>
      </c>
      <c r="AR238" s="19">
        <f t="shared" si="23"/>
        <v>46</v>
      </c>
      <c r="AS238" s="19">
        <f t="shared" si="23"/>
        <v>47</v>
      </c>
      <c r="AT238" s="19">
        <f t="shared" si="23"/>
        <v>48</v>
      </c>
      <c r="AU238" s="19">
        <f>VLOOKUP(AU239,Dates!$A:$D,2,FALSE)</f>
        <v>49</v>
      </c>
    </row>
    <row r="239" spans="1:47">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AB239" s="19" t="str">
        <f>IFERROR(VLOOKUP(AB238,Dates!$B:$D,3,FALSE),"")</f>
        <v>2Q19</v>
      </c>
      <c r="AC239" s="19" t="str">
        <f>IFERROR(VLOOKUP(AC238,Dates!$B:$D,3,FALSE),"")</f>
        <v>3Q19</v>
      </c>
      <c r="AD239" s="19" t="str">
        <f>IFERROR(VLOOKUP(AD238,Dates!$B:$D,3,FALSE),"")</f>
        <v>4Q19</v>
      </c>
      <c r="AE239" s="19" t="str">
        <f>IFERROR(VLOOKUP(AE238,Dates!$B:$D,3,FALSE),"")</f>
        <v>1Q20</v>
      </c>
      <c r="AF239" s="19" t="str">
        <f>IFERROR(VLOOKUP(AF238,Dates!$B:$D,3,FALSE),"")</f>
        <v>2Q20</v>
      </c>
      <c r="AG239" s="19" t="str">
        <f>IFERROR(VLOOKUP(AG238,Dates!$B:$D,3,FALSE),"")</f>
        <v>3Q20</v>
      </c>
      <c r="AH239" s="19" t="str">
        <f>IFERROR(VLOOKUP(AH238,Dates!$B:$D,3,FALSE),"")</f>
        <v>4Q20</v>
      </c>
      <c r="AI239" s="19" t="str">
        <f>IFERROR(VLOOKUP(AI238,Dates!$B:$D,3,FALSE),"")</f>
        <v>1Q21</v>
      </c>
      <c r="AJ239" s="19" t="str">
        <f>IFERROR(VLOOKUP(AJ238,Dates!$B:$D,3,FALSE),"")</f>
        <v>2Q21</v>
      </c>
      <c r="AK239" s="19" t="str">
        <f>IFERROR(VLOOKUP(AK238,Dates!$B:$D,3,FALSE),"")</f>
        <v>3Q21</v>
      </c>
      <c r="AL239" s="19" t="str">
        <f>IFERROR(VLOOKUP(AL238,Dates!$B:$D,3,FALSE),"")</f>
        <v>4Q21</v>
      </c>
      <c r="AM239" s="19" t="str">
        <f>IFERROR(VLOOKUP(AM238,Dates!$B:$D,3,FALSE),"")</f>
        <v>1Q22</v>
      </c>
      <c r="AN239" s="19" t="str">
        <f>IFERROR(VLOOKUP(AN238,Dates!$B:$D,3,FALSE),"")</f>
        <v>2Q22</v>
      </c>
      <c r="AO239" s="19" t="str">
        <f>IFERROR(VLOOKUP(AO238,Dates!$B:$D,3,FALSE),"")</f>
        <v>3Q22</v>
      </c>
      <c r="AP239" s="19" t="str">
        <f>IFERROR(VLOOKUP(AP238,Dates!$B:$D,3,FALSE),"")</f>
        <v>4Q22</v>
      </c>
      <c r="AQ239" s="19" t="str">
        <f>IFERROR(VLOOKUP(AQ238,Dates!$B:$D,3,FALSE),"")</f>
        <v>1Q23</v>
      </c>
      <c r="AR239" s="19" t="str">
        <f>IFERROR(VLOOKUP(AR238,Dates!$B:$D,3,FALSE),"")</f>
        <v>2Q23</v>
      </c>
      <c r="AS239" s="19" t="str">
        <f>IFERROR(VLOOKUP(AS238,Dates!$B:$D,3,FALSE),"")</f>
        <v>3Q23</v>
      </c>
      <c r="AT239" s="19" t="str">
        <f>IFERROR(VLOOKUP(AT238,Dates!$B:$D,3,FALSE),"")</f>
        <v>4Q23</v>
      </c>
      <c r="AU239" s="20" t="str">
        <f>$G$3</f>
        <v>1Q24</v>
      </c>
    </row>
    <row r="240" spans="1:47">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AA240" s="21" t="str">
        <f>'Reported Group Highlights'!A149</f>
        <v>Regulatory fee %</v>
      </c>
      <c r="AB240" s="25">
        <f>IFERROR(INDEX('Reported Group Highlights'!$A:$AAU,MATCH($AA240,'Reported Group Highlights'!$A:$A,0),MATCH(AB239,'Reported Group Highlights'!$1:$1,0)),"")</f>
        <v>4.1306436119116233E-2</v>
      </c>
      <c r="AC240" s="25">
        <f>IFERROR(INDEX('Reported Group Highlights'!$A:$AAU,MATCH($AA240,'Reported Group Highlights'!$A:$A,0),MATCH(AC239,'Reported Group Highlights'!$1:$1,0)),"")</f>
        <v>4.1292538069637175E-2</v>
      </c>
      <c r="AD240" s="25">
        <f>IFERROR(INDEX('Reported Group Highlights'!$A:$AAU,MATCH($AA240,'Reported Group Highlights'!$A:$A,0),MATCH(AD239,'Reported Group Highlights'!$1:$1,0)),"")</f>
        <v>4.1016809352041682E-2</v>
      </c>
      <c r="AE240" s="25">
        <f>IFERROR(INDEX('Reported Group Highlights'!$A:$AAU,MATCH($AA240,'Reported Group Highlights'!$A:$A,0),MATCH(AE239,'Reported Group Highlights'!$1:$1,0)),"")</f>
        <v>4.2586582048957392E-2</v>
      </c>
      <c r="AF240" s="25">
        <f>IFERROR(INDEX('Reported Group Highlights'!$A:$AAU,MATCH($AA240,'Reported Group Highlights'!$A:$A,0),MATCH(AF239,'Reported Group Highlights'!$1:$1,0)),"")</f>
        <v>3.9677868979402196E-2</v>
      </c>
      <c r="AG240" s="25">
        <f>IFERROR(INDEX('Reported Group Highlights'!$A:$AAU,MATCH($AA240,'Reported Group Highlights'!$A:$A,0),MATCH(AG239,'Reported Group Highlights'!$1:$1,0)),"")</f>
        <v>4.2172424525365702E-2</v>
      </c>
      <c r="AH240" s="25">
        <f>IFERROR(INDEX('Reported Group Highlights'!$A:$AAU,MATCH($AA240,'Reported Group Highlights'!$A:$A,0),MATCH(AH239,'Reported Group Highlights'!$1:$1,0)),"")</f>
        <v>3.9410686105619534E-2</v>
      </c>
      <c r="AI240" s="25">
        <f>IFERROR(INDEX('Reported Group Highlights'!$A:$AAU,MATCH($AA240,'Reported Group Highlights'!$A:$A,0),MATCH(AI239,'Reported Group Highlights'!$1:$1,0)),"")</f>
        <v>4.1973785659213572E-2</v>
      </c>
      <c r="AJ240" s="25">
        <f>IFERROR(INDEX('Reported Group Highlights'!$A:$AAU,MATCH($AA240,'Reported Group Highlights'!$A:$A,0),MATCH(AJ239,'Reported Group Highlights'!$1:$1,0)),"")</f>
        <v>4.1634469755509537E-2</v>
      </c>
      <c r="AK240" s="25">
        <f>IFERROR(INDEX('Reported Group Highlights'!$A:$AAU,MATCH($AA240,'Reported Group Highlights'!$A:$A,0),MATCH(AK239,'Reported Group Highlights'!$1:$1,0)),"")</f>
        <v>4.1284263804616278E-2</v>
      </c>
      <c r="AL240" s="25">
        <f>IFERROR(INDEX('Reported Group Highlights'!$A:$AAU,MATCH($AA240,'Reported Group Highlights'!$A:$A,0),MATCH(AL239,'Reported Group Highlights'!$1:$1,0)),"")</f>
        <v>3.7667906313816377E-2</v>
      </c>
      <c r="AM240" s="25">
        <f>IFERROR(INDEX('Reported Group Highlights'!$A:$AAU,MATCH($AA240,'Reported Group Highlights'!$A:$A,0),MATCH(AM239,'Reported Group Highlights'!$1:$1,0)),"")</f>
        <v>4.1398613007313359E-2</v>
      </c>
      <c r="AN240" s="25">
        <f>IFERROR(INDEX('Reported Group Highlights'!$A:$AAU,MATCH($AA240,'Reported Group Highlights'!$A:$A,0),MATCH(AN239,'Reported Group Highlights'!$1:$1,0)),"")</f>
        <v>4.1269936623314213E-2</v>
      </c>
      <c r="AO240" s="25">
        <f>IFERROR(INDEX('Reported Group Highlights'!$A:$AAU,MATCH($AA240,'Reported Group Highlights'!$A:$A,0),MATCH(AO239,'Reported Group Highlights'!$1:$1,0)),"")</f>
        <v>4.1647147600362207E-2</v>
      </c>
      <c r="AP240" s="25">
        <f>IFERROR(INDEX('Reported Group Highlights'!$A:$AAU,MATCH($AA240,'Reported Group Highlights'!$A:$A,0),MATCH(AP239,'Reported Group Highlights'!$1:$1,0)),"")</f>
        <v>4.1128918344996983E-2</v>
      </c>
      <c r="AQ240" s="25">
        <f>IFERROR(INDEX('Reported Group Highlights'!$A:$AAU,MATCH($AA240,'Reported Group Highlights'!$A:$A,0),MATCH(AQ239,'Reported Group Highlights'!$1:$1,0)),"")</f>
        <v>4.1561566361858385E-2</v>
      </c>
      <c r="AR240" s="25">
        <f>IFERROR(INDEX('Reported Group Highlights'!$A:$AAU,MATCH($AA240,'Reported Group Highlights'!$A:$A,0),MATCH(AR239,'Reported Group Highlights'!$1:$1,0)),"")</f>
        <v>4.0958324324659144E-2</v>
      </c>
      <c r="AS240" s="25">
        <f>IFERROR(INDEX('Reported Group Highlights'!$A:$AAU,MATCH($AA240,'Reported Group Highlights'!$A:$A,0),MATCH(AS239,'Reported Group Highlights'!$1:$1,0)),"")</f>
        <v>4.1349818253520201E-2</v>
      </c>
      <c r="AT240" s="25">
        <f>IFERROR(INDEX('Reported Group Highlights'!$A:$AAU,MATCH($AA240,'Reported Group Highlights'!$A:$A,0),MATCH(AT239,'Reported Group Highlights'!$1:$1,0)),"")</f>
        <v>4.0723249224126297E-2</v>
      </c>
      <c r="AU240" s="25">
        <f>IFERROR(INDEX('Reported Group Highlights'!$A:$AAU,MATCH($AA240,'Reported Group Highlights'!$A:$A,0),MATCH(AU239,'Reported Group Highlights'!$1:$1,0)),"")</f>
        <v>4.0094135689379612E-2</v>
      </c>
    </row>
    <row r="241" spans="1:47">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AA241" s="21" t="str">
        <f>'Reported Group Highlights'!A150</f>
        <v>Network operating expenses %</v>
      </c>
      <c r="AB241" s="25">
        <f>IFERROR(INDEX('Reported Group Highlights'!$A:$AAU,MATCH($AA241,'Reported Group Highlights'!$A:$A,0),MATCH(AB239,'Reported Group Highlights'!$1:$1,0)),"")</f>
        <v>0.2068172571622309</v>
      </c>
      <c r="AC241" s="25">
        <f>IFERROR(INDEX('Reported Group Highlights'!$A:$AAU,MATCH($AA241,'Reported Group Highlights'!$A:$A,0),MATCH(AC239,'Reported Group Highlights'!$1:$1,0)),"")</f>
        <v>0.20874264643792045</v>
      </c>
      <c r="AD241" s="25">
        <f>IFERROR(INDEX('Reported Group Highlights'!$A:$AAU,MATCH($AA241,'Reported Group Highlights'!$A:$A,0),MATCH(AD239,'Reported Group Highlights'!$1:$1,0)),"")</f>
        <v>0.20501207856790041</v>
      </c>
      <c r="AE241" s="25">
        <f>IFERROR(INDEX('Reported Group Highlights'!$A:$AAU,MATCH($AA241,'Reported Group Highlights'!$A:$A,0),MATCH(AE239,'Reported Group Highlights'!$1:$1,0)),"")</f>
        <v>0.12852825627077666</v>
      </c>
      <c r="AF241" s="25">
        <f>IFERROR(INDEX('Reported Group Highlights'!$A:$AAU,MATCH($AA241,'Reported Group Highlights'!$A:$A,0),MATCH(AF239,'Reported Group Highlights'!$1:$1,0)),"")</f>
        <v>0.14505188167879821</v>
      </c>
      <c r="AG241" s="25">
        <f>IFERROR(INDEX('Reported Group Highlights'!$A:$AAU,MATCH($AA241,'Reported Group Highlights'!$A:$A,0),MATCH(AG239,'Reported Group Highlights'!$1:$1,0)),"")</f>
        <v>0.14164332399626517</v>
      </c>
      <c r="AH241" s="25">
        <f>IFERROR(INDEX('Reported Group Highlights'!$A:$AAU,MATCH($AA241,'Reported Group Highlights'!$A:$A,0),MATCH(AH239,'Reported Group Highlights'!$1:$1,0)),"")</f>
        <v>0.14403456330914266</v>
      </c>
      <c r="AI241" s="25">
        <f>IFERROR(INDEX('Reported Group Highlights'!$A:$AAU,MATCH($AA241,'Reported Group Highlights'!$A:$A,0),MATCH(AI239,'Reported Group Highlights'!$1:$1,0)),"")</f>
        <v>0.15589822667694681</v>
      </c>
      <c r="AJ241" s="25">
        <f>IFERROR(INDEX('Reported Group Highlights'!$A:$AAU,MATCH($AA241,'Reported Group Highlights'!$A:$A,0),MATCH(AJ239,'Reported Group Highlights'!$1:$1,0)),"")</f>
        <v>0.14264519519055419</v>
      </c>
      <c r="AK241" s="25">
        <f>IFERROR(INDEX('Reported Group Highlights'!$A:$AAU,MATCH($AA241,'Reported Group Highlights'!$A:$A,0),MATCH(AK239,'Reported Group Highlights'!$1:$1,0)),"")</f>
        <v>0.14175076988748972</v>
      </c>
      <c r="AL241" s="25">
        <f>IFERROR(INDEX('Reported Group Highlights'!$A:$AAU,MATCH($AA241,'Reported Group Highlights'!$A:$A,0),MATCH(AL239,'Reported Group Highlights'!$1:$1,0)),"")</f>
        <v>0.14397408718252758</v>
      </c>
      <c r="AM241" s="25">
        <f>IFERROR(INDEX('Reported Group Highlights'!$A:$AAU,MATCH($AA241,'Reported Group Highlights'!$A:$A,0),MATCH(AM239,'Reported Group Highlights'!$1:$1,0)),"")</f>
        <v>0.14696593061130578</v>
      </c>
      <c r="AN241" s="25">
        <f>IFERROR(INDEX('Reported Group Highlights'!$A:$AAU,MATCH($AA241,'Reported Group Highlights'!$A:$A,0),MATCH(AN239,'Reported Group Highlights'!$1:$1,0)),"")</f>
        <v>0.14492535968521911</v>
      </c>
      <c r="AO241" s="25">
        <f>IFERROR(INDEX('Reported Group Highlights'!$A:$AAU,MATCH($AA241,'Reported Group Highlights'!$A:$A,0),MATCH(AO239,'Reported Group Highlights'!$1:$1,0)),"")</f>
        <v>0.15562662239661937</v>
      </c>
      <c r="AP241" s="25">
        <f>IFERROR(INDEX('Reported Group Highlights'!$A:$AAU,MATCH($AA241,'Reported Group Highlights'!$A:$A,0),MATCH(AP239,'Reported Group Highlights'!$1:$1,0)),"")</f>
        <v>0.15594775205096428</v>
      </c>
      <c r="AQ241" s="25">
        <f>IFERROR(INDEX('Reported Group Highlights'!$A:$AAU,MATCH($AA241,'Reported Group Highlights'!$A:$A,0),MATCH(AQ239,'Reported Group Highlights'!$1:$1,0)),"")</f>
        <v>0.15749508073910293</v>
      </c>
      <c r="AR241" s="25">
        <f>IFERROR(INDEX('Reported Group Highlights'!$A:$AAU,MATCH($AA241,'Reported Group Highlights'!$A:$A,0),MATCH(AR239,'Reported Group Highlights'!$1:$1,0)),"")</f>
        <v>0.16498837401714506</v>
      </c>
      <c r="AS241" s="25">
        <f>IFERROR(INDEX('Reported Group Highlights'!$A:$AAU,MATCH($AA241,'Reported Group Highlights'!$A:$A,0),MATCH(AS239,'Reported Group Highlights'!$1:$1,0)),"")</f>
        <v>0.15826057410056912</v>
      </c>
      <c r="AT241" s="25">
        <f>IFERROR(INDEX('Reported Group Highlights'!$A:$AAU,MATCH($AA241,'Reported Group Highlights'!$A:$A,0),MATCH(AT239,'Reported Group Highlights'!$1:$1,0)),"")</f>
        <v>0.149966266360815</v>
      </c>
      <c r="AU241" s="25">
        <f>IFERROR(INDEX('Reported Group Highlights'!$A:$AAU,MATCH($AA241,'Reported Group Highlights'!$A:$A,0),MATCH(AU239,'Reported Group Highlights'!$1:$1,0)),"")</f>
        <v>0.1493512766918319</v>
      </c>
    </row>
    <row r="242" spans="1:47">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AA242" s="21" t="str">
        <f>'Reported Group Highlights'!A151</f>
        <v>Others %</v>
      </c>
      <c r="AB242" s="25">
        <f>IFERROR(INDEX('Reported Group Highlights'!$A:$AAU,MATCH($AA242,'Reported Group Highlights'!$A:$A,0),MATCH(AB239,'Reported Group Highlights'!$1:$1,0)),"")</f>
        <v>7.0403175679493696E-2</v>
      </c>
      <c r="AC242" s="25">
        <f>IFERROR(INDEX('Reported Group Highlights'!$A:$AAU,MATCH($AA242,'Reported Group Highlights'!$A:$A,0),MATCH(AC239,'Reported Group Highlights'!$1:$1,0)),"")</f>
        <v>6.910237284318968E-2</v>
      </c>
      <c r="AD242" s="25">
        <f>IFERROR(INDEX('Reported Group Highlights'!$A:$AAU,MATCH($AA242,'Reported Group Highlights'!$A:$A,0),MATCH(AD239,'Reported Group Highlights'!$1:$1,0)),"")</f>
        <v>6.7484377139191254E-2</v>
      </c>
      <c r="AE242" s="25">
        <f>IFERROR(INDEX('Reported Group Highlights'!$A:$AAU,MATCH($AA242,'Reported Group Highlights'!$A:$A,0),MATCH(AE239,'Reported Group Highlights'!$1:$1,0)),"")</f>
        <v>6.3153822907222726E-2</v>
      </c>
      <c r="AF242" s="25">
        <f>IFERROR(INDEX('Reported Group Highlights'!$A:$AAU,MATCH($AA242,'Reported Group Highlights'!$A:$A,0),MATCH(AF239,'Reported Group Highlights'!$1:$1,0)),"")</f>
        <v>6.0337618088895775E-2</v>
      </c>
      <c r="AG242" s="25">
        <f>IFERROR(INDEX('Reported Group Highlights'!$A:$AAU,MATCH($AA242,'Reported Group Highlights'!$A:$A,0),MATCH(AG239,'Reported Group Highlights'!$1:$1,0)),"")</f>
        <v>5.9539371304077188E-2</v>
      </c>
      <c r="AH242" s="25">
        <f>IFERROR(INDEX('Reported Group Highlights'!$A:$AAU,MATCH($AA242,'Reported Group Highlights'!$A:$A,0),MATCH(AH239,'Reported Group Highlights'!$1:$1,0)),"")</f>
        <v>6.0895582109049926E-2</v>
      </c>
      <c r="AI242" s="25">
        <f>IFERROR(INDEX('Reported Group Highlights'!$A:$AAU,MATCH($AA242,'Reported Group Highlights'!$A:$A,0),MATCH(AI239,'Reported Group Highlights'!$1:$1,0)),"")</f>
        <v>6.5104086353122592E-2</v>
      </c>
      <c r="AJ242" s="25">
        <f>IFERROR(INDEX('Reported Group Highlights'!$A:$AAU,MATCH($AA242,'Reported Group Highlights'!$A:$A,0),MATCH(AJ239,'Reported Group Highlights'!$1:$1,0)),"")</f>
        <v>6.453806447624641E-2</v>
      </c>
      <c r="AK242" s="25">
        <f>IFERROR(INDEX('Reported Group Highlights'!$A:$AAU,MATCH($AA242,'Reported Group Highlights'!$A:$A,0),MATCH(AK239,'Reported Group Highlights'!$1:$1,0)),"")</f>
        <v>7.2476141110467421E-2</v>
      </c>
      <c r="AL242" s="25">
        <f>IFERROR(INDEX('Reported Group Highlights'!$A:$AAU,MATCH($AA242,'Reported Group Highlights'!$A:$A,0),MATCH(AL239,'Reported Group Highlights'!$1:$1,0)),"")</f>
        <v>7.3061030164747312E-2</v>
      </c>
      <c r="AM242" s="25">
        <f>IFERROR(INDEX('Reported Group Highlights'!$A:$AAU,MATCH($AA242,'Reported Group Highlights'!$A:$A,0),MATCH(AM239,'Reported Group Highlights'!$1:$1,0)),"")</f>
        <v>7.3074056962763104E-2</v>
      </c>
      <c r="AN242" s="25">
        <f>IFERROR(INDEX('Reported Group Highlights'!$A:$AAU,MATCH($AA242,'Reported Group Highlights'!$A:$A,0),MATCH(AN239,'Reported Group Highlights'!$1:$1,0)),"")</f>
        <v>7.9536238849007304E-2</v>
      </c>
      <c r="AO242" s="25">
        <f>IFERROR(INDEX('Reported Group Highlights'!$A:$AAU,MATCH($AA242,'Reported Group Highlights'!$A:$A,0),MATCH(AO239,'Reported Group Highlights'!$1:$1,0)),"")</f>
        <v>7.5614548747358887E-2</v>
      </c>
      <c r="AP242" s="25">
        <f>IFERROR(INDEX('Reported Group Highlights'!$A:$AAU,MATCH($AA242,'Reported Group Highlights'!$A:$A,0),MATCH(AP239,'Reported Group Highlights'!$1:$1,0)),"")</f>
        <v>7.8443140668873521E-2</v>
      </c>
      <c r="AQ242" s="25">
        <f>IFERROR(INDEX('Reported Group Highlights'!$A:$AAU,MATCH($AA242,'Reported Group Highlights'!$A:$A,0),MATCH(AQ239,'Reported Group Highlights'!$1:$1,0)),"")</f>
        <v>7.416974984089568E-2</v>
      </c>
      <c r="AR242" s="25">
        <f>IFERROR(INDEX('Reported Group Highlights'!$A:$AAU,MATCH($AA242,'Reported Group Highlights'!$A:$A,0),MATCH(AR239,'Reported Group Highlights'!$1:$1,0)),"")</f>
        <v>7.6240372762960612E-2</v>
      </c>
      <c r="AS242" s="25">
        <f>IFERROR(INDEX('Reported Group Highlights'!$A:$AAU,MATCH($AA242,'Reported Group Highlights'!$A:$A,0),MATCH(AS239,'Reported Group Highlights'!$1:$1,0)),"")</f>
        <v>7.3581209632269995E-2</v>
      </c>
      <c r="AT242" s="25">
        <f>IFERROR(INDEX('Reported Group Highlights'!$A:$AAU,MATCH($AA242,'Reported Group Highlights'!$A:$A,0),MATCH(AT239,'Reported Group Highlights'!$1:$1,0)),"")</f>
        <v>7.0759681554446091E-2</v>
      </c>
      <c r="AU242" s="25">
        <f>IFERROR(INDEX('Reported Group Highlights'!$A:$AAU,MATCH($AA242,'Reported Group Highlights'!$A:$A,0),MATCH(AU239,'Reported Group Highlights'!$1:$1,0)),"")</f>
        <v>6.5778847058411846E-2</v>
      </c>
    </row>
    <row r="243" spans="1:47">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AA243" s="21" t="str">
        <f>'Reported Group Highlights'!A152</f>
        <v>Marketing spending %</v>
      </c>
      <c r="AB243" s="25">
        <f>IFERROR(INDEX('Reported Group Highlights'!$A:$AAU,MATCH($AA243,'Reported Group Highlights'!$A:$A,0),MATCH(AB239,'Reported Group Highlights'!$1:$1,0)),"")</f>
        <v>7.6707916596033224E-2</v>
      </c>
      <c r="AC243" s="25">
        <f>IFERROR(INDEX('Reported Group Highlights'!$A:$AAU,MATCH($AA243,'Reported Group Highlights'!$A:$A,0),MATCH(AC239,'Reported Group Highlights'!$1:$1,0)),"")</f>
        <v>7.2339347538491847E-2</v>
      </c>
      <c r="AD243" s="25">
        <f>IFERROR(INDEX('Reported Group Highlights'!$A:$AAU,MATCH($AA243,'Reported Group Highlights'!$A:$A,0),MATCH(AD239,'Reported Group Highlights'!$1:$1,0)),"")</f>
        <v>9.6916134847026811E-2</v>
      </c>
      <c r="AE243" s="25">
        <f>IFERROR(INDEX('Reported Group Highlights'!$A:$AAU,MATCH($AA243,'Reported Group Highlights'!$A:$A,0),MATCH(AE239,'Reported Group Highlights'!$1:$1,0)),"")</f>
        <v>5.324357812027803E-2</v>
      </c>
      <c r="AF243" s="25">
        <f>IFERROR(INDEX('Reported Group Highlights'!$A:$AAU,MATCH($AA243,'Reported Group Highlights'!$A:$A,0),MATCH(AF239,'Reported Group Highlights'!$1:$1,0)),"")</f>
        <v>4.9558618553507822E-2</v>
      </c>
      <c r="AG243" s="25">
        <f>IFERROR(INDEX('Reported Group Highlights'!$A:$AAU,MATCH($AA243,'Reported Group Highlights'!$A:$A,0),MATCH(AG239,'Reported Group Highlights'!$1:$1,0)),"")</f>
        <v>4.8303765950824772E-2</v>
      </c>
      <c r="AH243" s="25">
        <f>IFERROR(INDEX('Reported Group Highlights'!$A:$AAU,MATCH($AA243,'Reported Group Highlights'!$A:$A,0),MATCH(AH239,'Reported Group Highlights'!$1:$1,0)),"")</f>
        <v>5.2475699231400157E-2</v>
      </c>
      <c r="AI243" s="25">
        <f>IFERROR(INDEX('Reported Group Highlights'!$A:$AAU,MATCH($AA243,'Reported Group Highlights'!$A:$A,0),MATCH(AI239,'Reported Group Highlights'!$1:$1,0)),"")</f>
        <v>5.0639938319198149E-2</v>
      </c>
      <c r="AJ243" s="25">
        <f>IFERROR(INDEX('Reported Group Highlights'!$A:$AAU,MATCH($AA243,'Reported Group Highlights'!$A:$A,0),MATCH(AJ239,'Reported Group Highlights'!$1:$1,0)),"")</f>
        <v>3.8234475937316478E-2</v>
      </c>
      <c r="AK243" s="25">
        <f>IFERROR(INDEX('Reported Group Highlights'!$A:$AAU,MATCH($AA243,'Reported Group Highlights'!$A:$A,0),MATCH(AK239,'Reported Group Highlights'!$1:$1,0)),"")</f>
        <v>4.3601548922157514E-2</v>
      </c>
      <c r="AL243" s="25">
        <f>IFERROR(INDEX('Reported Group Highlights'!$A:$AAU,MATCH($AA243,'Reported Group Highlights'!$A:$A,0),MATCH(AL239,'Reported Group Highlights'!$1:$1,0)),"")</f>
        <v>5.1655767353562941E-2</v>
      </c>
      <c r="AM243" s="25">
        <f>IFERROR(INDEX('Reported Group Highlights'!$A:$AAU,MATCH($AA243,'Reported Group Highlights'!$A:$A,0),MATCH(AM239,'Reported Group Highlights'!$1:$1,0)),"")</f>
        <v>4.5506921231436626E-2</v>
      </c>
      <c r="AN243" s="25">
        <f>IFERROR(INDEX('Reported Group Highlights'!$A:$AAU,MATCH($AA243,'Reported Group Highlights'!$A:$A,0),MATCH(AN239,'Reported Group Highlights'!$1:$1,0)),"")</f>
        <v>5.5266872916228636E-2</v>
      </c>
      <c r="AO243" s="25">
        <f>IFERROR(INDEX('Reported Group Highlights'!$A:$AAU,MATCH($AA243,'Reported Group Highlights'!$A:$A,0),MATCH(AO239,'Reported Group Highlights'!$1:$1,0)),"")</f>
        <v>5.4979474796257172E-2</v>
      </c>
      <c r="AP243" s="25">
        <f>IFERROR(INDEX('Reported Group Highlights'!$A:$AAU,MATCH($AA243,'Reported Group Highlights'!$A:$A,0),MATCH(AP239,'Reported Group Highlights'!$1:$1,0)),"")</f>
        <v>5.5364068491656954E-2</v>
      </c>
      <c r="AQ243" s="25">
        <f>IFERROR(INDEX('Reported Group Highlights'!$A:$AAU,MATCH($AA243,'Reported Group Highlights'!$A:$A,0),MATCH(AQ239,'Reported Group Highlights'!$1:$1,0)),"")</f>
        <v>4.4200878816490541E-2</v>
      </c>
      <c r="AR243" s="25">
        <f>IFERROR(INDEX('Reported Group Highlights'!$A:$AAU,MATCH($AA243,'Reported Group Highlights'!$A:$A,0),MATCH(AR239,'Reported Group Highlights'!$1:$1,0)),"")</f>
        <v>3.465495622595495E-2</v>
      </c>
      <c r="AS243" s="25">
        <f>IFERROR(INDEX('Reported Group Highlights'!$A:$AAU,MATCH($AA243,'Reported Group Highlights'!$A:$A,0),MATCH(AS239,'Reported Group Highlights'!$1:$1,0)),"")</f>
        <v>3.3030383410542818E-2</v>
      </c>
      <c r="AT243" s="25">
        <f>IFERROR(INDEX('Reported Group Highlights'!$A:$AAU,MATCH($AA243,'Reported Group Highlights'!$A:$A,0),MATCH(AT239,'Reported Group Highlights'!$1:$1,0)),"")</f>
        <v>5.4000809607340439E-2</v>
      </c>
      <c r="AU243" s="25">
        <f>IFERROR(INDEX('Reported Group Highlights'!$A:$AAU,MATCH($AA243,'Reported Group Highlights'!$A:$A,0),MATCH(AU239,'Reported Group Highlights'!$1:$1,0)),"")</f>
        <v>3.3525886680651949E-2</v>
      </c>
    </row>
    <row r="244" spans="1:47">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AA244" s="21" t="str">
        <f>'Reported Group Highlights'!A153</f>
        <v>General admin &amp; staff cost %</v>
      </c>
      <c r="AB244" s="25">
        <f>IFERROR(INDEX('Reported Group Highlights'!$A:$AAU,MATCH($AA244,'Reported Group Highlights'!$A:$A,0),MATCH(AB239,'Reported Group Highlights'!$1:$1,0)),"")</f>
        <v>0.14101260100582019</v>
      </c>
      <c r="AC244" s="25">
        <f>IFERROR(INDEX('Reported Group Highlights'!$A:$AAU,MATCH($AA244,'Reported Group Highlights'!$A:$A,0),MATCH(AC239,'Reported Group Highlights'!$1:$1,0)),"")</f>
        <v>0.13105525375066851</v>
      </c>
      <c r="AD244" s="25">
        <f>IFERROR(INDEX('Reported Group Highlights'!$A:$AAU,MATCH($AA244,'Reported Group Highlights'!$A:$A,0),MATCH(AD239,'Reported Group Highlights'!$1:$1,0)),"")</f>
        <v>0.15067974801012163</v>
      </c>
      <c r="AE244" s="25">
        <f>IFERROR(INDEX('Reported Group Highlights'!$A:$AAU,MATCH($AA244,'Reported Group Highlights'!$A:$A,0),MATCH(AE239,'Reported Group Highlights'!$1:$1,0)),"")</f>
        <v>0.13632517376851011</v>
      </c>
      <c r="AF244" s="25">
        <f>IFERROR(INDEX('Reported Group Highlights'!$A:$AAU,MATCH($AA244,'Reported Group Highlights'!$A:$A,0),MATCH(AF239,'Reported Group Highlights'!$1:$1,0)),"")</f>
        <v>0.13659594238810593</v>
      </c>
      <c r="AG244" s="25">
        <f>IFERROR(INDEX('Reported Group Highlights'!$A:$AAU,MATCH($AA244,'Reported Group Highlights'!$A:$A,0),MATCH(AG239,'Reported Group Highlights'!$1:$1,0)),"")</f>
        <v>0.13912231559290383</v>
      </c>
      <c r="AH244" s="25">
        <f>IFERROR(INDEX('Reported Group Highlights'!$A:$AAU,MATCH($AA244,'Reported Group Highlights'!$A:$A,0),MATCH(AH239,'Reported Group Highlights'!$1:$1,0)),"")</f>
        <v>0.13530897314761953</v>
      </c>
      <c r="AI244" s="25">
        <f>IFERROR(INDEX('Reported Group Highlights'!$A:$AAU,MATCH($AA244,'Reported Group Highlights'!$A:$A,0),MATCH(AI239,'Reported Group Highlights'!$1:$1,0)),"")</f>
        <v>0.11879722436391674</v>
      </c>
      <c r="AJ244" s="25">
        <f>IFERROR(INDEX('Reported Group Highlights'!$A:$AAU,MATCH($AA244,'Reported Group Highlights'!$A:$A,0),MATCH(AJ239,'Reported Group Highlights'!$1:$1,0)),"")</f>
        <v>0.12079250764998609</v>
      </c>
      <c r="AK244" s="25">
        <f>IFERROR(INDEX('Reported Group Highlights'!$A:$AAU,MATCH($AA244,'Reported Group Highlights'!$A:$A,0),MATCH(AK239,'Reported Group Highlights'!$1:$1,0)),"")</f>
        <v>0.11616916181358052</v>
      </c>
      <c r="AL244" s="25">
        <f>IFERROR(INDEX('Reported Group Highlights'!$A:$AAU,MATCH($AA244,'Reported Group Highlights'!$A:$A,0),MATCH(AL239,'Reported Group Highlights'!$1:$1,0)),"")</f>
        <v>0.12264032865621052</v>
      </c>
      <c r="AM244" s="25">
        <f>IFERROR(INDEX('Reported Group Highlights'!$A:$AAU,MATCH($AA244,'Reported Group Highlights'!$A:$A,0),MATCH(AM239,'Reported Group Highlights'!$1:$1,0)),"")</f>
        <v>0.12347017929105057</v>
      </c>
      <c r="AN244" s="25">
        <f>IFERROR(INDEX('Reported Group Highlights'!$A:$AAU,MATCH($AA244,'Reported Group Highlights'!$A:$A,0),MATCH(AN239,'Reported Group Highlights'!$1:$1,0)),"")</f>
        <v>0.11563992430841318</v>
      </c>
      <c r="AO244" s="25">
        <f>IFERROR(INDEX('Reported Group Highlights'!$A:$AAU,MATCH($AA244,'Reported Group Highlights'!$A:$A,0),MATCH(AO239,'Reported Group Highlights'!$1:$1,0)),"")</f>
        <v>0.11505523694536675</v>
      </c>
      <c r="AP244" s="25">
        <f>IFERROR(INDEX('Reported Group Highlights'!$A:$AAU,MATCH($AA244,'Reported Group Highlights'!$A:$A,0),MATCH(AP239,'Reported Group Highlights'!$1:$1,0)),"")</f>
        <v>0.10693973850020892</v>
      </c>
      <c r="AQ244" s="25">
        <f>IFERROR(INDEX('Reported Group Highlights'!$A:$AAU,MATCH($AA244,'Reported Group Highlights'!$A:$A,0),MATCH(AQ239,'Reported Group Highlights'!$1:$1,0)),"")</f>
        <v>0.12190014988908923</v>
      </c>
      <c r="AR244" s="25">
        <f>IFERROR(INDEX('Reported Group Highlights'!$A:$AAU,MATCH($AA244,'Reported Group Highlights'!$A:$A,0),MATCH(AR239,'Reported Group Highlights'!$1:$1,0)),"")</f>
        <v>0.11018476213118143</v>
      </c>
      <c r="AS244" s="25">
        <f>IFERROR(INDEX('Reported Group Highlights'!$A:$AAU,MATCH($AA244,'Reported Group Highlights'!$A:$A,0),MATCH(AS239,'Reported Group Highlights'!$1:$1,0)),"")</f>
        <v>0.11243164700925222</v>
      </c>
      <c r="AT244" s="25">
        <f>IFERROR(INDEX('Reported Group Highlights'!$A:$AAU,MATCH($AA244,'Reported Group Highlights'!$A:$A,0),MATCH(AT239,'Reported Group Highlights'!$1:$1,0)),"")</f>
        <v>0.14575630819052759</v>
      </c>
      <c r="AU244" s="25">
        <f>IFERROR(INDEX('Reported Group Highlights'!$A:$AAU,MATCH($AA244,'Reported Group Highlights'!$A:$A,0),MATCH(AU239,'Reported Group Highlights'!$1:$1,0)),"")</f>
        <v>0.1158193043077398</v>
      </c>
    </row>
    <row r="245" spans="1:47">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AA245" s="21" t="str">
        <f>'Reported Group Highlights'!A154</f>
        <v>Bad debt provision %</v>
      </c>
      <c r="AB245" s="25">
        <f>IFERROR(INDEX('Reported Group Highlights'!$A:$AAU,MATCH($AA245,'Reported Group Highlights'!$A:$A,0),MATCH(AB239,'Reported Group Highlights'!$1:$1,0)),"")</f>
        <v>0</v>
      </c>
      <c r="AC245" s="25">
        <f>IFERROR(INDEX('Reported Group Highlights'!$A:$AAU,MATCH($AA245,'Reported Group Highlights'!$A:$A,0),MATCH(AC239,'Reported Group Highlights'!$1:$1,0)),"")</f>
        <v>0</v>
      </c>
      <c r="AD245" s="25">
        <f>IFERROR(INDEX('Reported Group Highlights'!$A:$AAU,MATCH($AA245,'Reported Group Highlights'!$A:$A,0),MATCH(AD239,'Reported Group Highlights'!$1:$1,0)),"")</f>
        <v>0</v>
      </c>
      <c r="AE245" s="25">
        <f>IFERROR(INDEX('Reported Group Highlights'!$A:$AAU,MATCH($AA245,'Reported Group Highlights'!$A:$A,0),MATCH(AE239,'Reported Group Highlights'!$1:$1,0)),"")</f>
        <v>0</v>
      </c>
      <c r="AF245" s="25">
        <f>IFERROR(INDEX('Reported Group Highlights'!$A:$AAU,MATCH($AA245,'Reported Group Highlights'!$A:$A,0),MATCH(AF239,'Reported Group Highlights'!$1:$1,0)),"")</f>
        <v>0</v>
      </c>
      <c r="AG245" s="25">
        <f>IFERROR(INDEX('Reported Group Highlights'!$A:$AAU,MATCH($AA245,'Reported Group Highlights'!$A:$A,0),MATCH(AG239,'Reported Group Highlights'!$1:$1,0)),"")</f>
        <v>0</v>
      </c>
      <c r="AH245" s="25">
        <f>IFERROR(INDEX('Reported Group Highlights'!$A:$AAU,MATCH($AA245,'Reported Group Highlights'!$A:$A,0),MATCH(AH239,'Reported Group Highlights'!$1:$1,0)),"")</f>
        <v>0</v>
      </c>
      <c r="AI245" s="25">
        <f>IFERROR(INDEX('Reported Group Highlights'!$A:$AAU,MATCH($AA245,'Reported Group Highlights'!$A:$A,0),MATCH(AI239,'Reported Group Highlights'!$1:$1,0)),"")</f>
        <v>0</v>
      </c>
      <c r="AJ245" s="25">
        <f>IFERROR(INDEX('Reported Group Highlights'!$A:$AAU,MATCH($AA245,'Reported Group Highlights'!$A:$A,0),MATCH(AJ239,'Reported Group Highlights'!$1:$1,0)),"")</f>
        <v>0</v>
      </c>
      <c r="AK245" s="25">
        <f>IFERROR(INDEX('Reported Group Highlights'!$A:$AAU,MATCH($AA245,'Reported Group Highlights'!$A:$A,0),MATCH(AK239,'Reported Group Highlights'!$1:$1,0)),"")</f>
        <v>0</v>
      </c>
      <c r="AL245" s="25">
        <f>IFERROR(INDEX('Reported Group Highlights'!$A:$AAU,MATCH($AA245,'Reported Group Highlights'!$A:$A,0),MATCH(AL239,'Reported Group Highlights'!$1:$1,0)),"")</f>
        <v>0</v>
      </c>
      <c r="AM245" s="25">
        <f>IFERROR(INDEX('Reported Group Highlights'!$A:$AAU,MATCH($AA245,'Reported Group Highlights'!$A:$A,0),MATCH(AM239,'Reported Group Highlights'!$1:$1,0)),"")</f>
        <v>0</v>
      </c>
      <c r="AN245" s="25">
        <f>IFERROR(INDEX('Reported Group Highlights'!$A:$AAU,MATCH($AA245,'Reported Group Highlights'!$A:$A,0),MATCH(AN239,'Reported Group Highlights'!$1:$1,0)),"")</f>
        <v>0</v>
      </c>
      <c r="AO245" s="25">
        <f>IFERROR(INDEX('Reported Group Highlights'!$A:$AAU,MATCH($AA245,'Reported Group Highlights'!$A:$A,0),MATCH(AO239,'Reported Group Highlights'!$1:$1,0)),"")</f>
        <v>0</v>
      </c>
      <c r="AP245" s="25">
        <f>IFERROR(INDEX('Reported Group Highlights'!$A:$AAU,MATCH($AA245,'Reported Group Highlights'!$A:$A,0),MATCH(AP239,'Reported Group Highlights'!$1:$1,0)),"")</f>
        <v>0</v>
      </c>
      <c r="AQ245" s="25">
        <f>IFERROR(INDEX('Reported Group Highlights'!$A:$AAU,MATCH($AA245,'Reported Group Highlights'!$A:$A,0),MATCH(AQ239,'Reported Group Highlights'!$1:$1,0)),"")</f>
        <v>0</v>
      </c>
      <c r="AR245" s="25">
        <f>IFERROR(INDEX('Reported Group Highlights'!$A:$AAU,MATCH($AA245,'Reported Group Highlights'!$A:$A,0),MATCH(AR239,'Reported Group Highlights'!$1:$1,0)),"")</f>
        <v>0</v>
      </c>
      <c r="AS245" s="25">
        <f>IFERROR(INDEX('Reported Group Highlights'!$A:$AAU,MATCH($AA245,'Reported Group Highlights'!$A:$A,0),MATCH(AS239,'Reported Group Highlights'!$1:$1,0)),"")</f>
        <v>0</v>
      </c>
      <c r="AT245" s="25">
        <f>IFERROR(INDEX('Reported Group Highlights'!$A:$AAU,MATCH($AA245,'Reported Group Highlights'!$A:$A,0),MATCH(AT239,'Reported Group Highlights'!$1:$1,0)),"")</f>
        <v>0</v>
      </c>
      <c r="AU245" s="25">
        <f>IFERROR(INDEX('Reported Group Highlights'!$A:$AAU,MATCH($AA245,'Reported Group Highlights'!$A:$A,0),MATCH(AU239,'Reported Group Highlights'!$1:$1,0)),"")</f>
        <v>0</v>
      </c>
    </row>
    <row r="246" spans="1:47">
      <c r="A246" s="17"/>
      <c r="B246" s="17"/>
      <c r="C246" s="17"/>
      <c r="D246" s="17"/>
      <c r="E246" s="17"/>
      <c r="F246" s="17"/>
      <c r="G246" s="17"/>
      <c r="H246" s="17"/>
      <c r="I246" s="17"/>
      <c r="J246" s="17"/>
      <c r="K246" s="17"/>
      <c r="L246" s="17"/>
      <c r="M246" s="17"/>
      <c r="N246" s="17"/>
      <c r="O246" s="17"/>
      <c r="P246" s="17"/>
      <c r="Q246" s="17"/>
      <c r="R246" s="17"/>
      <c r="S246" s="17"/>
      <c r="T246" s="17"/>
      <c r="U246" s="17"/>
      <c r="V246" s="17"/>
      <c r="W246" s="17"/>
    </row>
    <row r="247" spans="1:47">
      <c r="A247" s="17"/>
      <c r="B247" s="17"/>
      <c r="C247" s="17"/>
      <c r="D247" s="17"/>
      <c r="E247" s="17"/>
      <c r="F247" s="17"/>
      <c r="G247" s="17"/>
      <c r="H247" s="17"/>
      <c r="I247" s="17"/>
      <c r="J247" s="17"/>
      <c r="K247" s="17"/>
      <c r="L247" s="17"/>
      <c r="M247" s="17"/>
      <c r="N247" s="17"/>
      <c r="O247" s="17"/>
      <c r="P247" s="17"/>
      <c r="Q247" s="17"/>
      <c r="R247" s="17"/>
      <c r="S247" s="17"/>
      <c r="T247" s="17"/>
      <c r="U247" s="17"/>
      <c r="V247" s="17"/>
      <c r="W247" s="17"/>
    </row>
    <row r="248" spans="1:47">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AB248" s="19">
        <f t="shared" ref="AB248:AT248" si="24">AC248-1</f>
        <v>30</v>
      </c>
      <c r="AC248" s="19">
        <f t="shared" si="24"/>
        <v>31</v>
      </c>
      <c r="AD248" s="19">
        <f t="shared" si="24"/>
        <v>32</v>
      </c>
      <c r="AE248" s="19">
        <f t="shared" si="24"/>
        <v>33</v>
      </c>
      <c r="AF248" s="19">
        <f t="shared" si="24"/>
        <v>34</v>
      </c>
      <c r="AG248" s="19">
        <f t="shared" si="24"/>
        <v>35</v>
      </c>
      <c r="AH248" s="19">
        <f t="shared" si="24"/>
        <v>36</v>
      </c>
      <c r="AI248" s="19">
        <f t="shared" si="24"/>
        <v>37</v>
      </c>
      <c r="AJ248" s="19">
        <f t="shared" si="24"/>
        <v>38</v>
      </c>
      <c r="AK248" s="19">
        <f t="shared" si="24"/>
        <v>39</v>
      </c>
      <c r="AL248" s="19">
        <f t="shared" si="24"/>
        <v>40</v>
      </c>
      <c r="AM248" s="19">
        <f t="shared" si="24"/>
        <v>41</v>
      </c>
      <c r="AN248" s="19">
        <f t="shared" si="24"/>
        <v>42</v>
      </c>
      <c r="AO248" s="19">
        <f t="shared" si="24"/>
        <v>43</v>
      </c>
      <c r="AP248" s="19">
        <f t="shared" si="24"/>
        <v>44</v>
      </c>
      <c r="AQ248" s="19">
        <f t="shared" si="24"/>
        <v>45</v>
      </c>
      <c r="AR248" s="19">
        <f t="shared" si="24"/>
        <v>46</v>
      </c>
      <c r="AS248" s="19">
        <f t="shared" si="24"/>
        <v>47</v>
      </c>
      <c r="AT248" s="19">
        <f t="shared" si="24"/>
        <v>48</v>
      </c>
      <c r="AU248" s="19">
        <f>VLOOKUP(AU249,Dates!$A:$D,2,FALSE)</f>
        <v>49</v>
      </c>
    </row>
    <row r="249" spans="1:47">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AB249" s="19" t="str">
        <f>IFERROR(VLOOKUP(AB248,Dates!$B:$D,3,FALSE),"")</f>
        <v>2Q19</v>
      </c>
      <c r="AC249" s="19" t="str">
        <f>IFERROR(VLOOKUP(AC248,Dates!$B:$D,3,FALSE),"")</f>
        <v>3Q19</v>
      </c>
      <c r="AD249" s="19" t="str">
        <f>IFERROR(VLOOKUP(AD248,Dates!$B:$D,3,FALSE),"")</f>
        <v>4Q19</v>
      </c>
      <c r="AE249" s="19" t="str">
        <f>IFERROR(VLOOKUP(AE248,Dates!$B:$D,3,FALSE),"")</f>
        <v>1Q20</v>
      </c>
      <c r="AF249" s="19" t="str">
        <f>IFERROR(VLOOKUP(AF248,Dates!$B:$D,3,FALSE),"")</f>
        <v>2Q20</v>
      </c>
      <c r="AG249" s="19" t="str">
        <f>IFERROR(VLOOKUP(AG248,Dates!$B:$D,3,FALSE),"")</f>
        <v>3Q20</v>
      </c>
      <c r="AH249" s="19" t="str">
        <f>IFERROR(VLOOKUP(AH248,Dates!$B:$D,3,FALSE),"")</f>
        <v>4Q20</v>
      </c>
      <c r="AI249" s="19" t="str">
        <f>IFERROR(VLOOKUP(AI248,Dates!$B:$D,3,FALSE),"")</f>
        <v>1Q21</v>
      </c>
      <c r="AJ249" s="19" t="str">
        <f>IFERROR(VLOOKUP(AJ248,Dates!$B:$D,3,FALSE),"")</f>
        <v>2Q21</v>
      </c>
      <c r="AK249" s="19" t="str">
        <f>IFERROR(VLOOKUP(AK248,Dates!$B:$D,3,FALSE),"")</f>
        <v>3Q21</v>
      </c>
      <c r="AL249" s="19" t="str">
        <f>IFERROR(VLOOKUP(AL248,Dates!$B:$D,3,FALSE),"")</f>
        <v>4Q21</v>
      </c>
      <c r="AM249" s="19" t="str">
        <f>IFERROR(VLOOKUP(AM248,Dates!$B:$D,3,FALSE),"")</f>
        <v>1Q22</v>
      </c>
      <c r="AN249" s="19" t="str">
        <f>IFERROR(VLOOKUP(AN248,Dates!$B:$D,3,FALSE),"")</f>
        <v>2Q22</v>
      </c>
      <c r="AO249" s="19" t="str">
        <f>IFERROR(VLOOKUP(AO248,Dates!$B:$D,3,FALSE),"")</f>
        <v>3Q22</v>
      </c>
      <c r="AP249" s="19" t="str">
        <f>IFERROR(VLOOKUP(AP248,Dates!$B:$D,3,FALSE),"")</f>
        <v>4Q22</v>
      </c>
      <c r="AQ249" s="19" t="str">
        <f>IFERROR(VLOOKUP(AQ248,Dates!$B:$D,3,FALSE),"")</f>
        <v>1Q23</v>
      </c>
      <c r="AR249" s="19" t="str">
        <f>IFERROR(VLOOKUP(AR248,Dates!$B:$D,3,FALSE),"")</f>
        <v>2Q23</v>
      </c>
      <c r="AS249" s="19" t="str">
        <f>IFERROR(VLOOKUP(AS248,Dates!$B:$D,3,FALSE),"")</f>
        <v>3Q23</v>
      </c>
      <c r="AT249" s="19" t="str">
        <f>IFERROR(VLOOKUP(AT248,Dates!$B:$D,3,FALSE),"")</f>
        <v>4Q23</v>
      </c>
      <c r="AU249" s="20" t="str">
        <f>$G$3</f>
        <v>1Q24</v>
      </c>
    </row>
    <row r="250" spans="1:47">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AA250" s="21" t="str">
        <f>'Reported Group Highlights'!A141</f>
        <v>Regulatory fee (% YoY)</v>
      </c>
      <c r="AB250" s="22">
        <f>IFERROR(INDEX('Reported Group Highlights'!$A:$AAU,MATCH($AA250,'Reported Group Highlights'!$A:$A,0),MATCH(AB249,'Reported Group Highlights'!$1:$1,0)),"")</f>
        <v>4.5779685264663916E-2</v>
      </c>
      <c r="AC250" s="22">
        <f>IFERROR(INDEX('Reported Group Highlights'!$A:$AAU,MATCH($AA250,'Reported Group Highlights'!$A:$A,0),MATCH(AC249,'Reported Group Highlights'!$1:$1,0)),"")</f>
        <v>2.6717984604618605E-2</v>
      </c>
      <c r="AD250" s="22">
        <f>IFERROR(INDEX('Reported Group Highlights'!$A:$AAU,MATCH($AA250,'Reported Group Highlights'!$A:$A,0),MATCH(AD249,'Reported Group Highlights'!$1:$1,0)),"")</f>
        <v>2.7478873239436652E-2</v>
      </c>
      <c r="AE250" s="22">
        <f>IFERROR(INDEX('Reported Group Highlights'!$A:$AAU,MATCH($AA250,'Reported Group Highlights'!$A:$A,0),MATCH(AE249,'Reported Group Highlights'!$1:$1,0)),"")</f>
        <v>4.1757818902183885E-3</v>
      </c>
      <c r="AF250" s="22">
        <f>IFERROR(INDEX('Reported Group Highlights'!$A:$AAU,MATCH($AA250,'Reported Group Highlights'!$A:$A,0),MATCH(AF249,'Reported Group Highlights'!$1:$1,0)),"")</f>
        <v>-0.12380300957592338</v>
      </c>
      <c r="AG250" s="22">
        <f>IFERROR(INDEX('Reported Group Highlights'!$A:$AAU,MATCH($AA250,'Reported Group Highlights'!$A:$A,0),MATCH(AG249,'Reported Group Highlights'!$1:$1,0)),"")</f>
        <v>-7.6459602775392321E-2</v>
      </c>
      <c r="AH250" s="22">
        <f>IFERROR(INDEX('Reported Group Highlights'!$A:$AAU,MATCH($AA250,'Reported Group Highlights'!$A:$A,0),MATCH(AH249,'Reported Group Highlights'!$1:$1,0)),"")</f>
        <v>-0.13320585050239198</v>
      </c>
      <c r="AI250" s="22">
        <f>IFERROR(INDEX('Reported Group Highlights'!$A:$AAU,MATCH($AA250,'Reported Group Highlights'!$A:$A,0),MATCH(AI249,'Reported Group Highlights'!$1:$1,0)),"")</f>
        <v>-3.4196950020934036E-2</v>
      </c>
      <c r="AJ250" s="22">
        <f>IFERROR(INDEX('Reported Group Highlights'!$A:$AAU,MATCH($AA250,'Reported Group Highlights'!$A:$A,0),MATCH(AJ249,'Reported Group Highlights'!$1:$1,0)),"")</f>
        <v>5.1522248243559776E-2</v>
      </c>
      <c r="AK250" s="22">
        <f>IFERROR(INDEX('Reported Group Highlights'!$A:$AAU,MATCH($AA250,'Reported Group Highlights'!$A:$A,0),MATCH(AK249,'Reported Group Highlights'!$1:$1,0)),"")</f>
        <v>-7.3800738007379074E-4</v>
      </c>
      <c r="AL250" s="22">
        <f>IFERROR(INDEX('Reported Group Highlights'!$A:$AAU,MATCH($AA250,'Reported Group Highlights'!$A:$A,0),MATCH(AL249,'Reported Group Highlights'!$1:$1,0)),"")</f>
        <v>-5.2899175278926513E-3</v>
      </c>
      <c r="AM250" s="22">
        <f>IFERROR(INDEX('Reported Group Highlights'!$A:$AAU,MATCH($AA250,'Reported Group Highlights'!$A:$A,0),MATCH(AM249,'Reported Group Highlights'!$1:$1,0)),"")</f>
        <v>-3.2035268185157673E-3</v>
      </c>
      <c r="AN250" s="22">
        <f>IFERROR(INDEX('Reported Group Highlights'!$A:$AAU,MATCH($AA250,'Reported Group Highlights'!$A:$A,0),MATCH(AN249,'Reported Group Highlights'!$1:$1,0)),"")</f>
        <v>2.0044543429844186E-2</v>
      </c>
      <c r="AO250" s="22">
        <f>IFERROR(INDEX('Reported Group Highlights'!$A:$AAU,MATCH($AA250,'Reported Group Highlights'!$A:$A,0),MATCH(AO249,'Reported Group Highlights'!$1:$1,0)),"")</f>
        <v>1.903249630723769E-2</v>
      </c>
      <c r="AP250" s="22">
        <f>IFERROR(INDEX('Reported Group Highlights'!$A:$AAU,MATCH($AA250,'Reported Group Highlights'!$A:$A,0),MATCH(AP249,'Reported Group Highlights'!$1:$1,0)),"")</f>
        <v>0.10638483918663244</v>
      </c>
      <c r="AQ250" s="22">
        <f>IFERROR(INDEX('Reported Group Highlights'!$A:$AAU,MATCH($AA250,'Reported Group Highlights'!$A:$A,0),MATCH(AQ249,'Reported Group Highlights'!$1:$1,0)),"")</f>
        <v>2.7258521052010654E-2</v>
      </c>
      <c r="AR250" s="22">
        <f>IFERROR(INDEX('Reported Group Highlights'!$A:$AAU,MATCH($AA250,'Reported Group Highlights'!$A:$A,0),MATCH(AR249,'Reported Group Highlights'!$1:$1,0)),"")</f>
        <v>1.0618631732168815E-2</v>
      </c>
      <c r="AS250" s="22">
        <f>IFERROR(INDEX('Reported Group Highlights'!$A:$AAU,MATCH($AA250,'Reported Group Highlights'!$A:$A,0),MATCH(AS249,'Reported Group Highlights'!$1:$1,0)),"")</f>
        <v>2.1344137066322766E-2</v>
      </c>
      <c r="AT250" s="22">
        <f>IFERROR(INDEX('Reported Group Highlights'!$A:$AAU,MATCH($AA250,'Reported Group Highlights'!$A:$A,0),MATCH(AT249,'Reported Group Highlights'!$1:$1,0)),"")</f>
        <v>8.4199711167472602E-2</v>
      </c>
      <c r="AU250" s="22">
        <f>IFERROR(INDEX('Reported Group Highlights'!$A:$AAU,MATCH($AA250,'Reported Group Highlights'!$A:$A,0),MATCH(AU249,'Reported Group Highlights'!$1:$1,0)),"")</f>
        <v>0.13458475050587682</v>
      </c>
    </row>
    <row r="251" spans="1:47">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AA251" s="21" t="str">
        <f>'Reported Group Highlights'!A142</f>
        <v>Network operating expenses (% YoY)</v>
      </c>
      <c r="AB251" s="22">
        <f>IFERROR(INDEX('Reported Group Highlights'!$A:$AAU,MATCH($AA251,'Reported Group Highlights'!$A:$A,0),MATCH(AB249,'Reported Group Highlights'!$1:$1,0)),"")</f>
        <v>6.4108155255124366E-2</v>
      </c>
      <c r="AC251" s="22">
        <f>IFERROR(INDEX('Reported Group Highlights'!$A:$AAU,MATCH($AA251,'Reported Group Highlights'!$A:$A,0),MATCH(AC249,'Reported Group Highlights'!$1:$1,0)),"")</f>
        <v>2.6737651731317591E-2</v>
      </c>
      <c r="AD251" s="22">
        <f>IFERROR(INDEX('Reported Group Highlights'!$A:$AAU,MATCH($AA251,'Reported Group Highlights'!$A:$A,0),MATCH(AD249,'Reported Group Highlights'!$1:$1,0)),"")</f>
        <v>-9.9722101547651265E-3</v>
      </c>
      <c r="AE251" s="22">
        <f>IFERROR(INDEX('Reported Group Highlights'!$A:$AAU,MATCH($AA251,'Reported Group Highlights'!$A:$A,0),MATCH(AE249,'Reported Group Highlights'!$1:$1,0)),"")</f>
        <v>-0.42297542795197651</v>
      </c>
      <c r="AF251" s="22">
        <f>IFERROR(INDEX('Reported Group Highlights'!$A:$AAU,MATCH($AA251,'Reported Group Highlights'!$A:$A,0),MATCH(AF249,'Reported Group Highlights'!$1:$1,0)),"")</f>
        <v>-0.36024590163934422</v>
      </c>
      <c r="AG251" s="22">
        <f>IFERROR(INDEX('Reported Group Highlights'!$A:$AAU,MATCH($AA251,'Reported Group Highlights'!$A:$A,0),MATCH(AG249,'Reported Group Highlights'!$1:$1,0)),"")</f>
        <v>-0.38631651693158253</v>
      </c>
      <c r="AH251" s="22">
        <f>IFERROR(INDEX('Reported Group Highlights'!$A:$AAU,MATCH($AA251,'Reported Group Highlights'!$A:$A,0),MATCH(AH249,'Reported Group Highlights'!$1:$1,0)),"")</f>
        <v>-0.36620203370162407</v>
      </c>
      <c r="AI251" s="22">
        <f>IFERROR(INDEX('Reported Group Highlights'!$A:$AAU,MATCH($AA251,'Reported Group Highlights'!$A:$A,0),MATCH(AI249,'Reported Group Highlights'!$1:$1,0)),"")</f>
        <v>0.18857277216082768</v>
      </c>
      <c r="AJ251" s="22">
        <f>IFERROR(INDEX('Reported Group Highlights'!$A:$AAU,MATCH($AA251,'Reported Group Highlights'!$A:$A,0),MATCH(AJ249,'Reported Group Highlights'!$1:$1,0)),"")</f>
        <v>-1.4520606448857554E-2</v>
      </c>
      <c r="AK251" s="22">
        <f>IFERROR(INDEX('Reported Group Highlights'!$A:$AAU,MATCH($AA251,'Reported Group Highlights'!$A:$A,0),MATCH(AK249,'Reported Group Highlights'!$1:$1,0)),"")</f>
        <v>2.1533728850801959E-2</v>
      </c>
      <c r="AL251" s="22">
        <f>IFERROR(INDEX('Reported Group Highlights'!$A:$AAU,MATCH($AA251,'Reported Group Highlights'!$A:$A,0),MATCH(AL249,'Reported Group Highlights'!$1:$1,0)),"")</f>
        <v>4.029532669839897E-2</v>
      </c>
      <c r="AM251" s="22">
        <f>IFERROR(INDEX('Reported Group Highlights'!$A:$AAU,MATCH($AA251,'Reported Group Highlights'!$A:$A,0),MATCH(AM249,'Reported Group Highlights'!$1:$1,0)),"")</f>
        <v>-4.7260138476755587E-2</v>
      </c>
      <c r="AN251" s="22">
        <f>IFERROR(INDEX('Reported Group Highlights'!$A:$AAU,MATCH($AA251,'Reported Group Highlights'!$A:$A,0),MATCH(AN249,'Reported Group Highlights'!$1:$1,0)),"")</f>
        <v>4.5503791982665298E-2</v>
      </c>
      <c r="AO251" s="22">
        <f>IFERROR(INDEX('Reported Group Highlights'!$A:$AAU,MATCH($AA251,'Reported Group Highlights'!$A:$A,0),MATCH(AO249,'Reported Group Highlights'!$1:$1,0)),"")</f>
        <v>0.10903635190363525</v>
      </c>
      <c r="AP251" s="22">
        <f>IFERROR(INDEX('Reported Group Highlights'!$A:$AAU,MATCH($AA251,'Reported Group Highlights'!$A:$A,0),MATCH(AP249,'Reported Group Highlights'!$1:$1,0)),"")</f>
        <v>9.7552225396168479E-2</v>
      </c>
      <c r="AQ251" s="22">
        <f>IFERROR(INDEX('Reported Group Highlights'!$A:$AAU,MATCH($AA251,'Reported Group Highlights'!$A:$A,0),MATCH(AQ249,'Reported Group Highlights'!$1:$1,0)),"")</f>
        <v>9.6538693133448206E-2</v>
      </c>
      <c r="AR251" s="22">
        <f>IFERROR(INDEX('Reported Group Highlights'!$A:$AAU,MATCH($AA251,'Reported Group Highlights'!$A:$A,0),MATCH(AR249,'Reported Group Highlights'!$1:$1,0)),"")</f>
        <v>0.15927875647668399</v>
      </c>
      <c r="AS251" s="22">
        <f>IFERROR(INDEX('Reported Group Highlights'!$A:$AAU,MATCH($AA251,'Reported Group Highlights'!$A:$A,0),MATCH(AS249,'Reported Group Highlights'!$1:$1,0)),"")</f>
        <v>4.6098554862284313E-2</v>
      </c>
      <c r="AT251" s="22">
        <f>IFERROR(INDEX('Reported Group Highlights'!$A:$AAU,MATCH($AA251,'Reported Group Highlights'!$A:$A,0),MATCH(AT249,'Reported Group Highlights'!$1:$1,0)),"")</f>
        <v>5.3000587421598189E-2</v>
      </c>
      <c r="AU251" s="22">
        <f>IFERROR(INDEX('Reported Group Highlights'!$A:$AAU,MATCH($AA251,'Reported Group Highlights'!$A:$A,0),MATCH(AU249,'Reported Group Highlights'!$1:$1,0)),"")</f>
        <v>0.11529547210397961</v>
      </c>
    </row>
    <row r="252" spans="1:47">
      <c r="A252" s="17"/>
      <c r="B252" s="17"/>
      <c r="C252" s="17"/>
      <c r="D252" s="17"/>
      <c r="E252" s="17"/>
      <c r="F252" s="17"/>
      <c r="G252" s="17"/>
      <c r="H252" s="17"/>
      <c r="I252" s="17"/>
      <c r="J252" s="17"/>
      <c r="K252" s="17"/>
      <c r="L252" s="17"/>
      <c r="M252" s="17"/>
      <c r="N252" s="17"/>
      <c r="O252" s="17"/>
      <c r="P252" s="17"/>
      <c r="Q252" s="17"/>
      <c r="R252" s="17"/>
      <c r="S252" s="17"/>
      <c r="T252" s="17"/>
      <c r="U252" s="17"/>
      <c r="V252" s="17"/>
      <c r="W252" s="17"/>
    </row>
    <row r="253" spans="1:47">
      <c r="A253" s="17"/>
      <c r="B253" s="17"/>
      <c r="C253" s="17"/>
      <c r="D253" s="17"/>
      <c r="E253" s="17"/>
      <c r="F253" s="17"/>
      <c r="G253" s="17"/>
      <c r="H253" s="17"/>
      <c r="I253" s="17"/>
      <c r="J253" s="17"/>
      <c r="K253" s="17"/>
      <c r="L253" s="17"/>
      <c r="M253" s="17"/>
      <c r="N253" s="17"/>
      <c r="O253" s="17"/>
      <c r="P253" s="17"/>
      <c r="Q253" s="17"/>
      <c r="R253" s="17"/>
      <c r="S253" s="17"/>
      <c r="T253" s="17"/>
      <c r="U253" s="17"/>
      <c r="V253" s="17"/>
      <c r="W253" s="17"/>
    </row>
    <row r="254" spans="1:47">
      <c r="A254" s="17"/>
      <c r="B254" s="17"/>
      <c r="C254" s="17"/>
      <c r="D254" s="17"/>
      <c r="E254" s="17"/>
      <c r="F254" s="17"/>
      <c r="G254" s="17"/>
      <c r="H254" s="17"/>
      <c r="I254" s="17"/>
      <c r="J254" s="17"/>
      <c r="K254" s="17"/>
      <c r="L254" s="17"/>
      <c r="M254" s="17"/>
      <c r="N254" s="17"/>
      <c r="O254" s="17"/>
      <c r="P254" s="17"/>
      <c r="Q254" s="17"/>
      <c r="R254" s="17"/>
      <c r="S254" s="17"/>
      <c r="T254" s="17"/>
      <c r="U254" s="17"/>
      <c r="V254" s="17"/>
      <c r="W254" s="17"/>
    </row>
    <row r="255" spans="1:47">
      <c r="A255" s="17"/>
      <c r="B255" s="17"/>
      <c r="C255" s="17"/>
      <c r="D255" s="17"/>
      <c r="E255" s="17"/>
      <c r="F255" s="17"/>
      <c r="G255" s="17"/>
      <c r="H255" s="17"/>
      <c r="I255" s="17"/>
      <c r="J255" s="17"/>
      <c r="K255" s="17"/>
      <c r="L255" s="17"/>
      <c r="M255" s="17"/>
      <c r="N255" s="17"/>
      <c r="O255" s="17"/>
      <c r="P255" s="17"/>
      <c r="Q255" s="17"/>
      <c r="R255" s="17"/>
      <c r="S255" s="17"/>
      <c r="T255" s="17"/>
      <c r="U255" s="17"/>
      <c r="V255" s="17"/>
      <c r="W255" s="17"/>
    </row>
    <row r="256" spans="1:47">
      <c r="A256" s="58" t="s">
        <v>33</v>
      </c>
      <c r="B256" s="58" t="s">
        <v>206</v>
      </c>
      <c r="C256" s="58"/>
      <c r="D256" s="58"/>
      <c r="E256" s="58"/>
      <c r="F256" s="58"/>
      <c r="G256" s="58"/>
      <c r="H256" s="58"/>
      <c r="I256" s="58"/>
      <c r="J256" s="58"/>
      <c r="K256" s="58" t="s">
        <v>34</v>
      </c>
      <c r="L256" s="58" t="s">
        <v>207</v>
      </c>
      <c r="M256" s="58"/>
      <c r="N256" s="58"/>
      <c r="O256" s="58"/>
      <c r="P256" s="58"/>
      <c r="Q256" s="58"/>
      <c r="R256" s="58"/>
      <c r="S256" s="58"/>
      <c r="T256" s="58"/>
      <c r="U256" s="17"/>
      <c r="V256" s="17"/>
      <c r="W256" s="17"/>
    </row>
    <row r="257" spans="1:47">
      <c r="A257" s="17"/>
      <c r="B257" s="17"/>
      <c r="C257" s="17"/>
      <c r="D257" s="17"/>
      <c r="E257" s="17"/>
      <c r="F257" s="17"/>
      <c r="G257" s="17"/>
      <c r="H257" s="17"/>
      <c r="I257" s="17"/>
      <c r="J257" s="17"/>
      <c r="K257" s="17"/>
      <c r="L257" s="17"/>
      <c r="M257" s="17"/>
      <c r="N257" s="17"/>
      <c r="O257" s="17"/>
      <c r="P257" s="17"/>
      <c r="Q257" s="17"/>
      <c r="R257" s="17"/>
      <c r="S257" s="17"/>
      <c r="T257" s="17"/>
      <c r="U257" s="17"/>
      <c r="V257" s="17"/>
      <c r="W257" s="17"/>
    </row>
    <row r="258" spans="1:47">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AB258" s="19">
        <f t="shared" ref="AB258:AT258" si="25">AC258-1</f>
        <v>30</v>
      </c>
      <c r="AC258" s="19">
        <f t="shared" si="25"/>
        <v>31</v>
      </c>
      <c r="AD258" s="19">
        <f t="shared" si="25"/>
        <v>32</v>
      </c>
      <c r="AE258" s="19">
        <f t="shared" si="25"/>
        <v>33</v>
      </c>
      <c r="AF258" s="19">
        <f t="shared" si="25"/>
        <v>34</v>
      </c>
      <c r="AG258" s="19">
        <f t="shared" si="25"/>
        <v>35</v>
      </c>
      <c r="AH258" s="19">
        <f t="shared" si="25"/>
        <v>36</v>
      </c>
      <c r="AI258" s="19">
        <f t="shared" si="25"/>
        <v>37</v>
      </c>
      <c r="AJ258" s="19">
        <f t="shared" si="25"/>
        <v>38</v>
      </c>
      <c r="AK258" s="19">
        <f t="shared" si="25"/>
        <v>39</v>
      </c>
      <c r="AL258" s="19">
        <f t="shared" si="25"/>
        <v>40</v>
      </c>
      <c r="AM258" s="19">
        <f t="shared" si="25"/>
        <v>41</v>
      </c>
      <c r="AN258" s="19">
        <f t="shared" si="25"/>
        <v>42</v>
      </c>
      <c r="AO258" s="19">
        <f t="shared" si="25"/>
        <v>43</v>
      </c>
      <c r="AP258" s="19">
        <f t="shared" si="25"/>
        <v>44</v>
      </c>
      <c r="AQ258" s="19">
        <f t="shared" si="25"/>
        <v>45</v>
      </c>
      <c r="AR258" s="19">
        <f t="shared" si="25"/>
        <v>46</v>
      </c>
      <c r="AS258" s="19">
        <f t="shared" si="25"/>
        <v>47</v>
      </c>
      <c r="AT258" s="19">
        <f t="shared" si="25"/>
        <v>48</v>
      </c>
      <c r="AU258" s="19">
        <f>VLOOKUP(AU259,Dates!$A:$D,2,FALSE)</f>
        <v>49</v>
      </c>
    </row>
    <row r="259" spans="1:47">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AB259" s="19" t="str">
        <f>IFERROR(VLOOKUP(AB258,Dates!$B:$D,3,FALSE),"")</f>
        <v>2Q19</v>
      </c>
      <c r="AC259" s="19" t="str">
        <f>IFERROR(VLOOKUP(AC258,Dates!$B:$D,3,FALSE),"")</f>
        <v>3Q19</v>
      </c>
      <c r="AD259" s="19" t="str">
        <f>IFERROR(VLOOKUP(AD258,Dates!$B:$D,3,FALSE),"")</f>
        <v>4Q19</v>
      </c>
      <c r="AE259" s="19" t="str">
        <f>IFERROR(VLOOKUP(AE258,Dates!$B:$D,3,FALSE),"")</f>
        <v>1Q20</v>
      </c>
      <c r="AF259" s="19" t="str">
        <f>IFERROR(VLOOKUP(AF258,Dates!$B:$D,3,FALSE),"")</f>
        <v>2Q20</v>
      </c>
      <c r="AG259" s="19" t="str">
        <f>IFERROR(VLOOKUP(AG258,Dates!$B:$D,3,FALSE),"")</f>
        <v>3Q20</v>
      </c>
      <c r="AH259" s="19" t="str">
        <f>IFERROR(VLOOKUP(AH258,Dates!$B:$D,3,FALSE),"")</f>
        <v>4Q20</v>
      </c>
      <c r="AI259" s="19" t="str">
        <f>IFERROR(VLOOKUP(AI258,Dates!$B:$D,3,FALSE),"")</f>
        <v>1Q21</v>
      </c>
      <c r="AJ259" s="19" t="str">
        <f>IFERROR(VLOOKUP(AJ258,Dates!$B:$D,3,FALSE),"")</f>
        <v>2Q21</v>
      </c>
      <c r="AK259" s="19" t="str">
        <f>IFERROR(VLOOKUP(AK258,Dates!$B:$D,3,FALSE),"")</f>
        <v>3Q21</v>
      </c>
      <c r="AL259" s="19" t="str">
        <f>IFERROR(VLOOKUP(AL258,Dates!$B:$D,3,FALSE),"")</f>
        <v>4Q21</v>
      </c>
      <c r="AM259" s="19" t="str">
        <f>IFERROR(VLOOKUP(AM258,Dates!$B:$D,3,FALSE),"")</f>
        <v>1Q22</v>
      </c>
      <c r="AN259" s="19" t="str">
        <f>IFERROR(VLOOKUP(AN258,Dates!$B:$D,3,FALSE),"")</f>
        <v>2Q22</v>
      </c>
      <c r="AO259" s="19" t="str">
        <f>IFERROR(VLOOKUP(AO258,Dates!$B:$D,3,FALSE),"")</f>
        <v>3Q22</v>
      </c>
      <c r="AP259" s="19" t="str">
        <f>IFERROR(VLOOKUP(AP258,Dates!$B:$D,3,FALSE),"")</f>
        <v>4Q22</v>
      </c>
      <c r="AQ259" s="19" t="str">
        <f>IFERROR(VLOOKUP(AQ258,Dates!$B:$D,3,FALSE),"")</f>
        <v>1Q23</v>
      </c>
      <c r="AR259" s="19" t="str">
        <f>IFERROR(VLOOKUP(AR258,Dates!$B:$D,3,FALSE),"")</f>
        <v>2Q23</v>
      </c>
      <c r="AS259" s="19" t="str">
        <f>IFERROR(VLOOKUP(AS258,Dates!$B:$D,3,FALSE),"")</f>
        <v>3Q23</v>
      </c>
      <c r="AT259" s="19" t="str">
        <f>IFERROR(VLOOKUP(AT258,Dates!$B:$D,3,FALSE),"")</f>
        <v>4Q23</v>
      </c>
      <c r="AU259" s="20" t="str">
        <f>$G$3</f>
        <v>1Q24</v>
      </c>
    </row>
    <row r="260" spans="1:47">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AA260" s="21" t="str">
        <f>'Reported Group Balance Sheet'!A4</f>
        <v>Capex (excluding spectrum)</v>
      </c>
      <c r="AB260" s="23">
        <f>IFERROR(INDEX('Reported Group Balance Sheet'!$A:$AAU,MATCH($AA260,'Reported Group Balance Sheet'!$A:$A,0),MATCH(AB259,'Reported Group Balance Sheet'!$1:$1,0)),"")</f>
        <v>10142</v>
      </c>
      <c r="AC260" s="23">
        <f>IFERROR(INDEX('Reported Group Balance Sheet'!$A:$AAU,MATCH($AA260,'Reported Group Balance Sheet'!$A:$A,0),MATCH(AC259,'Reported Group Balance Sheet'!$1:$1,0)),"")</f>
        <v>2554</v>
      </c>
      <c r="AD260" s="23">
        <f>IFERROR(INDEX('Reported Group Balance Sheet'!$A:$AAU,MATCH($AA260,'Reported Group Balance Sheet'!$A:$A,0),MATCH(AD259,'Reported Group Balance Sheet'!$1:$1,0)),"")</f>
        <v>7210</v>
      </c>
      <c r="AE260" s="23">
        <f>IFERROR(INDEX('Reported Group Balance Sheet'!$A:$AAU,MATCH($AA260,'Reported Group Balance Sheet'!$A:$A,0),MATCH(AE259,'Reported Group Balance Sheet'!$1:$1,0)),"")</f>
        <v>5896</v>
      </c>
      <c r="AF260" s="23">
        <f>IFERROR(INDEX('Reported Group Balance Sheet'!$A:$AAU,MATCH($AA260,'Reported Group Balance Sheet'!$A:$A,0),MATCH(AF259,'Reported Group Balance Sheet'!$1:$1,0)),"")</f>
        <v>6765</v>
      </c>
      <c r="AG260" s="23">
        <f>IFERROR(INDEX('Reported Group Balance Sheet'!$A:$AAU,MATCH($AA260,'Reported Group Balance Sheet'!$A:$A,0),MATCH(AG259,'Reported Group Balance Sheet'!$1:$1,0)),"")</f>
        <v>5379</v>
      </c>
      <c r="AH260" s="23">
        <f>IFERROR(INDEX('Reported Group Balance Sheet'!$A:$AAU,MATCH($AA260,'Reported Group Balance Sheet'!$A:$A,0),MATCH(AH259,'Reported Group Balance Sheet'!$1:$1,0)),"")</f>
        <v>10017</v>
      </c>
      <c r="AI260" s="23">
        <f>IFERROR(INDEX('Reported Group Balance Sheet'!$A:$AAU,MATCH($AA260,'Reported Group Balance Sheet'!$A:$A,0),MATCH(AI259,'Reported Group Balance Sheet'!$1:$1,0)),"")</f>
        <v>5304</v>
      </c>
      <c r="AJ260" s="23">
        <f>IFERROR(INDEX('Reported Group Balance Sheet'!$A:$AAU,MATCH($AA260,'Reported Group Balance Sheet'!$A:$A,0),MATCH(AJ259,'Reported Group Balance Sheet'!$1:$1,0)),"")</f>
        <v>5689</v>
      </c>
      <c r="AK260" s="23">
        <f>IFERROR(INDEX('Reported Group Balance Sheet'!$A:$AAU,MATCH($AA260,'Reported Group Balance Sheet'!$A:$A,0),MATCH(AK259,'Reported Group Balance Sheet'!$1:$1,0)),"")</f>
        <v>7058</v>
      </c>
      <c r="AL260" s="23">
        <f>IFERROR(INDEX('Reported Group Balance Sheet'!$A:$AAU,MATCH($AA260,'Reported Group Balance Sheet'!$A:$A,0),MATCH(AL259,'Reported Group Balance Sheet'!$1:$1,0)),"")</f>
        <v>7735</v>
      </c>
      <c r="AM260" s="23">
        <f>IFERROR(INDEX('Reported Group Balance Sheet'!$A:$AAU,MATCH($AA260,'Reported Group Balance Sheet'!$A:$A,0),MATCH(AM259,'Reported Group Balance Sheet'!$1:$1,0)),"")</f>
        <v>7696</v>
      </c>
      <c r="AN260" s="23">
        <f>IFERROR(INDEX('Reported Group Balance Sheet'!$A:$AAU,MATCH($AA260,'Reported Group Balance Sheet'!$A:$A,0),MATCH(AN259,'Reported Group Balance Sheet'!$1:$1,0)),"")</f>
        <v>6759</v>
      </c>
      <c r="AO260" s="23">
        <f>IFERROR(INDEX('Reported Group Balance Sheet'!$A:$AAU,MATCH($AA260,'Reported Group Balance Sheet'!$A:$A,0),MATCH(AO259,'Reported Group Balance Sheet'!$1:$1,0)),"")</f>
        <v>8349</v>
      </c>
      <c r="AP260" s="23">
        <f>IFERROR(INDEX('Reported Group Balance Sheet'!$A:$AAU,MATCH($AA260,'Reported Group Balance Sheet'!$A:$A,0),MATCH(AP259,'Reported Group Balance Sheet'!$1:$1,0)),"")</f>
        <v>9415</v>
      </c>
      <c r="AQ260" s="23">
        <f>IFERROR(INDEX('Reported Group Balance Sheet'!$A:$AAU,MATCH($AA260,'Reported Group Balance Sheet'!$A:$A,0),MATCH(AQ259,'Reported Group Balance Sheet'!$1:$1,0)),"")</f>
        <v>7684</v>
      </c>
      <c r="AR260" s="23">
        <f>IFERROR(INDEX('Reported Group Balance Sheet'!$A:$AAU,MATCH($AA260,'Reported Group Balance Sheet'!$A:$A,0),MATCH(AR259,'Reported Group Balance Sheet'!$1:$1,0)),"")</f>
        <v>8172</v>
      </c>
      <c r="AS260" s="23">
        <f>IFERROR(INDEX('Reported Group Balance Sheet'!$A:$AAU,MATCH($AA260,'Reported Group Balance Sheet'!$A:$A,0),MATCH(AS259,'Reported Group Balance Sheet'!$1:$1,0)),"")</f>
        <v>8434</v>
      </c>
      <c r="AT260" s="23">
        <f>IFERROR(INDEX('Reported Group Balance Sheet'!$A:$AAU,MATCH($AA260,'Reported Group Balance Sheet'!$A:$A,0),MATCH(AT259,'Reported Group Balance Sheet'!$1:$1,0)),"")</f>
        <v>12798</v>
      </c>
      <c r="AU260" s="23">
        <f>IFERROR(INDEX('Reported Group Balance Sheet'!$A:$AAU,MATCH($AA260,'Reported Group Balance Sheet'!$A:$A,0),MATCH(AU259,'Reported Group Balance Sheet'!$1:$1,0)),"")</f>
        <v>7071</v>
      </c>
    </row>
    <row r="261" spans="1:47">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AA261" s="21" t="str">
        <f>'Reported Group Balance Sheet'!A13</f>
        <v>Capex as % of sales (ex-IC)</v>
      </c>
      <c r="AB261" s="25">
        <f>IFERROR(INDEX('Reported Group Balance Sheet'!$A:$AAU,MATCH($AA261,'Reported Group Balance Sheet'!$A:$A,0),MATCH(AB259,'Reported Group Balance Sheet'!$1:$1,0)),"")</f>
        <v>0.29392969394157636</v>
      </c>
      <c r="AC261" s="25">
        <f>IFERROR(INDEX('Reported Group Balance Sheet'!$A:$AAU,MATCH($AA261,'Reported Group Balance Sheet'!$A:$A,0),MATCH(AC259,'Reported Group Balance Sheet'!$1:$1,0)),"")</f>
        <v>7.4111716738866837E-2</v>
      </c>
      <c r="AD261" s="25">
        <f>IFERROR(INDEX('Reported Group Balance Sheet'!$A:$AAU,MATCH($AA261,'Reported Group Balance Sheet'!$A:$A,0),MATCH(AD259,'Reported Group Balance Sheet'!$1:$1,0)),"")</f>
        <v>0.20861278573586209</v>
      </c>
      <c r="AE261" s="25">
        <f>IFERROR(INDEX('Reported Group Balance Sheet'!$A:$AAU,MATCH($AA261,'Reported Group Balance Sheet'!$A:$A,0),MATCH(AE259,'Reported Group Balance Sheet'!$1:$1,0)),"")</f>
        <v>0.17818071925052886</v>
      </c>
      <c r="AF261" s="25">
        <f>IFERROR(INDEX('Reported Group Balance Sheet'!$A:$AAU,MATCH($AA261,'Reported Group Balance Sheet'!$A:$A,0),MATCH(AF259,'Reported Group Balance Sheet'!$1:$1,0)),"")</f>
        <v>0.20954003407155025</v>
      </c>
      <c r="AG261" s="25">
        <f>IFERROR(INDEX('Reported Group Balance Sheet'!$A:$AAU,MATCH($AA261,'Reported Group Balance Sheet'!$A:$A,0),MATCH(AG259,'Reported Group Balance Sheet'!$1:$1,0)),"")</f>
        <v>0.16741363211951446</v>
      </c>
      <c r="AH261" s="25">
        <f>IFERROR(INDEX('Reported Group Balance Sheet'!$A:$AAU,MATCH($AA261,'Reported Group Balance Sheet'!$A:$A,0),MATCH(AH259,'Reported Group Balance Sheet'!$1:$1,0)),"")</f>
        <v>0.31215798802849032</v>
      </c>
      <c r="AI261" s="25">
        <f>IFERROR(INDEX('Reported Group Balance Sheet'!$A:$AAU,MATCH($AA261,'Reported Group Balance Sheet'!$A:$A,0),MATCH(AI259,'Reported Group Balance Sheet'!$1:$1,0)),"")</f>
        <v>0.16357748650732459</v>
      </c>
      <c r="AJ261" s="25">
        <f>IFERROR(INDEX('Reported Group Balance Sheet'!$A:$AAU,MATCH($AA261,'Reported Group Balance Sheet'!$A:$A,0),MATCH(AJ259,'Reported Group Balance Sheet'!$1:$1,0)),"")</f>
        <v>0.17584149847000277</v>
      </c>
      <c r="AK261" s="25">
        <f>IFERROR(INDEX('Reported Group Balance Sheet'!$A:$AAU,MATCH($AA261,'Reported Group Balance Sheet'!$A:$A,0),MATCH(AK259,'Reported Group Balance Sheet'!$1:$1,0)),"")</f>
        <v>0.21520260999481661</v>
      </c>
      <c r="AL261" s="25">
        <f>IFERROR(INDEX('Reported Group Balance Sheet'!$A:$AAU,MATCH($AA261,'Reported Group Balance Sheet'!$A:$A,0),MATCH(AL259,'Reported Group Balance Sheet'!$1:$1,0)),"")</f>
        <v>0.23161040345424386</v>
      </c>
      <c r="AM261" s="25">
        <f>IFERROR(INDEX('Reported Group Balance Sheet'!$A:$AAU,MATCH($AA261,'Reported Group Balance Sheet'!$A:$A,0),MATCH(AM259,'Reported Group Balance Sheet'!$1:$1,0)),"")</f>
        <v>0.23484765722983517</v>
      </c>
      <c r="AN261" s="25">
        <f>IFERROR(INDEX('Reported Group Balance Sheet'!$A:$AAU,MATCH($AA261,'Reported Group Balance Sheet'!$A:$A,0),MATCH(AN259,'Reported Group Balance Sheet'!$1:$1,0)),"")</f>
        <v>0.2030156489352116</v>
      </c>
      <c r="AO261" s="25">
        <f>IFERROR(INDEX('Reported Group Balance Sheet'!$A:$AAU,MATCH($AA261,'Reported Group Balance Sheet'!$A:$A,0),MATCH(AO259,'Reported Group Balance Sheet'!$1:$1,0)),"")</f>
        <v>0.25200724418955628</v>
      </c>
      <c r="AP261" s="25">
        <f>IFERROR(INDEX('Reported Group Balance Sheet'!$A:$AAU,MATCH($AA261,'Reported Group Balance Sheet'!$A:$A,0),MATCH(AP259,'Reported Group Balance Sheet'!$1:$1,0)),"")</f>
        <v>0.27821956029784711</v>
      </c>
      <c r="AQ261" s="25">
        <f>IFERROR(INDEX('Reported Group Balance Sheet'!$A:$AAU,MATCH($AA261,'Reported Group Balance Sheet'!$A:$A,0),MATCH(AQ259,'Reported Group Balance Sheet'!$1:$1,0)),"")</f>
        <v>0.22915793108919208</v>
      </c>
      <c r="AR261" s="25">
        <f>IFERROR(INDEX('Reported Group Balance Sheet'!$A:$AAU,MATCH($AA261,'Reported Group Balance Sheet'!$A:$A,0),MATCH(AR259,'Reported Group Balance Sheet'!$1:$1,0)),"")</f>
        <v>0.24104409968465459</v>
      </c>
      <c r="AS261" s="25">
        <f>IFERROR(INDEX('Reported Group Balance Sheet'!$A:$AAU,MATCH($AA261,'Reported Group Balance Sheet'!$A:$A,0),MATCH(AS259,'Reported Group Balance Sheet'!$1:$1,0)),"")</f>
        <v>0.2474733307433824</v>
      </c>
      <c r="AT261" s="25">
        <f>IFERROR(INDEX('Reported Group Balance Sheet'!$A:$AAU,MATCH($AA261,'Reported Group Balance Sheet'!$A:$A,0),MATCH(AT259,'Reported Group Balance Sheet'!$1:$1,0)),"")</f>
        <v>0.34537849143165567</v>
      </c>
      <c r="AU261" s="25">
        <f>IFERROR(INDEX('Reported Group Balance Sheet'!$A:$AAU,MATCH($AA261,'Reported Group Balance Sheet'!$A:$A,0),MATCH(AU259,'Reported Group Balance Sheet'!$1:$1,0)),"")</f>
        <v>0.17930003760457583</v>
      </c>
    </row>
    <row r="262" spans="1:47">
      <c r="A262" s="17"/>
      <c r="B262" s="17"/>
      <c r="C262" s="17"/>
      <c r="D262" s="17"/>
      <c r="E262" s="17"/>
      <c r="F262" s="17"/>
      <c r="G262" s="17"/>
      <c r="H262" s="17"/>
      <c r="I262" s="17"/>
      <c r="J262" s="17"/>
      <c r="K262" s="17"/>
      <c r="L262" s="17"/>
      <c r="M262" s="17"/>
      <c r="N262" s="17"/>
      <c r="O262" s="17"/>
      <c r="P262" s="17"/>
      <c r="Q262" s="17"/>
      <c r="R262" s="17"/>
      <c r="S262" s="17"/>
      <c r="T262" s="17"/>
      <c r="U262" s="17"/>
      <c r="V262" s="17"/>
      <c r="W262" s="17"/>
    </row>
    <row r="263" spans="1:47">
      <c r="A263" s="17"/>
      <c r="B263" s="17"/>
      <c r="C263" s="17"/>
      <c r="D263" s="17"/>
      <c r="E263" s="17"/>
      <c r="F263" s="17"/>
      <c r="G263" s="17"/>
      <c r="H263" s="17"/>
      <c r="I263" s="17"/>
      <c r="J263" s="17"/>
      <c r="K263" s="17"/>
      <c r="L263" s="17"/>
      <c r="M263" s="17"/>
      <c r="N263" s="17"/>
      <c r="O263" s="17"/>
      <c r="P263" s="17"/>
      <c r="Q263" s="17"/>
      <c r="R263" s="17"/>
      <c r="S263" s="17"/>
      <c r="T263" s="17"/>
      <c r="U263" s="17"/>
      <c r="V263" s="17"/>
      <c r="W263" s="17"/>
    </row>
    <row r="264" spans="1:47">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AB264" s="19">
        <f t="shared" ref="AB264:AT264" si="26">AC264-1</f>
        <v>30</v>
      </c>
      <c r="AC264" s="19">
        <f t="shared" si="26"/>
        <v>31</v>
      </c>
      <c r="AD264" s="19">
        <f t="shared" si="26"/>
        <v>32</v>
      </c>
      <c r="AE264" s="19">
        <f t="shared" si="26"/>
        <v>33</v>
      </c>
      <c r="AF264" s="19">
        <f t="shared" si="26"/>
        <v>34</v>
      </c>
      <c r="AG264" s="19">
        <f t="shared" si="26"/>
        <v>35</v>
      </c>
      <c r="AH264" s="19">
        <f t="shared" si="26"/>
        <v>36</v>
      </c>
      <c r="AI264" s="19">
        <f t="shared" si="26"/>
        <v>37</v>
      </c>
      <c r="AJ264" s="19">
        <f t="shared" si="26"/>
        <v>38</v>
      </c>
      <c r="AK264" s="19">
        <f t="shared" si="26"/>
        <v>39</v>
      </c>
      <c r="AL264" s="19">
        <f t="shared" si="26"/>
        <v>40</v>
      </c>
      <c r="AM264" s="19">
        <f t="shared" si="26"/>
        <v>41</v>
      </c>
      <c r="AN264" s="19">
        <f t="shared" si="26"/>
        <v>42</v>
      </c>
      <c r="AO264" s="19">
        <f t="shared" si="26"/>
        <v>43</v>
      </c>
      <c r="AP264" s="19">
        <f t="shared" si="26"/>
        <v>44</v>
      </c>
      <c r="AQ264" s="19">
        <f t="shared" si="26"/>
        <v>45</v>
      </c>
      <c r="AR264" s="19">
        <f t="shared" si="26"/>
        <v>46</v>
      </c>
      <c r="AS264" s="19">
        <f t="shared" si="26"/>
        <v>47</v>
      </c>
      <c r="AT264" s="19">
        <f t="shared" si="26"/>
        <v>48</v>
      </c>
      <c r="AU264" s="19">
        <f>VLOOKUP(AU265,Dates!$A:$D,2,FALSE)</f>
        <v>49</v>
      </c>
    </row>
    <row r="265" spans="1:47">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AB265" s="19" t="str">
        <f>IFERROR(VLOOKUP(AB264,Dates!$B:$D,3,FALSE),"")</f>
        <v>2Q19</v>
      </c>
      <c r="AC265" s="19" t="str">
        <f>IFERROR(VLOOKUP(AC264,Dates!$B:$D,3,FALSE),"")</f>
        <v>3Q19</v>
      </c>
      <c r="AD265" s="19" t="str">
        <f>IFERROR(VLOOKUP(AD264,Dates!$B:$D,3,FALSE),"")</f>
        <v>4Q19</v>
      </c>
      <c r="AE265" s="19" t="str">
        <f>IFERROR(VLOOKUP(AE264,Dates!$B:$D,3,FALSE),"")</f>
        <v>1Q20</v>
      </c>
      <c r="AF265" s="19" t="str">
        <f>IFERROR(VLOOKUP(AF264,Dates!$B:$D,3,FALSE),"")</f>
        <v>2Q20</v>
      </c>
      <c r="AG265" s="19" t="str">
        <f>IFERROR(VLOOKUP(AG264,Dates!$B:$D,3,FALSE),"")</f>
        <v>3Q20</v>
      </c>
      <c r="AH265" s="19" t="str">
        <f>IFERROR(VLOOKUP(AH264,Dates!$B:$D,3,FALSE),"")</f>
        <v>4Q20</v>
      </c>
      <c r="AI265" s="19" t="str">
        <f>IFERROR(VLOOKUP(AI264,Dates!$B:$D,3,FALSE),"")</f>
        <v>1Q21</v>
      </c>
      <c r="AJ265" s="19" t="str">
        <f>IFERROR(VLOOKUP(AJ264,Dates!$B:$D,3,FALSE),"")</f>
        <v>2Q21</v>
      </c>
      <c r="AK265" s="19" t="str">
        <f>IFERROR(VLOOKUP(AK264,Dates!$B:$D,3,FALSE),"")</f>
        <v>3Q21</v>
      </c>
      <c r="AL265" s="19" t="str">
        <f>IFERROR(VLOOKUP(AL264,Dates!$B:$D,3,FALSE),"")</f>
        <v>4Q21</v>
      </c>
      <c r="AM265" s="19" t="str">
        <f>IFERROR(VLOOKUP(AM264,Dates!$B:$D,3,FALSE),"")</f>
        <v>1Q22</v>
      </c>
      <c r="AN265" s="19" t="str">
        <f>IFERROR(VLOOKUP(AN264,Dates!$B:$D,3,FALSE),"")</f>
        <v>2Q22</v>
      </c>
      <c r="AO265" s="19" t="str">
        <f>IFERROR(VLOOKUP(AO264,Dates!$B:$D,3,FALSE),"")</f>
        <v>3Q22</v>
      </c>
      <c r="AP265" s="19" t="str">
        <f>IFERROR(VLOOKUP(AP264,Dates!$B:$D,3,FALSE),"")</f>
        <v>4Q22</v>
      </c>
      <c r="AQ265" s="19" t="str">
        <f>IFERROR(VLOOKUP(AQ264,Dates!$B:$D,3,FALSE),"")</f>
        <v>1Q23</v>
      </c>
      <c r="AR265" s="19" t="str">
        <f>IFERROR(VLOOKUP(AR264,Dates!$B:$D,3,FALSE),"")</f>
        <v>2Q23</v>
      </c>
      <c r="AS265" s="19" t="str">
        <f>IFERROR(VLOOKUP(AS264,Dates!$B:$D,3,FALSE),"")</f>
        <v>3Q23</v>
      </c>
      <c r="AT265" s="19" t="str">
        <f>IFERROR(VLOOKUP(AT264,Dates!$B:$D,3,FALSE),"")</f>
        <v>4Q23</v>
      </c>
      <c r="AU265" s="20" t="str">
        <f>$G$3</f>
        <v>1Q24</v>
      </c>
    </row>
    <row r="266" spans="1:47">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AA266" s="21" t="str">
        <f>'Reported Group Balance Sheet'!A16</f>
        <v>OpFCF</v>
      </c>
      <c r="AB266" s="23">
        <f>IFERROR(INDEX('Reported Group Balance Sheet'!$A:$AAU,MATCH($AA266,'Reported Group Balance Sheet'!$A:$A,0),MATCH(AB265,'Reported Group Balance Sheet'!$1:$1,0)),"")</f>
        <v>8975</v>
      </c>
      <c r="AC266" s="23">
        <f>IFERROR(INDEX('Reported Group Balance Sheet'!$A:$AAU,MATCH($AA266,'Reported Group Balance Sheet'!$A:$A,0),MATCH(AC265,'Reported Group Balance Sheet'!$1:$1,0)),"")</f>
        <v>18581</v>
      </c>
      <c r="AD266" s="23">
        <f>IFERROR(INDEX('Reported Group Balance Sheet'!$A:$AAU,MATCH($AA266,'Reported Group Balance Sheet'!$A:$A,0),MATCH(AD265,'Reported Group Balance Sheet'!$1:$1,0)),"")</f>
        <v>12156</v>
      </c>
      <c r="AE266" s="23">
        <f>IFERROR(INDEX('Reported Group Balance Sheet'!$A:$AAU,MATCH($AA266,'Reported Group Balance Sheet'!$A:$A,0),MATCH(AE265,'Reported Group Balance Sheet'!$1:$1,0)),"")</f>
        <v>16881</v>
      </c>
      <c r="AF266" s="23">
        <f>IFERROR(INDEX('Reported Group Balance Sheet'!$A:$AAU,MATCH($AA266,'Reported Group Balance Sheet'!$A:$A,0),MATCH(AF265,'Reported Group Balance Sheet'!$1:$1,0)),"")</f>
        <v>15532</v>
      </c>
      <c r="AG266" s="23">
        <f>IFERROR(INDEX('Reported Group Balance Sheet'!$A:$AAU,MATCH($AA266,'Reported Group Balance Sheet'!$A:$A,0),MATCH(AG265,'Reported Group Balance Sheet'!$1:$1,0)),"")</f>
        <v>16712</v>
      </c>
      <c r="AH266" s="23">
        <f>IFERROR(INDEX('Reported Group Balance Sheet'!$A:$AAU,MATCH($AA266,'Reported Group Balance Sheet'!$A:$A,0),MATCH(AH265,'Reported Group Balance Sheet'!$1:$1,0)),"")</f>
        <v>12217</v>
      </c>
      <c r="AI266" s="23">
        <f>IFERROR(INDEX('Reported Group Balance Sheet'!$A:$AAU,MATCH($AA266,'Reported Group Balance Sheet'!$A:$A,0),MATCH(AI265,'Reported Group Balance Sheet'!$1:$1,0)),"")</f>
        <v>17276</v>
      </c>
      <c r="AJ266" s="23">
        <f>IFERROR(INDEX('Reported Group Balance Sheet'!$A:$AAU,MATCH($AA266,'Reported Group Balance Sheet'!$A:$A,0),MATCH(AJ265,'Reported Group Balance Sheet'!$1:$1,0)),"")</f>
        <v>17317</v>
      </c>
      <c r="AK266" s="23">
        <f>IFERROR(INDEX('Reported Group Balance Sheet'!$A:$AAU,MATCH($AA266,'Reported Group Balance Sheet'!$A:$A,0),MATCH(AK265,'Reported Group Balance Sheet'!$1:$1,0)),"")</f>
        <v>15830</v>
      </c>
      <c r="AL266" s="23">
        <f>IFERROR(INDEX('Reported Group Balance Sheet'!$A:$AAU,MATCH($AA266,'Reported Group Balance Sheet'!$A:$A,0),MATCH(AL265,'Reported Group Balance Sheet'!$1:$1,0)),"")</f>
        <v>15199</v>
      </c>
      <c r="AM266" s="23">
        <f>IFERROR(INDEX('Reported Group Balance Sheet'!$A:$AAU,MATCH($AA266,'Reported Group Balance Sheet'!$A:$A,0),MATCH(AM265,'Reported Group Balance Sheet'!$1:$1,0)),"")</f>
        <v>14708</v>
      </c>
      <c r="AN266" s="23">
        <f>IFERROR(INDEX('Reported Group Balance Sheet'!$A:$AAU,MATCH($AA266,'Reported Group Balance Sheet'!$A:$A,0),MATCH(AN265,'Reported Group Balance Sheet'!$1:$1,0)),"")</f>
        <v>15594</v>
      </c>
      <c r="AO266" s="23">
        <f>IFERROR(INDEX('Reported Group Balance Sheet'!$A:$AAU,MATCH($AA266,'Reported Group Balance Sheet'!$A:$A,0),MATCH(AO265,'Reported Group Balance Sheet'!$1:$1,0)),"")</f>
        <v>13742</v>
      </c>
      <c r="AP266" s="23">
        <f>IFERROR(INDEX('Reported Group Balance Sheet'!$A:$AAU,MATCH($AA266,'Reported Group Balance Sheet'!$A:$A,0),MATCH(AP265,'Reported Group Balance Sheet'!$1:$1,0)),"")</f>
        <v>13477</v>
      </c>
      <c r="AQ266" s="23">
        <f>IFERROR(INDEX('Reported Group Balance Sheet'!$A:$AAU,MATCH($AA266,'Reported Group Balance Sheet'!$A:$A,0),MATCH(AQ265,'Reported Group Balance Sheet'!$1:$1,0)),"")</f>
        <v>14877</v>
      </c>
      <c r="AR266" s="23">
        <f>IFERROR(INDEX('Reported Group Balance Sheet'!$A:$AAU,MATCH($AA266,'Reported Group Balance Sheet'!$A:$A,0),MATCH(AR265,'Reported Group Balance Sheet'!$1:$1,0)),"")</f>
        <v>15145</v>
      </c>
      <c r="AS266" s="23">
        <f>IFERROR(INDEX('Reported Group Balance Sheet'!$A:$AAU,MATCH($AA266,'Reported Group Balance Sheet'!$A:$A,0),MATCH(AS265,'Reported Group Balance Sheet'!$1:$1,0)),"")</f>
        <v>15176</v>
      </c>
      <c r="AT266" s="23">
        <f>IFERROR(INDEX('Reported Group Balance Sheet'!$A:$AAU,MATCH($AA266,'Reported Group Balance Sheet'!$A:$A,0),MATCH(AT265,'Reported Group Balance Sheet'!$1:$1,0)),"")</f>
        <v>11147</v>
      </c>
      <c r="AU266" s="23">
        <f>IFERROR(INDEX('Reported Group Balance Sheet'!$A:$AAU,MATCH($AA266,'Reported Group Balance Sheet'!$A:$A,0),MATCH(AU265,'Reported Group Balance Sheet'!$1:$1,0)),"")</f>
        <v>20698</v>
      </c>
    </row>
    <row r="267" spans="1:47">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AA267" s="21" t="str">
        <f>'Reported Group Balance Sheet'!A17</f>
        <v>OpFCF margin</v>
      </c>
      <c r="AB267" s="25">
        <f>IFERROR(INDEX('Reported Group Balance Sheet'!$A:$AAU,MATCH($AA267,'Reported Group Balance Sheet'!$A:$A,0),MATCH(AB265,'Reported Group Balance Sheet'!$1:$1,0)),"")</f>
        <v>0.26010836157815498</v>
      </c>
      <c r="AC267" s="25">
        <f>IFERROR(INDEX('Reported Group Balance Sheet'!$A:$AAU,MATCH($AA267,'Reported Group Balance Sheet'!$A:$A,0),MATCH(AC265,'Reported Group Balance Sheet'!$1:$1,0)),"")</f>
        <v>0.53918160091029155</v>
      </c>
      <c r="AD267" s="25">
        <f>IFERROR(INDEX('Reported Group Balance Sheet'!$A:$AAU,MATCH($AA267,'Reported Group Balance Sheet'!$A:$A,0),MATCH(AD265,'Reported Group Balance Sheet'!$1:$1,0)),"")</f>
        <v>0.35171942072193335</v>
      </c>
      <c r="AE267" s="25">
        <f>IFERROR(INDEX('Reported Group Balance Sheet'!$A:$AAU,MATCH($AA267,'Reported Group Balance Sheet'!$A:$A,0),MATCH(AE265,'Reported Group Balance Sheet'!$1:$1,0)),"")</f>
        <v>0.51015412511332725</v>
      </c>
      <c r="AF267" s="25">
        <f>IFERROR(INDEX('Reported Group Balance Sheet'!$A:$AAU,MATCH($AA267,'Reported Group Balance Sheet'!$A:$A,0),MATCH(AF265,'Reported Group Balance Sheet'!$1:$1,0)),"")</f>
        <v>0.48109028960817718</v>
      </c>
      <c r="AG267" s="25">
        <f>IFERROR(INDEX('Reported Group Balance Sheet'!$A:$AAU,MATCH($AA267,'Reported Group Balance Sheet'!$A:$A,0),MATCH(AG265,'Reported Group Balance Sheet'!$1:$1,0)),"")</f>
        <v>0.52013694366635543</v>
      </c>
      <c r="AH267" s="25">
        <f>IFERROR(INDEX('Reported Group Balance Sheet'!$A:$AAU,MATCH($AA267,'Reported Group Balance Sheet'!$A:$A,0),MATCH(AH265,'Reported Group Balance Sheet'!$1:$1,0)),"")</f>
        <v>0.38071619644045779</v>
      </c>
      <c r="AI267" s="25">
        <f>IFERROR(INDEX('Reported Group Balance Sheet'!$A:$AAU,MATCH($AA267,'Reported Group Balance Sheet'!$A:$A,0),MATCH(AI265,'Reported Group Balance Sheet'!$1:$1,0)),"")</f>
        <v>0.53279876638396295</v>
      </c>
      <c r="AJ267" s="25">
        <f>IFERROR(INDEX('Reported Group Balance Sheet'!$A:$AAU,MATCH($AA267,'Reported Group Balance Sheet'!$A:$A,0),MATCH(AJ265,'Reported Group Balance Sheet'!$1:$1,0)),"")</f>
        <v>0.53525175408771986</v>
      </c>
      <c r="AK267" s="25">
        <f>IFERROR(INDEX('Reported Group Balance Sheet'!$A:$AAU,MATCH($AA267,'Reported Group Balance Sheet'!$A:$A,0),MATCH(AK265,'Reported Group Balance Sheet'!$1:$1,0)),"")</f>
        <v>0.48266609750891848</v>
      </c>
      <c r="AL267" s="25">
        <f>IFERROR(INDEX('Reported Group Balance Sheet'!$A:$AAU,MATCH($AA267,'Reported Group Balance Sheet'!$A:$A,0),MATCH(AL265,'Reported Group Balance Sheet'!$1:$1,0)),"")</f>
        <v>0.45510620841642563</v>
      </c>
      <c r="AM267" s="25">
        <f>IFERROR(INDEX('Reported Group Balance Sheet'!$A:$AAU,MATCH($AA267,'Reported Group Balance Sheet'!$A:$A,0),MATCH(AM265,'Reported Group Balance Sheet'!$1:$1,0)),"")</f>
        <v>0.44882267964350514</v>
      </c>
      <c r="AN267" s="25">
        <f>IFERROR(INDEX('Reported Group Balance Sheet'!$A:$AAU,MATCH($AA267,'Reported Group Balance Sheet'!$A:$A,0),MATCH(AN265,'Reported Group Balance Sheet'!$1:$1,0)),"")</f>
        <v>0.46838674796503771</v>
      </c>
      <c r="AO267" s="25">
        <f>IFERROR(INDEX('Reported Group Balance Sheet'!$A:$AAU,MATCH($AA267,'Reported Group Balance Sheet'!$A:$A,0),MATCH(AO265,'Reported Group Balance Sheet'!$1:$1,0)),"")</f>
        <v>0.41479022034409901</v>
      </c>
      <c r="AP267" s="25">
        <f>IFERROR(INDEX('Reported Group Balance Sheet'!$A:$AAU,MATCH($AA267,'Reported Group Balance Sheet'!$A:$A,0),MATCH(AP265,'Reported Group Balance Sheet'!$1:$1,0)),"")</f>
        <v>0.39825438280765646</v>
      </c>
      <c r="AQ267" s="25">
        <f>IFERROR(INDEX('Reported Group Balance Sheet'!$A:$AAU,MATCH($AA267,'Reported Group Balance Sheet'!$A:$A,0),MATCH(AQ265,'Reported Group Balance Sheet'!$1:$1,0)),"")</f>
        <v>0.44367289703460572</v>
      </c>
      <c r="AR267" s="25">
        <f>IFERROR(INDEX('Reported Group Balance Sheet'!$A:$AAU,MATCH($AA267,'Reported Group Balance Sheet'!$A:$A,0),MATCH(AR265,'Reported Group Balance Sheet'!$1:$1,0)),"")</f>
        <v>0.44672208635879762</v>
      </c>
      <c r="AS267" s="25">
        <f>IFERROR(INDEX('Reported Group Balance Sheet'!$A:$AAU,MATCH($AA267,'Reported Group Balance Sheet'!$A:$A,0),MATCH(AS265,'Reported Group Balance Sheet'!$1:$1,0)),"")</f>
        <v>0.44529941514839594</v>
      </c>
      <c r="AT267" s="25">
        <f>IFERROR(INDEX('Reported Group Balance Sheet'!$A:$AAU,MATCH($AA267,'Reported Group Balance Sheet'!$A:$A,0),MATCH(AT265,'Reported Group Balance Sheet'!$1:$1,0)),"")</f>
        <v>0.30082310079611391</v>
      </c>
      <c r="AU267" s="25">
        <f>IFERROR(INDEX('Reported Group Balance Sheet'!$A:$AAU,MATCH($AA267,'Reported Group Balance Sheet'!$A:$A,0),MATCH(AU265,'Reported Group Balance Sheet'!$1:$1,0)),"")</f>
        <v>0.52484120751513375</v>
      </c>
    </row>
    <row r="268" spans="1:47">
      <c r="A268" s="17"/>
      <c r="B268" s="17"/>
      <c r="C268" s="17"/>
      <c r="D268" s="17"/>
      <c r="E268" s="17"/>
      <c r="F268" s="17"/>
      <c r="G268" s="17"/>
      <c r="H268" s="17"/>
      <c r="I268" s="17"/>
      <c r="J268" s="17"/>
      <c r="K268" s="17"/>
      <c r="L268" s="17"/>
      <c r="M268" s="17"/>
      <c r="N268" s="17"/>
      <c r="O268" s="17"/>
      <c r="P268" s="17"/>
      <c r="Q268" s="17"/>
      <c r="R268" s="17"/>
      <c r="S268" s="17"/>
      <c r="T268" s="17"/>
      <c r="U268" s="17"/>
      <c r="V268" s="17"/>
      <c r="W268" s="17"/>
    </row>
    <row r="269" spans="1:47">
      <c r="A269" s="17"/>
      <c r="B269" s="17"/>
      <c r="C269" s="17"/>
      <c r="D269" s="17"/>
      <c r="E269" s="17"/>
      <c r="F269" s="17"/>
      <c r="G269" s="17"/>
      <c r="H269" s="17"/>
      <c r="I269" s="17"/>
      <c r="J269" s="17"/>
      <c r="K269" s="17"/>
      <c r="L269" s="17"/>
      <c r="M269" s="17"/>
      <c r="N269" s="17"/>
      <c r="O269" s="17"/>
      <c r="P269" s="17"/>
      <c r="Q269" s="17"/>
      <c r="R269" s="17"/>
      <c r="S269" s="17"/>
      <c r="T269" s="17"/>
      <c r="U269" s="17"/>
      <c r="V269" s="17"/>
      <c r="W269" s="17"/>
    </row>
    <row r="270" spans="1:47">
      <c r="A270" s="17"/>
      <c r="B270" s="17"/>
      <c r="C270" s="17"/>
      <c r="D270" s="17"/>
      <c r="E270" s="17"/>
      <c r="F270" s="17"/>
      <c r="G270" s="17"/>
      <c r="H270" s="17"/>
      <c r="I270" s="17"/>
      <c r="J270" s="17"/>
      <c r="K270" s="17"/>
      <c r="L270" s="17"/>
      <c r="M270" s="17"/>
      <c r="N270" s="17"/>
      <c r="O270" s="17"/>
      <c r="P270" s="17"/>
      <c r="Q270" s="17"/>
      <c r="R270" s="17"/>
      <c r="S270" s="17"/>
      <c r="T270" s="17"/>
      <c r="U270" s="17"/>
      <c r="V270" s="17"/>
      <c r="W270" s="17"/>
    </row>
    <row r="271" spans="1:47">
      <c r="A271" s="17"/>
      <c r="B271" s="17"/>
      <c r="C271" s="17"/>
      <c r="D271" s="17"/>
      <c r="E271" s="17"/>
      <c r="F271" s="17"/>
      <c r="G271" s="17"/>
      <c r="H271" s="17"/>
      <c r="I271" s="17"/>
      <c r="J271" s="17"/>
      <c r="K271" s="17"/>
      <c r="L271" s="17"/>
      <c r="M271" s="17"/>
      <c r="N271" s="17"/>
      <c r="O271" s="17"/>
      <c r="P271" s="17"/>
      <c r="Q271" s="17"/>
      <c r="R271" s="17"/>
      <c r="S271" s="17"/>
      <c r="T271" s="17"/>
      <c r="U271" s="17"/>
      <c r="V271" s="17"/>
      <c r="W271" s="17"/>
    </row>
    <row r="272" spans="1:47">
      <c r="A272" s="17"/>
      <c r="B272" s="17"/>
      <c r="C272" s="17"/>
      <c r="D272" s="17"/>
      <c r="E272" s="17"/>
      <c r="F272" s="17"/>
      <c r="G272" s="17"/>
      <c r="H272" s="17"/>
      <c r="I272" s="17"/>
      <c r="J272" s="17"/>
      <c r="K272" s="17"/>
      <c r="L272" s="17"/>
      <c r="M272" s="17"/>
      <c r="N272" s="17"/>
      <c r="O272" s="17"/>
      <c r="P272" s="17"/>
      <c r="Q272" s="17"/>
      <c r="R272" s="17"/>
      <c r="S272" s="17"/>
      <c r="T272" s="17"/>
      <c r="U272" s="17"/>
      <c r="V272" s="17"/>
      <c r="W272" s="17"/>
    </row>
    <row r="273" spans="1:23">
      <c r="A273" s="17"/>
      <c r="B273" s="17"/>
      <c r="C273" s="17"/>
      <c r="D273" s="17"/>
      <c r="E273" s="17"/>
      <c r="F273" s="17"/>
      <c r="G273" s="17"/>
      <c r="H273" s="17"/>
      <c r="I273" s="17"/>
      <c r="J273" s="17"/>
      <c r="K273" s="17"/>
      <c r="L273" s="17"/>
      <c r="M273" s="17"/>
      <c r="N273" s="17"/>
      <c r="O273" s="17"/>
      <c r="P273" s="17"/>
      <c r="Q273" s="17"/>
      <c r="R273" s="17"/>
      <c r="S273" s="17"/>
      <c r="T273" s="17"/>
      <c r="U273" s="17"/>
      <c r="V273" s="17"/>
      <c r="W273" s="17"/>
    </row>
    <row r="274" spans="1:23">
      <c r="A274" s="17"/>
      <c r="B274" s="17"/>
      <c r="C274" s="17"/>
      <c r="D274" s="17"/>
      <c r="E274" s="17"/>
      <c r="F274" s="17"/>
      <c r="G274" s="17"/>
      <c r="H274" s="17"/>
      <c r="I274" s="17"/>
      <c r="J274" s="17"/>
      <c r="K274" s="17"/>
      <c r="L274" s="17"/>
      <c r="M274" s="17"/>
      <c r="N274" s="17"/>
      <c r="O274" s="17"/>
      <c r="P274" s="17"/>
      <c r="Q274" s="17"/>
      <c r="R274" s="17"/>
      <c r="S274" s="17"/>
      <c r="T274" s="17"/>
      <c r="U274" s="17"/>
      <c r="V274" s="17"/>
      <c r="W274" s="17"/>
    </row>
    <row r="275" spans="1:23">
      <c r="A275" s="17"/>
      <c r="B275" s="17"/>
      <c r="C275" s="17"/>
      <c r="D275" s="17"/>
      <c r="E275" s="17"/>
      <c r="F275" s="17"/>
      <c r="G275" s="17"/>
      <c r="H275" s="17"/>
      <c r="I275" s="17"/>
      <c r="J275" s="17"/>
      <c r="K275" s="17"/>
      <c r="L275" s="17"/>
      <c r="M275" s="17"/>
      <c r="N275" s="17"/>
      <c r="O275" s="17"/>
      <c r="P275" s="17"/>
      <c r="Q275" s="17"/>
      <c r="R275" s="17"/>
      <c r="S275" s="17"/>
      <c r="T275" s="17"/>
      <c r="U275" s="17"/>
      <c r="V275" s="17"/>
      <c r="W275" s="17"/>
    </row>
    <row r="276" spans="1:23">
      <c r="A276" s="17"/>
      <c r="B276" s="17"/>
      <c r="C276" s="17"/>
      <c r="D276" s="17"/>
      <c r="E276" s="17"/>
      <c r="F276" s="17"/>
      <c r="G276" s="17"/>
      <c r="H276" s="17"/>
      <c r="I276" s="17"/>
      <c r="J276" s="17"/>
      <c r="K276" s="17"/>
      <c r="L276" s="17"/>
      <c r="M276" s="17"/>
      <c r="N276" s="17"/>
      <c r="O276" s="17"/>
      <c r="P276" s="17"/>
      <c r="Q276" s="17"/>
      <c r="R276" s="17"/>
      <c r="S276" s="17"/>
      <c r="T276" s="17"/>
      <c r="U276" s="17"/>
      <c r="V276" s="17"/>
      <c r="W276" s="17"/>
    </row>
    <row r="277" spans="1:23">
      <c r="A277" s="17"/>
      <c r="B277" s="17"/>
      <c r="C277" s="17"/>
      <c r="D277" s="17"/>
      <c r="E277" s="17"/>
      <c r="F277" s="17"/>
      <c r="G277" s="17"/>
      <c r="H277" s="17"/>
      <c r="I277" s="17"/>
      <c r="J277" s="17"/>
      <c r="K277" s="17"/>
      <c r="L277" s="17"/>
      <c r="M277" s="17"/>
      <c r="N277" s="17"/>
      <c r="O277" s="17"/>
      <c r="P277" s="17"/>
      <c r="Q277" s="17"/>
      <c r="R277" s="17"/>
      <c r="S277" s="17"/>
      <c r="T277" s="17"/>
      <c r="U277" s="17"/>
      <c r="V277" s="17"/>
      <c r="W277" s="17"/>
    </row>
    <row r="278" spans="1:23">
      <c r="A278" s="17"/>
      <c r="B278" s="17"/>
      <c r="C278" s="17"/>
      <c r="D278" s="17"/>
      <c r="E278" s="17"/>
      <c r="F278" s="17"/>
      <c r="G278" s="17"/>
      <c r="H278" s="17"/>
      <c r="I278" s="17"/>
      <c r="J278" s="17"/>
      <c r="K278" s="17"/>
      <c r="L278" s="17"/>
      <c r="M278" s="17"/>
      <c r="N278" s="17"/>
      <c r="O278" s="17"/>
      <c r="P278" s="17"/>
      <c r="Q278" s="17"/>
      <c r="R278" s="17"/>
      <c r="S278" s="17"/>
      <c r="T278" s="17"/>
      <c r="U278" s="17"/>
      <c r="V278" s="17"/>
      <c r="W278" s="17"/>
    </row>
    <row r="279" spans="1:23">
      <c r="A279" s="17"/>
      <c r="B279" s="17"/>
      <c r="C279" s="17"/>
      <c r="D279" s="17"/>
      <c r="E279" s="17"/>
      <c r="F279" s="17"/>
      <c r="G279" s="17"/>
      <c r="H279" s="17"/>
      <c r="I279" s="17"/>
      <c r="J279" s="17"/>
      <c r="K279" s="17"/>
      <c r="L279" s="17"/>
      <c r="M279" s="17"/>
      <c r="N279" s="17"/>
      <c r="O279" s="17"/>
      <c r="P279" s="17"/>
      <c r="Q279" s="17"/>
      <c r="R279" s="17"/>
      <c r="S279" s="17"/>
      <c r="T279" s="17"/>
      <c r="U279" s="17"/>
      <c r="V279" s="17"/>
      <c r="W279" s="17"/>
    </row>
    <row r="280" spans="1:23">
      <c r="A280" s="17"/>
      <c r="B280" s="17"/>
      <c r="C280" s="17"/>
      <c r="D280" s="17"/>
      <c r="E280" s="17"/>
      <c r="F280" s="17"/>
      <c r="G280" s="17"/>
      <c r="H280" s="17"/>
      <c r="I280" s="17"/>
      <c r="J280" s="17"/>
      <c r="K280" s="17"/>
      <c r="L280" s="17"/>
      <c r="M280" s="17"/>
      <c r="N280" s="17"/>
      <c r="O280" s="17"/>
      <c r="P280" s="17"/>
      <c r="Q280" s="17"/>
      <c r="R280" s="17"/>
      <c r="S280" s="17"/>
      <c r="T280" s="17"/>
      <c r="U280" s="17"/>
      <c r="V280" s="17"/>
      <c r="W280" s="17"/>
    </row>
    <row r="281" spans="1:23">
      <c r="A281" s="17"/>
      <c r="B281" s="17"/>
      <c r="C281" s="17"/>
      <c r="D281" s="17"/>
      <c r="E281" s="17"/>
      <c r="F281" s="17"/>
      <c r="G281" s="17"/>
      <c r="H281" s="17"/>
      <c r="I281" s="17"/>
      <c r="J281" s="17"/>
      <c r="K281" s="17"/>
      <c r="L281" s="17"/>
      <c r="M281" s="17"/>
      <c r="N281" s="17"/>
      <c r="O281" s="17"/>
      <c r="P281" s="17"/>
      <c r="Q281" s="17"/>
      <c r="R281" s="17"/>
      <c r="S281" s="17"/>
      <c r="T281" s="17"/>
      <c r="U281" s="17"/>
      <c r="V281" s="17"/>
      <c r="W281" s="17"/>
    </row>
    <row r="282" spans="1:23">
      <c r="A282" s="17"/>
      <c r="B282" s="17"/>
      <c r="C282" s="17"/>
      <c r="D282" s="17"/>
      <c r="E282" s="17"/>
      <c r="F282" s="17"/>
      <c r="G282" s="17"/>
      <c r="H282" s="17"/>
      <c r="I282" s="17"/>
      <c r="J282" s="17"/>
      <c r="K282" s="17"/>
      <c r="L282" s="17"/>
      <c r="M282" s="17"/>
      <c r="N282" s="17"/>
      <c r="O282" s="17"/>
      <c r="P282" s="17"/>
      <c r="Q282" s="17"/>
      <c r="R282" s="17"/>
      <c r="S282" s="17"/>
      <c r="T282" s="17"/>
      <c r="U282" s="17"/>
      <c r="V282" s="17"/>
      <c r="W282" s="17"/>
    </row>
    <row r="283" spans="1:23">
      <c r="A283" s="17"/>
      <c r="B283" s="17"/>
      <c r="C283" s="17"/>
      <c r="D283" s="17"/>
      <c r="E283" s="17"/>
      <c r="F283" s="17"/>
      <c r="G283" s="17"/>
      <c r="H283" s="17"/>
      <c r="I283" s="17"/>
      <c r="J283" s="17"/>
      <c r="K283" s="17"/>
      <c r="L283" s="17"/>
      <c r="M283" s="17"/>
      <c r="N283" s="17"/>
      <c r="O283" s="17"/>
      <c r="P283" s="17"/>
      <c r="Q283" s="17"/>
      <c r="R283" s="17"/>
      <c r="S283" s="17"/>
      <c r="T283" s="17"/>
      <c r="U283" s="17"/>
      <c r="V283" s="17"/>
      <c r="W283" s="17"/>
    </row>
    <row r="284" spans="1:23">
      <c r="A284" s="17"/>
      <c r="B284" s="17"/>
      <c r="C284" s="17"/>
      <c r="D284" s="17"/>
      <c r="E284" s="17"/>
      <c r="F284" s="17"/>
      <c r="G284" s="17"/>
      <c r="H284" s="17"/>
      <c r="I284" s="17"/>
      <c r="J284" s="17"/>
      <c r="K284" s="17"/>
      <c r="L284" s="17"/>
      <c r="M284" s="17"/>
      <c r="N284" s="17"/>
      <c r="O284" s="17"/>
      <c r="P284" s="17"/>
      <c r="Q284" s="17"/>
      <c r="R284" s="17"/>
      <c r="S284" s="17"/>
      <c r="T284" s="17"/>
      <c r="U284" s="17"/>
      <c r="V284" s="17"/>
      <c r="W284" s="17"/>
    </row>
    <row r="285" spans="1:23">
      <c r="A285" s="17"/>
      <c r="B285" s="17"/>
      <c r="C285" s="17"/>
      <c r="D285" s="17"/>
      <c r="E285" s="17"/>
      <c r="F285" s="17"/>
      <c r="G285" s="17"/>
      <c r="H285" s="17"/>
      <c r="I285" s="17"/>
      <c r="J285" s="17"/>
      <c r="K285" s="17"/>
      <c r="L285" s="17"/>
      <c r="M285" s="17"/>
      <c r="N285" s="17"/>
      <c r="O285" s="17"/>
      <c r="P285" s="17"/>
      <c r="Q285" s="17"/>
      <c r="R285" s="17"/>
      <c r="S285" s="17"/>
      <c r="T285" s="17"/>
      <c r="U285" s="17"/>
      <c r="V285" s="17"/>
      <c r="W285" s="17"/>
    </row>
    <row r="286" spans="1:23">
      <c r="A286" s="17"/>
      <c r="B286" s="17"/>
      <c r="C286" s="17"/>
      <c r="D286" s="17"/>
      <c r="E286" s="17"/>
      <c r="F286" s="17"/>
      <c r="G286" s="17"/>
      <c r="H286" s="17"/>
      <c r="I286" s="17"/>
      <c r="J286" s="17"/>
      <c r="K286" s="17"/>
      <c r="L286" s="17"/>
      <c r="M286" s="17"/>
      <c r="N286" s="17"/>
      <c r="O286" s="17"/>
      <c r="P286" s="17"/>
      <c r="Q286" s="17"/>
      <c r="R286" s="17"/>
      <c r="S286" s="17"/>
      <c r="T286" s="17"/>
      <c r="U286" s="17"/>
      <c r="V286" s="17"/>
      <c r="W286" s="17"/>
    </row>
    <row r="287" spans="1:23">
      <c r="A287" s="17"/>
      <c r="B287" s="17"/>
      <c r="C287" s="17"/>
      <c r="D287" s="17"/>
      <c r="E287" s="17"/>
      <c r="F287" s="17"/>
      <c r="G287" s="17"/>
      <c r="H287" s="17"/>
      <c r="I287" s="17"/>
      <c r="J287" s="17"/>
      <c r="K287" s="17"/>
      <c r="L287" s="17"/>
      <c r="M287" s="17"/>
      <c r="N287" s="17"/>
      <c r="O287" s="17"/>
      <c r="P287" s="17"/>
      <c r="Q287" s="17"/>
      <c r="R287" s="17"/>
      <c r="S287" s="17"/>
      <c r="T287" s="17"/>
      <c r="U287" s="17"/>
      <c r="V287" s="17"/>
      <c r="W287" s="17"/>
    </row>
    <row r="288" spans="1:23">
      <c r="A288" s="17"/>
      <c r="B288" s="17"/>
      <c r="C288" s="17"/>
      <c r="D288" s="17"/>
      <c r="E288" s="17"/>
      <c r="F288" s="17"/>
      <c r="G288" s="17"/>
      <c r="H288" s="17"/>
      <c r="I288" s="17"/>
      <c r="J288" s="17"/>
      <c r="K288" s="17"/>
      <c r="L288" s="17"/>
      <c r="M288" s="17"/>
      <c r="N288" s="17"/>
      <c r="O288" s="17"/>
      <c r="P288" s="17"/>
      <c r="Q288" s="17"/>
      <c r="R288" s="17"/>
      <c r="S288" s="17"/>
      <c r="T288" s="17"/>
      <c r="U288" s="17"/>
      <c r="V288" s="17"/>
      <c r="W288" s="17"/>
    </row>
    <row r="289" spans="1:23">
      <c r="A289" s="17"/>
      <c r="B289" s="17"/>
      <c r="C289" s="17"/>
      <c r="D289" s="17"/>
      <c r="E289" s="17"/>
      <c r="F289" s="17"/>
      <c r="G289" s="17"/>
      <c r="H289" s="17"/>
      <c r="I289" s="17"/>
      <c r="J289" s="17"/>
      <c r="K289" s="17"/>
      <c r="L289" s="17"/>
      <c r="M289" s="17"/>
      <c r="N289" s="17"/>
      <c r="O289" s="17"/>
      <c r="P289" s="17"/>
      <c r="Q289" s="17"/>
      <c r="R289" s="17"/>
      <c r="S289" s="17"/>
      <c r="T289" s="17"/>
      <c r="U289" s="17"/>
      <c r="V289" s="17"/>
      <c r="W289" s="17"/>
    </row>
    <row r="290" spans="1:23">
      <c r="A290" s="17"/>
      <c r="B290" s="17"/>
      <c r="C290" s="17"/>
      <c r="D290" s="17"/>
      <c r="E290" s="17"/>
      <c r="F290" s="17"/>
      <c r="G290" s="17"/>
      <c r="H290" s="17"/>
      <c r="I290" s="17"/>
      <c r="J290" s="17"/>
      <c r="K290" s="17"/>
      <c r="L290" s="17"/>
      <c r="M290" s="17"/>
      <c r="N290" s="17"/>
      <c r="O290" s="17"/>
      <c r="P290" s="17"/>
      <c r="Q290" s="17"/>
      <c r="R290" s="17"/>
      <c r="S290" s="17"/>
      <c r="T290" s="17"/>
      <c r="U290" s="17"/>
      <c r="V290" s="17"/>
      <c r="W290" s="17"/>
    </row>
    <row r="291" spans="1:23">
      <c r="A291" s="17"/>
      <c r="B291" s="17"/>
      <c r="C291" s="17"/>
      <c r="D291" s="17"/>
      <c r="E291" s="17"/>
      <c r="F291" s="17"/>
      <c r="G291" s="17"/>
      <c r="H291" s="17"/>
      <c r="I291" s="17"/>
      <c r="J291" s="17"/>
      <c r="K291" s="17"/>
      <c r="L291" s="17"/>
      <c r="M291" s="17"/>
      <c r="N291" s="17"/>
      <c r="O291" s="17"/>
      <c r="P291" s="17"/>
      <c r="Q291" s="17"/>
      <c r="R291" s="17"/>
      <c r="S291" s="17"/>
      <c r="T291" s="17"/>
      <c r="U291" s="17"/>
      <c r="V291" s="17"/>
      <c r="W291" s="17"/>
    </row>
    <row r="292" spans="1:23">
      <c r="A292" s="17"/>
      <c r="B292" s="17"/>
      <c r="C292" s="17"/>
      <c r="D292" s="17"/>
      <c r="E292" s="17"/>
      <c r="F292" s="17"/>
      <c r="G292" s="17"/>
      <c r="H292" s="17"/>
      <c r="I292" s="17"/>
      <c r="J292" s="17"/>
      <c r="K292" s="17"/>
      <c r="L292" s="17"/>
      <c r="M292" s="17"/>
      <c r="N292" s="17"/>
      <c r="O292" s="17"/>
      <c r="P292" s="17"/>
      <c r="Q292" s="17"/>
      <c r="R292" s="17"/>
      <c r="S292" s="17"/>
      <c r="T292" s="17"/>
      <c r="U292" s="17"/>
      <c r="V292" s="17"/>
      <c r="W292" s="17"/>
    </row>
    <row r="293" spans="1:23">
      <c r="A293" s="17"/>
      <c r="B293" s="17"/>
      <c r="C293" s="17"/>
      <c r="D293" s="17"/>
      <c r="E293" s="17"/>
      <c r="F293" s="17"/>
      <c r="G293" s="17"/>
      <c r="H293" s="17"/>
      <c r="I293" s="17"/>
      <c r="J293" s="17"/>
      <c r="K293" s="17"/>
      <c r="L293" s="17"/>
      <c r="M293" s="17"/>
      <c r="N293" s="17"/>
      <c r="O293" s="17"/>
      <c r="P293" s="17"/>
      <c r="Q293" s="17"/>
      <c r="R293" s="17"/>
      <c r="S293" s="17"/>
      <c r="T293" s="17"/>
      <c r="U293" s="17"/>
      <c r="V293" s="17"/>
      <c r="W293" s="17"/>
    </row>
    <row r="294" spans="1:23">
      <c r="A294" s="17"/>
      <c r="B294" s="17"/>
      <c r="C294" s="17"/>
      <c r="D294" s="17"/>
      <c r="E294" s="17"/>
      <c r="F294" s="17"/>
      <c r="G294" s="17"/>
      <c r="H294" s="17"/>
      <c r="I294" s="17"/>
      <c r="J294" s="17"/>
      <c r="K294" s="17"/>
      <c r="L294" s="17"/>
      <c r="M294" s="17"/>
      <c r="N294" s="17"/>
      <c r="O294" s="17"/>
      <c r="P294" s="17"/>
      <c r="Q294" s="17"/>
      <c r="R294" s="17"/>
      <c r="S294" s="17"/>
      <c r="T294" s="17"/>
      <c r="U294" s="17"/>
      <c r="V294" s="17"/>
      <c r="W294" s="17"/>
    </row>
    <row r="295" spans="1:23">
      <c r="A295" s="17"/>
      <c r="B295" s="17"/>
      <c r="C295" s="17"/>
      <c r="D295" s="17"/>
      <c r="E295" s="17"/>
      <c r="F295" s="17"/>
      <c r="G295" s="17"/>
      <c r="H295" s="17"/>
      <c r="I295" s="17"/>
      <c r="J295" s="17"/>
      <c r="K295" s="17"/>
      <c r="L295" s="17"/>
      <c r="M295" s="17"/>
      <c r="N295" s="17"/>
      <c r="O295" s="17"/>
      <c r="P295" s="17"/>
      <c r="Q295" s="17"/>
      <c r="R295" s="17"/>
      <c r="S295" s="17"/>
      <c r="T295" s="17"/>
      <c r="U295" s="17"/>
      <c r="V295" s="17"/>
      <c r="W295" s="17"/>
    </row>
    <row r="296" spans="1:23">
      <c r="A296" s="17"/>
      <c r="B296" s="17"/>
      <c r="C296" s="17"/>
      <c r="D296" s="17"/>
      <c r="E296" s="17"/>
      <c r="F296" s="17"/>
      <c r="G296" s="17"/>
      <c r="H296" s="17"/>
      <c r="I296" s="17"/>
      <c r="J296" s="17"/>
      <c r="K296" s="17"/>
      <c r="L296" s="17"/>
      <c r="M296" s="17"/>
      <c r="N296" s="17"/>
      <c r="O296" s="17"/>
      <c r="P296" s="17"/>
      <c r="Q296" s="17"/>
      <c r="R296" s="17"/>
      <c r="S296" s="17"/>
      <c r="T296" s="17"/>
      <c r="U296" s="17"/>
      <c r="V296" s="17"/>
      <c r="W296" s="17"/>
    </row>
    <row r="297" spans="1:23">
      <c r="A297" s="17"/>
      <c r="B297" s="17"/>
      <c r="C297" s="17"/>
      <c r="D297" s="17"/>
      <c r="E297" s="17"/>
      <c r="F297" s="17"/>
      <c r="G297" s="17"/>
      <c r="H297" s="17"/>
      <c r="I297" s="17"/>
      <c r="J297" s="17"/>
      <c r="K297" s="17"/>
      <c r="L297" s="17"/>
      <c r="M297" s="17"/>
      <c r="N297" s="17"/>
      <c r="O297" s="17"/>
      <c r="P297" s="17"/>
      <c r="Q297" s="17"/>
      <c r="R297" s="17"/>
      <c r="S297" s="17"/>
      <c r="T297" s="17"/>
      <c r="U297" s="17"/>
      <c r="V297" s="17"/>
      <c r="W297" s="17"/>
    </row>
    <row r="298" spans="1:23">
      <c r="A298" s="17"/>
      <c r="B298" s="17"/>
      <c r="C298" s="17"/>
      <c r="D298" s="17"/>
      <c r="E298" s="17"/>
      <c r="F298" s="17"/>
      <c r="G298" s="17"/>
      <c r="H298" s="17"/>
      <c r="I298" s="17"/>
      <c r="J298" s="17"/>
      <c r="K298" s="17"/>
      <c r="L298" s="17"/>
      <c r="M298" s="17"/>
      <c r="N298" s="17"/>
      <c r="O298" s="17"/>
      <c r="P298" s="17"/>
      <c r="Q298" s="17"/>
      <c r="R298" s="17"/>
      <c r="S298" s="17"/>
      <c r="T298" s="17"/>
      <c r="U298" s="17"/>
      <c r="V298" s="17"/>
      <c r="W298" s="17"/>
    </row>
    <row r="299" spans="1:23">
      <c r="A299" s="17"/>
      <c r="B299" s="17"/>
      <c r="C299" s="17"/>
      <c r="D299" s="17"/>
      <c r="E299" s="17"/>
      <c r="F299" s="17"/>
      <c r="G299" s="17"/>
      <c r="H299" s="17"/>
      <c r="I299" s="17"/>
      <c r="J299" s="17"/>
      <c r="K299" s="17"/>
      <c r="L299" s="17"/>
      <c r="M299" s="17"/>
      <c r="N299" s="17"/>
      <c r="O299" s="17"/>
      <c r="P299" s="17"/>
      <c r="Q299" s="17"/>
      <c r="R299" s="17"/>
      <c r="S299" s="17"/>
      <c r="T299" s="17"/>
      <c r="U299" s="17"/>
      <c r="V299" s="17"/>
      <c r="W299" s="17"/>
    </row>
    <row r="300" spans="1:23">
      <c r="A300" s="17"/>
      <c r="B300" s="17"/>
      <c r="C300" s="17"/>
      <c r="D300" s="17"/>
      <c r="E300" s="17"/>
      <c r="F300" s="17"/>
      <c r="G300" s="17"/>
      <c r="H300" s="17"/>
      <c r="I300" s="17"/>
      <c r="J300" s="17"/>
      <c r="K300" s="17"/>
      <c r="L300" s="17"/>
      <c r="M300" s="17"/>
      <c r="N300" s="17"/>
      <c r="O300" s="17"/>
      <c r="P300" s="17"/>
      <c r="Q300" s="17"/>
      <c r="R300" s="17"/>
      <c r="S300" s="17"/>
      <c r="T300" s="17"/>
      <c r="U300" s="17"/>
      <c r="V300" s="17"/>
      <c r="W300" s="17"/>
    </row>
    <row r="301" spans="1:23">
      <c r="A301" s="17"/>
      <c r="B301" s="17"/>
      <c r="C301" s="17"/>
      <c r="D301" s="17"/>
      <c r="E301" s="17"/>
      <c r="F301" s="17"/>
      <c r="G301" s="17"/>
      <c r="H301" s="17"/>
      <c r="I301" s="17"/>
      <c r="J301" s="17"/>
      <c r="K301" s="17"/>
      <c r="L301" s="17"/>
      <c r="M301" s="17"/>
      <c r="N301" s="17"/>
      <c r="O301" s="17"/>
      <c r="P301" s="17"/>
      <c r="Q301" s="17"/>
      <c r="R301" s="17"/>
      <c r="S301" s="17"/>
      <c r="T301" s="17"/>
      <c r="U301" s="17"/>
      <c r="V301" s="17"/>
      <c r="W301" s="17"/>
    </row>
    <row r="302" spans="1:23">
      <c r="A302" s="17"/>
      <c r="B302" s="17"/>
      <c r="C302" s="17"/>
      <c r="D302" s="17"/>
      <c r="E302" s="17"/>
      <c r="F302" s="17"/>
      <c r="G302" s="17"/>
      <c r="H302" s="17"/>
      <c r="I302" s="17"/>
      <c r="J302" s="17"/>
      <c r="K302" s="17"/>
      <c r="L302" s="17"/>
      <c r="M302" s="17"/>
      <c r="N302" s="17"/>
      <c r="O302" s="17"/>
      <c r="P302" s="17"/>
      <c r="Q302" s="17"/>
      <c r="R302" s="17"/>
      <c r="S302" s="17"/>
      <c r="T302" s="17"/>
      <c r="U302" s="17"/>
      <c r="V302" s="17"/>
      <c r="W302" s="17"/>
    </row>
    <row r="303" spans="1:23">
      <c r="A303" s="17"/>
      <c r="B303" s="17"/>
      <c r="C303" s="17"/>
      <c r="D303" s="17"/>
      <c r="E303" s="17"/>
      <c r="F303" s="17"/>
      <c r="G303" s="17"/>
      <c r="H303" s="17"/>
      <c r="I303" s="17"/>
      <c r="J303" s="17"/>
      <c r="K303" s="17"/>
      <c r="L303" s="17"/>
      <c r="M303" s="17"/>
      <c r="N303" s="17"/>
      <c r="O303" s="17"/>
      <c r="P303" s="17"/>
      <c r="Q303" s="17"/>
      <c r="R303" s="17"/>
      <c r="S303" s="17"/>
      <c r="T303" s="17"/>
      <c r="U303" s="17"/>
      <c r="V303" s="17"/>
      <c r="W303" s="17"/>
    </row>
    <row r="304" spans="1:23">
      <c r="A304" s="17"/>
      <c r="B304" s="17"/>
      <c r="C304" s="17"/>
      <c r="D304" s="17"/>
      <c r="E304" s="17"/>
      <c r="F304" s="17"/>
      <c r="G304" s="17"/>
      <c r="H304" s="17"/>
      <c r="I304" s="17"/>
      <c r="J304" s="17"/>
      <c r="K304" s="17"/>
      <c r="L304" s="17"/>
      <c r="M304" s="17"/>
      <c r="N304" s="17"/>
      <c r="O304" s="17"/>
      <c r="P304" s="17"/>
      <c r="Q304" s="17"/>
      <c r="R304" s="17"/>
      <c r="S304" s="17"/>
      <c r="T304" s="17"/>
      <c r="U304" s="17"/>
      <c r="V304" s="17"/>
      <c r="W304" s="17"/>
    </row>
    <row r="305" spans="1:23">
      <c r="A305" s="17"/>
      <c r="B305" s="17"/>
      <c r="C305" s="17"/>
      <c r="D305" s="17"/>
      <c r="E305" s="17"/>
      <c r="F305" s="17"/>
      <c r="G305" s="17"/>
      <c r="H305" s="17"/>
      <c r="I305" s="17"/>
      <c r="J305" s="17"/>
      <c r="K305" s="17"/>
      <c r="L305" s="17"/>
      <c r="M305" s="17"/>
      <c r="N305" s="17"/>
      <c r="O305" s="17"/>
      <c r="P305" s="17"/>
      <c r="Q305" s="17"/>
      <c r="R305" s="17"/>
      <c r="S305" s="17"/>
      <c r="T305" s="17"/>
      <c r="U305" s="17"/>
      <c r="V305" s="17"/>
      <c r="W305" s="17"/>
    </row>
    <row r="306" spans="1:23">
      <c r="A306" s="17"/>
      <c r="B306" s="17"/>
      <c r="C306" s="17"/>
      <c r="D306" s="17"/>
      <c r="E306" s="17"/>
      <c r="F306" s="17"/>
      <c r="G306" s="17"/>
      <c r="H306" s="17"/>
      <c r="I306" s="17"/>
      <c r="J306" s="17"/>
      <c r="K306" s="17"/>
      <c r="L306" s="17"/>
      <c r="M306" s="17"/>
      <c r="N306" s="17"/>
      <c r="O306" s="17"/>
      <c r="P306" s="17"/>
      <c r="Q306" s="17"/>
      <c r="R306" s="17"/>
      <c r="S306" s="17"/>
      <c r="T306" s="17"/>
      <c r="U306" s="17"/>
      <c r="V306" s="17"/>
      <c r="W306" s="17"/>
    </row>
    <row r="307" spans="1:23">
      <c r="A307" s="17"/>
      <c r="B307" s="17"/>
      <c r="C307" s="17"/>
      <c r="D307" s="17"/>
      <c r="E307" s="17"/>
      <c r="F307" s="17"/>
      <c r="G307" s="17"/>
      <c r="H307" s="17"/>
      <c r="I307" s="17"/>
      <c r="J307" s="17"/>
      <c r="K307" s="17"/>
      <c r="L307" s="17"/>
      <c r="M307" s="17"/>
      <c r="N307" s="17"/>
      <c r="O307" s="17"/>
      <c r="P307" s="17"/>
      <c r="Q307" s="17"/>
      <c r="R307" s="17"/>
      <c r="S307" s="17"/>
      <c r="T307" s="17"/>
      <c r="U307" s="17"/>
      <c r="V307" s="17"/>
      <c r="W307" s="17"/>
    </row>
    <row r="308" spans="1:23">
      <c r="A308" s="17"/>
      <c r="B308" s="17"/>
      <c r="C308" s="17"/>
      <c r="D308" s="17"/>
      <c r="E308" s="17"/>
      <c r="F308" s="17"/>
      <c r="G308" s="17"/>
      <c r="H308" s="17"/>
      <c r="I308" s="17"/>
      <c r="J308" s="17"/>
      <c r="K308" s="17"/>
      <c r="L308" s="17"/>
      <c r="M308" s="17"/>
      <c r="N308" s="17"/>
      <c r="O308" s="17"/>
      <c r="P308" s="17"/>
      <c r="Q308" s="17"/>
      <c r="R308" s="17"/>
      <c r="S308" s="17"/>
      <c r="T308" s="17"/>
      <c r="U308" s="17"/>
      <c r="V308" s="17"/>
      <c r="W308" s="17"/>
    </row>
    <row r="309" spans="1:23">
      <c r="A309" s="17"/>
      <c r="B309" s="17"/>
      <c r="C309" s="17"/>
      <c r="D309" s="17"/>
      <c r="E309" s="17"/>
      <c r="F309" s="17"/>
      <c r="G309" s="17"/>
      <c r="H309" s="17"/>
      <c r="I309" s="17"/>
      <c r="J309" s="17"/>
      <c r="K309" s="17"/>
      <c r="L309" s="17"/>
      <c r="M309" s="17"/>
      <c r="N309" s="17"/>
      <c r="O309" s="17"/>
      <c r="P309" s="17"/>
      <c r="Q309" s="17"/>
      <c r="R309" s="17"/>
      <c r="S309" s="17"/>
      <c r="T309" s="17"/>
      <c r="U309" s="17"/>
      <c r="V309" s="17"/>
      <c r="W309" s="17"/>
    </row>
    <row r="310" spans="1:23">
      <c r="A310" s="17"/>
      <c r="B310" s="17"/>
      <c r="C310" s="17"/>
      <c r="D310" s="17"/>
      <c r="E310" s="17"/>
      <c r="F310" s="17"/>
      <c r="G310" s="17"/>
      <c r="H310" s="17"/>
      <c r="I310" s="17"/>
      <c r="J310" s="17"/>
      <c r="K310" s="17"/>
      <c r="L310" s="17"/>
      <c r="M310" s="17"/>
      <c r="N310" s="17"/>
      <c r="O310" s="17"/>
      <c r="P310" s="17"/>
      <c r="Q310" s="17"/>
      <c r="R310" s="17"/>
      <c r="S310" s="17"/>
      <c r="T310" s="17"/>
      <c r="U310" s="17"/>
      <c r="V310" s="17"/>
      <c r="W310" s="17"/>
    </row>
    <row r="311" spans="1:23">
      <c r="A311" s="17"/>
      <c r="B311" s="17"/>
      <c r="C311" s="17"/>
      <c r="D311" s="17"/>
      <c r="E311" s="17"/>
      <c r="F311" s="17"/>
      <c r="G311" s="17"/>
      <c r="H311" s="17"/>
      <c r="I311" s="17"/>
      <c r="J311" s="17"/>
      <c r="K311" s="17"/>
      <c r="L311" s="17"/>
      <c r="M311" s="17"/>
      <c r="N311" s="17"/>
      <c r="O311" s="17"/>
      <c r="P311" s="17"/>
      <c r="Q311" s="17"/>
      <c r="R311" s="17"/>
      <c r="S311" s="17"/>
      <c r="T311" s="17"/>
      <c r="U311" s="17"/>
      <c r="V311" s="17"/>
      <c r="W311" s="17"/>
    </row>
    <row r="312" spans="1:23">
      <c r="A312" s="17"/>
      <c r="B312" s="17"/>
      <c r="C312" s="17"/>
      <c r="D312" s="17"/>
      <c r="E312" s="17"/>
      <c r="F312" s="17"/>
      <c r="G312" s="17"/>
      <c r="H312" s="17"/>
      <c r="I312" s="17"/>
      <c r="J312" s="17"/>
      <c r="K312" s="17"/>
      <c r="L312" s="17"/>
      <c r="M312" s="17"/>
      <c r="N312" s="17"/>
      <c r="O312" s="17"/>
      <c r="P312" s="17"/>
      <c r="Q312" s="17"/>
      <c r="R312" s="17"/>
      <c r="S312" s="17"/>
      <c r="T312" s="17"/>
      <c r="U312" s="17"/>
      <c r="V312" s="17"/>
      <c r="W312" s="17"/>
    </row>
    <row r="313" spans="1:23">
      <c r="A313" s="17"/>
      <c r="B313" s="17"/>
      <c r="C313" s="17"/>
      <c r="D313" s="17"/>
      <c r="E313" s="17"/>
      <c r="F313" s="17"/>
      <c r="G313" s="17"/>
      <c r="H313" s="17"/>
      <c r="I313" s="17"/>
      <c r="J313" s="17"/>
      <c r="K313" s="17"/>
      <c r="L313" s="17"/>
      <c r="M313" s="17"/>
      <c r="N313" s="17"/>
      <c r="O313" s="17"/>
      <c r="P313" s="17"/>
      <c r="Q313" s="17"/>
      <c r="R313" s="17"/>
      <c r="S313" s="17"/>
      <c r="T313" s="17"/>
      <c r="U313" s="17"/>
      <c r="V313" s="17"/>
      <c r="W313" s="17"/>
    </row>
    <row r="314" spans="1:23">
      <c r="A314" s="17"/>
      <c r="B314" s="17"/>
      <c r="C314" s="17"/>
      <c r="D314" s="17"/>
      <c r="E314" s="17"/>
      <c r="F314" s="17"/>
      <c r="G314" s="17"/>
      <c r="H314" s="17"/>
      <c r="I314" s="17"/>
      <c r="J314" s="17"/>
      <c r="K314" s="17"/>
      <c r="L314" s="17"/>
      <c r="M314" s="17"/>
      <c r="N314" s="17"/>
      <c r="O314" s="17"/>
      <c r="P314" s="17"/>
      <c r="Q314" s="17"/>
      <c r="R314" s="17"/>
      <c r="S314" s="17"/>
      <c r="T314" s="17"/>
      <c r="U314" s="17"/>
      <c r="V314" s="17"/>
      <c r="W314" s="17"/>
    </row>
    <row r="315" spans="1:23">
      <c r="A315" s="17"/>
      <c r="B315" s="17"/>
      <c r="C315" s="17"/>
      <c r="D315" s="17"/>
      <c r="E315" s="17"/>
      <c r="F315" s="17"/>
      <c r="G315" s="17"/>
      <c r="H315" s="17"/>
      <c r="I315" s="17"/>
      <c r="J315" s="17"/>
      <c r="K315" s="17"/>
      <c r="L315" s="17"/>
      <c r="M315" s="17"/>
      <c r="N315" s="17"/>
      <c r="O315" s="17"/>
      <c r="P315" s="17"/>
      <c r="Q315" s="17"/>
      <c r="R315" s="17"/>
      <c r="S315" s="17"/>
      <c r="T315" s="17"/>
      <c r="U315" s="17"/>
      <c r="V315" s="17"/>
      <c r="W315" s="17"/>
    </row>
    <row r="316" spans="1:23">
      <c r="A316" s="17"/>
      <c r="B316" s="17"/>
      <c r="C316" s="17"/>
      <c r="D316" s="17"/>
      <c r="E316" s="17"/>
      <c r="F316" s="17"/>
      <c r="G316" s="17"/>
      <c r="H316" s="17"/>
      <c r="I316" s="17"/>
      <c r="J316" s="17"/>
      <c r="K316" s="17"/>
      <c r="L316" s="17"/>
      <c r="M316" s="17"/>
      <c r="N316" s="17"/>
      <c r="O316" s="17"/>
      <c r="P316" s="17"/>
      <c r="Q316" s="17"/>
      <c r="R316" s="17"/>
      <c r="S316" s="17"/>
      <c r="T316" s="17"/>
      <c r="U316" s="17"/>
      <c r="V316" s="17"/>
      <c r="W316" s="17"/>
    </row>
    <row r="317" spans="1:23">
      <c r="A317" s="17"/>
      <c r="B317" s="17"/>
      <c r="C317" s="17"/>
      <c r="D317" s="17"/>
      <c r="E317" s="17"/>
      <c r="F317" s="17"/>
      <c r="G317" s="17"/>
      <c r="H317" s="17"/>
      <c r="I317" s="17"/>
      <c r="J317" s="17"/>
      <c r="K317" s="17"/>
      <c r="L317" s="17"/>
      <c r="M317" s="17"/>
      <c r="N317" s="17"/>
      <c r="O317" s="17"/>
      <c r="P317" s="17"/>
      <c r="Q317" s="17"/>
      <c r="R317" s="17"/>
      <c r="S317" s="17"/>
      <c r="T317" s="17"/>
      <c r="U317" s="17"/>
      <c r="V317" s="17"/>
      <c r="W317" s="17"/>
    </row>
    <row r="318" spans="1:23">
      <c r="A318" s="17"/>
      <c r="B318" s="17"/>
      <c r="C318" s="17"/>
      <c r="D318" s="17"/>
      <c r="E318" s="17"/>
      <c r="F318" s="17"/>
      <c r="G318" s="17"/>
      <c r="H318" s="17"/>
      <c r="I318" s="17"/>
      <c r="J318" s="17"/>
      <c r="K318" s="17"/>
      <c r="L318" s="17"/>
      <c r="M318" s="17"/>
      <c r="N318" s="17"/>
      <c r="O318" s="17"/>
      <c r="P318" s="17"/>
      <c r="Q318" s="17"/>
      <c r="R318" s="17"/>
      <c r="S318" s="17"/>
      <c r="T318" s="17"/>
      <c r="U318" s="17"/>
      <c r="V318" s="17"/>
      <c r="W318" s="17"/>
    </row>
    <row r="319" spans="1:23">
      <c r="A319" s="17"/>
      <c r="B319" s="17"/>
      <c r="C319" s="17"/>
      <c r="D319" s="17"/>
      <c r="E319" s="17"/>
      <c r="F319" s="17"/>
      <c r="G319" s="17"/>
      <c r="H319" s="17"/>
      <c r="I319" s="17"/>
      <c r="J319" s="17"/>
      <c r="K319" s="17"/>
      <c r="L319" s="17"/>
      <c r="M319" s="17"/>
      <c r="N319" s="17"/>
      <c r="O319" s="17"/>
      <c r="P319" s="17"/>
      <c r="Q319" s="17"/>
      <c r="R319" s="17"/>
      <c r="S319" s="17"/>
      <c r="T319" s="17"/>
      <c r="U319" s="17"/>
      <c r="V319" s="17"/>
      <c r="W319" s="17"/>
    </row>
    <row r="320" spans="1:23">
      <c r="A320" s="17"/>
      <c r="B320" s="17"/>
      <c r="C320" s="17"/>
      <c r="D320" s="17"/>
      <c r="E320" s="17"/>
      <c r="F320" s="17"/>
      <c r="G320" s="17"/>
      <c r="H320" s="17"/>
      <c r="I320" s="17"/>
      <c r="J320" s="17"/>
      <c r="K320" s="17"/>
      <c r="L320" s="17"/>
      <c r="M320" s="17"/>
      <c r="N320" s="17"/>
      <c r="O320" s="17"/>
      <c r="P320" s="17"/>
      <c r="Q320" s="17"/>
      <c r="R320" s="17"/>
      <c r="S320" s="17"/>
      <c r="T320" s="17"/>
      <c r="U320" s="17"/>
      <c r="V320" s="17"/>
      <c r="W320" s="17"/>
    </row>
    <row r="321" spans="1:23">
      <c r="A321" s="17"/>
      <c r="B321" s="17"/>
      <c r="C321" s="17"/>
      <c r="D321" s="17"/>
      <c r="E321" s="17"/>
      <c r="F321" s="17"/>
      <c r="G321" s="17"/>
      <c r="H321" s="17"/>
      <c r="I321" s="17"/>
      <c r="J321" s="17"/>
      <c r="K321" s="17"/>
      <c r="L321" s="17"/>
      <c r="M321" s="17"/>
      <c r="N321" s="17"/>
      <c r="O321" s="17"/>
      <c r="P321" s="17"/>
      <c r="Q321" s="17"/>
      <c r="R321" s="17"/>
      <c r="S321" s="17"/>
      <c r="T321" s="17"/>
      <c r="U321" s="17"/>
      <c r="V321" s="17"/>
      <c r="W321" s="17"/>
    </row>
    <row r="322" spans="1:23">
      <c r="A322" s="17"/>
      <c r="B322" s="17"/>
      <c r="C322" s="17"/>
      <c r="D322" s="17"/>
      <c r="E322" s="17"/>
      <c r="F322" s="17"/>
      <c r="G322" s="17"/>
      <c r="H322" s="17"/>
      <c r="I322" s="17"/>
      <c r="J322" s="17"/>
      <c r="K322" s="17"/>
      <c r="L322" s="17"/>
      <c r="M322" s="17"/>
      <c r="N322" s="17"/>
      <c r="O322" s="17"/>
      <c r="P322" s="17"/>
      <c r="Q322" s="17"/>
      <c r="R322" s="17"/>
      <c r="S322" s="17"/>
      <c r="T322" s="17"/>
      <c r="U322" s="17"/>
      <c r="V322" s="17"/>
      <c r="W322" s="17"/>
    </row>
    <row r="323" spans="1:23">
      <c r="A323" s="17"/>
      <c r="B323" s="17"/>
      <c r="C323" s="17"/>
      <c r="D323" s="17"/>
      <c r="E323" s="17"/>
      <c r="F323" s="17"/>
      <c r="G323" s="17"/>
      <c r="H323" s="17"/>
      <c r="I323" s="17"/>
      <c r="J323" s="17"/>
      <c r="K323" s="17"/>
      <c r="L323" s="17"/>
      <c r="M323" s="17"/>
      <c r="N323" s="17"/>
      <c r="O323" s="17"/>
      <c r="P323" s="17"/>
      <c r="Q323" s="17"/>
      <c r="R323" s="17"/>
      <c r="S323" s="17"/>
      <c r="T323" s="17"/>
      <c r="U323" s="17"/>
      <c r="V323" s="17"/>
      <c r="W323" s="17"/>
    </row>
    <row r="324" spans="1:23">
      <c r="A324" s="17"/>
      <c r="B324" s="17"/>
      <c r="C324" s="17"/>
      <c r="D324" s="17"/>
      <c r="E324" s="17"/>
      <c r="F324" s="17"/>
      <c r="G324" s="17"/>
      <c r="H324" s="17"/>
      <c r="I324" s="17"/>
      <c r="J324" s="17"/>
      <c r="K324" s="17"/>
      <c r="L324" s="17"/>
      <c r="M324" s="17"/>
      <c r="N324" s="17"/>
      <c r="O324" s="17"/>
      <c r="P324" s="17"/>
      <c r="Q324" s="17"/>
      <c r="R324" s="17"/>
      <c r="S324" s="17"/>
      <c r="T324" s="17"/>
      <c r="U324" s="17"/>
      <c r="V324" s="17"/>
      <c r="W324" s="17"/>
    </row>
    <row r="325" spans="1:23">
      <c r="A325" s="17"/>
      <c r="B325" s="17"/>
      <c r="C325" s="17"/>
      <c r="D325" s="17"/>
      <c r="E325" s="17"/>
      <c r="F325" s="17"/>
      <c r="G325" s="17"/>
      <c r="H325" s="17"/>
      <c r="I325" s="17"/>
      <c r="J325" s="17"/>
      <c r="K325" s="17"/>
      <c r="L325" s="17"/>
      <c r="M325" s="17"/>
      <c r="N325" s="17"/>
      <c r="O325" s="17"/>
      <c r="P325" s="17"/>
      <c r="Q325" s="17"/>
      <c r="R325" s="17"/>
      <c r="S325" s="17"/>
      <c r="T325" s="17"/>
      <c r="U325" s="17"/>
      <c r="V325" s="17"/>
      <c r="W325" s="17"/>
    </row>
    <row r="326" spans="1:23">
      <c r="A326" s="17"/>
      <c r="B326" s="17"/>
      <c r="C326" s="17"/>
      <c r="D326" s="17"/>
      <c r="E326" s="17"/>
      <c r="F326" s="17"/>
      <c r="G326" s="17"/>
      <c r="H326" s="17"/>
      <c r="I326" s="17"/>
      <c r="J326" s="17"/>
      <c r="K326" s="17"/>
      <c r="L326" s="17"/>
      <c r="M326" s="17"/>
      <c r="N326" s="17"/>
      <c r="O326" s="17"/>
      <c r="P326" s="17"/>
      <c r="Q326" s="17"/>
      <c r="R326" s="17"/>
      <c r="S326" s="17"/>
      <c r="T326" s="17"/>
      <c r="U326" s="17"/>
      <c r="V326" s="17"/>
      <c r="W326" s="17"/>
    </row>
    <row r="327" spans="1:23">
      <c r="A327" s="17"/>
      <c r="B327" s="17"/>
      <c r="C327" s="17"/>
      <c r="D327" s="17"/>
      <c r="E327" s="17"/>
      <c r="F327" s="17"/>
      <c r="G327" s="17"/>
      <c r="H327" s="17"/>
      <c r="I327" s="17"/>
      <c r="J327" s="17"/>
      <c r="K327" s="17"/>
      <c r="L327" s="17"/>
      <c r="M327" s="17"/>
      <c r="N327" s="17"/>
      <c r="O327" s="17"/>
      <c r="P327" s="17"/>
      <c r="Q327" s="17"/>
      <c r="R327" s="17"/>
      <c r="S327" s="17"/>
      <c r="T327" s="17"/>
      <c r="U327" s="17"/>
      <c r="V327" s="17"/>
      <c r="W327" s="17"/>
    </row>
    <row r="328" spans="1:23">
      <c r="A328" s="17"/>
      <c r="B328" s="17"/>
      <c r="C328" s="17"/>
      <c r="D328" s="17"/>
      <c r="E328" s="17"/>
      <c r="F328" s="17"/>
      <c r="G328" s="17"/>
      <c r="H328" s="17"/>
      <c r="I328" s="17"/>
      <c r="J328" s="17"/>
      <c r="K328" s="17"/>
      <c r="L328" s="17"/>
      <c r="M328" s="17"/>
      <c r="N328" s="17"/>
      <c r="O328" s="17"/>
      <c r="P328" s="17"/>
      <c r="Q328" s="17"/>
      <c r="R328" s="17"/>
      <c r="S328" s="17"/>
      <c r="T328" s="17"/>
      <c r="U328" s="17"/>
      <c r="V328" s="17"/>
      <c r="W328" s="17"/>
    </row>
    <row r="329" spans="1:23">
      <c r="A329" s="17"/>
      <c r="B329" s="17"/>
      <c r="C329" s="17"/>
      <c r="D329" s="17"/>
      <c r="E329" s="17"/>
      <c r="F329" s="17"/>
      <c r="G329" s="17"/>
      <c r="H329" s="17"/>
      <c r="I329" s="17"/>
      <c r="J329" s="17"/>
      <c r="K329" s="17"/>
      <c r="L329" s="17"/>
      <c r="M329" s="17"/>
      <c r="N329" s="17"/>
      <c r="O329" s="17"/>
      <c r="P329" s="17"/>
      <c r="Q329" s="17"/>
      <c r="R329" s="17"/>
      <c r="S329" s="17"/>
      <c r="T329" s="17"/>
      <c r="U329" s="17"/>
      <c r="V329" s="17"/>
      <c r="W329" s="17"/>
    </row>
    <row r="330" spans="1:23">
      <c r="A330" s="17"/>
      <c r="B330" s="17"/>
      <c r="C330" s="17"/>
      <c r="D330" s="17"/>
      <c r="E330" s="17"/>
      <c r="F330" s="17"/>
      <c r="G330" s="17"/>
      <c r="H330" s="17"/>
      <c r="I330" s="17"/>
      <c r="J330" s="17"/>
      <c r="K330" s="17"/>
      <c r="L330" s="17"/>
      <c r="M330" s="17"/>
      <c r="N330" s="17"/>
      <c r="O330" s="17"/>
      <c r="P330" s="17"/>
      <c r="Q330" s="17"/>
      <c r="R330" s="17"/>
      <c r="S330" s="17"/>
      <c r="T330" s="17"/>
      <c r="U330" s="17"/>
      <c r="V330" s="17"/>
      <c r="W330" s="17"/>
    </row>
    <row r="331" spans="1:23">
      <c r="A331" s="17"/>
      <c r="B331" s="17"/>
      <c r="C331" s="17"/>
      <c r="D331" s="17"/>
      <c r="E331" s="17"/>
      <c r="F331" s="17"/>
      <c r="G331" s="17"/>
      <c r="H331" s="17"/>
      <c r="I331" s="17"/>
      <c r="J331" s="17"/>
      <c r="K331" s="17"/>
      <c r="L331" s="17"/>
      <c r="M331" s="17"/>
      <c r="N331" s="17"/>
      <c r="O331" s="17"/>
      <c r="P331" s="17"/>
      <c r="Q331" s="17"/>
      <c r="R331" s="17"/>
      <c r="S331" s="17"/>
      <c r="T331" s="17"/>
      <c r="U331" s="17"/>
      <c r="V331" s="17"/>
      <c r="W331" s="17"/>
    </row>
    <row r="332" spans="1:23">
      <c r="A332" s="17"/>
      <c r="B332" s="17"/>
      <c r="C332" s="17"/>
      <c r="D332" s="17"/>
      <c r="E332" s="17"/>
      <c r="F332" s="17"/>
      <c r="G332" s="17"/>
      <c r="H332" s="17"/>
      <c r="I332" s="17"/>
      <c r="J332" s="17"/>
      <c r="K332" s="17"/>
      <c r="L332" s="17"/>
      <c r="M332" s="17"/>
      <c r="N332" s="17"/>
      <c r="O332" s="17"/>
      <c r="P332" s="17"/>
      <c r="Q332" s="17"/>
      <c r="R332" s="17"/>
      <c r="S332" s="17"/>
      <c r="T332" s="17"/>
      <c r="U332" s="17"/>
      <c r="V332" s="17"/>
      <c r="W332" s="17"/>
    </row>
    <row r="333" spans="1:23">
      <c r="A333" s="17"/>
      <c r="B333" s="17"/>
      <c r="C333" s="17"/>
      <c r="D333" s="17"/>
      <c r="E333" s="17"/>
      <c r="F333" s="17"/>
      <c r="G333" s="17"/>
      <c r="H333" s="17"/>
      <c r="I333" s="17"/>
      <c r="J333" s="17"/>
      <c r="K333" s="17"/>
      <c r="L333" s="17"/>
      <c r="M333" s="17"/>
      <c r="N333" s="17"/>
      <c r="O333" s="17"/>
      <c r="P333" s="17"/>
      <c r="Q333" s="17"/>
      <c r="R333" s="17"/>
      <c r="S333" s="17"/>
      <c r="T333" s="17"/>
      <c r="U333" s="17"/>
      <c r="V333" s="17"/>
      <c r="W333" s="17"/>
    </row>
    <row r="334" spans="1:23">
      <c r="A334" s="17"/>
      <c r="B334" s="17"/>
      <c r="C334" s="17"/>
      <c r="D334" s="17"/>
      <c r="E334" s="17"/>
      <c r="F334" s="17"/>
      <c r="G334" s="17"/>
      <c r="H334" s="17"/>
      <c r="I334" s="17"/>
      <c r="J334" s="17"/>
      <c r="K334" s="17"/>
      <c r="L334" s="17"/>
      <c r="M334" s="17"/>
      <c r="N334" s="17"/>
      <c r="O334" s="17"/>
      <c r="P334" s="17"/>
      <c r="Q334" s="17"/>
      <c r="R334" s="17"/>
      <c r="S334" s="17"/>
      <c r="T334" s="17"/>
      <c r="U334" s="17"/>
      <c r="V334" s="17"/>
      <c r="W334" s="17"/>
    </row>
    <row r="335" spans="1:23">
      <c r="A335" s="17"/>
      <c r="B335" s="17"/>
      <c r="C335" s="17"/>
      <c r="D335" s="17"/>
      <c r="E335" s="17"/>
      <c r="F335" s="17"/>
      <c r="G335" s="17"/>
      <c r="H335" s="17"/>
      <c r="I335" s="17"/>
      <c r="J335" s="17"/>
      <c r="K335" s="17"/>
      <c r="L335" s="17"/>
      <c r="M335" s="17"/>
      <c r="N335" s="17"/>
      <c r="O335" s="17"/>
      <c r="P335" s="17"/>
      <c r="Q335" s="17"/>
      <c r="R335" s="17"/>
      <c r="S335" s="17"/>
      <c r="T335" s="17"/>
      <c r="U335" s="17"/>
      <c r="V335" s="17"/>
      <c r="W335" s="17"/>
    </row>
    <row r="336" spans="1:23">
      <c r="A336" s="17"/>
      <c r="B336" s="17"/>
      <c r="C336" s="17"/>
      <c r="D336" s="17"/>
      <c r="E336" s="17"/>
      <c r="F336" s="17"/>
      <c r="G336" s="17"/>
      <c r="H336" s="17"/>
      <c r="I336" s="17"/>
      <c r="J336" s="17"/>
      <c r="K336" s="17"/>
      <c r="L336" s="17"/>
      <c r="M336" s="17"/>
      <c r="N336" s="17"/>
      <c r="O336" s="17"/>
      <c r="P336" s="17"/>
      <c r="Q336" s="17"/>
      <c r="R336" s="17"/>
      <c r="S336" s="17"/>
      <c r="T336" s="17"/>
      <c r="U336" s="17"/>
      <c r="V336" s="17"/>
      <c r="W336" s="17"/>
    </row>
    <row r="337" spans="1:23">
      <c r="A337" s="17"/>
      <c r="B337" s="17"/>
      <c r="C337" s="17"/>
      <c r="D337" s="17"/>
      <c r="E337" s="17"/>
      <c r="F337" s="17"/>
      <c r="G337" s="17"/>
      <c r="H337" s="17"/>
      <c r="I337" s="17"/>
      <c r="J337" s="17"/>
      <c r="K337" s="17"/>
      <c r="L337" s="17"/>
      <c r="M337" s="17"/>
      <c r="N337" s="17"/>
      <c r="O337" s="17"/>
      <c r="P337" s="17"/>
      <c r="Q337" s="17"/>
      <c r="R337" s="17"/>
      <c r="S337" s="17"/>
      <c r="T337" s="17"/>
      <c r="U337" s="17"/>
      <c r="V337" s="17"/>
      <c r="W337" s="17"/>
    </row>
    <row r="338" spans="1:23">
      <c r="A338" s="17"/>
      <c r="B338" s="17"/>
      <c r="C338" s="17"/>
      <c r="D338" s="17"/>
      <c r="E338" s="17"/>
      <c r="F338" s="17"/>
      <c r="G338" s="17"/>
      <c r="H338" s="17"/>
      <c r="I338" s="17"/>
      <c r="J338" s="17"/>
      <c r="K338" s="17"/>
      <c r="L338" s="17"/>
      <c r="M338" s="17"/>
      <c r="N338" s="17"/>
      <c r="O338" s="17"/>
      <c r="P338" s="17"/>
      <c r="Q338" s="17"/>
      <c r="R338" s="17"/>
      <c r="S338" s="17"/>
      <c r="T338" s="17"/>
      <c r="U338" s="17"/>
      <c r="V338" s="17"/>
      <c r="W338" s="17"/>
    </row>
    <row r="339" spans="1:23">
      <c r="A339" s="17"/>
      <c r="B339" s="17"/>
      <c r="C339" s="17"/>
      <c r="D339" s="17"/>
      <c r="E339" s="17"/>
      <c r="F339" s="17"/>
      <c r="G339" s="17"/>
      <c r="H339" s="17"/>
      <c r="I339" s="17"/>
      <c r="J339" s="17"/>
      <c r="K339" s="17"/>
      <c r="L339" s="17"/>
      <c r="M339" s="17"/>
      <c r="N339" s="17"/>
      <c r="O339" s="17"/>
      <c r="P339" s="17"/>
      <c r="Q339" s="17"/>
      <c r="R339" s="17"/>
      <c r="S339" s="17"/>
      <c r="T339" s="17"/>
      <c r="U339" s="17"/>
      <c r="V339" s="17"/>
      <c r="W339" s="17"/>
    </row>
    <row r="340" spans="1:23">
      <c r="A340" s="17"/>
      <c r="B340" s="17"/>
      <c r="C340" s="17"/>
      <c r="D340" s="17"/>
      <c r="E340" s="17"/>
      <c r="F340" s="17"/>
      <c r="G340" s="17"/>
      <c r="H340" s="17"/>
      <c r="I340" s="17"/>
      <c r="J340" s="17"/>
      <c r="K340" s="17"/>
      <c r="L340" s="17"/>
      <c r="M340" s="17"/>
      <c r="N340" s="17"/>
      <c r="O340" s="17"/>
      <c r="P340" s="17"/>
      <c r="Q340" s="17"/>
      <c r="R340" s="17"/>
      <c r="S340" s="17"/>
      <c r="T340" s="17"/>
      <c r="U340" s="17"/>
      <c r="V340" s="17"/>
      <c r="W340" s="17"/>
    </row>
    <row r="341" spans="1:23">
      <c r="A341" s="17"/>
      <c r="B341" s="17"/>
      <c r="C341" s="17"/>
      <c r="D341" s="17"/>
      <c r="E341" s="17"/>
      <c r="F341" s="17"/>
      <c r="G341" s="17"/>
      <c r="H341" s="17"/>
      <c r="I341" s="17"/>
      <c r="J341" s="17"/>
      <c r="K341" s="17"/>
      <c r="L341" s="17"/>
      <c r="M341" s="17"/>
      <c r="N341" s="17"/>
      <c r="O341" s="17"/>
      <c r="P341" s="17"/>
      <c r="Q341" s="17"/>
      <c r="R341" s="17"/>
      <c r="S341" s="17"/>
      <c r="T341" s="17"/>
      <c r="U341" s="17"/>
      <c r="V341" s="17"/>
      <c r="W341" s="17"/>
    </row>
    <row r="342" spans="1:23">
      <c r="A342" s="17"/>
      <c r="B342" s="17"/>
      <c r="C342" s="17"/>
      <c r="D342" s="17"/>
      <c r="E342" s="17"/>
      <c r="F342" s="17"/>
      <c r="G342" s="17"/>
      <c r="H342" s="17"/>
      <c r="I342" s="17"/>
      <c r="J342" s="17"/>
      <c r="K342" s="17"/>
      <c r="L342" s="17"/>
      <c r="M342" s="17"/>
      <c r="N342" s="17"/>
      <c r="O342" s="17"/>
      <c r="P342" s="17"/>
      <c r="Q342" s="17"/>
      <c r="R342" s="17"/>
      <c r="S342" s="17"/>
      <c r="T342" s="17"/>
      <c r="U342" s="17"/>
      <c r="V342" s="17"/>
      <c r="W342" s="17"/>
    </row>
    <row r="343" spans="1:23">
      <c r="A343" s="17"/>
      <c r="B343" s="17"/>
      <c r="C343" s="17"/>
      <c r="D343" s="17"/>
      <c r="E343" s="17"/>
      <c r="F343" s="17"/>
      <c r="G343" s="17"/>
      <c r="H343" s="17"/>
      <c r="I343" s="17"/>
      <c r="J343" s="17"/>
      <c r="K343" s="17"/>
      <c r="L343" s="17"/>
      <c r="M343" s="17"/>
      <c r="N343" s="17"/>
      <c r="O343" s="17"/>
      <c r="P343" s="17"/>
      <c r="Q343" s="17"/>
      <c r="R343" s="17"/>
      <c r="S343" s="17"/>
      <c r="T343" s="17"/>
      <c r="U343" s="17"/>
      <c r="V343" s="17"/>
      <c r="W343" s="17"/>
    </row>
    <row r="344" spans="1:23">
      <c r="A344" s="17"/>
      <c r="B344" s="17"/>
      <c r="C344" s="17"/>
      <c r="D344" s="17"/>
      <c r="E344" s="17"/>
      <c r="F344" s="17"/>
      <c r="G344" s="17"/>
      <c r="H344" s="17"/>
      <c r="I344" s="17"/>
      <c r="J344" s="17"/>
      <c r="K344" s="17"/>
      <c r="L344" s="17"/>
      <c r="M344" s="17"/>
      <c r="N344" s="17"/>
      <c r="O344" s="17"/>
      <c r="P344" s="17"/>
      <c r="Q344" s="17"/>
      <c r="R344" s="17"/>
      <c r="S344" s="17"/>
      <c r="T344" s="17"/>
      <c r="U344" s="17"/>
      <c r="V344" s="17"/>
      <c r="W344" s="17"/>
    </row>
    <row r="345" spans="1:23">
      <c r="A345" s="17"/>
      <c r="B345" s="17"/>
      <c r="C345" s="17"/>
      <c r="D345" s="17"/>
      <c r="E345" s="17"/>
      <c r="F345" s="17"/>
      <c r="G345" s="17"/>
      <c r="H345" s="17"/>
      <c r="I345" s="17"/>
      <c r="J345" s="17"/>
      <c r="K345" s="17"/>
      <c r="L345" s="17"/>
      <c r="M345" s="17"/>
      <c r="N345" s="17"/>
      <c r="O345" s="17"/>
      <c r="P345" s="17"/>
      <c r="Q345" s="17"/>
      <c r="R345" s="17"/>
      <c r="S345" s="17"/>
      <c r="T345" s="17"/>
      <c r="U345" s="17"/>
      <c r="V345" s="17"/>
      <c r="W345" s="17"/>
    </row>
    <row r="346" spans="1:23">
      <c r="A346" s="17"/>
      <c r="B346" s="17"/>
      <c r="C346" s="17"/>
      <c r="D346" s="17"/>
      <c r="E346" s="17"/>
      <c r="F346" s="17"/>
      <c r="G346" s="17"/>
      <c r="H346" s="17"/>
      <c r="I346" s="17"/>
      <c r="J346" s="17"/>
      <c r="K346" s="17"/>
      <c r="L346" s="17"/>
      <c r="M346" s="17"/>
      <c r="N346" s="17"/>
      <c r="O346" s="17"/>
      <c r="P346" s="17"/>
      <c r="Q346" s="17"/>
      <c r="R346" s="17"/>
      <c r="S346" s="17"/>
      <c r="T346" s="17"/>
      <c r="U346" s="17"/>
      <c r="V346" s="17"/>
      <c r="W346" s="17"/>
    </row>
    <row r="347" spans="1:23">
      <c r="A347" s="17"/>
      <c r="B347" s="17"/>
      <c r="C347" s="17"/>
      <c r="D347" s="17"/>
      <c r="E347" s="17"/>
      <c r="F347" s="17"/>
      <c r="G347" s="17"/>
      <c r="H347" s="17"/>
      <c r="I347" s="17"/>
      <c r="J347" s="17"/>
      <c r="K347" s="17"/>
      <c r="L347" s="17"/>
      <c r="M347" s="17"/>
      <c r="N347" s="17"/>
      <c r="O347" s="17"/>
      <c r="P347" s="17"/>
      <c r="Q347" s="17"/>
      <c r="R347" s="17"/>
      <c r="S347" s="17"/>
      <c r="T347" s="17"/>
      <c r="U347" s="17"/>
      <c r="V347" s="17"/>
      <c r="W347" s="17"/>
    </row>
    <row r="348" spans="1:23">
      <c r="A348" s="17"/>
      <c r="B348" s="17"/>
      <c r="C348" s="17"/>
      <c r="D348" s="17"/>
      <c r="E348" s="17"/>
      <c r="F348" s="17"/>
      <c r="G348" s="17"/>
      <c r="H348" s="17"/>
      <c r="I348" s="17"/>
      <c r="J348" s="17"/>
      <c r="K348" s="17"/>
      <c r="L348" s="17"/>
      <c r="M348" s="17"/>
      <c r="N348" s="17"/>
      <c r="O348" s="17"/>
      <c r="P348" s="17"/>
      <c r="Q348" s="17"/>
      <c r="R348" s="17"/>
      <c r="S348" s="17"/>
      <c r="T348" s="17"/>
      <c r="U348" s="17"/>
      <c r="V348" s="17"/>
      <c r="W348" s="17"/>
    </row>
    <row r="349" spans="1:23">
      <c r="A349" s="17"/>
      <c r="B349" s="17"/>
      <c r="C349" s="17"/>
      <c r="D349" s="17"/>
      <c r="E349" s="17"/>
      <c r="F349" s="17"/>
      <c r="G349" s="17"/>
      <c r="H349" s="17"/>
      <c r="I349" s="17"/>
      <c r="J349" s="17"/>
      <c r="K349" s="17"/>
      <c r="L349" s="17"/>
      <c r="M349" s="17"/>
      <c r="N349" s="17"/>
      <c r="O349" s="17"/>
      <c r="P349" s="17"/>
      <c r="Q349" s="17"/>
      <c r="R349" s="17"/>
      <c r="S349" s="17"/>
      <c r="T349" s="17"/>
      <c r="U349" s="17"/>
      <c r="V349" s="17"/>
      <c r="W349" s="17"/>
    </row>
    <row r="350" spans="1:23">
      <c r="A350" s="17"/>
      <c r="B350" s="17"/>
      <c r="C350" s="17"/>
      <c r="D350" s="17"/>
      <c r="E350" s="17"/>
      <c r="F350" s="17"/>
      <c r="G350" s="17"/>
      <c r="H350" s="17"/>
      <c r="I350" s="17"/>
      <c r="J350" s="17"/>
      <c r="K350" s="17"/>
      <c r="L350" s="17"/>
      <c r="M350" s="17"/>
      <c r="N350" s="17"/>
      <c r="O350" s="17"/>
      <c r="P350" s="17"/>
      <c r="Q350" s="17"/>
      <c r="R350" s="17"/>
      <c r="S350" s="17"/>
      <c r="T350" s="17"/>
      <c r="U350" s="17"/>
      <c r="V350" s="17"/>
      <c r="W350" s="17"/>
    </row>
    <row r="351" spans="1:23">
      <c r="A351" s="17"/>
      <c r="B351" s="17"/>
      <c r="C351" s="17"/>
      <c r="D351" s="17"/>
      <c r="E351" s="17"/>
      <c r="F351" s="17"/>
      <c r="G351" s="17"/>
      <c r="H351" s="17"/>
      <c r="I351" s="17"/>
      <c r="J351" s="17"/>
      <c r="K351" s="17"/>
      <c r="L351" s="17"/>
      <c r="M351" s="17"/>
      <c r="N351" s="17"/>
      <c r="O351" s="17"/>
      <c r="P351" s="17"/>
      <c r="Q351" s="17"/>
      <c r="R351" s="17"/>
      <c r="S351" s="17"/>
      <c r="T351" s="17"/>
      <c r="U351" s="17"/>
      <c r="V351" s="17"/>
      <c r="W351" s="17"/>
    </row>
    <row r="352" spans="1:23">
      <c r="A352" s="17"/>
      <c r="B352" s="17"/>
      <c r="C352" s="17"/>
      <c r="D352" s="17"/>
      <c r="E352" s="17"/>
      <c r="F352" s="17"/>
      <c r="G352" s="17"/>
      <c r="H352" s="17"/>
      <c r="I352" s="17"/>
      <c r="J352" s="17"/>
      <c r="K352" s="17"/>
      <c r="L352" s="17"/>
      <c r="M352" s="17"/>
      <c r="N352" s="17"/>
      <c r="O352" s="17"/>
      <c r="P352" s="17"/>
      <c r="Q352" s="17"/>
      <c r="R352" s="17"/>
      <c r="S352" s="17"/>
      <c r="T352" s="17"/>
      <c r="U352" s="17"/>
      <c r="V352" s="17"/>
      <c r="W352" s="17"/>
    </row>
    <row r="353" spans="1:23">
      <c r="A353" s="17"/>
      <c r="B353" s="17"/>
      <c r="C353" s="17"/>
      <c r="D353" s="17"/>
      <c r="E353" s="17"/>
      <c r="F353" s="17"/>
      <c r="G353" s="17"/>
      <c r="H353" s="17"/>
      <c r="I353" s="17"/>
      <c r="J353" s="17"/>
      <c r="K353" s="17"/>
      <c r="L353" s="17"/>
      <c r="M353" s="17"/>
      <c r="N353" s="17"/>
      <c r="O353" s="17"/>
      <c r="P353" s="17"/>
      <c r="Q353" s="17"/>
      <c r="R353" s="17"/>
      <c r="S353" s="17"/>
      <c r="T353" s="17"/>
      <c r="U353" s="17"/>
      <c r="V353" s="17"/>
      <c r="W353" s="17"/>
    </row>
    <row r="354" spans="1:23">
      <c r="A354" s="17"/>
      <c r="B354" s="17"/>
      <c r="C354" s="17"/>
      <c r="D354" s="17"/>
      <c r="E354" s="17"/>
      <c r="F354" s="17"/>
      <c r="G354" s="17"/>
      <c r="H354" s="17"/>
      <c r="I354" s="17"/>
      <c r="J354" s="17"/>
      <c r="K354" s="17"/>
      <c r="L354" s="17"/>
      <c r="M354" s="17"/>
      <c r="N354" s="17"/>
      <c r="O354" s="17"/>
      <c r="P354" s="17"/>
      <c r="Q354" s="17"/>
      <c r="R354" s="17"/>
      <c r="S354" s="17"/>
      <c r="T354" s="17"/>
      <c r="U354" s="17"/>
      <c r="V354" s="17"/>
      <c r="W354" s="17"/>
    </row>
    <row r="355" spans="1:23">
      <c r="A355" s="17"/>
      <c r="B355" s="17"/>
      <c r="C355" s="17"/>
      <c r="D355" s="17"/>
      <c r="E355" s="17"/>
      <c r="F355" s="17"/>
      <c r="G355" s="17"/>
      <c r="H355" s="17"/>
      <c r="I355" s="17"/>
      <c r="J355" s="17"/>
      <c r="K355" s="17"/>
      <c r="L355" s="17"/>
      <c r="M355" s="17"/>
      <c r="N355" s="17"/>
      <c r="O355" s="17"/>
      <c r="P355" s="17"/>
      <c r="Q355" s="17"/>
      <c r="R355" s="17"/>
      <c r="S355" s="17"/>
      <c r="T355" s="17"/>
      <c r="U355" s="17"/>
      <c r="V355" s="17"/>
      <c r="W355" s="17"/>
    </row>
    <row r="356" spans="1:23">
      <c r="A356" s="17"/>
      <c r="B356" s="17"/>
      <c r="C356" s="17"/>
      <c r="D356" s="17"/>
      <c r="E356" s="17"/>
      <c r="F356" s="17"/>
      <c r="G356" s="17"/>
      <c r="H356" s="17"/>
      <c r="I356" s="17"/>
      <c r="J356" s="17"/>
      <c r="K356" s="17"/>
      <c r="L356" s="17"/>
      <c r="M356" s="17"/>
      <c r="N356" s="17"/>
      <c r="O356" s="17"/>
      <c r="P356" s="17"/>
      <c r="Q356" s="17"/>
      <c r="R356" s="17"/>
      <c r="S356" s="17"/>
      <c r="T356" s="17"/>
      <c r="U356" s="17"/>
      <c r="V356" s="17"/>
      <c r="W356" s="17"/>
    </row>
    <row r="357" spans="1:23">
      <c r="A357" s="17"/>
      <c r="B357" s="17"/>
      <c r="C357" s="17"/>
      <c r="D357" s="17"/>
      <c r="E357" s="17"/>
      <c r="F357" s="17"/>
      <c r="G357" s="17"/>
      <c r="H357" s="17"/>
      <c r="I357" s="17"/>
      <c r="J357" s="17"/>
      <c r="K357" s="17"/>
      <c r="L357" s="17"/>
      <c r="M357" s="17"/>
      <c r="N357" s="17"/>
      <c r="O357" s="17"/>
      <c r="P357" s="17"/>
      <c r="Q357" s="17"/>
      <c r="R357" s="17"/>
      <c r="S357" s="17"/>
      <c r="T357" s="17"/>
      <c r="U357" s="17"/>
      <c r="V357" s="17"/>
      <c r="W357" s="17"/>
    </row>
    <row r="358" spans="1:23">
      <c r="A358" s="17"/>
      <c r="B358" s="17"/>
      <c r="C358" s="17"/>
      <c r="D358" s="17"/>
      <c r="E358" s="17"/>
      <c r="F358" s="17"/>
      <c r="G358" s="17"/>
      <c r="H358" s="17"/>
      <c r="I358" s="17"/>
      <c r="J358" s="17"/>
      <c r="K358" s="17"/>
      <c r="L358" s="17"/>
      <c r="M358" s="17"/>
      <c r="N358" s="17"/>
      <c r="O358" s="17"/>
      <c r="P358" s="17"/>
      <c r="Q358" s="17"/>
      <c r="R358" s="17"/>
      <c r="S358" s="17"/>
      <c r="T358" s="17"/>
      <c r="U358" s="17"/>
      <c r="V358" s="17"/>
      <c r="W358" s="17"/>
    </row>
    <row r="359" spans="1:23">
      <c r="A359" s="17"/>
      <c r="B359" s="17"/>
      <c r="C359" s="17"/>
      <c r="D359" s="17"/>
      <c r="E359" s="17"/>
      <c r="F359" s="17"/>
      <c r="G359" s="17"/>
      <c r="H359" s="17"/>
      <c r="I359" s="17"/>
      <c r="J359" s="17"/>
      <c r="K359" s="17"/>
      <c r="L359" s="17"/>
      <c r="M359" s="17"/>
      <c r="N359" s="17"/>
      <c r="O359" s="17"/>
      <c r="P359" s="17"/>
      <c r="Q359" s="17"/>
      <c r="R359" s="17"/>
      <c r="S359" s="17"/>
      <c r="T359" s="17"/>
      <c r="U359" s="17"/>
      <c r="V359" s="17"/>
      <c r="W359" s="17"/>
    </row>
    <row r="360" spans="1:23">
      <c r="A360" s="17"/>
      <c r="B360" s="17"/>
      <c r="C360" s="17"/>
      <c r="D360" s="17"/>
      <c r="E360" s="17"/>
      <c r="F360" s="17"/>
      <c r="G360" s="17"/>
      <c r="H360" s="17"/>
      <c r="I360" s="17"/>
      <c r="J360" s="17"/>
      <c r="K360" s="17"/>
      <c r="L360" s="17"/>
      <c r="M360" s="17"/>
      <c r="N360" s="17"/>
      <c r="O360" s="17"/>
      <c r="P360" s="17"/>
      <c r="Q360" s="17"/>
      <c r="R360" s="17"/>
      <c r="S360" s="17"/>
      <c r="T360" s="17"/>
      <c r="U360" s="17"/>
      <c r="V360" s="17"/>
      <c r="W360" s="17"/>
    </row>
    <row r="361" spans="1:23">
      <c r="A361" s="17"/>
      <c r="B361" s="17"/>
      <c r="C361" s="17"/>
      <c r="D361" s="17"/>
      <c r="E361" s="17"/>
      <c r="F361" s="17"/>
      <c r="G361" s="17"/>
      <c r="H361" s="17"/>
      <c r="I361" s="17"/>
      <c r="J361" s="17"/>
      <c r="K361" s="17"/>
      <c r="L361" s="17"/>
      <c r="M361" s="17"/>
      <c r="N361" s="17"/>
      <c r="O361" s="17"/>
      <c r="P361" s="17"/>
      <c r="Q361" s="17"/>
      <c r="R361" s="17"/>
      <c r="S361" s="17"/>
      <c r="T361" s="17"/>
      <c r="U361" s="17"/>
      <c r="V361" s="17"/>
      <c r="W361" s="17"/>
    </row>
    <row r="362" spans="1:23">
      <c r="A362" s="17"/>
      <c r="B362" s="17"/>
      <c r="C362" s="17"/>
      <c r="D362" s="17"/>
      <c r="E362" s="17"/>
      <c r="F362" s="17"/>
      <c r="G362" s="17"/>
      <c r="H362" s="17"/>
      <c r="I362" s="17"/>
      <c r="J362" s="17"/>
      <c r="K362" s="17"/>
      <c r="L362" s="17"/>
      <c r="M362" s="17"/>
      <c r="N362" s="17"/>
      <c r="O362" s="17"/>
      <c r="P362" s="17"/>
      <c r="Q362" s="17"/>
      <c r="R362" s="17"/>
      <c r="S362" s="17"/>
      <c r="T362" s="17"/>
      <c r="U362" s="17"/>
      <c r="V362" s="17"/>
      <c r="W362" s="17"/>
    </row>
    <row r="363" spans="1:23">
      <c r="A363" s="17"/>
      <c r="B363" s="17"/>
      <c r="C363" s="17"/>
      <c r="D363" s="17"/>
      <c r="E363" s="17"/>
      <c r="F363" s="17"/>
      <c r="G363" s="17"/>
      <c r="H363" s="17"/>
      <c r="I363" s="17"/>
      <c r="J363" s="17"/>
      <c r="K363" s="17"/>
      <c r="L363" s="17"/>
      <c r="M363" s="17"/>
      <c r="N363" s="17"/>
      <c r="O363" s="17"/>
      <c r="P363" s="17"/>
      <c r="Q363" s="17"/>
      <c r="R363" s="17"/>
      <c r="S363" s="17"/>
      <c r="T363" s="17"/>
      <c r="U363" s="17"/>
      <c r="V363" s="17"/>
      <c r="W363" s="17"/>
    </row>
    <row r="364" spans="1:23">
      <c r="A364" s="17"/>
      <c r="B364" s="17"/>
      <c r="C364" s="17"/>
      <c r="D364" s="17"/>
      <c r="E364" s="17"/>
      <c r="F364" s="17"/>
      <c r="G364" s="17"/>
      <c r="H364" s="17"/>
      <c r="I364" s="17"/>
      <c r="J364" s="17"/>
      <c r="K364" s="17"/>
      <c r="L364" s="17"/>
      <c r="M364" s="17"/>
      <c r="N364" s="17"/>
      <c r="O364" s="17"/>
      <c r="P364" s="17"/>
      <c r="Q364" s="17"/>
      <c r="R364" s="17"/>
      <c r="S364" s="17"/>
      <c r="T364" s="17"/>
      <c r="U364" s="17"/>
      <c r="V364" s="17"/>
      <c r="W364" s="17"/>
    </row>
    <row r="365" spans="1:23">
      <c r="A365" s="17"/>
      <c r="B365" s="17"/>
      <c r="C365" s="17"/>
      <c r="D365" s="17"/>
      <c r="E365" s="17"/>
      <c r="F365" s="17"/>
      <c r="G365" s="17"/>
      <c r="H365" s="17"/>
      <c r="I365" s="17"/>
      <c r="J365" s="17"/>
      <c r="K365" s="17"/>
      <c r="L365" s="17"/>
      <c r="M365" s="17"/>
      <c r="N365" s="17"/>
      <c r="O365" s="17"/>
      <c r="P365" s="17"/>
      <c r="Q365" s="17"/>
      <c r="R365" s="17"/>
      <c r="S365" s="17"/>
      <c r="T365" s="17"/>
      <c r="U365" s="17"/>
      <c r="V365" s="17"/>
      <c r="W365" s="17"/>
    </row>
    <row r="366" spans="1:23">
      <c r="A366" s="17"/>
      <c r="B366" s="17"/>
      <c r="C366" s="17"/>
      <c r="D366" s="17"/>
      <c r="E366" s="17"/>
      <c r="F366" s="17"/>
      <c r="G366" s="17"/>
      <c r="H366" s="17"/>
      <c r="I366" s="17"/>
      <c r="J366" s="17"/>
      <c r="K366" s="17"/>
      <c r="L366" s="17"/>
      <c r="M366" s="17"/>
      <c r="N366" s="17"/>
      <c r="O366" s="17"/>
      <c r="P366" s="17"/>
      <c r="Q366" s="17"/>
      <c r="R366" s="17"/>
      <c r="S366" s="17"/>
      <c r="T366" s="17"/>
      <c r="U366" s="17"/>
      <c r="V366" s="17"/>
      <c r="W366" s="17"/>
    </row>
    <row r="367" spans="1:23">
      <c r="A367" s="17"/>
      <c r="B367" s="17"/>
      <c r="C367" s="17"/>
      <c r="D367" s="17"/>
      <c r="E367" s="17"/>
      <c r="F367" s="17"/>
      <c r="G367" s="17"/>
      <c r="H367" s="17"/>
      <c r="I367" s="17"/>
      <c r="J367" s="17"/>
      <c r="K367" s="17"/>
      <c r="L367" s="17"/>
      <c r="M367" s="17"/>
      <c r="N367" s="17"/>
      <c r="O367" s="17"/>
      <c r="P367" s="17"/>
      <c r="Q367" s="17"/>
      <c r="R367" s="17"/>
      <c r="S367" s="17"/>
      <c r="T367" s="17"/>
      <c r="U367" s="17"/>
      <c r="V367" s="17"/>
      <c r="W367" s="17"/>
    </row>
    <row r="368" spans="1:23">
      <c r="A368" s="17"/>
      <c r="B368" s="17"/>
      <c r="C368" s="17"/>
      <c r="D368" s="17"/>
      <c r="E368" s="17"/>
      <c r="F368" s="17"/>
      <c r="G368" s="17"/>
      <c r="H368" s="17"/>
      <c r="I368" s="17"/>
      <c r="J368" s="17"/>
      <c r="K368" s="17"/>
      <c r="L368" s="17"/>
      <c r="M368" s="17"/>
      <c r="N368" s="17"/>
      <c r="O368" s="17"/>
      <c r="P368" s="17"/>
      <c r="Q368" s="17"/>
      <c r="R368" s="17"/>
      <c r="S368" s="17"/>
      <c r="T368" s="17"/>
      <c r="U368" s="17"/>
      <c r="V368" s="17"/>
      <c r="W368" s="17"/>
    </row>
    <row r="369" spans="1:23">
      <c r="A369" s="17"/>
      <c r="B369" s="17"/>
      <c r="C369" s="17"/>
      <c r="D369" s="17"/>
      <c r="E369" s="17"/>
      <c r="F369" s="17"/>
      <c r="G369" s="17"/>
      <c r="H369" s="17"/>
      <c r="I369" s="17"/>
      <c r="J369" s="17"/>
      <c r="K369" s="17"/>
      <c r="L369" s="17"/>
      <c r="M369" s="17"/>
      <c r="N369" s="17"/>
      <c r="O369" s="17"/>
      <c r="P369" s="17"/>
      <c r="Q369" s="17"/>
      <c r="R369" s="17"/>
      <c r="S369" s="17"/>
      <c r="T369" s="17"/>
      <c r="U369" s="17"/>
      <c r="V369" s="17"/>
      <c r="W369" s="17"/>
    </row>
    <row r="370" spans="1:23">
      <c r="A370" s="17"/>
      <c r="B370" s="17"/>
      <c r="C370" s="17"/>
      <c r="D370" s="17"/>
      <c r="E370" s="17"/>
      <c r="F370" s="17"/>
      <c r="G370" s="17"/>
      <c r="H370" s="17"/>
      <c r="I370" s="17"/>
      <c r="J370" s="17"/>
      <c r="K370" s="17"/>
      <c r="L370" s="17"/>
      <c r="M370" s="17"/>
      <c r="N370" s="17"/>
      <c r="O370" s="17"/>
      <c r="P370" s="17"/>
      <c r="Q370" s="17"/>
      <c r="R370" s="17"/>
      <c r="S370" s="17"/>
      <c r="T370" s="17"/>
      <c r="U370" s="17"/>
      <c r="V370" s="17"/>
      <c r="W370" s="17"/>
    </row>
    <row r="371" spans="1:23">
      <c r="A371" s="17"/>
      <c r="B371" s="17"/>
      <c r="C371" s="17"/>
      <c r="D371" s="17"/>
      <c r="E371" s="17"/>
      <c r="F371" s="17"/>
      <c r="G371" s="17"/>
      <c r="H371" s="17"/>
      <c r="I371" s="17"/>
      <c r="J371" s="17"/>
      <c r="K371" s="17"/>
      <c r="L371" s="17"/>
      <c r="M371" s="17"/>
      <c r="N371" s="17"/>
      <c r="O371" s="17"/>
      <c r="P371" s="17"/>
      <c r="Q371" s="17"/>
      <c r="R371" s="17"/>
      <c r="S371" s="17"/>
      <c r="T371" s="17"/>
      <c r="U371" s="17"/>
      <c r="V371" s="17"/>
      <c r="W371" s="17"/>
    </row>
    <row r="372" spans="1:23">
      <c r="A372" s="17"/>
      <c r="B372" s="17"/>
      <c r="C372" s="17"/>
      <c r="D372" s="17"/>
      <c r="E372" s="17"/>
      <c r="F372" s="17"/>
      <c r="G372" s="17"/>
      <c r="H372" s="17"/>
      <c r="I372" s="17"/>
      <c r="J372" s="17"/>
      <c r="K372" s="17"/>
      <c r="L372" s="17"/>
      <c r="M372" s="17"/>
      <c r="N372" s="17"/>
      <c r="O372" s="17"/>
      <c r="P372" s="17"/>
      <c r="Q372" s="17"/>
      <c r="R372" s="17"/>
      <c r="S372" s="17"/>
      <c r="T372" s="17"/>
      <c r="U372" s="17"/>
      <c r="V372" s="17"/>
      <c r="W372" s="17"/>
    </row>
    <row r="373" spans="1:23">
      <c r="A373" s="17"/>
      <c r="B373" s="17"/>
      <c r="C373" s="17"/>
      <c r="D373" s="17"/>
      <c r="E373" s="17"/>
      <c r="F373" s="17"/>
      <c r="G373" s="17"/>
      <c r="H373" s="17"/>
      <c r="I373" s="17"/>
      <c r="J373" s="17"/>
      <c r="K373" s="17"/>
      <c r="L373" s="17"/>
      <c r="M373" s="17"/>
      <c r="N373" s="17"/>
      <c r="O373" s="17"/>
      <c r="P373" s="17"/>
      <c r="Q373" s="17"/>
      <c r="R373" s="17"/>
      <c r="S373" s="17"/>
      <c r="T373" s="17"/>
      <c r="U373" s="17"/>
      <c r="V373" s="17"/>
      <c r="W373" s="17"/>
    </row>
    <row r="374" spans="1:23">
      <c r="A374" s="17"/>
      <c r="B374" s="17"/>
      <c r="C374" s="17"/>
      <c r="D374" s="17"/>
      <c r="E374" s="17"/>
      <c r="F374" s="17"/>
      <c r="G374" s="17"/>
      <c r="H374" s="17"/>
      <c r="I374" s="17"/>
      <c r="J374" s="17"/>
      <c r="K374" s="17"/>
      <c r="L374" s="17"/>
      <c r="M374" s="17"/>
      <c r="N374" s="17"/>
      <c r="O374" s="17"/>
      <c r="P374" s="17"/>
      <c r="Q374" s="17"/>
      <c r="R374" s="17"/>
      <c r="S374" s="17"/>
      <c r="T374" s="17"/>
      <c r="U374" s="17"/>
      <c r="V374" s="17"/>
      <c r="W374" s="17"/>
    </row>
    <row r="375" spans="1:23">
      <c r="A375" s="17"/>
      <c r="B375" s="17"/>
      <c r="C375" s="17"/>
      <c r="D375" s="17"/>
      <c r="E375" s="17"/>
      <c r="F375" s="17"/>
      <c r="G375" s="17"/>
      <c r="H375" s="17"/>
      <c r="I375" s="17"/>
      <c r="J375" s="17"/>
      <c r="K375" s="17"/>
      <c r="L375" s="17"/>
      <c r="M375" s="17"/>
      <c r="N375" s="17"/>
      <c r="O375" s="17"/>
      <c r="P375" s="17"/>
      <c r="Q375" s="17"/>
      <c r="R375" s="17"/>
      <c r="S375" s="17"/>
      <c r="T375" s="17"/>
      <c r="U375" s="17"/>
      <c r="V375" s="17"/>
      <c r="W375" s="17"/>
    </row>
    <row r="376" spans="1:23">
      <c r="A376" s="17"/>
      <c r="B376" s="17"/>
      <c r="C376" s="17"/>
      <c r="D376" s="17"/>
      <c r="E376" s="17"/>
      <c r="F376" s="17"/>
      <c r="G376" s="17"/>
      <c r="H376" s="17"/>
      <c r="I376" s="17"/>
      <c r="J376" s="17"/>
      <c r="K376" s="17"/>
      <c r="L376" s="17"/>
      <c r="M376" s="17"/>
      <c r="N376" s="17"/>
      <c r="O376" s="17"/>
      <c r="P376" s="17"/>
      <c r="Q376" s="17"/>
      <c r="R376" s="17"/>
      <c r="S376" s="17"/>
      <c r="T376" s="17"/>
      <c r="U376" s="17"/>
      <c r="V376" s="17"/>
      <c r="W376" s="17"/>
    </row>
    <row r="377" spans="1:23">
      <c r="A377" s="17"/>
      <c r="B377" s="17"/>
      <c r="C377" s="17"/>
      <c r="D377" s="17"/>
      <c r="E377" s="17"/>
      <c r="F377" s="17"/>
      <c r="G377" s="17"/>
      <c r="H377" s="17"/>
      <c r="I377" s="17"/>
      <c r="J377" s="17"/>
      <c r="K377" s="17"/>
      <c r="L377" s="17"/>
      <c r="M377" s="17"/>
      <c r="N377" s="17"/>
      <c r="O377" s="17"/>
      <c r="P377" s="17"/>
      <c r="Q377" s="17"/>
      <c r="R377" s="17"/>
      <c r="S377" s="17"/>
      <c r="T377" s="17"/>
      <c r="U377" s="17"/>
      <c r="V377" s="17"/>
      <c r="W377" s="17"/>
    </row>
    <row r="378" spans="1:23">
      <c r="A378" s="17"/>
      <c r="B378" s="17"/>
      <c r="C378" s="17"/>
      <c r="D378" s="17"/>
      <c r="E378" s="17"/>
      <c r="F378" s="17"/>
      <c r="G378" s="17"/>
      <c r="H378" s="17"/>
      <c r="I378" s="17"/>
      <c r="J378" s="17"/>
      <c r="K378" s="17"/>
      <c r="L378" s="17"/>
      <c r="M378" s="17"/>
      <c r="N378" s="17"/>
      <c r="O378" s="17"/>
      <c r="P378" s="17"/>
      <c r="Q378" s="17"/>
      <c r="R378" s="17"/>
      <c r="S378" s="17"/>
      <c r="T378" s="17"/>
      <c r="U378" s="17"/>
      <c r="V378" s="17"/>
      <c r="W378" s="17"/>
    </row>
    <row r="379" spans="1:23">
      <c r="A379" s="17"/>
      <c r="B379" s="17"/>
      <c r="C379" s="17"/>
      <c r="D379" s="17"/>
      <c r="E379" s="17"/>
      <c r="F379" s="17"/>
      <c r="G379" s="17"/>
      <c r="H379" s="17"/>
      <c r="I379" s="17"/>
      <c r="J379" s="17"/>
      <c r="K379" s="17"/>
      <c r="L379" s="17"/>
      <c r="M379" s="17"/>
      <c r="N379" s="17"/>
      <c r="O379" s="17"/>
      <c r="P379" s="17"/>
      <c r="Q379" s="17"/>
      <c r="R379" s="17"/>
      <c r="S379" s="17"/>
      <c r="T379" s="17"/>
      <c r="U379" s="17"/>
      <c r="V379" s="17"/>
      <c r="W379" s="17"/>
    </row>
    <row r="380" spans="1:23">
      <c r="A380" s="17"/>
      <c r="B380" s="17"/>
      <c r="C380" s="17"/>
      <c r="D380" s="17"/>
      <c r="E380" s="17"/>
      <c r="F380" s="17"/>
      <c r="G380" s="17"/>
      <c r="H380" s="17"/>
      <c r="I380" s="17"/>
      <c r="J380" s="17"/>
      <c r="K380" s="17"/>
      <c r="L380" s="17"/>
      <c r="M380" s="17"/>
      <c r="N380" s="17"/>
      <c r="O380" s="17"/>
      <c r="P380" s="17"/>
      <c r="Q380" s="17"/>
      <c r="R380" s="17"/>
      <c r="S380" s="17"/>
      <c r="T380" s="17"/>
      <c r="U380" s="17"/>
      <c r="V380" s="17"/>
      <c r="W380" s="17"/>
    </row>
    <row r="381" spans="1:23">
      <c r="A381" s="17"/>
      <c r="B381" s="17"/>
      <c r="C381" s="17"/>
      <c r="D381" s="17"/>
      <c r="E381" s="17"/>
      <c r="F381" s="17"/>
      <c r="G381" s="17"/>
      <c r="H381" s="17"/>
      <c r="I381" s="17"/>
      <c r="J381" s="17"/>
      <c r="K381" s="17"/>
      <c r="L381" s="17"/>
      <c r="M381" s="17"/>
      <c r="N381" s="17"/>
      <c r="O381" s="17"/>
      <c r="P381" s="17"/>
      <c r="Q381" s="17"/>
      <c r="R381" s="17"/>
      <c r="S381" s="17"/>
      <c r="T381" s="17"/>
      <c r="U381" s="17"/>
      <c r="V381" s="17"/>
      <c r="W381" s="17"/>
    </row>
    <row r="382" spans="1:23">
      <c r="A382" s="17"/>
      <c r="B382" s="17"/>
      <c r="C382" s="17"/>
      <c r="D382" s="17"/>
      <c r="E382" s="17"/>
      <c r="F382" s="17"/>
      <c r="G382" s="17"/>
      <c r="H382" s="17"/>
      <c r="I382" s="17"/>
      <c r="J382" s="17"/>
      <c r="K382" s="17"/>
      <c r="L382" s="17"/>
      <c r="M382" s="17"/>
      <c r="N382" s="17"/>
      <c r="O382" s="17"/>
      <c r="P382" s="17"/>
      <c r="Q382" s="17"/>
      <c r="R382" s="17"/>
      <c r="S382" s="17"/>
      <c r="T382" s="17"/>
      <c r="U382" s="17"/>
      <c r="V382" s="17"/>
      <c r="W382" s="17"/>
    </row>
    <row r="383" spans="1:23">
      <c r="A383" s="17"/>
      <c r="B383" s="17"/>
      <c r="C383" s="17"/>
      <c r="D383" s="17"/>
      <c r="E383" s="17"/>
      <c r="F383" s="17"/>
      <c r="G383" s="17"/>
      <c r="H383" s="17"/>
      <c r="I383" s="17"/>
      <c r="J383" s="17"/>
      <c r="K383" s="17"/>
      <c r="L383" s="17"/>
      <c r="M383" s="17"/>
      <c r="N383" s="17"/>
      <c r="O383" s="17"/>
      <c r="P383" s="17"/>
      <c r="Q383" s="17"/>
      <c r="R383" s="17"/>
      <c r="S383" s="17"/>
      <c r="T383" s="17"/>
      <c r="U383" s="17"/>
      <c r="V383" s="17"/>
      <c r="W383" s="17"/>
    </row>
    <row r="384" spans="1:23">
      <c r="A384" s="17"/>
      <c r="B384" s="17"/>
      <c r="C384" s="17"/>
      <c r="D384" s="17"/>
      <c r="E384" s="17"/>
      <c r="F384" s="17"/>
      <c r="G384" s="17"/>
      <c r="H384" s="17"/>
      <c r="I384" s="17"/>
      <c r="J384" s="17"/>
      <c r="K384" s="17"/>
      <c r="L384" s="17"/>
      <c r="M384" s="17"/>
      <c r="N384" s="17"/>
      <c r="O384" s="17"/>
      <c r="P384" s="17"/>
      <c r="Q384" s="17"/>
      <c r="R384" s="17"/>
      <c r="S384" s="17"/>
      <c r="T384" s="17"/>
      <c r="U384" s="17"/>
      <c r="V384" s="17"/>
      <c r="W384" s="17"/>
    </row>
    <row r="385" spans="1:23">
      <c r="A385" s="17"/>
      <c r="B385" s="17"/>
      <c r="C385" s="17"/>
      <c r="D385" s="17"/>
      <c r="E385" s="17"/>
      <c r="F385" s="17"/>
      <c r="G385" s="17"/>
      <c r="H385" s="17"/>
      <c r="I385" s="17"/>
      <c r="J385" s="17"/>
      <c r="K385" s="17"/>
      <c r="L385" s="17"/>
      <c r="M385" s="17"/>
      <c r="N385" s="17"/>
      <c r="O385" s="17"/>
      <c r="P385" s="17"/>
      <c r="Q385" s="17"/>
      <c r="R385" s="17"/>
      <c r="S385" s="17"/>
      <c r="T385" s="17"/>
      <c r="U385" s="17"/>
      <c r="V385" s="17"/>
      <c r="W385" s="17"/>
    </row>
    <row r="386" spans="1:23">
      <c r="A386" s="17"/>
      <c r="B386" s="17"/>
      <c r="C386" s="17"/>
      <c r="D386" s="17"/>
      <c r="E386" s="17"/>
      <c r="F386" s="17"/>
      <c r="G386" s="17"/>
      <c r="H386" s="17"/>
      <c r="I386" s="17"/>
      <c r="J386" s="17"/>
      <c r="K386" s="17"/>
      <c r="L386" s="17"/>
      <c r="M386" s="17"/>
      <c r="N386" s="17"/>
      <c r="O386" s="17"/>
      <c r="P386" s="17"/>
      <c r="Q386" s="17"/>
      <c r="R386" s="17"/>
      <c r="S386" s="17"/>
      <c r="T386" s="17"/>
      <c r="U386" s="17"/>
      <c r="V386" s="17"/>
      <c r="W386" s="17"/>
    </row>
    <row r="387" spans="1:23">
      <c r="A387" s="17"/>
      <c r="B387" s="17"/>
      <c r="C387" s="17"/>
      <c r="D387" s="17"/>
      <c r="E387" s="17"/>
      <c r="F387" s="17"/>
      <c r="G387" s="17"/>
      <c r="H387" s="17"/>
      <c r="I387" s="17"/>
      <c r="J387" s="17"/>
      <c r="K387" s="17"/>
      <c r="L387" s="17"/>
      <c r="M387" s="17"/>
      <c r="N387" s="17"/>
      <c r="O387" s="17"/>
      <c r="P387" s="17"/>
      <c r="Q387" s="17"/>
      <c r="R387" s="17"/>
      <c r="S387" s="17"/>
      <c r="T387" s="17"/>
      <c r="U387" s="17"/>
      <c r="V387" s="17"/>
      <c r="W387" s="17"/>
    </row>
    <row r="388" spans="1:23">
      <c r="A388" s="17"/>
      <c r="B388" s="17"/>
      <c r="C388" s="17"/>
      <c r="D388" s="17"/>
      <c r="E388" s="17"/>
      <c r="F388" s="17"/>
      <c r="G388" s="17"/>
      <c r="H388" s="17"/>
      <c r="I388" s="17"/>
      <c r="J388" s="17"/>
      <c r="K388" s="17"/>
      <c r="L388" s="17"/>
      <c r="M388" s="17"/>
      <c r="N388" s="17"/>
      <c r="O388" s="17"/>
      <c r="P388" s="17"/>
      <c r="Q388" s="17"/>
      <c r="R388" s="17"/>
      <c r="S388" s="17"/>
      <c r="T388" s="17"/>
      <c r="U388" s="17"/>
      <c r="V388" s="17"/>
      <c r="W388" s="17"/>
    </row>
    <row r="389" spans="1:23">
      <c r="A389" s="17"/>
      <c r="B389" s="17"/>
      <c r="C389" s="17"/>
      <c r="D389" s="17"/>
      <c r="E389" s="17"/>
      <c r="F389" s="17"/>
      <c r="G389" s="17"/>
      <c r="H389" s="17"/>
      <c r="I389" s="17"/>
      <c r="J389" s="17"/>
      <c r="K389" s="17"/>
      <c r="L389" s="17"/>
      <c r="M389" s="17"/>
      <c r="N389" s="17"/>
      <c r="O389" s="17"/>
      <c r="P389" s="17"/>
      <c r="Q389" s="17"/>
      <c r="R389" s="17"/>
      <c r="S389" s="17"/>
      <c r="T389" s="17"/>
      <c r="U389" s="17"/>
      <c r="V389" s="17"/>
      <c r="W389" s="17"/>
    </row>
    <row r="390" spans="1:23">
      <c r="A390" s="17"/>
      <c r="B390" s="17"/>
      <c r="C390" s="17"/>
      <c r="D390" s="17"/>
      <c r="E390" s="17"/>
      <c r="F390" s="17"/>
      <c r="G390" s="17"/>
      <c r="H390" s="17"/>
      <c r="I390" s="17"/>
      <c r="J390" s="17"/>
      <c r="K390" s="17"/>
      <c r="L390" s="17"/>
      <c r="M390" s="17"/>
      <c r="N390" s="17"/>
      <c r="O390" s="17"/>
      <c r="P390" s="17"/>
      <c r="Q390" s="17"/>
      <c r="R390" s="17"/>
      <c r="S390" s="17"/>
      <c r="T390" s="17"/>
      <c r="U390" s="17"/>
      <c r="V390" s="17"/>
      <c r="W390" s="17"/>
    </row>
    <row r="391" spans="1:23">
      <c r="A391" s="17"/>
      <c r="B391" s="17"/>
      <c r="C391" s="17"/>
      <c r="D391" s="17"/>
      <c r="E391" s="17"/>
      <c r="F391" s="17"/>
      <c r="G391" s="17"/>
      <c r="H391" s="17"/>
      <c r="I391" s="17"/>
      <c r="J391" s="17"/>
      <c r="K391" s="17"/>
      <c r="L391" s="17"/>
      <c r="M391" s="17"/>
      <c r="N391" s="17"/>
      <c r="O391" s="17"/>
      <c r="P391" s="17"/>
      <c r="Q391" s="17"/>
      <c r="R391" s="17"/>
      <c r="S391" s="17"/>
      <c r="T391" s="17"/>
      <c r="U391" s="17"/>
      <c r="V391" s="17"/>
      <c r="W391" s="17"/>
    </row>
    <row r="392" spans="1:23">
      <c r="A392" s="17"/>
      <c r="B392" s="17"/>
      <c r="C392" s="17"/>
      <c r="D392" s="17"/>
      <c r="E392" s="17"/>
      <c r="F392" s="17"/>
      <c r="G392" s="17"/>
      <c r="H392" s="17"/>
      <c r="I392" s="17"/>
      <c r="J392" s="17"/>
      <c r="K392" s="17"/>
      <c r="L392" s="17"/>
      <c r="M392" s="17"/>
      <c r="N392" s="17"/>
      <c r="O392" s="17"/>
      <c r="P392" s="17"/>
      <c r="Q392" s="17"/>
      <c r="R392" s="17"/>
      <c r="S392" s="17"/>
      <c r="T392" s="17"/>
      <c r="U392" s="17"/>
      <c r="V392" s="17"/>
      <c r="W392" s="17"/>
    </row>
    <row r="393" spans="1:23">
      <c r="A393" s="17"/>
      <c r="B393" s="17"/>
      <c r="C393" s="17"/>
      <c r="D393" s="17"/>
      <c r="E393" s="17"/>
      <c r="F393" s="17"/>
      <c r="G393" s="17"/>
      <c r="H393" s="17"/>
      <c r="I393" s="17"/>
      <c r="J393" s="17"/>
      <c r="K393" s="17"/>
      <c r="L393" s="17"/>
      <c r="M393" s="17"/>
      <c r="N393" s="17"/>
      <c r="O393" s="17"/>
      <c r="P393" s="17"/>
      <c r="Q393" s="17"/>
      <c r="R393" s="17"/>
      <c r="S393" s="17"/>
      <c r="T393" s="17"/>
      <c r="U393" s="17"/>
      <c r="V393" s="17"/>
      <c r="W393" s="17"/>
    </row>
    <row r="394" spans="1:23">
      <c r="A394" s="17"/>
      <c r="B394" s="17"/>
      <c r="C394" s="17"/>
      <c r="D394" s="17"/>
      <c r="E394" s="17"/>
      <c r="F394" s="17"/>
      <c r="G394" s="17"/>
      <c r="H394" s="17"/>
      <c r="I394" s="17"/>
      <c r="J394" s="17"/>
      <c r="K394" s="17"/>
      <c r="L394" s="17"/>
      <c r="M394" s="17"/>
      <c r="N394" s="17"/>
      <c r="O394" s="17"/>
      <c r="P394" s="17"/>
      <c r="Q394" s="17"/>
      <c r="R394" s="17"/>
      <c r="S394" s="17"/>
      <c r="T394" s="17"/>
      <c r="U394" s="17"/>
      <c r="V394" s="17"/>
      <c r="W394" s="17"/>
    </row>
    <row r="395" spans="1:23">
      <c r="A395" s="17"/>
      <c r="B395" s="17"/>
      <c r="C395" s="17"/>
      <c r="D395" s="17"/>
      <c r="E395" s="17"/>
      <c r="F395" s="17"/>
      <c r="G395" s="17"/>
      <c r="H395" s="17"/>
      <c r="I395" s="17"/>
      <c r="J395" s="17"/>
      <c r="K395" s="17"/>
      <c r="L395" s="17"/>
      <c r="M395" s="17"/>
      <c r="N395" s="17"/>
      <c r="O395" s="17"/>
      <c r="P395" s="17"/>
      <c r="Q395" s="17"/>
      <c r="R395" s="17"/>
      <c r="S395" s="17"/>
      <c r="T395" s="17"/>
      <c r="U395" s="17"/>
      <c r="V395" s="17"/>
      <c r="W395" s="17"/>
    </row>
    <row r="396" spans="1:23">
      <c r="A396" s="17"/>
      <c r="B396" s="17"/>
      <c r="C396" s="17"/>
      <c r="D396" s="17"/>
      <c r="E396" s="17"/>
      <c r="F396" s="17"/>
      <c r="G396" s="17"/>
      <c r="H396" s="17"/>
      <c r="I396" s="17"/>
      <c r="J396" s="17"/>
      <c r="K396" s="17"/>
      <c r="L396" s="17"/>
      <c r="M396" s="17"/>
      <c r="N396" s="17"/>
      <c r="O396" s="17"/>
      <c r="P396" s="17"/>
      <c r="Q396" s="17"/>
      <c r="R396" s="17"/>
      <c r="S396" s="17"/>
      <c r="T396" s="17"/>
      <c r="U396" s="17"/>
      <c r="V396" s="17"/>
      <c r="W396" s="17"/>
    </row>
    <row r="397" spans="1:23">
      <c r="A397" s="17"/>
      <c r="B397" s="17"/>
      <c r="C397" s="17"/>
      <c r="D397" s="17"/>
      <c r="E397" s="17"/>
      <c r="F397" s="17"/>
      <c r="G397" s="17"/>
      <c r="H397" s="17"/>
      <c r="I397" s="17"/>
      <c r="J397" s="17"/>
      <c r="K397" s="17"/>
      <c r="L397" s="17"/>
      <c r="M397" s="17"/>
      <c r="N397" s="17"/>
      <c r="O397" s="17"/>
      <c r="P397" s="17"/>
      <c r="Q397" s="17"/>
      <c r="R397" s="17"/>
      <c r="S397" s="17"/>
      <c r="T397" s="17"/>
      <c r="U397" s="17"/>
      <c r="V397" s="17"/>
      <c r="W397" s="17"/>
    </row>
    <row r="398" spans="1:23">
      <c r="A398" s="17"/>
      <c r="B398" s="17"/>
      <c r="C398" s="17"/>
      <c r="D398" s="17"/>
      <c r="E398" s="17"/>
      <c r="F398" s="17"/>
      <c r="G398" s="17"/>
      <c r="H398" s="17"/>
      <c r="I398" s="17"/>
      <c r="J398" s="17"/>
      <c r="K398" s="17"/>
      <c r="L398" s="17"/>
      <c r="M398" s="17"/>
      <c r="N398" s="17"/>
      <c r="O398" s="17"/>
      <c r="P398" s="17"/>
      <c r="Q398" s="17"/>
      <c r="R398" s="17"/>
      <c r="S398" s="17"/>
      <c r="T398" s="17"/>
      <c r="U398" s="17"/>
      <c r="V398" s="17"/>
      <c r="W398" s="17"/>
    </row>
    <row r="399" spans="1:23">
      <c r="A399" s="17"/>
      <c r="B399" s="17"/>
      <c r="C399" s="17"/>
      <c r="D399" s="17"/>
      <c r="E399" s="17"/>
      <c r="F399" s="17"/>
      <c r="G399" s="17"/>
      <c r="H399" s="17"/>
      <c r="I399" s="17"/>
      <c r="J399" s="17"/>
      <c r="K399" s="17"/>
      <c r="L399" s="17"/>
      <c r="M399" s="17"/>
      <c r="N399" s="17"/>
      <c r="O399" s="17"/>
      <c r="P399" s="17"/>
      <c r="Q399" s="17"/>
      <c r="R399" s="17"/>
      <c r="S399" s="17"/>
      <c r="T399" s="17"/>
      <c r="U399" s="17"/>
      <c r="V399" s="17"/>
      <c r="W399" s="17"/>
    </row>
    <row r="400" spans="1:23">
      <c r="A400" s="17"/>
      <c r="B400" s="17"/>
      <c r="C400" s="17"/>
      <c r="D400" s="17"/>
      <c r="E400" s="17"/>
      <c r="F400" s="17"/>
      <c r="G400" s="17"/>
      <c r="H400" s="17"/>
      <c r="I400" s="17"/>
      <c r="J400" s="17"/>
      <c r="K400" s="17"/>
      <c r="L400" s="17"/>
      <c r="M400" s="17"/>
      <c r="N400" s="17"/>
      <c r="O400" s="17"/>
      <c r="P400" s="17"/>
      <c r="Q400" s="17"/>
      <c r="R400" s="17"/>
      <c r="S400" s="17"/>
      <c r="T400" s="17"/>
      <c r="U400" s="17"/>
      <c r="V400" s="17"/>
      <c r="W400" s="17"/>
    </row>
    <row r="401" spans="1:23">
      <c r="A401" s="17"/>
      <c r="B401" s="17"/>
      <c r="C401" s="17"/>
      <c r="D401" s="17"/>
      <c r="E401" s="17"/>
      <c r="F401" s="17"/>
      <c r="G401" s="17"/>
      <c r="H401" s="17"/>
      <c r="I401" s="17"/>
      <c r="J401" s="17"/>
      <c r="K401" s="17"/>
      <c r="L401" s="17"/>
      <c r="M401" s="17"/>
      <c r="N401" s="17"/>
      <c r="O401" s="17"/>
      <c r="P401" s="17"/>
      <c r="Q401" s="17"/>
      <c r="R401" s="17"/>
      <c r="S401" s="17"/>
      <c r="T401" s="17"/>
      <c r="U401" s="17"/>
      <c r="V401" s="17"/>
      <c r="W401" s="17"/>
    </row>
    <row r="402" spans="1:23">
      <c r="A402" s="17"/>
      <c r="B402" s="17"/>
      <c r="C402" s="17"/>
      <c r="D402" s="17"/>
      <c r="E402" s="17"/>
      <c r="F402" s="17"/>
      <c r="G402" s="17"/>
      <c r="H402" s="17"/>
      <c r="I402" s="17"/>
      <c r="J402" s="17"/>
      <c r="K402" s="17"/>
      <c r="L402" s="17"/>
      <c r="M402" s="17"/>
      <c r="N402" s="17"/>
      <c r="O402" s="17"/>
      <c r="P402" s="17"/>
      <c r="Q402" s="17"/>
      <c r="R402" s="17"/>
      <c r="S402" s="17"/>
      <c r="T402" s="17"/>
      <c r="U402" s="17"/>
      <c r="V402" s="17"/>
      <c r="W402" s="17"/>
    </row>
    <row r="403" spans="1:23">
      <c r="A403" s="17"/>
      <c r="B403" s="17"/>
      <c r="C403" s="17"/>
      <c r="D403" s="17"/>
      <c r="E403" s="17"/>
      <c r="F403" s="17"/>
      <c r="G403" s="17"/>
      <c r="H403" s="17"/>
      <c r="I403" s="17"/>
      <c r="J403" s="17"/>
      <c r="K403" s="17"/>
      <c r="L403" s="17"/>
      <c r="M403" s="17"/>
      <c r="N403" s="17"/>
      <c r="O403" s="17"/>
      <c r="P403" s="17"/>
      <c r="Q403" s="17"/>
      <c r="R403" s="17"/>
      <c r="S403" s="17"/>
      <c r="T403" s="17"/>
      <c r="U403" s="17"/>
      <c r="V403" s="17"/>
      <c r="W403" s="17"/>
    </row>
    <row r="404" spans="1:23">
      <c r="A404" s="17"/>
      <c r="B404" s="17"/>
      <c r="C404" s="17"/>
      <c r="D404" s="17"/>
      <c r="E404" s="17"/>
      <c r="F404" s="17"/>
      <c r="G404" s="17"/>
      <c r="H404" s="17"/>
      <c r="I404" s="17"/>
      <c r="J404" s="17"/>
      <c r="K404" s="17"/>
      <c r="L404" s="17"/>
      <c r="M404" s="17"/>
      <c r="N404" s="17"/>
      <c r="O404" s="17"/>
      <c r="P404" s="17"/>
      <c r="Q404" s="17"/>
      <c r="R404" s="17"/>
      <c r="S404" s="17"/>
      <c r="T404" s="17"/>
      <c r="U404" s="17"/>
      <c r="V404" s="17"/>
      <c r="W404" s="17"/>
    </row>
    <row r="405" spans="1:23">
      <c r="A405" s="17"/>
      <c r="B405" s="17"/>
      <c r="C405" s="17"/>
      <c r="D405" s="17"/>
      <c r="E405" s="17"/>
      <c r="F405" s="17"/>
      <c r="G405" s="17"/>
      <c r="H405" s="17"/>
      <c r="I405" s="17"/>
      <c r="J405" s="17"/>
      <c r="K405" s="17"/>
      <c r="L405" s="17"/>
      <c r="M405" s="17"/>
      <c r="N405" s="17"/>
      <c r="O405" s="17"/>
      <c r="P405" s="17"/>
      <c r="Q405" s="17"/>
      <c r="R405" s="17"/>
      <c r="S405" s="17"/>
      <c r="T405" s="17"/>
      <c r="U405" s="17"/>
      <c r="V405" s="17"/>
      <c r="W405" s="17"/>
    </row>
    <row r="406" spans="1:23">
      <c r="A406" s="17"/>
      <c r="B406" s="17"/>
      <c r="C406" s="17"/>
      <c r="D406" s="17"/>
      <c r="E406" s="17"/>
      <c r="F406" s="17"/>
      <c r="G406" s="17"/>
      <c r="H406" s="17"/>
      <c r="I406" s="17"/>
      <c r="J406" s="17"/>
      <c r="K406" s="17"/>
      <c r="L406" s="17"/>
      <c r="M406" s="17"/>
      <c r="N406" s="17"/>
      <c r="O406" s="17"/>
      <c r="P406" s="17"/>
      <c r="Q406" s="17"/>
      <c r="R406" s="17"/>
      <c r="S406" s="17"/>
      <c r="T406" s="17"/>
      <c r="U406" s="17"/>
      <c r="V406" s="17"/>
      <c r="W406" s="17"/>
    </row>
    <row r="407" spans="1:23">
      <c r="A407" s="17"/>
      <c r="B407" s="17"/>
      <c r="C407" s="17"/>
      <c r="D407" s="17"/>
      <c r="E407" s="17"/>
      <c r="F407" s="17"/>
      <c r="G407" s="17"/>
      <c r="H407" s="17"/>
      <c r="I407" s="17"/>
      <c r="J407" s="17"/>
      <c r="K407" s="17"/>
      <c r="L407" s="17"/>
      <c r="M407" s="17"/>
      <c r="N407" s="17"/>
      <c r="O407" s="17"/>
      <c r="P407" s="17"/>
      <c r="Q407" s="17"/>
      <c r="R407" s="17"/>
      <c r="S407" s="17"/>
      <c r="T407" s="17"/>
      <c r="U407" s="17"/>
      <c r="V407" s="17"/>
      <c r="W407" s="17"/>
    </row>
    <row r="408" spans="1:23">
      <c r="A408" s="17"/>
      <c r="B408" s="17"/>
      <c r="C408" s="17"/>
      <c r="D408" s="17"/>
      <c r="E408" s="17"/>
      <c r="F408" s="17"/>
      <c r="G408" s="17"/>
      <c r="H408" s="17"/>
      <c r="I408" s="17"/>
      <c r="J408" s="17"/>
      <c r="K408" s="17"/>
      <c r="L408" s="17"/>
      <c r="M408" s="17"/>
      <c r="N408" s="17"/>
      <c r="O408" s="17"/>
      <c r="P408" s="17"/>
      <c r="Q408" s="17"/>
      <c r="R408" s="17"/>
      <c r="S408" s="17"/>
      <c r="T408" s="17"/>
      <c r="U408" s="17"/>
      <c r="V408" s="17"/>
      <c r="W408" s="17"/>
    </row>
    <row r="409" spans="1:23">
      <c r="A409" s="17"/>
      <c r="B409" s="17"/>
      <c r="C409" s="17"/>
      <c r="D409" s="17"/>
      <c r="E409" s="17"/>
      <c r="F409" s="17"/>
      <c r="G409" s="17"/>
      <c r="H409" s="17"/>
      <c r="I409" s="17"/>
      <c r="J409" s="17"/>
      <c r="K409" s="17"/>
      <c r="L409" s="17"/>
      <c r="M409" s="17"/>
      <c r="N409" s="17"/>
      <c r="O409" s="17"/>
      <c r="P409" s="17"/>
      <c r="Q409" s="17"/>
      <c r="R409" s="17"/>
      <c r="S409" s="17"/>
      <c r="T409" s="17"/>
      <c r="U409" s="17"/>
      <c r="V409" s="17"/>
      <c r="W409" s="17"/>
    </row>
    <row r="410" spans="1:23">
      <c r="A410" s="17"/>
      <c r="B410" s="17"/>
      <c r="C410" s="17"/>
      <c r="D410" s="17"/>
      <c r="E410" s="17"/>
      <c r="F410" s="17"/>
      <c r="G410" s="17"/>
      <c r="H410" s="17"/>
      <c r="I410" s="17"/>
      <c r="J410" s="17"/>
      <c r="K410" s="17"/>
      <c r="L410" s="17"/>
      <c r="M410" s="17"/>
      <c r="N410" s="17"/>
      <c r="O410" s="17"/>
      <c r="P410" s="17"/>
      <c r="Q410" s="17"/>
      <c r="R410" s="17"/>
      <c r="S410" s="17"/>
      <c r="T410" s="17"/>
      <c r="U410" s="17"/>
      <c r="V410" s="17"/>
      <c r="W410" s="17"/>
    </row>
    <row r="411" spans="1:23">
      <c r="A411" s="17"/>
      <c r="B411" s="17"/>
      <c r="C411" s="17"/>
      <c r="D411" s="17"/>
      <c r="E411" s="17"/>
      <c r="F411" s="17"/>
      <c r="G411" s="17"/>
      <c r="H411" s="17"/>
      <c r="I411" s="17"/>
      <c r="J411" s="17"/>
      <c r="K411" s="17"/>
      <c r="L411" s="17"/>
      <c r="M411" s="17"/>
      <c r="N411" s="17"/>
      <c r="O411" s="17"/>
      <c r="P411" s="17"/>
      <c r="Q411" s="17"/>
      <c r="R411" s="17"/>
      <c r="S411" s="17"/>
      <c r="T411" s="17"/>
      <c r="U411" s="17"/>
      <c r="V411" s="17"/>
      <c r="W411" s="17"/>
    </row>
    <row r="412" spans="1:23">
      <c r="A412" s="17"/>
      <c r="B412" s="17"/>
      <c r="C412" s="17"/>
      <c r="D412" s="17"/>
      <c r="E412" s="17"/>
      <c r="F412" s="17"/>
      <c r="G412" s="17"/>
      <c r="H412" s="17"/>
      <c r="I412" s="17"/>
      <c r="J412" s="17"/>
      <c r="K412" s="17"/>
      <c r="L412" s="17"/>
      <c r="M412" s="17"/>
      <c r="N412" s="17"/>
      <c r="O412" s="17"/>
      <c r="P412" s="17"/>
      <c r="Q412" s="17"/>
      <c r="R412" s="17"/>
      <c r="S412" s="17"/>
      <c r="T412" s="17"/>
      <c r="U412" s="17"/>
      <c r="V412" s="17"/>
      <c r="W412" s="17"/>
    </row>
    <row r="413" spans="1:23">
      <c r="A413" s="17"/>
      <c r="B413" s="17"/>
      <c r="C413" s="17"/>
      <c r="D413" s="17"/>
      <c r="E413" s="17"/>
      <c r="F413" s="17"/>
      <c r="G413" s="17"/>
      <c r="H413" s="17"/>
      <c r="I413" s="17"/>
      <c r="J413" s="17"/>
      <c r="K413" s="17"/>
      <c r="L413" s="17"/>
      <c r="M413" s="17"/>
      <c r="N413" s="17"/>
      <c r="O413" s="17"/>
      <c r="P413" s="17"/>
      <c r="Q413" s="17"/>
      <c r="R413" s="17"/>
      <c r="S413" s="17"/>
      <c r="T413" s="17"/>
      <c r="U413" s="17"/>
      <c r="V413" s="17"/>
      <c r="W413" s="17"/>
    </row>
    <row r="414" spans="1:23">
      <c r="A414" s="17"/>
      <c r="B414" s="17"/>
      <c r="C414" s="17"/>
      <c r="D414" s="17"/>
      <c r="E414" s="17"/>
      <c r="F414" s="17"/>
      <c r="G414" s="17"/>
      <c r="H414" s="17"/>
      <c r="I414" s="17"/>
      <c r="J414" s="17"/>
      <c r="K414" s="17"/>
      <c r="L414" s="17"/>
      <c r="M414" s="17"/>
      <c r="N414" s="17"/>
      <c r="O414" s="17"/>
      <c r="P414" s="17"/>
      <c r="Q414" s="17"/>
      <c r="R414" s="17"/>
      <c r="S414" s="17"/>
      <c r="T414" s="17"/>
      <c r="U414" s="17"/>
      <c r="V414" s="17"/>
      <c r="W414" s="17"/>
    </row>
    <row r="415" spans="1:23">
      <c r="A415" s="17"/>
      <c r="B415" s="17"/>
      <c r="C415" s="17"/>
      <c r="D415" s="17"/>
      <c r="E415" s="17"/>
      <c r="F415" s="17"/>
      <c r="G415" s="17"/>
      <c r="H415" s="17"/>
      <c r="I415" s="17"/>
      <c r="J415" s="17"/>
      <c r="K415" s="17"/>
      <c r="L415" s="17"/>
      <c r="M415" s="17"/>
      <c r="N415" s="17"/>
      <c r="O415" s="17"/>
      <c r="P415" s="17"/>
      <c r="Q415" s="17"/>
      <c r="R415" s="17"/>
      <c r="S415" s="17"/>
      <c r="T415" s="17"/>
      <c r="U415" s="17"/>
      <c r="V415" s="17"/>
      <c r="W415" s="17"/>
    </row>
    <row r="416" spans="1:23">
      <c r="A416" s="17"/>
      <c r="B416" s="17"/>
      <c r="C416" s="17"/>
      <c r="D416" s="17"/>
      <c r="E416" s="17"/>
      <c r="F416" s="17"/>
      <c r="G416" s="17"/>
      <c r="H416" s="17"/>
      <c r="I416" s="17"/>
      <c r="J416" s="17"/>
      <c r="K416" s="17"/>
      <c r="L416" s="17"/>
      <c r="M416" s="17"/>
      <c r="N416" s="17"/>
      <c r="O416" s="17"/>
      <c r="P416" s="17"/>
      <c r="Q416" s="17"/>
      <c r="R416" s="17"/>
      <c r="S416" s="17"/>
      <c r="T416" s="17"/>
      <c r="U416" s="17"/>
      <c r="V416" s="17"/>
      <c r="W416" s="17"/>
    </row>
    <row r="417" spans="1:23">
      <c r="A417" s="17"/>
      <c r="B417" s="17"/>
      <c r="C417" s="17"/>
      <c r="D417" s="17"/>
      <c r="E417" s="17"/>
      <c r="F417" s="17"/>
      <c r="G417" s="17"/>
      <c r="H417" s="17"/>
      <c r="I417" s="17"/>
      <c r="J417" s="17"/>
      <c r="K417" s="17"/>
      <c r="L417" s="17"/>
      <c r="M417" s="17"/>
      <c r="N417" s="17"/>
      <c r="O417" s="17"/>
      <c r="P417" s="17"/>
      <c r="Q417" s="17"/>
      <c r="R417" s="17"/>
      <c r="S417" s="17"/>
      <c r="T417" s="17"/>
      <c r="U417" s="17"/>
      <c r="V417" s="17"/>
      <c r="W417" s="17"/>
    </row>
    <row r="418" spans="1:23">
      <c r="A418" s="17"/>
      <c r="B418" s="17"/>
      <c r="C418" s="17"/>
      <c r="D418" s="17"/>
      <c r="E418" s="17"/>
      <c r="F418" s="17"/>
      <c r="G418" s="17"/>
      <c r="H418" s="17"/>
      <c r="I418" s="17"/>
      <c r="J418" s="17"/>
      <c r="K418" s="17"/>
      <c r="L418" s="17"/>
      <c r="M418" s="17"/>
      <c r="N418" s="17"/>
      <c r="O418" s="17"/>
      <c r="P418" s="17"/>
      <c r="Q418" s="17"/>
      <c r="R418" s="17"/>
      <c r="S418" s="17"/>
      <c r="T418" s="17"/>
      <c r="U418" s="17"/>
      <c r="V418" s="17"/>
      <c r="W418" s="17"/>
    </row>
    <row r="419" spans="1:23">
      <c r="A419" s="17"/>
      <c r="B419" s="17"/>
      <c r="C419" s="17"/>
      <c r="D419" s="17"/>
      <c r="E419" s="17"/>
      <c r="F419" s="17"/>
      <c r="G419" s="17"/>
      <c r="H419" s="17"/>
      <c r="I419" s="17"/>
      <c r="J419" s="17"/>
      <c r="K419" s="17"/>
      <c r="L419" s="17"/>
      <c r="M419" s="17"/>
      <c r="N419" s="17"/>
      <c r="O419" s="17"/>
      <c r="P419" s="17"/>
      <c r="Q419" s="17"/>
      <c r="R419" s="17"/>
      <c r="S419" s="17"/>
      <c r="T419" s="17"/>
      <c r="U419" s="17"/>
      <c r="V419" s="17"/>
      <c r="W419" s="17"/>
    </row>
    <row r="420" spans="1:23">
      <c r="A420" s="17"/>
      <c r="B420" s="17"/>
      <c r="C420" s="17"/>
      <c r="D420" s="17"/>
      <c r="E420" s="17"/>
      <c r="F420" s="17"/>
      <c r="G420" s="17"/>
      <c r="H420" s="17"/>
      <c r="I420" s="17"/>
      <c r="J420" s="17"/>
      <c r="K420" s="17"/>
      <c r="L420" s="17"/>
      <c r="M420" s="17"/>
      <c r="N420" s="17"/>
      <c r="O420" s="17"/>
      <c r="P420" s="17"/>
      <c r="Q420" s="17"/>
      <c r="R420" s="17"/>
      <c r="S420" s="17"/>
      <c r="T420" s="17"/>
      <c r="U420" s="17"/>
      <c r="V420" s="17"/>
      <c r="W420" s="17"/>
    </row>
    <row r="421" spans="1:23">
      <c r="A421" s="17"/>
      <c r="B421" s="17"/>
      <c r="C421" s="17"/>
      <c r="D421" s="17"/>
      <c r="E421" s="17"/>
      <c r="F421" s="17"/>
      <c r="G421" s="17"/>
      <c r="H421" s="17"/>
      <c r="I421" s="17"/>
      <c r="J421" s="17"/>
      <c r="K421" s="17"/>
      <c r="L421" s="17"/>
      <c r="M421" s="17"/>
      <c r="N421" s="17"/>
      <c r="O421" s="17"/>
      <c r="P421" s="17"/>
      <c r="Q421" s="17"/>
      <c r="R421" s="17"/>
      <c r="S421" s="17"/>
      <c r="T421" s="17"/>
      <c r="U421" s="17"/>
      <c r="V421" s="17"/>
      <c r="W421" s="17"/>
    </row>
    <row r="422" spans="1:23">
      <c r="A422" s="17"/>
      <c r="B422" s="17"/>
      <c r="C422" s="17"/>
      <c r="D422" s="17"/>
      <c r="E422" s="17"/>
      <c r="F422" s="17"/>
      <c r="G422" s="17"/>
      <c r="H422" s="17"/>
      <c r="I422" s="17"/>
      <c r="J422" s="17"/>
      <c r="K422" s="17"/>
      <c r="L422" s="17"/>
      <c r="M422" s="17"/>
      <c r="N422" s="17"/>
      <c r="O422" s="17"/>
      <c r="P422" s="17"/>
      <c r="Q422" s="17"/>
      <c r="R422" s="17"/>
      <c r="S422" s="17"/>
      <c r="T422" s="17"/>
      <c r="U422" s="17"/>
      <c r="V422" s="17"/>
      <c r="W422" s="17"/>
    </row>
    <row r="423" spans="1:23">
      <c r="A423" s="17"/>
      <c r="B423" s="17"/>
      <c r="C423" s="17"/>
      <c r="D423" s="17"/>
      <c r="E423" s="17"/>
      <c r="F423" s="17"/>
      <c r="G423" s="17"/>
      <c r="H423" s="17"/>
      <c r="I423" s="17"/>
      <c r="J423" s="17"/>
      <c r="K423" s="17"/>
      <c r="L423" s="17"/>
      <c r="M423" s="17"/>
      <c r="N423" s="17"/>
      <c r="O423" s="17"/>
      <c r="P423" s="17"/>
      <c r="Q423" s="17"/>
      <c r="R423" s="17"/>
      <c r="S423" s="17"/>
      <c r="T423" s="17"/>
      <c r="U423" s="17"/>
      <c r="V423" s="17"/>
      <c r="W423" s="17"/>
    </row>
    <row r="424" spans="1:23">
      <c r="A424" s="17"/>
      <c r="B424" s="17"/>
      <c r="C424" s="17"/>
      <c r="D424" s="17"/>
      <c r="E424" s="17"/>
      <c r="F424" s="17"/>
      <c r="G424" s="17"/>
      <c r="H424" s="17"/>
      <c r="I424" s="17"/>
      <c r="J424" s="17"/>
      <c r="K424" s="17"/>
      <c r="L424" s="17"/>
      <c r="M424" s="17"/>
      <c r="N424" s="17"/>
      <c r="O424" s="17"/>
      <c r="P424" s="17"/>
      <c r="Q424" s="17"/>
      <c r="R424" s="17"/>
      <c r="S424" s="17"/>
      <c r="T424" s="17"/>
      <c r="U424" s="17"/>
      <c r="V424" s="17"/>
      <c r="W424" s="17"/>
    </row>
    <row r="425" spans="1:23">
      <c r="A425" s="17"/>
      <c r="B425" s="17"/>
      <c r="C425" s="17"/>
      <c r="D425" s="17"/>
      <c r="E425" s="17"/>
      <c r="F425" s="17"/>
      <c r="G425" s="17"/>
      <c r="H425" s="17"/>
      <c r="I425" s="17"/>
      <c r="J425" s="17"/>
      <c r="K425" s="17"/>
      <c r="L425" s="17"/>
      <c r="M425" s="17"/>
      <c r="N425" s="17"/>
      <c r="O425" s="17"/>
      <c r="P425" s="17"/>
      <c r="Q425" s="17"/>
      <c r="R425" s="17"/>
      <c r="S425" s="17"/>
      <c r="T425" s="17"/>
      <c r="U425" s="17"/>
      <c r="V425" s="17"/>
      <c r="W425" s="17"/>
    </row>
    <row r="426" spans="1:23">
      <c r="A426" s="17"/>
      <c r="B426" s="17"/>
      <c r="C426" s="17"/>
      <c r="D426" s="17"/>
      <c r="E426" s="17"/>
      <c r="F426" s="17"/>
      <c r="G426" s="17"/>
      <c r="H426" s="17"/>
      <c r="I426" s="17"/>
      <c r="J426" s="17"/>
      <c r="K426" s="17"/>
      <c r="L426" s="17"/>
      <c r="M426" s="17"/>
      <c r="N426" s="17"/>
      <c r="O426" s="17"/>
      <c r="P426" s="17"/>
      <c r="Q426" s="17"/>
      <c r="R426" s="17"/>
      <c r="S426" s="17"/>
      <c r="T426" s="17"/>
      <c r="U426" s="17"/>
      <c r="V426" s="17"/>
      <c r="W426" s="17"/>
    </row>
    <row r="427" spans="1:23">
      <c r="A427" s="17"/>
      <c r="B427" s="17"/>
      <c r="C427" s="17"/>
      <c r="D427" s="17"/>
      <c r="E427" s="17"/>
      <c r="F427" s="17"/>
      <c r="G427" s="17"/>
      <c r="H427" s="17"/>
      <c r="I427" s="17"/>
      <c r="J427" s="17"/>
      <c r="K427" s="17"/>
      <c r="L427" s="17"/>
      <c r="M427" s="17"/>
      <c r="N427" s="17"/>
      <c r="O427" s="17"/>
      <c r="P427" s="17"/>
      <c r="Q427" s="17"/>
      <c r="R427" s="17"/>
      <c r="S427" s="17"/>
      <c r="T427" s="17"/>
      <c r="U427" s="17"/>
      <c r="V427" s="17"/>
      <c r="W427" s="17"/>
    </row>
    <row r="428" spans="1:23">
      <c r="A428" s="17"/>
      <c r="B428" s="17"/>
      <c r="C428" s="17"/>
      <c r="D428" s="17"/>
      <c r="E428" s="17"/>
      <c r="F428" s="17"/>
      <c r="G428" s="17"/>
      <c r="H428" s="17"/>
      <c r="I428" s="17"/>
      <c r="J428" s="17"/>
      <c r="K428" s="17"/>
      <c r="L428" s="17"/>
      <c r="M428" s="17"/>
      <c r="N428" s="17"/>
      <c r="O428" s="17"/>
      <c r="P428" s="17"/>
      <c r="Q428" s="17"/>
      <c r="R428" s="17"/>
      <c r="S428" s="17"/>
      <c r="T428" s="17"/>
      <c r="U428" s="17"/>
      <c r="V428" s="17"/>
      <c r="W428" s="17"/>
    </row>
    <row r="429" spans="1:23">
      <c r="A429" s="17"/>
      <c r="B429" s="17"/>
      <c r="C429" s="17"/>
      <c r="D429" s="17"/>
      <c r="E429" s="17"/>
      <c r="F429" s="17"/>
      <c r="G429" s="17"/>
      <c r="H429" s="17"/>
      <c r="I429" s="17"/>
      <c r="J429" s="17"/>
      <c r="K429" s="17"/>
      <c r="L429" s="17"/>
      <c r="M429" s="17"/>
      <c r="N429" s="17"/>
      <c r="O429" s="17"/>
      <c r="P429" s="17"/>
      <c r="Q429" s="17"/>
      <c r="R429" s="17"/>
      <c r="S429" s="17"/>
      <c r="T429" s="17"/>
      <c r="U429" s="17"/>
      <c r="V429" s="17"/>
      <c r="W429" s="17"/>
    </row>
    <row r="430" spans="1:23">
      <c r="A430" s="17"/>
      <c r="B430" s="17"/>
      <c r="C430" s="17"/>
      <c r="D430" s="17"/>
      <c r="E430" s="17"/>
      <c r="F430" s="17"/>
      <c r="G430" s="17"/>
      <c r="H430" s="17"/>
      <c r="I430" s="17"/>
      <c r="J430" s="17"/>
      <c r="K430" s="17"/>
      <c r="L430" s="17"/>
      <c r="M430" s="17"/>
      <c r="N430" s="17"/>
      <c r="O430" s="17"/>
      <c r="P430" s="17"/>
      <c r="Q430" s="17"/>
      <c r="R430" s="17"/>
      <c r="S430" s="17"/>
      <c r="T430" s="17"/>
      <c r="U430" s="17"/>
      <c r="V430" s="17"/>
      <c r="W430" s="17"/>
    </row>
    <row r="431" spans="1:23">
      <c r="A431" s="17"/>
      <c r="B431" s="17"/>
      <c r="C431" s="17"/>
      <c r="D431" s="17"/>
      <c r="E431" s="17"/>
      <c r="F431" s="17"/>
      <c r="G431" s="17"/>
      <c r="H431" s="17"/>
      <c r="I431" s="17"/>
      <c r="J431" s="17"/>
      <c r="K431" s="17"/>
      <c r="L431" s="17"/>
      <c r="M431" s="17"/>
      <c r="N431" s="17"/>
      <c r="O431" s="17"/>
      <c r="P431" s="17"/>
      <c r="Q431" s="17"/>
      <c r="R431" s="17"/>
      <c r="S431" s="17"/>
      <c r="T431" s="17"/>
      <c r="U431" s="17"/>
      <c r="V431" s="17"/>
      <c r="W431" s="17"/>
    </row>
    <row r="432" spans="1:23">
      <c r="A432" s="17"/>
      <c r="B432" s="17"/>
      <c r="C432" s="17"/>
      <c r="D432" s="17"/>
      <c r="E432" s="17"/>
      <c r="F432" s="17"/>
      <c r="G432" s="17"/>
      <c r="H432" s="17"/>
      <c r="I432" s="17"/>
      <c r="J432" s="17"/>
      <c r="K432" s="17"/>
      <c r="L432" s="17"/>
      <c r="M432" s="17"/>
      <c r="N432" s="17"/>
      <c r="O432" s="17"/>
      <c r="P432" s="17"/>
      <c r="Q432" s="17"/>
      <c r="R432" s="17"/>
      <c r="S432" s="17"/>
      <c r="T432" s="17"/>
      <c r="U432" s="17"/>
      <c r="V432" s="17"/>
      <c r="W432" s="17"/>
    </row>
    <row r="433" spans="1:23">
      <c r="A433" s="17"/>
      <c r="B433" s="17"/>
      <c r="C433" s="17"/>
      <c r="D433" s="17"/>
      <c r="E433" s="17"/>
      <c r="F433" s="17"/>
      <c r="G433" s="17"/>
      <c r="H433" s="17"/>
      <c r="I433" s="17"/>
      <c r="J433" s="17"/>
      <c r="K433" s="17"/>
      <c r="L433" s="17"/>
      <c r="M433" s="17"/>
      <c r="N433" s="17"/>
      <c r="O433" s="17"/>
      <c r="P433" s="17"/>
      <c r="Q433" s="17"/>
      <c r="R433" s="17"/>
      <c r="S433" s="17"/>
      <c r="T433" s="17"/>
      <c r="U433" s="17"/>
      <c r="V433" s="17"/>
      <c r="W433" s="17"/>
    </row>
    <row r="434" spans="1:23">
      <c r="A434" s="17"/>
      <c r="B434" s="17"/>
      <c r="C434" s="17"/>
      <c r="D434" s="17"/>
      <c r="E434" s="17"/>
      <c r="F434" s="17"/>
      <c r="G434" s="17"/>
      <c r="H434" s="17"/>
      <c r="I434" s="17"/>
      <c r="J434" s="17"/>
      <c r="K434" s="17"/>
      <c r="L434" s="17"/>
      <c r="M434" s="17"/>
      <c r="N434" s="17"/>
      <c r="O434" s="17"/>
      <c r="P434" s="17"/>
      <c r="Q434" s="17"/>
      <c r="R434" s="17"/>
      <c r="S434" s="17"/>
      <c r="T434" s="17"/>
      <c r="U434" s="17"/>
      <c r="V434" s="17"/>
      <c r="W434" s="17"/>
    </row>
    <row r="435" spans="1:23">
      <c r="A435" s="17"/>
      <c r="B435" s="17"/>
      <c r="C435" s="17"/>
      <c r="D435" s="17"/>
      <c r="E435" s="17"/>
      <c r="F435" s="17"/>
      <c r="G435" s="17"/>
      <c r="H435" s="17"/>
      <c r="I435" s="17"/>
      <c r="J435" s="17"/>
      <c r="K435" s="17"/>
      <c r="L435" s="17"/>
      <c r="M435" s="17"/>
      <c r="N435" s="17"/>
      <c r="O435" s="17"/>
      <c r="P435" s="17"/>
      <c r="Q435" s="17"/>
      <c r="R435" s="17"/>
      <c r="S435" s="17"/>
      <c r="T435" s="17"/>
      <c r="U435" s="17"/>
      <c r="V435" s="17"/>
      <c r="W435" s="17"/>
    </row>
    <row r="436" spans="1:23">
      <c r="A436" s="17"/>
      <c r="B436" s="17"/>
      <c r="C436" s="17"/>
      <c r="D436" s="17"/>
      <c r="E436" s="17"/>
      <c r="F436" s="17"/>
      <c r="G436" s="17"/>
      <c r="H436" s="17"/>
      <c r="I436" s="17"/>
      <c r="J436" s="17"/>
      <c r="K436" s="17"/>
      <c r="L436" s="17"/>
      <c r="M436" s="17"/>
      <c r="N436" s="17"/>
      <c r="O436" s="17"/>
      <c r="P436" s="17"/>
      <c r="Q436" s="17"/>
      <c r="R436" s="17"/>
      <c r="S436" s="17"/>
      <c r="T436" s="17"/>
      <c r="U436" s="17"/>
      <c r="V436" s="17"/>
      <c r="W436" s="17"/>
    </row>
    <row r="437" spans="1:23">
      <c r="A437" s="17"/>
      <c r="B437" s="17"/>
      <c r="C437" s="17"/>
      <c r="D437" s="17"/>
      <c r="E437" s="17"/>
      <c r="F437" s="17"/>
      <c r="G437" s="17"/>
      <c r="H437" s="17"/>
      <c r="I437" s="17"/>
      <c r="J437" s="17"/>
      <c r="K437" s="17"/>
      <c r="L437" s="17"/>
      <c r="M437" s="17"/>
      <c r="N437" s="17"/>
      <c r="O437" s="17"/>
      <c r="P437" s="17"/>
      <c r="Q437" s="17"/>
      <c r="R437" s="17"/>
      <c r="S437" s="17"/>
      <c r="T437" s="17"/>
      <c r="U437" s="17"/>
      <c r="V437" s="17"/>
      <c r="W437" s="17"/>
    </row>
    <row r="438" spans="1:23">
      <c r="A438" s="17"/>
      <c r="B438" s="17"/>
      <c r="C438" s="17"/>
      <c r="D438" s="17"/>
      <c r="E438" s="17"/>
      <c r="F438" s="17"/>
      <c r="G438" s="17"/>
      <c r="H438" s="17"/>
      <c r="I438" s="17"/>
      <c r="J438" s="17"/>
      <c r="K438" s="17"/>
      <c r="L438" s="17"/>
      <c r="M438" s="17"/>
      <c r="N438" s="17"/>
      <c r="O438" s="17"/>
      <c r="P438" s="17"/>
      <c r="Q438" s="17"/>
      <c r="R438" s="17"/>
      <c r="S438" s="17"/>
      <c r="T438" s="17"/>
      <c r="U438" s="17"/>
      <c r="V438" s="17"/>
      <c r="W438" s="17"/>
    </row>
    <row r="439" spans="1:23">
      <c r="A439" s="17"/>
      <c r="B439" s="17"/>
      <c r="C439" s="17"/>
      <c r="D439" s="17"/>
      <c r="E439" s="17"/>
      <c r="F439" s="17"/>
      <c r="G439" s="17"/>
      <c r="H439" s="17"/>
      <c r="I439" s="17"/>
      <c r="J439" s="17"/>
      <c r="K439" s="17"/>
      <c r="L439" s="17"/>
      <c r="M439" s="17"/>
      <c r="N439" s="17"/>
      <c r="O439" s="17"/>
      <c r="P439" s="17"/>
      <c r="Q439" s="17"/>
      <c r="R439" s="17"/>
      <c r="S439" s="17"/>
      <c r="T439" s="17"/>
      <c r="U439" s="17"/>
      <c r="V439" s="17"/>
      <c r="W439" s="17"/>
    </row>
    <row r="440" spans="1:23">
      <c r="A440" s="17"/>
      <c r="B440" s="17"/>
      <c r="C440" s="17"/>
      <c r="D440" s="17"/>
      <c r="E440" s="17"/>
      <c r="F440" s="17"/>
      <c r="G440" s="17"/>
      <c r="H440" s="17"/>
      <c r="I440" s="17"/>
      <c r="J440" s="17"/>
      <c r="K440" s="17"/>
      <c r="L440" s="17"/>
      <c r="M440" s="17"/>
      <c r="N440" s="17"/>
      <c r="O440" s="17"/>
      <c r="P440" s="17"/>
      <c r="Q440" s="17"/>
      <c r="R440" s="17"/>
      <c r="S440" s="17"/>
      <c r="T440" s="17"/>
      <c r="U440" s="17"/>
      <c r="V440" s="17"/>
      <c r="W440" s="17"/>
    </row>
    <row r="441" spans="1:23">
      <c r="A441" s="17"/>
      <c r="B441" s="17"/>
      <c r="C441" s="17"/>
      <c r="D441" s="17"/>
      <c r="E441" s="17"/>
      <c r="F441" s="17"/>
      <c r="G441" s="17"/>
      <c r="H441" s="17"/>
      <c r="I441" s="17"/>
      <c r="J441" s="17"/>
      <c r="K441" s="17"/>
      <c r="L441" s="17"/>
      <c r="M441" s="17"/>
      <c r="N441" s="17"/>
      <c r="O441" s="17"/>
      <c r="P441" s="17"/>
      <c r="Q441" s="17"/>
      <c r="R441" s="17"/>
      <c r="S441" s="17"/>
      <c r="T441" s="17"/>
      <c r="U441" s="17"/>
      <c r="V441" s="17"/>
      <c r="W441" s="17"/>
    </row>
    <row r="442" spans="1:23">
      <c r="A442" s="17"/>
      <c r="B442" s="17"/>
      <c r="C442" s="17"/>
      <c r="D442" s="17"/>
      <c r="E442" s="17"/>
      <c r="F442" s="17"/>
      <c r="G442" s="17"/>
      <c r="H442" s="17"/>
      <c r="I442" s="17"/>
      <c r="J442" s="17"/>
      <c r="K442" s="17"/>
      <c r="L442" s="17"/>
      <c r="M442" s="17"/>
      <c r="N442" s="17"/>
      <c r="O442" s="17"/>
      <c r="P442" s="17"/>
      <c r="Q442" s="17"/>
      <c r="R442" s="17"/>
      <c r="S442" s="17"/>
      <c r="T442" s="17"/>
      <c r="U442" s="17"/>
      <c r="V442" s="17"/>
      <c r="W442" s="17"/>
    </row>
    <row r="443" spans="1:23">
      <c r="A443" s="17"/>
      <c r="B443" s="17"/>
      <c r="C443" s="17"/>
      <c r="D443" s="17"/>
      <c r="E443" s="17"/>
      <c r="F443" s="17"/>
      <c r="G443" s="17"/>
      <c r="H443" s="17"/>
      <c r="I443" s="17"/>
      <c r="J443" s="17"/>
      <c r="K443" s="17"/>
      <c r="L443" s="17"/>
      <c r="M443" s="17"/>
      <c r="N443" s="17"/>
      <c r="O443" s="17"/>
      <c r="P443" s="17"/>
      <c r="Q443" s="17"/>
      <c r="R443" s="17"/>
      <c r="S443" s="17"/>
      <c r="T443" s="17"/>
      <c r="U443" s="17"/>
      <c r="V443" s="17"/>
      <c r="W443" s="17"/>
    </row>
    <row r="444" spans="1:23">
      <c r="A444" s="17"/>
      <c r="B444" s="17"/>
      <c r="C444" s="17"/>
      <c r="D444" s="17"/>
      <c r="E444" s="17"/>
      <c r="F444" s="17"/>
      <c r="G444" s="17"/>
      <c r="H444" s="17"/>
      <c r="I444" s="17"/>
      <c r="J444" s="17"/>
      <c r="K444" s="17"/>
      <c r="L444" s="17"/>
      <c r="M444" s="17"/>
      <c r="N444" s="17"/>
      <c r="O444" s="17"/>
      <c r="P444" s="17"/>
      <c r="Q444" s="17"/>
      <c r="R444" s="17"/>
      <c r="S444" s="17"/>
      <c r="T444" s="17"/>
      <c r="U444" s="17"/>
      <c r="V444" s="17"/>
      <c r="W444" s="17"/>
    </row>
    <row r="445" spans="1:23">
      <c r="A445" s="17"/>
      <c r="B445" s="17"/>
      <c r="C445" s="17"/>
      <c r="D445" s="17"/>
      <c r="E445" s="17"/>
      <c r="F445" s="17"/>
      <c r="G445" s="17"/>
      <c r="H445" s="17"/>
      <c r="I445" s="17"/>
      <c r="J445" s="17"/>
      <c r="K445" s="17"/>
      <c r="L445" s="17"/>
      <c r="M445" s="17"/>
      <c r="N445" s="17"/>
      <c r="O445" s="17"/>
      <c r="P445" s="17"/>
      <c r="Q445" s="17"/>
      <c r="R445" s="17"/>
      <c r="S445" s="17"/>
      <c r="T445" s="17"/>
      <c r="U445" s="17"/>
      <c r="V445" s="17"/>
      <c r="W445" s="17"/>
    </row>
    <row r="446" spans="1:23">
      <c r="A446" s="17"/>
      <c r="B446" s="17"/>
      <c r="C446" s="17"/>
      <c r="D446" s="17"/>
      <c r="E446" s="17"/>
      <c r="F446" s="17"/>
      <c r="G446" s="17"/>
      <c r="H446" s="17"/>
      <c r="I446" s="17"/>
      <c r="J446" s="17"/>
      <c r="K446" s="17"/>
      <c r="L446" s="17"/>
      <c r="M446" s="17"/>
      <c r="N446" s="17"/>
      <c r="O446" s="17"/>
      <c r="P446" s="17"/>
      <c r="Q446" s="17"/>
      <c r="R446" s="17"/>
      <c r="S446" s="17"/>
      <c r="T446" s="17"/>
      <c r="U446" s="17"/>
      <c r="V446" s="17"/>
      <c r="W446" s="17"/>
    </row>
    <row r="447" spans="1:23">
      <c r="A447" s="17"/>
      <c r="B447" s="17"/>
      <c r="C447" s="17"/>
      <c r="D447" s="17"/>
      <c r="E447" s="17"/>
      <c r="F447" s="17"/>
      <c r="G447" s="17"/>
      <c r="H447" s="17"/>
      <c r="I447" s="17"/>
      <c r="J447" s="17"/>
      <c r="K447" s="17"/>
      <c r="L447" s="17"/>
      <c r="M447" s="17"/>
      <c r="N447" s="17"/>
      <c r="O447" s="17"/>
      <c r="P447" s="17"/>
      <c r="Q447" s="17"/>
      <c r="R447" s="17"/>
      <c r="S447" s="17"/>
      <c r="T447" s="17"/>
      <c r="U447" s="17"/>
      <c r="V447" s="17"/>
      <c r="W447" s="17"/>
    </row>
    <row r="448" spans="1:23">
      <c r="A448" s="17"/>
      <c r="B448" s="17"/>
      <c r="C448" s="17"/>
      <c r="D448" s="17"/>
      <c r="E448" s="17"/>
      <c r="F448" s="17"/>
      <c r="G448" s="17"/>
      <c r="H448" s="17"/>
      <c r="I448" s="17"/>
      <c r="J448" s="17"/>
      <c r="K448" s="17"/>
      <c r="L448" s="17"/>
      <c r="M448" s="17"/>
      <c r="N448" s="17"/>
      <c r="O448" s="17"/>
      <c r="P448" s="17"/>
      <c r="Q448" s="17"/>
      <c r="R448" s="17"/>
      <c r="S448" s="17"/>
      <c r="T448" s="17"/>
      <c r="U448" s="17"/>
      <c r="V448" s="17"/>
      <c r="W448" s="17"/>
    </row>
    <row r="449" spans="1:23">
      <c r="A449" s="17"/>
      <c r="B449" s="17"/>
      <c r="C449" s="17"/>
      <c r="D449" s="17"/>
      <c r="E449" s="17"/>
      <c r="F449" s="17"/>
      <c r="G449" s="17"/>
      <c r="H449" s="17"/>
      <c r="I449" s="17"/>
      <c r="J449" s="17"/>
      <c r="K449" s="17"/>
      <c r="L449" s="17"/>
      <c r="M449" s="17"/>
      <c r="N449" s="17"/>
      <c r="O449" s="17"/>
      <c r="P449" s="17"/>
      <c r="Q449" s="17"/>
      <c r="R449" s="17"/>
      <c r="S449" s="17"/>
      <c r="T449" s="17"/>
      <c r="U449" s="17"/>
      <c r="V449" s="17"/>
      <c r="W449" s="17"/>
    </row>
    <row r="450" spans="1:23">
      <c r="A450" s="17"/>
      <c r="B450" s="17"/>
      <c r="C450" s="17"/>
      <c r="D450" s="17"/>
      <c r="E450" s="17"/>
      <c r="F450" s="17"/>
      <c r="G450" s="17"/>
      <c r="H450" s="17"/>
      <c r="I450" s="17"/>
      <c r="J450" s="17"/>
      <c r="K450" s="17"/>
      <c r="L450" s="17"/>
      <c r="M450" s="17"/>
      <c r="N450" s="17"/>
      <c r="O450" s="17"/>
      <c r="P450" s="17"/>
      <c r="Q450" s="17"/>
      <c r="R450" s="17"/>
      <c r="S450" s="17"/>
      <c r="T450" s="17"/>
      <c r="U450" s="17"/>
      <c r="V450" s="17"/>
      <c r="W450" s="17"/>
    </row>
    <row r="451" spans="1:23">
      <c r="A451" s="17"/>
      <c r="B451" s="17"/>
      <c r="C451" s="17"/>
      <c r="D451" s="17"/>
      <c r="E451" s="17"/>
      <c r="F451" s="17"/>
      <c r="G451" s="17"/>
      <c r="H451" s="17"/>
      <c r="I451" s="17"/>
      <c r="J451" s="17"/>
      <c r="K451" s="17"/>
      <c r="L451" s="17"/>
      <c r="M451" s="17"/>
      <c r="N451" s="17"/>
      <c r="O451" s="17"/>
      <c r="P451" s="17"/>
      <c r="Q451" s="17"/>
      <c r="R451" s="17"/>
      <c r="S451" s="17"/>
      <c r="T451" s="17"/>
      <c r="U451" s="17"/>
      <c r="V451" s="17"/>
      <c r="W451" s="17"/>
    </row>
    <row r="452" spans="1:23">
      <c r="A452" s="17"/>
      <c r="B452" s="17"/>
      <c r="C452" s="17"/>
      <c r="D452" s="17"/>
      <c r="E452" s="17"/>
      <c r="F452" s="17"/>
      <c r="G452" s="17"/>
      <c r="H452" s="17"/>
      <c r="I452" s="17"/>
      <c r="J452" s="17"/>
      <c r="K452" s="17"/>
      <c r="L452" s="17"/>
      <c r="M452" s="17"/>
      <c r="N452" s="17"/>
      <c r="O452" s="17"/>
      <c r="P452" s="17"/>
      <c r="Q452" s="17"/>
      <c r="R452" s="17"/>
      <c r="S452" s="17"/>
      <c r="T452" s="17"/>
      <c r="U452" s="17"/>
      <c r="V452" s="17"/>
      <c r="W452" s="17"/>
    </row>
    <row r="453" spans="1:23">
      <c r="A453" s="17"/>
      <c r="B453" s="17"/>
      <c r="C453" s="17"/>
      <c r="D453" s="17"/>
      <c r="E453" s="17"/>
      <c r="F453" s="17"/>
      <c r="G453" s="17"/>
      <c r="H453" s="17"/>
      <c r="I453" s="17"/>
      <c r="J453" s="17"/>
      <c r="K453" s="17"/>
      <c r="L453" s="17"/>
      <c r="M453" s="17"/>
      <c r="N453" s="17"/>
      <c r="O453" s="17"/>
      <c r="P453" s="17"/>
      <c r="Q453" s="17"/>
      <c r="R453" s="17"/>
      <c r="S453" s="17"/>
      <c r="T453" s="17"/>
      <c r="U453" s="17"/>
      <c r="V453" s="17"/>
      <c r="W453" s="17"/>
    </row>
    <row r="454" spans="1:23">
      <c r="A454" s="17"/>
      <c r="B454" s="17"/>
      <c r="C454" s="17"/>
      <c r="D454" s="17"/>
      <c r="E454" s="17"/>
      <c r="F454" s="17"/>
      <c r="G454" s="17"/>
      <c r="H454" s="17"/>
      <c r="I454" s="17"/>
      <c r="J454" s="17"/>
      <c r="K454" s="17"/>
      <c r="L454" s="17"/>
      <c r="M454" s="17"/>
      <c r="N454" s="17"/>
      <c r="O454" s="17"/>
      <c r="P454" s="17"/>
      <c r="Q454" s="17"/>
      <c r="R454" s="17"/>
      <c r="S454" s="17"/>
      <c r="T454" s="17"/>
      <c r="U454" s="17"/>
      <c r="V454" s="17"/>
      <c r="W454" s="17"/>
    </row>
    <row r="455" spans="1:23">
      <c r="A455" s="17"/>
      <c r="B455" s="17"/>
      <c r="C455" s="17"/>
      <c r="D455" s="17"/>
      <c r="E455" s="17"/>
      <c r="F455" s="17"/>
      <c r="G455" s="17"/>
      <c r="H455" s="17"/>
      <c r="I455" s="17"/>
      <c r="J455" s="17"/>
      <c r="K455" s="17"/>
      <c r="L455" s="17"/>
      <c r="M455" s="17"/>
      <c r="N455" s="17"/>
      <c r="O455" s="17"/>
      <c r="P455" s="17"/>
      <c r="Q455" s="17"/>
      <c r="R455" s="17"/>
      <c r="S455" s="17"/>
      <c r="T455" s="17"/>
      <c r="U455" s="17"/>
      <c r="V455" s="17"/>
      <c r="W455" s="17"/>
    </row>
    <row r="456" spans="1:23">
      <c r="A456" s="17"/>
      <c r="B456" s="17"/>
      <c r="C456" s="17"/>
      <c r="D456" s="17"/>
      <c r="E456" s="17"/>
      <c r="F456" s="17"/>
      <c r="G456" s="17"/>
      <c r="H456" s="17"/>
      <c r="I456" s="17"/>
      <c r="J456" s="17"/>
      <c r="K456" s="17"/>
      <c r="L456" s="17"/>
      <c r="M456" s="17"/>
      <c r="N456" s="17"/>
      <c r="O456" s="17"/>
      <c r="P456" s="17"/>
      <c r="Q456" s="17"/>
      <c r="R456" s="17"/>
      <c r="S456" s="17"/>
      <c r="T456" s="17"/>
      <c r="U456" s="17"/>
      <c r="V456" s="17"/>
      <c r="W456" s="17"/>
    </row>
    <row r="457" spans="1:23">
      <c r="A457" s="17"/>
      <c r="B457" s="17"/>
      <c r="C457" s="17"/>
      <c r="D457" s="17"/>
      <c r="E457" s="17"/>
      <c r="F457" s="17"/>
      <c r="G457" s="17"/>
      <c r="H457" s="17"/>
      <c r="I457" s="17"/>
      <c r="J457" s="17"/>
      <c r="K457" s="17"/>
      <c r="L457" s="17"/>
      <c r="M457" s="17"/>
      <c r="N457" s="17"/>
      <c r="O457" s="17"/>
      <c r="P457" s="17"/>
      <c r="Q457" s="17"/>
      <c r="R457" s="17"/>
      <c r="S457" s="17"/>
      <c r="T457" s="17"/>
      <c r="U457" s="17"/>
      <c r="V457" s="17"/>
      <c r="W457" s="17"/>
    </row>
    <row r="458" spans="1:23">
      <c r="A458" s="17"/>
      <c r="B458" s="17"/>
      <c r="C458" s="17"/>
      <c r="D458" s="17"/>
      <c r="E458" s="17"/>
      <c r="F458" s="17"/>
      <c r="G458" s="17"/>
      <c r="H458" s="17"/>
      <c r="I458" s="17"/>
      <c r="J458" s="17"/>
      <c r="K458" s="17"/>
      <c r="L458" s="17"/>
      <c r="M458" s="17"/>
      <c r="N458" s="17"/>
      <c r="O458" s="17"/>
      <c r="P458" s="17"/>
      <c r="Q458" s="17"/>
      <c r="R458" s="17"/>
      <c r="S458" s="17"/>
      <c r="T458" s="17"/>
      <c r="U458" s="17"/>
      <c r="V458" s="17"/>
      <c r="W458" s="17"/>
    </row>
    <row r="459" spans="1:23">
      <c r="A459" s="17"/>
      <c r="B459" s="17"/>
      <c r="C459" s="17"/>
      <c r="D459" s="17"/>
      <c r="E459" s="17"/>
      <c r="F459" s="17"/>
      <c r="G459" s="17"/>
      <c r="H459" s="17"/>
      <c r="I459" s="17"/>
      <c r="J459" s="17"/>
      <c r="K459" s="17"/>
      <c r="L459" s="17"/>
      <c r="M459" s="17"/>
      <c r="N459" s="17"/>
      <c r="O459" s="17"/>
      <c r="P459" s="17"/>
      <c r="Q459" s="17"/>
      <c r="R459" s="17"/>
      <c r="S459" s="17"/>
      <c r="T459" s="17"/>
      <c r="U459" s="17"/>
      <c r="V459" s="17"/>
      <c r="W459" s="17"/>
    </row>
    <row r="460" spans="1:23">
      <c r="A460" s="17"/>
      <c r="B460" s="17"/>
      <c r="C460" s="17"/>
      <c r="D460" s="17"/>
      <c r="E460" s="17"/>
      <c r="F460" s="17"/>
      <c r="G460" s="17"/>
      <c r="H460" s="17"/>
      <c r="I460" s="17"/>
      <c r="J460" s="17"/>
      <c r="K460" s="17"/>
      <c r="L460" s="17"/>
      <c r="M460" s="17"/>
      <c r="N460" s="17"/>
      <c r="O460" s="17"/>
      <c r="P460" s="17"/>
      <c r="Q460" s="17"/>
      <c r="R460" s="17"/>
      <c r="S460" s="17"/>
      <c r="T460" s="17"/>
      <c r="U460" s="17"/>
      <c r="V460" s="17"/>
      <c r="W460" s="17"/>
    </row>
    <row r="461" spans="1:23">
      <c r="A461" s="17"/>
      <c r="B461" s="17"/>
      <c r="C461" s="17"/>
      <c r="D461" s="17"/>
      <c r="E461" s="17"/>
      <c r="F461" s="17"/>
      <c r="G461" s="17"/>
      <c r="H461" s="17"/>
      <c r="I461" s="17"/>
      <c r="J461" s="17"/>
      <c r="K461" s="17"/>
      <c r="L461" s="17"/>
      <c r="M461" s="17"/>
      <c r="N461" s="17"/>
      <c r="O461" s="17"/>
      <c r="P461" s="17"/>
      <c r="Q461" s="17"/>
      <c r="R461" s="17"/>
      <c r="S461" s="17"/>
      <c r="T461" s="17"/>
      <c r="U461" s="17"/>
      <c r="V461" s="17"/>
      <c r="W461" s="17"/>
    </row>
    <row r="462" spans="1:23">
      <c r="A462" s="17"/>
      <c r="B462" s="17"/>
      <c r="C462" s="17"/>
      <c r="D462" s="17"/>
      <c r="E462" s="17"/>
      <c r="F462" s="17"/>
      <c r="G462" s="17"/>
      <c r="H462" s="17"/>
      <c r="I462" s="17"/>
      <c r="J462" s="17"/>
      <c r="K462" s="17"/>
      <c r="L462" s="17"/>
      <c r="M462" s="17"/>
      <c r="N462" s="17"/>
      <c r="O462" s="17"/>
      <c r="P462" s="17"/>
      <c r="Q462" s="17"/>
      <c r="R462" s="17"/>
      <c r="S462" s="17"/>
      <c r="T462" s="17"/>
      <c r="U462" s="17"/>
      <c r="V462" s="17"/>
      <c r="W462" s="17"/>
    </row>
    <row r="463" spans="1:23">
      <c r="A463" s="17"/>
      <c r="B463" s="17"/>
      <c r="C463" s="17"/>
      <c r="D463" s="17"/>
      <c r="E463" s="17"/>
      <c r="F463" s="17"/>
      <c r="G463" s="17"/>
      <c r="H463" s="17"/>
      <c r="I463" s="17"/>
      <c r="J463" s="17"/>
      <c r="K463" s="17"/>
      <c r="L463" s="17"/>
      <c r="M463" s="17"/>
      <c r="N463" s="17"/>
      <c r="O463" s="17"/>
      <c r="P463" s="17"/>
      <c r="Q463" s="17"/>
      <c r="R463" s="17"/>
      <c r="S463" s="17"/>
      <c r="T463" s="17"/>
      <c r="U463" s="17"/>
      <c r="V463" s="17"/>
      <c r="W463" s="17"/>
    </row>
    <row r="464" spans="1:23">
      <c r="A464" s="17"/>
      <c r="B464" s="17"/>
      <c r="C464" s="17"/>
      <c r="D464" s="17"/>
      <c r="E464" s="17"/>
      <c r="F464" s="17"/>
      <c r="G464" s="17"/>
      <c r="H464" s="17"/>
      <c r="I464" s="17"/>
      <c r="J464" s="17"/>
      <c r="K464" s="17"/>
      <c r="L464" s="17"/>
      <c r="M464" s="17"/>
      <c r="N464" s="17"/>
      <c r="O464" s="17"/>
      <c r="P464" s="17"/>
      <c r="Q464" s="17"/>
      <c r="R464" s="17"/>
      <c r="S464" s="17"/>
      <c r="T464" s="17"/>
      <c r="U464" s="17"/>
      <c r="V464" s="17"/>
      <c r="W464" s="17"/>
    </row>
    <row r="465" spans="1:23">
      <c r="A465" s="17"/>
      <c r="B465" s="17"/>
      <c r="C465" s="17"/>
      <c r="D465" s="17"/>
      <c r="E465" s="17"/>
      <c r="F465" s="17"/>
      <c r="G465" s="17"/>
      <c r="H465" s="17"/>
      <c r="I465" s="17"/>
      <c r="J465" s="17"/>
      <c r="K465" s="17"/>
      <c r="L465" s="17"/>
      <c r="M465" s="17"/>
      <c r="N465" s="17"/>
      <c r="O465" s="17"/>
      <c r="P465" s="17"/>
      <c r="Q465" s="17"/>
      <c r="R465" s="17"/>
      <c r="S465" s="17"/>
      <c r="T465" s="17"/>
      <c r="U465" s="17"/>
      <c r="V465" s="17"/>
      <c r="W465" s="17"/>
    </row>
    <row r="466" spans="1:23">
      <c r="A466" s="17"/>
      <c r="B466" s="17"/>
      <c r="C466" s="17"/>
      <c r="D466" s="17"/>
      <c r="E466" s="17"/>
      <c r="F466" s="17"/>
      <c r="G466" s="17"/>
      <c r="H466" s="17"/>
      <c r="I466" s="17"/>
      <c r="J466" s="17"/>
      <c r="K466" s="17"/>
      <c r="L466" s="17"/>
      <c r="M466" s="17"/>
      <c r="N466" s="17"/>
      <c r="O466" s="17"/>
      <c r="P466" s="17"/>
      <c r="Q466" s="17"/>
      <c r="R466" s="17"/>
      <c r="S466" s="17"/>
      <c r="T466" s="17"/>
      <c r="U466" s="17"/>
      <c r="V466" s="17"/>
      <c r="W466" s="17"/>
    </row>
    <row r="467" spans="1:23">
      <c r="A467" s="17"/>
      <c r="B467" s="17"/>
      <c r="C467" s="17"/>
      <c r="D467" s="17"/>
      <c r="E467" s="17"/>
      <c r="F467" s="17"/>
      <c r="G467" s="17"/>
      <c r="H467" s="17"/>
      <c r="I467" s="17"/>
      <c r="J467" s="17"/>
      <c r="K467" s="17"/>
      <c r="L467" s="17"/>
      <c r="M467" s="17"/>
      <c r="N467" s="17"/>
      <c r="O467" s="17"/>
      <c r="P467" s="17"/>
      <c r="Q467" s="17"/>
      <c r="R467" s="17"/>
      <c r="S467" s="17"/>
      <c r="T467" s="17"/>
      <c r="U467" s="17"/>
      <c r="V467" s="17"/>
      <c r="W467" s="17"/>
    </row>
    <row r="468" spans="1:23">
      <c r="A468" s="17"/>
      <c r="B468" s="17"/>
      <c r="C468" s="17"/>
      <c r="D468" s="17"/>
      <c r="E468" s="17"/>
      <c r="F468" s="17"/>
      <c r="G468" s="17"/>
      <c r="H468" s="17"/>
      <c r="I468" s="17"/>
      <c r="J468" s="17"/>
      <c r="K468" s="17"/>
      <c r="L468" s="17"/>
      <c r="M468" s="17"/>
      <c r="N468" s="17"/>
      <c r="O468" s="17"/>
      <c r="P468" s="17"/>
      <c r="Q468" s="17"/>
      <c r="R468" s="17"/>
      <c r="S468" s="17"/>
      <c r="T468" s="17"/>
      <c r="U468" s="17"/>
      <c r="V468" s="17"/>
      <c r="W468" s="17"/>
    </row>
    <row r="469" spans="1:23">
      <c r="A469" s="17"/>
      <c r="B469" s="17"/>
      <c r="C469" s="17"/>
      <c r="D469" s="17"/>
      <c r="E469" s="17"/>
      <c r="F469" s="17"/>
      <c r="G469" s="17"/>
      <c r="H469" s="17"/>
      <c r="I469" s="17"/>
      <c r="J469" s="17"/>
      <c r="K469" s="17"/>
      <c r="L469" s="17"/>
      <c r="M469" s="17"/>
      <c r="N469" s="17"/>
      <c r="O469" s="17"/>
      <c r="P469" s="17"/>
      <c r="Q469" s="17"/>
      <c r="R469" s="17"/>
      <c r="S469" s="17"/>
      <c r="T469" s="17"/>
      <c r="U469" s="17"/>
      <c r="V469" s="17"/>
      <c r="W469" s="17"/>
    </row>
    <row r="470" spans="1:23">
      <c r="A470" s="17"/>
      <c r="B470" s="17"/>
      <c r="C470" s="17"/>
      <c r="D470" s="17"/>
      <c r="E470" s="17"/>
      <c r="F470" s="17"/>
      <c r="G470" s="17"/>
      <c r="H470" s="17"/>
      <c r="I470" s="17"/>
      <c r="J470" s="17"/>
      <c r="K470" s="17"/>
      <c r="L470" s="17"/>
      <c r="M470" s="17"/>
      <c r="N470" s="17"/>
      <c r="O470" s="17"/>
      <c r="P470" s="17"/>
      <c r="Q470" s="17"/>
      <c r="R470" s="17"/>
      <c r="S470" s="17"/>
      <c r="T470" s="17"/>
      <c r="U470" s="17"/>
      <c r="V470" s="17"/>
      <c r="W470" s="17"/>
    </row>
    <row r="471" spans="1:23">
      <c r="A471" s="17"/>
      <c r="B471" s="17"/>
      <c r="C471" s="17"/>
      <c r="D471" s="17"/>
      <c r="E471" s="17"/>
      <c r="F471" s="17"/>
      <c r="G471" s="17"/>
      <c r="H471" s="17"/>
      <c r="I471" s="17"/>
      <c r="J471" s="17"/>
      <c r="K471" s="17"/>
      <c r="L471" s="17"/>
      <c r="M471" s="17"/>
      <c r="N471" s="17"/>
      <c r="O471" s="17"/>
      <c r="P471" s="17"/>
      <c r="Q471" s="17"/>
      <c r="R471" s="17"/>
      <c r="S471" s="17"/>
      <c r="T471" s="17"/>
      <c r="U471" s="17"/>
      <c r="V471" s="17"/>
      <c r="W471" s="17"/>
    </row>
    <row r="472" spans="1:23">
      <c r="A472" s="17"/>
      <c r="B472" s="17"/>
      <c r="C472" s="17"/>
      <c r="D472" s="17"/>
      <c r="E472" s="17"/>
      <c r="F472" s="17"/>
      <c r="G472" s="17"/>
      <c r="H472" s="17"/>
      <c r="I472" s="17"/>
      <c r="J472" s="17"/>
      <c r="K472" s="17"/>
      <c r="L472" s="17"/>
      <c r="M472" s="17"/>
      <c r="N472" s="17"/>
      <c r="O472" s="17"/>
      <c r="P472" s="17"/>
      <c r="Q472" s="17"/>
      <c r="R472" s="17"/>
      <c r="S472" s="17"/>
      <c r="T472" s="17"/>
      <c r="U472" s="17"/>
      <c r="V472" s="17"/>
      <c r="W472" s="17"/>
    </row>
    <row r="473" spans="1:23">
      <c r="A473" s="17"/>
      <c r="B473" s="17"/>
      <c r="C473" s="17"/>
      <c r="D473" s="17"/>
      <c r="E473" s="17"/>
      <c r="F473" s="17"/>
      <c r="G473" s="17"/>
      <c r="H473" s="17"/>
      <c r="I473" s="17"/>
      <c r="J473" s="17"/>
      <c r="K473" s="17"/>
      <c r="L473" s="17"/>
      <c r="M473" s="17"/>
      <c r="N473" s="17"/>
      <c r="O473" s="17"/>
      <c r="P473" s="17"/>
      <c r="Q473" s="17"/>
      <c r="R473" s="17"/>
      <c r="S473" s="17"/>
      <c r="T473" s="17"/>
      <c r="U473" s="17"/>
      <c r="V473" s="17"/>
      <c r="W473" s="17"/>
    </row>
    <row r="474" spans="1:23">
      <c r="A474" s="17"/>
      <c r="B474" s="17"/>
      <c r="C474" s="17"/>
      <c r="D474" s="17"/>
      <c r="E474" s="17"/>
      <c r="F474" s="17"/>
      <c r="G474" s="17"/>
      <c r="H474" s="17"/>
      <c r="I474" s="17"/>
      <c r="J474" s="17"/>
      <c r="K474" s="17"/>
      <c r="L474" s="17"/>
      <c r="M474" s="17"/>
      <c r="N474" s="17"/>
      <c r="O474" s="17"/>
      <c r="P474" s="17"/>
      <c r="Q474" s="17"/>
      <c r="R474" s="17"/>
      <c r="S474" s="17"/>
      <c r="T474" s="17"/>
      <c r="U474" s="17"/>
      <c r="V474" s="17"/>
      <c r="W474" s="17"/>
    </row>
    <row r="475" spans="1:23">
      <c r="A475" s="17"/>
      <c r="B475" s="17"/>
      <c r="C475" s="17"/>
      <c r="D475" s="17"/>
      <c r="E475" s="17"/>
      <c r="F475" s="17"/>
      <c r="G475" s="17"/>
      <c r="H475" s="17"/>
      <c r="I475" s="17"/>
      <c r="J475" s="17"/>
      <c r="K475" s="17"/>
      <c r="L475" s="17"/>
      <c r="M475" s="17"/>
      <c r="N475" s="17"/>
      <c r="O475" s="17"/>
      <c r="P475" s="17"/>
      <c r="Q475" s="17"/>
      <c r="R475" s="17"/>
      <c r="S475" s="17"/>
      <c r="T475" s="17"/>
      <c r="U475" s="17"/>
      <c r="V475" s="17"/>
      <c r="W475" s="17"/>
    </row>
    <row r="476" spans="1:23">
      <c r="A476" s="17"/>
      <c r="B476" s="17"/>
      <c r="C476" s="17"/>
      <c r="D476" s="17"/>
      <c r="E476" s="17"/>
      <c r="F476" s="17"/>
      <c r="G476" s="17"/>
      <c r="H476" s="17"/>
      <c r="I476" s="17"/>
      <c r="J476" s="17"/>
      <c r="K476" s="17"/>
      <c r="L476" s="17"/>
      <c r="M476" s="17"/>
      <c r="N476" s="17"/>
      <c r="O476" s="17"/>
      <c r="P476" s="17"/>
      <c r="Q476" s="17"/>
      <c r="R476" s="17"/>
      <c r="S476" s="17"/>
      <c r="T476" s="17"/>
      <c r="U476" s="17"/>
      <c r="V476" s="17"/>
      <c r="W476" s="17"/>
    </row>
    <row r="477" spans="1:23">
      <c r="A477" s="17"/>
      <c r="B477" s="17"/>
      <c r="C477" s="17"/>
      <c r="D477" s="17"/>
      <c r="E477" s="17"/>
      <c r="F477" s="17"/>
      <c r="G477" s="17"/>
      <c r="H477" s="17"/>
      <c r="I477" s="17"/>
      <c r="J477" s="17"/>
      <c r="K477" s="17"/>
      <c r="L477" s="17"/>
      <c r="M477" s="17"/>
      <c r="N477" s="17"/>
      <c r="O477" s="17"/>
      <c r="P477" s="17"/>
      <c r="Q477" s="17"/>
      <c r="R477" s="17"/>
      <c r="S477" s="17"/>
      <c r="T477" s="17"/>
      <c r="U477" s="17"/>
      <c r="V477" s="17"/>
      <c r="W477" s="17"/>
    </row>
    <row r="478" spans="1:23">
      <c r="A478" s="17"/>
      <c r="B478" s="17"/>
      <c r="C478" s="17"/>
      <c r="D478" s="17"/>
      <c r="E478" s="17"/>
      <c r="F478" s="17"/>
      <c r="G478" s="17"/>
      <c r="H478" s="17"/>
      <c r="I478" s="17"/>
      <c r="J478" s="17"/>
      <c r="K478" s="17"/>
      <c r="L478" s="17"/>
      <c r="M478" s="17"/>
      <c r="N478" s="17"/>
      <c r="O478" s="17"/>
      <c r="P478" s="17"/>
      <c r="Q478" s="17"/>
      <c r="R478" s="17"/>
      <c r="S478" s="17"/>
      <c r="T478" s="17"/>
      <c r="U478" s="17"/>
      <c r="V478" s="17"/>
      <c r="W478" s="17"/>
    </row>
    <row r="479" spans="1:23">
      <c r="A479" s="17"/>
      <c r="B479" s="17"/>
      <c r="C479" s="17"/>
      <c r="D479" s="17"/>
      <c r="E479" s="17"/>
      <c r="F479" s="17"/>
      <c r="G479" s="17"/>
      <c r="H479" s="17"/>
      <c r="I479" s="17"/>
      <c r="J479" s="17"/>
      <c r="K479" s="17"/>
      <c r="L479" s="17"/>
      <c r="M479" s="17"/>
      <c r="N479" s="17"/>
      <c r="O479" s="17"/>
      <c r="P479" s="17"/>
      <c r="Q479" s="17"/>
      <c r="R479" s="17"/>
      <c r="S479" s="17"/>
      <c r="T479" s="17"/>
      <c r="U479" s="17"/>
      <c r="V479" s="17"/>
      <c r="W479" s="17"/>
    </row>
    <row r="480" spans="1:23">
      <c r="A480" s="17"/>
      <c r="B480" s="17"/>
      <c r="C480" s="17"/>
      <c r="D480" s="17"/>
      <c r="E480" s="17"/>
      <c r="F480" s="17"/>
      <c r="G480" s="17"/>
      <c r="H480" s="17"/>
      <c r="I480" s="17"/>
      <c r="J480" s="17"/>
      <c r="K480" s="17"/>
      <c r="L480" s="17"/>
      <c r="M480" s="17"/>
      <c r="N480" s="17"/>
      <c r="O480" s="17"/>
      <c r="P480" s="17"/>
      <c r="Q480" s="17"/>
      <c r="R480" s="17"/>
      <c r="S480" s="17"/>
      <c r="T480" s="17"/>
      <c r="U480" s="17"/>
      <c r="V480" s="17"/>
      <c r="W480" s="17"/>
    </row>
    <row r="481" spans="1:23">
      <c r="A481" s="17"/>
      <c r="B481" s="17"/>
      <c r="C481" s="17"/>
      <c r="D481" s="17"/>
      <c r="E481" s="17"/>
      <c r="F481" s="17"/>
      <c r="G481" s="17"/>
      <c r="H481" s="17"/>
      <c r="I481" s="17"/>
      <c r="J481" s="17"/>
      <c r="K481" s="17"/>
      <c r="L481" s="17"/>
      <c r="M481" s="17"/>
      <c r="N481" s="17"/>
      <c r="O481" s="17"/>
      <c r="P481" s="17"/>
      <c r="Q481" s="17"/>
      <c r="R481" s="17"/>
      <c r="S481" s="17"/>
      <c r="T481" s="17"/>
      <c r="U481" s="17"/>
      <c r="V481" s="17"/>
      <c r="W481" s="17"/>
    </row>
    <row r="482" spans="1:23">
      <c r="A482" s="17"/>
      <c r="B482" s="17"/>
      <c r="C482" s="17"/>
      <c r="D482" s="17"/>
      <c r="E482" s="17"/>
      <c r="F482" s="17"/>
      <c r="G482" s="17"/>
      <c r="H482" s="17"/>
      <c r="I482" s="17"/>
      <c r="J482" s="17"/>
      <c r="K482" s="17"/>
      <c r="L482" s="17"/>
      <c r="M482" s="17"/>
      <c r="N482" s="17"/>
      <c r="O482" s="17"/>
      <c r="P482" s="17"/>
      <c r="Q482" s="17"/>
      <c r="R482" s="17"/>
      <c r="S482" s="17"/>
      <c r="T482" s="17"/>
      <c r="U482" s="17"/>
      <c r="V482" s="17"/>
      <c r="W482" s="17"/>
    </row>
    <row r="483" spans="1:23">
      <c r="A483" s="17"/>
      <c r="B483" s="17"/>
      <c r="C483" s="17"/>
      <c r="D483" s="17"/>
      <c r="E483" s="17"/>
      <c r="F483" s="17"/>
      <c r="G483" s="17"/>
      <c r="H483" s="17"/>
      <c r="I483" s="17"/>
      <c r="J483" s="17"/>
      <c r="K483" s="17"/>
      <c r="L483" s="17"/>
      <c r="M483" s="17"/>
      <c r="N483" s="17"/>
      <c r="O483" s="17"/>
      <c r="P483" s="17"/>
      <c r="Q483" s="17"/>
      <c r="R483" s="17"/>
      <c r="S483" s="17"/>
      <c r="T483" s="17"/>
      <c r="U483" s="17"/>
      <c r="V483" s="17"/>
      <c r="W483" s="17"/>
    </row>
    <row r="484" spans="1:23">
      <c r="A484" s="17"/>
      <c r="B484" s="17"/>
      <c r="C484" s="17"/>
      <c r="D484" s="17"/>
      <c r="E484" s="17"/>
      <c r="F484" s="17"/>
      <c r="G484" s="17"/>
      <c r="H484" s="17"/>
      <c r="I484" s="17"/>
      <c r="J484" s="17"/>
      <c r="K484" s="17"/>
      <c r="L484" s="17"/>
      <c r="M484" s="17"/>
      <c r="N484" s="17"/>
      <c r="O484" s="17"/>
      <c r="P484" s="17"/>
      <c r="Q484" s="17"/>
      <c r="R484" s="17"/>
      <c r="S484" s="17"/>
      <c r="T484" s="17"/>
      <c r="U484" s="17"/>
      <c r="V484" s="17"/>
      <c r="W484" s="17"/>
    </row>
    <row r="485" spans="1:23">
      <c r="A485" s="17"/>
      <c r="B485" s="17"/>
      <c r="C485" s="17"/>
      <c r="D485" s="17"/>
      <c r="E485" s="17"/>
      <c r="F485" s="17"/>
      <c r="G485" s="17"/>
      <c r="H485" s="17"/>
      <c r="I485" s="17"/>
      <c r="J485" s="17"/>
      <c r="K485" s="17"/>
      <c r="L485" s="17"/>
      <c r="M485" s="17"/>
      <c r="N485" s="17"/>
      <c r="O485" s="17"/>
      <c r="P485" s="17"/>
      <c r="Q485" s="17"/>
      <c r="R485" s="17"/>
      <c r="S485" s="17"/>
      <c r="T485" s="17"/>
      <c r="U485" s="17"/>
      <c r="V485" s="17"/>
      <c r="W485" s="17"/>
    </row>
    <row r="486" spans="1:23">
      <c r="A486" s="17"/>
      <c r="B486" s="17"/>
      <c r="C486" s="17"/>
      <c r="D486" s="17"/>
      <c r="E486" s="17"/>
      <c r="F486" s="17"/>
      <c r="G486" s="17"/>
      <c r="H486" s="17"/>
      <c r="I486" s="17"/>
      <c r="J486" s="17"/>
      <c r="K486" s="17"/>
      <c r="L486" s="17"/>
      <c r="M486" s="17"/>
      <c r="N486" s="17"/>
      <c r="O486" s="17"/>
      <c r="P486" s="17"/>
      <c r="Q486" s="17"/>
      <c r="R486" s="17"/>
      <c r="S486" s="17"/>
      <c r="T486" s="17"/>
      <c r="U486" s="17"/>
      <c r="V486" s="17"/>
      <c r="W486" s="17"/>
    </row>
    <row r="487" spans="1:23">
      <c r="A487" s="17"/>
      <c r="B487" s="17"/>
      <c r="C487" s="17"/>
      <c r="D487" s="17"/>
      <c r="E487" s="17"/>
      <c r="F487" s="17"/>
      <c r="G487" s="17"/>
      <c r="H487" s="17"/>
      <c r="I487" s="17"/>
      <c r="J487" s="17"/>
      <c r="K487" s="17"/>
      <c r="L487" s="17"/>
      <c r="M487" s="17"/>
      <c r="N487" s="17"/>
      <c r="O487" s="17"/>
      <c r="P487" s="17"/>
      <c r="Q487" s="17"/>
      <c r="R487" s="17"/>
      <c r="S487" s="17"/>
      <c r="T487" s="17"/>
      <c r="U487" s="17"/>
      <c r="V487" s="17"/>
      <c r="W487" s="17"/>
    </row>
    <row r="488" spans="1:23">
      <c r="A488" s="17"/>
      <c r="B488" s="17"/>
      <c r="C488" s="17"/>
      <c r="D488" s="17"/>
      <c r="E488" s="17"/>
      <c r="F488" s="17"/>
      <c r="G488" s="17"/>
      <c r="H488" s="17"/>
      <c r="I488" s="17"/>
      <c r="J488" s="17"/>
      <c r="K488" s="17"/>
      <c r="L488" s="17"/>
      <c r="M488" s="17"/>
      <c r="N488" s="17"/>
      <c r="O488" s="17"/>
      <c r="P488" s="17"/>
      <c r="Q488" s="17"/>
      <c r="R488" s="17"/>
      <c r="S488" s="17"/>
      <c r="T488" s="17"/>
      <c r="U488" s="17"/>
      <c r="V488" s="17"/>
      <c r="W488" s="17"/>
    </row>
    <row r="489" spans="1:23">
      <c r="A489" s="17"/>
      <c r="B489" s="17"/>
      <c r="C489" s="17"/>
      <c r="D489" s="17"/>
      <c r="E489" s="17"/>
      <c r="F489" s="17"/>
      <c r="G489" s="17"/>
      <c r="H489" s="17"/>
      <c r="I489" s="17"/>
      <c r="J489" s="17"/>
      <c r="K489" s="17"/>
      <c r="L489" s="17"/>
      <c r="M489" s="17"/>
      <c r="N489" s="17"/>
      <c r="O489" s="17"/>
      <c r="P489" s="17"/>
      <c r="Q489" s="17"/>
      <c r="R489" s="17"/>
      <c r="S489" s="17"/>
      <c r="T489" s="17"/>
      <c r="U489" s="17"/>
      <c r="V489" s="17"/>
      <c r="W489" s="17"/>
    </row>
    <row r="490" spans="1:23">
      <c r="A490" s="17"/>
      <c r="B490" s="17"/>
      <c r="C490" s="17"/>
      <c r="D490" s="17"/>
      <c r="E490" s="17"/>
      <c r="F490" s="17"/>
      <c r="G490" s="17"/>
      <c r="H490" s="17"/>
      <c r="I490" s="17"/>
      <c r="J490" s="17"/>
      <c r="K490" s="17"/>
      <c r="L490" s="17"/>
      <c r="M490" s="17"/>
      <c r="N490" s="17"/>
      <c r="O490" s="17"/>
      <c r="P490" s="17"/>
      <c r="Q490" s="17"/>
      <c r="R490" s="17"/>
      <c r="S490" s="17"/>
      <c r="T490" s="17"/>
      <c r="U490" s="17"/>
      <c r="V490" s="17"/>
      <c r="W490" s="17"/>
    </row>
    <row r="491" spans="1:23">
      <c r="A491" s="17"/>
      <c r="B491" s="17"/>
      <c r="C491" s="17"/>
      <c r="D491" s="17"/>
      <c r="E491" s="17"/>
      <c r="F491" s="17"/>
      <c r="G491" s="17"/>
      <c r="H491" s="17"/>
      <c r="I491" s="17"/>
      <c r="J491" s="17"/>
      <c r="K491" s="17"/>
      <c r="L491" s="17"/>
      <c r="M491" s="17"/>
      <c r="N491" s="17"/>
      <c r="O491" s="17"/>
      <c r="P491" s="17"/>
      <c r="Q491" s="17"/>
      <c r="R491" s="17"/>
      <c r="S491" s="17"/>
      <c r="T491" s="17"/>
      <c r="U491" s="17"/>
      <c r="V491" s="17"/>
      <c r="W491" s="17"/>
    </row>
    <row r="492" spans="1:23">
      <c r="A492" s="17"/>
      <c r="B492" s="17"/>
      <c r="C492" s="17"/>
      <c r="D492" s="17"/>
      <c r="E492" s="17"/>
      <c r="F492" s="17"/>
      <c r="G492" s="17"/>
      <c r="H492" s="17"/>
      <c r="I492" s="17"/>
      <c r="J492" s="17"/>
      <c r="K492" s="17"/>
      <c r="L492" s="17"/>
      <c r="M492" s="17"/>
      <c r="N492" s="17"/>
      <c r="O492" s="17"/>
      <c r="P492" s="17"/>
      <c r="Q492" s="17"/>
      <c r="R492" s="17"/>
      <c r="S492" s="17"/>
      <c r="T492" s="17"/>
      <c r="U492" s="17"/>
      <c r="V492" s="17"/>
      <c r="W492" s="17"/>
    </row>
    <row r="493" spans="1:23">
      <c r="A493" s="17"/>
      <c r="B493" s="17"/>
      <c r="C493" s="17"/>
      <c r="D493" s="17"/>
      <c r="E493" s="17"/>
      <c r="F493" s="17"/>
      <c r="G493" s="17"/>
      <c r="H493" s="17"/>
      <c r="I493" s="17"/>
      <c r="J493" s="17"/>
      <c r="K493" s="17"/>
      <c r="L493" s="17"/>
      <c r="M493" s="17"/>
      <c r="N493" s="17"/>
      <c r="O493" s="17"/>
      <c r="P493" s="17"/>
      <c r="Q493" s="17"/>
      <c r="R493" s="17"/>
      <c r="S493" s="17"/>
      <c r="T493" s="17"/>
      <c r="U493" s="17"/>
      <c r="V493" s="17"/>
      <c r="W493" s="17"/>
    </row>
    <row r="494" spans="1:23">
      <c r="A494" s="17"/>
      <c r="B494" s="17"/>
      <c r="C494" s="17"/>
      <c r="D494" s="17"/>
      <c r="E494" s="17"/>
      <c r="F494" s="17"/>
      <c r="G494" s="17"/>
      <c r="H494" s="17"/>
      <c r="I494" s="17"/>
      <c r="J494" s="17"/>
      <c r="K494" s="17"/>
      <c r="L494" s="17"/>
      <c r="M494" s="17"/>
      <c r="N494" s="17"/>
      <c r="O494" s="17"/>
      <c r="P494" s="17"/>
      <c r="Q494" s="17"/>
      <c r="R494" s="17"/>
      <c r="S494" s="17"/>
      <c r="T494" s="17"/>
      <c r="U494" s="17"/>
      <c r="V494" s="17"/>
      <c r="W494" s="17"/>
    </row>
    <row r="495" spans="1:23">
      <c r="A495" s="17"/>
      <c r="B495" s="17"/>
      <c r="C495" s="17"/>
      <c r="D495" s="17"/>
      <c r="E495" s="17"/>
      <c r="F495" s="17"/>
      <c r="G495" s="17"/>
      <c r="H495" s="17"/>
      <c r="I495" s="17"/>
      <c r="J495" s="17"/>
      <c r="K495" s="17"/>
      <c r="L495" s="17"/>
      <c r="M495" s="17"/>
      <c r="N495" s="17"/>
      <c r="O495" s="17"/>
      <c r="P495" s="17"/>
      <c r="Q495" s="17"/>
      <c r="R495" s="17"/>
      <c r="S495" s="17"/>
      <c r="T495" s="17"/>
      <c r="U495" s="17"/>
      <c r="V495" s="17"/>
      <c r="W495" s="17"/>
    </row>
    <row r="496" spans="1:23">
      <c r="A496" s="17"/>
      <c r="B496" s="17"/>
      <c r="C496" s="17"/>
      <c r="D496" s="17"/>
      <c r="E496" s="17"/>
      <c r="F496" s="17"/>
      <c r="G496" s="17"/>
      <c r="H496" s="17"/>
      <c r="I496" s="17"/>
      <c r="J496" s="17"/>
      <c r="K496" s="17"/>
      <c r="L496" s="17"/>
      <c r="M496" s="17"/>
      <c r="N496" s="17"/>
      <c r="O496" s="17"/>
      <c r="P496" s="17"/>
      <c r="Q496" s="17"/>
      <c r="R496" s="17"/>
      <c r="S496" s="17"/>
      <c r="T496" s="17"/>
      <c r="U496" s="17"/>
      <c r="V496" s="17"/>
      <c r="W496" s="17"/>
    </row>
    <row r="497" spans="1:23">
      <c r="A497" s="17"/>
      <c r="B497" s="17"/>
      <c r="C497" s="17"/>
      <c r="D497" s="17"/>
      <c r="E497" s="17"/>
      <c r="F497" s="17"/>
      <c r="G497" s="17"/>
      <c r="H497" s="17"/>
      <c r="I497" s="17"/>
      <c r="J497" s="17"/>
      <c r="K497" s="17"/>
      <c r="L497" s="17"/>
      <c r="M497" s="17"/>
      <c r="N497" s="17"/>
      <c r="O497" s="17"/>
      <c r="P497" s="17"/>
      <c r="Q497" s="17"/>
      <c r="R497" s="17"/>
      <c r="S497" s="17"/>
      <c r="T497" s="17"/>
      <c r="U497" s="17"/>
      <c r="V497" s="17"/>
      <c r="W497" s="17"/>
    </row>
    <row r="498" spans="1:23">
      <c r="A498" s="17"/>
      <c r="B498" s="17"/>
      <c r="C498" s="17"/>
      <c r="D498" s="17"/>
      <c r="E498" s="17"/>
      <c r="F498" s="17"/>
      <c r="G498" s="17"/>
      <c r="H498" s="17"/>
      <c r="I498" s="17"/>
      <c r="J498" s="17"/>
      <c r="K498" s="17"/>
      <c r="L498" s="17"/>
      <c r="M498" s="17"/>
      <c r="N498" s="17"/>
      <c r="O498" s="17"/>
      <c r="P498" s="17"/>
      <c r="Q498" s="17"/>
      <c r="R498" s="17"/>
      <c r="S498" s="17"/>
      <c r="T498" s="17"/>
      <c r="U498" s="17"/>
      <c r="V498" s="17"/>
      <c r="W498" s="17"/>
    </row>
    <row r="499" spans="1:23">
      <c r="A499" s="17"/>
      <c r="B499" s="17"/>
      <c r="C499" s="17"/>
      <c r="D499" s="17"/>
      <c r="E499" s="17"/>
      <c r="F499" s="17"/>
      <c r="G499" s="17"/>
      <c r="H499" s="17"/>
      <c r="I499" s="17"/>
      <c r="J499" s="17"/>
      <c r="K499" s="17"/>
      <c r="L499" s="17"/>
      <c r="M499" s="17"/>
      <c r="N499" s="17"/>
      <c r="O499" s="17"/>
      <c r="P499" s="17"/>
      <c r="Q499" s="17"/>
      <c r="R499" s="17"/>
      <c r="S499" s="17"/>
      <c r="T499" s="17"/>
      <c r="U499" s="17"/>
      <c r="V499" s="17"/>
      <c r="W499" s="17"/>
    </row>
    <row r="500" spans="1:23">
      <c r="A500" s="17"/>
      <c r="B500" s="17"/>
      <c r="C500" s="17"/>
      <c r="D500" s="17"/>
      <c r="E500" s="17"/>
      <c r="F500" s="17"/>
      <c r="G500" s="17"/>
      <c r="H500" s="17"/>
      <c r="I500" s="17"/>
      <c r="J500" s="17"/>
      <c r="K500" s="17"/>
      <c r="L500" s="17"/>
      <c r="M500" s="17"/>
      <c r="N500" s="17"/>
      <c r="O500" s="17"/>
      <c r="P500" s="17"/>
      <c r="Q500" s="17"/>
      <c r="R500" s="17"/>
      <c r="S500" s="17"/>
      <c r="T500" s="17"/>
      <c r="U500" s="17"/>
      <c r="V500" s="17"/>
      <c r="W500" s="17"/>
    </row>
    <row r="501" spans="1:23">
      <c r="A501" s="17"/>
      <c r="B501" s="17"/>
      <c r="C501" s="17"/>
      <c r="D501" s="17"/>
      <c r="E501" s="17"/>
      <c r="F501" s="17"/>
      <c r="G501" s="17"/>
      <c r="H501" s="17"/>
      <c r="I501" s="17"/>
      <c r="J501" s="17"/>
      <c r="K501" s="17"/>
      <c r="L501" s="17"/>
      <c r="M501" s="17"/>
      <c r="N501" s="17"/>
      <c r="O501" s="17"/>
      <c r="P501" s="17"/>
      <c r="Q501" s="17"/>
      <c r="R501" s="17"/>
      <c r="S501" s="17"/>
      <c r="T501" s="17"/>
      <c r="U501" s="17"/>
      <c r="V501" s="17"/>
      <c r="W501" s="17"/>
    </row>
    <row r="502" spans="1:23">
      <c r="A502" s="17"/>
      <c r="B502" s="17"/>
      <c r="C502" s="17"/>
      <c r="D502" s="17"/>
      <c r="E502" s="17"/>
      <c r="F502" s="17"/>
      <c r="G502" s="17"/>
      <c r="H502" s="17"/>
      <c r="I502" s="17"/>
      <c r="J502" s="17"/>
      <c r="K502" s="17"/>
      <c r="L502" s="17"/>
      <c r="M502" s="17"/>
      <c r="N502" s="17"/>
      <c r="O502" s="17"/>
      <c r="P502" s="17"/>
      <c r="Q502" s="17"/>
      <c r="R502" s="17"/>
      <c r="S502" s="17"/>
      <c r="T502" s="17"/>
      <c r="U502" s="17"/>
      <c r="V502" s="17"/>
      <c r="W502" s="17"/>
    </row>
    <row r="503" spans="1:23">
      <c r="A503" s="17"/>
      <c r="B503" s="17"/>
      <c r="C503" s="17"/>
      <c r="D503" s="17"/>
      <c r="E503" s="17"/>
      <c r="F503" s="17"/>
      <c r="G503" s="17"/>
      <c r="H503" s="17"/>
      <c r="I503" s="17"/>
      <c r="J503" s="17"/>
      <c r="K503" s="17"/>
      <c r="L503" s="17"/>
      <c r="M503" s="17"/>
      <c r="N503" s="17"/>
      <c r="O503" s="17"/>
      <c r="P503" s="17"/>
      <c r="Q503" s="17"/>
      <c r="R503" s="17"/>
      <c r="S503" s="17"/>
      <c r="T503" s="17"/>
      <c r="U503" s="17"/>
      <c r="V503" s="17"/>
      <c r="W503" s="17"/>
    </row>
    <row r="504" spans="1:23">
      <c r="A504" s="17"/>
      <c r="B504" s="17"/>
      <c r="C504" s="17"/>
      <c r="D504" s="17"/>
      <c r="E504" s="17"/>
      <c r="F504" s="17"/>
      <c r="G504" s="17"/>
      <c r="H504" s="17"/>
      <c r="I504" s="17"/>
      <c r="J504" s="17"/>
      <c r="K504" s="17"/>
      <c r="L504" s="17"/>
      <c r="M504" s="17"/>
      <c r="N504" s="17"/>
      <c r="O504" s="17"/>
      <c r="P504" s="17"/>
      <c r="Q504" s="17"/>
      <c r="R504" s="17"/>
      <c r="S504" s="17"/>
      <c r="T504" s="17"/>
      <c r="U504" s="17"/>
      <c r="V504" s="17"/>
      <c r="W504" s="17"/>
    </row>
    <row r="505" spans="1:23">
      <c r="A505" s="17"/>
      <c r="B505" s="17"/>
      <c r="C505" s="17"/>
      <c r="D505" s="17"/>
      <c r="E505" s="17"/>
      <c r="F505" s="17"/>
      <c r="G505" s="17"/>
      <c r="H505" s="17"/>
      <c r="I505" s="17"/>
      <c r="J505" s="17"/>
      <c r="K505" s="17"/>
      <c r="L505" s="17"/>
      <c r="M505" s="17"/>
      <c r="N505" s="17"/>
      <c r="O505" s="17"/>
      <c r="P505" s="17"/>
      <c r="Q505" s="17"/>
      <c r="R505" s="17"/>
      <c r="S505" s="17"/>
      <c r="T505" s="17"/>
      <c r="U505" s="17"/>
      <c r="V505" s="17"/>
      <c r="W505" s="17"/>
    </row>
    <row r="506" spans="1:23">
      <c r="A506" s="17"/>
      <c r="B506" s="17"/>
      <c r="C506" s="17"/>
      <c r="D506" s="17"/>
      <c r="E506" s="17"/>
      <c r="F506" s="17"/>
      <c r="G506" s="17"/>
      <c r="H506" s="17"/>
      <c r="I506" s="17"/>
      <c r="J506" s="17"/>
      <c r="K506" s="17"/>
      <c r="L506" s="17"/>
      <c r="M506" s="17"/>
      <c r="N506" s="17"/>
      <c r="O506" s="17"/>
      <c r="P506" s="17"/>
      <c r="Q506" s="17"/>
      <c r="R506" s="17"/>
      <c r="S506" s="17"/>
      <c r="T506" s="17"/>
      <c r="U506" s="17"/>
      <c r="V506" s="17"/>
      <c r="W506" s="17"/>
    </row>
    <row r="507" spans="1:23">
      <c r="A507" s="17"/>
      <c r="B507" s="17"/>
      <c r="C507" s="17"/>
      <c r="D507" s="17"/>
      <c r="E507" s="17"/>
      <c r="F507" s="17"/>
      <c r="G507" s="17"/>
      <c r="H507" s="17"/>
      <c r="I507" s="17"/>
      <c r="J507" s="17"/>
      <c r="K507" s="17"/>
      <c r="L507" s="17"/>
      <c r="M507" s="17"/>
      <c r="N507" s="17"/>
      <c r="O507" s="17"/>
      <c r="P507" s="17"/>
      <c r="Q507" s="17"/>
      <c r="R507" s="17"/>
      <c r="S507" s="17"/>
      <c r="T507" s="17"/>
      <c r="U507" s="17"/>
      <c r="V507" s="17"/>
      <c r="W507" s="17"/>
    </row>
    <row r="508" spans="1:23">
      <c r="A508" s="17"/>
      <c r="B508" s="17"/>
      <c r="C508" s="17"/>
      <c r="D508" s="17"/>
      <c r="E508" s="17"/>
      <c r="F508" s="17"/>
      <c r="G508" s="17"/>
      <c r="H508" s="17"/>
      <c r="I508" s="17"/>
      <c r="J508" s="17"/>
      <c r="K508" s="17"/>
      <c r="L508" s="17"/>
      <c r="M508" s="17"/>
      <c r="N508" s="17"/>
      <c r="O508" s="17"/>
      <c r="P508" s="17"/>
      <c r="Q508" s="17"/>
      <c r="R508" s="17"/>
      <c r="S508" s="17"/>
      <c r="T508" s="17"/>
      <c r="U508" s="17"/>
      <c r="V508" s="17"/>
      <c r="W508" s="17"/>
    </row>
    <row r="509" spans="1:23">
      <c r="A509" s="17"/>
      <c r="B509" s="17"/>
      <c r="C509" s="17"/>
      <c r="D509" s="17"/>
      <c r="E509" s="17"/>
      <c r="F509" s="17"/>
      <c r="G509" s="17"/>
      <c r="H509" s="17"/>
      <c r="I509" s="17"/>
      <c r="J509" s="17"/>
      <c r="K509" s="17"/>
      <c r="L509" s="17"/>
      <c r="M509" s="17"/>
      <c r="N509" s="17"/>
      <c r="O509" s="17"/>
      <c r="P509" s="17"/>
      <c r="Q509" s="17"/>
      <c r="R509" s="17"/>
      <c r="S509" s="17"/>
      <c r="T509" s="17"/>
      <c r="U509" s="17"/>
      <c r="V509" s="17"/>
      <c r="W509" s="17"/>
    </row>
    <row r="510" spans="1:23">
      <c r="A510" s="17"/>
      <c r="B510" s="17"/>
      <c r="C510" s="17"/>
      <c r="D510" s="17"/>
      <c r="E510" s="17"/>
      <c r="F510" s="17"/>
      <c r="G510" s="17"/>
      <c r="H510" s="17"/>
      <c r="I510" s="17"/>
      <c r="J510" s="17"/>
      <c r="K510" s="17"/>
      <c r="L510" s="17"/>
      <c r="M510" s="17"/>
      <c r="N510" s="17"/>
      <c r="O510" s="17"/>
      <c r="P510" s="17"/>
      <c r="Q510" s="17"/>
      <c r="R510" s="17"/>
      <c r="S510" s="17"/>
      <c r="T510" s="17"/>
      <c r="U510" s="17"/>
      <c r="V510" s="17"/>
      <c r="W510" s="17"/>
    </row>
    <row r="511" spans="1:23">
      <c r="A511" s="17"/>
      <c r="B511" s="17"/>
      <c r="C511" s="17"/>
      <c r="D511" s="17"/>
      <c r="E511" s="17"/>
      <c r="F511" s="17"/>
      <c r="G511" s="17"/>
      <c r="H511" s="17"/>
      <c r="I511" s="17"/>
      <c r="J511" s="17"/>
      <c r="K511" s="17"/>
      <c r="L511" s="17"/>
      <c r="M511" s="17"/>
      <c r="N511" s="17"/>
      <c r="O511" s="17"/>
      <c r="P511" s="17"/>
      <c r="Q511" s="17"/>
      <c r="R511" s="17"/>
      <c r="S511" s="17"/>
      <c r="T511" s="17"/>
      <c r="U511" s="17"/>
      <c r="V511" s="17"/>
      <c r="W511" s="17"/>
    </row>
    <row r="512" spans="1:23">
      <c r="A512" s="17"/>
      <c r="B512" s="17"/>
      <c r="C512" s="17"/>
      <c r="D512" s="17"/>
      <c r="E512" s="17"/>
      <c r="F512" s="17"/>
      <c r="G512" s="17"/>
      <c r="H512" s="17"/>
      <c r="I512" s="17"/>
      <c r="J512" s="17"/>
      <c r="K512" s="17"/>
      <c r="L512" s="17"/>
      <c r="M512" s="17"/>
      <c r="N512" s="17"/>
      <c r="O512" s="17"/>
      <c r="P512" s="17"/>
      <c r="Q512" s="17"/>
      <c r="R512" s="17"/>
      <c r="S512" s="17"/>
      <c r="T512" s="17"/>
      <c r="U512" s="17"/>
      <c r="V512" s="17"/>
      <c r="W512" s="17"/>
    </row>
    <row r="513" spans="1:23">
      <c r="A513" s="17"/>
      <c r="B513" s="17"/>
      <c r="C513" s="17"/>
      <c r="D513" s="17"/>
      <c r="E513" s="17"/>
      <c r="F513" s="17"/>
      <c r="G513" s="17"/>
      <c r="H513" s="17"/>
      <c r="I513" s="17"/>
      <c r="J513" s="17"/>
      <c r="K513" s="17"/>
      <c r="L513" s="17"/>
      <c r="M513" s="17"/>
      <c r="N513" s="17"/>
      <c r="O513" s="17"/>
      <c r="P513" s="17"/>
      <c r="Q513" s="17"/>
      <c r="R513" s="17"/>
      <c r="S513" s="17"/>
      <c r="T513" s="17"/>
      <c r="U513" s="17"/>
      <c r="V513" s="17"/>
      <c r="W513" s="17"/>
    </row>
    <row r="514" spans="1:23">
      <c r="A514" s="17"/>
      <c r="B514" s="17"/>
      <c r="C514" s="17"/>
      <c r="D514" s="17"/>
      <c r="E514" s="17"/>
      <c r="F514" s="17"/>
      <c r="G514" s="17"/>
      <c r="H514" s="17"/>
      <c r="I514" s="17"/>
      <c r="J514" s="17"/>
      <c r="K514" s="17"/>
      <c r="L514" s="17"/>
      <c r="M514" s="17"/>
      <c r="N514" s="17"/>
      <c r="O514" s="17"/>
      <c r="P514" s="17"/>
      <c r="Q514" s="17"/>
      <c r="R514" s="17"/>
      <c r="S514" s="17"/>
      <c r="T514" s="17"/>
      <c r="U514" s="17"/>
      <c r="V514" s="17"/>
      <c r="W514" s="17"/>
    </row>
    <row r="515" spans="1:23">
      <c r="A515" s="17"/>
      <c r="B515" s="17"/>
      <c r="C515" s="17"/>
      <c r="D515" s="17"/>
      <c r="E515" s="17"/>
      <c r="F515" s="17"/>
      <c r="G515" s="17"/>
      <c r="H515" s="17"/>
      <c r="I515" s="17"/>
      <c r="J515" s="17"/>
      <c r="K515" s="17"/>
      <c r="L515" s="17"/>
      <c r="M515" s="17"/>
      <c r="N515" s="17"/>
      <c r="O515" s="17"/>
      <c r="P515" s="17"/>
      <c r="Q515" s="17"/>
      <c r="R515" s="17"/>
      <c r="S515" s="17"/>
      <c r="T515" s="17"/>
      <c r="U515" s="17"/>
      <c r="V515" s="17"/>
      <c r="W515" s="17"/>
    </row>
    <row r="516" spans="1:23">
      <c r="A516" s="17"/>
      <c r="B516" s="17"/>
      <c r="C516" s="17"/>
      <c r="D516" s="17"/>
      <c r="E516" s="17"/>
      <c r="F516" s="17"/>
      <c r="G516" s="17"/>
      <c r="H516" s="17"/>
      <c r="I516" s="17"/>
      <c r="J516" s="17"/>
      <c r="K516" s="17"/>
      <c r="L516" s="17"/>
      <c r="M516" s="17"/>
      <c r="N516" s="17"/>
      <c r="O516" s="17"/>
      <c r="P516" s="17"/>
      <c r="Q516" s="17"/>
      <c r="R516" s="17"/>
      <c r="S516" s="17"/>
      <c r="T516" s="17"/>
      <c r="U516" s="17"/>
      <c r="V516" s="17"/>
      <c r="W516" s="17"/>
    </row>
    <row r="517" spans="1:23">
      <c r="A517" s="17"/>
      <c r="B517" s="17"/>
      <c r="C517" s="17"/>
      <c r="D517" s="17"/>
      <c r="E517" s="17"/>
      <c r="F517" s="17"/>
      <c r="G517" s="17"/>
      <c r="H517" s="17"/>
      <c r="I517" s="17"/>
      <c r="J517" s="17"/>
      <c r="K517" s="17"/>
      <c r="L517" s="17"/>
      <c r="M517" s="17"/>
      <c r="N517" s="17"/>
      <c r="O517" s="17"/>
      <c r="P517" s="17"/>
      <c r="Q517" s="17"/>
      <c r="R517" s="17"/>
      <c r="S517" s="17"/>
      <c r="T517" s="17"/>
      <c r="U517" s="17"/>
      <c r="V517" s="17"/>
      <c r="W517" s="17"/>
    </row>
    <row r="518" spans="1:23">
      <c r="A518" s="17"/>
      <c r="B518" s="17"/>
      <c r="C518" s="17"/>
      <c r="D518" s="17"/>
      <c r="E518" s="17"/>
      <c r="F518" s="17"/>
      <c r="G518" s="17"/>
      <c r="H518" s="17"/>
      <c r="I518" s="17"/>
      <c r="J518" s="17"/>
      <c r="K518" s="17"/>
      <c r="L518" s="17"/>
      <c r="M518" s="17"/>
      <c r="N518" s="17"/>
      <c r="O518" s="17"/>
      <c r="P518" s="17"/>
      <c r="Q518" s="17"/>
      <c r="R518" s="17"/>
      <c r="S518" s="17"/>
      <c r="T518" s="17"/>
      <c r="U518" s="17"/>
      <c r="V518" s="17"/>
      <c r="W518" s="17"/>
    </row>
    <row r="519" spans="1:23">
      <c r="A519" s="17"/>
      <c r="B519" s="17"/>
      <c r="C519" s="17"/>
      <c r="D519" s="17"/>
      <c r="E519" s="17"/>
      <c r="F519" s="17"/>
      <c r="G519" s="17"/>
      <c r="H519" s="17"/>
      <c r="I519" s="17"/>
      <c r="J519" s="17"/>
      <c r="K519" s="17"/>
      <c r="L519" s="17"/>
      <c r="M519" s="17"/>
      <c r="N519" s="17"/>
      <c r="O519" s="17"/>
      <c r="P519" s="17"/>
      <c r="Q519" s="17"/>
      <c r="R519" s="17"/>
      <c r="S519" s="17"/>
      <c r="T519" s="17"/>
      <c r="U519" s="17"/>
      <c r="V519" s="17"/>
      <c r="W519" s="17"/>
    </row>
    <row r="520" spans="1:23">
      <c r="A520" s="17"/>
      <c r="B520" s="17"/>
      <c r="C520" s="17"/>
      <c r="D520" s="17"/>
      <c r="E520" s="17"/>
      <c r="F520" s="17"/>
      <c r="G520" s="17"/>
      <c r="H520" s="17"/>
      <c r="I520" s="17"/>
      <c r="J520" s="17"/>
      <c r="K520" s="17"/>
      <c r="L520" s="17"/>
      <c r="M520" s="17"/>
      <c r="N520" s="17"/>
      <c r="O520" s="17"/>
      <c r="P520" s="17"/>
      <c r="Q520" s="17"/>
      <c r="R520" s="17"/>
      <c r="S520" s="17"/>
      <c r="T520" s="17"/>
      <c r="U520" s="17"/>
      <c r="V520" s="17"/>
      <c r="W520" s="17"/>
    </row>
    <row r="521" spans="1:23">
      <c r="A521" s="17"/>
      <c r="B521" s="17"/>
      <c r="C521" s="17"/>
      <c r="D521" s="17"/>
      <c r="E521" s="17"/>
      <c r="F521" s="17"/>
      <c r="G521" s="17"/>
      <c r="H521" s="17"/>
      <c r="I521" s="17"/>
      <c r="J521" s="17"/>
      <c r="K521" s="17"/>
      <c r="L521" s="17"/>
      <c r="M521" s="17"/>
      <c r="N521" s="17"/>
      <c r="O521" s="17"/>
      <c r="P521" s="17"/>
      <c r="Q521" s="17"/>
      <c r="R521" s="17"/>
      <c r="S521" s="17"/>
      <c r="T521" s="17"/>
      <c r="U521" s="17"/>
      <c r="V521" s="17"/>
      <c r="W521" s="17"/>
    </row>
    <row r="522" spans="1:23">
      <c r="A522" s="17"/>
      <c r="B522" s="17"/>
      <c r="C522" s="17"/>
      <c r="D522" s="17"/>
      <c r="E522" s="17"/>
      <c r="F522" s="17"/>
      <c r="G522" s="17"/>
      <c r="H522" s="17"/>
      <c r="I522" s="17"/>
      <c r="J522" s="17"/>
      <c r="K522" s="17"/>
      <c r="L522" s="17"/>
      <c r="M522" s="17"/>
      <c r="N522" s="17"/>
      <c r="O522" s="17"/>
      <c r="P522" s="17"/>
      <c r="Q522" s="17"/>
      <c r="R522" s="17"/>
      <c r="S522" s="17"/>
      <c r="T522" s="17"/>
      <c r="U522" s="17"/>
      <c r="V522" s="17"/>
      <c r="W522" s="17"/>
    </row>
    <row r="523" spans="1:23">
      <c r="A523" s="17"/>
      <c r="B523" s="17"/>
      <c r="C523" s="17"/>
      <c r="D523" s="17"/>
      <c r="E523" s="17"/>
      <c r="F523" s="17"/>
      <c r="G523" s="17"/>
      <c r="H523" s="17"/>
      <c r="I523" s="17"/>
      <c r="J523" s="17"/>
      <c r="K523" s="17"/>
      <c r="L523" s="17"/>
      <c r="M523" s="17"/>
      <c r="N523" s="17"/>
      <c r="O523" s="17"/>
      <c r="P523" s="17"/>
      <c r="Q523" s="17"/>
      <c r="R523" s="17"/>
      <c r="S523" s="17"/>
      <c r="T523" s="17"/>
      <c r="U523" s="17"/>
      <c r="V523" s="17"/>
      <c r="W523" s="17"/>
    </row>
    <row r="524" spans="1:23">
      <c r="A524" s="17"/>
      <c r="B524" s="17"/>
      <c r="C524" s="17"/>
      <c r="D524" s="17"/>
      <c r="E524" s="17"/>
      <c r="F524" s="17"/>
      <c r="G524" s="17"/>
      <c r="H524" s="17"/>
      <c r="I524" s="17"/>
      <c r="J524" s="17"/>
      <c r="K524" s="17"/>
      <c r="L524" s="17"/>
      <c r="M524" s="17"/>
      <c r="N524" s="17"/>
      <c r="O524" s="17"/>
      <c r="P524" s="17"/>
      <c r="Q524" s="17"/>
      <c r="R524" s="17"/>
      <c r="S524" s="17"/>
      <c r="T524" s="17"/>
      <c r="U524" s="17"/>
      <c r="V524" s="17"/>
      <c r="W524" s="17"/>
    </row>
    <row r="525" spans="1:23">
      <c r="A525" s="17"/>
      <c r="B525" s="17"/>
      <c r="C525" s="17"/>
      <c r="D525" s="17"/>
      <c r="E525" s="17"/>
      <c r="F525" s="17"/>
      <c r="G525" s="17"/>
      <c r="H525" s="17"/>
      <c r="I525" s="17"/>
      <c r="J525" s="17"/>
      <c r="K525" s="17"/>
      <c r="L525" s="17"/>
      <c r="M525" s="17"/>
      <c r="N525" s="17"/>
      <c r="O525" s="17"/>
      <c r="P525" s="17"/>
      <c r="Q525" s="17"/>
      <c r="R525" s="17"/>
      <c r="S525" s="17"/>
      <c r="T525" s="17"/>
      <c r="U525" s="17"/>
      <c r="V525" s="17"/>
      <c r="W525" s="17"/>
    </row>
    <row r="526" spans="1:23">
      <c r="A526" s="17"/>
      <c r="B526" s="17"/>
      <c r="C526" s="17"/>
      <c r="D526" s="17"/>
      <c r="E526" s="17"/>
      <c r="F526" s="17"/>
      <c r="G526" s="17"/>
      <c r="H526" s="17"/>
      <c r="I526" s="17"/>
      <c r="J526" s="17"/>
      <c r="K526" s="17"/>
      <c r="L526" s="17"/>
      <c r="M526" s="17"/>
      <c r="N526" s="17"/>
      <c r="O526" s="17"/>
      <c r="P526" s="17"/>
      <c r="Q526" s="17"/>
      <c r="R526" s="17"/>
      <c r="S526" s="17"/>
      <c r="T526" s="17"/>
      <c r="U526" s="17"/>
      <c r="V526" s="17"/>
      <c r="W526" s="17"/>
    </row>
    <row r="527" spans="1:23">
      <c r="A527" s="17"/>
      <c r="B527" s="17"/>
      <c r="C527" s="17"/>
      <c r="D527" s="17"/>
      <c r="E527" s="17"/>
      <c r="F527" s="17"/>
      <c r="G527" s="17"/>
      <c r="H527" s="17"/>
      <c r="I527" s="17"/>
      <c r="J527" s="17"/>
      <c r="K527" s="17"/>
      <c r="L527" s="17"/>
      <c r="M527" s="17"/>
      <c r="N527" s="17"/>
      <c r="O527" s="17"/>
      <c r="P527" s="17"/>
      <c r="Q527" s="17"/>
      <c r="R527" s="17"/>
      <c r="S527" s="17"/>
      <c r="T527" s="17"/>
      <c r="U527" s="17"/>
      <c r="V527" s="17"/>
      <c r="W527" s="17"/>
    </row>
    <row r="528" spans="1:23">
      <c r="A528" s="17"/>
      <c r="B528" s="17"/>
      <c r="C528" s="17"/>
      <c r="D528" s="17"/>
      <c r="E528" s="17"/>
      <c r="F528" s="17"/>
      <c r="G528" s="17"/>
      <c r="H528" s="17"/>
      <c r="I528" s="17"/>
      <c r="J528" s="17"/>
      <c r="K528" s="17"/>
      <c r="L528" s="17"/>
      <c r="M528" s="17"/>
      <c r="N528" s="17"/>
      <c r="O528" s="17"/>
      <c r="P528" s="17"/>
      <c r="Q528" s="17"/>
      <c r="R528" s="17"/>
      <c r="S528" s="17"/>
      <c r="T528" s="17"/>
      <c r="U528" s="17"/>
      <c r="V528" s="17"/>
      <c r="W528" s="17"/>
    </row>
    <row r="529" spans="1:23">
      <c r="A529" s="17"/>
      <c r="B529" s="17"/>
      <c r="C529" s="17"/>
      <c r="D529" s="17"/>
      <c r="E529" s="17"/>
      <c r="F529" s="17"/>
      <c r="G529" s="17"/>
      <c r="H529" s="17"/>
      <c r="I529" s="17"/>
      <c r="J529" s="17"/>
      <c r="K529" s="17"/>
      <c r="L529" s="17"/>
      <c r="M529" s="17"/>
      <c r="N529" s="17"/>
      <c r="O529" s="17"/>
      <c r="P529" s="17"/>
      <c r="Q529" s="17"/>
      <c r="R529" s="17"/>
      <c r="S529" s="17"/>
      <c r="T529" s="17"/>
      <c r="U529" s="17"/>
      <c r="V529" s="17"/>
      <c r="W529" s="17"/>
    </row>
    <row r="530" spans="1:23">
      <c r="A530" s="17"/>
      <c r="B530" s="17"/>
      <c r="C530" s="17"/>
      <c r="D530" s="17"/>
      <c r="E530" s="17"/>
      <c r="F530" s="17"/>
      <c r="G530" s="17"/>
      <c r="H530" s="17"/>
      <c r="I530" s="17"/>
      <c r="J530" s="17"/>
      <c r="K530" s="17"/>
      <c r="L530" s="17"/>
      <c r="M530" s="17"/>
      <c r="N530" s="17"/>
      <c r="O530" s="17"/>
      <c r="P530" s="17"/>
      <c r="Q530" s="17"/>
      <c r="R530" s="17"/>
      <c r="S530" s="17"/>
      <c r="T530" s="17"/>
      <c r="U530" s="17"/>
      <c r="V530" s="17"/>
      <c r="W530" s="17"/>
    </row>
    <row r="531" spans="1:23">
      <c r="A531" s="17"/>
      <c r="B531" s="17"/>
      <c r="C531" s="17"/>
      <c r="D531" s="17"/>
      <c r="E531" s="17"/>
      <c r="F531" s="17"/>
      <c r="G531" s="17"/>
      <c r="H531" s="17"/>
      <c r="I531" s="17"/>
      <c r="J531" s="17"/>
      <c r="K531" s="17"/>
      <c r="L531" s="17"/>
      <c r="M531" s="17"/>
      <c r="N531" s="17"/>
      <c r="O531" s="17"/>
      <c r="P531" s="17"/>
      <c r="Q531" s="17"/>
      <c r="R531" s="17"/>
      <c r="S531" s="17"/>
      <c r="T531" s="17"/>
      <c r="U531" s="17"/>
      <c r="V531" s="17"/>
      <c r="W531" s="17"/>
    </row>
    <row r="532" spans="1:23">
      <c r="A532" s="17"/>
      <c r="B532" s="17"/>
      <c r="C532" s="17"/>
      <c r="D532" s="17"/>
      <c r="E532" s="17"/>
      <c r="F532" s="17"/>
      <c r="G532" s="17"/>
      <c r="H532" s="17"/>
      <c r="I532" s="17"/>
      <c r="J532" s="17"/>
      <c r="K532" s="17"/>
      <c r="L532" s="17"/>
      <c r="M532" s="17"/>
      <c r="N532" s="17"/>
      <c r="O532" s="17"/>
      <c r="P532" s="17"/>
      <c r="Q532" s="17"/>
      <c r="R532" s="17"/>
      <c r="S532" s="17"/>
      <c r="T532" s="17"/>
      <c r="U532" s="17"/>
      <c r="V532" s="17"/>
      <c r="W532" s="17"/>
    </row>
    <row r="533" spans="1:23">
      <c r="A533" s="17"/>
      <c r="B533" s="17"/>
      <c r="C533" s="17"/>
      <c r="D533" s="17"/>
      <c r="E533" s="17"/>
      <c r="F533" s="17"/>
      <c r="G533" s="17"/>
      <c r="H533" s="17"/>
      <c r="I533" s="17"/>
      <c r="J533" s="17"/>
      <c r="K533" s="17"/>
      <c r="L533" s="17"/>
      <c r="M533" s="17"/>
      <c r="N533" s="17"/>
      <c r="O533" s="17"/>
      <c r="P533" s="17"/>
      <c r="Q533" s="17"/>
      <c r="R533" s="17"/>
      <c r="S533" s="17"/>
      <c r="T533" s="17"/>
      <c r="U533" s="17"/>
      <c r="V533" s="17"/>
      <c r="W533" s="17"/>
    </row>
    <row r="534" spans="1:23">
      <c r="A534" s="17"/>
      <c r="B534" s="17"/>
      <c r="C534" s="17"/>
      <c r="D534" s="17"/>
      <c r="E534" s="17"/>
      <c r="F534" s="17"/>
      <c r="G534" s="17"/>
      <c r="H534" s="17"/>
      <c r="I534" s="17"/>
      <c r="J534" s="17"/>
      <c r="K534" s="17"/>
      <c r="L534" s="17"/>
      <c r="M534" s="17"/>
      <c r="N534" s="17"/>
      <c r="O534" s="17"/>
      <c r="P534" s="17"/>
      <c r="Q534" s="17"/>
      <c r="R534" s="17"/>
      <c r="S534" s="17"/>
      <c r="T534" s="17"/>
      <c r="U534" s="17"/>
      <c r="V534" s="17"/>
      <c r="W534" s="17"/>
    </row>
    <row r="535" spans="1:23">
      <c r="A535" s="17"/>
      <c r="B535" s="17"/>
      <c r="C535" s="17"/>
      <c r="D535" s="17"/>
      <c r="E535" s="17"/>
      <c r="F535" s="17"/>
      <c r="G535" s="17"/>
      <c r="H535" s="17"/>
      <c r="I535" s="17"/>
      <c r="J535" s="17"/>
      <c r="K535" s="17"/>
      <c r="L535" s="17"/>
      <c r="M535" s="17"/>
      <c r="N535" s="17"/>
      <c r="O535" s="17"/>
      <c r="P535" s="17"/>
      <c r="Q535" s="17"/>
      <c r="R535" s="17"/>
      <c r="S535" s="17"/>
      <c r="T535" s="17"/>
      <c r="U535" s="17"/>
      <c r="V535" s="17"/>
      <c r="W535" s="17"/>
    </row>
    <row r="536" spans="1:23">
      <c r="A536" s="17"/>
      <c r="B536" s="17"/>
      <c r="C536" s="17"/>
      <c r="D536" s="17"/>
      <c r="E536" s="17"/>
      <c r="F536" s="17"/>
      <c r="G536" s="17"/>
      <c r="H536" s="17"/>
      <c r="I536" s="17"/>
      <c r="J536" s="17"/>
      <c r="K536" s="17"/>
      <c r="L536" s="17"/>
      <c r="M536" s="17"/>
      <c r="N536" s="17"/>
      <c r="O536" s="17"/>
      <c r="P536" s="17"/>
      <c r="Q536" s="17"/>
      <c r="R536" s="17"/>
      <c r="S536" s="17"/>
      <c r="T536" s="17"/>
      <c r="U536" s="17"/>
      <c r="V536" s="17"/>
      <c r="W536" s="17"/>
    </row>
    <row r="537" spans="1:23">
      <c r="A537" s="17"/>
      <c r="B537" s="17"/>
      <c r="C537" s="17"/>
      <c r="D537" s="17"/>
      <c r="E537" s="17"/>
      <c r="F537" s="17"/>
      <c r="G537" s="17"/>
      <c r="H537" s="17"/>
      <c r="I537" s="17"/>
      <c r="J537" s="17"/>
      <c r="K537" s="17"/>
      <c r="L537" s="17"/>
      <c r="M537" s="17"/>
      <c r="N537" s="17"/>
      <c r="O537" s="17"/>
      <c r="P537" s="17"/>
      <c r="Q537" s="17"/>
      <c r="R537" s="17"/>
      <c r="S537" s="17"/>
      <c r="T537" s="17"/>
      <c r="U537" s="17"/>
      <c r="V537" s="17"/>
      <c r="W537" s="17"/>
    </row>
    <row r="538" spans="1:23">
      <c r="A538" s="17"/>
      <c r="B538" s="17"/>
      <c r="C538" s="17"/>
      <c r="D538" s="17"/>
      <c r="E538" s="17"/>
      <c r="F538" s="17"/>
      <c r="G538" s="17"/>
      <c r="H538" s="17"/>
      <c r="I538" s="17"/>
      <c r="J538" s="17"/>
      <c r="K538" s="17"/>
      <c r="L538" s="17"/>
      <c r="M538" s="17"/>
      <c r="N538" s="17"/>
      <c r="O538" s="17"/>
      <c r="P538" s="17"/>
      <c r="Q538" s="17"/>
      <c r="R538" s="17"/>
      <c r="S538" s="17"/>
      <c r="T538" s="17"/>
      <c r="U538" s="17"/>
      <c r="V538" s="17"/>
      <c r="W538" s="17"/>
    </row>
    <row r="539" spans="1:23">
      <c r="A539" s="17"/>
      <c r="B539" s="17"/>
      <c r="C539" s="17"/>
      <c r="D539" s="17"/>
      <c r="E539" s="17"/>
      <c r="F539" s="17"/>
      <c r="G539" s="17"/>
      <c r="H539" s="17"/>
      <c r="I539" s="17"/>
      <c r="J539" s="17"/>
      <c r="K539" s="17"/>
      <c r="L539" s="17"/>
      <c r="M539" s="17"/>
      <c r="N539" s="17"/>
      <c r="O539" s="17"/>
      <c r="P539" s="17"/>
      <c r="Q539" s="17"/>
      <c r="R539" s="17"/>
      <c r="S539" s="17"/>
      <c r="T539" s="17"/>
      <c r="U539" s="17"/>
      <c r="V539" s="17"/>
      <c r="W539" s="17"/>
    </row>
    <row r="540" spans="1:23">
      <c r="A540" s="17"/>
      <c r="B540" s="17"/>
      <c r="C540" s="17"/>
      <c r="D540" s="17"/>
      <c r="E540" s="17"/>
      <c r="F540" s="17"/>
      <c r="G540" s="17"/>
      <c r="H540" s="17"/>
      <c r="I540" s="17"/>
      <c r="J540" s="17"/>
      <c r="K540" s="17"/>
      <c r="L540" s="17"/>
      <c r="M540" s="17"/>
      <c r="N540" s="17"/>
      <c r="O540" s="17"/>
      <c r="P540" s="17"/>
      <c r="Q540" s="17"/>
      <c r="R540" s="17"/>
      <c r="S540" s="17"/>
      <c r="T540" s="17"/>
      <c r="U540" s="17"/>
      <c r="V540" s="17"/>
      <c r="W540" s="17"/>
    </row>
    <row r="541" spans="1:23">
      <c r="A541" s="17"/>
      <c r="B541" s="17"/>
      <c r="C541" s="17"/>
      <c r="D541" s="17"/>
      <c r="E541" s="17"/>
      <c r="F541" s="17"/>
      <c r="G541" s="17"/>
      <c r="H541" s="17"/>
      <c r="I541" s="17"/>
      <c r="J541" s="17"/>
      <c r="K541" s="17"/>
      <c r="L541" s="17"/>
      <c r="M541" s="17"/>
      <c r="N541" s="17"/>
      <c r="O541" s="17"/>
      <c r="P541" s="17"/>
      <c r="Q541" s="17"/>
      <c r="R541" s="17"/>
      <c r="S541" s="17"/>
      <c r="T541" s="17"/>
      <c r="U541" s="17"/>
      <c r="V541" s="17"/>
      <c r="W541" s="17"/>
    </row>
    <row r="542" spans="1:23">
      <c r="A542" s="17"/>
      <c r="B542" s="17"/>
      <c r="C542" s="17"/>
      <c r="D542" s="17"/>
      <c r="E542" s="17"/>
      <c r="F542" s="17"/>
      <c r="G542" s="17"/>
      <c r="H542" s="17"/>
      <c r="I542" s="17"/>
      <c r="J542" s="17"/>
      <c r="K542" s="17"/>
      <c r="L542" s="17"/>
      <c r="M542" s="17"/>
      <c r="N542" s="17"/>
      <c r="O542" s="17"/>
      <c r="P542" s="17"/>
      <c r="Q542" s="17"/>
      <c r="R542" s="17"/>
      <c r="S542" s="17"/>
      <c r="T542" s="17"/>
      <c r="U542" s="17"/>
      <c r="V542" s="17"/>
      <c r="W542" s="17"/>
    </row>
    <row r="543" spans="1:23">
      <c r="A543" s="17"/>
      <c r="B543" s="17"/>
      <c r="C543" s="17"/>
      <c r="D543" s="17"/>
      <c r="E543" s="17"/>
      <c r="F543" s="17"/>
      <c r="G543" s="17"/>
      <c r="H543" s="17"/>
      <c r="I543" s="17"/>
      <c r="J543" s="17"/>
      <c r="K543" s="17"/>
      <c r="L543" s="17"/>
      <c r="M543" s="17"/>
      <c r="N543" s="17"/>
      <c r="O543" s="17"/>
      <c r="P543" s="17"/>
      <c r="Q543" s="17"/>
      <c r="R543" s="17"/>
      <c r="S543" s="17"/>
      <c r="T543" s="17"/>
      <c r="U543" s="17"/>
      <c r="V543" s="17"/>
      <c r="W543" s="17"/>
    </row>
    <row r="544" spans="1:23">
      <c r="A544" s="17"/>
      <c r="B544" s="17"/>
      <c r="C544" s="17"/>
      <c r="D544" s="17"/>
      <c r="E544" s="17"/>
      <c r="F544" s="17"/>
      <c r="G544" s="17"/>
      <c r="H544" s="17"/>
      <c r="I544" s="17"/>
      <c r="J544" s="17"/>
      <c r="K544" s="17"/>
      <c r="L544" s="17"/>
      <c r="M544" s="17"/>
      <c r="N544" s="17"/>
      <c r="O544" s="17"/>
      <c r="P544" s="17"/>
      <c r="Q544" s="17"/>
      <c r="R544" s="17"/>
      <c r="S544" s="17"/>
      <c r="T544" s="17"/>
      <c r="U544" s="17"/>
      <c r="V544" s="17"/>
      <c r="W544" s="17"/>
    </row>
    <row r="545" spans="1:23">
      <c r="A545" s="17"/>
      <c r="B545" s="17"/>
      <c r="C545" s="17"/>
      <c r="D545" s="17"/>
      <c r="E545" s="17"/>
      <c r="F545" s="17"/>
      <c r="G545" s="17"/>
      <c r="H545" s="17"/>
      <c r="I545" s="17"/>
      <c r="J545" s="17"/>
      <c r="K545" s="17"/>
      <c r="L545" s="17"/>
      <c r="M545" s="17"/>
      <c r="N545" s="17"/>
      <c r="O545" s="17"/>
      <c r="P545" s="17"/>
      <c r="Q545" s="17"/>
      <c r="R545" s="17"/>
      <c r="S545" s="17"/>
      <c r="T545" s="17"/>
      <c r="U545" s="17"/>
      <c r="V545" s="17"/>
      <c r="W545" s="17"/>
    </row>
    <row r="546" spans="1:23">
      <c r="A546" s="17"/>
      <c r="B546" s="17"/>
      <c r="C546" s="17"/>
      <c r="D546" s="17"/>
      <c r="E546" s="17"/>
      <c r="F546" s="17"/>
      <c r="G546" s="17"/>
      <c r="H546" s="17"/>
      <c r="I546" s="17"/>
      <c r="J546" s="17"/>
      <c r="K546" s="17"/>
      <c r="L546" s="17"/>
      <c r="M546" s="17"/>
      <c r="N546" s="17"/>
      <c r="O546" s="17"/>
      <c r="P546" s="17"/>
      <c r="Q546" s="17"/>
      <c r="R546" s="17"/>
      <c r="S546" s="17"/>
      <c r="T546" s="17"/>
      <c r="U546" s="17"/>
      <c r="V546" s="17"/>
      <c r="W546" s="17"/>
    </row>
    <row r="547" spans="1:23">
      <c r="A547" s="17"/>
      <c r="B547" s="17"/>
      <c r="C547" s="17"/>
      <c r="D547" s="17"/>
      <c r="E547" s="17"/>
      <c r="F547" s="17"/>
      <c r="G547" s="17"/>
      <c r="H547" s="17"/>
      <c r="I547" s="17"/>
      <c r="J547" s="17"/>
      <c r="K547" s="17"/>
      <c r="L547" s="17"/>
      <c r="M547" s="17"/>
      <c r="N547" s="17"/>
      <c r="O547" s="17"/>
      <c r="P547" s="17"/>
      <c r="Q547" s="17"/>
      <c r="R547" s="17"/>
      <c r="S547" s="17"/>
      <c r="T547" s="17"/>
      <c r="U547" s="17"/>
      <c r="V547" s="17"/>
      <c r="W547" s="17"/>
    </row>
    <row r="548" spans="1:23">
      <c r="A548" s="17"/>
      <c r="B548" s="17"/>
      <c r="C548" s="17"/>
      <c r="D548" s="17"/>
      <c r="E548" s="17"/>
      <c r="F548" s="17"/>
      <c r="G548" s="17"/>
      <c r="H548" s="17"/>
      <c r="I548" s="17"/>
      <c r="J548" s="17"/>
      <c r="K548" s="17"/>
      <c r="L548" s="17"/>
      <c r="M548" s="17"/>
      <c r="N548" s="17"/>
      <c r="O548" s="17"/>
      <c r="P548" s="17"/>
      <c r="Q548" s="17"/>
      <c r="R548" s="17"/>
      <c r="S548" s="17"/>
      <c r="T548" s="17"/>
      <c r="U548" s="17"/>
      <c r="V548" s="17"/>
      <c r="W548" s="17"/>
    </row>
    <row r="549" spans="1:23">
      <c r="A549" s="17"/>
      <c r="B549" s="17"/>
      <c r="C549" s="17"/>
      <c r="D549" s="17"/>
      <c r="E549" s="17"/>
      <c r="F549" s="17"/>
      <c r="G549" s="17"/>
      <c r="H549" s="17"/>
      <c r="I549" s="17"/>
      <c r="J549" s="17"/>
      <c r="K549" s="17"/>
      <c r="L549" s="17"/>
      <c r="M549" s="17"/>
      <c r="N549" s="17"/>
      <c r="O549" s="17"/>
      <c r="P549" s="17"/>
      <c r="Q549" s="17"/>
      <c r="R549" s="17"/>
      <c r="S549" s="17"/>
      <c r="T549" s="17"/>
      <c r="U549" s="17"/>
      <c r="V549" s="17"/>
      <c r="W549" s="17"/>
    </row>
    <row r="550" spans="1:23">
      <c r="A550" s="17"/>
      <c r="B550" s="17"/>
      <c r="C550" s="17"/>
      <c r="D550" s="17"/>
      <c r="E550" s="17"/>
      <c r="F550" s="17"/>
      <c r="G550" s="17"/>
      <c r="H550" s="17"/>
      <c r="I550" s="17"/>
      <c r="J550" s="17"/>
      <c r="K550" s="17"/>
      <c r="L550" s="17"/>
      <c r="M550" s="17"/>
      <c r="N550" s="17"/>
      <c r="O550" s="17"/>
      <c r="P550" s="17"/>
      <c r="Q550" s="17"/>
      <c r="R550" s="17"/>
      <c r="S550" s="17"/>
      <c r="T550" s="17"/>
      <c r="U550" s="17"/>
      <c r="V550" s="17"/>
      <c r="W550" s="17"/>
    </row>
    <row r="551" spans="1:23">
      <c r="A551" s="17"/>
      <c r="B551" s="17"/>
      <c r="C551" s="17"/>
      <c r="D551" s="17"/>
      <c r="E551" s="17"/>
      <c r="F551" s="17"/>
      <c r="G551" s="17"/>
      <c r="H551" s="17"/>
      <c r="I551" s="17"/>
      <c r="J551" s="17"/>
      <c r="K551" s="17"/>
      <c r="L551" s="17"/>
      <c r="M551" s="17"/>
      <c r="N551" s="17"/>
      <c r="O551" s="17"/>
      <c r="P551" s="17"/>
      <c r="Q551" s="17"/>
      <c r="R551" s="17"/>
      <c r="S551" s="17"/>
      <c r="T551" s="17"/>
      <c r="U551" s="17"/>
      <c r="V551" s="17"/>
      <c r="W551" s="17"/>
    </row>
    <row r="552" spans="1:23">
      <c r="A552" s="17"/>
      <c r="B552" s="17"/>
      <c r="C552" s="17"/>
      <c r="D552" s="17"/>
      <c r="E552" s="17"/>
      <c r="F552" s="17"/>
      <c r="G552" s="17"/>
      <c r="H552" s="17"/>
      <c r="I552" s="17"/>
      <c r="J552" s="17"/>
      <c r="K552" s="17"/>
      <c r="L552" s="17"/>
      <c r="M552" s="17"/>
      <c r="N552" s="17"/>
      <c r="O552" s="17"/>
      <c r="P552" s="17"/>
      <c r="Q552" s="17"/>
      <c r="R552" s="17"/>
      <c r="S552" s="17"/>
      <c r="T552" s="17"/>
      <c r="U552" s="17"/>
      <c r="V552" s="17"/>
      <c r="W552" s="17"/>
    </row>
    <row r="553" spans="1:23">
      <c r="A553" s="17"/>
      <c r="B553" s="17"/>
      <c r="C553" s="17"/>
      <c r="D553" s="17"/>
      <c r="E553" s="17"/>
      <c r="F553" s="17"/>
      <c r="G553" s="17"/>
      <c r="H553" s="17"/>
      <c r="I553" s="17"/>
      <c r="J553" s="17"/>
      <c r="K553" s="17"/>
      <c r="L553" s="17"/>
      <c r="M553" s="17"/>
      <c r="N553" s="17"/>
      <c r="O553" s="17"/>
      <c r="P553" s="17"/>
      <c r="Q553" s="17"/>
      <c r="R553" s="17"/>
      <c r="S553" s="17"/>
      <c r="T553" s="17"/>
      <c r="U553" s="17"/>
      <c r="V553" s="17"/>
      <c r="W553" s="17"/>
    </row>
    <row r="554" spans="1:23">
      <c r="A554" s="17"/>
      <c r="B554" s="17"/>
      <c r="C554" s="17"/>
      <c r="D554" s="17"/>
      <c r="E554" s="17"/>
      <c r="F554" s="17"/>
      <c r="G554" s="17"/>
      <c r="H554" s="17"/>
      <c r="I554" s="17"/>
      <c r="J554" s="17"/>
      <c r="K554" s="17"/>
      <c r="L554" s="17"/>
      <c r="M554" s="17"/>
      <c r="N554" s="17"/>
      <c r="O554" s="17"/>
      <c r="P554" s="17"/>
      <c r="Q554" s="17"/>
      <c r="R554" s="17"/>
      <c r="S554" s="17"/>
      <c r="T554" s="17"/>
      <c r="U554" s="17"/>
      <c r="V554" s="17"/>
      <c r="W554" s="17"/>
    </row>
    <row r="555" spans="1:23">
      <c r="A555" s="17"/>
      <c r="B555" s="17"/>
      <c r="C555" s="17"/>
      <c r="D555" s="17"/>
      <c r="E555" s="17"/>
      <c r="F555" s="17"/>
      <c r="G555" s="17"/>
      <c r="H555" s="17"/>
      <c r="I555" s="17"/>
      <c r="J555" s="17"/>
      <c r="K555" s="17"/>
      <c r="L555" s="17"/>
      <c r="M555" s="17"/>
      <c r="N555" s="17"/>
      <c r="O555" s="17"/>
      <c r="P555" s="17"/>
      <c r="Q555" s="17"/>
      <c r="R555" s="17"/>
      <c r="S555" s="17"/>
      <c r="T555" s="17"/>
      <c r="U555" s="17"/>
      <c r="V555" s="17"/>
      <c r="W555" s="17"/>
    </row>
    <row r="556" spans="1:23">
      <c r="A556" s="17"/>
      <c r="B556" s="17"/>
      <c r="C556" s="17"/>
      <c r="D556" s="17"/>
      <c r="E556" s="17"/>
      <c r="F556" s="17"/>
      <c r="G556" s="17"/>
      <c r="H556" s="17"/>
      <c r="I556" s="17"/>
      <c r="J556" s="17"/>
      <c r="K556" s="17"/>
      <c r="L556" s="17"/>
      <c r="M556" s="17"/>
      <c r="N556" s="17"/>
      <c r="O556" s="17"/>
      <c r="P556" s="17"/>
      <c r="Q556" s="17"/>
      <c r="R556" s="17"/>
      <c r="S556" s="17"/>
      <c r="T556" s="17"/>
      <c r="U556" s="17"/>
      <c r="V556" s="17"/>
      <c r="W556" s="17"/>
    </row>
    <row r="557" spans="1:23">
      <c r="A557" s="17"/>
      <c r="B557" s="17"/>
      <c r="C557" s="17"/>
      <c r="D557" s="17"/>
      <c r="E557" s="17"/>
      <c r="F557" s="17"/>
      <c r="G557" s="17"/>
      <c r="H557" s="17"/>
      <c r="I557" s="17"/>
      <c r="J557" s="17"/>
      <c r="K557" s="17"/>
      <c r="L557" s="17"/>
      <c r="M557" s="17"/>
      <c r="N557" s="17"/>
      <c r="O557" s="17"/>
      <c r="P557" s="17"/>
      <c r="Q557" s="17"/>
      <c r="R557" s="17"/>
      <c r="S557" s="17"/>
      <c r="T557" s="17"/>
      <c r="U557" s="17"/>
      <c r="V557" s="17"/>
      <c r="W557" s="17"/>
    </row>
    <row r="558" spans="1:23">
      <c r="A558" s="17"/>
      <c r="B558" s="17"/>
      <c r="C558" s="17"/>
      <c r="D558" s="17"/>
      <c r="E558" s="17"/>
      <c r="F558" s="17"/>
      <c r="G558" s="17"/>
      <c r="H558" s="17"/>
      <c r="I558" s="17"/>
      <c r="J558" s="17"/>
      <c r="K558" s="17"/>
      <c r="L558" s="17"/>
      <c r="M558" s="17"/>
      <c r="N558" s="17"/>
      <c r="O558" s="17"/>
      <c r="P558" s="17"/>
      <c r="Q558" s="17"/>
      <c r="R558" s="17"/>
      <c r="S558" s="17"/>
      <c r="T558" s="17"/>
      <c r="U558" s="17"/>
      <c r="V558" s="17"/>
      <c r="W558" s="17"/>
    </row>
    <row r="559" spans="1:23">
      <c r="A559" s="17"/>
      <c r="B559" s="17"/>
      <c r="C559" s="17"/>
      <c r="D559" s="17"/>
      <c r="E559" s="17"/>
      <c r="F559" s="17"/>
      <c r="G559" s="17"/>
      <c r="H559" s="17"/>
      <c r="I559" s="17"/>
      <c r="J559" s="17"/>
      <c r="K559" s="17"/>
      <c r="L559" s="17"/>
      <c r="M559" s="17"/>
      <c r="N559" s="17"/>
      <c r="O559" s="17"/>
      <c r="P559" s="17"/>
      <c r="Q559" s="17"/>
      <c r="R559" s="17"/>
      <c r="S559" s="17"/>
      <c r="T559" s="17"/>
      <c r="U559" s="17"/>
      <c r="V559" s="17"/>
      <c r="W559" s="17"/>
    </row>
    <row r="560" spans="1:23">
      <c r="A560" s="17"/>
      <c r="B560" s="17"/>
      <c r="C560" s="17"/>
      <c r="D560" s="17"/>
      <c r="E560" s="17"/>
      <c r="F560" s="17"/>
      <c r="G560" s="17"/>
      <c r="H560" s="17"/>
      <c r="I560" s="17"/>
      <c r="J560" s="17"/>
      <c r="K560" s="17"/>
      <c r="L560" s="17"/>
      <c r="M560" s="17"/>
      <c r="N560" s="17"/>
      <c r="O560" s="17"/>
      <c r="P560" s="17"/>
      <c r="Q560" s="17"/>
      <c r="R560" s="17"/>
      <c r="S560" s="17"/>
      <c r="T560" s="17"/>
      <c r="U560" s="17"/>
      <c r="V560" s="17"/>
      <c r="W560" s="17"/>
    </row>
    <row r="561" spans="1:23">
      <c r="A561" s="17"/>
      <c r="B561" s="17"/>
      <c r="C561" s="17"/>
      <c r="D561" s="17"/>
      <c r="E561" s="17"/>
      <c r="F561" s="17"/>
      <c r="G561" s="17"/>
      <c r="H561" s="17"/>
      <c r="I561" s="17"/>
      <c r="J561" s="17"/>
      <c r="K561" s="17"/>
      <c r="L561" s="17"/>
      <c r="M561" s="17"/>
      <c r="N561" s="17"/>
      <c r="O561" s="17"/>
      <c r="P561" s="17"/>
      <c r="Q561" s="17"/>
      <c r="R561" s="17"/>
      <c r="S561" s="17"/>
      <c r="T561" s="17"/>
      <c r="U561" s="17"/>
      <c r="V561" s="17"/>
      <c r="W561" s="17"/>
    </row>
    <row r="562" spans="1:23">
      <c r="A562" s="17"/>
      <c r="B562" s="17"/>
      <c r="C562" s="17"/>
      <c r="D562" s="17"/>
      <c r="E562" s="17"/>
      <c r="F562" s="17"/>
      <c r="G562" s="17"/>
      <c r="H562" s="17"/>
      <c r="I562" s="17"/>
      <c r="J562" s="17"/>
      <c r="K562" s="17"/>
      <c r="L562" s="17"/>
      <c r="M562" s="17"/>
      <c r="N562" s="17"/>
      <c r="O562" s="17"/>
      <c r="P562" s="17"/>
      <c r="Q562" s="17"/>
      <c r="R562" s="17"/>
      <c r="S562" s="17"/>
      <c r="T562" s="17"/>
      <c r="U562" s="17"/>
      <c r="V562" s="17"/>
      <c r="W562" s="17"/>
    </row>
    <row r="563" spans="1:23">
      <c r="A563" s="17"/>
      <c r="B563" s="17"/>
      <c r="C563" s="17"/>
      <c r="D563" s="17"/>
      <c r="E563" s="17"/>
      <c r="F563" s="17"/>
      <c r="G563" s="17"/>
      <c r="H563" s="17"/>
      <c r="I563" s="17"/>
      <c r="J563" s="17"/>
      <c r="K563" s="17"/>
      <c r="L563" s="17"/>
      <c r="M563" s="17"/>
      <c r="N563" s="17"/>
      <c r="O563" s="17"/>
      <c r="P563" s="17"/>
      <c r="Q563" s="17"/>
      <c r="R563" s="17"/>
      <c r="S563" s="17"/>
      <c r="T563" s="17"/>
      <c r="U563" s="17"/>
      <c r="V563" s="17"/>
      <c r="W563" s="17"/>
    </row>
    <row r="564" spans="1:23">
      <c r="A564" s="17"/>
      <c r="B564" s="17"/>
      <c r="C564" s="17"/>
      <c r="D564" s="17"/>
      <c r="E564" s="17"/>
      <c r="F564" s="17"/>
      <c r="G564" s="17"/>
      <c r="H564" s="17"/>
      <c r="I564" s="17"/>
      <c r="J564" s="17"/>
      <c r="K564" s="17"/>
      <c r="L564" s="17"/>
      <c r="M564" s="17"/>
      <c r="N564" s="17"/>
      <c r="O564" s="17"/>
      <c r="P564" s="17"/>
      <c r="Q564" s="17"/>
      <c r="R564" s="17"/>
      <c r="S564" s="17"/>
      <c r="T564" s="17"/>
      <c r="U564" s="17"/>
      <c r="V564" s="17"/>
      <c r="W564" s="17"/>
    </row>
    <row r="565" spans="1:23">
      <c r="A565" s="17"/>
      <c r="B565" s="17"/>
      <c r="C565" s="17"/>
      <c r="D565" s="17"/>
      <c r="E565" s="17"/>
      <c r="F565" s="17"/>
      <c r="G565" s="17"/>
      <c r="H565" s="17"/>
      <c r="I565" s="17"/>
      <c r="J565" s="17"/>
      <c r="K565" s="17"/>
      <c r="L565" s="17"/>
      <c r="M565" s="17"/>
      <c r="N565" s="17"/>
      <c r="O565" s="17"/>
      <c r="P565" s="17"/>
      <c r="Q565" s="17"/>
      <c r="R565" s="17"/>
      <c r="S565" s="17"/>
      <c r="T565" s="17"/>
      <c r="U565" s="17"/>
      <c r="V565" s="17"/>
      <c r="W565" s="17"/>
    </row>
    <row r="566" spans="1:23">
      <c r="A566" s="17"/>
      <c r="B566" s="17"/>
      <c r="C566" s="17"/>
      <c r="D566" s="17"/>
      <c r="E566" s="17"/>
      <c r="F566" s="17"/>
      <c r="G566" s="17"/>
      <c r="H566" s="17"/>
      <c r="I566" s="17"/>
      <c r="J566" s="17"/>
      <c r="K566" s="17"/>
      <c r="L566" s="17"/>
      <c r="M566" s="17"/>
      <c r="N566" s="17"/>
      <c r="O566" s="17"/>
      <c r="P566" s="17"/>
      <c r="Q566" s="17"/>
      <c r="R566" s="17"/>
      <c r="S566" s="17"/>
      <c r="T566" s="17"/>
      <c r="U566" s="17"/>
      <c r="V566" s="17"/>
      <c r="W566" s="17"/>
    </row>
    <row r="567" spans="1:23">
      <c r="A567" s="17"/>
      <c r="B567" s="17"/>
      <c r="C567" s="17"/>
      <c r="D567" s="17"/>
      <c r="E567" s="17"/>
      <c r="F567" s="17"/>
      <c r="G567" s="17"/>
      <c r="H567" s="17"/>
      <c r="I567" s="17"/>
      <c r="J567" s="17"/>
      <c r="K567" s="17"/>
      <c r="L567" s="17"/>
      <c r="M567" s="17"/>
      <c r="N567" s="17"/>
      <c r="O567" s="17"/>
      <c r="P567" s="17"/>
      <c r="Q567" s="17"/>
      <c r="R567" s="17"/>
      <c r="S567" s="17"/>
      <c r="T567" s="17"/>
      <c r="U567" s="17"/>
      <c r="V567" s="17"/>
      <c r="W567" s="17"/>
    </row>
    <row r="568" spans="1:23">
      <c r="A568" s="17"/>
      <c r="B568" s="17"/>
      <c r="C568" s="17"/>
      <c r="D568" s="17"/>
      <c r="E568" s="17"/>
      <c r="F568" s="17"/>
      <c r="G568" s="17"/>
      <c r="H568" s="17"/>
      <c r="I568" s="17"/>
      <c r="J568" s="17"/>
      <c r="K568" s="17"/>
      <c r="L568" s="17"/>
      <c r="M568" s="17"/>
      <c r="N568" s="17"/>
      <c r="O568" s="17"/>
      <c r="P568" s="17"/>
      <c r="Q568" s="17"/>
      <c r="R568" s="17"/>
      <c r="S568" s="17"/>
      <c r="T568" s="17"/>
      <c r="U568" s="17"/>
      <c r="V568" s="17"/>
      <c r="W568" s="17"/>
    </row>
    <row r="569" spans="1:23">
      <c r="A569" s="17"/>
      <c r="B569" s="17"/>
      <c r="C569" s="17"/>
      <c r="D569" s="17"/>
      <c r="E569" s="17"/>
      <c r="F569" s="17"/>
      <c r="G569" s="17"/>
      <c r="H569" s="17"/>
      <c r="I569" s="17"/>
      <c r="J569" s="17"/>
      <c r="K569" s="17"/>
      <c r="L569" s="17"/>
      <c r="M569" s="17"/>
      <c r="N569" s="17"/>
      <c r="O569" s="17"/>
      <c r="P569" s="17"/>
      <c r="Q569" s="17"/>
      <c r="R569" s="17"/>
      <c r="S569" s="17"/>
      <c r="T569" s="17"/>
      <c r="U569" s="17"/>
      <c r="V569" s="17"/>
      <c r="W569" s="17"/>
    </row>
    <row r="570" spans="1:23">
      <c r="A570" s="17"/>
      <c r="B570" s="17"/>
      <c r="C570" s="17"/>
      <c r="D570" s="17"/>
      <c r="E570" s="17"/>
      <c r="F570" s="17"/>
      <c r="G570" s="17"/>
      <c r="H570" s="17"/>
      <c r="I570" s="17"/>
      <c r="J570" s="17"/>
      <c r="K570" s="17"/>
      <c r="L570" s="17"/>
      <c r="M570" s="17"/>
      <c r="N570" s="17"/>
      <c r="O570" s="17"/>
      <c r="P570" s="17"/>
      <c r="Q570" s="17"/>
      <c r="R570" s="17"/>
      <c r="S570" s="17"/>
      <c r="T570" s="17"/>
      <c r="U570" s="17"/>
      <c r="V570" s="17"/>
      <c r="W570" s="17"/>
    </row>
    <row r="571" spans="1:23">
      <c r="A571" s="17"/>
      <c r="B571" s="17"/>
      <c r="C571" s="17"/>
      <c r="D571" s="17"/>
      <c r="E571" s="17"/>
      <c r="F571" s="17"/>
      <c r="G571" s="17"/>
      <c r="H571" s="17"/>
      <c r="I571" s="17"/>
      <c r="J571" s="17"/>
      <c r="K571" s="17"/>
      <c r="L571" s="17"/>
      <c r="M571" s="17"/>
      <c r="N571" s="17"/>
      <c r="O571" s="17"/>
      <c r="P571" s="17"/>
      <c r="Q571" s="17"/>
      <c r="R571" s="17"/>
      <c r="S571" s="17"/>
      <c r="T571" s="17"/>
      <c r="U571" s="17"/>
      <c r="V571" s="17"/>
      <c r="W571" s="17"/>
    </row>
    <row r="572" spans="1:23">
      <c r="A572" s="17"/>
      <c r="B572" s="17"/>
      <c r="C572" s="17"/>
      <c r="D572" s="17"/>
      <c r="E572" s="17"/>
      <c r="F572" s="17"/>
      <c r="G572" s="17"/>
      <c r="H572" s="17"/>
      <c r="I572" s="17"/>
      <c r="J572" s="17"/>
      <c r="K572" s="17"/>
      <c r="L572" s="17"/>
      <c r="M572" s="17"/>
      <c r="N572" s="17"/>
      <c r="O572" s="17"/>
      <c r="P572" s="17"/>
      <c r="Q572" s="17"/>
      <c r="R572" s="17"/>
      <c r="S572" s="17"/>
      <c r="T572" s="17"/>
      <c r="U572" s="17"/>
      <c r="V572" s="17"/>
      <c r="W572" s="17"/>
    </row>
    <row r="573" spans="1:23">
      <c r="A573" s="17"/>
      <c r="B573" s="17"/>
      <c r="C573" s="17"/>
      <c r="D573" s="17"/>
      <c r="E573" s="17"/>
      <c r="F573" s="17"/>
      <c r="G573" s="17"/>
      <c r="H573" s="17"/>
      <c r="I573" s="17"/>
      <c r="J573" s="17"/>
      <c r="K573" s="17"/>
      <c r="L573" s="17"/>
      <c r="M573" s="17"/>
      <c r="N573" s="17"/>
      <c r="O573" s="17"/>
      <c r="P573" s="17"/>
      <c r="Q573" s="17"/>
      <c r="R573" s="17"/>
      <c r="S573" s="17"/>
      <c r="T573" s="17"/>
      <c r="U573" s="17"/>
      <c r="V573" s="17"/>
      <c r="W573" s="17"/>
    </row>
    <row r="574" spans="1:23">
      <c r="A574" s="17"/>
      <c r="B574" s="17"/>
      <c r="C574" s="17"/>
      <c r="D574" s="17"/>
      <c r="E574" s="17"/>
      <c r="F574" s="17"/>
      <c r="G574" s="17"/>
      <c r="H574" s="17"/>
      <c r="I574" s="17"/>
      <c r="J574" s="17"/>
      <c r="K574" s="17"/>
      <c r="L574" s="17"/>
      <c r="M574" s="17"/>
      <c r="N574" s="17"/>
      <c r="O574" s="17"/>
      <c r="P574" s="17"/>
      <c r="Q574" s="17"/>
      <c r="R574" s="17"/>
      <c r="S574" s="17"/>
      <c r="T574" s="17"/>
      <c r="U574" s="17"/>
      <c r="V574" s="17"/>
      <c r="W574" s="17"/>
    </row>
    <row r="575" spans="1:23">
      <c r="A575" s="17"/>
      <c r="B575" s="17"/>
      <c r="C575" s="17"/>
      <c r="D575" s="17"/>
      <c r="E575" s="17"/>
      <c r="F575" s="17"/>
      <c r="G575" s="17"/>
      <c r="H575" s="17"/>
      <c r="I575" s="17"/>
      <c r="J575" s="17"/>
      <c r="K575" s="17"/>
      <c r="L575" s="17"/>
      <c r="M575" s="17"/>
      <c r="N575" s="17"/>
      <c r="O575" s="17"/>
      <c r="P575" s="17"/>
      <c r="Q575" s="17"/>
      <c r="R575" s="17"/>
      <c r="S575" s="17"/>
      <c r="T575" s="17"/>
      <c r="U575" s="17"/>
      <c r="V575" s="17"/>
      <c r="W575" s="17"/>
    </row>
    <row r="576" spans="1:23">
      <c r="A576" s="17"/>
      <c r="B576" s="17"/>
      <c r="C576" s="17"/>
      <c r="D576" s="17"/>
      <c r="E576" s="17"/>
      <c r="F576" s="17"/>
      <c r="G576" s="17"/>
      <c r="H576" s="17"/>
      <c r="I576" s="17"/>
      <c r="J576" s="17"/>
      <c r="K576" s="17"/>
      <c r="L576" s="17"/>
      <c r="M576" s="17"/>
      <c r="N576" s="17"/>
      <c r="O576" s="17"/>
      <c r="P576" s="17"/>
      <c r="Q576" s="17"/>
      <c r="R576" s="17"/>
      <c r="S576" s="17"/>
      <c r="T576" s="17"/>
      <c r="U576" s="17"/>
      <c r="V576" s="17"/>
      <c r="W576" s="17"/>
    </row>
    <row r="577" spans="1:23">
      <c r="A577" s="17"/>
      <c r="B577" s="17"/>
      <c r="C577" s="17"/>
      <c r="D577" s="17"/>
      <c r="E577" s="17"/>
      <c r="F577" s="17"/>
      <c r="G577" s="17"/>
      <c r="H577" s="17"/>
      <c r="I577" s="17"/>
      <c r="J577" s="17"/>
      <c r="K577" s="17"/>
      <c r="L577" s="17"/>
      <c r="M577" s="17"/>
      <c r="N577" s="17"/>
      <c r="O577" s="17"/>
      <c r="P577" s="17"/>
      <c r="Q577" s="17"/>
      <c r="R577" s="17"/>
      <c r="S577" s="17"/>
      <c r="T577" s="17"/>
      <c r="U577" s="17"/>
      <c r="V577" s="17"/>
      <c r="W577" s="17"/>
    </row>
    <row r="578" spans="1:23">
      <c r="A578" s="17"/>
      <c r="B578" s="17"/>
      <c r="C578" s="17"/>
      <c r="D578" s="17"/>
      <c r="E578" s="17"/>
      <c r="F578" s="17"/>
      <c r="G578" s="17"/>
      <c r="H578" s="17"/>
      <c r="I578" s="17"/>
      <c r="J578" s="17"/>
      <c r="K578" s="17"/>
      <c r="L578" s="17"/>
      <c r="M578" s="17"/>
      <c r="N578" s="17"/>
      <c r="O578" s="17"/>
      <c r="P578" s="17"/>
      <c r="Q578" s="17"/>
      <c r="R578" s="17"/>
      <c r="S578" s="17"/>
      <c r="T578" s="17"/>
      <c r="U578" s="17"/>
      <c r="V578" s="17"/>
      <c r="W578" s="17"/>
    </row>
    <row r="579" spans="1:23">
      <c r="A579" s="17"/>
      <c r="B579" s="17"/>
      <c r="C579" s="17"/>
      <c r="D579" s="17"/>
      <c r="E579" s="17"/>
      <c r="F579" s="17"/>
      <c r="G579" s="17"/>
      <c r="H579" s="17"/>
      <c r="I579" s="17"/>
      <c r="J579" s="17"/>
      <c r="K579" s="17"/>
      <c r="L579" s="17"/>
      <c r="M579" s="17"/>
      <c r="N579" s="17"/>
      <c r="O579" s="17"/>
      <c r="P579" s="17"/>
      <c r="Q579" s="17"/>
      <c r="R579" s="17"/>
      <c r="S579" s="17"/>
      <c r="T579" s="17"/>
      <c r="U579" s="17"/>
      <c r="V579" s="17"/>
      <c r="W579" s="17"/>
    </row>
    <row r="580" spans="1:23">
      <c r="A580" s="17"/>
      <c r="B580" s="17"/>
      <c r="C580" s="17"/>
      <c r="D580" s="17"/>
      <c r="E580" s="17"/>
      <c r="F580" s="17"/>
      <c r="G580" s="17"/>
      <c r="H580" s="17"/>
      <c r="I580" s="17"/>
      <c r="J580" s="17"/>
      <c r="K580" s="17"/>
      <c r="L580" s="17"/>
      <c r="M580" s="17"/>
      <c r="N580" s="17"/>
      <c r="O580" s="17"/>
      <c r="P580" s="17"/>
      <c r="Q580" s="17"/>
      <c r="R580" s="17"/>
      <c r="S580" s="17"/>
      <c r="T580" s="17"/>
      <c r="U580" s="17"/>
      <c r="V580" s="17"/>
      <c r="W580" s="17"/>
    </row>
    <row r="581" spans="1:23">
      <c r="A581" s="17"/>
      <c r="B581" s="17"/>
      <c r="C581" s="17"/>
      <c r="D581" s="17"/>
      <c r="E581" s="17"/>
      <c r="F581" s="17"/>
      <c r="G581" s="17"/>
      <c r="H581" s="17"/>
      <c r="I581" s="17"/>
      <c r="J581" s="17"/>
      <c r="K581" s="17"/>
      <c r="L581" s="17"/>
      <c r="M581" s="17"/>
      <c r="N581" s="17"/>
      <c r="O581" s="17"/>
      <c r="P581" s="17"/>
      <c r="Q581" s="17"/>
      <c r="R581" s="17"/>
      <c r="S581" s="17"/>
      <c r="T581" s="17"/>
      <c r="U581" s="17"/>
      <c r="V581" s="17"/>
      <c r="W581" s="17"/>
    </row>
    <row r="582" spans="1:23">
      <c r="A582" s="17"/>
      <c r="B582" s="17"/>
      <c r="C582" s="17"/>
      <c r="D582" s="17"/>
      <c r="E582" s="17"/>
      <c r="F582" s="17"/>
      <c r="G582" s="17"/>
      <c r="H582" s="17"/>
      <c r="I582" s="17"/>
      <c r="J582" s="17"/>
      <c r="K582" s="17"/>
      <c r="L582" s="17"/>
      <c r="M582" s="17"/>
      <c r="N582" s="17"/>
      <c r="O582" s="17"/>
      <c r="P582" s="17"/>
      <c r="Q582" s="17"/>
      <c r="R582" s="17"/>
      <c r="S582" s="17"/>
      <c r="T582" s="17"/>
      <c r="U582" s="17"/>
      <c r="V582" s="17"/>
      <c r="W582" s="17"/>
    </row>
    <row r="583" spans="1:23">
      <c r="A583" s="17"/>
      <c r="B583" s="17"/>
      <c r="C583" s="17"/>
      <c r="D583" s="17"/>
      <c r="E583" s="17"/>
      <c r="F583" s="17"/>
      <c r="G583" s="17"/>
      <c r="H583" s="17"/>
      <c r="I583" s="17"/>
      <c r="J583" s="17"/>
      <c r="K583" s="17"/>
      <c r="L583" s="17"/>
      <c r="M583" s="17"/>
      <c r="N583" s="17"/>
      <c r="O583" s="17"/>
      <c r="P583" s="17"/>
      <c r="Q583" s="17"/>
      <c r="R583" s="17"/>
      <c r="S583" s="17"/>
      <c r="T583" s="17"/>
      <c r="U583" s="17"/>
      <c r="V583" s="17"/>
      <c r="W583" s="17"/>
    </row>
    <row r="584" spans="1:23">
      <c r="A584" s="17"/>
      <c r="B584" s="17"/>
      <c r="C584" s="17"/>
      <c r="D584" s="17"/>
      <c r="E584" s="17"/>
      <c r="F584" s="17"/>
      <c r="G584" s="17"/>
      <c r="H584" s="17"/>
      <c r="I584" s="17"/>
      <c r="J584" s="17"/>
      <c r="K584" s="17"/>
      <c r="L584" s="17"/>
      <c r="M584" s="17"/>
      <c r="N584" s="17"/>
      <c r="O584" s="17"/>
      <c r="P584" s="17"/>
      <c r="Q584" s="17"/>
      <c r="R584" s="17"/>
      <c r="S584" s="17"/>
      <c r="T584" s="17"/>
      <c r="U584" s="17"/>
      <c r="V584" s="17"/>
      <c r="W584" s="17"/>
    </row>
    <row r="585" spans="1:23">
      <c r="A585" s="17"/>
      <c r="B585" s="17"/>
      <c r="C585" s="17"/>
      <c r="D585" s="17"/>
      <c r="E585" s="17"/>
      <c r="F585" s="17"/>
      <c r="G585" s="17"/>
      <c r="H585" s="17"/>
      <c r="I585" s="17"/>
      <c r="J585" s="17"/>
      <c r="K585" s="17"/>
      <c r="L585" s="17"/>
      <c r="M585" s="17"/>
      <c r="N585" s="17"/>
      <c r="O585" s="17"/>
      <c r="P585" s="17"/>
      <c r="Q585" s="17"/>
      <c r="R585" s="17"/>
      <c r="S585" s="17"/>
      <c r="T585" s="17"/>
      <c r="U585" s="17"/>
      <c r="V585" s="17"/>
      <c r="W585" s="17"/>
    </row>
    <row r="586" spans="1:23">
      <c r="A586" s="17"/>
      <c r="B586" s="17"/>
      <c r="C586" s="17"/>
      <c r="D586" s="17"/>
      <c r="E586" s="17"/>
      <c r="F586" s="17"/>
      <c r="G586" s="17"/>
      <c r="H586" s="17"/>
      <c r="I586" s="17"/>
      <c r="J586" s="17"/>
      <c r="K586" s="17"/>
      <c r="L586" s="17"/>
      <c r="M586" s="17"/>
      <c r="N586" s="17"/>
      <c r="O586" s="17"/>
      <c r="P586" s="17"/>
      <c r="Q586" s="17"/>
      <c r="R586" s="17"/>
      <c r="S586" s="17"/>
      <c r="T586" s="17"/>
      <c r="U586" s="17"/>
      <c r="V586" s="17"/>
      <c r="W586" s="17"/>
    </row>
    <row r="587" spans="1:23">
      <c r="A587" s="17"/>
      <c r="B587" s="17"/>
      <c r="C587" s="17"/>
      <c r="D587" s="17"/>
      <c r="E587" s="17"/>
      <c r="F587" s="17"/>
      <c r="G587" s="17"/>
      <c r="H587" s="17"/>
      <c r="I587" s="17"/>
      <c r="J587" s="17"/>
      <c r="K587" s="17"/>
      <c r="L587" s="17"/>
      <c r="M587" s="17"/>
      <c r="N587" s="17"/>
      <c r="O587" s="17"/>
      <c r="P587" s="17"/>
      <c r="Q587" s="17"/>
      <c r="R587" s="17"/>
      <c r="S587" s="17"/>
      <c r="T587" s="17"/>
      <c r="U587" s="17"/>
      <c r="V587" s="17"/>
      <c r="W587" s="17"/>
    </row>
    <row r="588" spans="1:23">
      <c r="A588" s="17"/>
      <c r="B588" s="17"/>
      <c r="C588" s="17"/>
      <c r="D588" s="17"/>
      <c r="E588" s="17"/>
      <c r="F588" s="17"/>
      <c r="G588" s="17"/>
      <c r="H588" s="17"/>
      <c r="I588" s="17"/>
      <c r="J588" s="17"/>
      <c r="K588" s="17"/>
      <c r="L588" s="17"/>
      <c r="M588" s="17"/>
      <c r="N588" s="17"/>
      <c r="O588" s="17"/>
      <c r="P588" s="17"/>
      <c r="Q588" s="17"/>
      <c r="R588" s="17"/>
      <c r="S588" s="17"/>
      <c r="T588" s="17"/>
      <c r="U588" s="17"/>
      <c r="V588" s="17"/>
      <c r="W588" s="17"/>
    </row>
    <row r="589" spans="1:23">
      <c r="A589" s="17"/>
      <c r="B589" s="17"/>
      <c r="C589" s="17"/>
      <c r="D589" s="17"/>
      <c r="E589" s="17"/>
      <c r="F589" s="17"/>
      <c r="G589" s="17"/>
      <c r="H589" s="17"/>
      <c r="I589" s="17"/>
      <c r="J589" s="17"/>
      <c r="K589" s="17"/>
      <c r="L589" s="17"/>
      <c r="M589" s="17"/>
      <c r="N589" s="17"/>
      <c r="O589" s="17"/>
      <c r="P589" s="17"/>
      <c r="Q589" s="17"/>
      <c r="R589" s="17"/>
      <c r="S589" s="17"/>
      <c r="T589" s="17"/>
      <c r="U589" s="17"/>
      <c r="V589" s="17"/>
      <c r="W589" s="17"/>
    </row>
    <row r="590" spans="1:23">
      <c r="A590" s="17"/>
      <c r="B590" s="17"/>
      <c r="C590" s="17"/>
      <c r="D590" s="17"/>
      <c r="E590" s="17"/>
      <c r="F590" s="17"/>
      <c r="G590" s="17"/>
      <c r="H590" s="17"/>
      <c r="I590" s="17"/>
      <c r="J590" s="17"/>
      <c r="K590" s="17"/>
      <c r="L590" s="17"/>
      <c r="M590" s="17"/>
      <c r="N590" s="17"/>
      <c r="O590" s="17"/>
      <c r="P590" s="17"/>
      <c r="Q590" s="17"/>
      <c r="R590" s="17"/>
      <c r="S590" s="17"/>
      <c r="T590" s="17"/>
      <c r="U590" s="17"/>
      <c r="V590" s="17"/>
      <c r="W590" s="17"/>
    </row>
    <row r="591" spans="1:23">
      <c r="A591" s="17"/>
      <c r="B591" s="17"/>
      <c r="C591" s="17"/>
      <c r="D591" s="17"/>
      <c r="E591" s="17"/>
      <c r="F591" s="17"/>
      <c r="G591" s="17"/>
      <c r="H591" s="17"/>
      <c r="I591" s="17"/>
      <c r="J591" s="17"/>
      <c r="K591" s="17"/>
      <c r="L591" s="17"/>
      <c r="M591" s="17"/>
      <c r="N591" s="17"/>
      <c r="O591" s="17"/>
      <c r="P591" s="17"/>
      <c r="Q591" s="17"/>
      <c r="R591" s="17"/>
      <c r="S591" s="17"/>
      <c r="T591" s="17"/>
      <c r="U591" s="17"/>
      <c r="V591" s="17"/>
      <c r="W591" s="17"/>
    </row>
    <row r="592" spans="1:23">
      <c r="A592" s="17"/>
      <c r="B592" s="17"/>
      <c r="C592" s="17"/>
      <c r="D592" s="17"/>
      <c r="E592" s="17"/>
      <c r="F592" s="17"/>
      <c r="G592" s="17"/>
      <c r="H592" s="17"/>
      <c r="I592" s="17"/>
      <c r="J592" s="17"/>
      <c r="K592" s="17"/>
      <c r="L592" s="17"/>
      <c r="M592" s="17"/>
      <c r="N592" s="17"/>
      <c r="O592" s="17"/>
      <c r="P592" s="17"/>
      <c r="Q592" s="17"/>
      <c r="R592" s="17"/>
      <c r="S592" s="17"/>
      <c r="T592" s="17"/>
      <c r="U592" s="17"/>
      <c r="V592" s="17"/>
      <c r="W592" s="17"/>
    </row>
    <row r="593" spans="1:23">
      <c r="A593" s="17"/>
      <c r="B593" s="17"/>
      <c r="C593" s="17"/>
      <c r="D593" s="17"/>
      <c r="E593" s="17"/>
      <c r="F593" s="17"/>
      <c r="G593" s="17"/>
      <c r="H593" s="17"/>
      <c r="I593" s="17"/>
      <c r="J593" s="17"/>
      <c r="K593" s="17"/>
      <c r="L593" s="17"/>
      <c r="M593" s="17"/>
      <c r="N593" s="17"/>
      <c r="O593" s="17"/>
      <c r="P593" s="17"/>
      <c r="Q593" s="17"/>
      <c r="R593" s="17"/>
      <c r="S593" s="17"/>
      <c r="T593" s="17"/>
      <c r="U593" s="17"/>
      <c r="V593" s="17"/>
      <c r="W593" s="17"/>
    </row>
    <row r="594" spans="1:23">
      <c r="A594" s="17"/>
      <c r="B594" s="17"/>
      <c r="C594" s="17"/>
      <c r="D594" s="17"/>
      <c r="E594" s="17"/>
      <c r="F594" s="17"/>
      <c r="G594" s="17"/>
      <c r="H594" s="17"/>
      <c r="I594" s="17"/>
      <c r="J594" s="17"/>
      <c r="K594" s="17"/>
      <c r="L594" s="17"/>
      <c r="M594" s="17"/>
      <c r="N594" s="17"/>
      <c r="O594" s="17"/>
      <c r="P594" s="17"/>
      <c r="Q594" s="17"/>
      <c r="R594" s="17"/>
      <c r="S594" s="17"/>
      <c r="T594" s="17"/>
      <c r="U594" s="17"/>
      <c r="V594" s="17"/>
      <c r="W594" s="17"/>
    </row>
    <row r="595" spans="1:23">
      <c r="A595" s="17"/>
      <c r="B595" s="17"/>
      <c r="C595" s="17"/>
      <c r="D595" s="17"/>
      <c r="E595" s="17"/>
      <c r="F595" s="17"/>
      <c r="G595" s="17"/>
      <c r="H595" s="17"/>
      <c r="I595" s="17"/>
      <c r="J595" s="17"/>
      <c r="K595" s="17"/>
      <c r="L595" s="17"/>
      <c r="M595" s="17"/>
      <c r="N595" s="17"/>
      <c r="O595" s="17"/>
      <c r="P595" s="17"/>
      <c r="Q595" s="17"/>
      <c r="R595" s="17"/>
      <c r="S595" s="17"/>
      <c r="T595" s="17"/>
      <c r="U595" s="17"/>
      <c r="V595" s="17"/>
      <c r="W595" s="17"/>
    </row>
    <row r="596" spans="1:23">
      <c r="A596" s="17"/>
      <c r="B596" s="17"/>
      <c r="C596" s="17"/>
      <c r="D596" s="17"/>
      <c r="E596" s="17"/>
      <c r="F596" s="17"/>
      <c r="G596" s="17"/>
      <c r="H596" s="17"/>
      <c r="I596" s="17"/>
      <c r="J596" s="17"/>
      <c r="K596" s="17"/>
      <c r="L596" s="17"/>
      <c r="M596" s="17"/>
      <c r="N596" s="17"/>
      <c r="O596" s="17"/>
      <c r="P596" s="17"/>
      <c r="Q596" s="17"/>
      <c r="R596" s="17"/>
      <c r="S596" s="17"/>
      <c r="T596" s="17"/>
      <c r="U596" s="17"/>
      <c r="V596" s="17"/>
      <c r="W596" s="17"/>
    </row>
    <row r="597" spans="1:23">
      <c r="A597" s="17"/>
      <c r="B597" s="17"/>
      <c r="C597" s="17"/>
      <c r="D597" s="17"/>
      <c r="E597" s="17"/>
      <c r="F597" s="17"/>
      <c r="G597" s="17"/>
      <c r="H597" s="17"/>
      <c r="I597" s="17"/>
      <c r="J597" s="17"/>
      <c r="K597" s="17"/>
      <c r="L597" s="17"/>
      <c r="M597" s="17"/>
      <c r="N597" s="17"/>
      <c r="O597" s="17"/>
      <c r="P597" s="17"/>
      <c r="Q597" s="17"/>
      <c r="R597" s="17"/>
      <c r="S597" s="17"/>
      <c r="T597" s="17"/>
      <c r="U597" s="17"/>
      <c r="V597" s="17"/>
      <c r="W597" s="17"/>
    </row>
    <row r="598" spans="1:23">
      <c r="A598" s="17"/>
      <c r="B598" s="17"/>
      <c r="C598" s="17"/>
      <c r="D598" s="17"/>
      <c r="E598" s="17"/>
      <c r="F598" s="17"/>
      <c r="G598" s="17"/>
      <c r="H598" s="17"/>
      <c r="I598" s="17"/>
      <c r="J598" s="17"/>
      <c r="K598" s="17"/>
      <c r="L598" s="17"/>
      <c r="M598" s="17"/>
      <c r="N598" s="17"/>
      <c r="O598" s="17"/>
      <c r="P598" s="17"/>
      <c r="Q598" s="17"/>
      <c r="R598" s="17"/>
      <c r="S598" s="17"/>
      <c r="T598" s="17"/>
      <c r="U598" s="17"/>
      <c r="V598" s="17"/>
      <c r="W598" s="17"/>
    </row>
    <row r="599" spans="1:23">
      <c r="A599" s="17"/>
      <c r="B599" s="17"/>
      <c r="C599" s="17"/>
      <c r="D599" s="17"/>
      <c r="E599" s="17"/>
      <c r="F599" s="17"/>
      <c r="G599" s="17"/>
      <c r="H599" s="17"/>
      <c r="I599" s="17"/>
      <c r="J599" s="17"/>
      <c r="K599" s="17"/>
      <c r="L599" s="17"/>
      <c r="M599" s="17"/>
      <c r="N599" s="17"/>
      <c r="O599" s="17"/>
      <c r="P599" s="17"/>
      <c r="Q599" s="17"/>
      <c r="R599" s="17"/>
      <c r="S599" s="17"/>
      <c r="T599" s="17"/>
      <c r="U599" s="17"/>
      <c r="V599" s="17"/>
      <c r="W599" s="17"/>
    </row>
    <row r="600" spans="1:23">
      <c r="A600" s="17"/>
      <c r="B600" s="17"/>
      <c r="C600" s="17"/>
      <c r="D600" s="17"/>
      <c r="E600" s="17"/>
      <c r="F600" s="17"/>
      <c r="G600" s="17"/>
      <c r="H600" s="17"/>
      <c r="I600" s="17"/>
      <c r="J600" s="17"/>
      <c r="K600" s="17"/>
      <c r="L600" s="17"/>
      <c r="M600" s="17"/>
      <c r="N600" s="17"/>
      <c r="O600" s="17"/>
      <c r="P600" s="17"/>
      <c r="Q600" s="17"/>
      <c r="R600" s="17"/>
      <c r="S600" s="17"/>
      <c r="T600" s="17"/>
      <c r="U600" s="17"/>
      <c r="V600" s="17"/>
      <c r="W600" s="17"/>
    </row>
    <row r="601" spans="1:23">
      <c r="A601" s="17"/>
      <c r="B601" s="17"/>
      <c r="C601" s="17"/>
      <c r="D601" s="17"/>
      <c r="E601" s="17"/>
      <c r="F601" s="17"/>
      <c r="G601" s="17"/>
      <c r="H601" s="17"/>
      <c r="I601" s="17"/>
      <c r="J601" s="17"/>
      <c r="K601" s="17"/>
      <c r="L601" s="17"/>
      <c r="M601" s="17"/>
      <c r="N601" s="17"/>
      <c r="O601" s="17"/>
      <c r="P601" s="17"/>
      <c r="Q601" s="17"/>
      <c r="R601" s="17"/>
      <c r="S601" s="17"/>
      <c r="T601" s="17"/>
      <c r="U601" s="17"/>
      <c r="V601" s="17"/>
      <c r="W601" s="17"/>
    </row>
    <row r="602" spans="1:23">
      <c r="A602" s="17"/>
      <c r="B602" s="17"/>
      <c r="C602" s="17"/>
      <c r="D602" s="17"/>
      <c r="E602" s="17"/>
      <c r="F602" s="17"/>
      <c r="G602" s="17"/>
      <c r="H602" s="17"/>
      <c r="I602" s="17"/>
      <c r="J602" s="17"/>
      <c r="K602" s="17"/>
      <c r="L602" s="17"/>
      <c r="M602" s="17"/>
      <c r="N602" s="17"/>
      <c r="O602" s="17"/>
      <c r="P602" s="17"/>
      <c r="Q602" s="17"/>
      <c r="R602" s="17"/>
      <c r="S602" s="17"/>
      <c r="T602" s="17"/>
      <c r="U602" s="17"/>
      <c r="V602" s="17"/>
      <c r="W602" s="17"/>
    </row>
    <row r="603" spans="1:23">
      <c r="A603" s="17"/>
      <c r="B603" s="17"/>
      <c r="C603" s="17"/>
      <c r="D603" s="17"/>
      <c r="E603" s="17"/>
      <c r="F603" s="17"/>
      <c r="G603" s="17"/>
      <c r="H603" s="17"/>
      <c r="I603" s="17"/>
      <c r="J603" s="17"/>
      <c r="K603" s="17"/>
      <c r="L603" s="17"/>
      <c r="M603" s="17"/>
      <c r="N603" s="17"/>
      <c r="O603" s="17"/>
      <c r="P603" s="17"/>
      <c r="Q603" s="17"/>
      <c r="R603" s="17"/>
      <c r="S603" s="17"/>
      <c r="T603" s="17"/>
      <c r="U603" s="17"/>
      <c r="V603" s="17"/>
      <c r="W603" s="17"/>
    </row>
    <row r="604" spans="1:23">
      <c r="A604" s="17"/>
      <c r="B604" s="17"/>
      <c r="C604" s="17"/>
      <c r="D604" s="17"/>
      <c r="E604" s="17"/>
      <c r="F604" s="17"/>
      <c r="G604" s="17"/>
      <c r="H604" s="17"/>
      <c r="I604" s="17"/>
      <c r="J604" s="17"/>
      <c r="K604" s="17"/>
      <c r="L604" s="17"/>
      <c r="M604" s="17"/>
      <c r="N604" s="17"/>
      <c r="O604" s="17"/>
      <c r="P604" s="17"/>
      <c r="Q604" s="17"/>
      <c r="R604" s="17"/>
      <c r="S604" s="17"/>
      <c r="T604" s="17"/>
      <c r="U604" s="17"/>
      <c r="V604" s="17"/>
      <c r="W604" s="17"/>
    </row>
    <row r="605" spans="1:23">
      <c r="A605" s="17"/>
      <c r="B605" s="17"/>
      <c r="C605" s="17"/>
      <c r="D605" s="17"/>
      <c r="E605" s="17"/>
      <c r="F605" s="17"/>
      <c r="G605" s="17"/>
      <c r="H605" s="17"/>
      <c r="I605" s="17"/>
      <c r="J605" s="17"/>
      <c r="K605" s="17"/>
      <c r="L605" s="17"/>
      <c r="M605" s="17"/>
      <c r="N605" s="17"/>
      <c r="O605" s="17"/>
      <c r="P605" s="17"/>
      <c r="Q605" s="17"/>
      <c r="R605" s="17"/>
      <c r="S605" s="17"/>
      <c r="T605" s="17"/>
      <c r="U605" s="17"/>
      <c r="V605" s="17"/>
      <c r="W605" s="17"/>
    </row>
    <row r="606" spans="1:23">
      <c r="A606" s="17"/>
      <c r="B606" s="17"/>
      <c r="C606" s="17"/>
      <c r="D606" s="17"/>
      <c r="E606" s="17"/>
      <c r="F606" s="17"/>
      <c r="G606" s="17"/>
      <c r="H606" s="17"/>
      <c r="I606" s="17"/>
      <c r="J606" s="17"/>
      <c r="K606" s="17"/>
      <c r="L606" s="17"/>
      <c r="M606" s="17"/>
      <c r="N606" s="17"/>
      <c r="O606" s="17"/>
      <c r="P606" s="17"/>
      <c r="Q606" s="17"/>
      <c r="R606" s="17"/>
      <c r="S606" s="17"/>
      <c r="T606" s="17"/>
      <c r="U606" s="17"/>
      <c r="V606" s="17"/>
      <c r="W606" s="17"/>
    </row>
    <row r="607" spans="1:23">
      <c r="A607" s="17"/>
      <c r="B607" s="17"/>
      <c r="C607" s="17"/>
      <c r="D607" s="17"/>
      <c r="E607" s="17"/>
      <c r="F607" s="17"/>
      <c r="G607" s="17"/>
      <c r="H607" s="17"/>
      <c r="I607" s="17"/>
      <c r="J607" s="17"/>
      <c r="K607" s="17"/>
      <c r="L607" s="17"/>
      <c r="M607" s="17"/>
      <c r="N607" s="17"/>
      <c r="O607" s="17"/>
      <c r="P607" s="17"/>
      <c r="Q607" s="17"/>
      <c r="R607" s="17"/>
      <c r="S607" s="17"/>
      <c r="T607" s="17"/>
      <c r="U607" s="17"/>
      <c r="V607" s="17"/>
      <c r="W607" s="17"/>
    </row>
    <row r="608" spans="1:23">
      <c r="A608" s="17"/>
      <c r="B608" s="17"/>
      <c r="C608" s="17"/>
      <c r="D608" s="17"/>
      <c r="E608" s="17"/>
      <c r="F608" s="17"/>
      <c r="G608" s="17"/>
      <c r="H608" s="17"/>
      <c r="I608" s="17"/>
      <c r="J608" s="17"/>
      <c r="K608" s="17"/>
      <c r="L608" s="17"/>
      <c r="M608" s="17"/>
      <c r="N608" s="17"/>
      <c r="O608" s="17"/>
      <c r="P608" s="17"/>
      <c r="Q608" s="17"/>
      <c r="R608" s="17"/>
      <c r="S608" s="17"/>
      <c r="T608" s="17"/>
      <c r="U608" s="17"/>
      <c r="V608" s="17"/>
      <c r="W608" s="17"/>
    </row>
    <row r="609" spans="1:23">
      <c r="A609" s="17"/>
      <c r="B609" s="17"/>
      <c r="C609" s="17"/>
      <c r="D609" s="17"/>
      <c r="E609" s="17"/>
      <c r="F609" s="17"/>
      <c r="G609" s="17"/>
      <c r="H609" s="17"/>
      <c r="I609" s="17"/>
      <c r="J609" s="17"/>
      <c r="K609" s="17"/>
      <c r="L609" s="17"/>
      <c r="M609" s="17"/>
      <c r="N609" s="17"/>
      <c r="O609" s="17"/>
      <c r="P609" s="17"/>
      <c r="Q609" s="17"/>
      <c r="R609" s="17"/>
      <c r="S609" s="17"/>
      <c r="T609" s="17"/>
      <c r="U609" s="17"/>
      <c r="V609" s="17"/>
      <c r="W609" s="17"/>
    </row>
    <row r="610" spans="1:23">
      <c r="A610" s="17"/>
      <c r="B610" s="17"/>
      <c r="C610" s="17"/>
      <c r="D610" s="17"/>
      <c r="E610" s="17"/>
      <c r="F610" s="17"/>
      <c r="G610" s="17"/>
      <c r="H610" s="17"/>
      <c r="I610" s="17"/>
      <c r="J610" s="17"/>
      <c r="K610" s="17"/>
      <c r="L610" s="17"/>
      <c r="M610" s="17"/>
      <c r="N610" s="17"/>
      <c r="O610" s="17"/>
      <c r="P610" s="17"/>
      <c r="Q610" s="17"/>
      <c r="R610" s="17"/>
      <c r="S610" s="17"/>
      <c r="T610" s="17"/>
      <c r="U610" s="17"/>
      <c r="V610" s="17"/>
      <c r="W610" s="17"/>
    </row>
    <row r="611" spans="1:23">
      <c r="A611" s="17"/>
      <c r="B611" s="17"/>
      <c r="C611" s="17"/>
      <c r="D611" s="17"/>
      <c r="E611" s="17"/>
      <c r="F611" s="17"/>
      <c r="G611" s="17"/>
      <c r="H611" s="17"/>
      <c r="I611" s="17"/>
      <c r="J611" s="17"/>
      <c r="K611" s="17"/>
      <c r="L611" s="17"/>
      <c r="M611" s="17"/>
      <c r="N611" s="17"/>
      <c r="O611" s="17"/>
      <c r="P611" s="17"/>
      <c r="Q611" s="17"/>
      <c r="R611" s="17"/>
      <c r="S611" s="17"/>
      <c r="T611" s="17"/>
      <c r="U611" s="17"/>
      <c r="V611" s="17"/>
      <c r="W611" s="17"/>
    </row>
    <row r="612" spans="1:23">
      <c r="A612" s="17"/>
      <c r="B612" s="17"/>
      <c r="C612" s="17"/>
      <c r="D612" s="17"/>
      <c r="E612" s="17"/>
      <c r="F612" s="17"/>
      <c r="G612" s="17"/>
      <c r="H612" s="17"/>
      <c r="I612" s="17"/>
      <c r="J612" s="17"/>
      <c r="K612" s="17"/>
      <c r="L612" s="17"/>
      <c r="M612" s="17"/>
      <c r="N612" s="17"/>
      <c r="O612" s="17"/>
      <c r="P612" s="17"/>
      <c r="Q612" s="17"/>
      <c r="R612" s="17"/>
      <c r="S612" s="17"/>
      <c r="T612" s="17"/>
      <c r="U612" s="17"/>
      <c r="V612" s="17"/>
      <c r="W612" s="17"/>
    </row>
    <row r="613" spans="1:23">
      <c r="A613" s="17"/>
      <c r="B613" s="17"/>
      <c r="C613" s="17"/>
      <c r="D613" s="17"/>
      <c r="E613" s="17"/>
      <c r="F613" s="17"/>
      <c r="G613" s="17"/>
      <c r="H613" s="17"/>
      <c r="I613" s="17"/>
      <c r="J613" s="17"/>
      <c r="K613" s="17"/>
      <c r="L613" s="17"/>
      <c r="M613" s="17"/>
      <c r="N613" s="17"/>
      <c r="O613" s="17"/>
      <c r="P613" s="17"/>
      <c r="Q613" s="17"/>
      <c r="R613" s="17"/>
      <c r="S613" s="17"/>
      <c r="T613" s="17"/>
      <c r="U613" s="17"/>
      <c r="V613" s="17"/>
      <c r="W613" s="17"/>
    </row>
    <row r="614" spans="1:23">
      <c r="A614" s="17"/>
      <c r="B614" s="17"/>
      <c r="C614" s="17"/>
      <c r="D614" s="17"/>
      <c r="E614" s="17"/>
      <c r="F614" s="17"/>
      <c r="G614" s="17"/>
      <c r="H614" s="17"/>
      <c r="I614" s="17"/>
      <c r="J614" s="17"/>
      <c r="K614" s="17"/>
      <c r="L614" s="17"/>
      <c r="M614" s="17"/>
      <c r="N614" s="17"/>
      <c r="O614" s="17"/>
      <c r="P614" s="17"/>
      <c r="Q614" s="17"/>
      <c r="R614" s="17"/>
      <c r="S614" s="17"/>
      <c r="T614" s="17"/>
      <c r="U614" s="17"/>
      <c r="V614" s="17"/>
      <c r="W614" s="17"/>
    </row>
    <row r="615" spans="1:23">
      <c r="A615" s="17"/>
      <c r="B615" s="17"/>
      <c r="C615" s="17"/>
      <c r="D615" s="17"/>
      <c r="E615" s="17"/>
      <c r="F615" s="17"/>
      <c r="G615" s="17"/>
      <c r="H615" s="17"/>
      <c r="I615" s="17"/>
      <c r="J615" s="17"/>
      <c r="K615" s="17"/>
      <c r="L615" s="17"/>
      <c r="M615" s="17"/>
      <c r="N615" s="17"/>
      <c r="O615" s="17"/>
      <c r="P615" s="17"/>
      <c r="Q615" s="17"/>
      <c r="R615" s="17"/>
      <c r="S615" s="17"/>
      <c r="T615" s="17"/>
      <c r="U615" s="17"/>
      <c r="V615" s="17"/>
      <c r="W615" s="17"/>
    </row>
    <row r="616" spans="1:23">
      <c r="A616" s="17"/>
      <c r="B616" s="17"/>
      <c r="C616" s="17"/>
      <c r="D616" s="17"/>
      <c r="E616" s="17"/>
      <c r="F616" s="17"/>
      <c r="G616" s="17"/>
      <c r="H616" s="17"/>
      <c r="I616" s="17"/>
      <c r="J616" s="17"/>
      <c r="K616" s="17"/>
      <c r="L616" s="17"/>
      <c r="M616" s="17"/>
      <c r="N616" s="17"/>
      <c r="O616" s="17"/>
      <c r="P616" s="17"/>
      <c r="Q616" s="17"/>
      <c r="R616" s="17"/>
      <c r="S616" s="17"/>
      <c r="T616" s="17"/>
      <c r="U616" s="17"/>
      <c r="V616" s="17"/>
      <c r="W616" s="17"/>
    </row>
    <row r="617" spans="1:23">
      <c r="A617" s="17"/>
      <c r="B617" s="17"/>
      <c r="C617" s="17"/>
      <c r="D617" s="17"/>
      <c r="E617" s="17"/>
      <c r="F617" s="17"/>
      <c r="G617" s="17"/>
      <c r="H617" s="17"/>
      <c r="I617" s="17"/>
      <c r="J617" s="17"/>
      <c r="K617" s="17"/>
      <c r="L617" s="17"/>
      <c r="M617" s="17"/>
      <c r="N617" s="17"/>
      <c r="O617" s="17"/>
      <c r="P617" s="17"/>
      <c r="Q617" s="17"/>
      <c r="R617" s="17"/>
      <c r="S617" s="17"/>
      <c r="T617" s="17"/>
      <c r="U617" s="17"/>
      <c r="V617" s="17"/>
      <c r="W617" s="17"/>
    </row>
    <row r="618" spans="1:23">
      <c r="A618" s="17"/>
      <c r="B618" s="17"/>
      <c r="C618" s="17"/>
      <c r="D618" s="17"/>
      <c r="E618" s="17"/>
      <c r="F618" s="17"/>
      <c r="G618" s="17"/>
      <c r="H618" s="17"/>
      <c r="I618" s="17"/>
      <c r="J618" s="17"/>
      <c r="K618" s="17"/>
      <c r="L618" s="17"/>
      <c r="M618" s="17"/>
      <c r="N618" s="17"/>
      <c r="O618" s="17"/>
      <c r="P618" s="17"/>
      <c r="Q618" s="17"/>
      <c r="R618" s="17"/>
      <c r="S618" s="17"/>
      <c r="T618" s="17"/>
      <c r="U618" s="17"/>
      <c r="V618" s="17"/>
      <c r="W618" s="17"/>
    </row>
    <row r="619" spans="1:23">
      <c r="A619" s="17"/>
      <c r="B619" s="17"/>
      <c r="C619" s="17"/>
      <c r="D619" s="17"/>
      <c r="E619" s="17"/>
      <c r="F619" s="17"/>
      <c r="G619" s="17"/>
      <c r="H619" s="17"/>
      <c r="I619" s="17"/>
      <c r="J619" s="17"/>
      <c r="K619" s="17"/>
      <c r="L619" s="17"/>
      <c r="M619" s="17"/>
      <c r="N619" s="17"/>
      <c r="O619" s="17"/>
      <c r="P619" s="17"/>
      <c r="Q619" s="17"/>
      <c r="R619" s="17"/>
      <c r="S619" s="17"/>
      <c r="T619" s="17"/>
      <c r="U619" s="17"/>
      <c r="V619" s="17"/>
      <c r="W619" s="17"/>
    </row>
    <row r="620" spans="1:23">
      <c r="A620" s="17"/>
      <c r="B620" s="17"/>
      <c r="C620" s="17"/>
      <c r="D620" s="17"/>
      <c r="E620" s="17"/>
      <c r="F620" s="17"/>
      <c r="G620" s="17"/>
      <c r="H620" s="17"/>
      <c r="I620" s="17"/>
      <c r="J620" s="17"/>
      <c r="K620" s="17"/>
      <c r="L620" s="17"/>
      <c r="M620" s="17"/>
      <c r="N620" s="17"/>
      <c r="O620" s="17"/>
      <c r="P620" s="17"/>
      <c r="Q620" s="17"/>
      <c r="R620" s="17"/>
      <c r="S620" s="17"/>
      <c r="T620" s="17"/>
      <c r="U620" s="17"/>
      <c r="V620" s="17"/>
      <c r="W620" s="17"/>
    </row>
    <row r="621" spans="1:23">
      <c r="A621" s="17"/>
      <c r="B621" s="17"/>
      <c r="C621" s="17"/>
      <c r="D621" s="17"/>
      <c r="E621" s="17"/>
      <c r="F621" s="17"/>
      <c r="G621" s="17"/>
      <c r="H621" s="17"/>
      <c r="I621" s="17"/>
      <c r="J621" s="17"/>
      <c r="K621" s="17"/>
      <c r="L621" s="17"/>
      <c r="M621" s="17"/>
      <c r="N621" s="17"/>
      <c r="O621" s="17"/>
      <c r="P621" s="17"/>
      <c r="Q621" s="17"/>
      <c r="R621" s="17"/>
      <c r="S621" s="17"/>
      <c r="T621" s="17"/>
      <c r="U621" s="17"/>
      <c r="V621" s="17"/>
      <c r="W621" s="17"/>
    </row>
    <row r="622" spans="1:23">
      <c r="A622" s="17"/>
      <c r="B622" s="17"/>
      <c r="C622" s="17"/>
      <c r="D622" s="17"/>
      <c r="E622" s="17"/>
      <c r="F622" s="17"/>
      <c r="G622" s="17"/>
      <c r="H622" s="17"/>
      <c r="I622" s="17"/>
      <c r="J622" s="17"/>
      <c r="K622" s="17"/>
      <c r="L622" s="17"/>
      <c r="M622" s="17"/>
      <c r="N622" s="17"/>
      <c r="O622" s="17"/>
      <c r="P622" s="17"/>
      <c r="Q622" s="17"/>
      <c r="R622" s="17"/>
      <c r="S622" s="17"/>
      <c r="T622" s="17"/>
      <c r="U622" s="17"/>
      <c r="V622" s="17"/>
      <c r="W622" s="17"/>
    </row>
    <row r="623" spans="1:23">
      <c r="A623" s="17"/>
      <c r="B623" s="17"/>
      <c r="C623" s="17"/>
      <c r="D623" s="17"/>
      <c r="E623" s="17"/>
      <c r="F623" s="17"/>
      <c r="G623" s="17"/>
      <c r="H623" s="17"/>
      <c r="I623" s="17"/>
      <c r="J623" s="17"/>
      <c r="K623" s="17"/>
      <c r="L623" s="17"/>
      <c r="M623" s="17"/>
      <c r="N623" s="17"/>
      <c r="O623" s="17"/>
      <c r="P623" s="17"/>
      <c r="Q623" s="17"/>
      <c r="R623" s="17"/>
      <c r="S623" s="17"/>
      <c r="T623" s="17"/>
      <c r="U623" s="17"/>
      <c r="V623" s="17"/>
      <c r="W623" s="17"/>
    </row>
    <row r="624" spans="1:23">
      <c r="A624" s="17"/>
      <c r="B624" s="17"/>
      <c r="C624" s="17"/>
      <c r="D624" s="17"/>
      <c r="E624" s="17"/>
      <c r="F624" s="17"/>
      <c r="G624" s="17"/>
      <c r="H624" s="17"/>
      <c r="I624" s="17"/>
      <c r="J624" s="17"/>
      <c r="K624" s="17"/>
      <c r="L624" s="17"/>
      <c r="M624" s="17"/>
      <c r="N624" s="17"/>
      <c r="O624" s="17"/>
      <c r="P624" s="17"/>
      <c r="Q624" s="17"/>
      <c r="R624" s="17"/>
      <c r="S624" s="17"/>
      <c r="T624" s="17"/>
      <c r="U624" s="17"/>
      <c r="V624" s="17"/>
      <c r="W624" s="17"/>
    </row>
    <row r="625" spans="1:23">
      <c r="A625" s="17"/>
      <c r="B625" s="17"/>
      <c r="C625" s="17"/>
      <c r="D625" s="17"/>
      <c r="E625" s="17"/>
      <c r="F625" s="17"/>
      <c r="G625" s="17"/>
      <c r="H625" s="17"/>
      <c r="I625" s="17"/>
      <c r="J625" s="17"/>
      <c r="K625" s="17"/>
      <c r="L625" s="17"/>
      <c r="M625" s="17"/>
      <c r="N625" s="17"/>
      <c r="O625" s="17"/>
      <c r="P625" s="17"/>
      <c r="Q625" s="17"/>
      <c r="R625" s="17"/>
      <c r="S625" s="17"/>
      <c r="T625" s="17"/>
      <c r="U625" s="17"/>
      <c r="V625" s="17"/>
      <c r="W625" s="17"/>
    </row>
    <row r="626" spans="1:23">
      <c r="A626" s="17"/>
      <c r="B626" s="17"/>
      <c r="C626" s="17"/>
      <c r="D626" s="17"/>
      <c r="E626" s="17"/>
      <c r="F626" s="17"/>
      <c r="G626" s="17"/>
      <c r="H626" s="17"/>
      <c r="I626" s="17"/>
      <c r="J626" s="17"/>
      <c r="K626" s="17"/>
      <c r="L626" s="17"/>
      <c r="M626" s="17"/>
      <c r="N626" s="17"/>
      <c r="O626" s="17"/>
      <c r="P626" s="17"/>
      <c r="Q626" s="17"/>
      <c r="R626" s="17"/>
      <c r="S626" s="17"/>
      <c r="T626" s="17"/>
      <c r="U626" s="17"/>
      <c r="V626" s="17"/>
      <c r="W626" s="17"/>
    </row>
    <row r="627" spans="1:23">
      <c r="A627" s="17"/>
      <c r="B627" s="17"/>
      <c r="C627" s="17"/>
      <c r="D627" s="17"/>
      <c r="E627" s="17"/>
      <c r="F627" s="17"/>
      <c r="G627" s="17"/>
      <c r="H627" s="17"/>
      <c r="I627" s="17"/>
      <c r="J627" s="17"/>
      <c r="K627" s="17"/>
      <c r="L627" s="17"/>
      <c r="M627" s="17"/>
      <c r="N627" s="17"/>
      <c r="O627" s="17"/>
      <c r="P627" s="17"/>
      <c r="Q627" s="17"/>
      <c r="R627" s="17"/>
      <c r="S627" s="17"/>
      <c r="T627" s="17"/>
      <c r="U627" s="17"/>
      <c r="V627" s="17"/>
      <c r="W627" s="17"/>
    </row>
    <row r="628" spans="1:23">
      <c r="A628" s="17"/>
      <c r="B628" s="17"/>
      <c r="C628" s="17"/>
      <c r="D628" s="17"/>
      <c r="E628" s="17"/>
      <c r="F628" s="17"/>
      <c r="G628" s="17"/>
      <c r="H628" s="17"/>
      <c r="I628" s="17"/>
      <c r="J628" s="17"/>
      <c r="K628" s="17"/>
      <c r="L628" s="17"/>
      <c r="M628" s="17"/>
      <c r="N628" s="17"/>
      <c r="O628" s="17"/>
      <c r="P628" s="17"/>
      <c r="Q628" s="17"/>
      <c r="R628" s="17"/>
      <c r="S628" s="17"/>
      <c r="T628" s="17"/>
      <c r="U628" s="17"/>
      <c r="V628" s="17"/>
      <c r="W628" s="17"/>
    </row>
    <row r="629" spans="1:23">
      <c r="A629" s="17"/>
      <c r="B629" s="17"/>
      <c r="C629" s="17"/>
      <c r="D629" s="17"/>
      <c r="E629" s="17"/>
      <c r="F629" s="17"/>
      <c r="G629" s="17"/>
      <c r="H629" s="17"/>
      <c r="I629" s="17"/>
      <c r="J629" s="17"/>
      <c r="K629" s="17"/>
      <c r="L629" s="17"/>
      <c r="M629" s="17"/>
      <c r="N629" s="17"/>
      <c r="O629" s="17"/>
      <c r="P629" s="17"/>
      <c r="Q629" s="17"/>
      <c r="R629" s="17"/>
      <c r="S629" s="17"/>
      <c r="T629" s="17"/>
      <c r="U629" s="17"/>
      <c r="V629" s="17"/>
      <c r="W629" s="17"/>
    </row>
    <row r="630" spans="1:23">
      <c r="A630" s="17"/>
      <c r="B630" s="17"/>
      <c r="C630" s="17"/>
      <c r="D630" s="17"/>
      <c r="E630" s="17"/>
      <c r="F630" s="17"/>
      <c r="G630" s="17"/>
      <c r="H630" s="17"/>
      <c r="I630" s="17"/>
      <c r="J630" s="17"/>
      <c r="K630" s="17"/>
      <c r="L630" s="17"/>
      <c r="M630" s="17"/>
      <c r="N630" s="17"/>
      <c r="O630" s="17"/>
      <c r="P630" s="17"/>
      <c r="Q630" s="17"/>
      <c r="R630" s="17"/>
      <c r="S630" s="17"/>
      <c r="T630" s="17"/>
      <c r="U630" s="17"/>
      <c r="V630" s="17"/>
      <c r="W630" s="17"/>
    </row>
    <row r="631" spans="1:23">
      <c r="A631" s="17"/>
      <c r="B631" s="17"/>
      <c r="C631" s="17"/>
      <c r="D631" s="17"/>
      <c r="E631" s="17"/>
      <c r="F631" s="17"/>
      <c r="G631" s="17"/>
      <c r="H631" s="17"/>
      <c r="I631" s="17"/>
      <c r="J631" s="17"/>
      <c r="K631" s="17"/>
      <c r="L631" s="17"/>
      <c r="M631" s="17"/>
      <c r="N631" s="17"/>
      <c r="O631" s="17"/>
      <c r="P631" s="17"/>
      <c r="Q631" s="17"/>
      <c r="R631" s="17"/>
      <c r="S631" s="17"/>
      <c r="T631" s="17"/>
      <c r="U631" s="17"/>
      <c r="V631" s="17"/>
      <c r="W631" s="17"/>
    </row>
    <row r="632" spans="1:23">
      <c r="A632" s="17"/>
      <c r="B632" s="17"/>
      <c r="C632" s="17"/>
      <c r="D632" s="17"/>
      <c r="E632" s="17"/>
      <c r="F632" s="17"/>
      <c r="G632" s="17"/>
      <c r="H632" s="17"/>
      <c r="I632" s="17"/>
      <c r="J632" s="17"/>
      <c r="K632" s="17"/>
      <c r="L632" s="17"/>
      <c r="M632" s="17"/>
      <c r="N632" s="17"/>
      <c r="O632" s="17"/>
      <c r="P632" s="17"/>
      <c r="Q632" s="17"/>
      <c r="R632" s="17"/>
      <c r="S632" s="17"/>
      <c r="T632" s="17"/>
      <c r="U632" s="17"/>
      <c r="V632" s="17"/>
      <c r="W632" s="17"/>
    </row>
    <row r="633" spans="1:23">
      <c r="A633" s="17"/>
      <c r="B633" s="17"/>
      <c r="C633" s="17"/>
      <c r="D633" s="17"/>
      <c r="E633" s="17"/>
      <c r="F633" s="17"/>
      <c r="G633" s="17"/>
      <c r="H633" s="17"/>
      <c r="I633" s="17"/>
      <c r="J633" s="17"/>
      <c r="K633" s="17"/>
      <c r="L633" s="17"/>
      <c r="M633" s="17"/>
      <c r="N633" s="17"/>
      <c r="O633" s="17"/>
      <c r="P633" s="17"/>
      <c r="Q633" s="17"/>
      <c r="R633" s="17"/>
      <c r="S633" s="17"/>
      <c r="T633" s="17"/>
      <c r="U633" s="17"/>
      <c r="V633" s="17"/>
      <c r="W633" s="17"/>
    </row>
    <row r="634" spans="1:23">
      <c r="A634" s="17"/>
      <c r="B634" s="17"/>
      <c r="C634" s="17"/>
      <c r="D634" s="17"/>
      <c r="E634" s="17"/>
      <c r="F634" s="17"/>
      <c r="G634" s="17"/>
      <c r="H634" s="17"/>
      <c r="I634" s="17"/>
      <c r="J634" s="17"/>
      <c r="K634" s="17"/>
      <c r="L634" s="17"/>
      <c r="M634" s="17"/>
      <c r="N634" s="17"/>
      <c r="O634" s="17"/>
      <c r="P634" s="17"/>
      <c r="Q634" s="17"/>
      <c r="R634" s="17"/>
      <c r="S634" s="17"/>
      <c r="T634" s="17"/>
      <c r="U634" s="17"/>
      <c r="V634" s="17"/>
      <c r="W634" s="17"/>
    </row>
    <row r="635" spans="1:23">
      <c r="A635" s="17"/>
      <c r="B635" s="17"/>
      <c r="C635" s="17"/>
      <c r="D635" s="17"/>
      <c r="E635" s="17"/>
      <c r="F635" s="17"/>
      <c r="G635" s="17"/>
      <c r="H635" s="17"/>
      <c r="I635" s="17"/>
      <c r="J635" s="17"/>
      <c r="K635" s="17"/>
      <c r="L635" s="17"/>
      <c r="M635" s="17"/>
      <c r="N635" s="17"/>
      <c r="O635" s="17"/>
      <c r="P635" s="17"/>
      <c r="Q635" s="17"/>
      <c r="R635" s="17"/>
      <c r="S635" s="17"/>
      <c r="T635" s="17"/>
      <c r="U635" s="17"/>
      <c r="V635" s="17"/>
      <c r="W635" s="17"/>
    </row>
    <row r="636" spans="1:23">
      <c r="A636" s="17"/>
      <c r="B636" s="17"/>
      <c r="C636" s="17"/>
      <c r="D636" s="17"/>
      <c r="E636" s="17"/>
      <c r="F636" s="17"/>
      <c r="G636" s="17"/>
      <c r="H636" s="17"/>
      <c r="I636" s="17"/>
      <c r="J636" s="17"/>
      <c r="K636" s="17"/>
      <c r="L636" s="17"/>
      <c r="M636" s="17"/>
      <c r="N636" s="17"/>
      <c r="O636" s="17"/>
      <c r="P636" s="17"/>
      <c r="Q636" s="17"/>
      <c r="R636" s="17"/>
      <c r="S636" s="17"/>
      <c r="T636" s="17"/>
      <c r="U636" s="17"/>
      <c r="V636" s="17"/>
      <c r="W636" s="17"/>
    </row>
  </sheetData>
  <hyperlinks>
    <hyperlink ref="A2" location="CHARTS!A38" display="1)" xr:uid="{00000000-0004-0000-0400-000000000000}"/>
    <hyperlink ref="A3" location="Charts!A68" display="2)" xr:uid="{00000000-0004-0000-0400-000001000000}"/>
    <hyperlink ref="A4" location="Charts!A162" display="3)" xr:uid="{00000000-0004-0000-0400-000002000000}"/>
    <hyperlink ref="A5" location="Charts!A200" display="4)" xr:uid="{00000000-0004-0000-0400-000003000000}"/>
  </hyperlinks>
  <pageMargins left="0.7" right="0.7" top="0.75" bottom="0.75" header="0.3" footer="0.3"/>
  <pageSetup paperSize="9" scale="32" orientation="portrait" r:id="rId1"/>
  <rowBreaks count="2" manualBreakCount="2">
    <brk id="66" max="21" man="1"/>
    <brk id="197" max="21"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quarter" xr:uid="{00000000-0002-0000-0400-000000000000}">
          <x14:formula1>
            <xm:f>Dates!$A$2:$A$113</xm:f>
          </x14:formula1>
          <xm:sqref>G3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61306-3676-4825-BD22-F68BB905E939}">
  <dimension ref="A1:AZ100"/>
  <sheetViews>
    <sheetView zoomScale="80" zoomScaleNormal="80" workbookViewId="0">
      <selection activeCell="B20" sqref="B20"/>
    </sheetView>
  </sheetViews>
  <sheetFormatPr defaultColWidth="7.90625" defaultRowHeight="13"/>
  <cols>
    <col min="1" max="1" width="3.08984375" style="249" customWidth="1"/>
    <col min="2" max="16384" width="7.90625" style="249"/>
  </cols>
  <sheetData>
    <row r="1" spans="1:52" s="242" customFormat="1">
      <c r="A1" s="240"/>
      <c r="B1" s="241"/>
      <c r="C1" s="241"/>
      <c r="D1" s="241"/>
      <c r="E1" s="241"/>
      <c r="F1" s="241"/>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s="241"/>
      <c r="AG1" s="241"/>
      <c r="AH1" s="241"/>
      <c r="AI1" s="241"/>
      <c r="AJ1" s="241"/>
      <c r="AK1" s="241"/>
      <c r="AL1" s="241"/>
      <c r="AM1" s="241"/>
      <c r="AN1" s="241"/>
      <c r="AO1" s="241"/>
      <c r="AP1" s="241"/>
      <c r="AQ1" s="241"/>
      <c r="AR1" s="241"/>
      <c r="AS1" s="241"/>
      <c r="AT1" s="241"/>
      <c r="AU1" s="241"/>
      <c r="AV1" s="241"/>
      <c r="AW1" s="241"/>
      <c r="AX1" s="241"/>
      <c r="AY1" s="241"/>
      <c r="AZ1" s="241"/>
    </row>
    <row r="2" spans="1:52" s="242" customFormat="1" ht="54.75" customHeight="1">
      <c r="A2" s="241"/>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241"/>
      <c r="AM2" s="241"/>
      <c r="AN2" s="241"/>
      <c r="AO2" s="241"/>
      <c r="AP2" s="241"/>
      <c r="AQ2" s="241"/>
      <c r="AR2" s="241"/>
      <c r="AS2" s="241"/>
      <c r="AT2" s="241"/>
      <c r="AU2" s="241"/>
      <c r="AV2" s="241"/>
      <c r="AW2" s="241"/>
      <c r="AX2" s="241"/>
      <c r="AY2" s="241"/>
      <c r="AZ2" s="241"/>
    </row>
    <row r="3" spans="1:52" s="242" customFormat="1">
      <c r="A3" s="240"/>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c r="AF3" s="241"/>
      <c r="AG3" s="241"/>
      <c r="AH3" s="241"/>
      <c r="AI3" s="241"/>
      <c r="AJ3" s="241"/>
      <c r="AK3" s="241"/>
      <c r="AL3" s="241"/>
      <c r="AM3" s="241"/>
      <c r="AN3" s="241"/>
      <c r="AO3" s="241"/>
      <c r="AP3" s="241"/>
      <c r="AQ3" s="241"/>
      <c r="AR3" s="241"/>
      <c r="AS3" s="241"/>
      <c r="AT3" s="241"/>
      <c r="AU3" s="241"/>
      <c r="AV3" s="241"/>
      <c r="AW3" s="241"/>
      <c r="AX3" s="241"/>
      <c r="AY3" s="241"/>
      <c r="AZ3" s="241"/>
    </row>
    <row r="4" spans="1:52" s="244" customFormat="1">
      <c r="A4" s="243"/>
      <c r="B4" s="243"/>
      <c r="C4" s="243"/>
      <c r="D4" s="243"/>
      <c r="E4" s="243"/>
      <c r="F4" s="243"/>
      <c r="G4" s="243"/>
      <c r="H4" s="243"/>
      <c r="I4" s="243"/>
      <c r="J4" s="243"/>
      <c r="K4" s="243"/>
      <c r="L4" s="243"/>
      <c r="M4" s="243"/>
      <c r="N4" s="243"/>
      <c r="O4" s="243"/>
      <c r="P4" s="243"/>
      <c r="Q4" s="243"/>
      <c r="R4" s="243"/>
      <c r="S4" s="243"/>
      <c r="T4" s="243"/>
      <c r="U4" s="243"/>
      <c r="V4" s="243"/>
      <c r="W4" s="243"/>
      <c r="X4" s="243"/>
      <c r="Y4" s="243"/>
      <c r="Z4" s="243"/>
      <c r="AA4" s="243"/>
      <c r="AB4" s="243"/>
      <c r="AC4" s="243"/>
      <c r="AD4" s="243"/>
      <c r="AE4" s="243"/>
      <c r="AF4" s="243"/>
      <c r="AG4" s="243"/>
      <c r="AH4" s="243"/>
      <c r="AI4" s="243"/>
      <c r="AJ4" s="243"/>
      <c r="AK4" s="243"/>
      <c r="AL4" s="243"/>
      <c r="AM4" s="243"/>
      <c r="AN4" s="243"/>
      <c r="AO4" s="243"/>
      <c r="AP4" s="243"/>
      <c r="AQ4" s="243"/>
      <c r="AR4" s="243"/>
      <c r="AS4" s="243"/>
      <c r="AT4" s="243"/>
      <c r="AU4" s="243"/>
      <c r="AV4" s="243"/>
      <c r="AW4" s="243"/>
      <c r="AX4" s="243"/>
      <c r="AY4" s="243"/>
      <c r="AZ4" s="243"/>
    </row>
    <row r="5" spans="1:52" s="244" customFormat="1">
      <c r="A5" s="243"/>
      <c r="B5" s="243"/>
      <c r="C5" s="243"/>
      <c r="D5" s="245"/>
      <c r="E5" s="245"/>
      <c r="F5" s="245"/>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c r="AF5" s="245"/>
      <c r="AG5" s="245"/>
      <c r="AH5" s="245"/>
      <c r="AI5" s="245"/>
      <c r="AJ5" s="245"/>
      <c r="AK5" s="245"/>
      <c r="AL5" s="245"/>
      <c r="AM5" s="245"/>
      <c r="AN5" s="245"/>
      <c r="AO5" s="245"/>
      <c r="AP5" s="245"/>
      <c r="AQ5" s="245"/>
      <c r="AR5" s="245"/>
      <c r="AS5" s="245"/>
      <c r="AT5" s="245"/>
      <c r="AU5" s="245"/>
      <c r="AV5" s="245"/>
      <c r="AW5" s="245"/>
      <c r="AX5" s="245"/>
      <c r="AY5" s="245"/>
      <c r="AZ5" s="245"/>
    </row>
    <row r="6" spans="1:52" s="244" customFormat="1">
      <c r="A6" s="243"/>
      <c r="B6" s="243"/>
      <c r="C6" s="243"/>
      <c r="D6" s="245"/>
      <c r="E6" s="245"/>
      <c r="F6" s="245"/>
      <c r="G6" s="245"/>
      <c r="H6" s="245"/>
      <c r="I6" s="245"/>
      <c r="J6" s="245"/>
      <c r="K6" s="245"/>
      <c r="L6" s="245"/>
      <c r="M6" s="245"/>
      <c r="N6" s="245"/>
      <c r="O6" s="245"/>
      <c r="P6" s="245"/>
      <c r="Q6" s="245"/>
      <c r="R6" s="245"/>
      <c r="S6" s="245"/>
      <c r="T6" s="245"/>
      <c r="U6" s="245"/>
      <c r="V6" s="245"/>
      <c r="W6" s="245"/>
      <c r="X6" s="245"/>
      <c r="Y6" s="245"/>
      <c r="Z6" s="245"/>
      <c r="AA6" s="245"/>
      <c r="AB6" s="245"/>
      <c r="AC6" s="245"/>
      <c r="AD6" s="245"/>
      <c r="AE6" s="245"/>
      <c r="AF6" s="245"/>
      <c r="AG6" s="245"/>
      <c r="AH6" s="245"/>
      <c r="AI6" s="245"/>
      <c r="AJ6" s="245"/>
      <c r="AK6" s="245"/>
      <c r="AL6" s="245"/>
      <c r="AM6" s="245"/>
      <c r="AN6" s="245"/>
      <c r="AO6" s="245"/>
      <c r="AP6" s="245"/>
      <c r="AQ6" s="245"/>
      <c r="AR6" s="245"/>
      <c r="AS6" s="245"/>
      <c r="AT6" s="245"/>
      <c r="AU6" s="245"/>
      <c r="AV6" s="245"/>
      <c r="AW6" s="245"/>
      <c r="AX6" s="245"/>
      <c r="AY6" s="245"/>
      <c r="AZ6" s="245"/>
    </row>
    <row r="7" spans="1:52" s="244" customFormat="1" ht="15.5">
      <c r="A7" s="243"/>
      <c r="B7" s="246" t="s">
        <v>353</v>
      </c>
      <c r="C7" s="243"/>
      <c r="D7" s="245"/>
      <c r="E7" s="245"/>
      <c r="F7" s="245"/>
      <c r="G7" s="245"/>
      <c r="H7" s="245"/>
      <c r="I7" s="245"/>
      <c r="J7" s="245"/>
      <c r="K7" s="245"/>
      <c r="L7" s="245"/>
      <c r="M7" s="245"/>
      <c r="N7" s="245"/>
      <c r="O7" s="245"/>
      <c r="P7" s="245"/>
      <c r="Q7" s="245"/>
      <c r="R7" s="245"/>
      <c r="S7" s="245"/>
      <c r="T7" s="245"/>
      <c r="U7" s="245"/>
      <c r="V7" s="245"/>
      <c r="W7" s="245"/>
      <c r="X7" s="245"/>
      <c r="Y7" s="245"/>
      <c r="Z7" s="245"/>
      <c r="AA7" s="245"/>
      <c r="AB7" s="245"/>
      <c r="AC7" s="245"/>
      <c r="AD7" s="245"/>
      <c r="AE7" s="245"/>
      <c r="AF7" s="245"/>
      <c r="AG7" s="245"/>
      <c r="AH7" s="245"/>
      <c r="AI7" s="245"/>
      <c r="AJ7" s="245"/>
      <c r="AK7" s="245"/>
      <c r="AL7" s="245"/>
      <c r="AM7" s="245"/>
      <c r="AN7" s="245"/>
      <c r="AO7" s="245"/>
      <c r="AP7" s="245"/>
      <c r="AQ7" s="245"/>
      <c r="AR7" s="245"/>
      <c r="AS7" s="245"/>
      <c r="AT7" s="245"/>
      <c r="AU7" s="245"/>
      <c r="AV7" s="245"/>
      <c r="AW7" s="245"/>
      <c r="AX7" s="245"/>
      <c r="AY7" s="245"/>
      <c r="AZ7" s="245"/>
    </row>
    <row r="8" spans="1:52" s="244" customFormat="1">
      <c r="A8" s="243"/>
      <c r="B8" s="243"/>
      <c r="C8" s="247"/>
      <c r="D8" s="247"/>
      <c r="E8" s="247"/>
      <c r="F8" s="247"/>
      <c r="G8" s="247"/>
      <c r="H8" s="247"/>
      <c r="I8" s="247"/>
      <c r="J8" s="247"/>
      <c r="K8" s="247"/>
      <c r="L8" s="247"/>
      <c r="M8" s="247"/>
      <c r="N8" s="247"/>
      <c r="O8" s="247"/>
      <c r="P8" s="247"/>
      <c r="Q8" s="247"/>
      <c r="R8" s="247"/>
      <c r="S8" s="247"/>
      <c r="T8" s="247"/>
      <c r="U8" s="247"/>
      <c r="V8" s="247"/>
      <c r="W8" s="247"/>
      <c r="X8" s="247"/>
      <c r="Y8" s="247"/>
      <c r="Z8" s="247"/>
      <c r="AA8" s="247"/>
      <c r="AB8" s="247"/>
      <c r="AC8" s="247"/>
      <c r="AD8" s="247"/>
      <c r="AE8" s="247"/>
      <c r="AF8" s="247"/>
      <c r="AG8" s="247"/>
      <c r="AH8" s="247"/>
      <c r="AI8" s="247"/>
      <c r="AJ8" s="247"/>
      <c r="AK8" s="247"/>
      <c r="AL8" s="247"/>
      <c r="AM8" s="247"/>
      <c r="AN8" s="247"/>
      <c r="AO8" s="247"/>
      <c r="AP8" s="247"/>
      <c r="AQ8" s="247"/>
      <c r="AR8" s="247"/>
      <c r="AS8" s="247"/>
      <c r="AT8" s="247"/>
      <c r="AU8" s="247"/>
      <c r="AV8" s="247"/>
      <c r="AW8" s="247"/>
      <c r="AX8" s="247"/>
      <c r="AY8" s="247"/>
      <c r="AZ8" s="247"/>
    </row>
    <row r="9" spans="1:52">
      <c r="A9" s="248"/>
      <c r="B9" s="248"/>
      <c r="C9" s="248"/>
      <c r="D9" s="248"/>
      <c r="E9" s="248"/>
      <c r="F9" s="248"/>
      <c r="G9" s="248"/>
      <c r="H9" s="248"/>
      <c r="I9" s="248"/>
      <c r="J9" s="248"/>
      <c r="K9" s="248"/>
      <c r="L9" s="248"/>
      <c r="M9" s="248"/>
      <c r="N9" s="248"/>
      <c r="O9" s="248"/>
      <c r="P9" s="248"/>
      <c r="Q9" s="248"/>
      <c r="R9" s="248"/>
      <c r="S9" s="248"/>
      <c r="T9" s="248"/>
      <c r="U9" s="248"/>
      <c r="V9" s="248"/>
      <c r="W9" s="248"/>
      <c r="X9" s="248"/>
      <c r="Y9" s="248"/>
      <c r="Z9" s="248"/>
      <c r="AA9" s="248"/>
      <c r="AB9" s="248"/>
      <c r="AC9" s="248"/>
      <c r="AD9" s="248"/>
      <c r="AE9" s="248"/>
      <c r="AF9" s="248"/>
      <c r="AG9" s="248"/>
      <c r="AH9" s="248"/>
      <c r="AI9" s="248"/>
      <c r="AJ9" s="248"/>
      <c r="AK9" s="248"/>
      <c r="AL9" s="248"/>
      <c r="AM9" s="248"/>
      <c r="AN9" s="248"/>
      <c r="AO9" s="248"/>
      <c r="AP9" s="248"/>
      <c r="AQ9" s="248"/>
      <c r="AR9" s="248"/>
      <c r="AS9" s="248"/>
      <c r="AT9" s="248"/>
      <c r="AU9" s="248"/>
      <c r="AV9" s="248"/>
      <c r="AW9" s="248"/>
      <c r="AX9" s="248"/>
      <c r="AY9" s="248"/>
      <c r="AZ9" s="248"/>
    </row>
    <row r="10" spans="1:52" ht="13.5" thickBot="1">
      <c r="A10" s="248"/>
      <c r="B10" s="250"/>
      <c r="C10" s="250"/>
      <c r="D10" s="250"/>
      <c r="E10" s="250"/>
      <c r="F10" s="250"/>
      <c r="G10" s="250"/>
      <c r="H10" s="250"/>
      <c r="I10" s="250"/>
      <c r="J10" s="250"/>
      <c r="K10" s="250"/>
      <c r="L10" s="250"/>
      <c r="M10" s="250"/>
      <c r="N10" s="250"/>
      <c r="O10" s="250"/>
      <c r="P10" s="250"/>
      <c r="Q10" s="250"/>
      <c r="R10" s="250"/>
      <c r="S10" s="250"/>
      <c r="T10" s="250"/>
      <c r="U10" s="250"/>
      <c r="V10" s="250"/>
      <c r="W10" s="250"/>
      <c r="X10" s="250"/>
      <c r="Y10" s="250"/>
      <c r="Z10" s="250"/>
      <c r="AA10" s="250"/>
      <c r="AB10" s="250"/>
      <c r="AC10" s="250"/>
      <c r="AD10" s="250"/>
      <c r="AE10" s="250"/>
      <c r="AF10" s="250"/>
      <c r="AG10" s="250"/>
      <c r="AH10" s="250"/>
      <c r="AI10" s="250"/>
      <c r="AJ10" s="250"/>
      <c r="AK10" s="250"/>
      <c r="AL10" s="250"/>
      <c r="AM10" s="250"/>
      <c r="AN10" s="250"/>
      <c r="AO10" s="250"/>
      <c r="AP10" s="250"/>
      <c r="AQ10" s="250"/>
      <c r="AR10" s="250"/>
      <c r="AS10" s="250"/>
      <c r="AT10" s="250"/>
      <c r="AU10" s="250"/>
      <c r="AV10" s="250"/>
      <c r="AW10" s="250"/>
      <c r="AX10" s="250"/>
      <c r="AY10" s="250"/>
      <c r="AZ10" s="250"/>
    </row>
    <row r="11" spans="1:52" ht="13.5" thickTop="1">
      <c r="A11" s="248"/>
      <c r="B11" s="251"/>
      <c r="C11" s="252"/>
      <c r="D11" s="253"/>
      <c r="E11" s="253"/>
      <c r="F11" s="251"/>
      <c r="G11" s="252"/>
      <c r="H11" s="253"/>
      <c r="I11" s="248"/>
      <c r="J11" s="251"/>
      <c r="K11" s="254"/>
      <c r="L11" s="254"/>
      <c r="M11" s="254"/>
      <c r="N11" s="254"/>
      <c r="O11" s="254"/>
      <c r="P11" s="254"/>
      <c r="Q11" s="254"/>
      <c r="R11" s="254"/>
      <c r="S11" s="254"/>
      <c r="T11" s="254"/>
      <c r="U11" s="254"/>
      <c r="V11" s="254"/>
      <c r="W11" s="254"/>
      <c r="X11" s="254"/>
      <c r="Y11" s="254"/>
      <c r="Z11" s="254"/>
      <c r="AA11" s="254"/>
      <c r="AB11" s="254"/>
      <c r="AC11" s="254"/>
      <c r="AD11" s="254"/>
      <c r="AE11" s="254"/>
      <c r="AF11" s="254"/>
      <c r="AG11" s="254"/>
      <c r="AH11" s="254"/>
      <c r="AI11" s="254"/>
      <c r="AJ11" s="254"/>
      <c r="AK11" s="254"/>
      <c r="AL11" s="254"/>
      <c r="AM11" s="254"/>
      <c r="AN11" s="254"/>
      <c r="AO11" s="254"/>
      <c r="AP11" s="254"/>
      <c r="AQ11" s="254"/>
      <c r="AR11" s="254"/>
      <c r="AS11" s="254"/>
      <c r="AT11" s="254"/>
      <c r="AU11" s="254"/>
      <c r="AV11" s="254"/>
      <c r="AW11" s="254"/>
      <c r="AX11" s="254"/>
      <c r="AY11" s="254"/>
      <c r="AZ11" s="254"/>
    </row>
    <row r="12" spans="1:52">
      <c r="A12" s="248"/>
      <c r="B12" s="255" t="s">
        <v>354</v>
      </c>
      <c r="C12" s="256"/>
      <c r="D12" s="256"/>
      <c r="E12" s="256"/>
      <c r="F12" s="256"/>
      <c r="G12" s="256"/>
      <c r="H12" s="256"/>
      <c r="I12" s="256"/>
      <c r="J12" s="256"/>
      <c r="K12" s="256"/>
      <c r="L12" s="253"/>
      <c r="M12" s="257"/>
      <c r="N12" s="258"/>
      <c r="O12" s="258"/>
      <c r="P12" s="258"/>
      <c r="Q12" s="258"/>
      <c r="R12" s="258"/>
      <c r="S12" s="258"/>
      <c r="T12" s="258"/>
      <c r="U12" s="258"/>
      <c r="V12" s="258"/>
      <c r="W12" s="258"/>
      <c r="X12" s="258"/>
      <c r="Y12" s="258"/>
      <c r="Z12" s="258"/>
      <c r="AA12" s="258"/>
      <c r="AB12" s="258"/>
      <c r="AC12" s="258"/>
      <c r="AD12" s="258"/>
      <c r="AE12" s="258"/>
      <c r="AF12" s="258"/>
      <c r="AG12" s="258"/>
      <c r="AH12" s="258"/>
      <c r="AI12" s="258"/>
      <c r="AJ12" s="258"/>
      <c r="AK12" s="258"/>
      <c r="AL12" s="258"/>
      <c r="AM12" s="258"/>
      <c r="AN12" s="258"/>
      <c r="AO12" s="258"/>
      <c r="AP12" s="258"/>
      <c r="AQ12" s="258"/>
      <c r="AR12" s="258"/>
      <c r="AS12" s="258"/>
      <c r="AT12" s="258"/>
      <c r="AU12" s="258"/>
      <c r="AV12" s="258"/>
      <c r="AW12" s="258"/>
      <c r="AX12" s="258"/>
      <c r="AY12" s="258"/>
      <c r="AZ12" s="258"/>
    </row>
    <row r="13" spans="1:52">
      <c r="A13" s="248"/>
      <c r="B13" s="255"/>
      <c r="C13" s="256"/>
      <c r="D13" s="256"/>
      <c r="E13" s="256"/>
      <c r="F13" s="256"/>
      <c r="G13" s="256"/>
      <c r="H13" s="256"/>
      <c r="I13" s="256"/>
      <c r="J13" s="256"/>
      <c r="K13" s="256"/>
      <c r="L13" s="253"/>
      <c r="M13" s="257"/>
      <c r="N13" s="258"/>
      <c r="O13" s="258"/>
      <c r="P13" s="258"/>
      <c r="Q13" s="258"/>
      <c r="R13" s="258"/>
      <c r="S13" s="258"/>
      <c r="T13" s="258"/>
      <c r="U13" s="258"/>
      <c r="V13" s="258"/>
      <c r="W13" s="258"/>
      <c r="X13" s="258"/>
      <c r="Y13" s="258"/>
      <c r="Z13" s="258"/>
      <c r="AA13" s="258"/>
      <c r="AB13" s="258"/>
      <c r="AC13" s="258"/>
      <c r="AD13" s="258"/>
      <c r="AE13" s="258"/>
      <c r="AF13" s="258"/>
      <c r="AG13" s="258"/>
      <c r="AH13" s="258"/>
      <c r="AI13" s="258"/>
      <c r="AJ13" s="258"/>
      <c r="AK13" s="258"/>
      <c r="AL13" s="258"/>
      <c r="AM13" s="258"/>
      <c r="AN13" s="258"/>
      <c r="AO13" s="258"/>
      <c r="AP13" s="258"/>
      <c r="AQ13" s="258"/>
      <c r="AR13" s="258"/>
      <c r="AS13" s="258"/>
      <c r="AT13" s="258"/>
      <c r="AU13" s="258"/>
      <c r="AV13" s="258"/>
      <c r="AW13" s="258"/>
      <c r="AX13" s="258"/>
      <c r="AY13" s="258"/>
      <c r="AZ13" s="258"/>
    </row>
    <row r="14" spans="1:52">
      <c r="A14" s="248"/>
      <c r="B14" s="255" t="s">
        <v>355</v>
      </c>
      <c r="C14" s="256"/>
      <c r="D14" s="256"/>
      <c r="E14" s="256"/>
      <c r="F14" s="256"/>
      <c r="G14" s="256"/>
      <c r="H14" s="256"/>
      <c r="I14" s="256"/>
      <c r="J14" s="256"/>
      <c r="K14" s="256"/>
      <c r="L14" s="253"/>
      <c r="M14" s="259"/>
      <c r="N14" s="259"/>
      <c r="O14" s="259"/>
      <c r="P14" s="259"/>
      <c r="Q14" s="259"/>
      <c r="R14" s="259"/>
      <c r="S14" s="259"/>
      <c r="T14" s="259"/>
      <c r="U14" s="259"/>
      <c r="V14" s="259"/>
      <c r="W14" s="259"/>
      <c r="X14" s="259"/>
      <c r="Y14" s="259"/>
      <c r="Z14" s="259"/>
      <c r="AA14" s="259"/>
      <c r="AB14" s="259"/>
      <c r="AC14" s="259"/>
      <c r="AD14" s="259"/>
      <c r="AE14" s="259"/>
      <c r="AF14" s="259"/>
      <c r="AG14" s="259"/>
      <c r="AH14" s="259"/>
      <c r="AI14" s="259"/>
      <c r="AJ14" s="259"/>
      <c r="AK14" s="259"/>
      <c r="AL14" s="259"/>
      <c r="AM14" s="259"/>
      <c r="AN14" s="259"/>
      <c r="AO14" s="259"/>
      <c r="AP14" s="259"/>
      <c r="AQ14" s="259"/>
      <c r="AR14" s="259"/>
      <c r="AS14" s="259"/>
      <c r="AT14" s="259"/>
      <c r="AU14" s="259"/>
      <c r="AV14" s="259"/>
      <c r="AW14" s="259"/>
      <c r="AX14" s="259"/>
      <c r="AY14" s="259"/>
      <c r="AZ14" s="259"/>
    </row>
    <row r="15" spans="1:52">
      <c r="A15" s="248"/>
      <c r="B15" s="255"/>
      <c r="C15" s="256"/>
      <c r="D15" s="256"/>
      <c r="E15" s="256"/>
      <c r="F15" s="256"/>
      <c r="G15" s="256"/>
      <c r="H15" s="256"/>
      <c r="I15" s="256"/>
      <c r="J15" s="256"/>
      <c r="K15" s="256"/>
      <c r="L15" s="253"/>
      <c r="M15" s="259"/>
      <c r="N15" s="259"/>
      <c r="O15" s="259"/>
      <c r="P15" s="259"/>
      <c r="Q15" s="259"/>
      <c r="R15" s="259"/>
      <c r="S15" s="259"/>
      <c r="T15" s="259"/>
      <c r="U15" s="259"/>
      <c r="V15" s="259"/>
      <c r="W15" s="259"/>
      <c r="X15" s="259"/>
      <c r="Y15" s="259"/>
      <c r="Z15" s="259"/>
      <c r="AA15" s="259"/>
      <c r="AB15" s="259"/>
      <c r="AC15" s="259"/>
      <c r="AD15" s="259"/>
      <c r="AE15" s="259"/>
      <c r="AF15" s="259"/>
      <c r="AG15" s="259"/>
      <c r="AH15" s="259"/>
      <c r="AI15" s="259"/>
      <c r="AJ15" s="259"/>
      <c r="AK15" s="259"/>
      <c r="AL15" s="259"/>
      <c r="AM15" s="259"/>
      <c r="AN15" s="259"/>
      <c r="AO15" s="259"/>
      <c r="AP15" s="259"/>
      <c r="AQ15" s="259"/>
      <c r="AR15" s="259"/>
      <c r="AS15" s="259"/>
      <c r="AT15" s="259"/>
      <c r="AU15" s="259"/>
      <c r="AV15" s="259"/>
      <c r="AW15" s="259"/>
      <c r="AX15" s="259"/>
      <c r="AY15" s="259"/>
      <c r="AZ15" s="259"/>
    </row>
    <row r="16" spans="1:52">
      <c r="A16" s="248"/>
      <c r="B16" s="255" t="s">
        <v>356</v>
      </c>
      <c r="C16" s="256"/>
      <c r="D16" s="256"/>
      <c r="E16" s="256"/>
      <c r="F16" s="256"/>
      <c r="G16" s="256"/>
      <c r="H16" s="256"/>
      <c r="I16" s="256"/>
      <c r="J16" s="256"/>
      <c r="K16" s="256"/>
      <c r="L16" s="253"/>
      <c r="M16" s="259"/>
      <c r="N16" s="259"/>
      <c r="O16" s="259"/>
      <c r="P16" s="259"/>
      <c r="Q16" s="259"/>
      <c r="R16" s="259"/>
      <c r="S16" s="259"/>
      <c r="T16" s="259"/>
      <c r="U16" s="259"/>
      <c r="V16" s="259"/>
      <c r="W16" s="259"/>
      <c r="X16" s="259"/>
      <c r="Y16" s="259"/>
      <c r="Z16" s="259"/>
      <c r="AA16" s="259"/>
      <c r="AB16" s="259"/>
      <c r="AC16" s="259"/>
      <c r="AD16" s="259"/>
      <c r="AE16" s="259"/>
      <c r="AF16" s="259"/>
      <c r="AG16" s="259"/>
      <c r="AH16" s="259"/>
      <c r="AI16" s="259"/>
      <c r="AJ16" s="259"/>
      <c r="AK16" s="259"/>
      <c r="AL16" s="259"/>
      <c r="AM16" s="259"/>
      <c r="AN16" s="259"/>
      <c r="AO16" s="259"/>
      <c r="AP16" s="259"/>
      <c r="AQ16" s="259"/>
      <c r="AR16" s="259"/>
      <c r="AS16" s="259"/>
      <c r="AT16" s="259"/>
      <c r="AU16" s="259"/>
      <c r="AV16" s="259"/>
      <c r="AW16" s="259"/>
      <c r="AX16" s="259"/>
      <c r="AY16" s="259"/>
      <c r="AZ16" s="259"/>
    </row>
    <row r="17" spans="1:52">
      <c r="A17" s="248"/>
      <c r="B17" s="255"/>
      <c r="C17" s="256"/>
      <c r="D17" s="256"/>
      <c r="E17" s="256"/>
      <c r="F17" s="256"/>
      <c r="G17" s="256"/>
      <c r="H17" s="256"/>
      <c r="I17" s="256"/>
      <c r="J17" s="256"/>
      <c r="K17" s="256"/>
      <c r="L17" s="253"/>
      <c r="M17" s="259"/>
      <c r="N17" s="259"/>
      <c r="O17" s="259"/>
      <c r="P17" s="259"/>
      <c r="Q17" s="259"/>
      <c r="R17" s="259"/>
      <c r="S17" s="259"/>
      <c r="T17" s="259"/>
      <c r="U17" s="259"/>
      <c r="V17" s="259"/>
      <c r="W17" s="259"/>
      <c r="X17" s="259"/>
      <c r="Y17" s="259"/>
      <c r="Z17" s="259"/>
      <c r="AA17" s="259"/>
      <c r="AB17" s="259"/>
      <c r="AC17" s="259"/>
      <c r="AD17" s="259"/>
      <c r="AE17" s="259"/>
      <c r="AF17" s="259"/>
      <c r="AG17" s="259"/>
      <c r="AH17" s="259"/>
      <c r="AI17" s="259"/>
      <c r="AJ17" s="259"/>
      <c r="AK17" s="259"/>
      <c r="AL17" s="259"/>
      <c r="AM17" s="259"/>
      <c r="AN17" s="259"/>
      <c r="AO17" s="259"/>
      <c r="AP17" s="259"/>
      <c r="AQ17" s="259"/>
      <c r="AR17" s="259"/>
      <c r="AS17" s="259"/>
      <c r="AT17" s="259"/>
      <c r="AU17" s="259"/>
      <c r="AV17" s="259"/>
      <c r="AW17" s="259"/>
      <c r="AX17" s="259"/>
      <c r="AY17" s="259"/>
      <c r="AZ17" s="259"/>
    </row>
    <row r="18" spans="1:52">
      <c r="A18" s="248"/>
      <c r="B18" s="255" t="s">
        <v>357</v>
      </c>
      <c r="C18" s="256"/>
      <c r="D18" s="256"/>
      <c r="E18" s="256"/>
      <c r="F18" s="256"/>
      <c r="G18" s="256"/>
      <c r="H18" s="256"/>
      <c r="I18" s="256"/>
      <c r="J18" s="256"/>
      <c r="K18" s="256"/>
      <c r="L18" s="253"/>
      <c r="M18" s="260"/>
      <c r="N18" s="260"/>
      <c r="O18" s="260"/>
      <c r="P18" s="260"/>
      <c r="Q18" s="260"/>
      <c r="R18" s="260"/>
      <c r="S18" s="260"/>
      <c r="T18" s="260"/>
      <c r="U18" s="260"/>
      <c r="V18" s="260"/>
      <c r="W18" s="260"/>
      <c r="X18" s="260"/>
      <c r="Y18" s="260"/>
      <c r="Z18" s="260"/>
      <c r="AA18" s="260"/>
      <c r="AB18" s="260"/>
      <c r="AC18" s="260"/>
      <c r="AD18" s="260"/>
      <c r="AE18" s="260"/>
      <c r="AF18" s="260"/>
      <c r="AG18" s="260"/>
      <c r="AH18" s="260"/>
      <c r="AI18" s="260"/>
      <c r="AJ18" s="260"/>
      <c r="AK18" s="260"/>
      <c r="AL18" s="260"/>
      <c r="AM18" s="260"/>
      <c r="AN18" s="260"/>
      <c r="AO18" s="260"/>
      <c r="AP18" s="260"/>
      <c r="AQ18" s="260"/>
      <c r="AR18" s="260"/>
      <c r="AS18" s="260"/>
      <c r="AT18" s="260"/>
      <c r="AU18" s="260"/>
      <c r="AV18" s="260"/>
      <c r="AW18" s="260"/>
      <c r="AX18" s="260"/>
      <c r="AY18" s="260"/>
      <c r="AZ18" s="260"/>
    </row>
    <row r="19" spans="1:52">
      <c r="A19" s="248"/>
      <c r="B19" s="255"/>
      <c r="C19" s="256"/>
      <c r="D19" s="256"/>
      <c r="E19" s="256"/>
      <c r="F19" s="256"/>
      <c r="G19" s="256"/>
      <c r="H19" s="256"/>
      <c r="I19" s="256"/>
      <c r="J19" s="256"/>
      <c r="K19" s="256"/>
      <c r="L19" s="253"/>
      <c r="M19" s="260"/>
      <c r="N19" s="260"/>
      <c r="O19" s="260"/>
      <c r="P19" s="260"/>
      <c r="Q19" s="260"/>
      <c r="R19" s="260"/>
      <c r="S19" s="260"/>
      <c r="T19" s="260"/>
      <c r="U19" s="260"/>
      <c r="V19" s="260"/>
      <c r="W19" s="260"/>
      <c r="X19" s="260"/>
      <c r="Y19" s="260"/>
      <c r="Z19" s="260"/>
      <c r="AA19" s="260"/>
      <c r="AB19" s="260"/>
      <c r="AC19" s="260"/>
      <c r="AD19" s="260"/>
      <c r="AE19" s="260"/>
      <c r="AF19" s="260"/>
      <c r="AG19" s="260"/>
      <c r="AH19" s="260"/>
      <c r="AI19" s="260"/>
      <c r="AJ19" s="260"/>
      <c r="AK19" s="260"/>
      <c r="AL19" s="260"/>
      <c r="AM19" s="260"/>
      <c r="AN19" s="260"/>
      <c r="AO19" s="260"/>
      <c r="AP19" s="260"/>
      <c r="AQ19" s="260"/>
      <c r="AR19" s="260"/>
      <c r="AS19" s="260"/>
      <c r="AT19" s="260"/>
      <c r="AU19" s="260"/>
      <c r="AV19" s="260"/>
      <c r="AW19" s="260"/>
      <c r="AX19" s="260"/>
      <c r="AY19" s="260"/>
      <c r="AZ19" s="260"/>
    </row>
    <row r="20" spans="1:52">
      <c r="A20" s="248"/>
      <c r="B20" s="255" t="s">
        <v>469</v>
      </c>
      <c r="C20" s="256"/>
      <c r="D20" s="256"/>
      <c r="E20" s="256"/>
      <c r="F20" s="256"/>
      <c r="G20" s="256"/>
      <c r="H20" s="256"/>
      <c r="I20" s="256"/>
      <c r="J20" s="256"/>
      <c r="K20" s="256"/>
      <c r="L20" s="253"/>
      <c r="M20" s="259"/>
      <c r="N20" s="259"/>
      <c r="O20" s="259"/>
      <c r="P20" s="259"/>
      <c r="Q20" s="259"/>
      <c r="R20" s="259"/>
      <c r="S20" s="259"/>
      <c r="T20" s="259"/>
      <c r="U20" s="259"/>
      <c r="V20" s="259"/>
      <c r="W20" s="259"/>
      <c r="X20" s="259"/>
      <c r="Y20" s="259"/>
      <c r="Z20" s="259"/>
      <c r="AA20" s="259"/>
      <c r="AB20" s="259"/>
      <c r="AC20" s="259"/>
      <c r="AD20" s="259"/>
      <c r="AE20" s="259"/>
      <c r="AF20" s="259"/>
      <c r="AG20" s="259"/>
      <c r="AH20" s="259"/>
      <c r="AI20" s="259"/>
      <c r="AJ20" s="259"/>
      <c r="AK20" s="259"/>
      <c r="AL20" s="259"/>
      <c r="AM20" s="259"/>
      <c r="AN20" s="259"/>
      <c r="AO20" s="259"/>
      <c r="AP20" s="259"/>
      <c r="AQ20" s="259"/>
      <c r="AR20" s="259"/>
      <c r="AS20" s="259"/>
      <c r="AT20" s="259"/>
      <c r="AU20" s="259"/>
      <c r="AV20" s="259"/>
      <c r="AW20" s="259"/>
      <c r="AX20" s="259"/>
      <c r="AY20" s="259"/>
      <c r="AZ20" s="259"/>
    </row>
    <row r="21" spans="1:52">
      <c r="A21" s="248"/>
      <c r="B21" s="248"/>
      <c r="C21" s="251"/>
      <c r="D21" s="261"/>
      <c r="E21" s="261"/>
      <c r="F21" s="251"/>
      <c r="G21" s="252"/>
      <c r="H21" s="253"/>
      <c r="I21" s="248"/>
      <c r="J21" s="251"/>
      <c r="K21" s="252"/>
      <c r="L21" s="253"/>
      <c r="M21" s="262"/>
      <c r="N21" s="262"/>
      <c r="O21" s="262"/>
      <c r="P21" s="262"/>
      <c r="Q21" s="262"/>
      <c r="R21" s="262"/>
      <c r="S21" s="262"/>
      <c r="T21" s="262"/>
      <c r="U21" s="262"/>
      <c r="V21" s="262"/>
      <c r="W21" s="262"/>
      <c r="X21" s="262"/>
      <c r="Y21" s="262"/>
      <c r="Z21" s="262"/>
      <c r="AA21" s="262"/>
      <c r="AB21" s="262"/>
      <c r="AC21" s="262"/>
      <c r="AD21" s="262"/>
      <c r="AE21" s="262"/>
      <c r="AF21" s="262"/>
      <c r="AG21" s="262"/>
      <c r="AH21" s="262"/>
      <c r="AI21" s="262"/>
      <c r="AJ21" s="262"/>
      <c r="AK21" s="262"/>
      <c r="AL21" s="262"/>
      <c r="AM21" s="262"/>
      <c r="AN21" s="262"/>
      <c r="AO21" s="262"/>
      <c r="AP21" s="262"/>
      <c r="AQ21" s="262"/>
      <c r="AR21" s="262"/>
      <c r="AS21" s="262"/>
      <c r="AT21" s="262"/>
      <c r="AU21" s="262"/>
      <c r="AV21" s="262"/>
      <c r="AW21" s="262"/>
      <c r="AX21" s="262"/>
      <c r="AY21" s="262"/>
      <c r="AZ21" s="262"/>
    </row>
    <row r="22" spans="1:52">
      <c r="A22" s="248"/>
      <c r="B22" s="263" t="s">
        <v>358</v>
      </c>
      <c r="C22" s="252"/>
      <c r="D22" s="264"/>
      <c r="E22" s="264"/>
      <c r="F22" s="251"/>
      <c r="G22" s="252"/>
      <c r="H22" s="253"/>
      <c r="I22" s="248"/>
      <c r="J22" s="251"/>
      <c r="K22" s="252"/>
      <c r="L22" s="253"/>
      <c r="M22" s="265"/>
      <c r="N22" s="265"/>
      <c r="O22" s="265"/>
      <c r="P22" s="265"/>
      <c r="Q22" s="265"/>
      <c r="R22" s="265"/>
      <c r="S22" s="265"/>
      <c r="T22" s="265"/>
      <c r="U22" s="265"/>
      <c r="V22" s="265"/>
      <c r="W22" s="265"/>
      <c r="X22" s="265"/>
      <c r="Y22" s="265"/>
      <c r="Z22" s="265"/>
      <c r="AA22" s="265"/>
      <c r="AB22" s="265"/>
      <c r="AC22" s="265"/>
      <c r="AD22" s="265"/>
      <c r="AE22" s="265"/>
      <c r="AF22" s="265"/>
      <c r="AG22" s="265"/>
      <c r="AH22" s="265"/>
      <c r="AI22" s="265"/>
      <c r="AJ22" s="265"/>
      <c r="AK22" s="265"/>
      <c r="AL22" s="265"/>
      <c r="AM22" s="265"/>
      <c r="AN22" s="265"/>
      <c r="AO22" s="265"/>
      <c r="AP22" s="265"/>
      <c r="AQ22" s="265"/>
      <c r="AR22" s="265"/>
      <c r="AS22" s="265"/>
      <c r="AT22" s="265"/>
      <c r="AU22" s="265"/>
      <c r="AV22" s="265"/>
      <c r="AW22" s="265"/>
      <c r="AX22" s="265"/>
      <c r="AY22" s="265"/>
      <c r="AZ22" s="265"/>
    </row>
    <row r="23" spans="1:52">
      <c r="A23" s="248"/>
      <c r="B23" s="248" t="s">
        <v>400</v>
      </c>
      <c r="C23" s="252"/>
      <c r="D23" s="264"/>
      <c r="E23" s="264"/>
      <c r="F23" s="251"/>
      <c r="G23" s="252"/>
      <c r="H23" s="253"/>
      <c r="I23" s="248"/>
      <c r="J23" s="251"/>
      <c r="K23" s="252"/>
      <c r="L23" s="253"/>
      <c r="M23" s="262"/>
      <c r="N23" s="262"/>
      <c r="O23" s="262"/>
      <c r="P23" s="262"/>
      <c r="Q23" s="262"/>
      <c r="R23" s="262"/>
      <c r="S23" s="262"/>
      <c r="T23" s="262"/>
      <c r="U23" s="262"/>
      <c r="V23" s="262"/>
      <c r="W23" s="262"/>
      <c r="X23" s="262"/>
      <c r="Y23" s="262"/>
      <c r="Z23" s="262"/>
      <c r="AA23" s="262"/>
      <c r="AB23" s="262"/>
      <c r="AC23" s="262"/>
      <c r="AD23" s="262"/>
      <c r="AE23" s="262"/>
      <c r="AF23" s="262"/>
      <c r="AG23" s="262"/>
      <c r="AH23" s="262"/>
      <c r="AI23" s="262"/>
      <c r="AJ23" s="262"/>
      <c r="AK23" s="262"/>
      <c r="AL23" s="262"/>
      <c r="AM23" s="262"/>
      <c r="AN23" s="262"/>
      <c r="AO23" s="262"/>
      <c r="AP23" s="262"/>
      <c r="AQ23" s="262"/>
      <c r="AR23" s="262"/>
      <c r="AS23" s="262"/>
      <c r="AT23" s="262"/>
      <c r="AU23" s="262"/>
      <c r="AV23" s="262"/>
      <c r="AW23" s="262"/>
      <c r="AX23" s="262"/>
      <c r="AY23" s="262"/>
      <c r="AZ23" s="262"/>
    </row>
    <row r="24" spans="1:52">
      <c r="A24" s="248"/>
      <c r="B24" s="248"/>
      <c r="C24" s="252"/>
      <c r="D24" s="261"/>
      <c r="E24" s="261"/>
      <c r="F24" s="251"/>
      <c r="G24" s="252"/>
      <c r="H24" s="253"/>
      <c r="I24" s="248"/>
      <c r="J24" s="251"/>
      <c r="K24" s="252"/>
      <c r="L24" s="253"/>
      <c r="M24" s="262"/>
      <c r="N24" s="262"/>
      <c r="O24" s="262"/>
      <c r="P24" s="262"/>
      <c r="Q24" s="262"/>
      <c r="R24" s="262"/>
      <c r="S24" s="262"/>
      <c r="T24" s="262"/>
      <c r="U24" s="262"/>
      <c r="V24" s="262"/>
      <c r="W24" s="262"/>
      <c r="X24" s="262"/>
      <c r="Y24" s="262"/>
      <c r="Z24" s="262"/>
      <c r="AA24" s="262"/>
      <c r="AB24" s="262"/>
      <c r="AC24" s="262"/>
      <c r="AD24" s="262"/>
      <c r="AE24" s="262"/>
      <c r="AF24" s="262"/>
      <c r="AG24" s="262"/>
      <c r="AH24" s="262"/>
      <c r="AI24" s="262"/>
      <c r="AJ24" s="262"/>
      <c r="AK24" s="262"/>
      <c r="AL24" s="262"/>
      <c r="AM24" s="262"/>
      <c r="AN24" s="262"/>
      <c r="AO24" s="262"/>
      <c r="AP24" s="262"/>
      <c r="AQ24" s="262"/>
      <c r="AR24" s="262"/>
      <c r="AS24" s="262"/>
      <c r="AT24" s="262"/>
      <c r="AU24" s="262"/>
      <c r="AV24" s="262"/>
      <c r="AW24" s="262"/>
      <c r="AX24" s="262"/>
      <c r="AY24" s="262"/>
      <c r="AZ24" s="262"/>
    </row>
    <row r="25" spans="1:52">
      <c r="A25" s="248"/>
      <c r="B25" s="263" t="s">
        <v>359</v>
      </c>
      <c r="C25" s="252"/>
      <c r="D25" s="264"/>
      <c r="E25" s="264"/>
      <c r="F25" s="251"/>
      <c r="G25" s="252"/>
      <c r="H25" s="253"/>
      <c r="I25" s="248"/>
      <c r="J25" s="251"/>
      <c r="K25" s="252"/>
      <c r="L25" s="253"/>
      <c r="M25" s="265"/>
      <c r="N25" s="265"/>
      <c r="O25" s="265"/>
      <c r="P25" s="265"/>
      <c r="Q25" s="265"/>
      <c r="R25" s="265"/>
      <c r="S25" s="265"/>
      <c r="T25" s="265"/>
      <c r="U25" s="265"/>
      <c r="V25" s="265"/>
      <c r="W25" s="265"/>
      <c r="X25" s="265"/>
      <c r="Y25" s="265"/>
      <c r="Z25" s="265"/>
      <c r="AA25" s="265"/>
      <c r="AB25" s="265"/>
      <c r="AC25" s="265"/>
      <c r="AD25" s="265"/>
      <c r="AE25" s="265"/>
      <c r="AF25" s="265"/>
      <c r="AG25" s="265"/>
      <c r="AH25" s="265"/>
      <c r="AI25" s="265"/>
      <c r="AJ25" s="265"/>
      <c r="AK25" s="265"/>
      <c r="AL25" s="265"/>
      <c r="AM25" s="265"/>
      <c r="AN25" s="265"/>
      <c r="AO25" s="265"/>
      <c r="AP25" s="265"/>
      <c r="AQ25" s="265"/>
      <c r="AR25" s="265"/>
      <c r="AS25" s="265"/>
      <c r="AT25" s="265"/>
      <c r="AU25" s="265"/>
      <c r="AV25" s="265"/>
      <c r="AW25" s="265"/>
      <c r="AX25" s="265"/>
      <c r="AY25" s="265"/>
      <c r="AZ25" s="265"/>
    </row>
    <row r="26" spans="1:52">
      <c r="A26" s="248"/>
      <c r="B26" s="248"/>
      <c r="C26" s="252"/>
      <c r="D26" s="264"/>
      <c r="E26" s="264"/>
      <c r="F26" s="251"/>
      <c r="G26" s="252"/>
      <c r="H26" s="253"/>
      <c r="I26" s="248"/>
      <c r="J26" s="251"/>
      <c r="K26" s="252"/>
      <c r="L26" s="253"/>
      <c r="M26" s="260"/>
      <c r="N26" s="260"/>
      <c r="O26" s="260"/>
      <c r="P26" s="260"/>
      <c r="Q26" s="260"/>
      <c r="R26" s="260"/>
      <c r="S26" s="260"/>
      <c r="T26" s="260"/>
      <c r="U26" s="26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260"/>
      <c r="AS26" s="260"/>
      <c r="AT26" s="260"/>
      <c r="AU26" s="260"/>
      <c r="AV26" s="260"/>
      <c r="AW26" s="260"/>
      <c r="AX26" s="260"/>
      <c r="AY26" s="260"/>
      <c r="AZ26" s="260"/>
    </row>
    <row r="27" spans="1:52">
      <c r="A27" s="248"/>
      <c r="B27" s="266" t="s">
        <v>360</v>
      </c>
      <c r="C27" s="252"/>
      <c r="D27" s="261"/>
      <c r="E27" s="261"/>
      <c r="F27" s="251"/>
      <c r="G27" s="252"/>
      <c r="H27" s="253"/>
      <c r="I27" s="248"/>
      <c r="J27" s="248"/>
      <c r="K27" s="248"/>
      <c r="L27" s="248"/>
      <c r="M27" s="267"/>
      <c r="N27" s="267"/>
      <c r="O27" s="267"/>
      <c r="P27" s="267"/>
      <c r="Q27" s="267"/>
      <c r="R27" s="267"/>
      <c r="S27" s="267"/>
      <c r="T27" s="267"/>
      <c r="U27" s="267"/>
      <c r="V27" s="267"/>
      <c r="W27" s="267"/>
      <c r="X27" s="267"/>
      <c r="Y27" s="267"/>
      <c r="Z27" s="267"/>
      <c r="AA27" s="267"/>
      <c r="AB27" s="267"/>
      <c r="AC27" s="267"/>
      <c r="AD27" s="267"/>
      <c r="AE27" s="267"/>
      <c r="AF27" s="267"/>
      <c r="AG27" s="267"/>
      <c r="AH27" s="267"/>
      <c r="AI27" s="267"/>
      <c r="AJ27" s="267"/>
      <c r="AK27" s="267"/>
      <c r="AL27" s="267"/>
      <c r="AM27" s="267"/>
      <c r="AN27" s="267"/>
      <c r="AO27" s="267"/>
      <c r="AP27" s="267"/>
      <c r="AQ27" s="267"/>
      <c r="AR27" s="267"/>
      <c r="AS27" s="267"/>
      <c r="AT27" s="267"/>
      <c r="AU27" s="267"/>
      <c r="AV27" s="267"/>
      <c r="AW27" s="267"/>
      <c r="AX27" s="267"/>
      <c r="AY27" s="267"/>
      <c r="AZ27" s="267"/>
    </row>
    <row r="28" spans="1:52">
      <c r="A28" s="248"/>
      <c r="B28" s="248"/>
      <c r="C28" s="252"/>
      <c r="D28" s="264"/>
      <c r="E28" s="264"/>
      <c r="F28" s="251"/>
      <c r="G28" s="252"/>
      <c r="H28" s="253"/>
      <c r="I28" s="248"/>
      <c r="J28" s="248"/>
      <c r="K28" s="248"/>
      <c r="L28" s="248"/>
      <c r="M28" s="268"/>
      <c r="N28" s="268"/>
      <c r="O28" s="268"/>
      <c r="P28" s="268"/>
      <c r="Q28" s="268"/>
      <c r="R28" s="268"/>
      <c r="S28" s="268"/>
      <c r="T28" s="268"/>
      <c r="U28" s="268"/>
      <c r="V28" s="268"/>
      <c r="W28" s="268"/>
      <c r="X28" s="268"/>
      <c r="Y28" s="268"/>
      <c r="Z28" s="268"/>
      <c r="AA28" s="268"/>
      <c r="AB28" s="268"/>
      <c r="AC28" s="268"/>
      <c r="AD28" s="268"/>
      <c r="AE28" s="268"/>
      <c r="AF28" s="268"/>
      <c r="AG28" s="268"/>
      <c r="AH28" s="268"/>
      <c r="AI28" s="268"/>
      <c r="AJ28" s="268"/>
      <c r="AK28" s="268"/>
      <c r="AL28" s="268"/>
      <c r="AM28" s="268"/>
      <c r="AN28" s="268"/>
      <c r="AO28" s="268"/>
      <c r="AP28" s="268"/>
      <c r="AQ28" s="268"/>
      <c r="AR28" s="268"/>
      <c r="AS28" s="268"/>
      <c r="AT28" s="268"/>
      <c r="AU28" s="268"/>
      <c r="AV28" s="268"/>
      <c r="AW28" s="268"/>
      <c r="AX28" s="268"/>
      <c r="AY28" s="268"/>
      <c r="AZ28" s="268"/>
    </row>
    <row r="29" spans="1:52">
      <c r="A29" s="248"/>
      <c r="B29" s="266" t="s">
        <v>361</v>
      </c>
      <c r="C29" s="269"/>
      <c r="D29" s="264"/>
      <c r="E29" s="264"/>
      <c r="F29" s="251"/>
      <c r="G29" s="252"/>
      <c r="H29" s="253"/>
      <c r="I29" s="248"/>
      <c r="J29" s="248"/>
      <c r="K29" s="248"/>
      <c r="L29" s="248"/>
      <c r="M29" s="260"/>
      <c r="N29" s="260"/>
      <c r="O29" s="260"/>
      <c r="P29" s="260"/>
      <c r="Q29" s="260"/>
      <c r="R29" s="260"/>
      <c r="S29" s="260"/>
      <c r="T29" s="260"/>
      <c r="U29" s="26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260"/>
      <c r="AU29" s="260"/>
      <c r="AV29" s="260"/>
      <c r="AW29" s="260"/>
      <c r="AX29" s="260"/>
      <c r="AY29" s="260"/>
      <c r="AZ29" s="260"/>
    </row>
    <row r="30" spans="1:52">
      <c r="A30" s="248"/>
      <c r="B30" s="266"/>
      <c r="C30" s="252"/>
      <c r="D30" s="261"/>
      <c r="E30" s="261"/>
      <c r="F30" s="251"/>
      <c r="G30" s="252"/>
      <c r="H30" s="253"/>
      <c r="I30" s="248"/>
      <c r="J30" s="248"/>
      <c r="K30" s="248"/>
      <c r="L30" s="248"/>
      <c r="M30" s="267"/>
      <c r="N30" s="267"/>
      <c r="O30" s="267"/>
      <c r="P30" s="267"/>
      <c r="Q30" s="267"/>
      <c r="R30" s="267"/>
      <c r="S30" s="267"/>
      <c r="T30" s="267"/>
      <c r="U30" s="267"/>
      <c r="V30" s="267"/>
      <c r="W30" s="267"/>
      <c r="X30" s="267"/>
      <c r="Y30" s="267"/>
      <c r="Z30" s="267"/>
      <c r="AA30" s="267"/>
      <c r="AB30" s="267"/>
      <c r="AC30" s="267"/>
      <c r="AD30" s="267"/>
      <c r="AE30" s="267"/>
      <c r="AF30" s="267"/>
      <c r="AG30" s="267"/>
      <c r="AH30" s="267"/>
      <c r="AI30" s="267"/>
      <c r="AJ30" s="267"/>
      <c r="AK30" s="267"/>
      <c r="AL30" s="267"/>
      <c r="AM30" s="267"/>
      <c r="AN30" s="267"/>
      <c r="AO30" s="267"/>
      <c r="AP30" s="267"/>
      <c r="AQ30" s="267"/>
      <c r="AR30" s="267"/>
      <c r="AS30" s="267"/>
      <c r="AT30" s="267"/>
      <c r="AU30" s="267"/>
      <c r="AV30" s="267"/>
      <c r="AW30" s="267"/>
      <c r="AX30" s="267"/>
      <c r="AY30" s="267"/>
      <c r="AZ30" s="267"/>
    </row>
    <row r="31" spans="1:52">
      <c r="A31" s="248"/>
      <c r="B31" s="266" t="s">
        <v>362</v>
      </c>
      <c r="C31" s="269"/>
      <c r="D31" s="264"/>
      <c r="E31" s="264"/>
      <c r="F31" s="251"/>
      <c r="G31" s="252"/>
      <c r="H31" s="253"/>
      <c r="I31" s="248"/>
      <c r="J31" s="248"/>
      <c r="K31" s="248"/>
      <c r="L31" s="248"/>
      <c r="M31" s="268"/>
      <c r="N31" s="268"/>
      <c r="O31" s="268"/>
      <c r="P31" s="268"/>
      <c r="Q31" s="268"/>
      <c r="R31" s="268"/>
      <c r="S31" s="268"/>
      <c r="T31" s="268"/>
      <c r="U31" s="268"/>
      <c r="V31" s="268"/>
      <c r="W31" s="268"/>
      <c r="X31" s="268"/>
      <c r="Y31" s="268"/>
      <c r="Z31" s="268"/>
      <c r="AA31" s="268"/>
      <c r="AB31" s="268"/>
      <c r="AC31" s="268"/>
      <c r="AD31" s="268"/>
      <c r="AE31" s="268"/>
      <c r="AF31" s="268"/>
      <c r="AG31" s="268"/>
      <c r="AH31" s="268"/>
      <c r="AI31" s="268"/>
      <c r="AJ31" s="268"/>
      <c r="AK31" s="268"/>
      <c r="AL31" s="268"/>
      <c r="AM31" s="268"/>
      <c r="AN31" s="268"/>
      <c r="AO31" s="268"/>
      <c r="AP31" s="268"/>
      <c r="AQ31" s="268"/>
      <c r="AR31" s="268"/>
      <c r="AS31" s="268"/>
      <c r="AT31" s="268"/>
      <c r="AU31" s="268"/>
      <c r="AV31" s="268"/>
      <c r="AW31" s="268"/>
      <c r="AX31" s="268"/>
      <c r="AY31" s="268"/>
      <c r="AZ31" s="268"/>
    </row>
    <row r="32" spans="1:52">
      <c r="A32" s="248"/>
      <c r="B32" s="266" t="s">
        <v>363</v>
      </c>
      <c r="C32" s="261"/>
      <c r="D32" s="264"/>
      <c r="E32" s="264"/>
      <c r="F32" s="251"/>
      <c r="G32" s="252"/>
      <c r="H32" s="253"/>
      <c r="I32" s="248"/>
      <c r="J32" s="248"/>
      <c r="K32" s="248"/>
      <c r="L32" s="248"/>
      <c r="M32" s="269"/>
      <c r="N32" s="269"/>
      <c r="O32" s="269"/>
      <c r="P32" s="269"/>
      <c r="Q32" s="269"/>
      <c r="R32" s="269"/>
      <c r="S32" s="269"/>
      <c r="T32" s="269"/>
      <c r="U32" s="269"/>
      <c r="V32" s="269"/>
      <c r="W32" s="269"/>
      <c r="X32" s="269"/>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69"/>
      <c r="AY32" s="269"/>
      <c r="AZ32" s="269"/>
    </row>
    <row r="33" spans="1:52">
      <c r="A33" s="248"/>
      <c r="B33" s="266"/>
      <c r="C33" s="251"/>
      <c r="D33" s="261"/>
      <c r="E33" s="261"/>
      <c r="F33" s="251"/>
      <c r="G33" s="252"/>
      <c r="H33" s="253"/>
      <c r="I33" s="248"/>
      <c r="J33" s="248"/>
      <c r="K33" s="248"/>
      <c r="L33" s="248"/>
      <c r="M33" s="267"/>
      <c r="N33" s="267"/>
      <c r="O33" s="267"/>
      <c r="P33" s="267"/>
      <c r="Q33" s="267"/>
      <c r="R33" s="267"/>
      <c r="S33" s="267"/>
      <c r="T33" s="267"/>
      <c r="U33" s="267"/>
      <c r="V33" s="267"/>
      <c r="W33" s="267"/>
      <c r="X33" s="267"/>
      <c r="Y33" s="267"/>
      <c r="Z33" s="267"/>
      <c r="AA33" s="267"/>
      <c r="AB33" s="267"/>
      <c r="AC33" s="267"/>
      <c r="AD33" s="267"/>
      <c r="AE33" s="267"/>
      <c r="AF33" s="267"/>
      <c r="AG33" s="267"/>
      <c r="AH33" s="267"/>
      <c r="AI33" s="267"/>
      <c r="AJ33" s="267"/>
      <c r="AK33" s="267"/>
      <c r="AL33" s="267"/>
      <c r="AM33" s="267"/>
      <c r="AN33" s="267"/>
      <c r="AO33" s="267"/>
      <c r="AP33" s="267"/>
      <c r="AQ33" s="267"/>
      <c r="AR33" s="267"/>
      <c r="AS33" s="267"/>
      <c r="AT33" s="267"/>
      <c r="AU33" s="267"/>
      <c r="AV33" s="267"/>
      <c r="AW33" s="267"/>
      <c r="AX33" s="267"/>
      <c r="AY33" s="267"/>
      <c r="AZ33" s="267"/>
    </row>
    <row r="34" spans="1:52">
      <c r="A34" s="248"/>
      <c r="B34" s="266" t="s">
        <v>390</v>
      </c>
      <c r="C34" s="269"/>
      <c r="D34" s="264"/>
      <c r="E34" s="264"/>
      <c r="F34" s="251"/>
      <c r="G34" s="252"/>
      <c r="H34" s="253"/>
      <c r="I34" s="248"/>
      <c r="J34" s="248"/>
      <c r="K34" s="248"/>
      <c r="L34" s="248"/>
      <c r="M34" s="268"/>
      <c r="N34" s="268"/>
      <c r="O34" s="268"/>
      <c r="P34" s="268"/>
      <c r="Q34" s="268"/>
      <c r="R34" s="268"/>
      <c r="S34" s="268"/>
      <c r="T34" s="268"/>
      <c r="U34" s="268"/>
      <c r="V34" s="268"/>
      <c r="W34" s="268"/>
      <c r="X34" s="268"/>
      <c r="Y34" s="268"/>
      <c r="Z34" s="268"/>
      <c r="AA34" s="268"/>
      <c r="AB34" s="268"/>
      <c r="AC34" s="268"/>
      <c r="AD34" s="268"/>
      <c r="AE34" s="268"/>
      <c r="AF34" s="268"/>
      <c r="AG34" s="268"/>
      <c r="AH34" s="268"/>
      <c r="AI34" s="268"/>
      <c r="AJ34" s="268"/>
      <c r="AK34" s="268"/>
      <c r="AL34" s="268"/>
      <c r="AM34" s="268"/>
      <c r="AN34" s="268"/>
      <c r="AO34" s="268"/>
      <c r="AP34" s="268"/>
      <c r="AQ34" s="268"/>
      <c r="AR34" s="268"/>
      <c r="AS34" s="268"/>
      <c r="AT34" s="268"/>
      <c r="AU34" s="268"/>
      <c r="AV34" s="268"/>
      <c r="AW34" s="268"/>
      <c r="AX34" s="268"/>
      <c r="AY34" s="268"/>
      <c r="AZ34" s="268"/>
    </row>
    <row r="35" spans="1:52">
      <c r="A35" s="248"/>
      <c r="B35" s="266" t="s">
        <v>364</v>
      </c>
      <c r="C35" s="269"/>
      <c r="D35" s="264"/>
      <c r="E35" s="264"/>
      <c r="F35" s="251"/>
      <c r="G35" s="252"/>
      <c r="H35" s="253"/>
      <c r="I35" s="248"/>
      <c r="J35" s="248"/>
      <c r="K35" s="248"/>
      <c r="L35" s="248"/>
      <c r="M35" s="269"/>
      <c r="N35" s="269"/>
      <c r="O35" s="269"/>
      <c r="P35" s="269"/>
      <c r="Q35" s="269"/>
      <c r="R35" s="269"/>
      <c r="S35" s="269"/>
      <c r="T35" s="269"/>
      <c r="U35" s="269"/>
      <c r="V35" s="269"/>
      <c r="W35" s="269"/>
      <c r="X35" s="269"/>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69"/>
      <c r="AY35" s="269"/>
      <c r="AZ35" s="269"/>
    </row>
    <row r="36" spans="1:52">
      <c r="A36" s="248"/>
      <c r="B36" s="251"/>
      <c r="C36" s="251"/>
      <c r="D36" s="261"/>
      <c r="E36" s="261"/>
      <c r="F36" s="251"/>
      <c r="G36" s="252"/>
      <c r="H36" s="253"/>
      <c r="I36" s="248"/>
      <c r="J36" s="251"/>
      <c r="K36" s="252"/>
      <c r="L36" s="270"/>
      <c r="M36" s="262"/>
      <c r="N36" s="262"/>
      <c r="O36" s="262"/>
      <c r="P36" s="262"/>
      <c r="Q36" s="262"/>
      <c r="R36" s="262"/>
      <c r="S36" s="262"/>
      <c r="T36" s="262"/>
      <c r="U36" s="262"/>
      <c r="V36" s="262"/>
      <c r="W36" s="262"/>
      <c r="X36" s="262"/>
      <c r="Y36" s="262"/>
      <c r="Z36" s="262"/>
      <c r="AA36" s="262"/>
      <c r="AB36" s="262"/>
      <c r="AC36" s="262"/>
      <c r="AD36" s="262"/>
      <c r="AE36" s="262"/>
      <c r="AF36" s="262"/>
      <c r="AG36" s="262"/>
      <c r="AH36" s="262"/>
      <c r="AI36" s="262"/>
      <c r="AJ36" s="262"/>
      <c r="AK36" s="262"/>
      <c r="AL36" s="262"/>
      <c r="AM36" s="262"/>
      <c r="AN36" s="262"/>
      <c r="AO36" s="262"/>
      <c r="AP36" s="262"/>
      <c r="AQ36" s="262"/>
      <c r="AR36" s="262"/>
      <c r="AS36" s="262"/>
      <c r="AT36" s="262"/>
      <c r="AU36" s="262"/>
      <c r="AV36" s="262"/>
      <c r="AW36" s="262"/>
      <c r="AX36" s="262"/>
      <c r="AY36" s="262"/>
      <c r="AZ36" s="262"/>
    </row>
    <row r="37" spans="1:52">
      <c r="A37" s="248"/>
      <c r="B37" s="269"/>
      <c r="C37" s="269"/>
      <c r="D37" s="264"/>
      <c r="E37" s="264"/>
      <c r="F37" s="251"/>
      <c r="G37" s="252"/>
      <c r="H37" s="253"/>
      <c r="I37" s="248"/>
      <c r="J37" s="251"/>
      <c r="K37" s="252"/>
      <c r="L37" s="270"/>
      <c r="M37" s="265"/>
      <c r="N37" s="265"/>
      <c r="O37" s="265"/>
      <c r="P37" s="265"/>
      <c r="Q37" s="265"/>
      <c r="R37" s="265"/>
      <c r="S37" s="265"/>
      <c r="T37" s="265"/>
      <c r="U37" s="265"/>
      <c r="V37" s="265"/>
      <c r="W37" s="265"/>
      <c r="X37" s="265"/>
      <c r="Y37" s="265"/>
      <c r="Z37" s="265"/>
      <c r="AA37" s="265"/>
      <c r="AB37" s="265"/>
      <c r="AC37" s="265"/>
      <c r="AD37" s="265"/>
      <c r="AE37" s="265"/>
      <c r="AF37" s="265"/>
      <c r="AG37" s="265"/>
      <c r="AH37" s="265"/>
      <c r="AI37" s="265"/>
      <c r="AJ37" s="265"/>
      <c r="AK37" s="265"/>
      <c r="AL37" s="265"/>
      <c r="AM37" s="265"/>
      <c r="AN37" s="265"/>
      <c r="AO37" s="265"/>
      <c r="AP37" s="265"/>
      <c r="AQ37" s="265"/>
      <c r="AR37" s="265"/>
      <c r="AS37" s="265"/>
      <c r="AT37" s="265"/>
      <c r="AU37" s="265"/>
      <c r="AV37" s="265"/>
      <c r="AW37" s="265"/>
      <c r="AX37" s="265"/>
      <c r="AY37" s="265"/>
      <c r="AZ37" s="265"/>
    </row>
    <row r="38" spans="1:52">
      <c r="A38" s="248"/>
      <c r="B38" s="269"/>
      <c r="C38" s="269"/>
      <c r="D38" s="271"/>
      <c r="E38" s="271"/>
      <c r="F38" s="251"/>
      <c r="G38" s="272"/>
      <c r="H38" s="253"/>
      <c r="I38" s="248"/>
      <c r="J38" s="251"/>
      <c r="K38" s="252"/>
      <c r="L38" s="270"/>
      <c r="M38" s="259"/>
      <c r="N38" s="259"/>
      <c r="O38" s="259"/>
      <c r="P38" s="259"/>
      <c r="Q38" s="259"/>
      <c r="R38" s="259"/>
      <c r="S38" s="259"/>
      <c r="T38" s="259"/>
      <c r="U38" s="259"/>
      <c r="V38" s="259"/>
      <c r="W38" s="259"/>
      <c r="X38" s="259"/>
      <c r="Y38" s="259"/>
      <c r="Z38" s="259"/>
      <c r="AA38" s="259"/>
      <c r="AB38" s="259"/>
      <c r="AC38" s="259"/>
      <c r="AD38" s="259"/>
      <c r="AE38" s="259"/>
      <c r="AF38" s="259"/>
      <c r="AG38" s="259"/>
      <c r="AH38" s="259"/>
      <c r="AI38" s="259"/>
      <c r="AJ38" s="259"/>
      <c r="AK38" s="259"/>
      <c r="AL38" s="259"/>
      <c r="AM38" s="259"/>
      <c r="AN38" s="259"/>
      <c r="AO38" s="259"/>
      <c r="AP38" s="259"/>
      <c r="AQ38" s="259"/>
      <c r="AR38" s="259"/>
      <c r="AS38" s="259"/>
      <c r="AT38" s="259"/>
      <c r="AU38" s="259"/>
      <c r="AV38" s="259"/>
      <c r="AW38" s="259"/>
      <c r="AX38" s="259"/>
      <c r="AY38" s="259"/>
      <c r="AZ38" s="259"/>
    </row>
    <row r="39" spans="1:52">
      <c r="A39" s="248"/>
      <c r="B39" s="273"/>
      <c r="C39" s="273"/>
      <c r="D39" s="262"/>
      <c r="E39" s="262"/>
      <c r="F39" s="269"/>
      <c r="G39" s="269"/>
      <c r="H39" s="269"/>
      <c r="I39" s="274"/>
      <c r="J39" s="251"/>
      <c r="K39" s="252"/>
      <c r="L39" s="270"/>
      <c r="M39" s="262"/>
      <c r="N39" s="262"/>
      <c r="O39" s="262"/>
      <c r="P39" s="262"/>
      <c r="Q39" s="262"/>
      <c r="R39" s="262"/>
      <c r="S39" s="262"/>
      <c r="T39" s="262"/>
      <c r="U39" s="262"/>
      <c r="V39" s="262"/>
      <c r="W39" s="262"/>
      <c r="X39" s="262"/>
      <c r="Y39" s="262"/>
      <c r="Z39" s="262"/>
      <c r="AA39" s="262"/>
      <c r="AB39" s="262"/>
      <c r="AC39" s="262"/>
      <c r="AD39" s="262"/>
      <c r="AE39" s="262"/>
      <c r="AF39" s="262"/>
      <c r="AG39" s="262"/>
      <c r="AH39" s="262"/>
      <c r="AI39" s="262"/>
      <c r="AJ39" s="262"/>
      <c r="AK39" s="262"/>
      <c r="AL39" s="262"/>
      <c r="AM39" s="262"/>
      <c r="AN39" s="262"/>
      <c r="AO39" s="262"/>
      <c r="AP39" s="262"/>
      <c r="AQ39" s="262"/>
      <c r="AR39" s="262"/>
      <c r="AS39" s="262"/>
      <c r="AT39" s="262"/>
      <c r="AU39" s="262"/>
      <c r="AV39" s="262"/>
      <c r="AW39" s="262"/>
      <c r="AX39" s="262"/>
      <c r="AY39" s="262"/>
      <c r="AZ39" s="262"/>
    </row>
    <row r="40" spans="1:52">
      <c r="A40" s="248"/>
      <c r="B40" s="258"/>
      <c r="C40" s="258"/>
      <c r="D40" s="258"/>
      <c r="E40" s="258"/>
      <c r="F40" s="265"/>
      <c r="G40" s="265"/>
      <c r="H40" s="265"/>
      <c r="I40" s="265"/>
      <c r="J40" s="251"/>
      <c r="K40" s="252"/>
      <c r="L40" s="270"/>
      <c r="M40" s="265"/>
      <c r="N40" s="265"/>
      <c r="O40" s="265"/>
      <c r="P40" s="265"/>
      <c r="Q40" s="265"/>
      <c r="R40" s="265"/>
      <c r="S40" s="265"/>
      <c r="T40" s="265"/>
      <c r="U40" s="265"/>
      <c r="V40" s="265"/>
      <c r="W40" s="265"/>
      <c r="X40" s="265"/>
      <c r="Y40" s="265"/>
      <c r="Z40" s="265"/>
      <c r="AA40" s="265"/>
      <c r="AB40" s="265"/>
      <c r="AC40" s="265"/>
      <c r="AD40" s="265"/>
      <c r="AE40" s="265"/>
      <c r="AF40" s="265"/>
      <c r="AG40" s="265"/>
      <c r="AH40" s="265"/>
      <c r="AI40" s="265"/>
      <c r="AJ40" s="265"/>
      <c r="AK40" s="265"/>
      <c r="AL40" s="265"/>
      <c r="AM40" s="265"/>
      <c r="AN40" s="265"/>
      <c r="AO40" s="265"/>
      <c r="AP40" s="265"/>
      <c r="AQ40" s="265"/>
      <c r="AR40" s="265"/>
      <c r="AS40" s="265"/>
      <c r="AT40" s="265"/>
      <c r="AU40" s="265"/>
      <c r="AV40" s="265"/>
      <c r="AW40" s="265"/>
      <c r="AX40" s="265"/>
      <c r="AY40" s="265"/>
      <c r="AZ40" s="265"/>
    </row>
    <row r="41" spans="1:52">
      <c r="A41" s="248"/>
      <c r="B41" s="269"/>
      <c r="C41" s="269"/>
      <c r="D41" s="275"/>
      <c r="E41" s="275"/>
      <c r="F41" s="275"/>
      <c r="G41" s="275"/>
      <c r="H41" s="275"/>
      <c r="I41" s="258"/>
      <c r="J41" s="251"/>
      <c r="K41" s="252"/>
      <c r="L41" s="270"/>
      <c r="M41" s="259"/>
      <c r="N41" s="259"/>
      <c r="O41" s="259"/>
      <c r="P41" s="259"/>
      <c r="Q41" s="259"/>
      <c r="R41" s="259"/>
      <c r="S41" s="259"/>
      <c r="T41" s="259"/>
      <c r="U41" s="259"/>
      <c r="V41" s="259"/>
      <c r="W41" s="259"/>
      <c r="X41" s="259"/>
      <c r="Y41" s="259"/>
      <c r="Z41" s="259"/>
      <c r="AA41" s="259"/>
      <c r="AB41" s="259"/>
      <c r="AC41" s="259"/>
      <c r="AD41" s="259"/>
      <c r="AE41" s="259"/>
      <c r="AF41" s="259"/>
      <c r="AG41" s="259"/>
      <c r="AH41" s="259"/>
      <c r="AI41" s="259"/>
      <c r="AJ41" s="259"/>
      <c r="AK41" s="259"/>
      <c r="AL41" s="259"/>
      <c r="AM41" s="259"/>
      <c r="AN41" s="259"/>
      <c r="AO41" s="259"/>
      <c r="AP41" s="259"/>
      <c r="AQ41" s="259"/>
      <c r="AR41" s="259"/>
      <c r="AS41" s="259"/>
      <c r="AT41" s="259"/>
      <c r="AU41" s="259"/>
      <c r="AV41" s="259"/>
      <c r="AW41" s="259"/>
      <c r="AX41" s="259"/>
      <c r="AY41" s="259"/>
      <c r="AZ41" s="259"/>
    </row>
    <row r="42" spans="1:52">
      <c r="A42" s="248"/>
      <c r="B42" s="273"/>
      <c r="C42" s="273"/>
      <c r="D42" s="268"/>
      <c r="E42" s="268"/>
      <c r="F42" s="268"/>
      <c r="G42" s="268"/>
      <c r="H42" s="268"/>
      <c r="I42" s="268"/>
      <c r="J42" s="251"/>
      <c r="K42" s="252"/>
      <c r="L42" s="270"/>
      <c r="M42" s="268"/>
      <c r="N42" s="268"/>
      <c r="O42" s="268"/>
      <c r="P42" s="268"/>
      <c r="Q42" s="268"/>
      <c r="R42" s="268"/>
      <c r="S42" s="268"/>
      <c r="T42" s="268"/>
      <c r="U42" s="268"/>
      <c r="V42" s="268"/>
      <c r="W42" s="268"/>
      <c r="X42" s="268"/>
      <c r="Y42" s="268"/>
      <c r="Z42" s="268"/>
      <c r="AA42" s="268"/>
      <c r="AB42" s="268"/>
      <c r="AC42" s="268"/>
      <c r="AD42" s="268"/>
      <c r="AE42" s="268"/>
      <c r="AF42" s="268"/>
      <c r="AG42" s="268"/>
      <c r="AH42" s="268"/>
      <c r="AI42" s="268"/>
      <c r="AJ42" s="268"/>
      <c r="AK42" s="268"/>
      <c r="AL42" s="268"/>
      <c r="AM42" s="268"/>
      <c r="AN42" s="268"/>
      <c r="AO42" s="268"/>
      <c r="AP42" s="268"/>
      <c r="AQ42" s="268"/>
      <c r="AR42" s="268"/>
      <c r="AS42" s="268"/>
      <c r="AT42" s="268"/>
      <c r="AU42" s="268"/>
      <c r="AV42" s="268"/>
      <c r="AW42" s="268"/>
      <c r="AX42" s="268"/>
      <c r="AY42" s="268"/>
      <c r="AZ42" s="268"/>
    </row>
    <row r="43" spans="1:52">
      <c r="A43" s="248"/>
      <c r="B43" s="258"/>
      <c r="C43" s="258"/>
      <c r="D43" s="275"/>
      <c r="E43" s="275"/>
      <c r="F43" s="275"/>
      <c r="G43" s="275"/>
      <c r="H43" s="275"/>
      <c r="I43" s="258"/>
      <c r="J43" s="251"/>
      <c r="K43" s="252"/>
      <c r="L43" s="270"/>
      <c r="M43" s="262"/>
      <c r="N43" s="262"/>
      <c r="O43" s="262"/>
      <c r="P43" s="262"/>
      <c r="Q43" s="262"/>
      <c r="R43" s="262"/>
      <c r="S43" s="262"/>
      <c r="T43" s="262"/>
      <c r="U43" s="262"/>
      <c r="V43" s="262"/>
      <c r="W43" s="262"/>
      <c r="X43" s="262"/>
      <c r="Y43" s="262"/>
      <c r="Z43" s="262"/>
      <c r="AA43" s="262"/>
      <c r="AB43" s="262"/>
      <c r="AC43" s="262"/>
      <c r="AD43" s="262"/>
      <c r="AE43" s="262"/>
      <c r="AF43" s="262"/>
      <c r="AG43" s="262"/>
      <c r="AH43" s="262"/>
      <c r="AI43" s="262"/>
      <c r="AJ43" s="262"/>
      <c r="AK43" s="262"/>
      <c r="AL43" s="262"/>
      <c r="AM43" s="262"/>
      <c r="AN43" s="262"/>
      <c r="AO43" s="262"/>
      <c r="AP43" s="262"/>
      <c r="AQ43" s="262"/>
      <c r="AR43" s="262"/>
      <c r="AS43" s="262"/>
      <c r="AT43" s="262"/>
      <c r="AU43" s="262"/>
      <c r="AV43" s="262"/>
      <c r="AW43" s="262"/>
      <c r="AX43" s="262"/>
      <c r="AY43" s="262"/>
      <c r="AZ43" s="262"/>
    </row>
    <row r="44" spans="1:52">
      <c r="A44" s="248"/>
      <c r="B44" s="273"/>
      <c r="C44" s="273"/>
      <c r="D44" s="262"/>
      <c r="E44" s="262"/>
      <c r="F44" s="267"/>
      <c r="G44" s="267"/>
      <c r="H44" s="267"/>
      <c r="I44" s="267"/>
      <c r="J44" s="251"/>
      <c r="K44" s="252"/>
      <c r="L44" s="270"/>
      <c r="M44" s="267"/>
      <c r="N44" s="267"/>
      <c r="O44" s="267"/>
      <c r="P44" s="267"/>
      <c r="Q44" s="267"/>
      <c r="R44" s="267"/>
      <c r="S44" s="267"/>
      <c r="T44" s="267"/>
      <c r="U44" s="267"/>
      <c r="V44" s="267"/>
      <c r="W44" s="267"/>
      <c r="X44" s="267"/>
      <c r="Y44" s="267"/>
      <c r="Z44" s="267"/>
      <c r="AA44" s="267"/>
      <c r="AB44" s="267"/>
      <c r="AC44" s="267"/>
      <c r="AD44" s="267"/>
      <c r="AE44" s="267"/>
      <c r="AF44" s="267"/>
      <c r="AG44" s="267"/>
      <c r="AH44" s="267"/>
      <c r="AI44" s="267"/>
      <c r="AJ44" s="267"/>
      <c r="AK44" s="267"/>
      <c r="AL44" s="267"/>
      <c r="AM44" s="267"/>
      <c r="AN44" s="267"/>
      <c r="AO44" s="267"/>
      <c r="AP44" s="267"/>
      <c r="AQ44" s="267"/>
      <c r="AR44" s="267"/>
      <c r="AS44" s="267"/>
      <c r="AT44" s="267"/>
      <c r="AU44" s="267"/>
      <c r="AV44" s="267"/>
      <c r="AW44" s="267"/>
      <c r="AX44" s="267"/>
      <c r="AY44" s="267"/>
      <c r="AZ44" s="267"/>
    </row>
    <row r="45" spans="1:52">
      <c r="A45" s="248"/>
      <c r="B45" s="273"/>
      <c r="C45" s="273"/>
      <c r="D45" s="262"/>
      <c r="E45" s="262"/>
      <c r="F45" s="267"/>
      <c r="G45" s="267"/>
      <c r="H45" s="267"/>
      <c r="I45" s="267"/>
      <c r="J45" s="251"/>
      <c r="K45" s="252"/>
      <c r="L45" s="270"/>
      <c r="M45" s="267"/>
      <c r="N45" s="267"/>
      <c r="O45" s="267"/>
      <c r="P45" s="267"/>
      <c r="Q45" s="267"/>
      <c r="R45" s="267"/>
      <c r="S45" s="267"/>
      <c r="T45" s="267"/>
      <c r="U45" s="267"/>
      <c r="V45" s="267"/>
      <c r="W45" s="267"/>
      <c r="X45" s="267"/>
      <c r="Y45" s="267"/>
      <c r="Z45" s="267"/>
      <c r="AA45" s="267"/>
      <c r="AB45" s="267"/>
      <c r="AC45" s="267"/>
      <c r="AD45" s="267"/>
      <c r="AE45" s="267"/>
      <c r="AF45" s="267"/>
      <c r="AG45" s="267"/>
      <c r="AH45" s="267"/>
      <c r="AI45" s="267"/>
      <c r="AJ45" s="267"/>
      <c r="AK45" s="267"/>
      <c r="AL45" s="267"/>
      <c r="AM45" s="267"/>
      <c r="AN45" s="267"/>
      <c r="AO45" s="267"/>
      <c r="AP45" s="267"/>
      <c r="AQ45" s="267"/>
      <c r="AR45" s="267"/>
      <c r="AS45" s="267"/>
      <c r="AT45" s="267"/>
      <c r="AU45" s="267"/>
      <c r="AV45" s="267"/>
      <c r="AW45" s="267"/>
      <c r="AX45" s="267"/>
      <c r="AY45" s="267"/>
      <c r="AZ45" s="267"/>
    </row>
    <row r="46" spans="1:52">
      <c r="A46" s="248"/>
      <c r="B46" s="273"/>
      <c r="C46" s="273"/>
      <c r="D46" s="262"/>
      <c r="E46" s="262"/>
      <c r="F46" s="267"/>
      <c r="G46" s="267"/>
      <c r="H46" s="267"/>
      <c r="I46" s="267"/>
      <c r="J46" s="251"/>
      <c r="K46" s="252"/>
      <c r="L46" s="270"/>
      <c r="M46" s="267"/>
      <c r="N46" s="267"/>
      <c r="O46" s="267"/>
      <c r="P46" s="267"/>
      <c r="Q46" s="267"/>
      <c r="R46" s="267"/>
      <c r="S46" s="267"/>
      <c r="T46" s="267"/>
      <c r="U46" s="267"/>
      <c r="V46" s="267"/>
      <c r="W46" s="267"/>
      <c r="X46" s="267"/>
      <c r="Y46" s="267"/>
      <c r="Z46" s="267"/>
      <c r="AA46" s="267"/>
      <c r="AB46" s="267"/>
      <c r="AC46" s="267"/>
      <c r="AD46" s="267"/>
      <c r="AE46" s="267"/>
      <c r="AF46" s="267"/>
      <c r="AG46" s="267"/>
      <c r="AH46" s="267"/>
      <c r="AI46" s="267"/>
      <c r="AJ46" s="267"/>
      <c r="AK46" s="267"/>
      <c r="AL46" s="267"/>
      <c r="AM46" s="267"/>
      <c r="AN46" s="267"/>
      <c r="AO46" s="267"/>
      <c r="AP46" s="267"/>
      <c r="AQ46" s="267"/>
      <c r="AR46" s="267"/>
      <c r="AS46" s="267"/>
      <c r="AT46" s="267"/>
      <c r="AU46" s="267"/>
      <c r="AV46" s="267"/>
      <c r="AW46" s="267"/>
      <c r="AX46" s="267"/>
      <c r="AY46" s="267"/>
      <c r="AZ46" s="267"/>
    </row>
    <row r="47" spans="1:52">
      <c r="A47" s="248"/>
      <c r="B47" s="273"/>
      <c r="C47" s="273"/>
      <c r="D47" s="262"/>
      <c r="E47" s="262"/>
      <c r="F47" s="267"/>
      <c r="G47" s="267"/>
      <c r="H47" s="267"/>
      <c r="I47" s="267"/>
      <c r="J47" s="251"/>
      <c r="K47" s="252"/>
      <c r="L47" s="270"/>
      <c r="M47" s="267"/>
      <c r="N47" s="267"/>
      <c r="O47" s="267"/>
      <c r="P47" s="267"/>
      <c r="Q47" s="267"/>
      <c r="R47" s="267"/>
      <c r="S47" s="267"/>
      <c r="T47" s="267"/>
      <c r="U47" s="267"/>
      <c r="V47" s="267"/>
      <c r="W47" s="267"/>
      <c r="X47" s="267"/>
      <c r="Y47" s="267"/>
      <c r="Z47" s="267"/>
      <c r="AA47" s="267"/>
      <c r="AB47" s="267"/>
      <c r="AC47" s="267"/>
      <c r="AD47" s="267"/>
      <c r="AE47" s="267"/>
      <c r="AF47" s="267"/>
      <c r="AG47" s="267"/>
      <c r="AH47" s="267"/>
      <c r="AI47" s="267"/>
      <c r="AJ47" s="267"/>
      <c r="AK47" s="267"/>
      <c r="AL47" s="267"/>
      <c r="AM47" s="267"/>
      <c r="AN47" s="267"/>
      <c r="AO47" s="267"/>
      <c r="AP47" s="267"/>
      <c r="AQ47" s="267"/>
      <c r="AR47" s="267"/>
      <c r="AS47" s="267"/>
      <c r="AT47" s="267"/>
      <c r="AU47" s="267"/>
      <c r="AV47" s="267"/>
      <c r="AW47" s="267"/>
      <c r="AX47" s="267"/>
      <c r="AY47" s="267"/>
      <c r="AZ47" s="267"/>
    </row>
    <row r="48" spans="1:52">
      <c r="A48" s="248"/>
      <c r="B48" s="273"/>
      <c r="C48" s="273"/>
      <c r="D48" s="262"/>
      <c r="E48" s="262"/>
      <c r="F48" s="267"/>
      <c r="G48" s="267"/>
      <c r="H48" s="267"/>
      <c r="I48" s="267"/>
      <c r="J48" s="251"/>
      <c r="K48" s="252"/>
      <c r="L48" s="270"/>
      <c r="M48" s="267"/>
      <c r="N48" s="267"/>
      <c r="O48" s="267"/>
      <c r="P48" s="267"/>
      <c r="Q48" s="267"/>
      <c r="R48" s="267"/>
      <c r="S48" s="267"/>
      <c r="T48" s="267"/>
      <c r="U48" s="267"/>
      <c r="V48" s="267"/>
      <c r="W48" s="267"/>
      <c r="X48" s="267"/>
      <c r="Y48" s="267"/>
      <c r="Z48" s="267"/>
      <c r="AA48" s="267"/>
      <c r="AB48" s="267"/>
      <c r="AC48" s="267"/>
      <c r="AD48" s="267"/>
      <c r="AE48" s="267"/>
      <c r="AF48" s="267"/>
      <c r="AG48" s="267"/>
      <c r="AH48" s="267"/>
      <c r="AI48" s="267"/>
      <c r="AJ48" s="267"/>
      <c r="AK48" s="267"/>
      <c r="AL48" s="267"/>
      <c r="AM48" s="267"/>
      <c r="AN48" s="267"/>
      <c r="AO48" s="267"/>
      <c r="AP48" s="267"/>
      <c r="AQ48" s="267"/>
      <c r="AR48" s="267"/>
      <c r="AS48" s="267"/>
      <c r="AT48" s="267"/>
      <c r="AU48" s="267"/>
      <c r="AV48" s="267"/>
      <c r="AW48" s="267"/>
      <c r="AX48" s="267"/>
      <c r="AY48" s="267"/>
      <c r="AZ48" s="267"/>
    </row>
    <row r="49" spans="1:52">
      <c r="A49" s="248"/>
      <c r="B49" s="273"/>
      <c r="C49" s="273"/>
      <c r="D49" s="262"/>
      <c r="E49" s="262"/>
      <c r="F49" s="267"/>
      <c r="G49" s="267"/>
      <c r="H49" s="267"/>
      <c r="I49" s="267"/>
      <c r="J49" s="251"/>
      <c r="K49" s="252"/>
      <c r="L49" s="270"/>
      <c r="M49" s="267"/>
      <c r="N49" s="267"/>
      <c r="O49" s="267"/>
      <c r="P49" s="267"/>
      <c r="Q49" s="267"/>
      <c r="R49" s="267"/>
      <c r="S49" s="267"/>
      <c r="T49" s="267"/>
      <c r="U49" s="267"/>
      <c r="V49" s="267"/>
      <c r="W49" s="267"/>
      <c r="X49" s="267"/>
      <c r="Y49" s="267"/>
      <c r="Z49" s="267"/>
      <c r="AA49" s="267"/>
      <c r="AB49" s="267"/>
      <c r="AC49" s="267"/>
      <c r="AD49" s="267"/>
      <c r="AE49" s="267"/>
      <c r="AF49" s="267"/>
      <c r="AG49" s="267"/>
      <c r="AH49" s="267"/>
      <c r="AI49" s="267"/>
      <c r="AJ49" s="267"/>
      <c r="AK49" s="267"/>
      <c r="AL49" s="267"/>
      <c r="AM49" s="267"/>
      <c r="AN49" s="267"/>
      <c r="AO49" s="267"/>
      <c r="AP49" s="267"/>
      <c r="AQ49" s="267"/>
      <c r="AR49" s="267"/>
      <c r="AS49" s="267"/>
      <c r="AT49" s="267"/>
      <c r="AU49" s="267"/>
      <c r="AV49" s="267"/>
      <c r="AW49" s="267"/>
      <c r="AX49" s="267"/>
      <c r="AY49" s="267"/>
      <c r="AZ49" s="267"/>
    </row>
    <row r="50" spans="1:52">
      <c r="A50" s="248"/>
      <c r="B50" s="273"/>
      <c r="C50" s="273"/>
      <c r="D50" s="262"/>
      <c r="E50" s="262"/>
      <c r="F50" s="267"/>
      <c r="G50" s="267"/>
      <c r="H50" s="267"/>
      <c r="I50" s="267"/>
      <c r="J50" s="251"/>
      <c r="K50" s="252"/>
      <c r="L50" s="270"/>
      <c r="M50" s="267"/>
      <c r="N50" s="267"/>
      <c r="O50" s="267"/>
      <c r="P50" s="267"/>
      <c r="Q50" s="267"/>
      <c r="R50" s="267"/>
      <c r="S50" s="267"/>
      <c r="T50" s="267"/>
      <c r="U50" s="267"/>
      <c r="V50" s="267"/>
      <c r="W50" s="267"/>
      <c r="X50" s="267"/>
      <c r="Y50" s="267"/>
      <c r="Z50" s="267"/>
      <c r="AA50" s="267"/>
      <c r="AB50" s="267"/>
      <c r="AC50" s="267"/>
      <c r="AD50" s="267"/>
      <c r="AE50" s="267"/>
      <c r="AF50" s="267"/>
      <c r="AG50" s="267"/>
      <c r="AH50" s="267"/>
      <c r="AI50" s="267"/>
      <c r="AJ50" s="267"/>
      <c r="AK50" s="267"/>
      <c r="AL50" s="267"/>
      <c r="AM50" s="267"/>
      <c r="AN50" s="267"/>
      <c r="AO50" s="267"/>
      <c r="AP50" s="267"/>
      <c r="AQ50" s="267"/>
      <c r="AR50" s="267"/>
      <c r="AS50" s="267"/>
      <c r="AT50" s="267"/>
      <c r="AU50" s="267"/>
      <c r="AV50" s="267"/>
      <c r="AW50" s="267"/>
      <c r="AX50" s="267"/>
      <c r="AY50" s="267"/>
      <c r="AZ50" s="267"/>
    </row>
    <row r="51" spans="1:52">
      <c r="A51" s="248"/>
      <c r="B51" s="273"/>
      <c r="C51" s="273"/>
      <c r="D51" s="262"/>
      <c r="E51" s="262"/>
      <c r="F51" s="267"/>
      <c r="G51" s="267"/>
      <c r="H51" s="267"/>
      <c r="I51" s="267"/>
      <c r="J51" s="251"/>
      <c r="K51" s="252"/>
      <c r="L51" s="270"/>
      <c r="M51" s="267"/>
      <c r="N51" s="267"/>
      <c r="O51" s="267"/>
      <c r="P51" s="267"/>
      <c r="Q51" s="267"/>
      <c r="R51" s="267"/>
      <c r="S51" s="267"/>
      <c r="T51" s="267"/>
      <c r="U51" s="267"/>
      <c r="V51" s="267"/>
      <c r="W51" s="267"/>
      <c r="X51" s="267"/>
      <c r="Y51" s="267"/>
      <c r="Z51" s="267"/>
      <c r="AA51" s="267"/>
      <c r="AB51" s="267"/>
      <c r="AC51" s="267"/>
      <c r="AD51" s="267"/>
      <c r="AE51" s="267"/>
      <c r="AF51" s="267"/>
      <c r="AG51" s="267"/>
      <c r="AH51" s="267"/>
      <c r="AI51" s="267"/>
      <c r="AJ51" s="267"/>
      <c r="AK51" s="267"/>
      <c r="AL51" s="267"/>
      <c r="AM51" s="267"/>
      <c r="AN51" s="267"/>
      <c r="AO51" s="267"/>
      <c r="AP51" s="267"/>
      <c r="AQ51" s="267"/>
      <c r="AR51" s="267"/>
      <c r="AS51" s="267"/>
      <c r="AT51" s="267"/>
      <c r="AU51" s="267"/>
      <c r="AV51" s="267"/>
      <c r="AW51" s="267"/>
      <c r="AX51" s="267"/>
      <c r="AY51" s="267"/>
      <c r="AZ51" s="267"/>
    </row>
    <row r="52" spans="1:52">
      <c r="A52" s="248"/>
      <c r="B52" s="273"/>
      <c r="C52" s="273"/>
      <c r="D52" s="262"/>
      <c r="E52" s="262"/>
      <c r="F52" s="267"/>
      <c r="G52" s="267"/>
      <c r="H52" s="267"/>
      <c r="I52" s="267"/>
      <c r="J52" s="251"/>
      <c r="K52" s="252"/>
      <c r="L52" s="270"/>
      <c r="M52" s="267"/>
      <c r="N52" s="267"/>
      <c r="O52" s="267"/>
      <c r="P52" s="267"/>
      <c r="Q52" s="267"/>
      <c r="R52" s="267"/>
      <c r="S52" s="267"/>
      <c r="T52" s="267"/>
      <c r="U52" s="267"/>
      <c r="V52" s="267"/>
      <c r="W52" s="267"/>
      <c r="X52" s="267"/>
      <c r="Y52" s="267"/>
      <c r="Z52" s="267"/>
      <c r="AA52" s="267"/>
      <c r="AB52" s="267"/>
      <c r="AC52" s="267"/>
      <c r="AD52" s="267"/>
      <c r="AE52" s="267"/>
      <c r="AF52" s="267"/>
      <c r="AG52" s="267"/>
      <c r="AH52" s="267"/>
      <c r="AI52" s="267"/>
      <c r="AJ52" s="267"/>
      <c r="AK52" s="267"/>
      <c r="AL52" s="267"/>
      <c r="AM52" s="267"/>
      <c r="AN52" s="267"/>
      <c r="AO52" s="267"/>
      <c r="AP52" s="267"/>
      <c r="AQ52" s="267"/>
      <c r="AR52" s="267"/>
      <c r="AS52" s="267"/>
      <c r="AT52" s="267"/>
      <c r="AU52" s="267"/>
      <c r="AV52" s="267"/>
      <c r="AW52" s="267"/>
      <c r="AX52" s="267"/>
      <c r="AY52" s="267"/>
      <c r="AZ52" s="267"/>
    </row>
    <row r="53" spans="1:52">
      <c r="A53" s="248"/>
      <c r="B53" s="273"/>
      <c r="C53" s="273"/>
      <c r="D53" s="262"/>
      <c r="E53" s="262"/>
      <c r="F53" s="267"/>
      <c r="G53" s="267"/>
      <c r="H53" s="267"/>
      <c r="I53" s="267"/>
      <c r="J53" s="251"/>
      <c r="K53" s="252"/>
      <c r="L53" s="270"/>
      <c r="M53" s="267"/>
      <c r="N53" s="267"/>
      <c r="O53" s="267"/>
      <c r="P53" s="267"/>
      <c r="Q53" s="267"/>
      <c r="R53" s="267"/>
      <c r="S53" s="267"/>
      <c r="T53" s="267"/>
      <c r="U53" s="267"/>
      <c r="V53" s="267"/>
      <c r="W53" s="267"/>
      <c r="X53" s="267"/>
      <c r="Y53" s="267"/>
      <c r="Z53" s="267"/>
      <c r="AA53" s="267"/>
      <c r="AB53" s="267"/>
      <c r="AC53" s="267"/>
      <c r="AD53" s="267"/>
      <c r="AE53" s="267"/>
      <c r="AF53" s="267"/>
      <c r="AG53" s="267"/>
      <c r="AH53" s="267"/>
      <c r="AI53" s="267"/>
      <c r="AJ53" s="267"/>
      <c r="AK53" s="267"/>
      <c r="AL53" s="267"/>
      <c r="AM53" s="267"/>
      <c r="AN53" s="267"/>
      <c r="AO53" s="267"/>
      <c r="AP53" s="267"/>
      <c r="AQ53" s="267"/>
      <c r="AR53" s="267"/>
      <c r="AS53" s="267"/>
      <c r="AT53" s="267"/>
      <c r="AU53" s="267"/>
      <c r="AV53" s="267"/>
      <c r="AW53" s="267"/>
      <c r="AX53" s="267"/>
      <c r="AY53" s="267"/>
      <c r="AZ53" s="267"/>
    </row>
    <row r="54" spans="1:52">
      <c r="A54" s="248"/>
      <c r="B54" s="273"/>
      <c r="C54" s="273"/>
      <c r="D54" s="262"/>
      <c r="E54" s="262"/>
      <c r="F54" s="267"/>
      <c r="G54" s="267"/>
      <c r="H54" s="267"/>
      <c r="I54" s="267"/>
      <c r="J54" s="251"/>
      <c r="K54" s="252"/>
      <c r="L54" s="270"/>
      <c r="M54" s="267"/>
      <c r="N54" s="267"/>
      <c r="O54" s="267"/>
      <c r="P54" s="267"/>
      <c r="Q54" s="267"/>
      <c r="R54" s="267"/>
      <c r="S54" s="267"/>
      <c r="T54" s="267"/>
      <c r="U54" s="267"/>
      <c r="V54" s="267"/>
      <c r="W54" s="267"/>
      <c r="X54" s="267"/>
      <c r="Y54" s="267"/>
      <c r="Z54" s="267"/>
      <c r="AA54" s="267"/>
      <c r="AB54" s="267"/>
      <c r="AC54" s="267"/>
      <c r="AD54" s="267"/>
      <c r="AE54" s="267"/>
      <c r="AF54" s="267"/>
      <c r="AG54" s="267"/>
      <c r="AH54" s="267"/>
      <c r="AI54" s="267"/>
      <c r="AJ54" s="267"/>
      <c r="AK54" s="267"/>
      <c r="AL54" s="267"/>
      <c r="AM54" s="267"/>
      <c r="AN54" s="267"/>
      <c r="AO54" s="267"/>
      <c r="AP54" s="267"/>
      <c r="AQ54" s="267"/>
      <c r="AR54" s="267"/>
      <c r="AS54" s="267"/>
      <c r="AT54" s="267"/>
      <c r="AU54" s="267"/>
      <c r="AV54" s="267"/>
      <c r="AW54" s="267"/>
      <c r="AX54" s="267"/>
      <c r="AY54" s="267"/>
      <c r="AZ54" s="267"/>
    </row>
    <row r="55" spans="1:52">
      <c r="A55" s="248"/>
      <c r="B55" s="273"/>
      <c r="C55" s="273"/>
      <c r="D55" s="262"/>
      <c r="E55" s="262"/>
      <c r="F55" s="267"/>
      <c r="G55" s="267"/>
      <c r="H55" s="267"/>
      <c r="I55" s="267"/>
      <c r="J55" s="251"/>
      <c r="K55" s="252"/>
      <c r="L55" s="270"/>
      <c r="M55" s="267"/>
      <c r="N55" s="267"/>
      <c r="O55" s="267"/>
      <c r="P55" s="267"/>
      <c r="Q55" s="267"/>
      <c r="R55" s="267"/>
      <c r="S55" s="267"/>
      <c r="T55" s="267"/>
      <c r="U55" s="267"/>
      <c r="V55" s="267"/>
      <c r="W55" s="267"/>
      <c r="X55" s="267"/>
      <c r="Y55" s="267"/>
      <c r="Z55" s="267"/>
      <c r="AA55" s="267"/>
      <c r="AB55" s="267"/>
      <c r="AC55" s="267"/>
      <c r="AD55" s="267"/>
      <c r="AE55" s="267"/>
      <c r="AF55" s="267"/>
      <c r="AG55" s="267"/>
      <c r="AH55" s="267"/>
      <c r="AI55" s="267"/>
      <c r="AJ55" s="267"/>
      <c r="AK55" s="267"/>
      <c r="AL55" s="267"/>
      <c r="AM55" s="267"/>
      <c r="AN55" s="267"/>
      <c r="AO55" s="267"/>
      <c r="AP55" s="267"/>
      <c r="AQ55" s="267"/>
      <c r="AR55" s="267"/>
      <c r="AS55" s="267"/>
      <c r="AT55" s="267"/>
      <c r="AU55" s="267"/>
      <c r="AV55" s="267"/>
      <c r="AW55" s="267"/>
      <c r="AX55" s="267"/>
      <c r="AY55" s="267"/>
      <c r="AZ55" s="267"/>
    </row>
    <row r="56" spans="1:52">
      <c r="A56" s="248"/>
      <c r="B56" s="273"/>
      <c r="C56" s="273"/>
      <c r="D56" s="262"/>
      <c r="E56" s="262"/>
      <c r="F56" s="267"/>
      <c r="G56" s="267"/>
      <c r="H56" s="267"/>
      <c r="I56" s="267"/>
      <c r="J56" s="251"/>
      <c r="K56" s="252"/>
      <c r="L56" s="270"/>
      <c r="M56" s="267"/>
      <c r="N56" s="267"/>
      <c r="O56" s="267"/>
      <c r="P56" s="267"/>
      <c r="Q56" s="267"/>
      <c r="R56" s="267"/>
      <c r="S56" s="267"/>
      <c r="T56" s="267"/>
      <c r="U56" s="267"/>
      <c r="V56" s="267"/>
      <c r="W56" s="267"/>
      <c r="X56" s="267"/>
      <c r="Y56" s="267"/>
      <c r="Z56" s="267"/>
      <c r="AA56" s="267"/>
      <c r="AB56" s="267"/>
      <c r="AC56" s="267"/>
      <c r="AD56" s="267"/>
      <c r="AE56" s="267"/>
      <c r="AF56" s="267"/>
      <c r="AG56" s="267"/>
      <c r="AH56" s="267"/>
      <c r="AI56" s="267"/>
      <c r="AJ56" s="267"/>
      <c r="AK56" s="267"/>
      <c r="AL56" s="267"/>
      <c r="AM56" s="267"/>
      <c r="AN56" s="267"/>
      <c r="AO56" s="267"/>
      <c r="AP56" s="267"/>
      <c r="AQ56" s="267"/>
      <c r="AR56" s="267"/>
      <c r="AS56" s="267"/>
      <c r="AT56" s="267"/>
      <c r="AU56" s="267"/>
      <c r="AV56" s="267"/>
      <c r="AW56" s="267"/>
      <c r="AX56" s="267"/>
      <c r="AY56" s="267"/>
      <c r="AZ56" s="267"/>
    </row>
    <row r="57" spans="1:52">
      <c r="A57" s="248"/>
      <c r="B57" s="273"/>
      <c r="C57" s="273"/>
      <c r="D57" s="262"/>
      <c r="E57" s="262"/>
      <c r="F57" s="267"/>
      <c r="G57" s="267"/>
      <c r="H57" s="267"/>
      <c r="I57" s="267"/>
      <c r="J57" s="251"/>
      <c r="K57" s="252"/>
      <c r="L57" s="270"/>
      <c r="M57" s="267"/>
      <c r="N57" s="267"/>
      <c r="O57" s="267"/>
      <c r="P57" s="267"/>
      <c r="Q57" s="267"/>
      <c r="R57" s="267"/>
      <c r="S57" s="267"/>
      <c r="T57" s="267"/>
      <c r="U57" s="267"/>
      <c r="V57" s="267"/>
      <c r="W57" s="267"/>
      <c r="X57" s="267"/>
      <c r="Y57" s="267"/>
      <c r="Z57" s="267"/>
      <c r="AA57" s="267"/>
      <c r="AB57" s="267"/>
      <c r="AC57" s="267"/>
      <c r="AD57" s="267"/>
      <c r="AE57" s="267"/>
      <c r="AF57" s="267"/>
      <c r="AG57" s="267"/>
      <c r="AH57" s="267"/>
      <c r="AI57" s="267"/>
      <c r="AJ57" s="267"/>
      <c r="AK57" s="267"/>
      <c r="AL57" s="267"/>
      <c r="AM57" s="267"/>
      <c r="AN57" s="267"/>
      <c r="AO57" s="267"/>
      <c r="AP57" s="267"/>
      <c r="AQ57" s="267"/>
      <c r="AR57" s="267"/>
      <c r="AS57" s="267"/>
      <c r="AT57" s="267"/>
      <c r="AU57" s="267"/>
      <c r="AV57" s="267"/>
      <c r="AW57" s="267"/>
      <c r="AX57" s="267"/>
      <c r="AY57" s="267"/>
      <c r="AZ57" s="267"/>
    </row>
    <row r="58" spans="1:52">
      <c r="A58" s="248"/>
      <c r="B58" s="273"/>
      <c r="C58" s="273"/>
      <c r="D58" s="262"/>
      <c r="E58" s="262"/>
      <c r="F58" s="267"/>
      <c r="G58" s="267"/>
      <c r="H58" s="267"/>
      <c r="I58" s="267"/>
      <c r="J58" s="251"/>
      <c r="K58" s="252"/>
      <c r="L58" s="270"/>
      <c r="M58" s="267"/>
      <c r="N58" s="267"/>
      <c r="O58" s="267"/>
      <c r="P58" s="267"/>
      <c r="Q58" s="267"/>
      <c r="R58" s="267"/>
      <c r="S58" s="267"/>
      <c r="T58" s="267"/>
      <c r="U58" s="267"/>
      <c r="V58" s="267"/>
      <c r="W58" s="267"/>
      <c r="X58" s="267"/>
      <c r="Y58" s="267"/>
      <c r="Z58" s="267"/>
      <c r="AA58" s="267"/>
      <c r="AB58" s="267"/>
      <c r="AC58" s="267"/>
      <c r="AD58" s="267"/>
      <c r="AE58" s="267"/>
      <c r="AF58" s="267"/>
      <c r="AG58" s="267"/>
      <c r="AH58" s="267"/>
      <c r="AI58" s="267"/>
      <c r="AJ58" s="267"/>
      <c r="AK58" s="267"/>
      <c r="AL58" s="267"/>
      <c r="AM58" s="267"/>
      <c r="AN58" s="267"/>
      <c r="AO58" s="267"/>
      <c r="AP58" s="267"/>
      <c r="AQ58" s="267"/>
      <c r="AR58" s="267"/>
      <c r="AS58" s="267"/>
      <c r="AT58" s="267"/>
      <c r="AU58" s="267"/>
      <c r="AV58" s="267"/>
      <c r="AW58" s="267"/>
      <c r="AX58" s="267"/>
      <c r="AY58" s="267"/>
      <c r="AZ58" s="267"/>
    </row>
    <row r="59" spans="1:52">
      <c r="A59" s="248"/>
      <c r="B59" s="273"/>
      <c r="C59" s="273"/>
      <c r="D59" s="262"/>
      <c r="E59" s="262"/>
      <c r="F59" s="267"/>
      <c r="G59" s="267"/>
      <c r="H59" s="267"/>
      <c r="I59" s="267"/>
      <c r="J59" s="251"/>
      <c r="K59" s="252"/>
      <c r="L59" s="270"/>
      <c r="M59" s="267"/>
      <c r="N59" s="267"/>
      <c r="O59" s="267"/>
      <c r="P59" s="267"/>
      <c r="Q59" s="267"/>
      <c r="R59" s="267"/>
      <c r="S59" s="267"/>
      <c r="T59" s="267"/>
      <c r="U59" s="267"/>
      <c r="V59" s="267"/>
      <c r="W59" s="267"/>
      <c r="X59" s="267"/>
      <c r="Y59" s="267"/>
      <c r="Z59" s="267"/>
      <c r="AA59" s="267"/>
      <c r="AB59" s="267"/>
      <c r="AC59" s="267"/>
      <c r="AD59" s="267"/>
      <c r="AE59" s="267"/>
      <c r="AF59" s="267"/>
      <c r="AG59" s="267"/>
      <c r="AH59" s="267"/>
      <c r="AI59" s="267"/>
      <c r="AJ59" s="267"/>
      <c r="AK59" s="267"/>
      <c r="AL59" s="267"/>
      <c r="AM59" s="267"/>
      <c r="AN59" s="267"/>
      <c r="AO59" s="267"/>
      <c r="AP59" s="267"/>
      <c r="AQ59" s="267"/>
      <c r="AR59" s="267"/>
      <c r="AS59" s="267"/>
      <c r="AT59" s="267"/>
      <c r="AU59" s="267"/>
      <c r="AV59" s="267"/>
      <c r="AW59" s="267"/>
      <c r="AX59" s="267"/>
      <c r="AY59" s="267"/>
      <c r="AZ59" s="267"/>
    </row>
    <row r="60" spans="1:52">
      <c r="A60" s="248"/>
      <c r="B60" s="273"/>
      <c r="C60" s="273"/>
      <c r="D60" s="262"/>
      <c r="E60" s="262"/>
      <c r="F60" s="267"/>
      <c r="G60" s="267"/>
      <c r="H60" s="267"/>
      <c r="I60" s="267"/>
      <c r="J60" s="251"/>
      <c r="K60" s="252"/>
      <c r="L60" s="270"/>
      <c r="M60" s="267"/>
      <c r="N60" s="267"/>
      <c r="O60" s="267"/>
      <c r="P60" s="267"/>
      <c r="Q60" s="267"/>
      <c r="R60" s="267"/>
      <c r="S60" s="267"/>
      <c r="T60" s="267"/>
      <c r="U60" s="267"/>
      <c r="V60" s="267"/>
      <c r="W60" s="267"/>
      <c r="X60" s="267"/>
      <c r="Y60" s="267"/>
      <c r="Z60" s="267"/>
      <c r="AA60" s="267"/>
      <c r="AB60" s="267"/>
      <c r="AC60" s="267"/>
      <c r="AD60" s="267"/>
      <c r="AE60" s="267"/>
      <c r="AF60" s="267"/>
      <c r="AG60" s="267"/>
      <c r="AH60" s="267"/>
      <c r="AI60" s="267"/>
      <c r="AJ60" s="267"/>
      <c r="AK60" s="267"/>
      <c r="AL60" s="267"/>
      <c r="AM60" s="267"/>
      <c r="AN60" s="267"/>
      <c r="AO60" s="267"/>
      <c r="AP60" s="267"/>
      <c r="AQ60" s="267"/>
      <c r="AR60" s="267"/>
      <c r="AS60" s="267"/>
      <c r="AT60" s="267"/>
      <c r="AU60" s="267"/>
      <c r="AV60" s="267"/>
      <c r="AW60" s="267"/>
      <c r="AX60" s="267"/>
      <c r="AY60" s="267"/>
      <c r="AZ60" s="267"/>
    </row>
    <row r="61" spans="1:52">
      <c r="A61" s="248"/>
      <c r="B61" s="273"/>
      <c r="C61" s="273"/>
      <c r="D61" s="262"/>
      <c r="E61" s="262"/>
      <c r="F61" s="267"/>
      <c r="G61" s="267"/>
      <c r="H61" s="267"/>
      <c r="I61" s="267"/>
      <c r="J61" s="251"/>
      <c r="K61" s="252"/>
      <c r="L61" s="270"/>
      <c r="M61" s="267"/>
      <c r="N61" s="267"/>
      <c r="O61" s="267"/>
      <c r="P61" s="267"/>
      <c r="Q61" s="267"/>
      <c r="R61" s="267"/>
      <c r="S61" s="267"/>
      <c r="T61" s="267"/>
      <c r="U61" s="267"/>
      <c r="V61" s="267"/>
      <c r="W61" s="267"/>
      <c r="X61" s="267"/>
      <c r="Y61" s="267"/>
      <c r="Z61" s="267"/>
      <c r="AA61" s="267"/>
      <c r="AB61" s="267"/>
      <c r="AC61" s="267"/>
      <c r="AD61" s="267"/>
      <c r="AE61" s="267"/>
      <c r="AF61" s="267"/>
      <c r="AG61" s="267"/>
      <c r="AH61" s="267"/>
      <c r="AI61" s="267"/>
      <c r="AJ61" s="267"/>
      <c r="AK61" s="267"/>
      <c r="AL61" s="267"/>
      <c r="AM61" s="267"/>
      <c r="AN61" s="267"/>
      <c r="AO61" s="267"/>
      <c r="AP61" s="267"/>
      <c r="AQ61" s="267"/>
      <c r="AR61" s="267"/>
      <c r="AS61" s="267"/>
      <c r="AT61" s="267"/>
      <c r="AU61" s="267"/>
      <c r="AV61" s="267"/>
      <c r="AW61" s="267"/>
      <c r="AX61" s="267"/>
      <c r="AY61" s="267"/>
      <c r="AZ61" s="267"/>
    </row>
    <row r="62" spans="1:52">
      <c r="A62" s="248"/>
      <c r="B62" s="273"/>
      <c r="C62" s="273"/>
      <c r="D62" s="262"/>
      <c r="E62" s="262"/>
      <c r="F62" s="267"/>
      <c r="G62" s="267"/>
      <c r="H62" s="267"/>
      <c r="I62" s="267"/>
      <c r="J62" s="251"/>
      <c r="K62" s="252"/>
      <c r="L62" s="270"/>
      <c r="M62" s="267"/>
      <c r="N62" s="267"/>
      <c r="O62" s="267"/>
      <c r="P62" s="267"/>
      <c r="Q62" s="267"/>
      <c r="R62" s="267"/>
      <c r="S62" s="267"/>
      <c r="T62" s="267"/>
      <c r="U62" s="267"/>
      <c r="V62" s="267"/>
      <c r="W62" s="267"/>
      <c r="X62" s="267"/>
      <c r="Y62" s="267"/>
      <c r="Z62" s="267"/>
      <c r="AA62" s="267"/>
      <c r="AB62" s="267"/>
      <c r="AC62" s="267"/>
      <c r="AD62" s="267"/>
      <c r="AE62" s="267"/>
      <c r="AF62" s="267"/>
      <c r="AG62" s="267"/>
      <c r="AH62" s="267"/>
      <c r="AI62" s="267"/>
      <c r="AJ62" s="267"/>
      <c r="AK62" s="267"/>
      <c r="AL62" s="267"/>
      <c r="AM62" s="267"/>
      <c r="AN62" s="267"/>
      <c r="AO62" s="267"/>
      <c r="AP62" s="267"/>
      <c r="AQ62" s="267"/>
      <c r="AR62" s="267"/>
      <c r="AS62" s="267"/>
      <c r="AT62" s="267"/>
      <c r="AU62" s="267"/>
      <c r="AV62" s="267"/>
      <c r="AW62" s="267"/>
      <c r="AX62" s="267"/>
      <c r="AY62" s="267"/>
      <c r="AZ62" s="267"/>
    </row>
    <row r="63" spans="1:52">
      <c r="A63" s="248"/>
      <c r="B63" s="273"/>
      <c r="C63" s="273"/>
      <c r="D63" s="262"/>
      <c r="E63" s="262"/>
      <c r="F63" s="267"/>
      <c r="G63" s="267"/>
      <c r="H63" s="267"/>
      <c r="I63" s="267"/>
      <c r="J63" s="251"/>
      <c r="K63" s="252"/>
      <c r="L63" s="270"/>
      <c r="M63" s="267"/>
      <c r="N63" s="267"/>
      <c r="O63" s="267"/>
      <c r="P63" s="267"/>
      <c r="Q63" s="267"/>
      <c r="R63" s="267"/>
      <c r="S63" s="267"/>
      <c r="T63" s="267"/>
      <c r="U63" s="267"/>
      <c r="V63" s="267"/>
      <c r="W63" s="267"/>
      <c r="X63" s="267"/>
      <c r="Y63" s="267"/>
      <c r="Z63" s="267"/>
      <c r="AA63" s="267"/>
      <c r="AB63" s="267"/>
      <c r="AC63" s="267"/>
      <c r="AD63" s="267"/>
      <c r="AE63" s="267"/>
      <c r="AF63" s="267"/>
      <c r="AG63" s="267"/>
      <c r="AH63" s="267"/>
      <c r="AI63" s="267"/>
      <c r="AJ63" s="267"/>
      <c r="AK63" s="267"/>
      <c r="AL63" s="267"/>
      <c r="AM63" s="267"/>
      <c r="AN63" s="267"/>
      <c r="AO63" s="267"/>
      <c r="AP63" s="267"/>
      <c r="AQ63" s="267"/>
      <c r="AR63" s="267"/>
      <c r="AS63" s="267"/>
      <c r="AT63" s="267"/>
      <c r="AU63" s="267"/>
      <c r="AV63" s="267"/>
      <c r="AW63" s="267"/>
      <c r="AX63" s="267"/>
      <c r="AY63" s="267"/>
      <c r="AZ63" s="267"/>
    </row>
    <row r="64" spans="1:52">
      <c r="A64" s="248"/>
      <c r="B64" s="273"/>
      <c r="C64" s="273"/>
      <c r="D64" s="262"/>
      <c r="E64" s="262"/>
      <c r="F64" s="267"/>
      <c r="G64" s="267"/>
      <c r="H64" s="267"/>
      <c r="I64" s="267"/>
      <c r="J64" s="251"/>
      <c r="K64" s="252"/>
      <c r="L64" s="270"/>
      <c r="M64" s="267"/>
      <c r="N64" s="267"/>
      <c r="O64" s="267"/>
      <c r="P64" s="267"/>
      <c r="Q64" s="267"/>
      <c r="R64" s="267"/>
      <c r="S64" s="267"/>
      <c r="T64" s="267"/>
      <c r="U64" s="267"/>
      <c r="V64" s="267"/>
      <c r="W64" s="267"/>
      <c r="X64" s="267"/>
      <c r="Y64" s="267"/>
      <c r="Z64" s="267"/>
      <c r="AA64" s="267"/>
      <c r="AB64" s="267"/>
      <c r="AC64" s="267"/>
      <c r="AD64" s="267"/>
      <c r="AE64" s="267"/>
      <c r="AF64" s="267"/>
      <c r="AG64" s="267"/>
      <c r="AH64" s="267"/>
      <c r="AI64" s="267"/>
      <c r="AJ64" s="267"/>
      <c r="AK64" s="267"/>
      <c r="AL64" s="267"/>
      <c r="AM64" s="267"/>
      <c r="AN64" s="267"/>
      <c r="AO64" s="267"/>
      <c r="AP64" s="267"/>
      <c r="AQ64" s="267"/>
      <c r="AR64" s="267"/>
      <c r="AS64" s="267"/>
      <c r="AT64" s="267"/>
      <c r="AU64" s="267"/>
      <c r="AV64" s="267"/>
      <c r="AW64" s="267"/>
      <c r="AX64" s="267"/>
      <c r="AY64" s="267"/>
      <c r="AZ64" s="267"/>
    </row>
    <row r="65" spans="1:52">
      <c r="A65" s="248"/>
      <c r="B65" s="273"/>
      <c r="C65" s="273"/>
      <c r="D65" s="262"/>
      <c r="E65" s="262"/>
      <c r="F65" s="267"/>
      <c r="G65" s="267"/>
      <c r="H65" s="267"/>
      <c r="I65" s="267"/>
      <c r="J65" s="251"/>
      <c r="K65" s="252"/>
      <c r="L65" s="270"/>
      <c r="M65" s="267"/>
      <c r="N65" s="267"/>
      <c r="O65" s="267"/>
      <c r="P65" s="267"/>
      <c r="Q65" s="267"/>
      <c r="R65" s="267"/>
      <c r="S65" s="267"/>
      <c r="T65" s="267"/>
      <c r="U65" s="267"/>
      <c r="V65" s="267"/>
      <c r="W65" s="267"/>
      <c r="X65" s="267"/>
      <c r="Y65" s="267"/>
      <c r="Z65" s="267"/>
      <c r="AA65" s="267"/>
      <c r="AB65" s="267"/>
      <c r="AC65" s="267"/>
      <c r="AD65" s="267"/>
      <c r="AE65" s="267"/>
      <c r="AF65" s="267"/>
      <c r="AG65" s="267"/>
      <c r="AH65" s="267"/>
      <c r="AI65" s="267"/>
      <c r="AJ65" s="267"/>
      <c r="AK65" s="267"/>
      <c r="AL65" s="267"/>
      <c r="AM65" s="267"/>
      <c r="AN65" s="267"/>
      <c r="AO65" s="267"/>
      <c r="AP65" s="267"/>
      <c r="AQ65" s="267"/>
      <c r="AR65" s="267"/>
      <c r="AS65" s="267"/>
      <c r="AT65" s="267"/>
      <c r="AU65" s="267"/>
      <c r="AV65" s="267"/>
      <c r="AW65" s="267"/>
      <c r="AX65" s="267"/>
      <c r="AY65" s="267"/>
      <c r="AZ65" s="267"/>
    </row>
    <row r="66" spans="1:52">
      <c r="A66" s="248"/>
      <c r="B66" s="273"/>
      <c r="C66" s="273"/>
      <c r="D66" s="262"/>
      <c r="E66" s="262"/>
      <c r="F66" s="267"/>
      <c r="G66" s="267"/>
      <c r="H66" s="267"/>
      <c r="I66" s="267"/>
      <c r="J66" s="251"/>
      <c r="K66" s="252"/>
      <c r="L66" s="270"/>
      <c r="M66" s="267"/>
      <c r="N66" s="267"/>
      <c r="O66" s="267"/>
      <c r="P66" s="267"/>
      <c r="Q66" s="267"/>
      <c r="R66" s="267"/>
      <c r="S66" s="267"/>
      <c r="T66" s="267"/>
      <c r="U66" s="267"/>
      <c r="V66" s="267"/>
      <c r="W66" s="267"/>
      <c r="X66" s="267"/>
      <c r="Y66" s="267"/>
      <c r="Z66" s="267"/>
      <c r="AA66" s="267"/>
      <c r="AB66" s="267"/>
      <c r="AC66" s="267"/>
      <c r="AD66" s="267"/>
      <c r="AE66" s="267"/>
      <c r="AF66" s="267"/>
      <c r="AG66" s="267"/>
      <c r="AH66" s="267"/>
      <c r="AI66" s="267"/>
      <c r="AJ66" s="267"/>
      <c r="AK66" s="267"/>
      <c r="AL66" s="267"/>
      <c r="AM66" s="267"/>
      <c r="AN66" s="267"/>
      <c r="AO66" s="267"/>
      <c r="AP66" s="267"/>
      <c r="AQ66" s="267"/>
      <c r="AR66" s="267"/>
      <c r="AS66" s="267"/>
      <c r="AT66" s="267"/>
      <c r="AU66" s="267"/>
      <c r="AV66" s="267"/>
      <c r="AW66" s="267"/>
      <c r="AX66" s="267"/>
      <c r="AY66" s="267"/>
      <c r="AZ66" s="267"/>
    </row>
    <row r="67" spans="1:52">
      <c r="A67" s="248"/>
      <c r="B67" s="273"/>
      <c r="C67" s="273"/>
      <c r="D67" s="262"/>
      <c r="E67" s="262"/>
      <c r="F67" s="267"/>
      <c r="G67" s="267"/>
      <c r="H67" s="267"/>
      <c r="I67" s="267"/>
      <c r="J67" s="251"/>
      <c r="K67" s="252"/>
      <c r="L67" s="270"/>
      <c r="M67" s="267"/>
      <c r="N67" s="267"/>
      <c r="O67" s="267"/>
      <c r="P67" s="267"/>
      <c r="Q67" s="267"/>
      <c r="R67" s="267"/>
      <c r="S67" s="267"/>
      <c r="T67" s="267"/>
      <c r="U67" s="267"/>
      <c r="V67" s="267"/>
      <c r="W67" s="267"/>
      <c r="X67" s="267"/>
      <c r="Y67" s="267"/>
      <c r="Z67" s="267"/>
      <c r="AA67" s="267"/>
      <c r="AB67" s="267"/>
      <c r="AC67" s="267"/>
      <c r="AD67" s="267"/>
      <c r="AE67" s="267"/>
      <c r="AF67" s="267"/>
      <c r="AG67" s="267"/>
      <c r="AH67" s="267"/>
      <c r="AI67" s="267"/>
      <c r="AJ67" s="267"/>
      <c r="AK67" s="267"/>
      <c r="AL67" s="267"/>
      <c r="AM67" s="267"/>
      <c r="AN67" s="267"/>
      <c r="AO67" s="267"/>
      <c r="AP67" s="267"/>
      <c r="AQ67" s="267"/>
      <c r="AR67" s="267"/>
      <c r="AS67" s="267"/>
      <c r="AT67" s="267"/>
      <c r="AU67" s="267"/>
      <c r="AV67" s="267"/>
      <c r="AW67" s="267"/>
      <c r="AX67" s="267"/>
      <c r="AY67" s="267"/>
      <c r="AZ67" s="267"/>
    </row>
    <row r="68" spans="1:52">
      <c r="A68" s="248"/>
      <c r="B68" s="273"/>
      <c r="C68" s="273"/>
      <c r="D68" s="262"/>
      <c r="E68" s="262"/>
      <c r="F68" s="267"/>
      <c r="G68" s="267"/>
      <c r="H68" s="267"/>
      <c r="I68" s="267"/>
      <c r="J68" s="251"/>
      <c r="K68" s="252"/>
      <c r="L68" s="270"/>
      <c r="M68" s="267"/>
      <c r="N68" s="267"/>
      <c r="O68" s="267"/>
      <c r="P68" s="267"/>
      <c r="Q68" s="267"/>
      <c r="R68" s="267"/>
      <c r="S68" s="267"/>
      <c r="T68" s="267"/>
      <c r="U68" s="267"/>
      <c r="V68" s="267"/>
      <c r="W68" s="267"/>
      <c r="X68" s="267"/>
      <c r="Y68" s="267"/>
      <c r="Z68" s="267"/>
      <c r="AA68" s="267"/>
      <c r="AB68" s="267"/>
      <c r="AC68" s="267"/>
      <c r="AD68" s="267"/>
      <c r="AE68" s="267"/>
      <c r="AF68" s="267"/>
      <c r="AG68" s="267"/>
      <c r="AH68" s="267"/>
      <c r="AI68" s="267"/>
      <c r="AJ68" s="267"/>
      <c r="AK68" s="267"/>
      <c r="AL68" s="267"/>
      <c r="AM68" s="267"/>
      <c r="AN68" s="267"/>
      <c r="AO68" s="267"/>
      <c r="AP68" s="267"/>
      <c r="AQ68" s="267"/>
      <c r="AR68" s="267"/>
      <c r="AS68" s="267"/>
      <c r="AT68" s="267"/>
      <c r="AU68" s="267"/>
      <c r="AV68" s="267"/>
      <c r="AW68" s="267"/>
      <c r="AX68" s="267"/>
      <c r="AY68" s="267"/>
      <c r="AZ68" s="267"/>
    </row>
    <row r="69" spans="1:52">
      <c r="A69" s="248"/>
      <c r="B69" s="273"/>
      <c r="C69" s="273"/>
      <c r="D69" s="262"/>
      <c r="E69" s="262"/>
      <c r="F69" s="267"/>
      <c r="G69" s="267"/>
      <c r="H69" s="267"/>
      <c r="I69" s="267"/>
      <c r="J69" s="251"/>
      <c r="K69" s="252"/>
      <c r="L69" s="270"/>
      <c r="M69" s="267"/>
      <c r="N69" s="267"/>
      <c r="O69" s="267"/>
      <c r="P69" s="267"/>
      <c r="Q69" s="267"/>
      <c r="R69" s="267"/>
      <c r="S69" s="267"/>
      <c r="T69" s="267"/>
      <c r="U69" s="267"/>
      <c r="V69" s="267"/>
      <c r="W69" s="267"/>
      <c r="X69" s="267"/>
      <c r="Y69" s="267"/>
      <c r="Z69" s="267"/>
      <c r="AA69" s="267"/>
      <c r="AB69" s="267"/>
      <c r="AC69" s="267"/>
      <c r="AD69" s="267"/>
      <c r="AE69" s="267"/>
      <c r="AF69" s="267"/>
      <c r="AG69" s="267"/>
      <c r="AH69" s="267"/>
      <c r="AI69" s="267"/>
      <c r="AJ69" s="267"/>
      <c r="AK69" s="267"/>
      <c r="AL69" s="267"/>
      <c r="AM69" s="267"/>
      <c r="AN69" s="267"/>
      <c r="AO69" s="267"/>
      <c r="AP69" s="267"/>
      <c r="AQ69" s="267"/>
      <c r="AR69" s="267"/>
      <c r="AS69" s="267"/>
      <c r="AT69" s="267"/>
      <c r="AU69" s="267"/>
      <c r="AV69" s="267"/>
      <c r="AW69" s="267"/>
      <c r="AX69" s="267"/>
      <c r="AY69" s="267"/>
      <c r="AZ69" s="267"/>
    </row>
    <row r="70" spans="1:52">
      <c r="A70" s="248"/>
      <c r="B70" s="273"/>
      <c r="C70" s="273"/>
      <c r="D70" s="262"/>
      <c r="E70" s="262"/>
      <c r="F70" s="267"/>
      <c r="G70" s="267"/>
      <c r="H70" s="267"/>
      <c r="I70" s="267"/>
      <c r="J70" s="251"/>
      <c r="K70" s="252"/>
      <c r="L70" s="270"/>
      <c r="M70" s="267"/>
      <c r="N70" s="267"/>
      <c r="O70" s="267"/>
      <c r="P70" s="267"/>
      <c r="Q70" s="267"/>
      <c r="R70" s="267"/>
      <c r="S70" s="267"/>
      <c r="T70" s="267"/>
      <c r="U70" s="267"/>
      <c r="V70" s="267"/>
      <c r="W70" s="267"/>
      <c r="X70" s="267"/>
      <c r="Y70" s="267"/>
      <c r="Z70" s="267"/>
      <c r="AA70" s="267"/>
      <c r="AB70" s="267"/>
      <c r="AC70" s="267"/>
      <c r="AD70" s="267"/>
      <c r="AE70" s="267"/>
      <c r="AF70" s="267"/>
      <c r="AG70" s="267"/>
      <c r="AH70" s="267"/>
      <c r="AI70" s="267"/>
      <c r="AJ70" s="267"/>
      <c r="AK70" s="267"/>
      <c r="AL70" s="267"/>
      <c r="AM70" s="267"/>
      <c r="AN70" s="267"/>
      <c r="AO70" s="267"/>
      <c r="AP70" s="267"/>
      <c r="AQ70" s="267"/>
      <c r="AR70" s="267"/>
      <c r="AS70" s="267"/>
      <c r="AT70" s="267"/>
      <c r="AU70" s="267"/>
      <c r="AV70" s="267"/>
      <c r="AW70" s="267"/>
      <c r="AX70" s="267"/>
      <c r="AY70" s="267"/>
      <c r="AZ70" s="267"/>
    </row>
    <row r="71" spans="1:52">
      <c r="A71" s="248"/>
      <c r="B71" s="273"/>
      <c r="C71" s="273"/>
      <c r="D71" s="262"/>
      <c r="E71" s="262"/>
      <c r="F71" s="267"/>
      <c r="G71" s="267"/>
      <c r="H71" s="267"/>
      <c r="I71" s="267"/>
      <c r="J71" s="251"/>
      <c r="K71" s="252"/>
      <c r="L71" s="270"/>
      <c r="M71" s="267"/>
      <c r="N71" s="267"/>
      <c r="O71" s="267"/>
      <c r="P71" s="267"/>
      <c r="Q71" s="267"/>
      <c r="R71" s="267"/>
      <c r="S71" s="267"/>
      <c r="T71" s="267"/>
      <c r="U71" s="267"/>
      <c r="V71" s="267"/>
      <c r="W71" s="267"/>
      <c r="X71" s="267"/>
      <c r="Y71" s="267"/>
      <c r="Z71" s="267"/>
      <c r="AA71" s="267"/>
      <c r="AB71" s="267"/>
      <c r="AC71" s="267"/>
      <c r="AD71" s="267"/>
      <c r="AE71" s="267"/>
      <c r="AF71" s="267"/>
      <c r="AG71" s="267"/>
      <c r="AH71" s="267"/>
      <c r="AI71" s="267"/>
      <c r="AJ71" s="267"/>
      <c r="AK71" s="267"/>
      <c r="AL71" s="267"/>
      <c r="AM71" s="267"/>
      <c r="AN71" s="267"/>
      <c r="AO71" s="267"/>
      <c r="AP71" s="267"/>
      <c r="AQ71" s="267"/>
      <c r="AR71" s="267"/>
      <c r="AS71" s="267"/>
      <c r="AT71" s="267"/>
      <c r="AU71" s="267"/>
      <c r="AV71" s="267"/>
      <c r="AW71" s="267"/>
      <c r="AX71" s="267"/>
      <c r="AY71" s="267"/>
      <c r="AZ71" s="267"/>
    </row>
    <row r="72" spans="1:52">
      <c r="A72" s="248"/>
      <c r="B72" s="273"/>
      <c r="C72" s="273"/>
      <c r="D72" s="262"/>
      <c r="E72" s="262"/>
      <c r="F72" s="267"/>
      <c r="G72" s="267"/>
      <c r="H72" s="267"/>
      <c r="I72" s="267"/>
      <c r="J72" s="251"/>
      <c r="K72" s="252"/>
      <c r="L72" s="270"/>
      <c r="M72" s="267"/>
      <c r="N72" s="267"/>
      <c r="O72" s="267"/>
      <c r="P72" s="267"/>
      <c r="Q72" s="267"/>
      <c r="R72" s="267"/>
      <c r="S72" s="267"/>
      <c r="T72" s="267"/>
      <c r="U72" s="267"/>
      <c r="V72" s="267"/>
      <c r="W72" s="267"/>
      <c r="X72" s="267"/>
      <c r="Y72" s="267"/>
      <c r="Z72" s="267"/>
      <c r="AA72" s="267"/>
      <c r="AB72" s="267"/>
      <c r="AC72" s="267"/>
      <c r="AD72" s="267"/>
      <c r="AE72" s="267"/>
      <c r="AF72" s="267"/>
      <c r="AG72" s="267"/>
      <c r="AH72" s="267"/>
      <c r="AI72" s="267"/>
      <c r="AJ72" s="267"/>
      <c r="AK72" s="267"/>
      <c r="AL72" s="267"/>
      <c r="AM72" s="267"/>
      <c r="AN72" s="267"/>
      <c r="AO72" s="267"/>
      <c r="AP72" s="267"/>
      <c r="AQ72" s="267"/>
      <c r="AR72" s="267"/>
      <c r="AS72" s="267"/>
      <c r="AT72" s="267"/>
      <c r="AU72" s="267"/>
      <c r="AV72" s="267"/>
      <c r="AW72" s="267"/>
      <c r="AX72" s="267"/>
      <c r="AY72" s="267"/>
      <c r="AZ72" s="267"/>
    </row>
    <row r="73" spans="1:52">
      <c r="A73" s="248"/>
      <c r="B73" s="273"/>
      <c r="C73" s="273"/>
      <c r="D73" s="262"/>
      <c r="E73" s="262"/>
      <c r="F73" s="267"/>
      <c r="G73" s="267"/>
      <c r="H73" s="267"/>
      <c r="I73" s="267"/>
      <c r="J73" s="251"/>
      <c r="K73" s="252"/>
      <c r="L73" s="270"/>
      <c r="M73" s="267"/>
      <c r="N73" s="267"/>
      <c r="O73" s="267"/>
      <c r="P73" s="267"/>
      <c r="Q73" s="267"/>
      <c r="R73" s="267"/>
      <c r="S73" s="267"/>
      <c r="T73" s="267"/>
      <c r="U73" s="267"/>
      <c r="V73" s="267"/>
      <c r="W73" s="267"/>
      <c r="X73" s="267"/>
      <c r="Y73" s="267"/>
      <c r="Z73" s="267"/>
      <c r="AA73" s="267"/>
      <c r="AB73" s="267"/>
      <c r="AC73" s="267"/>
      <c r="AD73" s="267"/>
      <c r="AE73" s="267"/>
      <c r="AF73" s="267"/>
      <c r="AG73" s="267"/>
      <c r="AH73" s="267"/>
      <c r="AI73" s="267"/>
      <c r="AJ73" s="267"/>
      <c r="AK73" s="267"/>
      <c r="AL73" s="267"/>
      <c r="AM73" s="267"/>
      <c r="AN73" s="267"/>
      <c r="AO73" s="267"/>
      <c r="AP73" s="267"/>
      <c r="AQ73" s="267"/>
      <c r="AR73" s="267"/>
      <c r="AS73" s="267"/>
      <c r="AT73" s="267"/>
      <c r="AU73" s="267"/>
      <c r="AV73" s="267"/>
      <c r="AW73" s="267"/>
      <c r="AX73" s="267"/>
      <c r="AY73" s="267"/>
      <c r="AZ73" s="267"/>
    </row>
    <row r="74" spans="1:52">
      <c r="A74" s="248"/>
      <c r="B74" s="273"/>
      <c r="C74" s="273"/>
      <c r="D74" s="262"/>
      <c r="E74" s="262"/>
      <c r="F74" s="267"/>
      <c r="G74" s="267"/>
      <c r="H74" s="267"/>
      <c r="I74" s="267"/>
      <c r="J74" s="251"/>
      <c r="K74" s="252"/>
      <c r="L74" s="270"/>
      <c r="M74" s="267"/>
      <c r="N74" s="267"/>
      <c r="O74" s="267"/>
      <c r="P74" s="267"/>
      <c r="Q74" s="267"/>
      <c r="R74" s="267"/>
      <c r="S74" s="267"/>
      <c r="T74" s="267"/>
      <c r="U74" s="267"/>
      <c r="V74" s="267"/>
      <c r="W74" s="267"/>
      <c r="X74" s="267"/>
      <c r="Y74" s="267"/>
      <c r="Z74" s="267"/>
      <c r="AA74" s="267"/>
      <c r="AB74" s="267"/>
      <c r="AC74" s="267"/>
      <c r="AD74" s="267"/>
      <c r="AE74" s="267"/>
      <c r="AF74" s="267"/>
      <c r="AG74" s="267"/>
      <c r="AH74" s="267"/>
      <c r="AI74" s="267"/>
      <c r="AJ74" s="267"/>
      <c r="AK74" s="267"/>
      <c r="AL74" s="267"/>
      <c r="AM74" s="267"/>
      <c r="AN74" s="267"/>
      <c r="AO74" s="267"/>
      <c r="AP74" s="267"/>
      <c r="AQ74" s="267"/>
      <c r="AR74" s="267"/>
      <c r="AS74" s="267"/>
      <c r="AT74" s="267"/>
      <c r="AU74" s="267"/>
      <c r="AV74" s="267"/>
      <c r="AW74" s="267"/>
      <c r="AX74" s="267"/>
      <c r="AY74" s="267"/>
      <c r="AZ74" s="267"/>
    </row>
    <row r="75" spans="1:52">
      <c r="A75" s="248"/>
      <c r="B75" s="273"/>
      <c r="C75" s="273"/>
      <c r="D75" s="262"/>
      <c r="E75" s="262"/>
      <c r="F75" s="267"/>
      <c r="G75" s="267"/>
      <c r="H75" s="267"/>
      <c r="I75" s="267"/>
      <c r="J75" s="251"/>
      <c r="K75" s="252"/>
      <c r="L75" s="270"/>
      <c r="M75" s="267"/>
      <c r="N75" s="267"/>
      <c r="O75" s="267"/>
      <c r="P75" s="267"/>
      <c r="Q75" s="267"/>
      <c r="R75" s="267"/>
      <c r="S75" s="267"/>
      <c r="T75" s="267"/>
      <c r="U75" s="267"/>
      <c r="V75" s="267"/>
      <c r="W75" s="267"/>
      <c r="X75" s="267"/>
      <c r="Y75" s="267"/>
      <c r="Z75" s="267"/>
      <c r="AA75" s="267"/>
      <c r="AB75" s="267"/>
      <c r="AC75" s="267"/>
      <c r="AD75" s="267"/>
      <c r="AE75" s="267"/>
      <c r="AF75" s="267"/>
      <c r="AG75" s="267"/>
      <c r="AH75" s="267"/>
      <c r="AI75" s="267"/>
      <c r="AJ75" s="267"/>
      <c r="AK75" s="267"/>
      <c r="AL75" s="267"/>
      <c r="AM75" s="267"/>
      <c r="AN75" s="267"/>
      <c r="AO75" s="267"/>
      <c r="AP75" s="267"/>
      <c r="AQ75" s="267"/>
      <c r="AR75" s="267"/>
      <c r="AS75" s="267"/>
      <c r="AT75" s="267"/>
      <c r="AU75" s="267"/>
      <c r="AV75" s="267"/>
      <c r="AW75" s="267"/>
      <c r="AX75" s="267"/>
      <c r="AY75" s="267"/>
      <c r="AZ75" s="267"/>
    </row>
    <row r="76" spans="1:52">
      <c r="A76" s="248"/>
      <c r="B76" s="273"/>
      <c r="C76" s="273"/>
      <c r="D76" s="262"/>
      <c r="E76" s="262"/>
      <c r="F76" s="267"/>
      <c r="G76" s="267"/>
      <c r="H76" s="267"/>
      <c r="I76" s="267"/>
      <c r="J76" s="251"/>
      <c r="K76" s="252"/>
      <c r="L76" s="270"/>
      <c r="M76" s="267"/>
      <c r="N76" s="267"/>
      <c r="O76" s="267"/>
      <c r="P76" s="267"/>
      <c r="Q76" s="267"/>
      <c r="R76" s="267"/>
      <c r="S76" s="267"/>
      <c r="T76" s="267"/>
      <c r="U76" s="267"/>
      <c r="V76" s="267"/>
      <c r="W76" s="267"/>
      <c r="X76" s="267"/>
      <c r="Y76" s="267"/>
      <c r="Z76" s="267"/>
      <c r="AA76" s="267"/>
      <c r="AB76" s="267"/>
      <c r="AC76" s="267"/>
      <c r="AD76" s="267"/>
      <c r="AE76" s="267"/>
      <c r="AF76" s="267"/>
      <c r="AG76" s="267"/>
      <c r="AH76" s="267"/>
      <c r="AI76" s="267"/>
      <c r="AJ76" s="267"/>
      <c r="AK76" s="267"/>
      <c r="AL76" s="267"/>
      <c r="AM76" s="267"/>
      <c r="AN76" s="267"/>
      <c r="AO76" s="267"/>
      <c r="AP76" s="267"/>
      <c r="AQ76" s="267"/>
      <c r="AR76" s="267"/>
      <c r="AS76" s="267"/>
      <c r="AT76" s="267"/>
      <c r="AU76" s="267"/>
      <c r="AV76" s="267"/>
      <c r="AW76" s="267"/>
      <c r="AX76" s="267"/>
      <c r="AY76" s="267"/>
      <c r="AZ76" s="267"/>
    </row>
    <row r="77" spans="1:52">
      <c r="A77" s="248"/>
      <c r="B77" s="273"/>
      <c r="C77" s="273"/>
      <c r="D77" s="262"/>
      <c r="E77" s="262"/>
      <c r="F77" s="267"/>
      <c r="G77" s="267"/>
      <c r="H77" s="267"/>
      <c r="I77" s="267"/>
      <c r="J77" s="251"/>
      <c r="K77" s="252"/>
      <c r="L77" s="270"/>
      <c r="M77" s="267"/>
      <c r="N77" s="267"/>
      <c r="O77" s="267"/>
      <c r="P77" s="267"/>
      <c r="Q77" s="267"/>
      <c r="R77" s="267"/>
      <c r="S77" s="267"/>
      <c r="T77" s="267"/>
      <c r="U77" s="267"/>
      <c r="V77" s="267"/>
      <c r="W77" s="267"/>
      <c r="X77" s="267"/>
      <c r="Y77" s="267"/>
      <c r="Z77" s="267"/>
      <c r="AA77" s="267"/>
      <c r="AB77" s="267"/>
      <c r="AC77" s="267"/>
      <c r="AD77" s="267"/>
      <c r="AE77" s="267"/>
      <c r="AF77" s="267"/>
      <c r="AG77" s="267"/>
      <c r="AH77" s="267"/>
      <c r="AI77" s="267"/>
      <c r="AJ77" s="267"/>
      <c r="AK77" s="267"/>
      <c r="AL77" s="267"/>
      <c r="AM77" s="267"/>
      <c r="AN77" s="267"/>
      <c r="AO77" s="267"/>
      <c r="AP77" s="267"/>
      <c r="AQ77" s="267"/>
      <c r="AR77" s="267"/>
      <c r="AS77" s="267"/>
      <c r="AT77" s="267"/>
      <c r="AU77" s="267"/>
      <c r="AV77" s="267"/>
      <c r="AW77" s="267"/>
      <c r="AX77" s="267"/>
      <c r="AY77" s="267"/>
      <c r="AZ77" s="267"/>
    </row>
    <row r="78" spans="1:52">
      <c r="A78" s="248"/>
      <c r="B78" s="273"/>
      <c r="C78" s="273"/>
      <c r="D78" s="262"/>
      <c r="E78" s="262"/>
      <c r="F78" s="267"/>
      <c r="G78" s="267"/>
      <c r="H78" s="267"/>
      <c r="I78" s="267"/>
      <c r="J78" s="251"/>
      <c r="K78" s="252"/>
      <c r="L78" s="270"/>
      <c r="M78" s="267"/>
      <c r="N78" s="267"/>
      <c r="O78" s="267"/>
      <c r="P78" s="267"/>
      <c r="Q78" s="267"/>
      <c r="R78" s="267"/>
      <c r="S78" s="267"/>
      <c r="T78" s="267"/>
      <c r="U78" s="267"/>
      <c r="V78" s="267"/>
      <c r="W78" s="267"/>
      <c r="X78" s="267"/>
      <c r="Y78" s="267"/>
      <c r="Z78" s="267"/>
      <c r="AA78" s="267"/>
      <c r="AB78" s="267"/>
      <c r="AC78" s="267"/>
      <c r="AD78" s="267"/>
      <c r="AE78" s="267"/>
      <c r="AF78" s="267"/>
      <c r="AG78" s="267"/>
      <c r="AH78" s="267"/>
      <c r="AI78" s="267"/>
      <c r="AJ78" s="267"/>
      <c r="AK78" s="267"/>
      <c r="AL78" s="267"/>
      <c r="AM78" s="267"/>
      <c r="AN78" s="267"/>
      <c r="AO78" s="267"/>
      <c r="AP78" s="267"/>
      <c r="AQ78" s="267"/>
      <c r="AR78" s="267"/>
      <c r="AS78" s="267"/>
      <c r="AT78" s="267"/>
      <c r="AU78" s="267"/>
      <c r="AV78" s="267"/>
      <c r="AW78" s="267"/>
      <c r="AX78" s="267"/>
      <c r="AY78" s="267"/>
      <c r="AZ78" s="267"/>
    </row>
    <row r="79" spans="1:52">
      <c r="A79" s="248"/>
      <c r="B79" s="273"/>
      <c r="C79" s="273"/>
      <c r="D79" s="262"/>
      <c r="E79" s="262"/>
      <c r="F79" s="267"/>
      <c r="G79" s="267"/>
      <c r="H79" s="267"/>
      <c r="I79" s="267"/>
      <c r="J79" s="251"/>
      <c r="K79" s="252"/>
      <c r="L79" s="270"/>
      <c r="M79" s="267"/>
      <c r="N79" s="267"/>
      <c r="O79" s="267"/>
      <c r="P79" s="267"/>
      <c r="Q79" s="267"/>
      <c r="R79" s="267"/>
      <c r="S79" s="267"/>
      <c r="T79" s="267"/>
      <c r="U79" s="267"/>
      <c r="V79" s="267"/>
      <c r="W79" s="267"/>
      <c r="X79" s="267"/>
      <c r="Y79" s="267"/>
      <c r="Z79" s="267"/>
      <c r="AA79" s="267"/>
      <c r="AB79" s="267"/>
      <c r="AC79" s="267"/>
      <c r="AD79" s="267"/>
      <c r="AE79" s="267"/>
      <c r="AF79" s="267"/>
      <c r="AG79" s="267"/>
      <c r="AH79" s="267"/>
      <c r="AI79" s="267"/>
      <c r="AJ79" s="267"/>
      <c r="AK79" s="267"/>
      <c r="AL79" s="267"/>
      <c r="AM79" s="267"/>
      <c r="AN79" s="267"/>
      <c r="AO79" s="267"/>
      <c r="AP79" s="267"/>
      <c r="AQ79" s="267"/>
      <c r="AR79" s="267"/>
      <c r="AS79" s="267"/>
      <c r="AT79" s="267"/>
      <c r="AU79" s="267"/>
      <c r="AV79" s="267"/>
      <c r="AW79" s="267"/>
      <c r="AX79" s="267"/>
      <c r="AY79" s="267"/>
      <c r="AZ79" s="267"/>
    </row>
    <row r="80" spans="1:52">
      <c r="A80" s="248"/>
      <c r="B80" s="273"/>
      <c r="C80" s="273"/>
      <c r="D80" s="262"/>
      <c r="E80" s="262"/>
      <c r="F80" s="267"/>
      <c r="G80" s="267"/>
      <c r="H80" s="267"/>
      <c r="I80" s="267"/>
      <c r="J80" s="251"/>
      <c r="K80" s="252"/>
      <c r="L80" s="270"/>
      <c r="M80" s="267"/>
      <c r="N80" s="267"/>
      <c r="O80" s="267"/>
      <c r="P80" s="267"/>
      <c r="Q80" s="267"/>
      <c r="R80" s="267"/>
      <c r="S80" s="267"/>
      <c r="T80" s="267"/>
      <c r="U80" s="267"/>
      <c r="V80" s="267"/>
      <c r="W80" s="267"/>
      <c r="X80" s="267"/>
      <c r="Y80" s="267"/>
      <c r="Z80" s="267"/>
      <c r="AA80" s="267"/>
      <c r="AB80" s="267"/>
      <c r="AC80" s="267"/>
      <c r="AD80" s="267"/>
      <c r="AE80" s="267"/>
      <c r="AF80" s="267"/>
      <c r="AG80" s="267"/>
      <c r="AH80" s="267"/>
      <c r="AI80" s="267"/>
      <c r="AJ80" s="267"/>
      <c r="AK80" s="267"/>
      <c r="AL80" s="267"/>
      <c r="AM80" s="267"/>
      <c r="AN80" s="267"/>
      <c r="AO80" s="267"/>
      <c r="AP80" s="267"/>
      <c r="AQ80" s="267"/>
      <c r="AR80" s="267"/>
      <c r="AS80" s="267"/>
      <c r="AT80" s="267"/>
      <c r="AU80" s="267"/>
      <c r="AV80" s="267"/>
      <c r="AW80" s="267"/>
      <c r="AX80" s="267"/>
      <c r="AY80" s="267"/>
      <c r="AZ80" s="267"/>
    </row>
    <row r="81" spans="1:52">
      <c r="A81" s="248"/>
      <c r="B81" s="273"/>
      <c r="C81" s="273"/>
      <c r="D81" s="262"/>
      <c r="E81" s="262"/>
      <c r="F81" s="267"/>
      <c r="G81" s="267"/>
      <c r="H81" s="267"/>
      <c r="I81" s="267"/>
      <c r="J81" s="251"/>
      <c r="K81" s="252"/>
      <c r="L81" s="270"/>
      <c r="M81" s="267"/>
      <c r="N81" s="267"/>
      <c r="O81" s="267"/>
      <c r="P81" s="267"/>
      <c r="Q81" s="267"/>
      <c r="R81" s="267"/>
      <c r="S81" s="267"/>
      <c r="T81" s="267"/>
      <c r="U81" s="267"/>
      <c r="V81" s="267"/>
      <c r="W81" s="267"/>
      <c r="X81" s="267"/>
      <c r="Y81" s="267"/>
      <c r="Z81" s="267"/>
      <c r="AA81" s="267"/>
      <c r="AB81" s="267"/>
      <c r="AC81" s="267"/>
      <c r="AD81" s="267"/>
      <c r="AE81" s="267"/>
      <c r="AF81" s="267"/>
      <c r="AG81" s="267"/>
      <c r="AH81" s="267"/>
      <c r="AI81" s="267"/>
      <c r="AJ81" s="267"/>
      <c r="AK81" s="267"/>
      <c r="AL81" s="267"/>
      <c r="AM81" s="267"/>
      <c r="AN81" s="267"/>
      <c r="AO81" s="267"/>
      <c r="AP81" s="267"/>
      <c r="AQ81" s="267"/>
      <c r="AR81" s="267"/>
      <c r="AS81" s="267"/>
      <c r="AT81" s="267"/>
      <c r="AU81" s="267"/>
      <c r="AV81" s="267"/>
      <c r="AW81" s="267"/>
      <c r="AX81" s="267"/>
      <c r="AY81" s="267"/>
      <c r="AZ81" s="267"/>
    </row>
    <row r="82" spans="1:52">
      <c r="A82" s="248"/>
      <c r="B82" s="273"/>
      <c r="C82" s="273"/>
      <c r="D82" s="262"/>
      <c r="E82" s="262"/>
      <c r="F82" s="267"/>
      <c r="G82" s="267"/>
      <c r="H82" s="267"/>
      <c r="I82" s="267"/>
      <c r="J82" s="251"/>
      <c r="K82" s="252"/>
      <c r="L82" s="270"/>
      <c r="M82" s="267"/>
      <c r="N82" s="267"/>
      <c r="O82" s="267"/>
      <c r="P82" s="267"/>
      <c r="Q82" s="267"/>
      <c r="R82" s="267"/>
      <c r="S82" s="267"/>
      <c r="T82" s="267"/>
      <c r="U82" s="267"/>
      <c r="V82" s="267"/>
      <c r="W82" s="267"/>
      <c r="X82" s="267"/>
      <c r="Y82" s="267"/>
      <c r="Z82" s="267"/>
      <c r="AA82" s="267"/>
      <c r="AB82" s="267"/>
      <c r="AC82" s="267"/>
      <c r="AD82" s="267"/>
      <c r="AE82" s="267"/>
      <c r="AF82" s="267"/>
      <c r="AG82" s="267"/>
      <c r="AH82" s="267"/>
      <c r="AI82" s="267"/>
      <c r="AJ82" s="267"/>
      <c r="AK82" s="267"/>
      <c r="AL82" s="267"/>
      <c r="AM82" s="267"/>
      <c r="AN82" s="267"/>
      <c r="AO82" s="267"/>
      <c r="AP82" s="267"/>
      <c r="AQ82" s="267"/>
      <c r="AR82" s="267"/>
      <c r="AS82" s="267"/>
      <c r="AT82" s="267"/>
      <c r="AU82" s="267"/>
      <c r="AV82" s="267"/>
      <c r="AW82" s="267"/>
      <c r="AX82" s="267"/>
      <c r="AY82" s="267"/>
      <c r="AZ82" s="267"/>
    </row>
    <row r="83" spans="1:52">
      <c r="A83" s="248"/>
      <c r="B83" s="273"/>
      <c r="C83" s="273"/>
      <c r="D83" s="262"/>
      <c r="E83" s="262"/>
      <c r="F83" s="267"/>
      <c r="G83" s="267"/>
      <c r="H83" s="267"/>
      <c r="I83" s="267"/>
      <c r="J83" s="251"/>
      <c r="K83" s="252"/>
      <c r="L83" s="270"/>
      <c r="M83" s="267"/>
      <c r="N83" s="267"/>
      <c r="O83" s="267"/>
      <c r="P83" s="267"/>
      <c r="Q83" s="267"/>
      <c r="R83" s="267"/>
      <c r="S83" s="267"/>
      <c r="T83" s="267"/>
      <c r="U83" s="267"/>
      <c r="V83" s="267"/>
      <c r="W83" s="267"/>
      <c r="X83" s="267"/>
      <c r="Y83" s="267"/>
      <c r="Z83" s="267"/>
      <c r="AA83" s="267"/>
      <c r="AB83" s="267"/>
      <c r="AC83" s="267"/>
      <c r="AD83" s="267"/>
      <c r="AE83" s="267"/>
      <c r="AF83" s="267"/>
      <c r="AG83" s="267"/>
      <c r="AH83" s="267"/>
      <c r="AI83" s="267"/>
      <c r="AJ83" s="267"/>
      <c r="AK83" s="267"/>
      <c r="AL83" s="267"/>
      <c r="AM83" s="267"/>
      <c r="AN83" s="267"/>
      <c r="AO83" s="267"/>
      <c r="AP83" s="267"/>
      <c r="AQ83" s="267"/>
      <c r="AR83" s="267"/>
      <c r="AS83" s="267"/>
      <c r="AT83" s="267"/>
      <c r="AU83" s="267"/>
      <c r="AV83" s="267"/>
      <c r="AW83" s="267"/>
      <c r="AX83" s="267"/>
      <c r="AY83" s="267"/>
      <c r="AZ83" s="267"/>
    </row>
    <row r="84" spans="1:52">
      <c r="A84" s="248"/>
      <c r="B84" s="273"/>
      <c r="C84" s="273"/>
      <c r="D84" s="262"/>
      <c r="E84" s="262"/>
      <c r="F84" s="267"/>
      <c r="G84" s="267"/>
      <c r="H84" s="267"/>
      <c r="I84" s="267"/>
      <c r="J84" s="251"/>
      <c r="K84" s="252"/>
      <c r="L84" s="270"/>
      <c r="M84" s="267"/>
      <c r="N84" s="267"/>
      <c r="O84" s="267"/>
      <c r="P84" s="267"/>
      <c r="Q84" s="267"/>
      <c r="R84" s="267"/>
      <c r="S84" s="267"/>
      <c r="T84" s="267"/>
      <c r="U84" s="267"/>
      <c r="V84" s="267"/>
      <c r="W84" s="267"/>
      <c r="X84" s="267"/>
      <c r="Y84" s="267"/>
      <c r="Z84" s="267"/>
      <c r="AA84" s="267"/>
      <c r="AB84" s="267"/>
      <c r="AC84" s="267"/>
      <c r="AD84" s="267"/>
      <c r="AE84" s="267"/>
      <c r="AF84" s="267"/>
      <c r="AG84" s="267"/>
      <c r="AH84" s="267"/>
      <c r="AI84" s="267"/>
      <c r="AJ84" s="267"/>
      <c r="AK84" s="267"/>
      <c r="AL84" s="267"/>
      <c r="AM84" s="267"/>
      <c r="AN84" s="267"/>
      <c r="AO84" s="267"/>
      <c r="AP84" s="267"/>
      <c r="AQ84" s="267"/>
      <c r="AR84" s="267"/>
      <c r="AS84" s="267"/>
      <c r="AT84" s="267"/>
      <c r="AU84" s="267"/>
      <c r="AV84" s="267"/>
      <c r="AW84" s="267"/>
      <c r="AX84" s="267"/>
      <c r="AY84" s="267"/>
      <c r="AZ84" s="267"/>
    </row>
    <row r="85" spans="1:52">
      <c r="A85" s="248"/>
      <c r="B85" s="273"/>
      <c r="C85" s="273"/>
      <c r="D85" s="262"/>
      <c r="E85" s="262"/>
      <c r="F85" s="267"/>
      <c r="G85" s="267"/>
      <c r="H85" s="267"/>
      <c r="I85" s="267"/>
      <c r="J85" s="251"/>
      <c r="K85" s="252"/>
      <c r="L85" s="270"/>
      <c r="M85" s="267"/>
      <c r="N85" s="267"/>
      <c r="O85" s="267"/>
      <c r="P85" s="267"/>
      <c r="Q85" s="267"/>
      <c r="R85" s="267"/>
      <c r="S85" s="267"/>
      <c r="T85" s="267"/>
      <c r="U85" s="267"/>
      <c r="V85" s="267"/>
      <c r="W85" s="267"/>
      <c r="X85" s="267"/>
      <c r="Y85" s="267"/>
      <c r="Z85" s="267"/>
      <c r="AA85" s="267"/>
      <c r="AB85" s="267"/>
      <c r="AC85" s="267"/>
      <c r="AD85" s="267"/>
      <c r="AE85" s="267"/>
      <c r="AF85" s="267"/>
      <c r="AG85" s="267"/>
      <c r="AH85" s="267"/>
      <c r="AI85" s="267"/>
      <c r="AJ85" s="267"/>
      <c r="AK85" s="267"/>
      <c r="AL85" s="267"/>
      <c r="AM85" s="267"/>
      <c r="AN85" s="267"/>
      <c r="AO85" s="267"/>
      <c r="AP85" s="267"/>
      <c r="AQ85" s="267"/>
      <c r="AR85" s="267"/>
      <c r="AS85" s="267"/>
      <c r="AT85" s="267"/>
      <c r="AU85" s="267"/>
      <c r="AV85" s="267"/>
      <c r="AW85" s="267"/>
      <c r="AX85" s="267"/>
      <c r="AY85" s="267"/>
      <c r="AZ85" s="267"/>
    </row>
    <row r="86" spans="1:52">
      <c r="A86" s="248"/>
      <c r="B86" s="273"/>
      <c r="C86" s="273"/>
      <c r="D86" s="262"/>
      <c r="E86" s="262"/>
      <c r="F86" s="267"/>
      <c r="G86" s="267"/>
      <c r="H86" s="267"/>
      <c r="I86" s="267"/>
      <c r="J86" s="251"/>
      <c r="K86" s="252"/>
      <c r="L86" s="270"/>
      <c r="M86" s="267"/>
      <c r="N86" s="267"/>
      <c r="O86" s="267"/>
      <c r="P86" s="267"/>
      <c r="Q86" s="267"/>
      <c r="R86" s="267"/>
      <c r="S86" s="267"/>
      <c r="T86" s="267"/>
      <c r="U86" s="267"/>
      <c r="V86" s="267"/>
      <c r="W86" s="267"/>
      <c r="X86" s="267"/>
      <c r="Y86" s="267"/>
      <c r="Z86" s="267"/>
      <c r="AA86" s="267"/>
      <c r="AB86" s="267"/>
      <c r="AC86" s="267"/>
      <c r="AD86" s="267"/>
      <c r="AE86" s="267"/>
      <c r="AF86" s="267"/>
      <c r="AG86" s="267"/>
      <c r="AH86" s="267"/>
      <c r="AI86" s="267"/>
      <c r="AJ86" s="267"/>
      <c r="AK86" s="267"/>
      <c r="AL86" s="267"/>
      <c r="AM86" s="267"/>
      <c r="AN86" s="267"/>
      <c r="AO86" s="267"/>
      <c r="AP86" s="267"/>
      <c r="AQ86" s="267"/>
      <c r="AR86" s="267"/>
      <c r="AS86" s="267"/>
      <c r="AT86" s="267"/>
      <c r="AU86" s="267"/>
      <c r="AV86" s="267"/>
      <c r="AW86" s="267"/>
      <c r="AX86" s="267"/>
      <c r="AY86" s="267"/>
      <c r="AZ86" s="267"/>
    </row>
    <row r="87" spans="1:52">
      <c r="A87" s="248"/>
      <c r="B87" s="273"/>
      <c r="C87" s="273"/>
      <c r="D87" s="262"/>
      <c r="E87" s="262"/>
      <c r="F87" s="267"/>
      <c r="G87" s="267"/>
      <c r="H87" s="267"/>
      <c r="I87" s="267"/>
      <c r="J87" s="251"/>
      <c r="K87" s="252"/>
      <c r="L87" s="270"/>
      <c r="M87" s="267"/>
      <c r="N87" s="267"/>
      <c r="O87" s="267"/>
      <c r="P87" s="267"/>
      <c r="Q87" s="267"/>
      <c r="R87" s="267"/>
      <c r="S87" s="267"/>
      <c r="T87" s="267"/>
      <c r="U87" s="267"/>
      <c r="V87" s="267"/>
      <c r="W87" s="267"/>
      <c r="X87" s="267"/>
      <c r="Y87" s="267"/>
      <c r="Z87" s="267"/>
      <c r="AA87" s="267"/>
      <c r="AB87" s="267"/>
      <c r="AC87" s="267"/>
      <c r="AD87" s="267"/>
      <c r="AE87" s="267"/>
      <c r="AF87" s="267"/>
      <c r="AG87" s="267"/>
      <c r="AH87" s="267"/>
      <c r="AI87" s="267"/>
      <c r="AJ87" s="267"/>
      <c r="AK87" s="267"/>
      <c r="AL87" s="267"/>
      <c r="AM87" s="267"/>
      <c r="AN87" s="267"/>
      <c r="AO87" s="267"/>
      <c r="AP87" s="267"/>
      <c r="AQ87" s="267"/>
      <c r="AR87" s="267"/>
      <c r="AS87" s="267"/>
      <c r="AT87" s="267"/>
      <c r="AU87" s="267"/>
      <c r="AV87" s="267"/>
      <c r="AW87" s="267"/>
      <c r="AX87" s="267"/>
      <c r="AY87" s="267"/>
      <c r="AZ87" s="267"/>
    </row>
    <row r="88" spans="1:52">
      <c r="A88" s="248"/>
      <c r="B88" s="273"/>
      <c r="C88" s="273"/>
      <c r="D88" s="262"/>
      <c r="E88" s="262"/>
      <c r="F88" s="267"/>
      <c r="G88" s="267"/>
      <c r="H88" s="267"/>
      <c r="I88" s="267"/>
      <c r="J88" s="251"/>
      <c r="K88" s="252"/>
      <c r="L88" s="270"/>
      <c r="M88" s="267"/>
      <c r="N88" s="267"/>
      <c r="O88" s="267"/>
      <c r="P88" s="267"/>
      <c r="Q88" s="267"/>
      <c r="R88" s="267"/>
      <c r="S88" s="267"/>
      <c r="T88" s="267"/>
      <c r="U88" s="267"/>
      <c r="V88" s="267"/>
      <c r="W88" s="267"/>
      <c r="X88" s="267"/>
      <c r="Y88" s="267"/>
      <c r="Z88" s="267"/>
      <c r="AA88" s="267"/>
      <c r="AB88" s="267"/>
      <c r="AC88" s="267"/>
      <c r="AD88" s="267"/>
      <c r="AE88" s="267"/>
      <c r="AF88" s="267"/>
      <c r="AG88" s="267"/>
      <c r="AH88" s="267"/>
      <c r="AI88" s="267"/>
      <c r="AJ88" s="267"/>
      <c r="AK88" s="267"/>
      <c r="AL88" s="267"/>
      <c r="AM88" s="267"/>
      <c r="AN88" s="267"/>
      <c r="AO88" s="267"/>
      <c r="AP88" s="267"/>
      <c r="AQ88" s="267"/>
      <c r="AR88" s="267"/>
      <c r="AS88" s="267"/>
      <c r="AT88" s="267"/>
      <c r="AU88" s="267"/>
      <c r="AV88" s="267"/>
      <c r="AW88" s="267"/>
      <c r="AX88" s="267"/>
      <c r="AY88" s="267"/>
      <c r="AZ88" s="267"/>
    </row>
    <row r="89" spans="1:52">
      <c r="A89" s="248"/>
      <c r="B89" s="273"/>
      <c r="C89" s="273"/>
      <c r="D89" s="262"/>
      <c r="E89" s="262"/>
      <c r="F89" s="267"/>
      <c r="G89" s="267"/>
      <c r="H89" s="267"/>
      <c r="I89" s="267"/>
      <c r="J89" s="251"/>
      <c r="K89" s="252"/>
      <c r="L89" s="270"/>
      <c r="M89" s="267"/>
      <c r="N89" s="267"/>
      <c r="O89" s="267"/>
      <c r="P89" s="267"/>
      <c r="Q89" s="267"/>
      <c r="R89" s="267"/>
      <c r="S89" s="267"/>
      <c r="T89" s="267"/>
      <c r="U89" s="267"/>
      <c r="V89" s="267"/>
      <c r="W89" s="267"/>
      <c r="X89" s="267"/>
      <c r="Y89" s="267"/>
      <c r="Z89" s="267"/>
      <c r="AA89" s="267"/>
      <c r="AB89" s="267"/>
      <c r="AC89" s="267"/>
      <c r="AD89" s="267"/>
      <c r="AE89" s="267"/>
      <c r="AF89" s="267"/>
      <c r="AG89" s="267"/>
      <c r="AH89" s="267"/>
      <c r="AI89" s="267"/>
      <c r="AJ89" s="267"/>
      <c r="AK89" s="267"/>
      <c r="AL89" s="267"/>
      <c r="AM89" s="267"/>
      <c r="AN89" s="267"/>
      <c r="AO89" s="267"/>
      <c r="AP89" s="267"/>
      <c r="AQ89" s="267"/>
      <c r="AR89" s="267"/>
      <c r="AS89" s="267"/>
      <c r="AT89" s="267"/>
      <c r="AU89" s="267"/>
      <c r="AV89" s="267"/>
      <c r="AW89" s="267"/>
      <c r="AX89" s="267"/>
      <c r="AY89" s="267"/>
      <c r="AZ89" s="267"/>
    </row>
    <row r="90" spans="1:52">
      <c r="A90" s="248"/>
      <c r="B90" s="273"/>
      <c r="C90" s="273"/>
      <c r="D90" s="262"/>
      <c r="E90" s="262"/>
      <c r="F90" s="267"/>
      <c r="G90" s="267"/>
      <c r="H90" s="267"/>
      <c r="I90" s="267"/>
      <c r="J90" s="251"/>
      <c r="K90" s="252"/>
      <c r="L90" s="270"/>
      <c r="M90" s="267"/>
      <c r="N90" s="267"/>
      <c r="O90" s="267"/>
      <c r="P90" s="267"/>
      <c r="Q90" s="267"/>
      <c r="R90" s="267"/>
      <c r="S90" s="267"/>
      <c r="T90" s="267"/>
      <c r="U90" s="267"/>
      <c r="V90" s="267"/>
      <c r="W90" s="267"/>
      <c r="X90" s="267"/>
      <c r="Y90" s="267"/>
      <c r="Z90" s="267"/>
      <c r="AA90" s="267"/>
      <c r="AB90" s="267"/>
      <c r="AC90" s="267"/>
      <c r="AD90" s="267"/>
      <c r="AE90" s="267"/>
      <c r="AF90" s="267"/>
      <c r="AG90" s="267"/>
      <c r="AH90" s="267"/>
      <c r="AI90" s="267"/>
      <c r="AJ90" s="267"/>
      <c r="AK90" s="267"/>
      <c r="AL90" s="267"/>
      <c r="AM90" s="267"/>
      <c r="AN90" s="267"/>
      <c r="AO90" s="267"/>
      <c r="AP90" s="267"/>
      <c r="AQ90" s="267"/>
      <c r="AR90" s="267"/>
      <c r="AS90" s="267"/>
      <c r="AT90" s="267"/>
      <c r="AU90" s="267"/>
      <c r="AV90" s="267"/>
      <c r="AW90" s="267"/>
      <c r="AX90" s="267"/>
      <c r="AY90" s="267"/>
      <c r="AZ90" s="267"/>
    </row>
    <row r="91" spans="1:52">
      <c r="A91" s="248"/>
      <c r="B91" s="273"/>
      <c r="C91" s="273"/>
      <c r="D91" s="262"/>
      <c r="E91" s="262"/>
      <c r="F91" s="267"/>
      <c r="G91" s="267"/>
      <c r="H91" s="267"/>
      <c r="I91" s="267"/>
      <c r="J91" s="251"/>
      <c r="K91" s="252"/>
      <c r="L91" s="270"/>
      <c r="M91" s="267"/>
      <c r="N91" s="267"/>
      <c r="O91" s="267"/>
      <c r="P91" s="267"/>
      <c r="Q91" s="267"/>
      <c r="R91" s="267"/>
      <c r="S91" s="267"/>
      <c r="T91" s="267"/>
      <c r="U91" s="267"/>
      <c r="V91" s="267"/>
      <c r="W91" s="267"/>
      <c r="X91" s="267"/>
      <c r="Y91" s="267"/>
      <c r="Z91" s="267"/>
      <c r="AA91" s="267"/>
      <c r="AB91" s="267"/>
      <c r="AC91" s="267"/>
      <c r="AD91" s="267"/>
      <c r="AE91" s="267"/>
      <c r="AF91" s="267"/>
      <c r="AG91" s="267"/>
      <c r="AH91" s="267"/>
      <c r="AI91" s="267"/>
      <c r="AJ91" s="267"/>
      <c r="AK91" s="267"/>
      <c r="AL91" s="267"/>
      <c r="AM91" s="267"/>
      <c r="AN91" s="267"/>
      <c r="AO91" s="267"/>
      <c r="AP91" s="267"/>
      <c r="AQ91" s="267"/>
      <c r="AR91" s="267"/>
      <c r="AS91" s="267"/>
      <c r="AT91" s="267"/>
      <c r="AU91" s="267"/>
      <c r="AV91" s="267"/>
      <c r="AW91" s="267"/>
      <c r="AX91" s="267"/>
      <c r="AY91" s="267"/>
      <c r="AZ91" s="267"/>
    </row>
    <row r="92" spans="1:52">
      <c r="A92" s="248"/>
      <c r="B92" s="273"/>
      <c r="C92" s="273"/>
      <c r="D92" s="262"/>
      <c r="E92" s="262"/>
      <c r="F92" s="267"/>
      <c r="G92" s="267"/>
      <c r="H92" s="267"/>
      <c r="I92" s="267"/>
      <c r="J92" s="251"/>
      <c r="K92" s="252"/>
      <c r="L92" s="270"/>
      <c r="M92" s="267"/>
      <c r="N92" s="267"/>
      <c r="O92" s="267"/>
      <c r="P92" s="267"/>
      <c r="Q92" s="267"/>
      <c r="R92" s="267"/>
      <c r="S92" s="267"/>
      <c r="T92" s="267"/>
      <c r="U92" s="267"/>
      <c r="V92" s="267"/>
      <c r="W92" s="267"/>
      <c r="X92" s="267"/>
      <c r="Y92" s="267"/>
      <c r="Z92" s="267"/>
      <c r="AA92" s="267"/>
      <c r="AB92" s="267"/>
      <c r="AC92" s="267"/>
      <c r="AD92" s="267"/>
      <c r="AE92" s="267"/>
      <c r="AF92" s="267"/>
      <c r="AG92" s="267"/>
      <c r="AH92" s="267"/>
      <c r="AI92" s="267"/>
      <c r="AJ92" s="267"/>
      <c r="AK92" s="267"/>
      <c r="AL92" s="267"/>
      <c r="AM92" s="267"/>
      <c r="AN92" s="267"/>
      <c r="AO92" s="267"/>
      <c r="AP92" s="267"/>
      <c r="AQ92" s="267"/>
      <c r="AR92" s="267"/>
      <c r="AS92" s="267"/>
      <c r="AT92" s="267"/>
      <c r="AU92" s="267"/>
      <c r="AV92" s="267"/>
      <c r="AW92" s="267"/>
      <c r="AX92" s="267"/>
      <c r="AY92" s="267"/>
      <c r="AZ92" s="267"/>
    </row>
    <row r="93" spans="1:52">
      <c r="A93" s="248"/>
      <c r="B93" s="273"/>
      <c r="C93" s="273"/>
      <c r="D93" s="262"/>
      <c r="E93" s="262"/>
      <c r="F93" s="267"/>
      <c r="G93" s="267"/>
      <c r="H93" s="267"/>
      <c r="I93" s="267"/>
      <c r="J93" s="251"/>
      <c r="K93" s="252"/>
      <c r="L93" s="270"/>
      <c r="M93" s="267"/>
      <c r="N93" s="267"/>
      <c r="O93" s="267"/>
      <c r="P93" s="267"/>
      <c r="Q93" s="267"/>
      <c r="R93" s="267"/>
      <c r="S93" s="267"/>
      <c r="T93" s="267"/>
      <c r="U93" s="267"/>
      <c r="V93" s="267"/>
      <c r="W93" s="267"/>
      <c r="X93" s="267"/>
      <c r="Y93" s="267"/>
      <c r="Z93" s="267"/>
      <c r="AA93" s="267"/>
      <c r="AB93" s="267"/>
      <c r="AC93" s="267"/>
      <c r="AD93" s="267"/>
      <c r="AE93" s="267"/>
      <c r="AF93" s="267"/>
      <c r="AG93" s="267"/>
      <c r="AH93" s="267"/>
      <c r="AI93" s="267"/>
      <c r="AJ93" s="267"/>
      <c r="AK93" s="267"/>
      <c r="AL93" s="267"/>
      <c r="AM93" s="267"/>
      <c r="AN93" s="267"/>
      <c r="AO93" s="267"/>
      <c r="AP93" s="267"/>
      <c r="AQ93" s="267"/>
      <c r="AR93" s="267"/>
      <c r="AS93" s="267"/>
      <c r="AT93" s="267"/>
      <c r="AU93" s="267"/>
      <c r="AV93" s="267"/>
      <c r="AW93" s="267"/>
      <c r="AX93" s="267"/>
      <c r="AY93" s="267"/>
      <c r="AZ93" s="267"/>
    </row>
    <row r="94" spans="1:52">
      <c r="A94" s="248"/>
      <c r="B94" s="273"/>
      <c r="C94" s="273"/>
      <c r="D94" s="262"/>
      <c r="E94" s="262"/>
      <c r="F94" s="267"/>
      <c r="G94" s="267"/>
      <c r="H94" s="267"/>
      <c r="I94" s="267"/>
      <c r="J94" s="251"/>
      <c r="K94" s="252"/>
      <c r="L94" s="270"/>
      <c r="M94" s="267"/>
      <c r="N94" s="267"/>
      <c r="O94" s="267"/>
      <c r="P94" s="267"/>
      <c r="Q94" s="267"/>
      <c r="R94" s="267"/>
      <c r="S94" s="267"/>
      <c r="T94" s="267"/>
      <c r="U94" s="267"/>
      <c r="V94" s="267"/>
      <c r="W94" s="267"/>
      <c r="X94" s="267"/>
      <c r="Y94" s="267"/>
      <c r="Z94" s="267"/>
      <c r="AA94" s="267"/>
      <c r="AB94" s="267"/>
      <c r="AC94" s="267"/>
      <c r="AD94" s="267"/>
      <c r="AE94" s="267"/>
      <c r="AF94" s="267"/>
      <c r="AG94" s="267"/>
      <c r="AH94" s="267"/>
      <c r="AI94" s="267"/>
      <c r="AJ94" s="267"/>
      <c r="AK94" s="267"/>
      <c r="AL94" s="267"/>
      <c r="AM94" s="267"/>
      <c r="AN94" s="267"/>
      <c r="AO94" s="267"/>
      <c r="AP94" s="267"/>
      <c r="AQ94" s="267"/>
      <c r="AR94" s="267"/>
      <c r="AS94" s="267"/>
      <c r="AT94" s="267"/>
      <c r="AU94" s="267"/>
      <c r="AV94" s="267"/>
      <c r="AW94" s="267"/>
      <c r="AX94" s="267"/>
      <c r="AY94" s="267"/>
      <c r="AZ94" s="267"/>
    </row>
    <row r="95" spans="1:52">
      <c r="A95" s="248"/>
      <c r="B95" s="273"/>
      <c r="C95" s="273"/>
      <c r="D95" s="262"/>
      <c r="E95" s="262"/>
      <c r="F95" s="267"/>
      <c r="G95" s="267"/>
      <c r="H95" s="267"/>
      <c r="I95" s="267"/>
      <c r="J95" s="251"/>
      <c r="K95" s="252"/>
      <c r="L95" s="270"/>
      <c r="M95" s="267"/>
      <c r="N95" s="267"/>
      <c r="O95" s="267"/>
      <c r="P95" s="267"/>
      <c r="Q95" s="267"/>
      <c r="R95" s="267"/>
      <c r="S95" s="267"/>
      <c r="T95" s="267"/>
      <c r="U95" s="267"/>
      <c r="V95" s="267"/>
      <c r="W95" s="267"/>
      <c r="X95" s="267"/>
      <c r="Y95" s="267"/>
      <c r="Z95" s="267"/>
      <c r="AA95" s="267"/>
      <c r="AB95" s="267"/>
      <c r="AC95" s="267"/>
      <c r="AD95" s="267"/>
      <c r="AE95" s="267"/>
      <c r="AF95" s="267"/>
      <c r="AG95" s="267"/>
      <c r="AH95" s="267"/>
      <c r="AI95" s="267"/>
      <c r="AJ95" s="267"/>
      <c r="AK95" s="267"/>
      <c r="AL95" s="267"/>
      <c r="AM95" s="267"/>
      <c r="AN95" s="267"/>
      <c r="AO95" s="267"/>
      <c r="AP95" s="267"/>
      <c r="AQ95" s="267"/>
      <c r="AR95" s="267"/>
      <c r="AS95" s="267"/>
      <c r="AT95" s="267"/>
      <c r="AU95" s="267"/>
      <c r="AV95" s="267"/>
      <c r="AW95" s="267"/>
      <c r="AX95" s="267"/>
      <c r="AY95" s="267"/>
      <c r="AZ95" s="267"/>
    </row>
    <row r="96" spans="1:52">
      <c r="A96" s="248"/>
      <c r="B96" s="273"/>
      <c r="C96" s="273"/>
      <c r="D96" s="262"/>
      <c r="E96" s="262"/>
      <c r="F96" s="267"/>
      <c r="G96" s="267"/>
      <c r="H96" s="267"/>
      <c r="I96" s="267"/>
      <c r="J96" s="251"/>
      <c r="K96" s="252"/>
      <c r="L96" s="270"/>
      <c r="M96" s="267"/>
      <c r="N96" s="267"/>
      <c r="O96" s="267"/>
      <c r="P96" s="267"/>
      <c r="Q96" s="267"/>
      <c r="R96" s="267"/>
      <c r="S96" s="267"/>
      <c r="T96" s="267"/>
      <c r="U96" s="267"/>
      <c r="V96" s="267"/>
      <c r="W96" s="267"/>
      <c r="X96" s="267"/>
      <c r="Y96" s="267"/>
      <c r="Z96" s="267"/>
      <c r="AA96" s="267"/>
      <c r="AB96" s="267"/>
      <c r="AC96" s="267"/>
      <c r="AD96" s="267"/>
      <c r="AE96" s="267"/>
      <c r="AF96" s="267"/>
      <c r="AG96" s="267"/>
      <c r="AH96" s="267"/>
      <c r="AI96" s="267"/>
      <c r="AJ96" s="267"/>
      <c r="AK96" s="267"/>
      <c r="AL96" s="267"/>
      <c r="AM96" s="267"/>
      <c r="AN96" s="267"/>
      <c r="AO96" s="267"/>
      <c r="AP96" s="267"/>
      <c r="AQ96" s="267"/>
      <c r="AR96" s="267"/>
      <c r="AS96" s="267"/>
      <c r="AT96" s="267"/>
      <c r="AU96" s="267"/>
      <c r="AV96" s="267"/>
      <c r="AW96" s="267"/>
      <c r="AX96" s="267"/>
      <c r="AY96" s="267"/>
      <c r="AZ96" s="267"/>
    </row>
    <row r="97" spans="1:52">
      <c r="A97" s="248"/>
      <c r="B97" s="273"/>
      <c r="C97" s="273"/>
      <c r="D97" s="262"/>
      <c r="E97" s="262"/>
      <c r="F97" s="267"/>
      <c r="G97" s="267"/>
      <c r="H97" s="267"/>
      <c r="I97" s="267"/>
      <c r="J97" s="251"/>
      <c r="K97" s="252"/>
      <c r="L97" s="270"/>
      <c r="M97" s="267"/>
      <c r="N97" s="267"/>
      <c r="O97" s="267"/>
      <c r="P97" s="267"/>
      <c r="Q97" s="267"/>
      <c r="R97" s="267"/>
      <c r="S97" s="267"/>
      <c r="T97" s="267"/>
      <c r="U97" s="267"/>
      <c r="V97" s="267"/>
      <c r="W97" s="267"/>
      <c r="X97" s="267"/>
      <c r="Y97" s="267"/>
      <c r="Z97" s="267"/>
      <c r="AA97" s="267"/>
      <c r="AB97" s="267"/>
      <c r="AC97" s="267"/>
      <c r="AD97" s="267"/>
      <c r="AE97" s="267"/>
      <c r="AF97" s="267"/>
      <c r="AG97" s="267"/>
      <c r="AH97" s="267"/>
      <c r="AI97" s="267"/>
      <c r="AJ97" s="267"/>
      <c r="AK97" s="267"/>
      <c r="AL97" s="267"/>
      <c r="AM97" s="267"/>
      <c r="AN97" s="267"/>
      <c r="AO97" s="267"/>
      <c r="AP97" s="267"/>
      <c r="AQ97" s="267"/>
      <c r="AR97" s="267"/>
      <c r="AS97" s="267"/>
      <c r="AT97" s="267"/>
      <c r="AU97" s="267"/>
      <c r="AV97" s="267"/>
      <c r="AW97" s="267"/>
      <c r="AX97" s="267"/>
      <c r="AY97" s="267"/>
      <c r="AZ97" s="267"/>
    </row>
    <row r="98" spans="1:52">
      <c r="A98" s="248"/>
      <c r="B98" s="273"/>
      <c r="C98" s="273"/>
      <c r="D98" s="262"/>
      <c r="E98" s="262"/>
      <c r="F98" s="267"/>
      <c r="G98" s="267"/>
      <c r="H98" s="267"/>
      <c r="I98" s="267"/>
      <c r="J98" s="251"/>
      <c r="K98" s="252"/>
      <c r="L98" s="270"/>
      <c r="M98" s="267"/>
      <c r="N98" s="267"/>
      <c r="O98" s="267"/>
      <c r="P98" s="267"/>
      <c r="Q98" s="267"/>
      <c r="R98" s="267"/>
      <c r="S98" s="267"/>
      <c r="T98" s="267"/>
      <c r="U98" s="267"/>
      <c r="V98" s="267"/>
      <c r="W98" s="267"/>
      <c r="X98" s="267"/>
      <c r="Y98" s="267"/>
      <c r="Z98" s="267"/>
      <c r="AA98" s="267"/>
      <c r="AB98" s="267"/>
      <c r="AC98" s="267"/>
      <c r="AD98" s="267"/>
      <c r="AE98" s="267"/>
      <c r="AF98" s="267"/>
      <c r="AG98" s="267"/>
      <c r="AH98" s="267"/>
      <c r="AI98" s="267"/>
      <c r="AJ98" s="267"/>
      <c r="AK98" s="267"/>
      <c r="AL98" s="267"/>
      <c r="AM98" s="267"/>
      <c r="AN98" s="267"/>
      <c r="AO98" s="267"/>
      <c r="AP98" s="267"/>
      <c r="AQ98" s="267"/>
      <c r="AR98" s="267"/>
      <c r="AS98" s="267"/>
      <c r="AT98" s="267"/>
      <c r="AU98" s="267"/>
      <c r="AV98" s="267"/>
      <c r="AW98" s="267"/>
      <c r="AX98" s="267"/>
      <c r="AY98" s="267"/>
      <c r="AZ98" s="267"/>
    </row>
    <row r="99" spans="1:52">
      <c r="A99" s="248"/>
      <c r="B99" s="273"/>
      <c r="C99" s="273"/>
      <c r="D99" s="262"/>
      <c r="E99" s="262"/>
      <c r="F99" s="267"/>
      <c r="G99" s="267"/>
      <c r="H99" s="267"/>
      <c r="I99" s="267"/>
      <c r="J99" s="251"/>
      <c r="K99" s="252"/>
      <c r="L99" s="270"/>
      <c r="M99" s="267"/>
      <c r="N99" s="267"/>
      <c r="O99" s="267"/>
      <c r="P99" s="267"/>
      <c r="Q99" s="267"/>
      <c r="R99" s="267"/>
      <c r="S99" s="267"/>
      <c r="T99" s="267"/>
      <c r="U99" s="267"/>
      <c r="V99" s="267"/>
      <c r="W99" s="267"/>
      <c r="X99" s="267"/>
      <c r="Y99" s="267"/>
      <c r="Z99" s="267"/>
      <c r="AA99" s="267"/>
      <c r="AB99" s="267"/>
      <c r="AC99" s="267"/>
      <c r="AD99" s="267"/>
      <c r="AE99" s="267"/>
      <c r="AF99" s="267"/>
      <c r="AG99" s="267"/>
      <c r="AH99" s="267"/>
      <c r="AI99" s="267"/>
      <c r="AJ99" s="267"/>
      <c r="AK99" s="267"/>
      <c r="AL99" s="267"/>
      <c r="AM99" s="267"/>
      <c r="AN99" s="267"/>
      <c r="AO99" s="267"/>
      <c r="AP99" s="267"/>
      <c r="AQ99" s="267"/>
      <c r="AR99" s="267"/>
      <c r="AS99" s="267"/>
      <c r="AT99" s="267"/>
      <c r="AU99" s="267"/>
      <c r="AV99" s="267"/>
      <c r="AW99" s="267"/>
      <c r="AX99" s="267"/>
      <c r="AY99" s="267"/>
      <c r="AZ99" s="267"/>
    </row>
    <row r="100" spans="1:52">
      <c r="A100" s="248"/>
      <c r="B100" s="273"/>
      <c r="C100" s="273"/>
      <c r="D100" s="262"/>
      <c r="E100" s="262"/>
      <c r="F100" s="267"/>
      <c r="G100" s="267"/>
      <c r="H100" s="267"/>
      <c r="I100" s="267"/>
      <c r="J100" s="251"/>
      <c r="K100" s="252"/>
      <c r="L100" s="270"/>
      <c r="M100" s="267"/>
      <c r="N100" s="267"/>
      <c r="O100" s="267"/>
      <c r="P100" s="267"/>
      <c r="Q100" s="267"/>
      <c r="R100" s="267"/>
      <c r="S100" s="267"/>
      <c r="T100" s="267"/>
      <c r="U100" s="267"/>
      <c r="V100" s="267"/>
      <c r="W100" s="267"/>
      <c r="X100" s="267"/>
      <c r="Y100" s="267"/>
      <c r="Z100" s="267"/>
      <c r="AA100" s="267"/>
      <c r="AB100" s="267"/>
      <c r="AC100" s="267"/>
      <c r="AD100" s="267"/>
      <c r="AE100" s="267"/>
      <c r="AF100" s="267"/>
      <c r="AG100" s="267"/>
      <c r="AH100" s="267"/>
      <c r="AI100" s="267"/>
      <c r="AJ100" s="267"/>
      <c r="AK100" s="267"/>
      <c r="AL100" s="267"/>
      <c r="AM100" s="267"/>
      <c r="AN100" s="267"/>
      <c r="AO100" s="267"/>
      <c r="AP100" s="267"/>
      <c r="AQ100" s="267"/>
      <c r="AR100" s="267"/>
      <c r="AS100" s="267"/>
      <c r="AT100" s="267"/>
      <c r="AU100" s="267"/>
      <c r="AV100" s="267"/>
      <c r="AW100" s="267"/>
      <c r="AX100" s="267"/>
      <c r="AY100" s="267"/>
      <c r="AZ100" s="267"/>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A9604-B96A-4AB2-A4D5-809C8D468819}">
  <dimension ref="A2:AR76"/>
  <sheetViews>
    <sheetView zoomScale="85" zoomScaleNormal="85" workbookViewId="0">
      <pane xSplit="2" ySplit="3" topLeftCell="S31" activePane="bottomRight" state="frozen"/>
      <selection pane="topRight" activeCell="C1" sqref="C1"/>
      <selection pane="bottomLeft" activeCell="A4" sqref="A4"/>
      <selection pane="bottomRight" activeCell="AM41" sqref="AM41"/>
    </sheetView>
  </sheetViews>
  <sheetFormatPr defaultRowHeight="14.5"/>
  <cols>
    <col min="1" max="1" width="1.7265625" style="283" bestFit="1" customWidth="1"/>
    <col min="2" max="2" width="19.7265625" style="283" bestFit="1" customWidth="1"/>
    <col min="3" max="3" width="8.6328125" style="283" customWidth="1"/>
    <col min="4" max="9" width="9.1796875" style="283" bestFit="1" customWidth="1"/>
    <col min="10" max="10" width="8.08984375" style="283" bestFit="1" customWidth="1"/>
    <col min="11" max="13" width="8.08984375" style="283" customWidth="1"/>
    <col min="14" max="25" width="9.90625" style="283" bestFit="1" customWidth="1"/>
    <col min="26" max="27" width="8.7265625" style="283"/>
    <col min="28" max="28" width="8.7265625" style="294"/>
    <col min="29" max="32" width="8.7265625" style="294" customWidth="1"/>
    <col min="33" max="16384" width="8.7265625" style="283"/>
  </cols>
  <sheetData>
    <row r="2" spans="1:44">
      <c r="B2" s="284" t="s">
        <v>410</v>
      </c>
      <c r="C2" s="284"/>
      <c r="D2" s="284">
        <v>2017</v>
      </c>
      <c r="E2" s="284">
        <v>2019</v>
      </c>
      <c r="F2" s="284">
        <v>2019</v>
      </c>
      <c r="G2" s="284">
        <v>2020</v>
      </c>
      <c r="H2" s="284">
        <f>G2+1</f>
        <v>2021</v>
      </c>
      <c r="I2" s="284">
        <f>H2+1</f>
        <v>2022</v>
      </c>
      <c r="J2" s="284">
        <f>I2+1</f>
        <v>2023</v>
      </c>
      <c r="K2" s="284"/>
      <c r="L2" s="284"/>
      <c r="M2" s="285" t="s">
        <v>84</v>
      </c>
      <c r="N2" s="285" t="s">
        <v>240</v>
      </c>
      <c r="O2" s="285" t="s">
        <v>241</v>
      </c>
      <c r="P2" s="285" t="s">
        <v>242</v>
      </c>
      <c r="Q2" s="285" t="s">
        <v>243</v>
      </c>
      <c r="R2" s="285" t="s">
        <v>244</v>
      </c>
      <c r="S2" s="285" t="s">
        <v>245</v>
      </c>
      <c r="T2" s="285" t="s">
        <v>246</v>
      </c>
      <c r="U2" s="285" t="s">
        <v>247</v>
      </c>
      <c r="V2" s="285" t="s">
        <v>248</v>
      </c>
      <c r="W2" s="285" t="s">
        <v>249</v>
      </c>
      <c r="X2" s="285" t="s">
        <v>250</v>
      </c>
      <c r="Y2" s="285" t="s">
        <v>251</v>
      </c>
      <c r="Z2" s="285" t="s">
        <v>252</v>
      </c>
      <c r="AA2" s="285" t="s">
        <v>253</v>
      </c>
      <c r="AB2" s="286" t="s">
        <v>254</v>
      </c>
      <c r="AC2" s="286" t="s">
        <v>255</v>
      </c>
      <c r="AD2" s="286" t="s">
        <v>256</v>
      </c>
      <c r="AE2" s="286" t="s">
        <v>257</v>
      </c>
      <c r="AF2" s="286" t="s">
        <v>258</v>
      </c>
      <c r="AG2" s="285" t="s">
        <v>259</v>
      </c>
      <c r="AH2" s="285" t="s">
        <v>260</v>
      </c>
      <c r="AI2" s="285" t="s">
        <v>261</v>
      </c>
      <c r="AJ2" s="285" t="s">
        <v>262</v>
      </c>
      <c r="AK2" s="285" t="s">
        <v>263</v>
      </c>
      <c r="AL2" s="285" t="s">
        <v>264</v>
      </c>
      <c r="AM2" s="285" t="s">
        <v>265</v>
      </c>
    </row>
    <row r="3" spans="1:44">
      <c r="A3" s="283" t="s">
        <v>411</v>
      </c>
      <c r="B3" s="284" t="s">
        <v>435</v>
      </c>
      <c r="C3" s="315">
        <v>42735</v>
      </c>
      <c r="D3" s="315">
        <v>43100</v>
      </c>
      <c r="E3" s="315">
        <f t="shared" ref="E3:J3" si="0">EOMONTH(D3,12)</f>
        <v>43465</v>
      </c>
      <c r="F3" s="315">
        <f t="shared" si="0"/>
        <v>43830</v>
      </c>
      <c r="G3" s="315">
        <f t="shared" si="0"/>
        <v>44196</v>
      </c>
      <c r="H3" s="315">
        <f t="shared" si="0"/>
        <v>44561</v>
      </c>
      <c r="I3" s="315">
        <f t="shared" si="0"/>
        <v>44926</v>
      </c>
      <c r="J3" s="315">
        <f t="shared" si="0"/>
        <v>45291</v>
      </c>
      <c r="K3" s="315"/>
      <c r="L3" s="315"/>
      <c r="M3" s="315">
        <v>42825</v>
      </c>
      <c r="N3" s="315">
        <f>EOMONTH(M3,3)</f>
        <v>42916</v>
      </c>
      <c r="O3" s="315">
        <f t="shared" ref="O3:Y3" si="1">EOMONTH(N3,3)</f>
        <v>43008</v>
      </c>
      <c r="P3" s="315">
        <f t="shared" si="1"/>
        <v>43100</v>
      </c>
      <c r="Q3" s="315">
        <f t="shared" si="1"/>
        <v>43190</v>
      </c>
      <c r="R3" s="315">
        <f t="shared" si="1"/>
        <v>43281</v>
      </c>
      <c r="S3" s="315">
        <f t="shared" si="1"/>
        <v>43373</v>
      </c>
      <c r="T3" s="315">
        <f t="shared" si="1"/>
        <v>43465</v>
      </c>
      <c r="U3" s="315">
        <f t="shared" si="1"/>
        <v>43555</v>
      </c>
      <c r="V3" s="315">
        <f t="shared" si="1"/>
        <v>43646</v>
      </c>
      <c r="W3" s="315">
        <f t="shared" si="1"/>
        <v>43738</v>
      </c>
      <c r="X3" s="315">
        <f t="shared" si="1"/>
        <v>43830</v>
      </c>
      <c r="Y3" s="315">
        <f t="shared" si="1"/>
        <v>43921</v>
      </c>
      <c r="Z3" s="315">
        <f>EOMONTH(Y3,3)</f>
        <v>44012</v>
      </c>
      <c r="AA3" s="315">
        <f t="shared" ref="AA3:AM3" si="2">EOMONTH(Z3,3)</f>
        <v>44104</v>
      </c>
      <c r="AB3" s="315">
        <f t="shared" si="2"/>
        <v>44196</v>
      </c>
      <c r="AC3" s="315">
        <f t="shared" si="2"/>
        <v>44286</v>
      </c>
      <c r="AD3" s="315">
        <f t="shared" si="2"/>
        <v>44377</v>
      </c>
      <c r="AE3" s="315">
        <f t="shared" si="2"/>
        <v>44469</v>
      </c>
      <c r="AF3" s="315">
        <f t="shared" si="2"/>
        <v>44561</v>
      </c>
      <c r="AG3" s="315">
        <f t="shared" si="2"/>
        <v>44651</v>
      </c>
      <c r="AH3" s="315">
        <f t="shared" si="2"/>
        <v>44742</v>
      </c>
      <c r="AI3" s="315">
        <f t="shared" si="2"/>
        <v>44834</v>
      </c>
      <c r="AJ3" s="315">
        <f t="shared" si="2"/>
        <v>44926</v>
      </c>
      <c r="AK3" s="315">
        <f t="shared" si="2"/>
        <v>45016</v>
      </c>
      <c r="AL3" s="315">
        <f t="shared" si="2"/>
        <v>45107</v>
      </c>
      <c r="AM3" s="315">
        <f t="shared" si="2"/>
        <v>45199</v>
      </c>
    </row>
    <row r="4" spans="1:44" s="287" customFormat="1">
      <c r="B4" s="288" t="s">
        <v>412</v>
      </c>
      <c r="C4" s="288"/>
      <c r="D4" s="288"/>
      <c r="E4" s="288"/>
      <c r="F4" s="288"/>
      <c r="G4" s="288"/>
      <c r="H4" s="288"/>
      <c r="I4" s="288"/>
      <c r="J4" s="288"/>
      <c r="K4" s="288"/>
      <c r="L4" s="288"/>
      <c r="M4" s="288"/>
      <c r="N4" s="289"/>
      <c r="O4" s="289"/>
      <c r="P4" s="289"/>
      <c r="Q4" s="289"/>
      <c r="R4" s="289"/>
      <c r="S4" s="289"/>
      <c r="T4" s="289"/>
      <c r="U4" s="289"/>
      <c r="V4" s="289"/>
      <c r="W4" s="289"/>
      <c r="X4" s="289"/>
      <c r="Y4" s="289"/>
      <c r="Z4" s="289"/>
      <c r="AA4" s="289"/>
      <c r="AB4" s="290"/>
      <c r="AC4" s="291"/>
      <c r="AD4" s="291"/>
      <c r="AE4" s="291"/>
      <c r="AF4" s="291"/>
      <c r="AG4" s="289"/>
      <c r="AH4" s="289"/>
      <c r="AI4" s="289"/>
      <c r="AJ4" s="289"/>
      <c r="AK4" s="289"/>
      <c r="AL4" s="289"/>
      <c r="AM4" s="289"/>
    </row>
    <row r="5" spans="1:44" s="295" customFormat="1">
      <c r="A5" s="287"/>
      <c r="B5" s="283" t="s">
        <v>124</v>
      </c>
      <c r="C5" s="283"/>
      <c r="D5" s="283"/>
      <c r="E5" s="283"/>
      <c r="F5" s="283"/>
      <c r="G5" s="283"/>
      <c r="H5" s="283"/>
      <c r="I5" s="283"/>
      <c r="J5" s="283"/>
      <c r="K5" s="283"/>
      <c r="L5" s="283"/>
      <c r="M5" s="283"/>
      <c r="N5" s="292"/>
      <c r="O5" s="292"/>
      <c r="P5" s="292"/>
      <c r="Q5" s="292"/>
      <c r="R5" s="292"/>
      <c r="S5" s="292"/>
      <c r="T5" s="292"/>
      <c r="U5" s="292"/>
      <c r="V5" s="292"/>
      <c r="W5" s="292"/>
      <c r="X5" s="292"/>
      <c r="Y5" s="292"/>
      <c r="Z5" s="292"/>
      <c r="AA5" s="292"/>
      <c r="AB5" s="293"/>
      <c r="AC5" s="294"/>
      <c r="AD5" s="294"/>
      <c r="AE5" s="294"/>
      <c r="AF5" s="294"/>
      <c r="AG5" s="292"/>
      <c r="AH5" s="292"/>
      <c r="AI5" s="292"/>
      <c r="AJ5" s="292"/>
      <c r="AK5" s="292"/>
      <c r="AL5" s="292"/>
      <c r="AM5" s="292"/>
    </row>
    <row r="6" spans="1:44" s="295" customFormat="1">
      <c r="A6" s="287"/>
      <c r="B6" s="283" t="s">
        <v>125</v>
      </c>
      <c r="C6" s="283"/>
      <c r="D6" s="283"/>
      <c r="E6" s="283"/>
      <c r="F6" s="283"/>
      <c r="G6" s="283"/>
      <c r="H6" s="283"/>
      <c r="I6" s="283"/>
      <c r="J6" s="283"/>
      <c r="K6" s="283"/>
      <c r="L6" s="283"/>
      <c r="M6" s="283"/>
      <c r="N6" s="292"/>
      <c r="O6" s="292"/>
      <c r="P6" s="292"/>
      <c r="Q6" s="292"/>
      <c r="R6" s="292"/>
      <c r="S6" s="292"/>
      <c r="T6" s="292"/>
      <c r="U6" s="292"/>
      <c r="V6" s="292"/>
      <c r="W6" s="292"/>
      <c r="X6" s="292"/>
      <c r="Y6" s="292"/>
      <c r="Z6" s="292"/>
      <c r="AA6" s="292"/>
      <c r="AB6" s="293"/>
      <c r="AC6" s="294"/>
      <c r="AD6" s="294"/>
      <c r="AE6" s="294"/>
      <c r="AF6" s="294"/>
      <c r="AG6" s="292"/>
      <c r="AH6" s="292"/>
      <c r="AI6" s="292"/>
      <c r="AJ6" s="292"/>
      <c r="AK6" s="292"/>
      <c r="AL6" s="292"/>
      <c r="AM6" s="292"/>
    </row>
    <row r="7" spans="1:44" s="297" customFormat="1">
      <c r="A7" s="283"/>
      <c r="B7" s="296" t="s">
        <v>413</v>
      </c>
      <c r="C7" s="292"/>
      <c r="D7" s="292">
        <f t="shared" ref="D7:J13" si="3">SUMIFS($M7:$XFD7,$M$3:$XFD$3,"&gt;"&amp;C$3,$M$3:$XFD$3,"&lt;="&amp;D$3)</f>
        <v>118891</v>
      </c>
      <c r="E7" s="292">
        <f t="shared" si="3"/>
        <v>124752</v>
      </c>
      <c r="F7" s="292">
        <f t="shared" si="3"/>
        <v>126340.8815</v>
      </c>
      <c r="G7" s="292">
        <f t="shared" si="3"/>
        <v>118081.94</v>
      </c>
      <c r="H7" s="292">
        <f t="shared" si="3"/>
        <v>117244.05</v>
      </c>
      <c r="I7" s="292">
        <f t="shared" si="3"/>
        <v>116695.18</v>
      </c>
      <c r="J7" s="292">
        <f t="shared" si="3"/>
        <v>88064.37</v>
      </c>
      <c r="K7" s="292"/>
      <c r="L7" s="292"/>
      <c r="M7" s="292">
        <f>'Reported Group Highlights'!R5</f>
        <v>29217</v>
      </c>
      <c r="N7" s="292">
        <f>'Reported Group Highlights'!S5</f>
        <v>29781</v>
      </c>
      <c r="O7" s="292">
        <f>'Reported Group Highlights'!T5</f>
        <v>29921</v>
      </c>
      <c r="P7" s="292">
        <f>'Reported Group Highlights'!U5</f>
        <v>29972</v>
      </c>
      <c r="Q7" s="292">
        <f>'Reported Group Highlights'!V5</f>
        <v>31208</v>
      </c>
      <c r="R7" s="292">
        <f>'Reported Group Highlights'!W5</f>
        <v>31256</v>
      </c>
      <c r="S7" s="292">
        <f>'Reported Group Highlights'!X5</f>
        <v>30862</v>
      </c>
      <c r="T7" s="292">
        <f>'Reported Group Highlights'!Y5</f>
        <v>31426</v>
      </c>
      <c r="U7" s="292">
        <f>'Reported Group Highlights'!Z5</f>
        <v>30677.55</v>
      </c>
      <c r="V7" s="292">
        <f>'Reported Group Highlights'!AA5</f>
        <v>32042</v>
      </c>
      <c r="W7" s="292">
        <f>'Reported Group Highlights'!AB5</f>
        <v>31851.001499999998</v>
      </c>
      <c r="X7" s="292">
        <f>'Reported Group Highlights'!AC5</f>
        <v>31770.33</v>
      </c>
      <c r="Y7" s="292">
        <f>'Reported Group Highlights'!AD5</f>
        <v>30334</v>
      </c>
      <c r="Z7" s="292">
        <f>'Reported Group Highlights'!AE5</f>
        <v>29536</v>
      </c>
      <c r="AA7" s="292">
        <f>'Reported Group Highlights'!AF5</f>
        <v>29197</v>
      </c>
      <c r="AB7" s="292">
        <f>'Reported Group Highlights'!AG5</f>
        <v>29014.94</v>
      </c>
      <c r="AC7" s="292">
        <f>'Reported Group Highlights'!AH5</f>
        <v>29351</v>
      </c>
      <c r="AD7" s="292">
        <f>'Reported Group Highlights'!AI5</f>
        <v>29098</v>
      </c>
      <c r="AE7" s="292">
        <f>'Reported Group Highlights'!AJ5</f>
        <v>29204</v>
      </c>
      <c r="AF7" s="292">
        <f>'Reported Group Highlights'!AK5</f>
        <v>29591.05</v>
      </c>
      <c r="AG7" s="292">
        <f>'Reported Group Highlights'!AL5</f>
        <v>28846.57</v>
      </c>
      <c r="AH7" s="292">
        <f>'Reported Group Highlights'!AM5</f>
        <v>29217</v>
      </c>
      <c r="AI7" s="292">
        <f>'Reported Group Highlights'!AN5</f>
        <v>29107.439999999999</v>
      </c>
      <c r="AJ7" s="292">
        <f>'Reported Group Highlights'!AO5</f>
        <v>29524.17</v>
      </c>
      <c r="AK7" s="292">
        <f>'Reported Group Highlights'!AP5</f>
        <v>29257.95</v>
      </c>
      <c r="AL7" s="292">
        <f>'Reported Group Highlights'!AQ5</f>
        <v>29494.97</v>
      </c>
      <c r="AM7" s="292">
        <f>'Reported Group Highlights'!AR5</f>
        <v>29311.45</v>
      </c>
    </row>
    <row r="8" spans="1:44" s="297" customFormat="1">
      <c r="A8" s="283"/>
      <c r="B8" s="283" t="s">
        <v>414</v>
      </c>
      <c r="D8" s="297">
        <f t="shared" si="3"/>
        <v>3128.5630781199998</v>
      </c>
      <c r="E8" s="297">
        <f t="shared" si="3"/>
        <v>4435.8999999999996</v>
      </c>
      <c r="F8" s="297">
        <f t="shared" si="3"/>
        <v>5722.14</v>
      </c>
      <c r="G8" s="297">
        <f t="shared" si="3"/>
        <v>6959.59</v>
      </c>
      <c r="H8" s="297">
        <f t="shared" si="3"/>
        <v>8436.06</v>
      </c>
      <c r="I8" s="297">
        <f t="shared" si="3"/>
        <v>10063.8418451</v>
      </c>
      <c r="J8" s="297">
        <f t="shared" si="3"/>
        <v>8589.56</v>
      </c>
      <c r="M8" s="292">
        <f>'Reported Group Highlights'!R8</f>
        <v>549</v>
      </c>
      <c r="N8" s="292">
        <f>'Reported Group Highlights'!S8</f>
        <v>737.50307811999971</v>
      </c>
      <c r="O8" s="292">
        <f>'Reported Group Highlights'!T8</f>
        <v>886.06</v>
      </c>
      <c r="P8" s="292">
        <f>'Reported Group Highlights'!U8</f>
        <v>956</v>
      </c>
      <c r="Q8" s="292">
        <f>'Reported Group Highlights'!V8</f>
        <v>1012.9</v>
      </c>
      <c r="R8" s="292">
        <f>'Reported Group Highlights'!W8</f>
        <v>1094</v>
      </c>
      <c r="S8" s="292">
        <f>'Reported Group Highlights'!X8</f>
        <v>1117</v>
      </c>
      <c r="T8" s="292">
        <f>'Reported Group Highlights'!Y8</f>
        <v>1212</v>
      </c>
      <c r="U8" s="292">
        <f>'Reported Group Highlights'!Z8</f>
        <v>1288.3699999999999</v>
      </c>
      <c r="V8" s="292">
        <f>'Reported Group Highlights'!AA8</f>
        <v>1380.17</v>
      </c>
      <c r="W8" s="292">
        <f>'Reported Group Highlights'!AB8</f>
        <v>1474.93</v>
      </c>
      <c r="X8" s="292">
        <f>'Reported Group Highlights'!AC8</f>
        <v>1578.67</v>
      </c>
      <c r="Y8" s="292">
        <f>'Reported Group Highlights'!AD8</f>
        <v>1640</v>
      </c>
      <c r="Z8" s="292">
        <f>'Reported Group Highlights'!AE8</f>
        <v>1683</v>
      </c>
      <c r="AA8" s="292">
        <f>'Reported Group Highlights'!AF8</f>
        <v>1785</v>
      </c>
      <c r="AB8" s="292">
        <f>'Reported Group Highlights'!AG8</f>
        <v>1851.59</v>
      </c>
      <c r="AC8" s="292">
        <f>'Reported Group Highlights'!AH8</f>
        <v>1919</v>
      </c>
      <c r="AD8" s="292">
        <f>'Reported Group Highlights'!AI8</f>
        <v>2038</v>
      </c>
      <c r="AE8" s="292">
        <f>'Reported Group Highlights'!AJ8</f>
        <v>2189</v>
      </c>
      <c r="AF8" s="292">
        <f>'Reported Group Highlights'!AK8</f>
        <v>2290.06</v>
      </c>
      <c r="AG8" s="292">
        <f>'Reported Group Highlights'!AL8</f>
        <v>2437.46</v>
      </c>
      <c r="AH8" s="292">
        <f>'Reported Group Highlights'!AM8</f>
        <v>2487</v>
      </c>
      <c r="AI8" s="292">
        <f>'Reported Group Highlights'!AN8</f>
        <v>2541.1</v>
      </c>
      <c r="AJ8" s="292">
        <f>'Reported Group Highlights'!AO8</f>
        <v>2598.2818451000003</v>
      </c>
      <c r="AK8" s="292">
        <f>'Reported Group Highlights'!AP8</f>
        <v>2709.54</v>
      </c>
      <c r="AL8" s="292">
        <f>'Reported Group Highlights'!AQ8</f>
        <v>2858.75</v>
      </c>
      <c r="AM8" s="292">
        <f>'Reported Group Highlights'!AR8</f>
        <v>3021.27</v>
      </c>
    </row>
    <row r="9" spans="1:44" s="297" customFormat="1">
      <c r="A9" s="283"/>
      <c r="B9" s="283" t="s">
        <v>415</v>
      </c>
      <c r="D9" s="297">
        <f t="shared" si="3"/>
        <v>0</v>
      </c>
      <c r="E9" s="297">
        <f t="shared" si="3"/>
        <v>0</v>
      </c>
      <c r="F9" s="297">
        <f t="shared" si="3"/>
        <v>0</v>
      </c>
      <c r="G9" s="297">
        <f t="shared" si="3"/>
        <v>0</v>
      </c>
      <c r="H9" s="297">
        <f t="shared" si="3"/>
        <v>0</v>
      </c>
      <c r="I9" s="297">
        <f t="shared" si="3"/>
        <v>0</v>
      </c>
      <c r="J9" s="297">
        <f t="shared" si="3"/>
        <v>0</v>
      </c>
      <c r="M9" s="292"/>
      <c r="N9" s="292"/>
      <c r="O9" s="292"/>
      <c r="P9" s="292"/>
      <c r="Q9" s="292"/>
      <c r="R9" s="292"/>
      <c r="S9" s="292"/>
      <c r="T9" s="292"/>
      <c r="U9" s="292"/>
      <c r="V9" s="292"/>
      <c r="W9" s="292"/>
      <c r="X9" s="292"/>
      <c r="Y9" s="292"/>
      <c r="Z9" s="292"/>
      <c r="AA9" s="292"/>
      <c r="AB9" s="292"/>
      <c r="AC9" s="292"/>
      <c r="AD9" s="292"/>
      <c r="AE9" s="292"/>
      <c r="AF9" s="292"/>
      <c r="AG9" s="292"/>
      <c r="AH9" s="292"/>
      <c r="AI9" s="292"/>
      <c r="AJ9" s="292"/>
      <c r="AK9" s="292"/>
      <c r="AL9" s="292"/>
      <c r="AM9" s="292"/>
    </row>
    <row r="10" spans="1:44" s="297" customFormat="1">
      <c r="A10" s="283"/>
      <c r="B10" s="283" t="s">
        <v>416</v>
      </c>
      <c r="D10" s="297">
        <f t="shared" si="3"/>
        <v>6563.8463439200023</v>
      </c>
      <c r="E10" s="297">
        <f t="shared" si="3"/>
        <v>4241</v>
      </c>
      <c r="F10" s="297">
        <f t="shared" si="3"/>
        <v>4509.2160000000003</v>
      </c>
      <c r="G10" s="297">
        <f t="shared" si="3"/>
        <v>4552.99</v>
      </c>
      <c r="H10" s="297">
        <f t="shared" si="3"/>
        <v>5290.49</v>
      </c>
      <c r="I10" s="297">
        <f t="shared" si="3"/>
        <v>6273.3300000000008</v>
      </c>
      <c r="J10" s="297">
        <f t="shared" si="3"/>
        <v>4862.4800000000005</v>
      </c>
      <c r="M10" s="292">
        <f>'Reported Group Highlights'!R9</f>
        <v>1599</v>
      </c>
      <c r="N10" s="292">
        <f>'Reported Group Highlights'!S9</f>
        <v>1633.7963439200021</v>
      </c>
      <c r="O10" s="292">
        <f>'Reported Group Highlights'!T9</f>
        <v>1648.05</v>
      </c>
      <c r="P10" s="292">
        <f>'Reported Group Highlights'!U9</f>
        <v>1683</v>
      </c>
      <c r="Q10" s="292">
        <f>'Reported Group Highlights'!V9</f>
        <v>926</v>
      </c>
      <c r="R10" s="292">
        <f>'Reported Group Highlights'!W9</f>
        <v>1115</v>
      </c>
      <c r="S10" s="292">
        <f>'Reported Group Highlights'!X9</f>
        <v>1155</v>
      </c>
      <c r="T10" s="292">
        <f>'Reported Group Highlights'!Y9</f>
        <v>1045</v>
      </c>
      <c r="U10" s="292">
        <f>'Reported Group Highlights'!Z9</f>
        <v>1078.3399999999999</v>
      </c>
      <c r="V10" s="292">
        <f>'Reported Group Highlights'!AA9</f>
        <v>1082.68</v>
      </c>
      <c r="W10" s="292">
        <f>'Reported Group Highlights'!AB9</f>
        <v>1135.556</v>
      </c>
      <c r="X10" s="292">
        <f>'Reported Group Highlights'!AC9</f>
        <v>1212.6400000000001</v>
      </c>
      <c r="Y10" s="292">
        <f>'Reported Group Highlights'!AD9</f>
        <v>1116</v>
      </c>
      <c r="Z10" s="292">
        <f>'Reported Group Highlights'!AE9</f>
        <v>1066</v>
      </c>
      <c r="AA10" s="292">
        <f>'Reported Group Highlights'!AF9</f>
        <v>1148</v>
      </c>
      <c r="AB10" s="292">
        <f>'Reported Group Highlights'!AG9</f>
        <v>1222.99</v>
      </c>
      <c r="AC10" s="292">
        <f>'Reported Group Highlights'!AH9</f>
        <v>1155</v>
      </c>
      <c r="AD10" s="292">
        <f>'Reported Group Highlights'!AI9</f>
        <v>1217</v>
      </c>
      <c r="AE10" s="292">
        <f>'Reported Group Highlights'!AJ9</f>
        <v>1403</v>
      </c>
      <c r="AF10" s="292">
        <f>'Reported Group Highlights'!AK9</f>
        <v>1515.49</v>
      </c>
      <c r="AG10" s="292">
        <f>'Reported Group Highlights'!AL9</f>
        <v>1486.15</v>
      </c>
      <c r="AH10" s="292">
        <f>'Reported Group Highlights'!AM9</f>
        <v>1588</v>
      </c>
      <c r="AI10" s="292">
        <f>'Reported Group Highlights'!AN9</f>
        <v>1481.46</v>
      </c>
      <c r="AJ10" s="292">
        <f>'Reported Group Highlights'!AO9</f>
        <v>1717.72</v>
      </c>
      <c r="AK10" s="292">
        <f>'Reported Group Highlights'!AP9</f>
        <v>1563.97</v>
      </c>
      <c r="AL10" s="292">
        <f>'Reported Group Highlights'!AQ9</f>
        <v>1550.79</v>
      </c>
      <c r="AM10" s="292">
        <f>'Reported Group Highlights'!AR9</f>
        <v>1747.72</v>
      </c>
    </row>
    <row r="11" spans="1:44" s="297" customFormat="1">
      <c r="A11" s="283"/>
      <c r="B11" s="298" t="s">
        <v>417</v>
      </c>
      <c r="C11" s="299"/>
      <c r="D11" s="299">
        <f t="shared" si="3"/>
        <v>128583.29084543</v>
      </c>
      <c r="E11" s="299">
        <f t="shared" si="3"/>
        <v>133428</v>
      </c>
      <c r="F11" s="299">
        <f t="shared" si="3"/>
        <v>136572.23749999999</v>
      </c>
      <c r="G11" s="299">
        <f t="shared" si="3"/>
        <v>129594.52</v>
      </c>
      <c r="H11" s="299">
        <f t="shared" si="3"/>
        <v>130971.6</v>
      </c>
      <c r="I11" s="299">
        <f t="shared" si="3"/>
        <v>133033.35999999999</v>
      </c>
      <c r="J11" s="299">
        <f t="shared" si="3"/>
        <v>101514.41</v>
      </c>
      <c r="K11" s="299"/>
      <c r="L11" s="299"/>
      <c r="M11" s="313">
        <f>'Reported Group Highlights'!R10</f>
        <v>31364</v>
      </c>
      <c r="N11" s="313">
        <f>'Reported Group Highlights'!S10</f>
        <v>32152.930845430008</v>
      </c>
      <c r="O11" s="313">
        <f>'Reported Group Highlights'!T10</f>
        <v>32455.360000000001</v>
      </c>
      <c r="P11" s="313">
        <f>'Reported Group Highlights'!U10</f>
        <v>32611</v>
      </c>
      <c r="Q11" s="313">
        <f>'Reported Group Highlights'!V10</f>
        <v>33147</v>
      </c>
      <c r="R11" s="313">
        <f>'Reported Group Highlights'!W10</f>
        <v>33464</v>
      </c>
      <c r="S11" s="313">
        <f>'Reported Group Highlights'!X10</f>
        <v>33134</v>
      </c>
      <c r="T11" s="313">
        <f>'Reported Group Highlights'!Y10</f>
        <v>33683</v>
      </c>
      <c r="U11" s="313">
        <f>'Reported Group Highlights'!Z10</f>
        <v>33044.259999999995</v>
      </c>
      <c r="V11" s="313">
        <f>'Reported Group Highlights'!AA10</f>
        <v>34504.85</v>
      </c>
      <c r="W11" s="313">
        <f>'Reported Group Highlights'!AB10</f>
        <v>34461.487499999996</v>
      </c>
      <c r="X11" s="313">
        <f>'Reported Group Highlights'!AC10</f>
        <v>34561.64</v>
      </c>
      <c r="Y11" s="313">
        <f>'Reported Group Highlights'!AD10</f>
        <v>33090</v>
      </c>
      <c r="Z11" s="313">
        <f>'Reported Group Highlights'!AE10</f>
        <v>32285</v>
      </c>
      <c r="AA11" s="313">
        <f>'Reported Group Highlights'!AF10</f>
        <v>32130</v>
      </c>
      <c r="AB11" s="313">
        <f>'Reported Group Highlights'!AG10</f>
        <v>32089.52</v>
      </c>
      <c r="AC11" s="313">
        <f>'Reported Group Highlights'!AH10</f>
        <v>32425</v>
      </c>
      <c r="AD11" s="313">
        <f>'Reported Group Highlights'!AI10</f>
        <v>32353</v>
      </c>
      <c r="AE11" s="313">
        <f>'Reported Group Highlights'!AJ10</f>
        <v>32797</v>
      </c>
      <c r="AF11" s="313">
        <f>'Reported Group Highlights'!AK10</f>
        <v>33396.6</v>
      </c>
      <c r="AG11" s="313">
        <f>'Reported Group Highlights'!AL10</f>
        <v>32770.18</v>
      </c>
      <c r="AH11" s="313">
        <f>'Reported Group Highlights'!AM10</f>
        <v>33293</v>
      </c>
      <c r="AI11" s="313">
        <f>'Reported Group Highlights'!AN10</f>
        <v>33130</v>
      </c>
      <c r="AJ11" s="313">
        <f>'Reported Group Highlights'!AO10</f>
        <v>33840.18</v>
      </c>
      <c r="AK11" s="313">
        <f>'Reported Group Highlights'!AP10</f>
        <v>33531.46</v>
      </c>
      <c r="AL11" s="313">
        <f>'Reported Group Highlights'!AQ10</f>
        <v>33902.51</v>
      </c>
      <c r="AM11" s="313">
        <f>'Reported Group Highlights'!AR10</f>
        <v>34080.44</v>
      </c>
    </row>
    <row r="12" spans="1:44" s="297" customFormat="1">
      <c r="A12" s="283"/>
      <c r="B12" s="296" t="s">
        <v>418</v>
      </c>
      <c r="C12" s="300"/>
      <c r="D12" s="300">
        <f t="shared" si="3"/>
        <v>157722.04788879</v>
      </c>
      <c r="E12" s="300">
        <f t="shared" si="3"/>
        <v>169854.9</v>
      </c>
      <c r="F12" s="300">
        <f t="shared" si="3"/>
        <v>180894.29381214001</v>
      </c>
      <c r="G12" s="300">
        <f t="shared" si="3"/>
        <v>172889.82</v>
      </c>
      <c r="H12" s="300">
        <f t="shared" si="3"/>
        <v>181333.25399999999</v>
      </c>
      <c r="I12" s="300">
        <f t="shared" si="3"/>
        <v>185484.56</v>
      </c>
      <c r="J12" s="300">
        <f t="shared" si="3"/>
        <v>137555.35999999999</v>
      </c>
      <c r="K12" s="300"/>
      <c r="L12" s="300"/>
      <c r="M12" s="300">
        <f>'Reported Group Highlights'!R23</f>
        <v>38858</v>
      </c>
      <c r="N12" s="300">
        <f>'Reported Group Highlights'!S23</f>
        <v>39078.930845430004</v>
      </c>
      <c r="O12" s="300">
        <f>'Reported Group Highlights'!T23</f>
        <v>38579.53</v>
      </c>
      <c r="P12" s="300">
        <f>'Reported Group Highlights'!U23</f>
        <v>41205.587043359999</v>
      </c>
      <c r="Q12" s="300">
        <f>'Reported Group Highlights'!V23</f>
        <v>40932.9</v>
      </c>
      <c r="R12" s="300">
        <f>'Reported Group Highlights'!W23</f>
        <v>42228</v>
      </c>
      <c r="S12" s="300">
        <f>'Reported Group Highlights'!X23</f>
        <v>42110</v>
      </c>
      <c r="T12" s="300">
        <f>'Reported Group Highlights'!Y23</f>
        <v>44584</v>
      </c>
      <c r="U12" s="300">
        <f>'Reported Group Highlights'!Z23</f>
        <v>43261.716399999998</v>
      </c>
      <c r="V12" s="300">
        <f>'Reported Group Highlights'!AA23</f>
        <v>44081.85</v>
      </c>
      <c r="W12" s="300">
        <f>'Reported Group Highlights'!AB23</f>
        <v>44733.071499999998</v>
      </c>
      <c r="X12" s="300">
        <f>'Reported Group Highlights'!AC23</f>
        <v>48817.655912139999</v>
      </c>
      <c r="Y12" s="300">
        <f>'Reported Group Highlights'!AD23</f>
        <v>42845</v>
      </c>
      <c r="Z12" s="300">
        <f>'Reported Group Highlights'!AE23</f>
        <v>42256</v>
      </c>
      <c r="AA12" s="300">
        <f>'Reported Group Highlights'!AF23</f>
        <v>41715</v>
      </c>
      <c r="AB12" s="300">
        <f>'Reported Group Highlights'!AG23</f>
        <v>46073.820000000007</v>
      </c>
      <c r="AC12" s="300">
        <f>'Reported Group Highlights'!AH23</f>
        <v>45861</v>
      </c>
      <c r="AD12" s="300">
        <f>'Reported Group Highlights'!AI23</f>
        <v>42757</v>
      </c>
      <c r="AE12" s="300">
        <f>'Reported Group Highlights'!AJ23</f>
        <v>42377</v>
      </c>
      <c r="AF12" s="300">
        <f>'Reported Group Highlights'!AK23</f>
        <v>50338.253999999994</v>
      </c>
      <c r="AG12" s="300">
        <f>'Reported Group Highlights'!AL23</f>
        <v>45278.97</v>
      </c>
      <c r="AH12" s="300">
        <f>'Reported Group Highlights'!AM23</f>
        <v>45272</v>
      </c>
      <c r="AI12" s="300">
        <f>'Reported Group Highlights'!AN23</f>
        <v>46235</v>
      </c>
      <c r="AJ12" s="300">
        <f>'Reported Group Highlights'!AO23</f>
        <v>48698.590000000004</v>
      </c>
      <c r="AK12" s="300">
        <f>'Reported Group Highlights'!AP23</f>
        <v>46712.37</v>
      </c>
      <c r="AL12" s="300">
        <f>'Reported Group Highlights'!AQ23</f>
        <v>44774.32</v>
      </c>
      <c r="AM12" s="300">
        <f>'Reported Group Highlights'!AR23</f>
        <v>46068.67</v>
      </c>
      <c r="AP12" s="297">
        <f>SUM(AG12:AI12)</f>
        <v>136785.97</v>
      </c>
      <c r="AQ12" s="297">
        <f>SUM(AK12:AM12)</f>
        <v>137555.35999999999</v>
      </c>
      <c r="AR12" s="309">
        <f>AQ12/AP12-1</f>
        <v>5.6247727745761811E-3</v>
      </c>
    </row>
    <row r="13" spans="1:44" s="297" customFormat="1">
      <c r="A13" s="283"/>
      <c r="B13" s="283" t="s">
        <v>385</v>
      </c>
      <c r="D13" s="297">
        <f t="shared" si="3"/>
        <v>70498</v>
      </c>
      <c r="E13" s="297">
        <f t="shared" si="3"/>
        <v>73791</v>
      </c>
      <c r="F13" s="297">
        <f t="shared" si="3"/>
        <v>78486</v>
      </c>
      <c r="G13" s="297">
        <f t="shared" si="3"/>
        <v>89399</v>
      </c>
      <c r="H13" s="297">
        <f t="shared" si="3"/>
        <v>91408</v>
      </c>
      <c r="I13" s="297">
        <f t="shared" si="3"/>
        <v>89740</v>
      </c>
      <c r="J13" s="297">
        <f t="shared" si="3"/>
        <v>69488</v>
      </c>
      <c r="M13" s="297">
        <f>'Reported Group Highlights'!R63</f>
        <v>17347</v>
      </c>
      <c r="N13" s="297">
        <f>'Reported Group Highlights'!S63</f>
        <v>17108</v>
      </c>
      <c r="O13" s="297">
        <f>'Reported Group Highlights'!T63</f>
        <v>17589</v>
      </c>
      <c r="P13" s="297">
        <f>'Reported Group Highlights'!U63</f>
        <v>18454</v>
      </c>
      <c r="Q13" s="297">
        <f>'Reported Group Highlights'!V63</f>
        <v>18905</v>
      </c>
      <c r="R13" s="297">
        <f>'Reported Group Highlights'!W63</f>
        <v>18998</v>
      </c>
      <c r="S13" s="297">
        <f>'Reported Group Highlights'!X63</f>
        <v>17817</v>
      </c>
      <c r="T13" s="297">
        <f>'Reported Group Highlights'!Y63</f>
        <v>18071</v>
      </c>
      <c r="U13" s="297">
        <f>'Reported Group Highlights'!Z63</f>
        <v>18868</v>
      </c>
      <c r="V13" s="297">
        <f>'Reported Group Highlights'!AA63</f>
        <v>19117</v>
      </c>
      <c r="W13" s="297">
        <f>'Reported Group Highlights'!AB63</f>
        <v>21135</v>
      </c>
      <c r="X13" s="297">
        <f>'Reported Group Highlights'!AC63</f>
        <v>19366</v>
      </c>
      <c r="Y13" s="297">
        <f>'Reported Group Highlights'!AD63</f>
        <v>22777</v>
      </c>
      <c r="Z13" s="297">
        <f>'Reported Group Highlights'!AE63</f>
        <v>22297</v>
      </c>
      <c r="AA13" s="297">
        <f>'Reported Group Highlights'!AF63</f>
        <v>22091</v>
      </c>
      <c r="AB13" s="297">
        <f>'Reported Group Highlights'!AG63</f>
        <v>22234</v>
      </c>
      <c r="AC13" s="297">
        <f>'Reported Group Highlights'!AH63</f>
        <v>22580</v>
      </c>
      <c r="AD13" s="297">
        <f>'Reported Group Highlights'!AI63</f>
        <v>23006</v>
      </c>
      <c r="AE13" s="297">
        <f>'Reported Group Highlights'!AJ63</f>
        <v>22888</v>
      </c>
      <c r="AF13" s="297">
        <f>'Reported Group Highlights'!AK63</f>
        <v>22934</v>
      </c>
      <c r="AG13" s="297">
        <f>'Reported Group Highlights'!AL63</f>
        <v>22404</v>
      </c>
      <c r="AH13" s="297">
        <f>'Reported Group Highlights'!AM63</f>
        <v>22353</v>
      </c>
      <c r="AI13" s="297">
        <f>'Reported Group Highlights'!AN63</f>
        <v>22091</v>
      </c>
      <c r="AJ13" s="297">
        <f>'Reported Group Highlights'!AO63</f>
        <v>22892</v>
      </c>
      <c r="AK13" s="297">
        <f>'Reported Group Highlights'!AP63</f>
        <v>22561</v>
      </c>
      <c r="AL13" s="297">
        <f>'Reported Group Highlights'!AQ63</f>
        <v>23317</v>
      </c>
      <c r="AM13" s="297">
        <f>'Reported Group Highlights'!AR63</f>
        <v>23610</v>
      </c>
      <c r="AP13" s="297">
        <f>SUM(AG13:AI13)</f>
        <v>66848</v>
      </c>
      <c r="AQ13" s="297">
        <f>SUM(AK13:AM13)</f>
        <v>69488</v>
      </c>
      <c r="AR13" s="309">
        <f>AQ13/AP13-1</f>
        <v>3.9492580181905268E-2</v>
      </c>
    </row>
    <row r="14" spans="1:44" s="297" customFormat="1">
      <c r="A14" s="283"/>
      <c r="B14" s="283"/>
      <c r="C14" s="283"/>
      <c r="K14" s="283"/>
      <c r="L14" s="283"/>
    </row>
    <row r="15" spans="1:44" s="297" customFormat="1">
      <c r="A15" s="283"/>
      <c r="B15" s="296" t="s">
        <v>419</v>
      </c>
      <c r="C15" s="296"/>
      <c r="D15" s="300"/>
      <c r="E15" s="300"/>
      <c r="F15" s="300"/>
      <c r="G15" s="300"/>
      <c r="H15" s="300"/>
      <c r="I15" s="300"/>
      <c r="J15" s="300"/>
      <c r="K15" s="296"/>
      <c r="L15" s="296"/>
    </row>
    <row r="16" spans="1:44" s="297" customFormat="1">
      <c r="A16" s="283"/>
      <c r="B16" s="283" t="s">
        <v>420</v>
      </c>
      <c r="D16" s="297">
        <f t="shared" ref="D16:J18" si="4">SUMIFS($M16:$XFD16,$M$3:$XFD$3,"&gt;"&amp;C$3,$M$3:$XFD$3,"&lt;="&amp;D$3)</f>
        <v>20080.065686549999</v>
      </c>
      <c r="E16" s="297">
        <f t="shared" si="4"/>
        <v>26929.45547945</v>
      </c>
      <c r="F16" s="297">
        <f t="shared" si="4"/>
        <v>29398.989699999998</v>
      </c>
      <c r="G16" s="297">
        <f t="shared" si="4"/>
        <v>18109</v>
      </c>
      <c r="H16" s="297">
        <f t="shared" si="4"/>
        <v>19127.244999999999</v>
      </c>
      <c r="I16" s="297">
        <f t="shared" si="4"/>
        <v>20074.310000000001</v>
      </c>
      <c r="J16" s="297">
        <f t="shared" si="4"/>
        <v>16268.150000000001</v>
      </c>
      <c r="M16" s="297">
        <f>'Reported Group Highlights'!R28</f>
        <v>5043</v>
      </c>
      <c r="N16" s="297">
        <f>'Reported Group Highlights'!S28</f>
        <v>4973.3121997600001</v>
      </c>
      <c r="O16" s="297">
        <f>'Reported Group Highlights'!T28</f>
        <v>5051.3900000000003</v>
      </c>
      <c r="P16" s="297">
        <f>'Reported Group Highlights'!U28</f>
        <v>5012.36348679</v>
      </c>
      <c r="Q16" s="297">
        <f>'Reported Group Highlights'!V28</f>
        <v>5461.7</v>
      </c>
      <c r="R16" s="297">
        <f>'Reported Group Highlights'!W28</f>
        <v>6879</v>
      </c>
      <c r="S16" s="297">
        <f>'Reported Group Highlights'!X28</f>
        <v>7222.7554794500002</v>
      </c>
      <c r="T16" s="297">
        <f>'Reported Group Highlights'!Y28</f>
        <v>7366</v>
      </c>
      <c r="U16" s="297">
        <f>'Reported Group Highlights'!Z28</f>
        <v>7370.57</v>
      </c>
      <c r="V16" s="297">
        <f>'Reported Group Highlights'!AA28</f>
        <v>7320</v>
      </c>
      <c r="W16" s="297">
        <f>'Reported Group Highlights'!AB28</f>
        <v>7415.875</v>
      </c>
      <c r="X16" s="297">
        <f>'Reported Group Highlights'!AC28</f>
        <v>7292.5447000000004</v>
      </c>
      <c r="Y16" s="297">
        <f>'Reported Group Highlights'!AD28</f>
        <v>4253</v>
      </c>
      <c r="Z16" s="297">
        <f>'Reported Group Highlights'!AE28</f>
        <v>4683</v>
      </c>
      <c r="AA16" s="297">
        <f>'Reported Group Highlights'!AF28</f>
        <v>4551</v>
      </c>
      <c r="AB16" s="297">
        <f>'Reported Group Highlights'!AG28</f>
        <v>4622</v>
      </c>
      <c r="AC16" s="297">
        <f>'Reported Group Highlights'!AH28</f>
        <v>5055</v>
      </c>
      <c r="AD16" s="297">
        <f>'Reported Group Highlights'!AI28</f>
        <v>4615</v>
      </c>
      <c r="AE16" s="297">
        <f>'Reported Group Highlights'!AJ28</f>
        <v>4649</v>
      </c>
      <c r="AF16" s="297">
        <f>'Reported Group Highlights'!AK28</f>
        <v>4808.2449999999999</v>
      </c>
      <c r="AG16" s="297">
        <f>'Reported Group Highlights'!AL28</f>
        <v>4816.1000000000004</v>
      </c>
      <c r="AH16" s="297">
        <f>'Reported Group Highlights'!AM28</f>
        <v>4825</v>
      </c>
      <c r="AI16" s="297">
        <f>'Reported Group Highlights'!AN28</f>
        <v>5155.91</v>
      </c>
      <c r="AJ16" s="297">
        <f>'Reported Group Highlights'!AO28</f>
        <v>5277.3</v>
      </c>
      <c r="AK16" s="297">
        <f>'Reported Group Highlights'!AP28</f>
        <v>5281.04</v>
      </c>
      <c r="AL16" s="297">
        <f>'Reported Group Highlights'!AQ28</f>
        <v>5593.52</v>
      </c>
      <c r="AM16" s="297">
        <f>'Reported Group Highlights'!AR28</f>
        <v>5393.59</v>
      </c>
    </row>
    <row r="17" spans="1:39" s="297" customFormat="1">
      <c r="A17" s="283"/>
      <c r="B17" s="283" t="s">
        <v>432</v>
      </c>
      <c r="D17" s="297">
        <f t="shared" si="4"/>
        <v>9990.5486664199889</v>
      </c>
      <c r="E17" s="297">
        <f t="shared" si="4"/>
        <v>9549</v>
      </c>
      <c r="F17" s="297">
        <f t="shared" si="4"/>
        <v>7861.3115000000007</v>
      </c>
      <c r="G17" s="297">
        <f t="shared" si="4"/>
        <v>6597.75</v>
      </c>
      <c r="H17" s="297">
        <f t="shared" si="4"/>
        <v>6034.1270000000004</v>
      </c>
      <c r="I17" s="297">
        <f t="shared" si="4"/>
        <v>7026.2700432900001</v>
      </c>
      <c r="J17" s="297">
        <f t="shared" si="4"/>
        <v>3782.7000000000003</v>
      </c>
      <c r="M17" s="297">
        <f>'Reported Group Highlights'!R40</f>
        <v>2157</v>
      </c>
      <c r="N17" s="297">
        <f>'Reported Group Highlights'!S40</f>
        <v>2869.4625408299999</v>
      </c>
      <c r="O17" s="297">
        <f>'Reported Group Highlights'!T40</f>
        <v>2607.54</v>
      </c>
      <c r="P17" s="297">
        <f>'Reported Group Highlights'!U40</f>
        <v>2356.54612558999</v>
      </c>
      <c r="Q17" s="297">
        <f>'Reported Group Highlights'!V40</f>
        <v>2250</v>
      </c>
      <c r="R17" s="297">
        <f>'Reported Group Highlights'!W40</f>
        <v>2160</v>
      </c>
      <c r="S17" s="297">
        <f>'Reported Group Highlights'!X40</f>
        <v>2426</v>
      </c>
      <c r="T17" s="297">
        <f>'Reported Group Highlights'!Y40</f>
        <v>2713</v>
      </c>
      <c r="U17" s="297">
        <f>'Reported Group Highlights'!Z40</f>
        <v>1933.68</v>
      </c>
      <c r="V17" s="297">
        <f>'Reported Group Highlights'!AA40</f>
        <v>1906.14</v>
      </c>
      <c r="W17" s="297">
        <f>'Reported Group Highlights'!AB40</f>
        <v>1498.5315000000001</v>
      </c>
      <c r="X17" s="297">
        <f>'Reported Group Highlights'!AC40</f>
        <v>2522.96</v>
      </c>
      <c r="Y17" s="297">
        <f>'Reported Group Highlights'!AD40</f>
        <v>1761.83</v>
      </c>
      <c r="Z17" s="297">
        <f>'Reported Group Highlights'!AE40</f>
        <v>1600</v>
      </c>
      <c r="AA17" s="297">
        <f>'Reported Group Highlights'!AF40</f>
        <v>1552</v>
      </c>
      <c r="AB17" s="297">
        <f>'Reported Group Highlights'!AG40</f>
        <v>1683.92</v>
      </c>
      <c r="AC17" s="297">
        <f>'Reported Group Highlights'!AH40</f>
        <v>1642</v>
      </c>
      <c r="AD17" s="297">
        <f>'Reported Group Highlights'!AI40</f>
        <v>1237</v>
      </c>
      <c r="AE17" s="297">
        <f>'Reported Group Highlights'!AJ40</f>
        <v>1430</v>
      </c>
      <c r="AF17" s="297">
        <f>'Reported Group Highlights'!AK40</f>
        <v>1725.127</v>
      </c>
      <c r="AG17" s="297">
        <f>'Reported Group Highlights'!AL40</f>
        <v>1491.27</v>
      </c>
      <c r="AH17" s="297">
        <f>'Reported Group Highlights'!AM40</f>
        <v>1840</v>
      </c>
      <c r="AI17" s="297">
        <f>'Reported Group Highlights'!AN40</f>
        <v>1821.47</v>
      </c>
      <c r="AJ17" s="297">
        <f>'Reported Group Highlights'!AO40</f>
        <v>1873.5300432899999</v>
      </c>
      <c r="AK17" s="297">
        <f>'Reported Group Highlights'!AP40</f>
        <v>1482.12</v>
      </c>
      <c r="AL17" s="297">
        <f>'Reported Group Highlights'!AQ40</f>
        <v>1174.8900000000001</v>
      </c>
      <c r="AM17" s="297">
        <f>'Reported Group Highlights'!AR40</f>
        <v>1125.69</v>
      </c>
    </row>
    <row r="18" spans="1:39" s="297" customFormat="1">
      <c r="A18" s="283"/>
      <c r="B18" s="283" t="s">
        <v>421</v>
      </c>
      <c r="D18" s="297">
        <f t="shared" si="4"/>
        <v>12423.51062058</v>
      </c>
      <c r="E18" s="297">
        <f t="shared" si="4"/>
        <v>16746</v>
      </c>
      <c r="F18" s="297">
        <f t="shared" si="4"/>
        <v>19879.144</v>
      </c>
      <c r="G18" s="297">
        <f t="shared" si="4"/>
        <v>17733</v>
      </c>
      <c r="H18" s="297">
        <f t="shared" si="4"/>
        <v>15665.77</v>
      </c>
      <c r="I18" s="297">
        <f t="shared" si="4"/>
        <v>15326.78</v>
      </c>
      <c r="J18" s="297">
        <f t="shared" si="4"/>
        <v>11654.75</v>
      </c>
      <c r="M18" s="297">
        <f>'Reported Group Highlights'!R41</f>
        <v>2647</v>
      </c>
      <c r="N18" s="297">
        <f>'Reported Group Highlights'!S41</f>
        <v>3152.08449767</v>
      </c>
      <c r="O18" s="297">
        <f>'Reported Group Highlights'!T41</f>
        <v>3320.96</v>
      </c>
      <c r="P18" s="297">
        <f>'Reported Group Highlights'!U41</f>
        <v>3303.4661229100002</v>
      </c>
      <c r="Q18" s="297">
        <f>'Reported Group Highlights'!V41</f>
        <v>4086</v>
      </c>
      <c r="R18" s="297">
        <f>'Reported Group Highlights'!W41</f>
        <v>4037</v>
      </c>
      <c r="S18" s="297">
        <f>'Reported Group Highlights'!X41</f>
        <v>4368</v>
      </c>
      <c r="T18" s="297">
        <f>'Reported Group Highlights'!Y41</f>
        <v>4255</v>
      </c>
      <c r="U18" s="297">
        <f>'Reported Group Highlights'!Z41</f>
        <v>4328.18</v>
      </c>
      <c r="V18" s="297">
        <f>'Reported Group Highlights'!AA41</f>
        <v>5141.28</v>
      </c>
      <c r="W18" s="297">
        <f>'Reported Group Highlights'!AB41</f>
        <v>4832.7839999999997</v>
      </c>
      <c r="X18" s="297">
        <f>'Reported Group Highlights'!AC41</f>
        <v>5576.9</v>
      </c>
      <c r="Y18" s="297">
        <f>'Reported Group Highlights'!AD41</f>
        <v>4511</v>
      </c>
      <c r="Z18" s="297">
        <f>'Reported Group Highlights'!AE41</f>
        <v>4410</v>
      </c>
      <c r="AA18" s="297">
        <f>'Reported Group Highlights'!AF41</f>
        <v>4470</v>
      </c>
      <c r="AB18" s="297">
        <f>'Reported Group Highlights'!AG41</f>
        <v>4342</v>
      </c>
      <c r="AC18" s="297">
        <f>'Reported Group Highlights'!AH41</f>
        <v>3852</v>
      </c>
      <c r="AD18" s="297">
        <f>'Reported Group Highlights'!AI41</f>
        <v>3908</v>
      </c>
      <c r="AE18" s="297">
        <f>'Reported Group Highlights'!AJ41</f>
        <v>3810</v>
      </c>
      <c r="AF18" s="297">
        <f>'Reported Group Highlights'!AK41</f>
        <v>4095.77</v>
      </c>
      <c r="AG18" s="297">
        <f>'Reported Group Highlights'!AL41</f>
        <v>4046.14</v>
      </c>
      <c r="AH18" s="297">
        <f>'Reported Group Highlights'!AM41</f>
        <v>3850</v>
      </c>
      <c r="AI18" s="297">
        <f>'Reported Group Highlights'!AN41</f>
        <v>3811.78</v>
      </c>
      <c r="AJ18" s="297">
        <f>'Reported Group Highlights'!AO41</f>
        <v>3618.86</v>
      </c>
      <c r="AK18" s="297">
        <f>'Reported Group Highlights'!AP41</f>
        <v>4087.49</v>
      </c>
      <c r="AL18" s="297">
        <f>'Reported Group Highlights'!AQ41</f>
        <v>3735.54</v>
      </c>
      <c r="AM18" s="297">
        <f>'Reported Group Highlights'!AR41</f>
        <v>3831.72</v>
      </c>
    </row>
    <row r="19" spans="1:39" s="297" customFormat="1">
      <c r="A19" s="283"/>
      <c r="B19" s="283"/>
      <c r="C19" s="283"/>
      <c r="D19" s="283"/>
      <c r="E19" s="283"/>
      <c r="F19" s="283"/>
      <c r="G19" s="283"/>
      <c r="H19" s="283"/>
      <c r="I19" s="283"/>
      <c r="J19" s="283"/>
      <c r="K19" s="283"/>
      <c r="L19" s="283"/>
      <c r="AB19" s="301"/>
      <c r="AC19" s="294"/>
      <c r="AD19" s="294"/>
      <c r="AE19" s="294"/>
      <c r="AF19" s="294"/>
    </row>
    <row r="20" spans="1:39" s="297" customFormat="1">
      <c r="A20" s="283"/>
      <c r="B20" s="283"/>
      <c r="C20" s="283"/>
      <c r="D20" s="283"/>
      <c r="E20" s="283"/>
      <c r="F20" s="283"/>
      <c r="G20" s="283"/>
      <c r="H20" s="283"/>
      <c r="I20" s="283"/>
      <c r="J20" s="283"/>
      <c r="K20" s="283"/>
      <c r="L20" s="283"/>
      <c r="AB20" s="301"/>
      <c r="AC20" s="294"/>
      <c r="AD20" s="294"/>
      <c r="AE20" s="294"/>
      <c r="AF20" s="294"/>
    </row>
    <row r="21" spans="1:39" s="297" customFormat="1">
      <c r="A21" s="283"/>
      <c r="B21" s="302" t="s">
        <v>422</v>
      </c>
      <c r="C21" s="302"/>
      <c r="D21" s="302"/>
      <c r="E21" s="302"/>
      <c r="F21" s="302"/>
      <c r="G21" s="302"/>
      <c r="H21" s="302"/>
      <c r="I21" s="302"/>
      <c r="J21" s="302"/>
      <c r="K21" s="302"/>
      <c r="L21" s="302"/>
      <c r="M21" s="303"/>
      <c r="N21" s="303"/>
      <c r="O21" s="303"/>
      <c r="P21" s="303"/>
      <c r="Q21" s="303"/>
      <c r="R21" s="303"/>
      <c r="S21" s="303"/>
      <c r="T21" s="303"/>
      <c r="U21" s="303"/>
      <c r="V21" s="303"/>
      <c r="W21" s="303"/>
      <c r="X21" s="303"/>
      <c r="Y21" s="303"/>
      <c r="Z21" s="303"/>
      <c r="AA21" s="303"/>
      <c r="AB21" s="304"/>
      <c r="AC21" s="305"/>
      <c r="AD21" s="305"/>
      <c r="AE21" s="305"/>
      <c r="AF21" s="305"/>
      <c r="AG21" s="303"/>
      <c r="AH21" s="303"/>
      <c r="AI21" s="303"/>
      <c r="AJ21" s="303"/>
      <c r="AK21" s="303"/>
      <c r="AL21" s="303"/>
      <c r="AM21" s="303"/>
    </row>
    <row r="22" spans="1:39" s="297" customFormat="1">
      <c r="A22" s="283"/>
      <c r="B22" s="283" t="s">
        <v>423</v>
      </c>
      <c r="C22" s="283"/>
      <c r="D22" s="283"/>
      <c r="E22" s="283"/>
      <c r="F22" s="283"/>
      <c r="G22" s="283"/>
      <c r="H22" s="283"/>
      <c r="I22" s="283"/>
      <c r="J22" s="283"/>
      <c r="K22" s="283"/>
      <c r="L22" s="283"/>
      <c r="M22" s="297">
        <f>'Domestic Mobile Operations'!R44</f>
        <v>0</v>
      </c>
      <c r="N22" s="297">
        <f>'Domestic Mobile Operations'!S44</f>
        <v>0</v>
      </c>
      <c r="O22" s="297">
        <f>'Domestic Mobile Operations'!T44</f>
        <v>0</v>
      </c>
      <c r="P22" s="297">
        <f>'Domestic Mobile Operations'!U44</f>
        <v>0</v>
      </c>
      <c r="Q22" s="297">
        <f>'Domestic Mobile Operations'!V44</f>
        <v>0</v>
      </c>
      <c r="R22" s="297">
        <f>'Domestic Mobile Operations'!W44</f>
        <v>0</v>
      </c>
      <c r="S22" s="297">
        <f>'Domestic Mobile Operations'!X44</f>
        <v>0</v>
      </c>
      <c r="T22" s="297">
        <f>'Domestic Mobile Operations'!Y44</f>
        <v>0</v>
      </c>
      <c r="U22" s="297">
        <f>'Domestic Mobile Operations'!Z44</f>
        <v>246</v>
      </c>
      <c r="V22" s="297">
        <f>'Domestic Mobile Operations'!AA44</f>
        <v>256</v>
      </c>
      <c r="W22" s="297">
        <f>'Domestic Mobile Operations'!AB44</f>
        <v>254.4</v>
      </c>
      <c r="X22" s="297">
        <f>'Domestic Mobile Operations'!AC44</f>
        <v>252</v>
      </c>
      <c r="Y22" s="297">
        <f>'Domestic Mobile Operations'!AD44</f>
        <v>241.9</v>
      </c>
      <c r="Z22" s="297">
        <f>'Domestic Mobile Operations'!AE44</f>
        <v>239.4</v>
      </c>
      <c r="AA22" s="297">
        <f>'Domestic Mobile Operations'!AF44</f>
        <v>237.3</v>
      </c>
      <c r="AB22" s="297">
        <f>'Domestic Mobile Operations'!AG44</f>
        <v>234</v>
      </c>
      <c r="AC22" s="297">
        <f>'Domestic Mobile Operations'!AH44</f>
        <v>231.63</v>
      </c>
      <c r="AD22" s="297">
        <f>'Domestic Mobile Operations'!AI44</f>
        <v>224.5</v>
      </c>
      <c r="AE22" s="297">
        <f>'Domestic Mobile Operations'!AJ44</f>
        <v>223.2</v>
      </c>
      <c r="AF22" s="297">
        <f>'Domestic Mobile Operations'!AK44</f>
        <v>223.6</v>
      </c>
      <c r="AG22" s="297">
        <f>'Domestic Mobile Operations'!AL44</f>
        <v>216</v>
      </c>
      <c r="AH22" s="297">
        <f>'Domestic Mobile Operations'!AM44</f>
        <v>215</v>
      </c>
      <c r="AI22" s="297">
        <f>'Domestic Mobile Operations'!AN44</f>
        <v>212</v>
      </c>
      <c r="AJ22" s="297">
        <f>'Domestic Mobile Operations'!AO44</f>
        <v>213</v>
      </c>
      <c r="AK22" s="297">
        <f>'Domestic Mobile Operations'!AP44</f>
        <v>210</v>
      </c>
      <c r="AL22" s="297">
        <f>'Domestic Mobile Operations'!AQ44</f>
        <v>213</v>
      </c>
      <c r="AM22" s="297">
        <f>'Domestic Mobile Operations'!AR44</f>
        <v>216</v>
      </c>
    </row>
    <row r="23" spans="1:39" s="297" customFormat="1">
      <c r="A23" s="283"/>
      <c r="B23" s="283" t="s">
        <v>374</v>
      </c>
      <c r="C23" s="283"/>
      <c r="D23" s="283"/>
      <c r="E23" s="283"/>
      <c r="F23" s="283"/>
      <c r="G23" s="283"/>
      <c r="H23" s="283"/>
      <c r="I23" s="283"/>
      <c r="J23" s="283"/>
      <c r="K23" s="283"/>
      <c r="L23" s="283"/>
      <c r="M23" s="297">
        <f>'Domestic Mobile Operations'!R43</f>
        <v>0</v>
      </c>
      <c r="N23" s="297">
        <f>'Domestic Mobile Operations'!S43</f>
        <v>0</v>
      </c>
      <c r="O23" s="297">
        <f>'Domestic Mobile Operations'!T43</f>
        <v>0</v>
      </c>
      <c r="P23" s="297">
        <f>'Domestic Mobile Operations'!U43</f>
        <v>0</v>
      </c>
      <c r="Q23" s="297">
        <f>'Domestic Mobile Operations'!V43</f>
        <v>0</v>
      </c>
      <c r="R23" s="297">
        <f>'Domestic Mobile Operations'!W43</f>
        <v>0</v>
      </c>
      <c r="S23" s="297">
        <f>'Domestic Mobile Operations'!X43</f>
        <v>0</v>
      </c>
      <c r="T23" s="297">
        <f>'Domestic Mobile Operations'!Y43</f>
        <v>0</v>
      </c>
      <c r="U23" s="297">
        <f>'Domestic Mobile Operations'!Z43</f>
        <v>174</v>
      </c>
      <c r="V23" s="297">
        <f>'Domestic Mobile Operations'!AA43</f>
        <v>182</v>
      </c>
      <c r="W23" s="297">
        <f>'Domestic Mobile Operations'!AB43</f>
        <v>179</v>
      </c>
      <c r="X23" s="297">
        <f>'Domestic Mobile Operations'!AC43</f>
        <v>173.4</v>
      </c>
      <c r="Y23" s="297">
        <f>'Domestic Mobile Operations'!AD43</f>
        <v>162.4</v>
      </c>
      <c r="Z23" s="297">
        <f>'Domestic Mobile Operations'!AE43</f>
        <v>156</v>
      </c>
      <c r="AA23" s="297">
        <f>'Domestic Mobile Operations'!AF43</f>
        <v>157</v>
      </c>
      <c r="AB23" s="297">
        <f>'Domestic Mobile Operations'!AG43</f>
        <v>154</v>
      </c>
      <c r="AC23" s="297">
        <f>'Domestic Mobile Operations'!AH43</f>
        <v>150.1</v>
      </c>
      <c r="AD23" s="297">
        <f>'Domestic Mobile Operations'!AI43</f>
        <v>141.80000000000001</v>
      </c>
      <c r="AE23" s="297">
        <f>'Domestic Mobile Operations'!AJ43</f>
        <v>138.1</v>
      </c>
      <c r="AF23" s="297">
        <f>'Domestic Mobile Operations'!AK43</f>
        <v>136.30000000000001</v>
      </c>
      <c r="AG23" s="297">
        <f>'Domestic Mobile Operations'!AL43</f>
        <v>129</v>
      </c>
      <c r="AH23" s="297">
        <f>'Domestic Mobile Operations'!AM43</f>
        <v>127</v>
      </c>
      <c r="AI23" s="297">
        <f>'Domestic Mobile Operations'!AN43</f>
        <v>123</v>
      </c>
      <c r="AJ23" s="297">
        <f>'Domestic Mobile Operations'!AO43</f>
        <v>123</v>
      </c>
      <c r="AK23" s="297">
        <f>'Domestic Mobile Operations'!AP43</f>
        <v>120</v>
      </c>
      <c r="AL23" s="297">
        <f>'Domestic Mobile Operations'!AQ43</f>
        <v>123</v>
      </c>
      <c r="AM23" s="297">
        <f>'Domestic Mobile Operations'!AR43</f>
        <v>125</v>
      </c>
    </row>
    <row r="24" spans="1:39" s="297" customFormat="1">
      <c r="A24" s="283"/>
      <c r="B24" s="283" t="s">
        <v>373</v>
      </c>
      <c r="C24" s="283"/>
      <c r="D24" s="283"/>
      <c r="E24" s="283"/>
      <c r="F24" s="283"/>
      <c r="G24" s="283"/>
      <c r="H24" s="283"/>
      <c r="I24" s="283"/>
      <c r="J24" s="283"/>
      <c r="K24" s="283"/>
      <c r="L24" s="283"/>
      <c r="M24" s="297">
        <f>'Domestic Mobile Operations'!R42</f>
        <v>0</v>
      </c>
      <c r="N24" s="297">
        <f>'Domestic Mobile Operations'!S42</f>
        <v>0</v>
      </c>
      <c r="O24" s="297">
        <f>'Domestic Mobile Operations'!T42</f>
        <v>0</v>
      </c>
      <c r="P24" s="297">
        <f>'Domestic Mobile Operations'!U42</f>
        <v>0</v>
      </c>
      <c r="Q24" s="297">
        <f>'Domestic Mobile Operations'!V42</f>
        <v>0</v>
      </c>
      <c r="R24" s="297">
        <f>'Domestic Mobile Operations'!W42</f>
        <v>0</v>
      </c>
      <c r="S24" s="297">
        <f>'Domestic Mobile Operations'!X42</f>
        <v>0</v>
      </c>
      <c r="T24" s="297">
        <f>'Domestic Mobile Operations'!Y42</f>
        <v>0</v>
      </c>
      <c r="U24" s="297">
        <f>'Domestic Mobile Operations'!Z42</f>
        <v>529</v>
      </c>
      <c r="V24" s="297">
        <f>'Domestic Mobile Operations'!AA42</f>
        <v>537</v>
      </c>
      <c r="W24" s="297">
        <f>'Domestic Mobile Operations'!AB42</f>
        <v>530.70000000000005</v>
      </c>
      <c r="X24" s="297">
        <f>'Domestic Mobile Operations'!AC42</f>
        <v>537</v>
      </c>
      <c r="Y24" s="297">
        <f>'Domestic Mobile Operations'!AD42</f>
        <v>525</v>
      </c>
      <c r="Z24" s="297">
        <f>'Domestic Mobile Operations'!AE42</f>
        <v>522.79999999999995</v>
      </c>
      <c r="AA24" s="297">
        <f>'Domestic Mobile Operations'!AF42</f>
        <v>497.7</v>
      </c>
      <c r="AB24" s="297">
        <f>'Domestic Mobile Operations'!AG42</f>
        <v>486</v>
      </c>
      <c r="AC24" s="297">
        <f>'Domestic Mobile Operations'!AH42</f>
        <v>479.64</v>
      </c>
      <c r="AD24" s="297">
        <f>'Domestic Mobile Operations'!AI42</f>
        <v>470.8</v>
      </c>
      <c r="AE24" s="297">
        <f>'Domestic Mobile Operations'!AJ42</f>
        <v>470.2</v>
      </c>
      <c r="AF24" s="297">
        <f>'Domestic Mobile Operations'!AK42</f>
        <v>472.6</v>
      </c>
      <c r="AG24" s="297">
        <f>'Domestic Mobile Operations'!AL42</f>
        <v>460</v>
      </c>
      <c r="AH24" s="297">
        <f>'Domestic Mobile Operations'!AM42</f>
        <v>460</v>
      </c>
      <c r="AI24" s="297">
        <f>'Domestic Mobile Operations'!AN42</f>
        <v>453</v>
      </c>
      <c r="AJ24" s="297">
        <f>'Domestic Mobile Operations'!AO42</f>
        <v>455</v>
      </c>
      <c r="AK24" s="297">
        <f>'Domestic Mobile Operations'!AP42</f>
        <v>449</v>
      </c>
      <c r="AL24" s="297">
        <f>'Domestic Mobile Operations'!AQ42</f>
        <v>448</v>
      </c>
      <c r="AM24" s="297">
        <f>'Domestic Mobile Operations'!AR42</f>
        <v>446</v>
      </c>
    </row>
    <row r="25" spans="1:39" s="297" customFormat="1">
      <c r="A25" s="283"/>
      <c r="B25" s="283"/>
      <c r="C25" s="283"/>
      <c r="D25" s="283"/>
      <c r="E25" s="283"/>
      <c r="F25" s="283"/>
      <c r="G25" s="283"/>
      <c r="H25" s="283"/>
      <c r="I25" s="283"/>
      <c r="J25" s="283"/>
      <c r="K25" s="283"/>
      <c r="L25" s="283"/>
    </row>
    <row r="26" spans="1:39" s="297" customFormat="1">
      <c r="A26" s="283"/>
      <c r="B26" s="296" t="s">
        <v>424</v>
      </c>
      <c r="C26" s="296"/>
      <c r="D26" s="296"/>
      <c r="E26" s="296"/>
      <c r="F26" s="296"/>
      <c r="G26" s="296"/>
      <c r="H26" s="296"/>
      <c r="I26" s="296"/>
      <c r="J26" s="296"/>
      <c r="K26" s="296"/>
      <c r="L26" s="296"/>
      <c r="M26" s="297">
        <f>'Domestic Mobile Operations'!R7/1000</f>
        <v>40647.800000000003</v>
      </c>
      <c r="N26" s="297">
        <f>'Domestic Mobile Operations'!S7/1000</f>
        <v>40473.5</v>
      </c>
      <c r="O26" s="297">
        <f>'Domestic Mobile Operations'!T7/1000</f>
        <v>40186.300000000003</v>
      </c>
      <c r="P26" s="297">
        <f>'Domestic Mobile Operations'!U7/1000</f>
        <v>40055.5</v>
      </c>
      <c r="Q26" s="297">
        <f>'Domestic Mobile Operations'!V7/1000</f>
        <v>40050</v>
      </c>
      <c r="R26" s="297">
        <f>'Domestic Mobile Operations'!W7/1000</f>
        <v>40094.699999999997</v>
      </c>
      <c r="S26" s="297">
        <f>'Domestic Mobile Operations'!X7/1000</f>
        <v>40647</v>
      </c>
      <c r="T26" s="297">
        <f>'Domestic Mobile Operations'!Y7/1000</f>
        <v>41169.199999999997</v>
      </c>
      <c r="U26" s="297">
        <f>'Domestic Mobile Operations'!Z7/1000</f>
        <v>41490.699999999997</v>
      </c>
      <c r="V26" s="297">
        <f>'Domestic Mobile Operations'!AA7/1000</f>
        <v>41464.400000000001</v>
      </c>
      <c r="W26" s="297">
        <f>'Domestic Mobile Operations'!AB7/1000</f>
        <v>41558.1</v>
      </c>
      <c r="X26" s="297">
        <f>'Domestic Mobile Operations'!AC7/1000</f>
        <v>42013.8</v>
      </c>
      <c r="Y26" s="297">
        <f>'Domestic Mobile Operations'!AD7/1000</f>
        <v>41156.1</v>
      </c>
      <c r="Z26" s="297">
        <f>'Domestic Mobile Operations'!AE7/1000</f>
        <v>41019.800000000003</v>
      </c>
      <c r="AA26" s="297">
        <f>'Domestic Mobile Operations'!AF7/1000</f>
        <v>40941.5</v>
      </c>
      <c r="AB26" s="297">
        <f>'Domestic Mobile Operations'!AG7/1000</f>
        <v>41436.800000000003</v>
      </c>
      <c r="AC26" s="297">
        <f>'Domestic Mobile Operations'!AH7/1000</f>
        <v>42767.1</v>
      </c>
      <c r="AD26" s="297">
        <f>'Domestic Mobile Operations'!AI7/1000</f>
        <v>43233.7</v>
      </c>
      <c r="AE26" s="297">
        <f>'Domestic Mobile Operations'!AJ7/1000</f>
        <v>43657.9</v>
      </c>
      <c r="AF26" s="297">
        <f>'Domestic Mobile Operations'!AK7/1000</f>
        <v>44116.7</v>
      </c>
      <c r="AG26" s="297">
        <f>'Domestic Mobile Operations'!AL7/1000</f>
        <v>44623.199999999997</v>
      </c>
      <c r="AH26" s="297">
        <f>'Domestic Mobile Operations'!AM7/1000</f>
        <v>45504.4</v>
      </c>
      <c r="AI26" s="297">
        <f>'Domestic Mobile Operations'!AN7/1000</f>
        <v>45661.7</v>
      </c>
      <c r="AJ26" s="297">
        <f>'Domestic Mobile Operations'!AO7/1000</f>
        <v>46013.1</v>
      </c>
      <c r="AK26" s="297">
        <f>'Domestic Mobile Operations'!AP7/1000</f>
        <v>46121.1</v>
      </c>
      <c r="AL26" s="297">
        <f>'Domestic Mobile Operations'!AQ7/1000</f>
        <v>45316.2</v>
      </c>
      <c r="AM26" s="297">
        <f>'Domestic Mobile Operations'!AR7/1000</f>
        <v>44449.7</v>
      </c>
    </row>
    <row r="27" spans="1:39" s="297" customFormat="1">
      <c r="A27" s="283"/>
      <c r="B27" s="283" t="s">
        <v>425</v>
      </c>
      <c r="C27" s="283"/>
      <c r="D27" s="283"/>
      <c r="E27" s="283"/>
      <c r="F27" s="283"/>
      <c r="G27" s="283"/>
      <c r="H27" s="283"/>
      <c r="I27" s="283"/>
      <c r="J27" s="283"/>
      <c r="K27" s="283"/>
      <c r="L27" s="283"/>
      <c r="M27" s="297">
        <f>'Domestic Mobile Operations'!R6/1000</f>
        <v>33986.400000000001</v>
      </c>
      <c r="N27" s="297">
        <f>'Domestic Mobile Operations'!S6/1000</f>
        <v>33482</v>
      </c>
      <c r="O27" s="297">
        <f>'Domestic Mobile Operations'!T6/1000</f>
        <v>32959.5</v>
      </c>
      <c r="P27" s="297">
        <f>'Domestic Mobile Operations'!U6/1000</f>
        <v>32665.4</v>
      </c>
      <c r="Q27" s="297">
        <f>'Domestic Mobile Operations'!V6/1000</f>
        <v>32432.9</v>
      </c>
      <c r="R27" s="297">
        <f>'Domestic Mobile Operations'!W6/1000</f>
        <v>32272.1</v>
      </c>
      <c r="S27" s="297">
        <f>'Domestic Mobile Operations'!X6/1000</f>
        <v>32632.3</v>
      </c>
      <c r="T27" s="297">
        <f>'Domestic Mobile Operations'!Y6/1000</f>
        <v>32979.300000000003</v>
      </c>
      <c r="U27" s="297">
        <f>'Domestic Mobile Operations'!Z6/1000</f>
        <v>32946.9</v>
      </c>
      <c r="V27" s="297">
        <f>'Domestic Mobile Operations'!AA6/1000</f>
        <v>32670.9</v>
      </c>
      <c r="W27" s="297">
        <f>'Domestic Mobile Operations'!AB6/1000</f>
        <v>32556.400000000001</v>
      </c>
      <c r="X27" s="297">
        <f>'Domestic Mobile Operations'!AC6/1000</f>
        <v>32906.400000000001</v>
      </c>
      <c r="Y27" s="297">
        <f>'Domestic Mobile Operations'!AD6/1000</f>
        <v>32015.3</v>
      </c>
      <c r="Z27" s="297">
        <f>'Domestic Mobile Operations'!AE6/1000</f>
        <v>31483.4</v>
      </c>
      <c r="AA27" s="297">
        <f>'Domestic Mobile Operations'!AF6/1000</f>
        <v>31170</v>
      </c>
      <c r="AB27" s="297">
        <f>'Domestic Mobile Operations'!AG6/1000</f>
        <v>31244.400000000001</v>
      </c>
      <c r="AC27" s="297">
        <f>'Domestic Mobile Operations'!AH6/1000</f>
        <v>32132.3</v>
      </c>
      <c r="AD27" s="297">
        <f>'Domestic Mobile Operations'!AI6/1000</f>
        <v>32247.200000000001</v>
      </c>
      <c r="AE27" s="297">
        <f>'Domestic Mobile Operations'!AJ6/1000</f>
        <v>32381.599999999999</v>
      </c>
      <c r="AF27" s="297">
        <f>'Domestic Mobile Operations'!AK6/1000</f>
        <v>32594.5</v>
      </c>
      <c r="AG27" s="297">
        <f>'Domestic Mobile Operations'!AL6/1000</f>
        <v>32863.1</v>
      </c>
      <c r="AH27" s="297">
        <f>'Domestic Mobile Operations'!AM6/1000</f>
        <v>33429.5</v>
      </c>
      <c r="AI27" s="297">
        <f>'Domestic Mobile Operations'!AN6/1000</f>
        <v>33290.699999999997</v>
      </c>
      <c r="AJ27" s="297">
        <f>'Domestic Mobile Operations'!AO6/1000</f>
        <v>33453</v>
      </c>
      <c r="AK27" s="297">
        <f>'Domestic Mobile Operations'!AP6/1000</f>
        <v>33452.199999999997</v>
      </c>
      <c r="AL27" s="297">
        <f>'Domestic Mobile Operations'!AQ6/1000</f>
        <v>32643</v>
      </c>
      <c r="AM27" s="297">
        <f>'Domestic Mobile Operations'!AR6/1000</f>
        <v>31785.9</v>
      </c>
    </row>
    <row r="28" spans="1:39" s="297" customFormat="1">
      <c r="A28" s="283"/>
      <c r="B28" s="283" t="s">
        <v>426</v>
      </c>
      <c r="C28" s="283"/>
      <c r="D28" s="283"/>
      <c r="E28" s="283"/>
      <c r="F28" s="283"/>
      <c r="G28" s="283"/>
      <c r="H28" s="283"/>
      <c r="I28" s="283"/>
      <c r="J28" s="283"/>
      <c r="K28" s="283"/>
      <c r="L28" s="283"/>
      <c r="M28" s="297">
        <f>'Domestic Mobile Operations'!R5/1000</f>
        <v>6661.4</v>
      </c>
      <c r="N28" s="297">
        <f>'Domestic Mobile Operations'!S5/1000</f>
        <v>6991.5</v>
      </c>
      <c r="O28" s="297">
        <f>'Domestic Mobile Operations'!T5/1000</f>
        <v>7226.8</v>
      </c>
      <c r="P28" s="297">
        <f>'Domestic Mobile Operations'!U5/1000</f>
        <v>7390.1</v>
      </c>
      <c r="Q28" s="297">
        <f>'Domestic Mobile Operations'!V5/1000</f>
        <v>7617.1</v>
      </c>
      <c r="R28" s="297">
        <f>'Domestic Mobile Operations'!W5/1000</f>
        <v>7822.6</v>
      </c>
      <c r="S28" s="297">
        <f>'Domestic Mobile Operations'!X5/1000</f>
        <v>8014.7</v>
      </c>
      <c r="T28" s="297">
        <f>'Domestic Mobile Operations'!Y5/1000</f>
        <v>8189.9</v>
      </c>
      <c r="U28" s="297">
        <f>'Domestic Mobile Operations'!Z5/1000</f>
        <v>8543.7999999999993</v>
      </c>
      <c r="V28" s="297">
        <f>'Domestic Mobile Operations'!AA5/1000</f>
        <v>8793.5</v>
      </c>
      <c r="W28" s="297">
        <f>'Domestic Mobile Operations'!AB5/1000</f>
        <v>9001.7000000000007</v>
      </c>
      <c r="X28" s="297">
        <f>'Domestic Mobile Operations'!AC5/1000</f>
        <v>9107.4</v>
      </c>
      <c r="Y28" s="297">
        <f>'Domestic Mobile Operations'!AD5/1000</f>
        <v>9140.7999999999993</v>
      </c>
      <c r="Z28" s="297">
        <f>'Domestic Mobile Operations'!AE5/1000</f>
        <v>9536.4</v>
      </c>
      <c r="AA28" s="297">
        <f>'Domestic Mobile Operations'!AF5/1000</f>
        <v>9771.5</v>
      </c>
      <c r="AB28" s="297">
        <f>'Domestic Mobile Operations'!AG5/1000</f>
        <v>10192.4</v>
      </c>
      <c r="AC28" s="297">
        <f>'Domestic Mobile Operations'!AH5/1000</f>
        <v>10634.8</v>
      </c>
      <c r="AD28" s="297">
        <f>'Domestic Mobile Operations'!AI5/1000</f>
        <v>10986.5</v>
      </c>
      <c r="AE28" s="297">
        <f>'Domestic Mobile Operations'!AJ5/1000</f>
        <v>11276.3</v>
      </c>
      <c r="AF28" s="297">
        <f>'Domestic Mobile Operations'!AK5/1000</f>
        <v>11522.2</v>
      </c>
      <c r="AG28" s="297">
        <f>'Domestic Mobile Operations'!AL5/1000</f>
        <v>11760.1</v>
      </c>
      <c r="AH28" s="297">
        <f>'Domestic Mobile Operations'!AM5/1000</f>
        <v>12074.9</v>
      </c>
      <c r="AI28" s="297">
        <f>'Domestic Mobile Operations'!AN5/1000</f>
        <v>12371</v>
      </c>
      <c r="AJ28" s="297">
        <f>'Domestic Mobile Operations'!AO5/1000</f>
        <v>12560.1</v>
      </c>
      <c r="AK28" s="297">
        <f>'Domestic Mobile Operations'!AP5/1000</f>
        <v>12668.9</v>
      </c>
      <c r="AL28" s="297">
        <f>'Domestic Mobile Operations'!AQ5/1000</f>
        <v>12673.2</v>
      </c>
      <c r="AM28" s="297">
        <f>'Domestic Mobile Operations'!AR5/1000</f>
        <v>12663.8</v>
      </c>
    </row>
    <row r="29" spans="1:39" s="297" customFormat="1">
      <c r="A29" s="283"/>
      <c r="B29" s="283"/>
      <c r="C29" s="283"/>
      <c r="D29" s="283"/>
      <c r="E29" s="283"/>
      <c r="F29" s="283"/>
      <c r="G29" s="283"/>
      <c r="H29" s="283"/>
      <c r="I29" s="283"/>
      <c r="J29" s="283"/>
      <c r="K29" s="283"/>
      <c r="L29" s="283"/>
    </row>
    <row r="30" spans="1:39">
      <c r="B30" s="302" t="s">
        <v>436</v>
      </c>
      <c r="AB30" s="283"/>
      <c r="AC30" s="283"/>
      <c r="AD30" s="283"/>
      <c r="AE30" s="283"/>
      <c r="AF30" s="283"/>
    </row>
    <row r="31" spans="1:39">
      <c r="B31" s="283" t="s">
        <v>145</v>
      </c>
      <c r="M31" s="283">
        <f>'Domestic Mobile Operations'!R76</f>
        <v>541</v>
      </c>
      <c r="N31" s="283">
        <f>'Domestic Mobile Operations'!S76</f>
        <v>600</v>
      </c>
      <c r="O31" s="283">
        <f>'Domestic Mobile Operations'!T76</f>
        <v>637</v>
      </c>
      <c r="P31" s="283">
        <f>'Domestic Mobile Operations'!U76</f>
        <v>635</v>
      </c>
      <c r="Q31" s="283">
        <f>'Domestic Mobile Operations'!V76</f>
        <v>618</v>
      </c>
      <c r="R31" s="283">
        <f>'Domestic Mobile Operations'!W76</f>
        <v>610</v>
      </c>
      <c r="S31" s="283">
        <f>'Domestic Mobile Operations'!X76</f>
        <v>573</v>
      </c>
      <c r="T31" s="283">
        <f>'Domestic Mobile Operations'!Y76</f>
        <v>574</v>
      </c>
      <c r="U31" s="283">
        <f>'Domestic Mobile Operations'!Z76</f>
        <v>563.02462511269289</v>
      </c>
      <c r="V31" s="283">
        <f>'Domestic Mobile Operations'!AA76</f>
        <v>558</v>
      </c>
      <c r="W31" s="283">
        <f>'Domestic Mobile Operations'!AB76</f>
        <v>549</v>
      </c>
      <c r="X31" s="283">
        <f>'Domestic Mobile Operations'!AC76</f>
        <v>532.99957798915341</v>
      </c>
      <c r="Y31" s="283">
        <f>'Domestic Mobile Operations'!AD76</f>
        <v>513.81100351640271</v>
      </c>
      <c r="Z31" s="283">
        <f>'Domestic Mobile Operations'!AE76</f>
        <v>489.1925465540557</v>
      </c>
      <c r="AA31" s="283">
        <f>'Domestic Mobile Operations'!AF76</f>
        <v>484</v>
      </c>
      <c r="AB31" s="283">
        <f>'Domestic Mobile Operations'!AG76</f>
        <v>476</v>
      </c>
      <c r="AC31" s="283">
        <f>'Domestic Mobile Operations'!AH76</f>
        <v>462</v>
      </c>
      <c r="AD31" s="283">
        <f>'Domestic Mobile Operations'!AI76</f>
        <v>457.88</v>
      </c>
      <c r="AE31" s="283">
        <f>'Domestic Mobile Operations'!AJ76</f>
        <v>455</v>
      </c>
      <c r="AF31" s="283">
        <f>'Domestic Mobile Operations'!AK76</f>
        <v>444</v>
      </c>
      <c r="AG31" s="283">
        <f>'Domestic Mobile Operations'!AL76</f>
        <v>446</v>
      </c>
      <c r="AH31" s="283">
        <f>'Domestic Mobile Operations'!AM76</f>
        <v>432</v>
      </c>
      <c r="AI31" s="283">
        <f>'Domestic Mobile Operations'!AN76</f>
        <v>418</v>
      </c>
      <c r="AJ31" s="283">
        <f>'Domestic Mobile Operations'!AO76</f>
        <v>407</v>
      </c>
      <c r="AK31" s="283">
        <f>'Domestic Mobile Operations'!AP76</f>
        <v>407</v>
      </c>
      <c r="AL31" s="283">
        <f>'Domestic Mobile Operations'!AQ76</f>
        <v>414</v>
      </c>
      <c r="AM31" s="283">
        <f>'Domestic Mobile Operations'!AR76</f>
        <v>428</v>
      </c>
    </row>
    <row r="32" spans="1:39">
      <c r="AB32" s="283"/>
      <c r="AC32" s="283"/>
      <c r="AD32" s="283"/>
      <c r="AE32" s="283"/>
      <c r="AF32" s="283"/>
    </row>
    <row r="33" spans="2:39">
      <c r="B33" s="283" t="s">
        <v>340</v>
      </c>
      <c r="M33" s="283">
        <f>'Domestic Mobile Operations'!R68/1000</f>
        <v>373.9</v>
      </c>
      <c r="N33" s="283">
        <f>'Domestic Mobile Operations'!S68/1000</f>
        <v>445.9</v>
      </c>
      <c r="O33" s="283">
        <f>'Domestic Mobile Operations'!T68/1000</f>
        <v>481.5</v>
      </c>
      <c r="P33" s="283">
        <f>'Domestic Mobile Operations'!U68/1000</f>
        <v>521.20000000000005</v>
      </c>
      <c r="Q33" s="283">
        <f>'Domestic Mobile Operations'!V68/1000</f>
        <v>571.79999999999995</v>
      </c>
      <c r="R33" s="283">
        <f>'Domestic Mobile Operations'!W68/1000</f>
        <v>623.4</v>
      </c>
      <c r="S33" s="283">
        <f>'Domestic Mobile Operations'!X68/1000</f>
        <v>676.7</v>
      </c>
      <c r="T33" s="283">
        <f>'Domestic Mobile Operations'!Y68/1000</f>
        <v>730.5</v>
      </c>
      <c r="U33" s="283">
        <f>'Domestic Mobile Operations'!Z68/1000</f>
        <v>795</v>
      </c>
      <c r="V33" s="283">
        <f>'Domestic Mobile Operations'!AA68/1000</f>
        <v>855.4</v>
      </c>
      <c r="W33" s="283">
        <f>'Domestic Mobile Operations'!AB68/1000</f>
        <v>937</v>
      </c>
      <c r="X33" s="283">
        <f>'Domestic Mobile Operations'!AC68/1000</f>
        <v>1037.5999999999999</v>
      </c>
      <c r="Y33" s="283">
        <f>'Domestic Mobile Operations'!AD68/1000</f>
        <v>1090.4000000000001</v>
      </c>
      <c r="Z33" s="283">
        <f>'Domestic Mobile Operations'!AE68/1000</f>
        <v>1202.5999999999999</v>
      </c>
      <c r="AA33" s="283">
        <f>'Domestic Mobile Operations'!AF68/1000</f>
        <v>1255.5</v>
      </c>
      <c r="AB33" s="283">
        <f>'Domestic Mobile Operations'!AG68/1000</f>
        <v>1336.9</v>
      </c>
      <c r="AC33" s="283">
        <f>'Domestic Mobile Operations'!AH68/1000</f>
        <v>1431.9</v>
      </c>
      <c r="AD33" s="283">
        <f>'Domestic Mobile Operations'!AI68/1000</f>
        <v>1535.9</v>
      </c>
      <c r="AE33" s="283">
        <f>'Domestic Mobile Operations'!AJ68/1000</f>
        <v>1668.9</v>
      </c>
      <c r="AF33" s="283">
        <f>'Domestic Mobile Operations'!AK68/1000</f>
        <v>1772</v>
      </c>
      <c r="AG33" s="283">
        <f>'Domestic Mobile Operations'!AL68/1000</f>
        <v>1865.1</v>
      </c>
      <c r="AH33" s="283">
        <f>'Domestic Mobile Operations'!AM68/1000</f>
        <v>1971.4</v>
      </c>
      <c r="AI33" s="283">
        <f>'Domestic Mobile Operations'!AN68/1000</f>
        <v>2085.9</v>
      </c>
      <c r="AJ33" s="283">
        <f>'Domestic Mobile Operations'!AO68/1000</f>
        <v>2169.1999999999998</v>
      </c>
      <c r="AK33" s="283">
        <f>'Domestic Mobile Operations'!AP68/1000</f>
        <v>2268.1999999999998</v>
      </c>
      <c r="AL33" s="283">
        <f>'Domestic Mobile Operations'!AQ68/1000</f>
        <v>2328.6999999999998</v>
      </c>
      <c r="AM33" s="283">
        <f>'Domestic Mobile Operations'!AR68/1000</f>
        <v>2380.6999999999998</v>
      </c>
    </row>
    <row r="34" spans="2:39">
      <c r="AB34" s="283"/>
      <c r="AC34" s="283"/>
      <c r="AD34" s="283"/>
      <c r="AE34" s="283"/>
      <c r="AF34" s="283"/>
    </row>
    <row r="35" spans="2:39">
      <c r="B35" s="283" t="s">
        <v>437</v>
      </c>
      <c r="L35" s="316"/>
      <c r="M35" s="316" t="e">
        <f>M31/M22</f>
        <v>#DIV/0!</v>
      </c>
      <c r="N35" s="316" t="e">
        <f t="shared" ref="N35:AL35" si="5">N31/N22</f>
        <v>#DIV/0!</v>
      </c>
      <c r="O35" s="316" t="e">
        <f t="shared" si="5"/>
        <v>#DIV/0!</v>
      </c>
      <c r="P35" s="316" t="e">
        <f t="shared" si="5"/>
        <v>#DIV/0!</v>
      </c>
      <c r="Q35" s="316" t="e">
        <f t="shared" si="5"/>
        <v>#DIV/0!</v>
      </c>
      <c r="R35" s="316" t="e">
        <f t="shared" si="5"/>
        <v>#DIV/0!</v>
      </c>
      <c r="S35" s="316" t="e">
        <f t="shared" si="5"/>
        <v>#DIV/0!</v>
      </c>
      <c r="T35" s="316" t="e">
        <f t="shared" si="5"/>
        <v>#DIV/0!</v>
      </c>
      <c r="U35" s="316">
        <f t="shared" si="5"/>
        <v>2.2887179882629791</v>
      </c>
      <c r="V35" s="316">
        <f t="shared" si="5"/>
        <v>2.1796875</v>
      </c>
      <c r="W35" s="316">
        <f t="shared" si="5"/>
        <v>2.1580188679245285</v>
      </c>
      <c r="X35" s="316">
        <f t="shared" si="5"/>
        <v>2.1150776904331483</v>
      </c>
      <c r="Y35" s="316">
        <f t="shared" si="5"/>
        <v>2.1240636772071215</v>
      </c>
      <c r="Z35" s="316">
        <f t="shared" si="5"/>
        <v>2.0434108043193637</v>
      </c>
      <c r="AA35" s="316">
        <f t="shared" si="5"/>
        <v>2.0396123050990305</v>
      </c>
      <c r="AB35" s="316">
        <f t="shared" si="5"/>
        <v>2.0341880341880341</v>
      </c>
      <c r="AC35" s="316">
        <f t="shared" si="5"/>
        <v>1.9945602901178605</v>
      </c>
      <c r="AD35" s="316">
        <f t="shared" si="5"/>
        <v>2.0395545657015588</v>
      </c>
      <c r="AE35" s="316">
        <f t="shared" si="5"/>
        <v>2.0385304659498207</v>
      </c>
      <c r="AF35" s="316">
        <f t="shared" si="5"/>
        <v>1.9856887298747765</v>
      </c>
      <c r="AG35" s="316">
        <f t="shared" si="5"/>
        <v>2.0648148148148149</v>
      </c>
      <c r="AH35" s="316">
        <f t="shared" si="5"/>
        <v>2.0093023255813955</v>
      </c>
      <c r="AI35" s="316">
        <f t="shared" si="5"/>
        <v>1.9716981132075471</v>
      </c>
      <c r="AJ35" s="316">
        <f t="shared" si="5"/>
        <v>1.9107981220657277</v>
      </c>
      <c r="AK35" s="316">
        <f t="shared" si="5"/>
        <v>1.9380952380952381</v>
      </c>
      <c r="AL35" s="316">
        <f t="shared" si="5"/>
        <v>1.943661971830986</v>
      </c>
      <c r="AM35" s="316">
        <f>AM31/AM22</f>
        <v>1.9814814814814814</v>
      </c>
    </row>
    <row r="37" spans="2:39">
      <c r="B37" s="302" t="s">
        <v>409</v>
      </c>
      <c r="C37" s="302"/>
      <c r="D37" s="302"/>
      <c r="E37" s="302"/>
      <c r="F37" s="302"/>
      <c r="G37" s="302"/>
      <c r="H37" s="302"/>
      <c r="I37" s="302"/>
      <c r="J37" s="302"/>
      <c r="K37" s="302"/>
      <c r="L37" s="302"/>
      <c r="M37" s="307"/>
      <c r="N37" s="307"/>
      <c r="O37" s="307"/>
      <c r="P37" s="307"/>
      <c r="Q37" s="307"/>
      <c r="R37" s="307"/>
      <c r="S37" s="307"/>
      <c r="T37" s="307"/>
      <c r="U37" s="307"/>
      <c r="V37" s="307"/>
      <c r="W37" s="307"/>
      <c r="X37" s="307"/>
      <c r="Y37" s="307"/>
      <c r="Z37" s="307"/>
      <c r="AA37" s="307"/>
      <c r="AB37" s="308"/>
      <c r="AC37" s="305"/>
      <c r="AD37" s="305"/>
      <c r="AE37" s="305"/>
      <c r="AF37" s="305"/>
      <c r="AG37" s="307"/>
      <c r="AH37" s="307"/>
      <c r="AI37" s="307"/>
      <c r="AJ37" s="307"/>
      <c r="AK37" s="307"/>
      <c r="AL37" s="307"/>
      <c r="AM37" s="307"/>
    </row>
    <row r="38" spans="2:39">
      <c r="B38" s="283" t="s">
        <v>124</v>
      </c>
      <c r="AK38" s="309" t="e">
        <f t="shared" ref="AK38:AM41" si="6">AK5/AG5-1</f>
        <v>#DIV/0!</v>
      </c>
      <c r="AL38" s="309" t="e">
        <f t="shared" si="6"/>
        <v>#DIV/0!</v>
      </c>
      <c r="AM38" s="309" t="e">
        <f t="shared" si="6"/>
        <v>#DIV/0!</v>
      </c>
    </row>
    <row r="39" spans="2:39">
      <c r="B39" s="283" t="s">
        <v>125</v>
      </c>
      <c r="AK39" s="309" t="e">
        <f t="shared" si="6"/>
        <v>#DIV/0!</v>
      </c>
      <c r="AL39" s="309" t="e">
        <f t="shared" si="6"/>
        <v>#DIV/0!</v>
      </c>
      <c r="AM39" s="309" t="e">
        <f t="shared" si="6"/>
        <v>#DIV/0!</v>
      </c>
    </row>
    <row r="40" spans="2:39">
      <c r="B40" s="283" t="s">
        <v>413</v>
      </c>
      <c r="AK40" s="309">
        <f t="shared" si="6"/>
        <v>1.4260967595107532E-2</v>
      </c>
      <c r="AL40" s="309">
        <f t="shared" si="6"/>
        <v>9.5139815860629806E-3</v>
      </c>
      <c r="AM40" s="309">
        <f t="shared" si="6"/>
        <v>7.0088609647569466E-3</v>
      </c>
    </row>
    <row r="41" spans="2:39">
      <c r="B41" s="283" t="s">
        <v>414</v>
      </c>
      <c r="AK41" s="309">
        <f t="shared" si="6"/>
        <v>0.11162439588752227</v>
      </c>
      <c r="AL41" s="309">
        <f t="shared" si="6"/>
        <v>0.14947728186570175</v>
      </c>
      <c r="AM41" s="309">
        <f t="shared" si="6"/>
        <v>0.18896147337767122</v>
      </c>
    </row>
    <row r="42" spans="2:39">
      <c r="B42" s="283" t="s">
        <v>416</v>
      </c>
      <c r="AK42" s="309"/>
      <c r="AL42" s="309"/>
      <c r="AM42" s="309"/>
    </row>
    <row r="43" spans="2:39">
      <c r="B43" s="296" t="s">
        <v>417</v>
      </c>
      <c r="C43" s="296"/>
      <c r="D43" s="296"/>
      <c r="E43" s="296"/>
      <c r="F43" s="296"/>
      <c r="G43" s="296"/>
      <c r="H43" s="296"/>
      <c r="I43" s="296"/>
      <c r="J43" s="296"/>
      <c r="K43" s="296"/>
      <c r="L43" s="296"/>
      <c r="M43" s="296"/>
      <c r="N43" s="296"/>
      <c r="O43" s="296"/>
      <c r="P43" s="296"/>
      <c r="Q43" s="296"/>
      <c r="R43" s="296"/>
      <c r="S43" s="296"/>
      <c r="T43" s="296"/>
      <c r="U43" s="296"/>
      <c r="V43" s="296"/>
      <c r="W43" s="296"/>
      <c r="X43" s="296"/>
      <c r="Y43" s="296"/>
      <c r="Z43" s="296"/>
      <c r="AA43" s="296"/>
      <c r="AB43" s="306"/>
      <c r="AC43" s="306"/>
      <c r="AD43" s="306"/>
      <c r="AE43" s="306"/>
      <c r="AF43" s="306"/>
      <c r="AG43" s="296"/>
      <c r="AH43" s="296"/>
      <c r="AI43" s="296"/>
      <c r="AJ43" s="296"/>
      <c r="AK43" s="310">
        <f t="shared" ref="AK43:AM45" si="7">AK11/AG11-1</f>
        <v>2.3230876363816044E-2</v>
      </c>
      <c r="AL43" s="310">
        <f t="shared" si="7"/>
        <v>1.8307452016940617E-2</v>
      </c>
      <c r="AM43" s="310">
        <f t="shared" si="7"/>
        <v>2.8688198007847943E-2</v>
      </c>
    </row>
    <row r="44" spans="2:39">
      <c r="B44" s="296" t="s">
        <v>418</v>
      </c>
      <c r="C44" s="296"/>
      <c r="D44" s="296"/>
      <c r="E44" s="296"/>
      <c r="F44" s="296"/>
      <c r="G44" s="296"/>
      <c r="H44" s="296"/>
      <c r="I44" s="296"/>
      <c r="J44" s="296"/>
      <c r="K44" s="296"/>
      <c r="L44" s="296"/>
      <c r="M44" s="296"/>
      <c r="N44" s="296"/>
      <c r="O44" s="296"/>
      <c r="P44" s="296"/>
      <c r="Q44" s="296"/>
      <c r="R44" s="296"/>
      <c r="S44" s="296"/>
      <c r="T44" s="296"/>
      <c r="U44" s="296"/>
      <c r="V44" s="296"/>
      <c r="W44" s="296"/>
      <c r="X44" s="296"/>
      <c r="Y44" s="296"/>
      <c r="Z44" s="296"/>
      <c r="AA44" s="296"/>
      <c r="AB44" s="306"/>
      <c r="AC44" s="306"/>
      <c r="AD44" s="306"/>
      <c r="AE44" s="306"/>
      <c r="AF44" s="306"/>
      <c r="AG44" s="296"/>
      <c r="AH44" s="296"/>
      <c r="AI44" s="296"/>
      <c r="AJ44" s="296"/>
      <c r="AK44" s="310">
        <f t="shared" si="7"/>
        <v>3.1657080538713744E-2</v>
      </c>
      <c r="AL44" s="310">
        <f t="shared" si="7"/>
        <v>-1.0993108323025247E-2</v>
      </c>
      <c r="AM44" s="310">
        <f t="shared" si="7"/>
        <v>-3.5974910781875202E-3</v>
      </c>
    </row>
    <row r="45" spans="2:39">
      <c r="B45" s="296" t="s">
        <v>385</v>
      </c>
      <c r="C45" s="296"/>
      <c r="D45" s="296"/>
      <c r="E45" s="296"/>
      <c r="F45" s="296"/>
      <c r="G45" s="296"/>
      <c r="H45" s="296"/>
      <c r="I45" s="296"/>
      <c r="J45" s="296"/>
      <c r="K45" s="296"/>
      <c r="L45" s="296"/>
      <c r="M45" s="296"/>
      <c r="N45" s="296"/>
      <c r="O45" s="296"/>
      <c r="P45" s="296"/>
      <c r="Q45" s="296"/>
      <c r="R45" s="296"/>
      <c r="S45" s="296"/>
      <c r="T45" s="296"/>
      <c r="U45" s="296"/>
      <c r="V45" s="296"/>
      <c r="W45" s="296"/>
      <c r="X45" s="296"/>
      <c r="Y45" s="296"/>
      <c r="Z45" s="296"/>
      <c r="AA45" s="296"/>
      <c r="AB45" s="306"/>
      <c r="AC45" s="306"/>
      <c r="AD45" s="306"/>
      <c r="AE45" s="306"/>
      <c r="AF45" s="306"/>
      <c r="AG45" s="296"/>
      <c r="AH45" s="296"/>
      <c r="AI45" s="296"/>
      <c r="AJ45" s="296"/>
      <c r="AK45" s="310">
        <f t="shared" si="7"/>
        <v>7.0076772004998844E-3</v>
      </c>
      <c r="AL45" s="310">
        <f t="shared" si="7"/>
        <v>4.312620229946762E-2</v>
      </c>
      <c r="AM45" s="310">
        <f t="shared" si="7"/>
        <v>6.8761033905210267E-2</v>
      </c>
    </row>
    <row r="47" spans="2:39">
      <c r="B47" s="283" t="s">
        <v>423</v>
      </c>
      <c r="AK47" s="309">
        <f t="shared" ref="AK47:AM48" si="8">AK22/AG22-1</f>
        <v>-2.777777777777779E-2</v>
      </c>
      <c r="AL47" s="309">
        <f t="shared" si="8"/>
        <v>-9.302325581395321E-3</v>
      </c>
      <c r="AM47" s="309">
        <f t="shared" si="8"/>
        <v>1.8867924528301883E-2</v>
      </c>
    </row>
    <row r="48" spans="2:39">
      <c r="B48" s="283" t="s">
        <v>374</v>
      </c>
      <c r="AK48" s="309">
        <f t="shared" si="8"/>
        <v>-6.9767441860465129E-2</v>
      </c>
      <c r="AL48" s="309">
        <f t="shared" si="8"/>
        <v>-3.1496062992126039E-2</v>
      </c>
      <c r="AM48" s="309">
        <f t="shared" si="8"/>
        <v>1.6260162601626105E-2</v>
      </c>
    </row>
    <row r="49" spans="2:39">
      <c r="B49" s="283" t="s">
        <v>373</v>
      </c>
      <c r="AK49" s="309">
        <f>AK24/AG24-1</f>
        <v>-2.3913043478260843E-2</v>
      </c>
      <c r="AL49" s="309">
        <f>AL24/AH24-1</f>
        <v>-2.6086956521739091E-2</v>
      </c>
      <c r="AM49" s="309">
        <f>AM24/AI24-1</f>
        <v>-1.5452538631346546E-2</v>
      </c>
    </row>
    <row r="51" spans="2:39">
      <c r="B51" s="296" t="s">
        <v>424</v>
      </c>
      <c r="C51" s="296"/>
      <c r="D51" s="296"/>
      <c r="E51" s="296"/>
      <c r="F51" s="296"/>
      <c r="G51" s="296"/>
      <c r="H51" s="296"/>
      <c r="I51" s="296"/>
      <c r="J51" s="296"/>
      <c r="K51" s="296"/>
      <c r="L51" s="296"/>
      <c r="AC51" s="306"/>
      <c r="AD51" s="306"/>
      <c r="AE51" s="306"/>
      <c r="AF51" s="306"/>
      <c r="AK51" s="309">
        <f t="shared" ref="AK51:AM53" si="9">AK26/AG26-1</f>
        <v>3.3567740547517877E-2</v>
      </c>
      <c r="AL51" s="309">
        <f t="shared" si="9"/>
        <v>-4.1358637846011792E-3</v>
      </c>
      <c r="AM51" s="309">
        <f t="shared" si="9"/>
        <v>-2.6543032782397558E-2</v>
      </c>
    </row>
    <row r="52" spans="2:39">
      <c r="B52" s="283" t="s">
        <v>425</v>
      </c>
      <c r="AK52" s="309">
        <f t="shared" si="9"/>
        <v>1.7925880394728422E-2</v>
      </c>
      <c r="AL52" s="309">
        <f t="shared" si="9"/>
        <v>-2.3527124246548681E-2</v>
      </c>
      <c r="AM52" s="309">
        <f t="shared" si="9"/>
        <v>-4.5201813118979084E-2</v>
      </c>
    </row>
    <row r="53" spans="2:39">
      <c r="B53" s="283" t="s">
        <v>426</v>
      </c>
      <c r="AK53" s="309">
        <f t="shared" si="9"/>
        <v>7.7278254436611959E-2</v>
      </c>
      <c r="AL53" s="309">
        <f t="shared" si="9"/>
        <v>4.9549064588526814E-2</v>
      </c>
      <c r="AM53" s="309">
        <f t="shared" si="9"/>
        <v>2.3668256406111032E-2</v>
      </c>
    </row>
    <row r="55" spans="2:39">
      <c r="B55" s="296" t="s">
        <v>427</v>
      </c>
      <c r="C55" s="296"/>
      <c r="D55" s="296"/>
      <c r="E55" s="296"/>
      <c r="F55" s="296"/>
      <c r="G55" s="296"/>
      <c r="H55" s="296"/>
      <c r="I55" s="296"/>
      <c r="J55" s="296"/>
      <c r="K55" s="296"/>
      <c r="L55" s="296"/>
      <c r="AC55" s="306"/>
      <c r="AD55" s="306"/>
      <c r="AE55" s="306"/>
      <c r="AF55" s="306"/>
    </row>
    <row r="56" spans="2:39">
      <c r="B56" s="283" t="s">
        <v>425</v>
      </c>
      <c r="M56" s="309">
        <f>M27/M26</f>
        <v>0.83611905195361125</v>
      </c>
      <c r="N56" s="309">
        <f t="shared" ref="N56:AK56" si="10">N27/N26</f>
        <v>0.82725734122326955</v>
      </c>
      <c r="O56" s="309">
        <f t="shared" si="10"/>
        <v>0.82016756954484482</v>
      </c>
      <c r="P56" s="309">
        <f t="shared" si="10"/>
        <v>0.8155034889091386</v>
      </c>
      <c r="Q56" s="309">
        <f t="shared" si="10"/>
        <v>0.80981023720349565</v>
      </c>
      <c r="R56" s="309">
        <f t="shared" si="10"/>
        <v>0.80489690657368684</v>
      </c>
      <c r="S56" s="309">
        <f t="shared" si="10"/>
        <v>0.80282185647157234</v>
      </c>
      <c r="T56" s="309">
        <f t="shared" si="10"/>
        <v>0.80106730274088411</v>
      </c>
      <c r="U56" s="309">
        <f t="shared" si="10"/>
        <v>0.79407915508776672</v>
      </c>
      <c r="V56" s="309">
        <f t="shared" si="10"/>
        <v>0.78792651045233986</v>
      </c>
      <c r="W56" s="309">
        <f t="shared" si="10"/>
        <v>0.78339481352612372</v>
      </c>
      <c r="X56" s="309">
        <f t="shared" si="10"/>
        <v>0.78322836782200134</v>
      </c>
      <c r="Y56" s="309">
        <f t="shared" si="10"/>
        <v>0.77789926645138874</v>
      </c>
      <c r="Z56" s="309">
        <f t="shared" si="10"/>
        <v>0.76751715025426748</v>
      </c>
      <c r="AA56" s="309">
        <f t="shared" si="10"/>
        <v>0.76133019063786134</v>
      </c>
      <c r="AB56" s="309">
        <f t="shared" si="10"/>
        <v>0.75402540736736423</v>
      </c>
      <c r="AC56" s="309">
        <f t="shared" si="10"/>
        <v>0.75133221565175101</v>
      </c>
      <c r="AD56" s="309">
        <f t="shared" si="10"/>
        <v>0.74588110663672091</v>
      </c>
      <c r="AE56" s="309">
        <f t="shared" si="10"/>
        <v>0.74171226742468144</v>
      </c>
      <c r="AF56" s="309">
        <f t="shared" si="10"/>
        <v>0.73882452676650801</v>
      </c>
      <c r="AG56" s="309">
        <f t="shared" si="10"/>
        <v>0.73645771706197671</v>
      </c>
      <c r="AH56" s="309">
        <f t="shared" si="10"/>
        <v>0.7346432432907587</v>
      </c>
      <c r="AI56" s="309">
        <f t="shared" si="10"/>
        <v>0.72907272396778922</v>
      </c>
      <c r="AJ56" s="309">
        <f t="shared" si="10"/>
        <v>0.72703208434119848</v>
      </c>
      <c r="AK56" s="309">
        <f t="shared" si="10"/>
        <v>0.72531227572629442</v>
      </c>
      <c r="AL56" s="309">
        <f>AL27/AL26</f>
        <v>0.72033842202126397</v>
      </c>
      <c r="AM56" s="309">
        <f>AM27/AM26</f>
        <v>0.71509818963907523</v>
      </c>
    </row>
    <row r="57" spans="2:39">
      <c r="B57" s="283" t="s">
        <v>426</v>
      </c>
      <c r="M57" s="309">
        <f>1-M56</f>
        <v>0.16388094804638875</v>
      </c>
      <c r="N57" s="309">
        <f t="shared" ref="N57:AK57" si="11">1-N56</f>
        <v>0.17274265877673045</v>
      </c>
      <c r="O57" s="309">
        <f t="shared" si="11"/>
        <v>0.17983243045515518</v>
      </c>
      <c r="P57" s="309">
        <f t="shared" si="11"/>
        <v>0.1844965110908614</v>
      </c>
      <c r="Q57" s="309">
        <f t="shared" si="11"/>
        <v>0.19018976279650435</v>
      </c>
      <c r="R57" s="309">
        <f t="shared" si="11"/>
        <v>0.19510309342631316</v>
      </c>
      <c r="S57" s="309">
        <f t="shared" si="11"/>
        <v>0.19717814352842766</v>
      </c>
      <c r="T57" s="309">
        <f t="shared" si="11"/>
        <v>0.19893269725911589</v>
      </c>
      <c r="U57" s="309">
        <f t="shared" si="11"/>
        <v>0.20592084491223328</v>
      </c>
      <c r="V57" s="309">
        <f t="shared" si="11"/>
        <v>0.21207348954766014</v>
      </c>
      <c r="W57" s="309">
        <f t="shared" si="11"/>
        <v>0.21660518647387628</v>
      </c>
      <c r="X57" s="309">
        <f t="shared" si="11"/>
        <v>0.21677163217799866</v>
      </c>
      <c r="Y57" s="309">
        <f t="shared" si="11"/>
        <v>0.22210073354861126</v>
      </c>
      <c r="Z57" s="309">
        <f t="shared" si="11"/>
        <v>0.23248284974573252</v>
      </c>
      <c r="AA57" s="309">
        <f t="shared" si="11"/>
        <v>0.23866980936213866</v>
      </c>
      <c r="AB57" s="309">
        <f t="shared" si="11"/>
        <v>0.24597459263263577</v>
      </c>
      <c r="AC57" s="309">
        <f t="shared" si="11"/>
        <v>0.24866778434824899</v>
      </c>
      <c r="AD57" s="309">
        <f t="shared" si="11"/>
        <v>0.25411889336327909</v>
      </c>
      <c r="AE57" s="309">
        <f t="shared" si="11"/>
        <v>0.25828773257531856</v>
      </c>
      <c r="AF57" s="309">
        <f t="shared" si="11"/>
        <v>0.26117547323349199</v>
      </c>
      <c r="AG57" s="309">
        <f t="shared" si="11"/>
        <v>0.26354228293802329</v>
      </c>
      <c r="AH57" s="309">
        <f t="shared" si="11"/>
        <v>0.2653567567092413</v>
      </c>
      <c r="AI57" s="309">
        <f t="shared" si="11"/>
        <v>0.27092727603221078</v>
      </c>
      <c r="AJ57" s="309">
        <f t="shared" si="11"/>
        <v>0.27296791565880152</v>
      </c>
      <c r="AK57" s="309">
        <f t="shared" si="11"/>
        <v>0.27468772427370558</v>
      </c>
      <c r="AL57" s="309">
        <f>1-AL56</f>
        <v>0.27966157797873603</v>
      </c>
      <c r="AM57" s="309">
        <f>1-AM56</f>
        <v>0.28490181036092477</v>
      </c>
    </row>
    <row r="59" spans="2:39">
      <c r="B59" s="302" t="s">
        <v>428</v>
      </c>
      <c r="C59" s="302"/>
      <c r="D59" s="302"/>
      <c r="E59" s="302"/>
      <c r="F59" s="302"/>
      <c r="G59" s="302"/>
      <c r="H59" s="302"/>
      <c r="I59" s="302"/>
      <c r="J59" s="302"/>
      <c r="K59" s="302"/>
      <c r="L59" s="302"/>
      <c r="M59" s="307"/>
      <c r="N59" s="307"/>
      <c r="O59" s="307"/>
      <c r="P59" s="307"/>
      <c r="Q59" s="307"/>
      <c r="R59" s="307"/>
      <c r="S59" s="307"/>
      <c r="T59" s="307"/>
      <c r="U59" s="307"/>
      <c r="V59" s="307"/>
      <c r="W59" s="307"/>
      <c r="X59" s="307"/>
      <c r="Y59" s="307"/>
      <c r="Z59" s="307"/>
      <c r="AA59" s="307"/>
      <c r="AB59" s="308"/>
      <c r="AC59" s="305"/>
      <c r="AD59" s="305"/>
      <c r="AE59" s="305"/>
      <c r="AF59" s="305"/>
      <c r="AG59" s="307"/>
      <c r="AH59" s="307"/>
      <c r="AI59" s="307"/>
      <c r="AJ59" s="307"/>
      <c r="AK59" s="307"/>
      <c r="AL59" s="307"/>
      <c r="AM59" s="307"/>
    </row>
    <row r="61" spans="2:39">
      <c r="B61" s="296" t="s">
        <v>429</v>
      </c>
      <c r="C61" s="296"/>
      <c r="D61" s="296"/>
      <c r="E61" s="296"/>
      <c r="F61" s="296"/>
      <c r="G61" s="296"/>
      <c r="H61" s="296"/>
      <c r="I61" s="296"/>
      <c r="J61" s="296"/>
      <c r="K61" s="296"/>
      <c r="L61" s="296"/>
      <c r="AC61" s="306"/>
      <c r="AD61" s="306"/>
      <c r="AE61" s="306"/>
      <c r="AF61" s="306"/>
    </row>
    <row r="62" spans="2:39">
      <c r="B62" s="311" t="s">
        <v>124</v>
      </c>
      <c r="C62" s="311"/>
      <c r="D62" s="311"/>
      <c r="E62" s="311"/>
      <c r="F62" s="311"/>
      <c r="G62" s="311"/>
      <c r="H62" s="311"/>
      <c r="I62" s="311"/>
      <c r="J62" s="311"/>
      <c r="K62" s="311"/>
      <c r="L62" s="311"/>
      <c r="AC62" s="312"/>
      <c r="AD62" s="312"/>
      <c r="AE62" s="312"/>
      <c r="AF62" s="312"/>
      <c r="AK62" s="309">
        <f t="shared" ref="AK62:AM65" si="12">(AK5-AG5)/AG$11</f>
        <v>0</v>
      </c>
      <c r="AL62" s="309">
        <f t="shared" si="12"/>
        <v>0</v>
      </c>
      <c r="AM62" s="309">
        <f t="shared" si="12"/>
        <v>0</v>
      </c>
    </row>
    <row r="63" spans="2:39">
      <c r="B63" s="311" t="s">
        <v>125</v>
      </c>
      <c r="C63" s="311"/>
      <c r="D63" s="311"/>
      <c r="E63" s="311"/>
      <c r="F63" s="311"/>
      <c r="G63" s="311"/>
      <c r="H63" s="311"/>
      <c r="I63" s="311"/>
      <c r="J63" s="311"/>
      <c r="K63" s="311"/>
      <c r="L63" s="311"/>
      <c r="AC63" s="312"/>
      <c r="AD63" s="312"/>
      <c r="AE63" s="312"/>
      <c r="AF63" s="312"/>
      <c r="AK63" s="309">
        <f t="shared" si="12"/>
        <v>0</v>
      </c>
      <c r="AL63" s="309">
        <f t="shared" si="12"/>
        <v>0</v>
      </c>
      <c r="AM63" s="309">
        <f t="shared" si="12"/>
        <v>0</v>
      </c>
    </row>
    <row r="64" spans="2:39" s="296" customFormat="1">
      <c r="B64" s="296" t="s">
        <v>413</v>
      </c>
      <c r="AB64" s="306"/>
      <c r="AC64" s="306"/>
      <c r="AD64" s="306"/>
      <c r="AE64" s="306"/>
      <c r="AF64" s="306"/>
      <c r="AK64" s="310">
        <f t="shared" si="12"/>
        <v>1.2553486126716454E-2</v>
      </c>
      <c r="AL64" s="310">
        <f t="shared" si="12"/>
        <v>8.349202535067466E-3</v>
      </c>
      <c r="AM64" s="310">
        <f t="shared" si="12"/>
        <v>6.1578629640809549E-3</v>
      </c>
    </row>
    <row r="65" spans="2:39">
      <c r="B65" s="283" t="s">
        <v>414</v>
      </c>
      <c r="AK65" s="309">
        <f t="shared" si="12"/>
        <v>8.3026702935412606E-3</v>
      </c>
      <c r="AL65" s="309">
        <f t="shared" si="12"/>
        <v>1.116601087315652E-2</v>
      </c>
      <c r="AM65" s="309">
        <f t="shared" si="12"/>
        <v>1.449351041352249E-2</v>
      </c>
    </row>
    <row r="66" spans="2:39">
      <c r="B66" s="283" t="s">
        <v>416</v>
      </c>
      <c r="AK66" s="309">
        <f>(AK10-AG10)/AG$11</f>
        <v>2.3747199435584405E-3</v>
      </c>
      <c r="AL66" s="309">
        <f>(AL10-AH10)/AH$11</f>
        <v>-1.1176523593548204E-3</v>
      </c>
      <c r="AM66" s="309">
        <f>(AM10-AI10)/AI$11</f>
        <v>8.0368246302444917E-3</v>
      </c>
    </row>
    <row r="68" spans="2:39">
      <c r="B68" s="302" t="s">
        <v>430</v>
      </c>
      <c r="C68" s="302"/>
      <c r="D68" s="302"/>
      <c r="E68" s="302"/>
      <c r="F68" s="302"/>
      <c r="G68" s="302"/>
      <c r="H68" s="302"/>
      <c r="I68" s="302"/>
      <c r="J68" s="302"/>
      <c r="K68" s="302"/>
      <c r="L68" s="302"/>
      <c r="M68" s="307"/>
      <c r="N68" s="307"/>
      <c r="O68" s="307"/>
      <c r="P68" s="307"/>
      <c r="Q68" s="307"/>
      <c r="R68" s="307"/>
      <c r="S68" s="307"/>
      <c r="T68" s="307"/>
      <c r="U68" s="307"/>
      <c r="V68" s="307"/>
      <c r="W68" s="307"/>
      <c r="X68" s="307"/>
      <c r="Y68" s="307"/>
      <c r="Z68" s="307"/>
      <c r="AA68" s="307"/>
      <c r="AB68" s="308"/>
      <c r="AC68" s="305"/>
      <c r="AD68" s="305"/>
      <c r="AE68" s="305"/>
      <c r="AF68" s="305"/>
      <c r="AG68" s="307"/>
      <c r="AH68" s="307"/>
      <c r="AI68" s="307"/>
      <c r="AJ68" s="307"/>
      <c r="AK68" s="307"/>
      <c r="AL68" s="307"/>
      <c r="AM68" s="307"/>
    </row>
    <row r="70" spans="2:39">
      <c r="B70" s="296" t="s">
        <v>431</v>
      </c>
      <c r="C70" s="296"/>
      <c r="D70" s="296"/>
      <c r="E70" s="296"/>
      <c r="F70" s="296"/>
      <c r="G70" s="296"/>
      <c r="H70" s="296"/>
      <c r="I70" s="296"/>
      <c r="J70" s="296"/>
      <c r="K70" s="296"/>
      <c r="L70" s="296"/>
    </row>
    <row r="71" spans="2:39">
      <c r="B71" s="283" t="s">
        <v>420</v>
      </c>
      <c r="C71" s="309"/>
      <c r="D71" s="309">
        <f t="shared" ref="D71:J73" si="13">D16/D$12</f>
        <v>0.12731299114698585</v>
      </c>
      <c r="E71" s="309">
        <f t="shared" si="13"/>
        <v>0.15854388351145596</v>
      </c>
      <c r="F71" s="309">
        <f t="shared" si="13"/>
        <v>0.16252027126146421</v>
      </c>
      <c r="G71" s="309">
        <f t="shared" si="13"/>
        <v>0.10474300916040054</v>
      </c>
      <c r="H71" s="309">
        <f t="shared" si="13"/>
        <v>0.10548117666272068</v>
      </c>
      <c r="I71" s="309">
        <f t="shared" si="13"/>
        <v>0.10822631274538431</v>
      </c>
      <c r="J71" s="309">
        <f t="shared" si="13"/>
        <v>0.11826620205857484</v>
      </c>
      <c r="K71" s="309"/>
      <c r="L71" s="309"/>
      <c r="M71" s="309">
        <f>M16/M$12</f>
        <v>0.1297802254362036</v>
      </c>
      <c r="N71" s="309">
        <f t="shared" ref="N71:X71" si="14">N16/N$12</f>
        <v>0.12726326161355545</v>
      </c>
      <c r="O71" s="309">
        <f t="shared" si="14"/>
        <v>0.13093446187654439</v>
      </c>
      <c r="P71" s="309">
        <f t="shared" si="14"/>
        <v>0.12164281221174128</v>
      </c>
      <c r="Q71" s="309">
        <f t="shared" si="14"/>
        <v>0.1334305656330238</v>
      </c>
      <c r="R71" s="309">
        <f t="shared" si="14"/>
        <v>0.16290139244103438</v>
      </c>
      <c r="S71" s="309">
        <f t="shared" si="14"/>
        <v>0.17152114650795536</v>
      </c>
      <c r="T71" s="309">
        <f t="shared" si="14"/>
        <v>0.16521622106585321</v>
      </c>
      <c r="U71" s="309">
        <f t="shared" si="14"/>
        <v>0.17037164988673451</v>
      </c>
      <c r="V71" s="309">
        <f t="shared" si="14"/>
        <v>0.16605473681345043</v>
      </c>
      <c r="W71" s="309">
        <f t="shared" si="14"/>
        <v>0.16578059031783679</v>
      </c>
      <c r="X71" s="309">
        <f t="shared" si="14"/>
        <v>0.14938334427865241</v>
      </c>
      <c r="Y71" s="309">
        <f>Y16/Y$12</f>
        <v>9.9264791690979112E-2</v>
      </c>
      <c r="Z71" s="309">
        <f t="shared" ref="Z71:AH71" si="15">Z16/Z$12</f>
        <v>0.11082449829609996</v>
      </c>
      <c r="AA71" s="309">
        <f t="shared" si="15"/>
        <v>0.10909744696152462</v>
      </c>
      <c r="AB71" s="309">
        <f t="shared" si="15"/>
        <v>0.10031727345377482</v>
      </c>
      <c r="AC71" s="309">
        <f t="shared" si="15"/>
        <v>0.11022437365081442</v>
      </c>
      <c r="AD71" s="309">
        <f t="shared" si="15"/>
        <v>0.10793554271815141</v>
      </c>
      <c r="AE71" s="309">
        <f t="shared" si="15"/>
        <v>0.10970573660240225</v>
      </c>
      <c r="AF71" s="309">
        <f t="shared" si="15"/>
        <v>9.5518708296874991E-2</v>
      </c>
      <c r="AG71" s="309">
        <f t="shared" si="15"/>
        <v>0.10636505203188147</v>
      </c>
      <c r="AH71" s="309">
        <f t="shared" si="15"/>
        <v>0.10657801731754726</v>
      </c>
      <c r="AI71" s="309">
        <f t="shared" ref="AI71:AK73" si="16">AI16/AI$12</f>
        <v>0.11151530226019249</v>
      </c>
      <c r="AJ71" s="309">
        <f t="shared" si="16"/>
        <v>0.10836658720509156</v>
      </c>
      <c r="AK71" s="309">
        <f t="shared" si="16"/>
        <v>0.11305442220122849</v>
      </c>
      <c r="AL71" s="309">
        <f t="shared" ref="AL71:AM73" si="17">AL16/AL$12</f>
        <v>0.1249269670650498</v>
      </c>
      <c r="AM71" s="309">
        <f t="shared" si="17"/>
        <v>0.1170771806522741</v>
      </c>
    </row>
    <row r="72" spans="2:39">
      <c r="B72" s="283" t="s">
        <v>432</v>
      </c>
      <c r="C72" s="309"/>
      <c r="D72" s="309">
        <f t="shared" si="13"/>
        <v>6.3342752647139969E-2</v>
      </c>
      <c r="E72" s="309">
        <f t="shared" si="13"/>
        <v>5.6218572440359389E-2</v>
      </c>
      <c r="F72" s="309">
        <f t="shared" si="13"/>
        <v>4.3458040241800153E-2</v>
      </c>
      <c r="G72" s="309">
        <f t="shared" si="13"/>
        <v>3.8161587535923164E-2</v>
      </c>
      <c r="H72" s="309">
        <f t="shared" si="13"/>
        <v>3.3276450220211681E-2</v>
      </c>
      <c r="I72" s="309">
        <f t="shared" si="13"/>
        <v>3.7880619515122983E-2</v>
      </c>
      <c r="J72" s="309">
        <f t="shared" si="13"/>
        <v>2.7499473666456914E-2</v>
      </c>
      <c r="K72" s="309"/>
      <c r="L72" s="309"/>
      <c r="M72" s="309">
        <f t="shared" ref="M72:X72" si="18">M17/M$12</f>
        <v>5.5509804930773586E-2</v>
      </c>
      <c r="N72" s="309">
        <f t="shared" si="18"/>
        <v>7.3427355322991453E-2</v>
      </c>
      <c r="O72" s="309">
        <f t="shared" si="18"/>
        <v>6.7588692760124344E-2</v>
      </c>
      <c r="P72" s="309">
        <f t="shared" si="18"/>
        <v>5.7189966086643375E-2</v>
      </c>
      <c r="Q72" s="309">
        <f t="shared" si="18"/>
        <v>5.4968008618983752E-2</v>
      </c>
      <c r="R72" s="309">
        <f t="shared" si="18"/>
        <v>5.1150895140664961E-2</v>
      </c>
      <c r="S72" s="309">
        <f t="shared" si="18"/>
        <v>5.7611018760389453E-2</v>
      </c>
      <c r="T72" s="309">
        <f t="shared" si="18"/>
        <v>6.0851426520724922E-2</v>
      </c>
      <c r="U72" s="309">
        <f t="shared" si="18"/>
        <v>4.4697255701116843E-2</v>
      </c>
      <c r="V72" s="309">
        <f t="shared" si="18"/>
        <v>4.324092568710252E-2</v>
      </c>
      <c r="W72" s="309">
        <f t="shared" si="18"/>
        <v>3.3499409938796625E-2</v>
      </c>
      <c r="X72" s="309">
        <f t="shared" si="18"/>
        <v>5.1681301628671385E-2</v>
      </c>
      <c r="Y72" s="309">
        <f>Y17/Y$12</f>
        <v>4.112101762165947E-2</v>
      </c>
      <c r="Z72" s="309">
        <f t="shared" ref="Z72:AH72" si="19">Z17/Z$12</f>
        <v>3.7864445285876562E-2</v>
      </c>
      <c r="AA72" s="309">
        <f t="shared" si="19"/>
        <v>3.7204842382835911E-2</v>
      </c>
      <c r="AB72" s="309">
        <f t="shared" si="19"/>
        <v>3.6548304438399071E-2</v>
      </c>
      <c r="AC72" s="309">
        <f t="shared" si="19"/>
        <v>3.5803842044438629E-2</v>
      </c>
      <c r="AD72" s="309">
        <f t="shared" si="19"/>
        <v>2.8930935285450335E-2</v>
      </c>
      <c r="AE72" s="309">
        <f t="shared" si="19"/>
        <v>3.3744720013214713E-2</v>
      </c>
      <c r="AF72" s="309">
        <f t="shared" si="19"/>
        <v>3.4270695999904968E-2</v>
      </c>
      <c r="AG72" s="309">
        <f t="shared" si="19"/>
        <v>3.2935157314753404E-2</v>
      </c>
      <c r="AH72" s="309">
        <f t="shared" si="19"/>
        <v>4.0643223184308179E-2</v>
      </c>
      <c r="AI72" s="309">
        <f t="shared" si="16"/>
        <v>3.9395912187736561E-2</v>
      </c>
      <c r="AJ72" s="309">
        <f t="shared" si="16"/>
        <v>3.8471956647820806E-2</v>
      </c>
      <c r="AK72" s="309">
        <f t="shared" si="16"/>
        <v>3.1728640614894936E-2</v>
      </c>
      <c r="AL72" s="309">
        <f t="shared" si="17"/>
        <v>2.6240264508763062E-2</v>
      </c>
      <c r="AM72" s="309">
        <f t="shared" si="17"/>
        <v>2.4435044467313687E-2</v>
      </c>
    </row>
    <row r="73" spans="2:39">
      <c r="B73" s="283" t="s">
        <v>421</v>
      </c>
      <c r="C73" s="309"/>
      <c r="D73" s="309">
        <f t="shared" si="13"/>
        <v>7.8768382650850649E-2</v>
      </c>
      <c r="E73" s="309">
        <f t="shared" si="13"/>
        <v>9.8590031844827564E-2</v>
      </c>
      <c r="F73" s="309">
        <f t="shared" si="13"/>
        <v>0.10989370411343451</v>
      </c>
      <c r="G73" s="309">
        <f t="shared" si="13"/>
        <v>0.10256821367504459</v>
      </c>
      <c r="H73" s="309">
        <f t="shared" si="13"/>
        <v>8.6392151767154646E-2</v>
      </c>
      <c r="I73" s="309">
        <f t="shared" si="13"/>
        <v>8.2631028695865583E-2</v>
      </c>
      <c r="J73" s="309">
        <f t="shared" si="13"/>
        <v>8.4727705267173894E-2</v>
      </c>
      <c r="K73" s="309"/>
      <c r="L73" s="309"/>
      <c r="M73" s="309">
        <f t="shared" ref="M73:X73" si="20">M18/M$12</f>
        <v>6.8119820886303972E-2</v>
      </c>
      <c r="N73" s="309">
        <f t="shared" si="20"/>
        <v>8.0659435390838322E-2</v>
      </c>
      <c r="O73" s="309">
        <f t="shared" si="20"/>
        <v>8.6080882789396351E-2</v>
      </c>
      <c r="P73" s="309">
        <f t="shared" si="20"/>
        <v>8.0170344847503669E-2</v>
      </c>
      <c r="Q73" s="309">
        <f t="shared" si="20"/>
        <v>9.9821903652074495E-2</v>
      </c>
      <c r="R73" s="309">
        <f t="shared" si="20"/>
        <v>9.5600075779103913E-2</v>
      </c>
      <c r="S73" s="309">
        <f t="shared" si="20"/>
        <v>0.10372833056281168</v>
      </c>
      <c r="T73" s="309">
        <f t="shared" si="20"/>
        <v>9.5437825228781623E-2</v>
      </c>
      <c r="U73" s="309">
        <f t="shared" si="20"/>
        <v>0.10004642349326669</v>
      </c>
      <c r="V73" s="309">
        <f t="shared" si="20"/>
        <v>0.11663031383664706</v>
      </c>
      <c r="W73" s="309">
        <f t="shared" si="20"/>
        <v>0.10803604219307855</v>
      </c>
      <c r="X73" s="309">
        <f t="shared" si="20"/>
        <v>0.1142394057190512</v>
      </c>
      <c r="Y73" s="309">
        <f>Y18/Y$12</f>
        <v>0.10528649784105497</v>
      </c>
      <c r="Z73" s="309">
        <f t="shared" ref="Z73:AH73" si="21">Z18/Z$12</f>
        <v>0.10436387731919727</v>
      </c>
      <c r="AA73" s="309">
        <f t="shared" si="21"/>
        <v>0.1071556993887091</v>
      </c>
      <c r="AB73" s="309">
        <f t="shared" si="21"/>
        <v>9.4240069523212955E-2</v>
      </c>
      <c r="AC73" s="309">
        <f t="shared" si="21"/>
        <v>8.399293517367698E-2</v>
      </c>
      <c r="AD73" s="309">
        <f t="shared" si="21"/>
        <v>9.1400238557429195E-2</v>
      </c>
      <c r="AE73" s="309">
        <f t="shared" si="21"/>
        <v>8.9907261014229412E-2</v>
      </c>
      <c r="AF73" s="309">
        <f t="shared" si="21"/>
        <v>8.1364959539518403E-2</v>
      </c>
      <c r="AG73" s="309">
        <f t="shared" si="21"/>
        <v>8.9360248256530564E-2</v>
      </c>
      <c r="AH73" s="309">
        <f t="shared" si="21"/>
        <v>8.50415267715144E-2</v>
      </c>
      <c r="AI73" s="309">
        <f t="shared" si="16"/>
        <v>8.2443603330809995E-2</v>
      </c>
      <c r="AJ73" s="309">
        <f t="shared" si="16"/>
        <v>7.4311391767194895E-2</v>
      </c>
      <c r="AK73" s="309">
        <f t="shared" si="16"/>
        <v>8.7503374373854276E-2</v>
      </c>
      <c r="AL73" s="309">
        <f t="shared" si="17"/>
        <v>8.343041279018866E-2</v>
      </c>
      <c r="AM73" s="309">
        <f t="shared" si="17"/>
        <v>8.3174096408687295E-2</v>
      </c>
    </row>
    <row r="75" spans="2:39">
      <c r="B75" s="283" t="s">
        <v>433</v>
      </c>
      <c r="C75" s="297"/>
      <c r="D75" s="297">
        <f t="shared" ref="D75:J75" si="22">D17+D18</f>
        <v>22414.059286999989</v>
      </c>
      <c r="E75" s="297">
        <f t="shared" si="22"/>
        <v>26295</v>
      </c>
      <c r="F75" s="297">
        <f t="shared" si="22"/>
        <v>27740.4555</v>
      </c>
      <c r="G75" s="297">
        <f t="shared" si="22"/>
        <v>24330.75</v>
      </c>
      <c r="H75" s="297">
        <f t="shared" si="22"/>
        <v>21699.897000000001</v>
      </c>
      <c r="I75" s="297">
        <f t="shared" si="22"/>
        <v>22353.050043290001</v>
      </c>
      <c r="J75" s="297">
        <f t="shared" si="22"/>
        <v>15437.45</v>
      </c>
      <c r="K75" s="297"/>
      <c r="L75" s="297"/>
      <c r="M75" s="297">
        <f>M17+M18</f>
        <v>4804</v>
      </c>
      <c r="N75" s="297">
        <f t="shared" ref="N75:X75" si="23">N17+N18</f>
        <v>6021.5470384999999</v>
      </c>
      <c r="O75" s="297">
        <f t="shared" si="23"/>
        <v>5928.5</v>
      </c>
      <c r="P75" s="297">
        <f t="shared" si="23"/>
        <v>5660.0122484999902</v>
      </c>
      <c r="Q75" s="297">
        <f t="shared" si="23"/>
        <v>6336</v>
      </c>
      <c r="R75" s="297">
        <f t="shared" si="23"/>
        <v>6197</v>
      </c>
      <c r="S75" s="297">
        <f t="shared" si="23"/>
        <v>6794</v>
      </c>
      <c r="T75" s="297">
        <f t="shared" si="23"/>
        <v>6968</v>
      </c>
      <c r="U75" s="297">
        <f t="shared" si="23"/>
        <v>6261.8600000000006</v>
      </c>
      <c r="V75" s="297">
        <f t="shared" si="23"/>
        <v>7047.42</v>
      </c>
      <c r="W75" s="297">
        <f t="shared" si="23"/>
        <v>6331.3154999999997</v>
      </c>
      <c r="X75" s="297">
        <f t="shared" si="23"/>
        <v>8099.86</v>
      </c>
      <c r="Y75" s="297">
        <f>Y17+Y18</f>
        <v>6272.83</v>
      </c>
      <c r="Z75" s="297">
        <f t="shared" ref="Z75:AL75" si="24">Z17+Z18</f>
        <v>6010</v>
      </c>
      <c r="AA75" s="297">
        <f t="shared" si="24"/>
        <v>6022</v>
      </c>
      <c r="AB75" s="297">
        <f t="shared" si="24"/>
        <v>6025.92</v>
      </c>
      <c r="AC75" s="297">
        <f t="shared" si="24"/>
        <v>5494</v>
      </c>
      <c r="AD75" s="297">
        <f t="shared" si="24"/>
        <v>5145</v>
      </c>
      <c r="AE75" s="297">
        <f t="shared" si="24"/>
        <v>5240</v>
      </c>
      <c r="AF75" s="297">
        <f t="shared" si="24"/>
        <v>5820.8969999999999</v>
      </c>
      <c r="AG75" s="297">
        <f t="shared" si="24"/>
        <v>5537.41</v>
      </c>
      <c r="AH75" s="297">
        <f t="shared" si="24"/>
        <v>5690</v>
      </c>
      <c r="AI75" s="297">
        <f t="shared" si="24"/>
        <v>5633.25</v>
      </c>
      <c r="AJ75" s="297">
        <f t="shared" si="24"/>
        <v>5492.39004329</v>
      </c>
      <c r="AK75" s="297">
        <f t="shared" si="24"/>
        <v>5569.61</v>
      </c>
      <c r="AL75" s="297">
        <f t="shared" si="24"/>
        <v>4910.43</v>
      </c>
      <c r="AM75" s="297">
        <f>AM17+AM18</f>
        <v>4957.41</v>
      </c>
    </row>
    <row r="76" spans="2:39">
      <c r="B76" s="283" t="s">
        <v>434</v>
      </c>
      <c r="C76" s="314"/>
      <c r="D76" s="314">
        <f t="shared" ref="D76:J76" si="25">D72+D73</f>
        <v>0.14211113529799063</v>
      </c>
      <c r="E76" s="314">
        <f t="shared" si="25"/>
        <v>0.15480860428518695</v>
      </c>
      <c r="F76" s="314">
        <f t="shared" si="25"/>
        <v>0.15335174435523466</v>
      </c>
      <c r="G76" s="314">
        <f t="shared" si="25"/>
        <v>0.14072980121096776</v>
      </c>
      <c r="H76" s="314">
        <f t="shared" si="25"/>
        <v>0.11966860198736633</v>
      </c>
      <c r="I76" s="314">
        <f t="shared" si="25"/>
        <v>0.12051164821098856</v>
      </c>
      <c r="J76" s="314">
        <f t="shared" si="25"/>
        <v>0.11222717893363081</v>
      </c>
      <c r="K76" s="314"/>
      <c r="L76" s="314"/>
      <c r="M76" s="314">
        <f>M72+M73</f>
        <v>0.12362962581707757</v>
      </c>
      <c r="N76" s="314">
        <f t="shared" ref="N76:X76" si="26">N72+N73</f>
        <v>0.15408679071382977</v>
      </c>
      <c r="O76" s="314">
        <f t="shared" si="26"/>
        <v>0.15366957554952071</v>
      </c>
      <c r="P76" s="314">
        <f t="shared" si="26"/>
        <v>0.13736031093414705</v>
      </c>
      <c r="Q76" s="314">
        <f t="shared" si="26"/>
        <v>0.15478991227105826</v>
      </c>
      <c r="R76" s="314">
        <f t="shared" si="26"/>
        <v>0.14675097091976888</v>
      </c>
      <c r="S76" s="314">
        <f t="shared" si="26"/>
        <v>0.16133934932320113</v>
      </c>
      <c r="T76" s="314">
        <f t="shared" si="26"/>
        <v>0.15628925174950653</v>
      </c>
      <c r="U76" s="314">
        <f t="shared" si="26"/>
        <v>0.14474367919438352</v>
      </c>
      <c r="V76" s="314">
        <f t="shared" si="26"/>
        <v>0.15987123952374957</v>
      </c>
      <c r="W76" s="314">
        <f t="shared" si="26"/>
        <v>0.14153545213187518</v>
      </c>
      <c r="X76" s="314">
        <f t="shared" si="26"/>
        <v>0.16592070734772257</v>
      </c>
      <c r="Y76" s="314">
        <f>Y72+Y73</f>
        <v>0.14640751546271444</v>
      </c>
      <c r="Z76" s="314">
        <f t="shared" ref="Z76:AL76" si="27">Z72+Z73</f>
        <v>0.14222832260507384</v>
      </c>
      <c r="AA76" s="314">
        <f t="shared" si="27"/>
        <v>0.144360541771545</v>
      </c>
      <c r="AB76" s="314">
        <f t="shared" si="27"/>
        <v>0.13078837396161203</v>
      </c>
      <c r="AC76" s="314">
        <f t="shared" si="27"/>
        <v>0.1197967772181156</v>
      </c>
      <c r="AD76" s="314">
        <f t="shared" si="27"/>
        <v>0.12033117384287953</v>
      </c>
      <c r="AE76" s="314">
        <f t="shared" si="27"/>
        <v>0.12365198102744412</v>
      </c>
      <c r="AF76" s="314">
        <f t="shared" si="27"/>
        <v>0.11563565553942337</v>
      </c>
      <c r="AG76" s="314">
        <f t="shared" si="27"/>
        <v>0.12229540557128396</v>
      </c>
      <c r="AH76" s="314">
        <f t="shared" si="27"/>
        <v>0.12568474995582257</v>
      </c>
      <c r="AI76" s="314">
        <f t="shared" si="27"/>
        <v>0.12183951551854655</v>
      </c>
      <c r="AJ76" s="314">
        <f t="shared" si="27"/>
        <v>0.11278334841501569</v>
      </c>
      <c r="AK76" s="314">
        <f t="shared" si="27"/>
        <v>0.11923201498874922</v>
      </c>
      <c r="AL76" s="314">
        <f t="shared" si="27"/>
        <v>0.10967067729895172</v>
      </c>
      <c r="AM76" s="314">
        <f>AM72+AM73</f>
        <v>0.10760914087600099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5149E-7A8B-4E90-94A9-82BD3A6B6BF5}">
  <dimension ref="B1:AO56"/>
  <sheetViews>
    <sheetView zoomScale="85" zoomScaleNormal="85" workbookViewId="0">
      <pane xSplit="2" ySplit="2" topLeftCell="AD17" activePane="bottomRight" state="frozen"/>
      <selection pane="topRight" activeCell="C1" sqref="C1"/>
      <selection pane="bottomLeft" activeCell="A3" sqref="A3"/>
      <selection pane="bottomRight" activeCell="AO20" sqref="AO20"/>
    </sheetView>
  </sheetViews>
  <sheetFormatPr defaultColWidth="8.81640625" defaultRowHeight="14.5"/>
  <cols>
    <col min="1" max="1" width="8.81640625" style="15"/>
    <col min="2" max="2" width="27.6328125" style="15" bestFit="1" customWidth="1"/>
    <col min="3" max="34" width="8.81640625" style="15"/>
    <col min="35" max="36" width="12.08984375" style="15" bestFit="1" customWidth="1"/>
    <col min="37" max="38" width="8.81640625" style="15"/>
    <col min="39" max="39" width="18.6328125" style="15" bestFit="1" customWidth="1"/>
    <col min="40" max="40" width="14" style="15" bestFit="1" customWidth="1"/>
    <col min="41" max="41" width="18.08984375" style="15" bestFit="1" customWidth="1"/>
    <col min="42" max="16384" width="8.81640625" style="15"/>
  </cols>
  <sheetData>
    <row r="1" spans="2:34">
      <c r="C1" s="15" t="str">
        <f>'Reported Group Highlights'!R1</f>
        <v>1Q17</v>
      </c>
      <c r="D1" s="15" t="str">
        <f>'Reported Group Highlights'!S1</f>
        <v>2Q17</v>
      </c>
      <c r="E1" s="15" t="str">
        <f>'Reported Group Highlights'!T1</f>
        <v>3Q17</v>
      </c>
      <c r="F1" s="15" t="str">
        <f>'Reported Group Highlights'!U1</f>
        <v>4Q17</v>
      </c>
      <c r="G1" s="15" t="str">
        <f>'Reported Group Highlights'!V1</f>
        <v>1Q18</v>
      </c>
      <c r="H1" s="15" t="str">
        <f>'Reported Group Highlights'!W1</f>
        <v>2Q18</v>
      </c>
      <c r="I1" s="15" t="str">
        <f>'Reported Group Highlights'!X1</f>
        <v>3Q18</v>
      </c>
      <c r="J1" s="15" t="str">
        <f>'Reported Group Highlights'!Y1</f>
        <v>4Q18</v>
      </c>
      <c r="K1" s="15" t="str">
        <f>'Reported Group Highlights'!Z1</f>
        <v>1Q19</v>
      </c>
      <c r="L1" s="15" t="str">
        <f>'Reported Group Highlights'!AA1</f>
        <v>2Q19</v>
      </c>
      <c r="M1" s="15" t="str">
        <f>'Reported Group Highlights'!AB1</f>
        <v>3Q19</v>
      </c>
      <c r="N1" s="15" t="str">
        <f>'Reported Group Highlights'!AC1</f>
        <v>4Q19</v>
      </c>
      <c r="O1" s="15" t="str">
        <f>'Reported Group Highlights'!AD1</f>
        <v>1Q20</v>
      </c>
      <c r="P1" s="15" t="str">
        <f>'Reported Group Highlights'!AE1</f>
        <v>2Q20</v>
      </c>
      <c r="Q1" s="15" t="str">
        <f>'Reported Group Highlights'!AF1</f>
        <v>3Q20</v>
      </c>
      <c r="R1" s="15" t="str">
        <f>'Reported Group Highlights'!AG1</f>
        <v>4Q20</v>
      </c>
      <c r="S1" s="15" t="str">
        <f>'Reported Group Highlights'!AH1</f>
        <v>1Q21</v>
      </c>
      <c r="T1" s="15" t="str">
        <f>'Reported Group Highlights'!AI1</f>
        <v>2Q21</v>
      </c>
      <c r="U1" s="15" t="str">
        <f>'Reported Group Highlights'!AJ1</f>
        <v>3Q21</v>
      </c>
      <c r="V1" s="15" t="str">
        <f>'Reported Group Highlights'!AK1</f>
        <v>4Q21</v>
      </c>
      <c r="W1" s="15" t="str">
        <f>'Reported Group Highlights'!AL1</f>
        <v>1Q22</v>
      </c>
      <c r="X1" s="15" t="str">
        <f>'Reported Group Highlights'!AM1</f>
        <v>2Q22</v>
      </c>
      <c r="Y1" s="15" t="str">
        <f>'Reported Group Highlights'!AN1</f>
        <v>3Q22</v>
      </c>
      <c r="Z1" s="15" t="str">
        <f>'Reported Group Highlights'!AO1</f>
        <v>4Q22</v>
      </c>
      <c r="AA1" s="15" t="str">
        <f>'Reported Group Highlights'!AP1</f>
        <v>1Q23</v>
      </c>
      <c r="AB1" s="15" t="str">
        <f>'Reported Group Highlights'!AQ1</f>
        <v>2Q23</v>
      </c>
      <c r="AC1" s="15" t="str">
        <f>'Reported Group Highlights'!AR1</f>
        <v>3Q23</v>
      </c>
      <c r="AD1" s="15" t="str">
        <f>'Reported Group Highlights'!AS1</f>
        <v>4Q23</v>
      </c>
      <c r="AE1" s="15" t="str">
        <f>'Reported Group Highlights'!AT1</f>
        <v>1Q24</v>
      </c>
      <c r="AG1" s="15" t="s">
        <v>406</v>
      </c>
      <c r="AH1" s="15" t="s">
        <v>407</v>
      </c>
    </row>
    <row r="2" spans="2:34">
      <c r="C2" s="281">
        <f>'Reported Group Highlights'!R2</f>
        <v>42825</v>
      </c>
      <c r="D2" s="281">
        <f>'Reported Group Highlights'!S2</f>
        <v>42916</v>
      </c>
      <c r="E2" s="281">
        <f>'Reported Group Highlights'!T2</f>
        <v>43008</v>
      </c>
      <c r="F2" s="281">
        <f>'Reported Group Highlights'!U2</f>
        <v>43100</v>
      </c>
      <c r="G2" s="281">
        <f>'Reported Group Highlights'!V2</f>
        <v>43190</v>
      </c>
      <c r="H2" s="281">
        <f>'Reported Group Highlights'!W2</f>
        <v>43281</v>
      </c>
      <c r="I2" s="281">
        <f>'Reported Group Highlights'!X2</f>
        <v>43373</v>
      </c>
      <c r="J2" s="281">
        <f>'Reported Group Highlights'!Y2</f>
        <v>43465</v>
      </c>
      <c r="K2" s="281">
        <f>'Reported Group Highlights'!Z2</f>
        <v>43555</v>
      </c>
      <c r="L2" s="281">
        <f>'Reported Group Highlights'!AA2</f>
        <v>43646</v>
      </c>
      <c r="M2" s="281">
        <f>'Reported Group Highlights'!AB2</f>
        <v>43738</v>
      </c>
      <c r="N2" s="281">
        <f>'Reported Group Highlights'!AC2</f>
        <v>43830</v>
      </c>
      <c r="O2" s="281">
        <f>'Reported Group Highlights'!AD2</f>
        <v>43921</v>
      </c>
      <c r="P2" s="281">
        <f>'Reported Group Highlights'!AE2</f>
        <v>44012</v>
      </c>
      <c r="Q2" s="281">
        <f>'Reported Group Highlights'!AF2</f>
        <v>44104</v>
      </c>
      <c r="R2" s="281">
        <f>'Reported Group Highlights'!AG2</f>
        <v>44196</v>
      </c>
      <c r="S2" s="281">
        <f>'Reported Group Highlights'!AH2</f>
        <v>44286</v>
      </c>
      <c r="T2" s="281">
        <f>'Reported Group Highlights'!AI2</f>
        <v>44377</v>
      </c>
      <c r="U2" s="281">
        <f>'Reported Group Highlights'!AJ2</f>
        <v>44469</v>
      </c>
      <c r="V2" s="281">
        <f>'Reported Group Highlights'!AK2</f>
        <v>44561</v>
      </c>
      <c r="W2" s="281">
        <f>'Reported Group Highlights'!AL2</f>
        <v>44651</v>
      </c>
      <c r="X2" s="281">
        <f>'Reported Group Highlights'!AM2</f>
        <v>44742</v>
      </c>
      <c r="Y2" s="281">
        <f>'Reported Group Highlights'!AN2</f>
        <v>44834</v>
      </c>
      <c r="Z2" s="281">
        <f>'Reported Group Highlights'!AO2</f>
        <v>44926</v>
      </c>
      <c r="AA2" s="281">
        <f>'Reported Group Highlights'!AP2</f>
        <v>45016</v>
      </c>
      <c r="AB2" s="281">
        <f>'Reported Group Highlights'!AQ2</f>
        <v>45107</v>
      </c>
      <c r="AC2" s="281">
        <f>'Reported Group Highlights'!AR2</f>
        <v>45199</v>
      </c>
      <c r="AD2" s="281">
        <f>'Reported Group Highlights'!AS2</f>
        <v>45291</v>
      </c>
      <c r="AE2" s="281">
        <f>'Reported Group Highlights'!AT2</f>
        <v>45382</v>
      </c>
      <c r="AF2" s="281"/>
    </row>
    <row r="3" spans="2:34">
      <c r="AD3" s="326" t="s">
        <v>453</v>
      </c>
      <c r="AE3" s="326"/>
      <c r="AF3" s="326"/>
    </row>
    <row r="4" spans="2:34">
      <c r="B4" s="90" t="s">
        <v>405</v>
      </c>
      <c r="C4" s="15">
        <f>'Reported Group Highlights'!R5</f>
        <v>29217</v>
      </c>
      <c r="D4" s="15">
        <f>'Reported Group Highlights'!S5</f>
        <v>29781</v>
      </c>
      <c r="E4" s="15">
        <f>'Reported Group Highlights'!T5</f>
        <v>29921</v>
      </c>
      <c r="F4" s="15">
        <f>'Reported Group Highlights'!U5</f>
        <v>29972</v>
      </c>
      <c r="G4" s="15">
        <f>'Reported Group Highlights'!V5</f>
        <v>31208</v>
      </c>
      <c r="H4" s="15">
        <f>'Reported Group Highlights'!W5</f>
        <v>31256</v>
      </c>
      <c r="I4" s="15">
        <f>'Reported Group Highlights'!X5</f>
        <v>30862</v>
      </c>
      <c r="J4" s="15">
        <f>'Reported Group Highlights'!Y5</f>
        <v>31426</v>
      </c>
      <c r="K4" s="15">
        <f>'Reported Group Highlights'!Z5</f>
        <v>30677.55</v>
      </c>
      <c r="L4" s="15">
        <f>'Reported Group Highlights'!AA5</f>
        <v>32042</v>
      </c>
      <c r="M4" s="15">
        <f>'Reported Group Highlights'!AB5</f>
        <v>31851.001499999998</v>
      </c>
      <c r="N4" s="15">
        <f>'Reported Group Highlights'!AC5</f>
        <v>31770.33</v>
      </c>
      <c r="O4" s="15">
        <f>'Reported Group Highlights'!AD5</f>
        <v>30334</v>
      </c>
      <c r="P4" s="15">
        <f>'Reported Group Highlights'!AE5</f>
        <v>29536</v>
      </c>
      <c r="Q4" s="15">
        <f>'Reported Group Highlights'!AF5</f>
        <v>29197</v>
      </c>
      <c r="R4" s="15">
        <f>'Reported Group Highlights'!AG5</f>
        <v>29014.94</v>
      </c>
      <c r="S4" s="15">
        <f>'Reported Group Highlights'!AH5</f>
        <v>29351</v>
      </c>
      <c r="T4" s="15">
        <f>'Reported Group Highlights'!AI5</f>
        <v>29098</v>
      </c>
      <c r="U4" s="15">
        <f>'Reported Group Highlights'!AJ5</f>
        <v>29204</v>
      </c>
      <c r="V4" s="15">
        <f>'Reported Group Highlights'!AK5</f>
        <v>29591.05</v>
      </c>
      <c r="W4" s="15">
        <f>'Reported Group Highlights'!AL5</f>
        <v>28846.57</v>
      </c>
      <c r="X4" s="15">
        <f>'Reported Group Highlights'!AM5</f>
        <v>29217</v>
      </c>
      <c r="Y4" s="15">
        <f>'Reported Group Highlights'!AN5</f>
        <v>29107.439999999999</v>
      </c>
      <c r="Z4" s="15">
        <f>'Reported Group Highlights'!AO5</f>
        <v>29524.17</v>
      </c>
      <c r="AA4" s="15">
        <f>'Reported Group Highlights'!AP5</f>
        <v>29257.95</v>
      </c>
      <c r="AB4" s="15">
        <f>'Reported Group Highlights'!AQ5</f>
        <v>29494.97</v>
      </c>
      <c r="AC4" s="15">
        <f>'Reported Group Highlights'!AR5</f>
        <v>29311.45</v>
      </c>
      <c r="AD4" s="15">
        <f>'Reported Group Highlights'!AS5</f>
        <v>30065</v>
      </c>
      <c r="AE4" s="15">
        <f>'Reported Group Highlights'!AT5</f>
        <v>30339.040000000001</v>
      </c>
      <c r="AG4" s="15">
        <f>SUM(W4:Y4)</f>
        <v>87171.01</v>
      </c>
      <c r="AH4" s="15">
        <f>SUM(AA4:AC4)</f>
        <v>88064.37</v>
      </c>
    </row>
    <row r="5" spans="2:34">
      <c r="B5" s="90" t="s">
        <v>66</v>
      </c>
      <c r="C5" s="15">
        <f>'Reported Group Highlights'!R8</f>
        <v>549</v>
      </c>
      <c r="D5" s="15">
        <f>'Reported Group Highlights'!S8</f>
        <v>737.50307811999971</v>
      </c>
      <c r="E5" s="15">
        <f>'Reported Group Highlights'!T8</f>
        <v>886.06</v>
      </c>
      <c r="F5" s="15">
        <f>'Reported Group Highlights'!U8</f>
        <v>956</v>
      </c>
      <c r="G5" s="15">
        <f>'Reported Group Highlights'!V8</f>
        <v>1012.9</v>
      </c>
      <c r="H5" s="15">
        <f>'Reported Group Highlights'!W8</f>
        <v>1094</v>
      </c>
      <c r="I5" s="15">
        <f>'Reported Group Highlights'!X8</f>
        <v>1117</v>
      </c>
      <c r="J5" s="15">
        <f>'Reported Group Highlights'!Y8</f>
        <v>1212</v>
      </c>
      <c r="K5" s="15">
        <f>'Reported Group Highlights'!Z8</f>
        <v>1288.3699999999999</v>
      </c>
      <c r="L5" s="15">
        <f>'Reported Group Highlights'!AA8</f>
        <v>1380.17</v>
      </c>
      <c r="M5" s="15">
        <f>'Reported Group Highlights'!AB8</f>
        <v>1474.93</v>
      </c>
      <c r="N5" s="15">
        <f>'Reported Group Highlights'!AC8</f>
        <v>1578.67</v>
      </c>
      <c r="O5" s="15">
        <f>'Reported Group Highlights'!AD8</f>
        <v>1640</v>
      </c>
      <c r="P5" s="15">
        <f>'Reported Group Highlights'!AE8</f>
        <v>1683</v>
      </c>
      <c r="Q5" s="15">
        <f>'Reported Group Highlights'!AF8</f>
        <v>1785</v>
      </c>
      <c r="R5" s="15">
        <f>'Reported Group Highlights'!AG8</f>
        <v>1851.59</v>
      </c>
      <c r="S5" s="15">
        <f>'Reported Group Highlights'!AH8</f>
        <v>1919</v>
      </c>
      <c r="T5" s="15">
        <f>'Reported Group Highlights'!AI8</f>
        <v>2038</v>
      </c>
      <c r="U5" s="15">
        <f>'Reported Group Highlights'!AJ8</f>
        <v>2189</v>
      </c>
      <c r="V5" s="15">
        <f>'Reported Group Highlights'!AK8</f>
        <v>2290.06</v>
      </c>
      <c r="W5" s="15">
        <f>'Reported Group Highlights'!AL8</f>
        <v>2437.46</v>
      </c>
      <c r="X5" s="15">
        <f>'Reported Group Highlights'!AM8</f>
        <v>2487</v>
      </c>
      <c r="Y5" s="15">
        <f>'Reported Group Highlights'!AN8</f>
        <v>2541.1</v>
      </c>
      <c r="Z5" s="15">
        <f>'Reported Group Highlights'!AO8</f>
        <v>2598.2818451000003</v>
      </c>
      <c r="AA5" s="15">
        <f>'Reported Group Highlights'!AP8</f>
        <v>2709.54</v>
      </c>
      <c r="AB5" s="15">
        <f>'Reported Group Highlights'!AQ8</f>
        <v>2858.75</v>
      </c>
      <c r="AC5" s="15">
        <f>'Reported Group Highlights'!AR8</f>
        <v>3021.27</v>
      </c>
      <c r="AD5" s="15">
        <f>'Reported Group Highlights'!AS8</f>
        <v>5033</v>
      </c>
      <c r="AE5" s="15">
        <f>'Reported Group Highlights'!AT8</f>
        <v>7117.72</v>
      </c>
      <c r="AG5" s="15">
        <f>SUM(W5:Y5)</f>
        <v>7465.5599999999995</v>
      </c>
      <c r="AH5" s="15">
        <f>SUM(AA5:AC5)</f>
        <v>8589.56</v>
      </c>
    </row>
    <row r="6" spans="2:34">
      <c r="B6" s="90" t="s">
        <v>372</v>
      </c>
      <c r="C6" s="15">
        <f>'Reported Group Highlights'!R9</f>
        <v>1599</v>
      </c>
      <c r="D6" s="15">
        <f>'Reported Group Highlights'!S9</f>
        <v>1633.7963439200021</v>
      </c>
      <c r="E6" s="15">
        <f>'Reported Group Highlights'!T9</f>
        <v>1648.05</v>
      </c>
      <c r="F6" s="15">
        <f>'Reported Group Highlights'!U9</f>
        <v>1683</v>
      </c>
      <c r="G6" s="15">
        <f>'Reported Group Highlights'!V9</f>
        <v>926</v>
      </c>
      <c r="H6" s="15">
        <f>'Reported Group Highlights'!W9</f>
        <v>1115</v>
      </c>
      <c r="I6" s="15">
        <f>'Reported Group Highlights'!X9</f>
        <v>1155</v>
      </c>
      <c r="J6" s="15">
        <f>'Reported Group Highlights'!Y9</f>
        <v>1045</v>
      </c>
      <c r="K6" s="15">
        <f>'Reported Group Highlights'!Z9</f>
        <v>1078.3399999999999</v>
      </c>
      <c r="L6" s="15">
        <f>'Reported Group Highlights'!AA9</f>
        <v>1082.68</v>
      </c>
      <c r="M6" s="15">
        <f>'Reported Group Highlights'!AB9</f>
        <v>1135.556</v>
      </c>
      <c r="N6" s="15">
        <f>'Reported Group Highlights'!AC9</f>
        <v>1212.6400000000001</v>
      </c>
      <c r="O6" s="15">
        <f>'Reported Group Highlights'!AD9</f>
        <v>1116</v>
      </c>
      <c r="P6" s="15">
        <f>'Reported Group Highlights'!AE9</f>
        <v>1066</v>
      </c>
      <c r="Q6" s="15">
        <f>'Reported Group Highlights'!AF9</f>
        <v>1148</v>
      </c>
      <c r="R6" s="15">
        <f>'Reported Group Highlights'!AG9</f>
        <v>1222.99</v>
      </c>
      <c r="S6" s="15">
        <f>'Reported Group Highlights'!AH9</f>
        <v>1155</v>
      </c>
      <c r="T6" s="15">
        <f>'Reported Group Highlights'!AI9</f>
        <v>1217</v>
      </c>
      <c r="U6" s="15">
        <f>'Reported Group Highlights'!AJ9</f>
        <v>1403</v>
      </c>
      <c r="V6" s="15">
        <f>'Reported Group Highlights'!AK9</f>
        <v>1515.49</v>
      </c>
      <c r="W6" s="15">
        <f>'Reported Group Highlights'!AL9</f>
        <v>1486.15</v>
      </c>
      <c r="X6" s="15">
        <f>'Reported Group Highlights'!AM9</f>
        <v>1588</v>
      </c>
      <c r="Y6" s="15">
        <f>'Reported Group Highlights'!AN9</f>
        <v>1481.46</v>
      </c>
      <c r="Z6" s="15">
        <f>'Reported Group Highlights'!AO9</f>
        <v>1717.72</v>
      </c>
      <c r="AA6" s="15">
        <f>'Reported Group Highlights'!AP9</f>
        <v>1563.97</v>
      </c>
      <c r="AB6" s="15">
        <f>'Reported Group Highlights'!AQ9</f>
        <v>1550.79</v>
      </c>
      <c r="AC6" s="15">
        <f>'Reported Group Highlights'!AR9</f>
        <v>1747.72</v>
      </c>
      <c r="AD6" s="15">
        <f>'Reported Group Highlights'!AS9</f>
        <v>1957</v>
      </c>
      <c r="AE6" s="15">
        <f>'Reported Group Highlights'!AT9</f>
        <v>1979.93</v>
      </c>
      <c r="AG6" s="15">
        <f>SUM(W6:Y6)</f>
        <v>4555.6100000000006</v>
      </c>
      <c r="AH6" s="15">
        <f>SUM(AA6:AC6)</f>
        <v>4862.4800000000005</v>
      </c>
    </row>
    <row r="7" spans="2:34">
      <c r="B7" s="30" t="s">
        <v>404</v>
      </c>
      <c r="C7" s="15">
        <f>'Reported Group Highlights'!R10</f>
        <v>31364</v>
      </c>
      <c r="D7" s="15">
        <f>'Reported Group Highlights'!S10</f>
        <v>32152.930845430008</v>
      </c>
      <c r="E7" s="15">
        <f>'Reported Group Highlights'!T10</f>
        <v>32455.360000000001</v>
      </c>
      <c r="F7" s="15">
        <f>'Reported Group Highlights'!U10</f>
        <v>32611</v>
      </c>
      <c r="G7" s="15">
        <f>'Reported Group Highlights'!V10</f>
        <v>33147</v>
      </c>
      <c r="H7" s="15">
        <f>'Reported Group Highlights'!W10</f>
        <v>33464</v>
      </c>
      <c r="I7" s="15">
        <f>'Reported Group Highlights'!X10</f>
        <v>33134</v>
      </c>
      <c r="J7" s="15">
        <f>'Reported Group Highlights'!Y10</f>
        <v>33683</v>
      </c>
      <c r="K7" s="15">
        <f>'Reported Group Highlights'!Z10</f>
        <v>33044.259999999995</v>
      </c>
      <c r="L7" s="15">
        <f>'Reported Group Highlights'!AA10</f>
        <v>34504.85</v>
      </c>
      <c r="M7" s="15">
        <f>'Reported Group Highlights'!AB10</f>
        <v>34461.487499999996</v>
      </c>
      <c r="N7" s="15">
        <f>'Reported Group Highlights'!AC10</f>
        <v>34561.64</v>
      </c>
      <c r="O7" s="15">
        <f>'Reported Group Highlights'!AD10</f>
        <v>33090</v>
      </c>
      <c r="P7" s="15">
        <f>'Reported Group Highlights'!AE10</f>
        <v>32285</v>
      </c>
      <c r="Q7" s="15">
        <f>'Reported Group Highlights'!AF10</f>
        <v>32130</v>
      </c>
      <c r="R7" s="15">
        <f>'Reported Group Highlights'!AG10</f>
        <v>32089.52</v>
      </c>
      <c r="S7" s="15">
        <f>'Reported Group Highlights'!AH10</f>
        <v>32425</v>
      </c>
      <c r="T7" s="15">
        <f>'Reported Group Highlights'!AI10</f>
        <v>32353</v>
      </c>
      <c r="U7" s="15">
        <f>'Reported Group Highlights'!AJ10</f>
        <v>32797</v>
      </c>
      <c r="V7" s="15">
        <f>'Reported Group Highlights'!AK10</f>
        <v>33396.6</v>
      </c>
      <c r="W7" s="15">
        <f>'Reported Group Highlights'!AL10</f>
        <v>32770.18</v>
      </c>
      <c r="X7" s="15">
        <f>'Reported Group Highlights'!AM10</f>
        <v>33293</v>
      </c>
      <c r="Y7" s="15">
        <f>'Reported Group Highlights'!AN10</f>
        <v>33130</v>
      </c>
      <c r="Z7" s="15">
        <f>'Reported Group Highlights'!AO10</f>
        <v>33840.18</v>
      </c>
      <c r="AA7" s="15">
        <f>'Reported Group Highlights'!AP10</f>
        <v>33531.46</v>
      </c>
      <c r="AB7" s="15">
        <f>'Reported Group Highlights'!AQ10</f>
        <v>33902.51</v>
      </c>
      <c r="AC7" s="15">
        <f>'Reported Group Highlights'!AR10</f>
        <v>34080.44</v>
      </c>
      <c r="AD7" s="15">
        <f>'Reported Group Highlights'!AS10</f>
        <v>37055</v>
      </c>
      <c r="AE7" s="15">
        <f>'Reported Group Highlights'!AT10</f>
        <v>39436.69</v>
      </c>
      <c r="AG7" s="15">
        <f>SUM(W7:Y7)</f>
        <v>99193.18</v>
      </c>
      <c r="AH7" s="15">
        <f>SUM(AA7:AC7)</f>
        <v>101514.41</v>
      </c>
    </row>
    <row r="8" spans="2:34">
      <c r="B8" s="30" t="s">
        <v>418</v>
      </c>
      <c r="C8" s="15">
        <f>'Reported Group Highlights'!R23</f>
        <v>38858</v>
      </c>
      <c r="D8" s="15">
        <f>'Reported Group Highlights'!S23</f>
        <v>39078.930845430004</v>
      </c>
      <c r="E8" s="15">
        <f>'Reported Group Highlights'!T23</f>
        <v>38579.53</v>
      </c>
      <c r="F8" s="15">
        <f>'Reported Group Highlights'!U23</f>
        <v>41205.587043359999</v>
      </c>
      <c r="G8" s="15">
        <f>'Reported Group Highlights'!V23</f>
        <v>40932.9</v>
      </c>
      <c r="H8" s="15">
        <f>'Reported Group Highlights'!W23</f>
        <v>42228</v>
      </c>
      <c r="I8" s="15">
        <f>'Reported Group Highlights'!X23</f>
        <v>42110</v>
      </c>
      <c r="J8" s="15">
        <f>'Reported Group Highlights'!Y23</f>
        <v>44584</v>
      </c>
      <c r="K8" s="15">
        <f>'Reported Group Highlights'!Z23</f>
        <v>43261.716399999998</v>
      </c>
      <c r="L8" s="15">
        <f>'Reported Group Highlights'!AA23</f>
        <v>44081.85</v>
      </c>
      <c r="M8" s="15">
        <f>'Reported Group Highlights'!AB23</f>
        <v>44733.071499999998</v>
      </c>
      <c r="N8" s="15">
        <f>'Reported Group Highlights'!AC23</f>
        <v>48817.655912139999</v>
      </c>
      <c r="O8" s="15">
        <f>'Reported Group Highlights'!AD23</f>
        <v>42845</v>
      </c>
      <c r="P8" s="15">
        <f>'Reported Group Highlights'!AE23</f>
        <v>42256</v>
      </c>
      <c r="Q8" s="15">
        <f>'Reported Group Highlights'!AF23</f>
        <v>41715</v>
      </c>
      <c r="R8" s="15">
        <f>'Reported Group Highlights'!AG23</f>
        <v>46073.820000000007</v>
      </c>
      <c r="S8" s="15">
        <f>'Reported Group Highlights'!AH23</f>
        <v>45861</v>
      </c>
      <c r="T8" s="15">
        <f>'Reported Group Highlights'!AI23</f>
        <v>42757</v>
      </c>
      <c r="U8" s="15">
        <f>'Reported Group Highlights'!AJ23</f>
        <v>42377</v>
      </c>
      <c r="V8" s="15">
        <f>'Reported Group Highlights'!AK23</f>
        <v>50338.253999999994</v>
      </c>
      <c r="W8" s="15">
        <f>'Reported Group Highlights'!AL23</f>
        <v>45278.97</v>
      </c>
      <c r="X8" s="15">
        <f>'Reported Group Highlights'!AM23</f>
        <v>45272</v>
      </c>
      <c r="Y8" s="15">
        <f>'Reported Group Highlights'!AN23</f>
        <v>46235</v>
      </c>
      <c r="Z8" s="15">
        <f>'Reported Group Highlights'!AO23</f>
        <v>48698.590000000004</v>
      </c>
      <c r="AA8" s="15">
        <f>'Reported Group Highlights'!AP23</f>
        <v>46712.37</v>
      </c>
      <c r="AB8" s="15">
        <f>'Reported Group Highlights'!AQ23</f>
        <v>44774.32</v>
      </c>
      <c r="AC8" s="15">
        <f>'Reported Group Highlights'!AR23</f>
        <v>46068.67</v>
      </c>
      <c r="AD8" s="15">
        <f>'Reported Group Highlights'!AS23</f>
        <v>51318</v>
      </c>
      <c r="AE8" s="15">
        <f>'Reported Group Highlights'!AT23</f>
        <v>53292.880000000005</v>
      </c>
    </row>
    <row r="10" spans="2:34">
      <c r="B10" s="30" t="s">
        <v>452</v>
      </c>
    </row>
    <row r="11" spans="2:34">
      <c r="B11" s="90" t="s">
        <v>405</v>
      </c>
      <c r="C11" s="15">
        <f t="shared" ref="C11:AD11" si="0">C4</f>
        <v>29217</v>
      </c>
      <c r="D11" s="15">
        <f t="shared" si="0"/>
        <v>29781</v>
      </c>
      <c r="E11" s="15">
        <f t="shared" si="0"/>
        <v>29921</v>
      </c>
      <c r="F11" s="15">
        <f t="shared" si="0"/>
        <v>29972</v>
      </c>
      <c r="G11" s="15">
        <f t="shared" si="0"/>
        <v>31208</v>
      </c>
      <c r="H11" s="15">
        <f t="shared" si="0"/>
        <v>31256</v>
      </c>
      <c r="I11" s="15">
        <f t="shared" si="0"/>
        <v>30862</v>
      </c>
      <c r="J11" s="15">
        <f t="shared" si="0"/>
        <v>31426</v>
      </c>
      <c r="K11" s="15">
        <f t="shared" si="0"/>
        <v>30677.55</v>
      </c>
      <c r="L11" s="15">
        <f t="shared" si="0"/>
        <v>32042</v>
      </c>
      <c r="M11" s="15">
        <f t="shared" si="0"/>
        <v>31851.001499999998</v>
      </c>
      <c r="N11" s="15">
        <f t="shared" si="0"/>
        <v>31770.33</v>
      </c>
      <c r="O11" s="15">
        <f t="shared" si="0"/>
        <v>30334</v>
      </c>
      <c r="P11" s="15">
        <f t="shared" si="0"/>
        <v>29536</v>
      </c>
      <c r="Q11" s="15">
        <f t="shared" si="0"/>
        <v>29197</v>
      </c>
      <c r="R11" s="15">
        <f t="shared" si="0"/>
        <v>29014.94</v>
      </c>
      <c r="S11" s="15">
        <f t="shared" si="0"/>
        <v>29351</v>
      </c>
      <c r="T11" s="15">
        <f t="shared" si="0"/>
        <v>29098</v>
      </c>
      <c r="U11" s="15">
        <f t="shared" si="0"/>
        <v>29204</v>
      </c>
      <c r="V11" s="15">
        <f t="shared" si="0"/>
        <v>29591.05</v>
      </c>
      <c r="W11" s="15">
        <f t="shared" si="0"/>
        <v>28846.57</v>
      </c>
      <c r="X11" s="15">
        <f t="shared" si="0"/>
        <v>29217</v>
      </c>
      <c r="Y11" s="15">
        <f t="shared" si="0"/>
        <v>29107.439999999999</v>
      </c>
      <c r="Z11" s="15">
        <f t="shared" si="0"/>
        <v>29524.17</v>
      </c>
      <c r="AA11" s="15">
        <f t="shared" si="0"/>
        <v>29257.95</v>
      </c>
      <c r="AB11" s="15">
        <f t="shared" si="0"/>
        <v>29494.97</v>
      </c>
      <c r="AC11" s="15">
        <f t="shared" si="0"/>
        <v>29311.45</v>
      </c>
      <c r="AD11" s="15">
        <f t="shared" si="0"/>
        <v>30065</v>
      </c>
      <c r="AE11" s="15">
        <f t="shared" ref="AE11" si="1">AE4</f>
        <v>30339.040000000001</v>
      </c>
    </row>
    <row r="12" spans="2:34">
      <c r="B12" s="90" t="s">
        <v>66</v>
      </c>
      <c r="C12" s="15">
        <f t="shared" ref="C12:AC12" si="2">C5</f>
        <v>549</v>
      </c>
      <c r="D12" s="15">
        <f t="shared" si="2"/>
        <v>737.50307811999971</v>
      </c>
      <c r="E12" s="15">
        <f t="shared" si="2"/>
        <v>886.06</v>
      </c>
      <c r="F12" s="15">
        <f t="shared" si="2"/>
        <v>956</v>
      </c>
      <c r="G12" s="15">
        <f t="shared" si="2"/>
        <v>1012.9</v>
      </c>
      <c r="H12" s="15">
        <f t="shared" si="2"/>
        <v>1094</v>
      </c>
      <c r="I12" s="15">
        <f t="shared" si="2"/>
        <v>1117</v>
      </c>
      <c r="J12" s="15">
        <f t="shared" si="2"/>
        <v>1212</v>
      </c>
      <c r="K12" s="15">
        <f t="shared" si="2"/>
        <v>1288.3699999999999</v>
      </c>
      <c r="L12" s="15">
        <f t="shared" si="2"/>
        <v>1380.17</v>
      </c>
      <c r="M12" s="15">
        <f t="shared" si="2"/>
        <v>1474.93</v>
      </c>
      <c r="N12" s="15">
        <f t="shared" si="2"/>
        <v>1578.67</v>
      </c>
      <c r="O12" s="15">
        <f t="shared" si="2"/>
        <v>1640</v>
      </c>
      <c r="P12" s="15">
        <f t="shared" si="2"/>
        <v>1683</v>
      </c>
      <c r="Q12" s="15">
        <f t="shared" si="2"/>
        <v>1785</v>
      </c>
      <c r="R12" s="15">
        <f t="shared" si="2"/>
        <v>1851.59</v>
      </c>
      <c r="S12" s="15">
        <f t="shared" si="2"/>
        <v>1919</v>
      </c>
      <c r="T12" s="15">
        <f t="shared" si="2"/>
        <v>2038</v>
      </c>
      <c r="U12" s="15">
        <f t="shared" si="2"/>
        <v>2189</v>
      </c>
      <c r="V12" s="15">
        <f t="shared" si="2"/>
        <v>2290.06</v>
      </c>
      <c r="W12" s="15">
        <f t="shared" si="2"/>
        <v>2437.46</v>
      </c>
      <c r="X12" s="15">
        <f t="shared" si="2"/>
        <v>2487</v>
      </c>
      <c r="Y12" s="15">
        <f t="shared" si="2"/>
        <v>2541.1</v>
      </c>
      <c r="Z12" s="15">
        <f t="shared" si="2"/>
        <v>2598.2818451000003</v>
      </c>
      <c r="AA12" s="15">
        <f t="shared" si="2"/>
        <v>2709.54</v>
      </c>
      <c r="AB12" s="15">
        <f t="shared" si="2"/>
        <v>2858.75</v>
      </c>
      <c r="AC12" s="15">
        <f t="shared" si="2"/>
        <v>3021.27</v>
      </c>
      <c r="AD12" s="15">
        <f>Z5*(1+AD31)</f>
        <v>3143.9210325710001</v>
      </c>
      <c r="AE12" s="15">
        <f>AA5*(1+AE31)</f>
        <v>2709.54</v>
      </c>
    </row>
    <row r="13" spans="2:34">
      <c r="B13" s="90" t="s">
        <v>372</v>
      </c>
      <c r="C13" s="15">
        <f t="shared" ref="C13:AC13" si="3">C6</f>
        <v>1599</v>
      </c>
      <c r="D13" s="15">
        <f t="shared" si="3"/>
        <v>1633.7963439200021</v>
      </c>
      <c r="E13" s="15">
        <f t="shared" si="3"/>
        <v>1648.05</v>
      </c>
      <c r="F13" s="15">
        <f t="shared" si="3"/>
        <v>1683</v>
      </c>
      <c r="G13" s="15">
        <f t="shared" si="3"/>
        <v>926</v>
      </c>
      <c r="H13" s="15">
        <f t="shared" si="3"/>
        <v>1115</v>
      </c>
      <c r="I13" s="15">
        <f t="shared" si="3"/>
        <v>1155</v>
      </c>
      <c r="J13" s="15">
        <f t="shared" si="3"/>
        <v>1045</v>
      </c>
      <c r="K13" s="15">
        <f t="shared" si="3"/>
        <v>1078.3399999999999</v>
      </c>
      <c r="L13" s="15">
        <f t="shared" si="3"/>
        <v>1082.68</v>
      </c>
      <c r="M13" s="15">
        <f t="shared" si="3"/>
        <v>1135.556</v>
      </c>
      <c r="N13" s="15">
        <f t="shared" si="3"/>
        <v>1212.6400000000001</v>
      </c>
      <c r="O13" s="15">
        <f t="shared" si="3"/>
        <v>1116</v>
      </c>
      <c r="P13" s="15">
        <f t="shared" si="3"/>
        <v>1066</v>
      </c>
      <c r="Q13" s="15">
        <f t="shared" si="3"/>
        <v>1148</v>
      </c>
      <c r="R13" s="15">
        <f t="shared" si="3"/>
        <v>1222.99</v>
      </c>
      <c r="S13" s="15">
        <f t="shared" si="3"/>
        <v>1155</v>
      </c>
      <c r="T13" s="15">
        <f t="shared" si="3"/>
        <v>1217</v>
      </c>
      <c r="U13" s="15">
        <f t="shared" si="3"/>
        <v>1403</v>
      </c>
      <c r="V13" s="15">
        <f t="shared" si="3"/>
        <v>1515.49</v>
      </c>
      <c r="W13" s="15">
        <f t="shared" si="3"/>
        <v>1486.15</v>
      </c>
      <c r="X13" s="15">
        <f t="shared" si="3"/>
        <v>1588</v>
      </c>
      <c r="Y13" s="15">
        <f t="shared" si="3"/>
        <v>1481.46</v>
      </c>
      <c r="Z13" s="15">
        <f t="shared" si="3"/>
        <v>1717.72</v>
      </c>
      <c r="AA13" s="15">
        <f t="shared" si="3"/>
        <v>1563.97</v>
      </c>
      <c r="AB13" s="15">
        <f t="shared" si="3"/>
        <v>1550.79</v>
      </c>
      <c r="AC13" s="15">
        <f t="shared" si="3"/>
        <v>1747.72</v>
      </c>
      <c r="AD13" s="15">
        <f>Z6*(1+AD32)</f>
        <v>1698.8250800000001</v>
      </c>
      <c r="AE13" s="15">
        <f>AA6*(1+AE32)</f>
        <v>1563.97</v>
      </c>
    </row>
    <row r="14" spans="2:34">
      <c r="B14" s="30" t="s">
        <v>404</v>
      </c>
      <c r="C14" s="15">
        <f t="shared" ref="C14:AC14" si="4">C7</f>
        <v>31364</v>
      </c>
      <c r="D14" s="15">
        <f t="shared" si="4"/>
        <v>32152.930845430008</v>
      </c>
      <c r="E14" s="15">
        <f t="shared" si="4"/>
        <v>32455.360000000001</v>
      </c>
      <c r="F14" s="15">
        <f t="shared" si="4"/>
        <v>32611</v>
      </c>
      <c r="G14" s="15">
        <f t="shared" si="4"/>
        <v>33147</v>
      </c>
      <c r="H14" s="15">
        <f t="shared" si="4"/>
        <v>33464</v>
      </c>
      <c r="I14" s="15">
        <f t="shared" si="4"/>
        <v>33134</v>
      </c>
      <c r="J14" s="15">
        <f t="shared" si="4"/>
        <v>33683</v>
      </c>
      <c r="K14" s="15">
        <f t="shared" si="4"/>
        <v>33044.259999999995</v>
      </c>
      <c r="L14" s="15">
        <f t="shared" si="4"/>
        <v>34504.85</v>
      </c>
      <c r="M14" s="15">
        <f t="shared" si="4"/>
        <v>34461.487499999996</v>
      </c>
      <c r="N14" s="15">
        <f t="shared" si="4"/>
        <v>34561.64</v>
      </c>
      <c r="O14" s="15">
        <f t="shared" si="4"/>
        <v>33090</v>
      </c>
      <c r="P14" s="15">
        <f t="shared" si="4"/>
        <v>32285</v>
      </c>
      <c r="Q14" s="15">
        <f t="shared" si="4"/>
        <v>32130</v>
      </c>
      <c r="R14" s="15">
        <f t="shared" si="4"/>
        <v>32089.52</v>
      </c>
      <c r="S14" s="15">
        <f t="shared" si="4"/>
        <v>32425</v>
      </c>
      <c r="T14" s="15">
        <f t="shared" si="4"/>
        <v>32353</v>
      </c>
      <c r="U14" s="15">
        <f t="shared" si="4"/>
        <v>32797</v>
      </c>
      <c r="V14" s="15">
        <f t="shared" si="4"/>
        <v>33396.6</v>
      </c>
      <c r="W14" s="15">
        <f t="shared" si="4"/>
        <v>32770.18</v>
      </c>
      <c r="X14" s="15">
        <f t="shared" si="4"/>
        <v>33293</v>
      </c>
      <c r="Y14" s="15">
        <f t="shared" si="4"/>
        <v>33130</v>
      </c>
      <c r="Z14" s="15">
        <f t="shared" si="4"/>
        <v>33840.18</v>
      </c>
      <c r="AA14" s="15">
        <f t="shared" si="4"/>
        <v>33531.46</v>
      </c>
      <c r="AB14" s="15">
        <f t="shared" si="4"/>
        <v>33902.51</v>
      </c>
      <c r="AC14" s="15">
        <f t="shared" si="4"/>
        <v>34080.44</v>
      </c>
      <c r="AD14" s="15">
        <f>SUM(AD11:AD13)</f>
        <v>34907.746112571003</v>
      </c>
      <c r="AE14" s="15">
        <f>SUM(AE11:AE13)</f>
        <v>34612.550000000003</v>
      </c>
    </row>
    <row r="15" spans="2:34">
      <c r="B15" s="30" t="s">
        <v>418</v>
      </c>
      <c r="C15" s="15">
        <f>C8</f>
        <v>38858</v>
      </c>
      <c r="D15" s="15">
        <f t="shared" ref="D15:AC15" si="5">D8</f>
        <v>39078.930845430004</v>
      </c>
      <c r="E15" s="15">
        <f t="shared" si="5"/>
        <v>38579.53</v>
      </c>
      <c r="F15" s="15">
        <f t="shared" si="5"/>
        <v>41205.587043359999</v>
      </c>
      <c r="G15" s="15">
        <f t="shared" si="5"/>
        <v>40932.9</v>
      </c>
      <c r="H15" s="15">
        <f t="shared" si="5"/>
        <v>42228</v>
      </c>
      <c r="I15" s="15">
        <f t="shared" si="5"/>
        <v>42110</v>
      </c>
      <c r="J15" s="15">
        <f t="shared" si="5"/>
        <v>44584</v>
      </c>
      <c r="K15" s="15">
        <f t="shared" si="5"/>
        <v>43261.716399999998</v>
      </c>
      <c r="L15" s="15">
        <f t="shared" si="5"/>
        <v>44081.85</v>
      </c>
      <c r="M15" s="15">
        <f t="shared" si="5"/>
        <v>44733.071499999998</v>
      </c>
      <c r="N15" s="15">
        <f t="shared" si="5"/>
        <v>48817.655912139999</v>
      </c>
      <c r="O15" s="15">
        <f t="shared" si="5"/>
        <v>42845</v>
      </c>
      <c r="P15" s="15">
        <f t="shared" si="5"/>
        <v>42256</v>
      </c>
      <c r="Q15" s="15">
        <f t="shared" si="5"/>
        <v>41715</v>
      </c>
      <c r="R15" s="15">
        <f t="shared" si="5"/>
        <v>46073.820000000007</v>
      </c>
      <c r="S15" s="15">
        <f t="shared" si="5"/>
        <v>45861</v>
      </c>
      <c r="T15" s="15">
        <f t="shared" si="5"/>
        <v>42757</v>
      </c>
      <c r="U15" s="15">
        <f t="shared" si="5"/>
        <v>42377</v>
      </c>
      <c r="V15" s="15">
        <f t="shared" si="5"/>
        <v>50338.253999999994</v>
      </c>
      <c r="W15" s="15">
        <f t="shared" si="5"/>
        <v>45278.97</v>
      </c>
      <c r="X15" s="15">
        <f t="shared" si="5"/>
        <v>45272</v>
      </c>
      <c r="Y15" s="15">
        <f t="shared" si="5"/>
        <v>46235</v>
      </c>
      <c r="Z15" s="15">
        <f t="shared" si="5"/>
        <v>48698.590000000004</v>
      </c>
      <c r="AA15" s="15">
        <f t="shared" si="5"/>
        <v>46712.37</v>
      </c>
      <c r="AB15" s="15">
        <f t="shared" si="5"/>
        <v>44774.32</v>
      </c>
      <c r="AC15" s="15">
        <f t="shared" si="5"/>
        <v>46068.67</v>
      </c>
      <c r="AD15" s="15">
        <f>Z15*(1+AD34)</f>
        <v>49039.480129999996</v>
      </c>
      <c r="AE15" s="15">
        <f>AA15*(1+AE34)</f>
        <v>46712.37</v>
      </c>
    </row>
    <row r="17" spans="2:41">
      <c r="B17" s="30" t="s">
        <v>460</v>
      </c>
      <c r="AN17" s="15" t="s">
        <v>463</v>
      </c>
      <c r="AO17" s="15" t="s">
        <v>462</v>
      </c>
    </row>
    <row r="18" spans="2:41">
      <c r="B18" s="15" t="s">
        <v>436</v>
      </c>
      <c r="AD18" s="15">
        <f>AD5-AD12</f>
        <v>1889.0789674289999</v>
      </c>
      <c r="AE18" s="15">
        <f>AE5-AE12</f>
        <v>4408.18</v>
      </c>
      <c r="AI18" s="328"/>
      <c r="AJ18" s="328"/>
      <c r="AM18" s="15" t="s">
        <v>468</v>
      </c>
      <c r="AN18" s="15">
        <v>46</v>
      </c>
      <c r="AO18" s="15">
        <v>92</v>
      </c>
    </row>
    <row r="19" spans="2:41">
      <c r="B19" s="15" t="s">
        <v>461</v>
      </c>
      <c r="AD19" s="15">
        <f>AD6-AD13</f>
        <v>258.17491999999993</v>
      </c>
      <c r="AE19" s="15">
        <f>AE6-AE13</f>
        <v>415.96000000000004</v>
      </c>
      <c r="AI19" s="328"/>
      <c r="AJ19" s="328"/>
      <c r="AM19" s="15" t="s">
        <v>465</v>
      </c>
      <c r="AN19" s="15">
        <f>AD15</f>
        <v>49039.480129999996</v>
      </c>
      <c r="AO19" s="15">
        <f>AN19</f>
        <v>49039.480129999996</v>
      </c>
    </row>
    <row r="20" spans="2:41">
      <c r="B20" s="15" t="s">
        <v>95</v>
      </c>
      <c r="AD20" s="15">
        <f>AD21-AD19-AD18</f>
        <v>131.26598257100386</v>
      </c>
      <c r="AE20" s="15">
        <f>AE21-AE19-AE18</f>
        <v>1756.3700000000017</v>
      </c>
      <c r="AM20" s="15" t="s">
        <v>464</v>
      </c>
      <c r="AN20" s="15">
        <f>AN21-AN19</f>
        <v>2278.5198700000037</v>
      </c>
      <c r="AO20" s="15">
        <f>AN20/46*92</f>
        <v>4557.0397400000074</v>
      </c>
    </row>
    <row r="21" spans="2:41">
      <c r="AD21" s="15">
        <f>AD8-AD15</f>
        <v>2278.5198700000037</v>
      </c>
      <c r="AE21" s="15">
        <f>AE8-AE15</f>
        <v>6580.510000000002</v>
      </c>
      <c r="AM21" s="15" t="s">
        <v>466</v>
      </c>
      <c r="AN21" s="15">
        <f>AD8</f>
        <v>51318</v>
      </c>
      <c r="AO21" s="15">
        <f>AO19+AO20</f>
        <v>53596.519870000004</v>
      </c>
    </row>
    <row r="22" spans="2:41">
      <c r="AM22" s="15" t="s">
        <v>467</v>
      </c>
      <c r="AN22" s="43">
        <f>AN20/AN19</f>
        <v>4.6462969508645237E-2</v>
      </c>
      <c r="AO22" s="43">
        <f>AO20/AO19</f>
        <v>9.2925939017290474E-2</v>
      </c>
    </row>
    <row r="23" spans="2:41">
      <c r="B23" s="15" t="s">
        <v>409</v>
      </c>
    </row>
    <row r="24" spans="2:41">
      <c r="B24" s="90" t="s">
        <v>405</v>
      </c>
      <c r="G24" s="43">
        <f t="shared" ref="G24:P27" si="6">G4/C4-1</f>
        <v>6.8145257897799238E-2</v>
      </c>
      <c r="H24" s="43">
        <f t="shared" si="6"/>
        <v>4.95282226923206E-2</v>
      </c>
      <c r="I24" s="43">
        <f t="shared" si="6"/>
        <v>3.1449483640252573E-2</v>
      </c>
      <c r="J24" s="43">
        <f t="shared" si="6"/>
        <v>4.8511944481516078E-2</v>
      </c>
      <c r="K24" s="43">
        <f t="shared" si="6"/>
        <v>-1.6997244296334313E-2</v>
      </c>
      <c r="L24" s="43">
        <f t="shared" si="6"/>
        <v>2.5147171743025387E-2</v>
      </c>
      <c r="M24" s="43">
        <f t="shared" si="6"/>
        <v>3.2045930270235168E-2</v>
      </c>
      <c r="N24" s="43">
        <f t="shared" si="6"/>
        <v>1.0956851015083036E-2</v>
      </c>
      <c r="O24" s="43">
        <f t="shared" si="6"/>
        <v>-1.1198743054774529E-2</v>
      </c>
      <c r="P24" s="43">
        <f t="shared" si="6"/>
        <v>-7.8209849572436152E-2</v>
      </c>
      <c r="Q24" s="43">
        <f t="shared" ref="Q24:Z27" si="7">Q4/M4-1</f>
        <v>-8.332552745633437E-2</v>
      </c>
      <c r="R24" s="43">
        <f t="shared" si="7"/>
        <v>-8.6728403513592789E-2</v>
      </c>
      <c r="S24" s="43">
        <f t="shared" si="7"/>
        <v>-3.2405881189424446E-2</v>
      </c>
      <c r="T24" s="43">
        <f t="shared" si="7"/>
        <v>-1.4829360780065026E-2</v>
      </c>
      <c r="U24" s="43">
        <f t="shared" si="7"/>
        <v>2.397506593143639E-4</v>
      </c>
      <c r="V24" s="43">
        <f t="shared" si="7"/>
        <v>1.9855632994588257E-2</v>
      </c>
      <c r="W24" s="43">
        <f t="shared" si="7"/>
        <v>-1.7186126537426349E-2</v>
      </c>
      <c r="X24" s="43">
        <f t="shared" si="7"/>
        <v>4.0896281531377365E-3</v>
      </c>
      <c r="Y24" s="43">
        <f t="shared" si="7"/>
        <v>-3.3063963840570532E-3</v>
      </c>
      <c r="Z24" s="43">
        <f t="shared" si="7"/>
        <v>-2.2601428472460716E-3</v>
      </c>
      <c r="AA24" s="43">
        <f t="shared" ref="AA24:AE27" si="8">AA4/W4-1</f>
        <v>1.4260967595107532E-2</v>
      </c>
      <c r="AB24" s="43">
        <f t="shared" si="8"/>
        <v>9.5139815860629806E-3</v>
      </c>
      <c r="AC24" s="43">
        <f t="shared" si="8"/>
        <v>7.0088609647569466E-3</v>
      </c>
      <c r="AD24" s="43">
        <f t="shared" si="8"/>
        <v>1.8318211824413844E-2</v>
      </c>
      <c r="AE24" s="43">
        <f t="shared" si="8"/>
        <v>3.6950298978568163E-2</v>
      </c>
      <c r="AF24" s="43"/>
      <c r="AH24" s="282">
        <f>AH4/AG4-1</f>
        <v>1.0248361238443859E-2</v>
      </c>
      <c r="AN24" s="15" t="s">
        <v>463</v>
      </c>
      <c r="AO24" s="15" t="s">
        <v>462</v>
      </c>
    </row>
    <row r="25" spans="2:41">
      <c r="B25" s="90" t="s">
        <v>66</v>
      </c>
      <c r="G25" s="43">
        <f t="shared" si="6"/>
        <v>0.84499089253187609</v>
      </c>
      <c r="H25" s="43">
        <f t="shared" si="6"/>
        <v>0.48338363927749528</v>
      </c>
      <c r="I25" s="43">
        <f t="shared" si="6"/>
        <v>0.26063697717987511</v>
      </c>
      <c r="J25" s="43">
        <f t="shared" si="6"/>
        <v>0.26778242677824271</v>
      </c>
      <c r="K25" s="43">
        <f t="shared" si="6"/>
        <v>0.27196169414552274</v>
      </c>
      <c r="L25" s="43">
        <f t="shared" si="6"/>
        <v>0.26158135283363815</v>
      </c>
      <c r="M25" s="43">
        <f t="shared" si="6"/>
        <v>0.32043867502238133</v>
      </c>
      <c r="N25" s="43">
        <f t="shared" si="6"/>
        <v>0.30253300330033017</v>
      </c>
      <c r="O25" s="43">
        <f t="shared" si="6"/>
        <v>0.27292625565637207</v>
      </c>
      <c r="P25" s="43">
        <f t="shared" si="6"/>
        <v>0.21941499960149824</v>
      </c>
      <c r="Q25" s="43">
        <f t="shared" si="7"/>
        <v>0.21022692602360782</v>
      </c>
      <c r="R25" s="43">
        <f t="shared" si="7"/>
        <v>0.17287970253441176</v>
      </c>
      <c r="S25" s="43">
        <f t="shared" si="7"/>
        <v>0.17012195121951224</v>
      </c>
      <c r="T25" s="43">
        <f t="shared" si="7"/>
        <v>0.2109328579916816</v>
      </c>
      <c r="U25" s="43">
        <f t="shared" si="7"/>
        <v>0.22633053221288524</v>
      </c>
      <c r="V25" s="43">
        <f t="shared" si="7"/>
        <v>0.2368072845500353</v>
      </c>
      <c r="W25" s="43">
        <f t="shared" si="7"/>
        <v>0.27017196456487746</v>
      </c>
      <c r="X25" s="43">
        <f t="shared" si="7"/>
        <v>0.22031403336604516</v>
      </c>
      <c r="Y25" s="43">
        <f t="shared" si="7"/>
        <v>0.1608497030607583</v>
      </c>
      <c r="Z25" s="43">
        <f t="shared" si="7"/>
        <v>0.134591165777316</v>
      </c>
      <c r="AA25" s="43">
        <f t="shared" si="8"/>
        <v>0.11162439588752227</v>
      </c>
      <c r="AB25" s="43">
        <f t="shared" si="8"/>
        <v>0.14947728186570175</v>
      </c>
      <c r="AC25" s="43">
        <f t="shared" si="8"/>
        <v>0.18896147337767122</v>
      </c>
      <c r="AD25" s="43">
        <f t="shared" si="8"/>
        <v>0.93704928874115057</v>
      </c>
      <c r="AE25" s="43">
        <f t="shared" si="8"/>
        <v>1.6269108409545532</v>
      </c>
      <c r="AF25" s="43"/>
      <c r="AH25" s="282">
        <f>AH5/AG5-1</f>
        <v>0.15055802913646121</v>
      </c>
    </row>
    <row r="26" spans="2:41">
      <c r="B26" s="90" t="s">
        <v>372</v>
      </c>
      <c r="G26" s="43">
        <f t="shared" si="6"/>
        <v>-0.42088805503439652</v>
      </c>
      <c r="H26" s="43">
        <f t="shared" si="6"/>
        <v>-0.31754039960405533</v>
      </c>
      <c r="I26" s="43">
        <f t="shared" si="6"/>
        <v>-0.29917174842996264</v>
      </c>
      <c r="J26" s="43">
        <f t="shared" si="6"/>
        <v>-0.37908496732026142</v>
      </c>
      <c r="K26" s="43">
        <f t="shared" si="6"/>
        <v>0.16451403887688976</v>
      </c>
      <c r="L26" s="43">
        <f t="shared" si="6"/>
        <v>-2.8986547085201764E-2</v>
      </c>
      <c r="M26" s="43">
        <f t="shared" si="6"/>
        <v>-1.683463203463198E-2</v>
      </c>
      <c r="N26" s="43">
        <f t="shared" si="6"/>
        <v>0.16042105263157902</v>
      </c>
      <c r="O26" s="43">
        <f t="shared" si="6"/>
        <v>3.4924049928594103E-2</v>
      </c>
      <c r="P26" s="43">
        <f t="shared" si="6"/>
        <v>-1.5406214209184643E-2</v>
      </c>
      <c r="Q26" s="43">
        <f t="shared" si="7"/>
        <v>1.0958508431112124E-2</v>
      </c>
      <c r="R26" s="43">
        <f t="shared" si="7"/>
        <v>8.5350969784931952E-3</v>
      </c>
      <c r="S26" s="43">
        <f t="shared" si="7"/>
        <v>3.4946236559139754E-2</v>
      </c>
      <c r="T26" s="43">
        <f t="shared" si="7"/>
        <v>0.14165103189493444</v>
      </c>
      <c r="U26" s="43">
        <f t="shared" si="7"/>
        <v>0.22212543554006969</v>
      </c>
      <c r="V26" s="43">
        <f t="shared" si="7"/>
        <v>0.23916794086623772</v>
      </c>
      <c r="W26" s="43">
        <f t="shared" si="7"/>
        <v>0.28670995670995669</v>
      </c>
      <c r="X26" s="43">
        <f t="shared" si="7"/>
        <v>0.30484798685291703</v>
      </c>
      <c r="Y26" s="43">
        <f t="shared" si="7"/>
        <v>5.5923022095509589E-2</v>
      </c>
      <c r="Z26" s="43">
        <f t="shared" si="7"/>
        <v>0.13344198905964411</v>
      </c>
      <c r="AA26" s="43">
        <f t="shared" si="8"/>
        <v>5.2363489553544307E-2</v>
      </c>
      <c r="AB26" s="43">
        <f t="shared" si="8"/>
        <v>-2.3431989924433294E-2</v>
      </c>
      <c r="AC26" s="43">
        <f t="shared" si="8"/>
        <v>0.17972810605753775</v>
      </c>
      <c r="AD26" s="43">
        <f t="shared" si="8"/>
        <v>0.13930093379596209</v>
      </c>
      <c r="AE26" s="43">
        <f t="shared" si="8"/>
        <v>0.26596418089861062</v>
      </c>
      <c r="AF26" s="43"/>
      <c r="AH26" s="282">
        <f>AH6/AG6-1</f>
        <v>6.736090227214353E-2</v>
      </c>
      <c r="AM26" s="15" t="s">
        <v>447</v>
      </c>
    </row>
    <row r="27" spans="2:41">
      <c r="B27" s="30" t="s">
        <v>404</v>
      </c>
      <c r="G27" s="43">
        <f t="shared" si="6"/>
        <v>5.6848616247927586E-2</v>
      </c>
      <c r="H27" s="43">
        <f t="shared" si="6"/>
        <v>4.0776038765260481E-2</v>
      </c>
      <c r="I27" s="43">
        <f t="shared" si="6"/>
        <v>2.0909951391696158E-2</v>
      </c>
      <c r="J27" s="43">
        <f t="shared" si="6"/>
        <v>3.2872343687712746E-2</v>
      </c>
      <c r="K27" s="43">
        <f t="shared" si="6"/>
        <v>-3.0995263523095895E-3</v>
      </c>
      <c r="L27" s="43">
        <f t="shared" si="6"/>
        <v>3.1103573989959221E-2</v>
      </c>
      <c r="M27" s="43">
        <f t="shared" si="6"/>
        <v>4.006420896963836E-2</v>
      </c>
      <c r="N27" s="43">
        <f t="shared" si="6"/>
        <v>2.6085562449900568E-2</v>
      </c>
      <c r="O27" s="43">
        <f t="shared" si="6"/>
        <v>1.3842040947507073E-3</v>
      </c>
      <c r="P27" s="43">
        <f t="shared" si="6"/>
        <v>-6.433443414476514E-2</v>
      </c>
      <c r="Q27" s="43">
        <f t="shared" si="7"/>
        <v>-6.7654871253018167E-2</v>
      </c>
      <c r="R27" s="43">
        <f t="shared" si="7"/>
        <v>-7.1527855738327206E-2</v>
      </c>
      <c r="S27" s="43">
        <f t="shared" si="7"/>
        <v>-2.0096705953460248E-2</v>
      </c>
      <c r="T27" s="43">
        <f t="shared" si="7"/>
        <v>2.1062412885239912E-3</v>
      </c>
      <c r="U27" s="43">
        <f t="shared" si="7"/>
        <v>2.075941487706201E-2</v>
      </c>
      <c r="V27" s="43">
        <f t="shared" si="7"/>
        <v>4.0732301386870118E-2</v>
      </c>
      <c r="W27" s="43">
        <f t="shared" si="7"/>
        <v>1.0645489591364798E-2</v>
      </c>
      <c r="X27" s="43">
        <f t="shared" si="7"/>
        <v>2.9054492628195261E-2</v>
      </c>
      <c r="Y27" s="43">
        <f t="shared" si="7"/>
        <v>1.0153367686068782E-2</v>
      </c>
      <c r="Z27" s="43">
        <f t="shared" si="7"/>
        <v>1.3282190402615912E-2</v>
      </c>
      <c r="AA27" s="43">
        <f t="shared" si="8"/>
        <v>2.3230876363816044E-2</v>
      </c>
      <c r="AB27" s="43">
        <f t="shared" si="8"/>
        <v>1.8307452016940617E-2</v>
      </c>
      <c r="AC27" s="43">
        <f t="shared" si="8"/>
        <v>2.8688198007847943E-2</v>
      </c>
      <c r="AD27" s="43">
        <f t="shared" si="8"/>
        <v>9.5000085696943737E-2</v>
      </c>
      <c r="AE27" s="43">
        <f t="shared" si="8"/>
        <v>0.17611013657025376</v>
      </c>
      <c r="AF27" s="43"/>
      <c r="AH27" s="282">
        <f>AH7/AG7-1</f>
        <v>2.3401104793696614E-2</v>
      </c>
      <c r="AM27" s="15" t="s">
        <v>436</v>
      </c>
      <c r="AN27" s="15">
        <f>AD18</f>
        <v>1889.0789674289999</v>
      </c>
      <c r="AO27" s="15">
        <f>AN27/46*92</f>
        <v>3778.1579348579999</v>
      </c>
    </row>
    <row r="28" spans="2:41">
      <c r="B28" s="30"/>
      <c r="AM28" s="15" t="s">
        <v>461</v>
      </c>
      <c r="AN28" s="15">
        <f>AD19</f>
        <v>258.17491999999993</v>
      </c>
      <c r="AO28" s="15">
        <f>AN28/46*92</f>
        <v>516.34983999999986</v>
      </c>
    </row>
    <row r="29" spans="2:41">
      <c r="B29" s="15" t="s">
        <v>451</v>
      </c>
      <c r="AM29" s="15" t="s">
        <v>95</v>
      </c>
      <c r="AN29" s="15">
        <f>AD20</f>
        <v>131.26598257100386</v>
      </c>
      <c r="AO29" s="15">
        <f>AN29/46*92</f>
        <v>262.53196514200772</v>
      </c>
    </row>
    <row r="30" spans="2:41">
      <c r="B30" s="90" t="s">
        <v>405</v>
      </c>
      <c r="AD30" s="129">
        <f>AD24</f>
        <v>1.8318211824413844E-2</v>
      </c>
      <c r="AE30" s="129">
        <f>AE24</f>
        <v>3.6950298978568163E-2</v>
      </c>
      <c r="AF30" s="129"/>
    </row>
    <row r="31" spans="2:41">
      <c r="B31" s="90" t="s">
        <v>66</v>
      </c>
      <c r="AD31" s="324">
        <v>0.21</v>
      </c>
      <c r="AE31" s="324"/>
      <c r="AF31" s="324"/>
      <c r="AM31" s="15" t="s">
        <v>470</v>
      </c>
      <c r="AN31" s="15">
        <f>AD12</f>
        <v>3143.9210325710001</v>
      </c>
      <c r="AO31" s="15">
        <f>AN31</f>
        <v>3143.9210325710001</v>
      </c>
    </row>
    <row r="32" spans="2:41">
      <c r="B32" s="90" t="s">
        <v>372</v>
      </c>
      <c r="AD32" s="325">
        <v>-1.0999999999999999E-2</v>
      </c>
      <c r="AE32" s="325"/>
      <c r="AF32" s="325"/>
      <c r="AM32" s="15" t="s">
        <v>461</v>
      </c>
      <c r="AN32" s="15">
        <f>AD13</f>
        <v>1698.8250800000001</v>
      </c>
      <c r="AO32" s="15">
        <f>AN32</f>
        <v>1698.8250800000001</v>
      </c>
    </row>
    <row r="33" spans="2:41">
      <c r="B33" s="30" t="s">
        <v>404</v>
      </c>
      <c r="AD33" s="327">
        <v>3.1E-2</v>
      </c>
      <c r="AE33" s="327"/>
      <c r="AF33" s="327"/>
    </row>
    <row r="34" spans="2:41">
      <c r="B34" s="30" t="s">
        <v>418</v>
      </c>
      <c r="AD34" s="327">
        <v>7.0000000000000001E-3</v>
      </c>
      <c r="AE34" s="327"/>
      <c r="AF34" s="327"/>
      <c r="AM34" s="15" t="s">
        <v>471</v>
      </c>
    </row>
    <row r="35" spans="2:41">
      <c r="B35" s="30"/>
      <c r="AM35" s="15" t="s">
        <v>470</v>
      </c>
      <c r="AN35" s="43">
        <f>AN27/AN31</f>
        <v>0.60086718077781054</v>
      </c>
      <c r="AO35" s="43">
        <f>AO27/AO31</f>
        <v>1.2017343615556211</v>
      </c>
    </row>
    <row r="36" spans="2:41">
      <c r="B36" s="15" t="s">
        <v>408</v>
      </c>
      <c r="AM36" s="15" t="s">
        <v>461</v>
      </c>
      <c r="AN36" s="43">
        <f>AN28/AN32</f>
        <v>0.15197263275628115</v>
      </c>
      <c r="AO36" s="43">
        <f>AO28/AO32</f>
        <v>0.30394526551256229</v>
      </c>
    </row>
    <row r="37" spans="2:41">
      <c r="B37" s="90" t="s">
        <v>405</v>
      </c>
      <c r="AG37" s="282">
        <f t="shared" ref="AG37:AH40" si="9">AG4/AG$7</f>
        <v>0.87880043769138161</v>
      </c>
      <c r="AH37" s="282">
        <f t="shared" si="9"/>
        <v>0.86750610085799629</v>
      </c>
    </row>
    <row r="38" spans="2:41">
      <c r="B38" s="90" t="s">
        <v>66</v>
      </c>
      <c r="AG38" s="282">
        <f t="shared" si="9"/>
        <v>7.5262835610270792E-2</v>
      </c>
      <c r="AH38" s="282">
        <f t="shared" si="9"/>
        <v>8.4614194181890034E-2</v>
      </c>
    </row>
    <row r="39" spans="2:41">
      <c r="B39" s="90" t="s">
        <v>372</v>
      </c>
      <c r="AG39" s="282">
        <f t="shared" si="9"/>
        <v>4.5926645360094324E-2</v>
      </c>
      <c r="AH39" s="282">
        <f t="shared" si="9"/>
        <v>4.7899406596561021E-2</v>
      </c>
    </row>
    <row r="40" spans="2:41">
      <c r="B40" s="30" t="s">
        <v>404</v>
      </c>
      <c r="AG40" s="282">
        <f t="shared" si="9"/>
        <v>1</v>
      </c>
      <c r="AH40" s="282">
        <f t="shared" si="9"/>
        <v>1</v>
      </c>
    </row>
    <row r="42" spans="2:41">
      <c r="B42" s="30" t="s">
        <v>454</v>
      </c>
    </row>
    <row r="43" spans="2:41">
      <c r="B43" s="90" t="s">
        <v>405</v>
      </c>
      <c r="G43" s="15">
        <f t="shared" ref="G43:P46" si="10">G11-C11</f>
        <v>1991</v>
      </c>
      <c r="H43" s="15">
        <f t="shared" si="10"/>
        <v>1475</v>
      </c>
      <c r="I43" s="15">
        <f t="shared" si="10"/>
        <v>941</v>
      </c>
      <c r="J43" s="15">
        <f t="shared" si="10"/>
        <v>1454</v>
      </c>
      <c r="K43" s="15">
        <f t="shared" si="10"/>
        <v>-530.45000000000073</v>
      </c>
      <c r="L43" s="15">
        <f t="shared" si="10"/>
        <v>786</v>
      </c>
      <c r="M43" s="15">
        <f t="shared" si="10"/>
        <v>989.00149999999849</v>
      </c>
      <c r="N43" s="15">
        <f t="shared" si="10"/>
        <v>344.33000000000175</v>
      </c>
      <c r="O43" s="15">
        <f t="shared" si="10"/>
        <v>-343.54999999999927</v>
      </c>
      <c r="P43" s="15">
        <f t="shared" si="10"/>
        <v>-2506</v>
      </c>
      <c r="Q43" s="15">
        <f t="shared" ref="Q43:Z46" si="11">Q11-M11</f>
        <v>-2654.0014999999985</v>
      </c>
      <c r="R43" s="15">
        <f t="shared" si="11"/>
        <v>-2755.3900000000031</v>
      </c>
      <c r="S43" s="15">
        <f t="shared" si="11"/>
        <v>-983</v>
      </c>
      <c r="T43" s="15">
        <f t="shared" si="11"/>
        <v>-438</v>
      </c>
      <c r="U43" s="15">
        <f t="shared" si="11"/>
        <v>7</v>
      </c>
      <c r="V43" s="15">
        <f t="shared" si="11"/>
        <v>576.11000000000058</v>
      </c>
      <c r="W43" s="15">
        <f t="shared" si="11"/>
        <v>-504.43000000000029</v>
      </c>
      <c r="X43" s="15">
        <f t="shared" si="11"/>
        <v>119</v>
      </c>
      <c r="Y43" s="15">
        <f t="shared" si="11"/>
        <v>-96.56000000000131</v>
      </c>
      <c r="Z43" s="15">
        <f t="shared" si="11"/>
        <v>-66.880000000001019</v>
      </c>
      <c r="AA43" s="15">
        <f t="shared" ref="AA43:AE46" si="12">AA11-W11</f>
        <v>411.38000000000102</v>
      </c>
      <c r="AB43" s="15">
        <f t="shared" si="12"/>
        <v>277.97000000000116</v>
      </c>
      <c r="AC43" s="15">
        <f t="shared" si="12"/>
        <v>204.01000000000204</v>
      </c>
      <c r="AD43" s="15">
        <f t="shared" si="12"/>
        <v>540.83000000000175</v>
      </c>
      <c r="AE43" s="15">
        <f t="shared" si="12"/>
        <v>1081.0900000000001</v>
      </c>
    </row>
    <row r="44" spans="2:41">
      <c r="B44" s="90" t="s">
        <v>66</v>
      </c>
      <c r="G44" s="15">
        <f t="shared" si="10"/>
        <v>463.9</v>
      </c>
      <c r="H44" s="15">
        <f t="shared" si="10"/>
        <v>356.49692188000029</v>
      </c>
      <c r="I44" s="15">
        <f t="shared" si="10"/>
        <v>230.94000000000005</v>
      </c>
      <c r="J44" s="15">
        <f t="shared" si="10"/>
        <v>256</v>
      </c>
      <c r="K44" s="15">
        <f t="shared" si="10"/>
        <v>275.46999999999991</v>
      </c>
      <c r="L44" s="15">
        <f t="shared" si="10"/>
        <v>286.17000000000007</v>
      </c>
      <c r="M44" s="15">
        <f t="shared" si="10"/>
        <v>357.93000000000006</v>
      </c>
      <c r="N44" s="15">
        <f t="shared" si="10"/>
        <v>366.67000000000007</v>
      </c>
      <c r="O44" s="15">
        <f t="shared" si="10"/>
        <v>351.63000000000011</v>
      </c>
      <c r="P44" s="15">
        <f t="shared" si="10"/>
        <v>302.82999999999993</v>
      </c>
      <c r="Q44" s="15">
        <f t="shared" si="11"/>
        <v>310.06999999999994</v>
      </c>
      <c r="R44" s="15">
        <f t="shared" si="11"/>
        <v>272.91999999999985</v>
      </c>
      <c r="S44" s="15">
        <f t="shared" si="11"/>
        <v>279</v>
      </c>
      <c r="T44" s="15">
        <f t="shared" si="11"/>
        <v>355</v>
      </c>
      <c r="U44" s="15">
        <f t="shared" si="11"/>
        <v>404</v>
      </c>
      <c r="V44" s="15">
        <f t="shared" si="11"/>
        <v>438.47</v>
      </c>
      <c r="W44" s="15">
        <f t="shared" si="11"/>
        <v>518.46</v>
      </c>
      <c r="X44" s="15">
        <f t="shared" si="11"/>
        <v>449</v>
      </c>
      <c r="Y44" s="15">
        <f t="shared" si="11"/>
        <v>352.09999999999991</v>
      </c>
      <c r="Z44" s="15">
        <f t="shared" si="11"/>
        <v>308.22184510000034</v>
      </c>
      <c r="AA44" s="15">
        <f t="shared" si="12"/>
        <v>272.07999999999993</v>
      </c>
      <c r="AB44" s="15">
        <f t="shared" si="12"/>
        <v>371.75</v>
      </c>
      <c r="AC44" s="15">
        <f t="shared" si="12"/>
        <v>480.17000000000007</v>
      </c>
      <c r="AD44" s="15">
        <f t="shared" si="12"/>
        <v>545.63918747099979</v>
      </c>
      <c r="AE44" s="15">
        <f t="shared" si="12"/>
        <v>0</v>
      </c>
    </row>
    <row r="45" spans="2:41">
      <c r="B45" s="90" t="s">
        <v>372</v>
      </c>
      <c r="G45" s="15">
        <f t="shared" si="10"/>
        <v>-673</v>
      </c>
      <c r="H45" s="15">
        <f t="shared" si="10"/>
        <v>-518.79634392000207</v>
      </c>
      <c r="I45" s="15">
        <f t="shared" si="10"/>
        <v>-493.04999999999995</v>
      </c>
      <c r="J45" s="15">
        <f t="shared" si="10"/>
        <v>-638</v>
      </c>
      <c r="K45" s="15">
        <f t="shared" si="10"/>
        <v>152.33999999999992</v>
      </c>
      <c r="L45" s="15">
        <f t="shared" si="10"/>
        <v>-32.319999999999936</v>
      </c>
      <c r="M45" s="15">
        <f t="shared" si="10"/>
        <v>-19.44399999999996</v>
      </c>
      <c r="N45" s="15">
        <f t="shared" si="10"/>
        <v>167.6400000000001</v>
      </c>
      <c r="O45" s="15">
        <f t="shared" si="10"/>
        <v>37.660000000000082</v>
      </c>
      <c r="P45" s="15">
        <f t="shared" si="10"/>
        <v>-16.680000000000064</v>
      </c>
      <c r="Q45" s="15">
        <f t="shared" si="11"/>
        <v>12.44399999999996</v>
      </c>
      <c r="R45" s="15">
        <f t="shared" si="11"/>
        <v>10.349999999999909</v>
      </c>
      <c r="S45" s="15">
        <f t="shared" si="11"/>
        <v>39</v>
      </c>
      <c r="T45" s="15">
        <f t="shared" si="11"/>
        <v>151</v>
      </c>
      <c r="U45" s="15">
        <f t="shared" si="11"/>
        <v>255</v>
      </c>
      <c r="V45" s="15">
        <f t="shared" si="11"/>
        <v>292.5</v>
      </c>
      <c r="W45" s="15">
        <f t="shared" si="11"/>
        <v>331.15000000000009</v>
      </c>
      <c r="X45" s="15">
        <f t="shared" si="11"/>
        <v>371</v>
      </c>
      <c r="Y45" s="15">
        <f t="shared" si="11"/>
        <v>78.460000000000036</v>
      </c>
      <c r="Z45" s="15">
        <f t="shared" si="11"/>
        <v>202.23000000000002</v>
      </c>
      <c r="AA45" s="15">
        <f t="shared" si="12"/>
        <v>77.819999999999936</v>
      </c>
      <c r="AB45" s="15">
        <f t="shared" si="12"/>
        <v>-37.210000000000036</v>
      </c>
      <c r="AC45" s="15">
        <f t="shared" si="12"/>
        <v>266.26</v>
      </c>
      <c r="AD45" s="15">
        <f t="shared" si="12"/>
        <v>-18.894919999999956</v>
      </c>
      <c r="AE45" s="15">
        <f t="shared" si="12"/>
        <v>0</v>
      </c>
    </row>
    <row r="46" spans="2:41">
      <c r="G46" s="15">
        <f t="shared" si="10"/>
        <v>1783</v>
      </c>
      <c r="H46" s="15">
        <f t="shared" si="10"/>
        <v>1311.069154569992</v>
      </c>
      <c r="I46" s="15">
        <f t="shared" si="10"/>
        <v>678.63999999999942</v>
      </c>
      <c r="J46" s="15">
        <f t="shared" si="10"/>
        <v>1072</v>
      </c>
      <c r="K46" s="15">
        <f t="shared" si="10"/>
        <v>-102.74000000000524</v>
      </c>
      <c r="L46" s="15">
        <f t="shared" si="10"/>
        <v>1040.8499999999985</v>
      </c>
      <c r="M46" s="15">
        <f t="shared" si="10"/>
        <v>1327.4874999999956</v>
      </c>
      <c r="N46" s="15">
        <f t="shared" si="10"/>
        <v>878.63999999999942</v>
      </c>
      <c r="O46" s="15">
        <f t="shared" si="10"/>
        <v>45.740000000005239</v>
      </c>
      <c r="P46" s="15">
        <f t="shared" si="10"/>
        <v>-2219.8499999999985</v>
      </c>
      <c r="Q46" s="15">
        <f t="shared" si="11"/>
        <v>-2331.4874999999956</v>
      </c>
      <c r="R46" s="15">
        <f t="shared" si="11"/>
        <v>-2472.119999999999</v>
      </c>
      <c r="S46" s="15">
        <f t="shared" si="11"/>
        <v>-665</v>
      </c>
      <c r="T46" s="15">
        <f t="shared" si="11"/>
        <v>68</v>
      </c>
      <c r="U46" s="15">
        <f t="shared" si="11"/>
        <v>667</v>
      </c>
      <c r="V46" s="15">
        <f t="shared" si="11"/>
        <v>1307.0799999999981</v>
      </c>
      <c r="W46" s="15">
        <f t="shared" si="11"/>
        <v>345.18000000000029</v>
      </c>
      <c r="X46" s="15">
        <f t="shared" si="11"/>
        <v>940</v>
      </c>
      <c r="Y46" s="15">
        <f t="shared" si="11"/>
        <v>333</v>
      </c>
      <c r="Z46" s="15">
        <f t="shared" si="11"/>
        <v>443.58000000000175</v>
      </c>
      <c r="AA46" s="15">
        <f t="shared" si="12"/>
        <v>761.27999999999884</v>
      </c>
      <c r="AB46" s="15">
        <f t="shared" si="12"/>
        <v>609.51000000000204</v>
      </c>
      <c r="AC46" s="15">
        <f t="shared" si="12"/>
        <v>950.44000000000233</v>
      </c>
      <c r="AD46" s="15">
        <f t="shared" si="12"/>
        <v>1067.566112571003</v>
      </c>
      <c r="AE46" s="15">
        <f t="shared" si="12"/>
        <v>1081.0900000000038</v>
      </c>
    </row>
    <row r="48" spans="2:41">
      <c r="B48" s="30" t="s">
        <v>385</v>
      </c>
      <c r="C48" s="15">
        <f>'Reported Group Highlights'!R63</f>
        <v>17347</v>
      </c>
      <c r="D48" s="15">
        <f>'Reported Group Highlights'!S63</f>
        <v>17108</v>
      </c>
      <c r="E48" s="15">
        <f>'Reported Group Highlights'!T63</f>
        <v>17589</v>
      </c>
      <c r="F48" s="15">
        <f>'Reported Group Highlights'!U63</f>
        <v>18454</v>
      </c>
      <c r="G48" s="15">
        <f>'Reported Group Highlights'!V63</f>
        <v>18905</v>
      </c>
      <c r="H48" s="15">
        <f>'Reported Group Highlights'!W63</f>
        <v>18998</v>
      </c>
      <c r="I48" s="15">
        <f>'Reported Group Highlights'!X63</f>
        <v>17817</v>
      </c>
      <c r="J48" s="15">
        <f>'Reported Group Highlights'!Y63</f>
        <v>18071</v>
      </c>
      <c r="K48" s="15">
        <f>'Reported Group Highlights'!Z63</f>
        <v>18868</v>
      </c>
      <c r="L48" s="15">
        <f>'Reported Group Highlights'!AA63</f>
        <v>19117</v>
      </c>
      <c r="M48" s="15">
        <f>'Reported Group Highlights'!AB63</f>
        <v>21135</v>
      </c>
      <c r="N48" s="15">
        <f>'Reported Group Highlights'!AC63</f>
        <v>19366</v>
      </c>
      <c r="O48" s="15">
        <f>'Reported Group Highlights'!AD63</f>
        <v>22777</v>
      </c>
      <c r="P48" s="15">
        <f>'Reported Group Highlights'!AE63</f>
        <v>22297</v>
      </c>
      <c r="Q48" s="15">
        <f>'Reported Group Highlights'!AF63</f>
        <v>22091</v>
      </c>
      <c r="R48" s="15">
        <f>'Reported Group Highlights'!AG63</f>
        <v>22234</v>
      </c>
      <c r="S48" s="15">
        <f>'Reported Group Highlights'!AH63</f>
        <v>22580</v>
      </c>
      <c r="T48" s="15">
        <f>'Reported Group Highlights'!AI63</f>
        <v>23006</v>
      </c>
      <c r="U48" s="15">
        <f>'Reported Group Highlights'!AJ63</f>
        <v>22888</v>
      </c>
      <c r="V48" s="15">
        <f>'Reported Group Highlights'!AK63</f>
        <v>22934</v>
      </c>
      <c r="W48" s="15">
        <f>'Reported Group Highlights'!AL63</f>
        <v>22404</v>
      </c>
      <c r="X48" s="15">
        <f>'Reported Group Highlights'!AM63</f>
        <v>22353</v>
      </c>
      <c r="Y48" s="15">
        <f>'Reported Group Highlights'!AN63</f>
        <v>22091</v>
      </c>
      <c r="Z48" s="15">
        <f>'Reported Group Highlights'!AO63</f>
        <v>22892</v>
      </c>
      <c r="AA48" s="15">
        <f>'Reported Group Highlights'!AP63</f>
        <v>22561</v>
      </c>
      <c r="AB48" s="15">
        <f>'Reported Group Highlights'!AQ63</f>
        <v>23317</v>
      </c>
      <c r="AC48" s="15">
        <f>'Reported Group Highlights'!AR63</f>
        <v>23610</v>
      </c>
      <c r="AD48" s="15">
        <f>'Reported Group Highlights'!AS63</f>
        <v>23945</v>
      </c>
      <c r="AE48" s="15">
        <f>'Reported Group Highlights'!AT63</f>
        <v>27769</v>
      </c>
    </row>
    <row r="49" spans="2:32">
      <c r="B49" s="15" t="s">
        <v>409</v>
      </c>
      <c r="G49" s="43">
        <f>IFERROR(G48/C48-1,"")</f>
        <v>8.9813800657174259E-2</v>
      </c>
      <c r="H49" s="43">
        <f t="shared" ref="H49:AE49" si="13">IFERROR(H48/D48-1,"")</f>
        <v>0.11047463175122751</v>
      </c>
      <c r="I49" s="43">
        <f t="shared" si="13"/>
        <v>1.2962647108988534E-2</v>
      </c>
      <c r="J49" s="43">
        <f t="shared" si="13"/>
        <v>-2.0754308009103717E-2</v>
      </c>
      <c r="K49" s="43">
        <f t="shared" si="13"/>
        <v>-1.9571541920127E-3</v>
      </c>
      <c r="L49" s="43">
        <f t="shared" si="13"/>
        <v>6.2638172439204443E-3</v>
      </c>
      <c r="M49" s="43">
        <f t="shared" si="13"/>
        <v>0.1862266374810575</v>
      </c>
      <c r="N49" s="43">
        <f t="shared" si="13"/>
        <v>7.1661778540202503E-2</v>
      </c>
      <c r="O49" s="43">
        <f t="shared" si="13"/>
        <v>0.20717617129531485</v>
      </c>
      <c r="P49" s="43">
        <f t="shared" si="13"/>
        <v>0.16634409164617869</v>
      </c>
      <c r="Q49" s="43">
        <f t="shared" si="13"/>
        <v>4.5233025786609815E-2</v>
      </c>
      <c r="R49" s="43">
        <f t="shared" si="13"/>
        <v>0.14809459878136932</v>
      </c>
      <c r="S49" s="43">
        <f t="shared" si="13"/>
        <v>-8.649075822101282E-3</v>
      </c>
      <c r="T49" s="43">
        <f t="shared" si="13"/>
        <v>3.1797999730905468E-2</v>
      </c>
      <c r="U49" s="43">
        <f t="shared" si="13"/>
        <v>3.6078040831107661E-2</v>
      </c>
      <c r="V49" s="43">
        <f t="shared" si="13"/>
        <v>3.1483313843662764E-2</v>
      </c>
      <c r="W49" s="43">
        <f t="shared" si="13"/>
        <v>-7.7945084145261134E-3</v>
      </c>
      <c r="X49" s="43">
        <f t="shared" si="13"/>
        <v>-2.8383899852212457E-2</v>
      </c>
      <c r="Y49" s="43">
        <f t="shared" si="13"/>
        <v>-3.4821740650122335E-2</v>
      </c>
      <c r="Z49" s="43">
        <f t="shared" si="13"/>
        <v>-1.8313421121478601E-3</v>
      </c>
      <c r="AA49" s="43">
        <f t="shared" si="13"/>
        <v>7.0076772004998844E-3</v>
      </c>
      <c r="AB49" s="43">
        <f t="shared" si="13"/>
        <v>4.312620229946762E-2</v>
      </c>
      <c r="AC49" s="43">
        <f t="shared" si="13"/>
        <v>6.8761033905210267E-2</v>
      </c>
      <c r="AD49" s="43">
        <f t="shared" si="13"/>
        <v>4.5998602131749111E-2</v>
      </c>
      <c r="AE49" s="43">
        <f t="shared" si="13"/>
        <v>0.23084083152342538</v>
      </c>
      <c r="AF49" s="43"/>
    </row>
    <row r="50" spans="2:32">
      <c r="B50" s="15" t="s">
        <v>458</v>
      </c>
      <c r="C50" s="43">
        <f>C48/C8</f>
        <v>0.44642029955221574</v>
      </c>
      <c r="D50" s="43">
        <f t="shared" ref="D50:F50" si="14">D48/D8</f>
        <v>0.43778065647874947</v>
      </c>
      <c r="E50" s="43">
        <f t="shared" si="14"/>
        <v>0.45591535200143707</v>
      </c>
      <c r="F50" s="43">
        <f t="shared" si="14"/>
        <v>0.44785188912807244</v>
      </c>
      <c r="G50" s="43">
        <f>G48/G8</f>
        <v>0.46185342352972791</v>
      </c>
      <c r="H50" s="43">
        <f t="shared" ref="H50:AD50" si="15">H48/H8</f>
        <v>0.44989106753812635</v>
      </c>
      <c r="I50" s="43">
        <f t="shared" si="15"/>
        <v>0.42310615055806222</v>
      </c>
      <c r="J50" s="43">
        <f t="shared" si="15"/>
        <v>0.40532478019020274</v>
      </c>
      <c r="K50" s="43">
        <f t="shared" si="15"/>
        <v>0.43613618621937067</v>
      </c>
      <c r="L50" s="43">
        <f t="shared" si="15"/>
        <v>0.43367054694846069</v>
      </c>
      <c r="M50" s="43">
        <f t="shared" si="15"/>
        <v>0.47246923341715985</v>
      </c>
      <c r="N50" s="43">
        <f t="shared" si="15"/>
        <v>0.39670073538258632</v>
      </c>
      <c r="O50" s="43">
        <f t="shared" si="15"/>
        <v>0.53161395728789829</v>
      </c>
      <c r="P50" s="43">
        <f t="shared" si="15"/>
        <v>0.52766471033699358</v>
      </c>
      <c r="Q50" s="43">
        <f t="shared" si="15"/>
        <v>0.52956969914898722</v>
      </c>
      <c r="R50" s="43">
        <f t="shared" si="15"/>
        <v>0.48257340068611626</v>
      </c>
      <c r="S50" s="43">
        <f t="shared" si="15"/>
        <v>0.4923573406598199</v>
      </c>
      <c r="T50" s="43">
        <f t="shared" si="15"/>
        <v>0.53806394274621694</v>
      </c>
      <c r="U50" s="43">
        <f t="shared" si="15"/>
        <v>0.54010430186185898</v>
      </c>
      <c r="V50" s="43">
        <f t="shared" si="15"/>
        <v>0.45559784413658849</v>
      </c>
      <c r="W50" s="43">
        <f t="shared" si="15"/>
        <v>0.49479924123715713</v>
      </c>
      <c r="X50" s="43">
        <f t="shared" si="15"/>
        <v>0.4937488955645874</v>
      </c>
      <c r="Y50" s="43">
        <f t="shared" si="15"/>
        <v>0.47779820482318591</v>
      </c>
      <c r="Z50" s="43">
        <f t="shared" si="15"/>
        <v>0.47007521162317017</v>
      </c>
      <c r="AA50" s="43">
        <f t="shared" si="15"/>
        <v>0.48297699303203839</v>
      </c>
      <c r="AB50" s="43">
        <f t="shared" si="15"/>
        <v>0.52076726123367145</v>
      </c>
      <c r="AC50" s="43">
        <f t="shared" si="15"/>
        <v>0.51249580246184667</v>
      </c>
      <c r="AD50" s="43">
        <f t="shared" si="15"/>
        <v>0.46660041311040962</v>
      </c>
      <c r="AE50" s="43">
        <f t="shared" ref="AE50" si="16">AE48/AE8</f>
        <v>0.52106397702657459</v>
      </c>
      <c r="AF50" s="43"/>
    </row>
    <row r="51" spans="2:32">
      <c r="G51" s="129">
        <f>G50-C50</f>
        <v>1.5433123977512175E-2</v>
      </c>
      <c r="H51" s="129">
        <f t="shared" ref="H51:AE51" si="17">H50-D50</f>
        <v>1.211041105937688E-2</v>
      </c>
      <c r="I51" s="129">
        <f t="shared" si="17"/>
        <v>-3.2809201443374847E-2</v>
      </c>
      <c r="J51" s="129">
        <f t="shared" si="17"/>
        <v>-4.2527108937869706E-2</v>
      </c>
      <c r="K51" s="129">
        <f t="shared" si="17"/>
        <v>-2.5717237310357244E-2</v>
      </c>
      <c r="L51" s="129">
        <f t="shared" si="17"/>
        <v>-1.6220520589665666E-2</v>
      </c>
      <c r="M51" s="129">
        <f t="shared" si="17"/>
        <v>4.9363082859097629E-2</v>
      </c>
      <c r="N51" s="129">
        <f t="shared" si="17"/>
        <v>-8.6240448076164156E-3</v>
      </c>
      <c r="O51" s="129">
        <f t="shared" si="17"/>
        <v>9.5477771068527617E-2</v>
      </c>
      <c r="P51" s="129">
        <f t="shared" si="17"/>
        <v>9.3994163388532892E-2</v>
      </c>
      <c r="Q51" s="129">
        <f t="shared" si="17"/>
        <v>5.7100465731827366E-2</v>
      </c>
      <c r="R51" s="129">
        <f t="shared" si="17"/>
        <v>8.5872665303529938E-2</v>
      </c>
      <c r="S51" s="129">
        <f t="shared" si="17"/>
        <v>-3.9256616628078389E-2</v>
      </c>
      <c r="T51" s="129">
        <f t="shared" si="17"/>
        <v>1.0399232409223358E-2</v>
      </c>
      <c r="U51" s="129">
        <f t="shared" si="17"/>
        <v>1.0534602712871766E-2</v>
      </c>
      <c r="V51" s="129">
        <f t="shared" si="17"/>
        <v>-2.6975556549527768E-2</v>
      </c>
      <c r="W51" s="129">
        <f t="shared" si="17"/>
        <v>2.4419005773372304E-3</v>
      </c>
      <c r="X51" s="129">
        <f t="shared" si="17"/>
        <v>-4.4315047181629541E-2</v>
      </c>
      <c r="Y51" s="129">
        <f t="shared" si="17"/>
        <v>-6.2306097038673069E-2</v>
      </c>
      <c r="Z51" s="129">
        <f t="shared" si="17"/>
        <v>1.4477367486581683E-2</v>
      </c>
      <c r="AA51" s="129">
        <f t="shared" si="17"/>
        <v>-1.1822248205118735E-2</v>
      </c>
      <c r="AB51" s="129">
        <f t="shared" si="17"/>
        <v>2.7018365669084055E-2</v>
      </c>
      <c r="AC51" s="129">
        <f t="shared" si="17"/>
        <v>3.469759763866076E-2</v>
      </c>
      <c r="AD51" s="129">
        <f t="shared" si="17"/>
        <v>-3.4747985127605574E-3</v>
      </c>
      <c r="AE51" s="129">
        <f t="shared" si="17"/>
        <v>3.8086983994536194E-2</v>
      </c>
      <c r="AF51" s="129"/>
    </row>
    <row r="53" spans="2:32">
      <c r="B53" s="30" t="s">
        <v>459</v>
      </c>
      <c r="C53" s="15">
        <f t="shared" ref="C53:AC53" si="18">C48</f>
        <v>17347</v>
      </c>
      <c r="D53" s="15">
        <f t="shared" si="18"/>
        <v>17108</v>
      </c>
      <c r="E53" s="15">
        <f t="shared" si="18"/>
        <v>17589</v>
      </c>
      <c r="F53" s="15">
        <f t="shared" si="18"/>
        <v>18454</v>
      </c>
      <c r="G53" s="15">
        <f t="shared" si="18"/>
        <v>18905</v>
      </c>
      <c r="H53" s="15">
        <f t="shared" si="18"/>
        <v>18998</v>
      </c>
      <c r="I53" s="15">
        <f t="shared" si="18"/>
        <v>17817</v>
      </c>
      <c r="J53" s="15">
        <f t="shared" si="18"/>
        <v>18071</v>
      </c>
      <c r="K53" s="15">
        <f t="shared" si="18"/>
        <v>18868</v>
      </c>
      <c r="L53" s="15">
        <f t="shared" si="18"/>
        <v>19117</v>
      </c>
      <c r="M53" s="15">
        <f t="shared" si="18"/>
        <v>21135</v>
      </c>
      <c r="N53" s="15">
        <f t="shared" si="18"/>
        <v>19366</v>
      </c>
      <c r="O53" s="15">
        <f t="shared" si="18"/>
        <v>22777</v>
      </c>
      <c r="P53" s="15">
        <f t="shared" si="18"/>
        <v>22297</v>
      </c>
      <c r="Q53" s="15">
        <f t="shared" si="18"/>
        <v>22091</v>
      </c>
      <c r="R53" s="15">
        <f t="shared" si="18"/>
        <v>22234</v>
      </c>
      <c r="S53" s="15">
        <f t="shared" si="18"/>
        <v>22580</v>
      </c>
      <c r="T53" s="15">
        <f t="shared" si="18"/>
        <v>23006</v>
      </c>
      <c r="U53" s="15">
        <f t="shared" si="18"/>
        <v>22888</v>
      </c>
      <c r="V53" s="15">
        <f t="shared" si="18"/>
        <v>22934</v>
      </c>
      <c r="W53" s="15">
        <f t="shared" si="18"/>
        <v>22404</v>
      </c>
      <c r="X53" s="15">
        <f t="shared" si="18"/>
        <v>22353</v>
      </c>
      <c r="Y53" s="15">
        <f t="shared" si="18"/>
        <v>22091</v>
      </c>
      <c r="Z53" s="15">
        <f t="shared" si="18"/>
        <v>22892</v>
      </c>
      <c r="AA53" s="15">
        <f t="shared" si="18"/>
        <v>22561</v>
      </c>
      <c r="AB53" s="15">
        <f t="shared" si="18"/>
        <v>23317</v>
      </c>
      <c r="AC53" s="15">
        <f t="shared" si="18"/>
        <v>23610</v>
      </c>
      <c r="AD53" s="15">
        <f>Z53*(1+AD54)</f>
        <v>22960.675999999996</v>
      </c>
      <c r="AE53" s="15">
        <f>AA53*(1+AE54)</f>
        <v>22628.682999999997</v>
      </c>
    </row>
    <row r="54" spans="2:32">
      <c r="B54" s="15" t="s">
        <v>409</v>
      </c>
      <c r="G54" s="43">
        <f>IFERROR(G53/C53-1,"")</f>
        <v>8.9813800657174259E-2</v>
      </c>
      <c r="H54" s="43">
        <f t="shared" ref="H54" si="19">IFERROR(H53/D53-1,"")</f>
        <v>0.11047463175122751</v>
      </c>
      <c r="I54" s="43">
        <f t="shared" ref="I54" si="20">IFERROR(I53/E53-1,"")</f>
        <v>1.2962647108988534E-2</v>
      </c>
      <c r="J54" s="43">
        <f t="shared" ref="J54" si="21">IFERROR(J53/F53-1,"")</f>
        <v>-2.0754308009103717E-2</v>
      </c>
      <c r="K54" s="43">
        <f t="shared" ref="K54" si="22">IFERROR(K53/G53-1,"")</f>
        <v>-1.9571541920127E-3</v>
      </c>
      <c r="L54" s="43">
        <f t="shared" ref="L54" si="23">IFERROR(L53/H53-1,"")</f>
        <v>6.2638172439204443E-3</v>
      </c>
      <c r="M54" s="43">
        <f t="shared" ref="M54" si="24">IFERROR(M53/I53-1,"")</f>
        <v>0.1862266374810575</v>
      </c>
      <c r="N54" s="43">
        <f t="shared" ref="N54" si="25">IFERROR(N53/J53-1,"")</f>
        <v>7.1661778540202503E-2</v>
      </c>
      <c r="O54" s="43">
        <f t="shared" ref="O54" si="26">IFERROR(O53/K53-1,"")</f>
        <v>0.20717617129531485</v>
      </c>
      <c r="P54" s="43">
        <f t="shared" ref="P54" si="27">IFERROR(P53/L53-1,"")</f>
        <v>0.16634409164617869</v>
      </c>
      <c r="Q54" s="43">
        <f t="shared" ref="Q54" si="28">IFERROR(Q53/M53-1,"")</f>
        <v>4.5233025786609815E-2</v>
      </c>
      <c r="R54" s="43">
        <f t="shared" ref="R54" si="29">IFERROR(R53/N53-1,"")</f>
        <v>0.14809459878136932</v>
      </c>
      <c r="S54" s="43">
        <f t="shared" ref="S54" si="30">IFERROR(S53/O53-1,"")</f>
        <v>-8.649075822101282E-3</v>
      </c>
      <c r="T54" s="43">
        <f t="shared" ref="T54" si="31">IFERROR(T53/P53-1,"")</f>
        <v>3.1797999730905468E-2</v>
      </c>
      <c r="U54" s="43">
        <f t="shared" ref="U54" si="32">IFERROR(U53/Q53-1,"")</f>
        <v>3.6078040831107661E-2</v>
      </c>
      <c r="V54" s="43">
        <f t="shared" ref="V54" si="33">IFERROR(V53/R53-1,"")</f>
        <v>3.1483313843662764E-2</v>
      </c>
      <c r="W54" s="43">
        <f t="shared" ref="W54" si="34">IFERROR(W53/S53-1,"")</f>
        <v>-7.7945084145261134E-3</v>
      </c>
      <c r="X54" s="43">
        <f t="shared" ref="X54" si="35">IFERROR(X53/T53-1,"")</f>
        <v>-2.8383899852212457E-2</v>
      </c>
      <c r="Y54" s="43">
        <f t="shared" ref="Y54" si="36">IFERROR(Y53/U53-1,"")</f>
        <v>-3.4821740650122335E-2</v>
      </c>
      <c r="Z54" s="43">
        <f t="shared" ref="Z54" si="37">IFERROR(Z53/V53-1,"")</f>
        <v>-1.8313421121478601E-3</v>
      </c>
      <c r="AA54" s="43">
        <f t="shared" ref="AA54" si="38">IFERROR(AA53/W53-1,"")</f>
        <v>7.0076772004998844E-3</v>
      </c>
      <c r="AB54" s="43">
        <f t="shared" ref="AB54" si="39">IFERROR(AB53/X53-1,"")</f>
        <v>4.312620229946762E-2</v>
      </c>
      <c r="AC54" s="43">
        <f t="shared" ref="AC54" si="40">IFERROR(AC53/Y53-1,"")</f>
        <v>6.8761033905210267E-2</v>
      </c>
      <c r="AD54" s="325">
        <v>3.0000000000000001E-3</v>
      </c>
      <c r="AE54" s="325">
        <v>3.0000000000000001E-3</v>
      </c>
      <c r="AF54" s="325"/>
    </row>
    <row r="55" spans="2:32">
      <c r="B55" s="15" t="s">
        <v>458</v>
      </c>
      <c r="C55" s="43">
        <f>C53/C15</f>
        <v>0.44642029955221574</v>
      </c>
      <c r="D55" s="43">
        <f t="shared" ref="D55:F55" si="41">D53/D15</f>
        <v>0.43778065647874947</v>
      </c>
      <c r="E55" s="43">
        <f t="shared" si="41"/>
        <v>0.45591535200143707</v>
      </c>
      <c r="F55" s="43">
        <f t="shared" si="41"/>
        <v>0.44785188912807244</v>
      </c>
      <c r="G55" s="43">
        <f>G53/G15</f>
        <v>0.46185342352972791</v>
      </c>
      <c r="H55" s="43">
        <f t="shared" ref="H55:AD55" si="42">H53/H15</f>
        <v>0.44989106753812635</v>
      </c>
      <c r="I55" s="43">
        <f t="shared" si="42"/>
        <v>0.42310615055806222</v>
      </c>
      <c r="J55" s="43">
        <f t="shared" si="42"/>
        <v>0.40532478019020274</v>
      </c>
      <c r="K55" s="43">
        <f t="shared" si="42"/>
        <v>0.43613618621937067</v>
      </c>
      <c r="L55" s="43">
        <f t="shared" si="42"/>
        <v>0.43367054694846069</v>
      </c>
      <c r="M55" s="43">
        <f t="shared" si="42"/>
        <v>0.47246923341715985</v>
      </c>
      <c r="N55" s="43">
        <f t="shared" si="42"/>
        <v>0.39670073538258632</v>
      </c>
      <c r="O55" s="43">
        <f t="shared" si="42"/>
        <v>0.53161395728789829</v>
      </c>
      <c r="P55" s="43">
        <f t="shared" si="42"/>
        <v>0.52766471033699358</v>
      </c>
      <c r="Q55" s="43">
        <f t="shared" si="42"/>
        <v>0.52956969914898722</v>
      </c>
      <c r="R55" s="43">
        <f t="shared" si="42"/>
        <v>0.48257340068611626</v>
      </c>
      <c r="S55" s="43">
        <f t="shared" si="42"/>
        <v>0.4923573406598199</v>
      </c>
      <c r="T55" s="43">
        <f t="shared" si="42"/>
        <v>0.53806394274621694</v>
      </c>
      <c r="U55" s="43">
        <f t="shared" si="42"/>
        <v>0.54010430186185898</v>
      </c>
      <c r="V55" s="43">
        <f t="shared" si="42"/>
        <v>0.45559784413658849</v>
      </c>
      <c r="W55" s="43">
        <f t="shared" si="42"/>
        <v>0.49479924123715713</v>
      </c>
      <c r="X55" s="43">
        <f t="shared" si="42"/>
        <v>0.4937488955645874</v>
      </c>
      <c r="Y55" s="43">
        <f t="shared" si="42"/>
        <v>0.47779820482318591</v>
      </c>
      <c r="Z55" s="43">
        <f t="shared" si="42"/>
        <v>0.47007521162317017</v>
      </c>
      <c r="AA55" s="43">
        <f t="shared" si="42"/>
        <v>0.48297699303203839</v>
      </c>
      <c r="AB55" s="43">
        <f t="shared" si="42"/>
        <v>0.52076726123367145</v>
      </c>
      <c r="AC55" s="43">
        <f t="shared" si="42"/>
        <v>0.51249580246184667</v>
      </c>
      <c r="AD55" s="43">
        <f t="shared" si="42"/>
        <v>0.46820798138832143</v>
      </c>
      <c r="AE55" s="43">
        <f t="shared" ref="AE55" si="43">AE53/AE15</f>
        <v>0.48442592401113443</v>
      </c>
      <c r="AF55" s="43"/>
    </row>
    <row r="56" spans="2:32">
      <c r="G56" s="129">
        <f>G55-C55</f>
        <v>1.5433123977512175E-2</v>
      </c>
      <c r="H56" s="129">
        <f t="shared" ref="H56:AE56" si="44">H55-D55</f>
        <v>1.211041105937688E-2</v>
      </c>
      <c r="I56" s="129">
        <f t="shared" si="44"/>
        <v>-3.2809201443374847E-2</v>
      </c>
      <c r="J56" s="129">
        <f t="shared" si="44"/>
        <v>-4.2527108937869706E-2</v>
      </c>
      <c r="K56" s="129">
        <f t="shared" si="44"/>
        <v>-2.5717237310357244E-2</v>
      </c>
      <c r="L56" s="129">
        <f t="shared" si="44"/>
        <v>-1.6220520589665666E-2</v>
      </c>
      <c r="M56" s="129">
        <f t="shared" si="44"/>
        <v>4.9363082859097629E-2</v>
      </c>
      <c r="N56" s="129">
        <f t="shared" si="44"/>
        <v>-8.6240448076164156E-3</v>
      </c>
      <c r="O56" s="129">
        <f t="shared" si="44"/>
        <v>9.5477771068527617E-2</v>
      </c>
      <c r="P56" s="129">
        <f t="shared" si="44"/>
        <v>9.3994163388532892E-2</v>
      </c>
      <c r="Q56" s="129">
        <f t="shared" si="44"/>
        <v>5.7100465731827366E-2</v>
      </c>
      <c r="R56" s="129">
        <f t="shared" si="44"/>
        <v>8.5872665303529938E-2</v>
      </c>
      <c r="S56" s="129">
        <f t="shared" si="44"/>
        <v>-3.9256616628078389E-2</v>
      </c>
      <c r="T56" s="129">
        <f t="shared" si="44"/>
        <v>1.0399232409223358E-2</v>
      </c>
      <c r="U56" s="129">
        <f t="shared" si="44"/>
        <v>1.0534602712871766E-2</v>
      </c>
      <c r="V56" s="129">
        <f t="shared" si="44"/>
        <v>-2.6975556549527768E-2</v>
      </c>
      <c r="W56" s="129">
        <f t="shared" si="44"/>
        <v>2.4419005773372304E-3</v>
      </c>
      <c r="X56" s="129">
        <f t="shared" si="44"/>
        <v>-4.4315047181629541E-2</v>
      </c>
      <c r="Y56" s="129">
        <f t="shared" si="44"/>
        <v>-6.2306097038673069E-2</v>
      </c>
      <c r="Z56" s="129">
        <f t="shared" si="44"/>
        <v>1.4477367486581683E-2</v>
      </c>
      <c r="AA56" s="129">
        <f t="shared" si="44"/>
        <v>-1.1822248205118735E-2</v>
      </c>
      <c r="AB56" s="129">
        <f t="shared" si="44"/>
        <v>2.7018365669084055E-2</v>
      </c>
      <c r="AC56" s="129">
        <f t="shared" si="44"/>
        <v>3.469759763866076E-2</v>
      </c>
      <c r="AD56" s="129">
        <f t="shared" si="44"/>
        <v>-1.8672302348487491E-3</v>
      </c>
      <c r="AE56" s="129">
        <f t="shared" si="44"/>
        <v>1.4489309790960414E-3</v>
      </c>
      <c r="AF56" s="129"/>
    </row>
  </sheetData>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G113"/>
  <sheetViews>
    <sheetView zoomScale="70" zoomScaleNormal="70" workbookViewId="0">
      <pane ySplit="1" topLeftCell="A2" activePane="bottomLeft" state="frozen"/>
      <selection pane="bottomLeft" activeCell="D2" sqref="D2"/>
    </sheetView>
  </sheetViews>
  <sheetFormatPr defaultRowHeight="14.5"/>
  <cols>
    <col min="1" max="1" width="10.36328125" bestFit="1" customWidth="1"/>
    <col min="2" max="2" width="9.36328125" customWidth="1"/>
    <col min="3" max="3" width="12.36328125" bestFit="1" customWidth="1"/>
    <col min="4" max="4" width="9.36328125" customWidth="1"/>
    <col min="5" max="5" width="9.08984375" customWidth="1"/>
  </cols>
  <sheetData>
    <row r="1" spans="1:7">
      <c r="A1" s="1" t="s">
        <v>233</v>
      </c>
      <c r="B1" s="2" t="s">
        <v>234</v>
      </c>
      <c r="C1" s="2" t="s">
        <v>235</v>
      </c>
      <c r="D1" s="3" t="s">
        <v>232</v>
      </c>
      <c r="E1" s="4"/>
      <c r="F1" s="4"/>
      <c r="G1" s="4"/>
    </row>
    <row r="2" spans="1:7">
      <c r="A2" s="5" t="s">
        <v>236</v>
      </c>
      <c r="B2" s="6">
        <v>1</v>
      </c>
      <c r="C2" s="7">
        <v>40999</v>
      </c>
      <c r="D2" s="4" t="str">
        <f>A2</f>
        <v>1Q12</v>
      </c>
      <c r="E2" s="4"/>
      <c r="F2" s="4"/>
      <c r="G2" s="4"/>
    </row>
    <row r="3" spans="1:7">
      <c r="A3" s="5" t="s">
        <v>237</v>
      </c>
      <c r="B3" s="6">
        <v>2</v>
      </c>
      <c r="C3" s="7">
        <v>41090</v>
      </c>
      <c r="D3" s="4" t="str">
        <f t="shared" ref="D3:D66" si="0">A3</f>
        <v>2Q12</v>
      </c>
      <c r="E3" s="8"/>
      <c r="F3" s="8"/>
      <c r="G3" s="8"/>
    </row>
    <row r="4" spans="1:7">
      <c r="A4" s="5" t="s">
        <v>238</v>
      </c>
      <c r="B4" s="6">
        <v>3</v>
      </c>
      <c r="C4" s="7">
        <v>41182</v>
      </c>
      <c r="D4" s="4" t="str">
        <f t="shared" si="0"/>
        <v>3Q12</v>
      </c>
      <c r="E4" s="8"/>
      <c r="F4" s="8"/>
      <c r="G4" s="8"/>
    </row>
    <row r="5" spans="1:7">
      <c r="A5" s="5" t="s">
        <v>239</v>
      </c>
      <c r="B5" s="6">
        <v>4</v>
      </c>
      <c r="C5" s="7">
        <v>41274</v>
      </c>
      <c r="D5" s="4" t="str">
        <f t="shared" si="0"/>
        <v>4Q12</v>
      </c>
      <c r="E5" s="8"/>
      <c r="F5" s="8"/>
      <c r="G5" s="8"/>
    </row>
    <row r="6" spans="1:7">
      <c r="A6" s="5" t="s">
        <v>68</v>
      </c>
      <c r="B6" s="6">
        <v>5</v>
      </c>
      <c r="C6" s="7">
        <v>41364</v>
      </c>
      <c r="D6" s="4" t="str">
        <f t="shared" si="0"/>
        <v>1Q13</v>
      </c>
      <c r="E6" s="8"/>
      <c r="F6" s="8"/>
      <c r="G6" s="8"/>
    </row>
    <row r="7" spans="1:7">
      <c r="A7" s="5" t="s">
        <v>69</v>
      </c>
      <c r="B7" s="6">
        <v>6</v>
      </c>
      <c r="C7" s="7">
        <v>41455</v>
      </c>
      <c r="D7" s="4" t="str">
        <f t="shared" si="0"/>
        <v>2Q13</v>
      </c>
      <c r="E7" s="8"/>
      <c r="F7" s="4"/>
      <c r="G7" s="4"/>
    </row>
    <row r="8" spans="1:7">
      <c r="A8" s="5" t="s">
        <v>70</v>
      </c>
      <c r="B8" s="6">
        <v>7</v>
      </c>
      <c r="C8" s="7">
        <v>41547</v>
      </c>
      <c r="D8" s="4" t="str">
        <f t="shared" si="0"/>
        <v>3Q13</v>
      </c>
      <c r="E8" s="8"/>
      <c r="F8" s="4"/>
      <c r="G8" s="4"/>
    </row>
    <row r="9" spans="1:7">
      <c r="A9" s="5" t="s">
        <v>71</v>
      </c>
      <c r="B9" s="6">
        <v>8</v>
      </c>
      <c r="C9" s="7">
        <v>41639</v>
      </c>
      <c r="D9" s="4" t="str">
        <f t="shared" si="0"/>
        <v>4Q13</v>
      </c>
      <c r="E9" s="8"/>
    </row>
    <row r="10" spans="1:7">
      <c r="A10" s="5" t="s">
        <v>72</v>
      </c>
      <c r="B10" s="6">
        <v>9</v>
      </c>
      <c r="C10" s="7">
        <v>41729</v>
      </c>
      <c r="D10" s="4" t="str">
        <f t="shared" si="0"/>
        <v>1Q14</v>
      </c>
      <c r="E10" s="8"/>
    </row>
    <row r="11" spans="1:7">
      <c r="A11" s="5" t="s">
        <v>73</v>
      </c>
      <c r="B11" s="6">
        <v>10</v>
      </c>
      <c r="C11" s="7">
        <v>41820</v>
      </c>
      <c r="D11" s="4" t="str">
        <f t="shared" si="0"/>
        <v>2Q14</v>
      </c>
      <c r="E11" s="8"/>
    </row>
    <row r="12" spans="1:7">
      <c r="A12" s="5" t="s">
        <v>74</v>
      </c>
      <c r="B12" s="6">
        <v>11</v>
      </c>
      <c r="C12" s="7">
        <v>41912</v>
      </c>
      <c r="D12" s="4" t="str">
        <f t="shared" si="0"/>
        <v>3Q14</v>
      </c>
      <c r="E12" s="8"/>
    </row>
    <row r="13" spans="1:7">
      <c r="A13" s="5" t="s">
        <v>75</v>
      </c>
      <c r="B13" s="6">
        <v>12</v>
      </c>
      <c r="C13" s="7">
        <v>42004</v>
      </c>
      <c r="D13" s="4" t="str">
        <f t="shared" si="0"/>
        <v>4Q14</v>
      </c>
      <c r="E13" s="8"/>
    </row>
    <row r="14" spans="1:7">
      <c r="A14" s="5" t="s">
        <v>76</v>
      </c>
      <c r="B14" s="6">
        <v>13</v>
      </c>
      <c r="C14" s="7">
        <v>42094</v>
      </c>
      <c r="D14" s="4" t="str">
        <f t="shared" si="0"/>
        <v>1Q15</v>
      </c>
      <c r="E14" s="8"/>
    </row>
    <row r="15" spans="1:7">
      <c r="A15" s="5" t="s">
        <v>77</v>
      </c>
      <c r="B15" s="6">
        <v>14</v>
      </c>
      <c r="C15" s="7">
        <v>42185</v>
      </c>
      <c r="D15" s="4" t="str">
        <f t="shared" si="0"/>
        <v>2Q15</v>
      </c>
      <c r="E15" s="8"/>
    </row>
    <row r="16" spans="1:7">
      <c r="A16" s="5" t="s">
        <v>78</v>
      </c>
      <c r="B16" s="6">
        <v>15</v>
      </c>
      <c r="C16" s="7">
        <v>42277</v>
      </c>
      <c r="D16" s="4" t="str">
        <f t="shared" si="0"/>
        <v>3Q15</v>
      </c>
      <c r="E16" s="8"/>
    </row>
    <row r="17" spans="1:7">
      <c r="A17" s="5" t="s">
        <v>79</v>
      </c>
      <c r="B17" s="6">
        <v>16</v>
      </c>
      <c r="C17" s="7">
        <v>42369</v>
      </c>
      <c r="D17" s="4" t="str">
        <f t="shared" si="0"/>
        <v>4Q15</v>
      </c>
      <c r="E17" s="8"/>
    </row>
    <row r="18" spans="1:7">
      <c r="A18" s="5" t="s">
        <v>80</v>
      </c>
      <c r="B18" s="6">
        <v>17</v>
      </c>
      <c r="C18" s="7">
        <v>42460</v>
      </c>
      <c r="D18" s="4" t="str">
        <f t="shared" si="0"/>
        <v>1Q16</v>
      </c>
      <c r="E18" s="8"/>
    </row>
    <row r="19" spans="1:7">
      <c r="A19" s="5" t="s">
        <v>81</v>
      </c>
      <c r="B19" s="6">
        <v>18</v>
      </c>
      <c r="C19" s="7">
        <v>42551</v>
      </c>
      <c r="D19" s="4" t="str">
        <f t="shared" si="0"/>
        <v>2Q16</v>
      </c>
      <c r="E19" s="8"/>
    </row>
    <row r="20" spans="1:7">
      <c r="A20" s="5" t="s">
        <v>82</v>
      </c>
      <c r="B20" s="6">
        <v>19</v>
      </c>
      <c r="C20" s="7">
        <v>42643</v>
      </c>
      <c r="D20" s="4" t="str">
        <f t="shared" si="0"/>
        <v>3Q16</v>
      </c>
      <c r="E20" s="8"/>
    </row>
    <row r="21" spans="1:7">
      <c r="A21" s="5" t="s">
        <v>83</v>
      </c>
      <c r="B21" s="6">
        <v>20</v>
      </c>
      <c r="C21" s="7">
        <v>42735</v>
      </c>
      <c r="D21" s="4" t="str">
        <f t="shared" si="0"/>
        <v>4Q16</v>
      </c>
      <c r="E21" s="8"/>
    </row>
    <row r="22" spans="1:7">
      <c r="A22" s="5" t="s">
        <v>84</v>
      </c>
      <c r="B22" s="6">
        <v>21</v>
      </c>
      <c r="C22" s="7">
        <v>42825</v>
      </c>
      <c r="D22" s="4" t="str">
        <f t="shared" si="0"/>
        <v>1Q17</v>
      </c>
      <c r="E22" s="8"/>
    </row>
    <row r="23" spans="1:7">
      <c r="A23" s="5" t="s">
        <v>240</v>
      </c>
      <c r="B23" s="6">
        <v>22</v>
      </c>
      <c r="C23" s="7">
        <v>42916</v>
      </c>
      <c r="D23" s="4" t="str">
        <f t="shared" si="0"/>
        <v>2Q17</v>
      </c>
    </row>
    <row r="24" spans="1:7">
      <c r="A24" s="5" t="s">
        <v>241</v>
      </c>
      <c r="B24" s="6">
        <v>23</v>
      </c>
      <c r="C24" s="7">
        <v>43008</v>
      </c>
      <c r="D24" s="4" t="str">
        <f t="shared" si="0"/>
        <v>3Q17</v>
      </c>
    </row>
    <row r="25" spans="1:7">
      <c r="A25" s="5" t="s">
        <v>242</v>
      </c>
      <c r="B25" s="6">
        <v>24</v>
      </c>
      <c r="C25" s="7">
        <v>43100</v>
      </c>
      <c r="D25" s="4" t="str">
        <f t="shared" si="0"/>
        <v>4Q17</v>
      </c>
      <c r="E25" s="4"/>
      <c r="F25" s="4"/>
      <c r="G25" s="4"/>
    </row>
    <row r="26" spans="1:7">
      <c r="A26" s="5" t="s">
        <v>243</v>
      </c>
      <c r="B26" s="6">
        <v>25</v>
      </c>
      <c r="C26" s="7">
        <v>43190</v>
      </c>
      <c r="D26" s="4" t="str">
        <f t="shared" si="0"/>
        <v>1Q18</v>
      </c>
    </row>
    <row r="27" spans="1:7">
      <c r="A27" s="5" t="s">
        <v>244</v>
      </c>
      <c r="B27" s="6">
        <v>26</v>
      </c>
      <c r="C27" s="7">
        <v>43281</v>
      </c>
      <c r="D27" s="4" t="str">
        <f t="shared" si="0"/>
        <v>2Q18</v>
      </c>
    </row>
    <row r="28" spans="1:7">
      <c r="A28" s="5" t="s">
        <v>245</v>
      </c>
      <c r="B28" s="6">
        <v>27</v>
      </c>
      <c r="C28" s="7">
        <v>43373</v>
      </c>
      <c r="D28" s="4" t="str">
        <f t="shared" si="0"/>
        <v>3Q18</v>
      </c>
    </row>
    <row r="29" spans="1:7">
      <c r="A29" s="5" t="s">
        <v>246</v>
      </c>
      <c r="B29" s="6">
        <v>28</v>
      </c>
      <c r="C29" s="7">
        <v>43465</v>
      </c>
      <c r="D29" s="4" t="str">
        <f t="shared" si="0"/>
        <v>4Q18</v>
      </c>
    </row>
    <row r="30" spans="1:7">
      <c r="A30" s="5" t="s">
        <v>247</v>
      </c>
      <c r="B30" s="6">
        <v>29</v>
      </c>
      <c r="C30" s="7">
        <v>43555</v>
      </c>
      <c r="D30" s="4" t="str">
        <f t="shared" si="0"/>
        <v>1Q19</v>
      </c>
      <c r="E30" s="4"/>
      <c r="F30" s="4"/>
      <c r="G30" s="4"/>
    </row>
    <row r="31" spans="1:7">
      <c r="A31" s="5" t="s">
        <v>248</v>
      </c>
      <c r="B31" s="6">
        <v>30</v>
      </c>
      <c r="C31" s="7">
        <v>43646</v>
      </c>
      <c r="D31" s="4" t="str">
        <f t="shared" si="0"/>
        <v>2Q19</v>
      </c>
      <c r="E31" s="4"/>
      <c r="F31" s="4"/>
      <c r="G31" s="4"/>
    </row>
    <row r="32" spans="1:7">
      <c r="A32" s="5" t="s">
        <v>249</v>
      </c>
      <c r="B32" s="6">
        <v>31</v>
      </c>
      <c r="C32" s="7">
        <v>43738</v>
      </c>
      <c r="D32" s="4" t="str">
        <f t="shared" si="0"/>
        <v>3Q19</v>
      </c>
      <c r="E32" s="4"/>
      <c r="F32" s="4"/>
      <c r="G32" s="4"/>
    </row>
    <row r="33" spans="1:7">
      <c r="A33" s="5" t="s">
        <v>250</v>
      </c>
      <c r="B33" s="6">
        <v>32</v>
      </c>
      <c r="C33" s="7">
        <v>43830</v>
      </c>
      <c r="D33" s="4" t="str">
        <f t="shared" si="0"/>
        <v>4Q19</v>
      </c>
      <c r="E33" s="4"/>
      <c r="F33" s="4"/>
      <c r="G33" s="4"/>
    </row>
    <row r="34" spans="1:7">
      <c r="A34" s="5" t="s">
        <v>251</v>
      </c>
      <c r="B34" s="6">
        <v>33</v>
      </c>
      <c r="C34" s="7">
        <v>43921</v>
      </c>
      <c r="D34" s="4" t="str">
        <f t="shared" si="0"/>
        <v>1Q20</v>
      </c>
      <c r="E34" s="4"/>
      <c r="F34" s="4"/>
      <c r="G34" s="4"/>
    </row>
    <row r="35" spans="1:7">
      <c r="A35" s="5" t="s">
        <v>252</v>
      </c>
      <c r="B35" s="6">
        <v>34</v>
      </c>
      <c r="C35" s="7">
        <v>44012</v>
      </c>
      <c r="D35" s="4" t="str">
        <f t="shared" si="0"/>
        <v>2Q20</v>
      </c>
      <c r="E35" s="4"/>
      <c r="F35" s="4"/>
      <c r="G35" s="4"/>
    </row>
    <row r="36" spans="1:7">
      <c r="A36" s="5" t="s">
        <v>253</v>
      </c>
      <c r="B36" s="6">
        <v>35</v>
      </c>
      <c r="C36" s="7">
        <v>44104</v>
      </c>
      <c r="D36" s="4" t="str">
        <f t="shared" si="0"/>
        <v>3Q20</v>
      </c>
      <c r="E36" s="4"/>
      <c r="F36" s="4"/>
      <c r="G36" s="4"/>
    </row>
    <row r="37" spans="1:7">
      <c r="A37" s="5" t="s">
        <v>254</v>
      </c>
      <c r="B37" s="6">
        <v>36</v>
      </c>
      <c r="C37" s="7">
        <v>44196</v>
      </c>
      <c r="D37" s="4" t="str">
        <f t="shared" si="0"/>
        <v>4Q20</v>
      </c>
      <c r="E37" s="4"/>
      <c r="F37" s="4"/>
      <c r="G37" s="4"/>
    </row>
    <row r="38" spans="1:7">
      <c r="A38" s="5" t="s">
        <v>255</v>
      </c>
      <c r="B38" s="6">
        <v>37</v>
      </c>
      <c r="C38" s="7">
        <v>44286</v>
      </c>
      <c r="D38" s="4" t="str">
        <f t="shared" si="0"/>
        <v>1Q21</v>
      </c>
      <c r="E38" s="4"/>
      <c r="F38" s="4"/>
      <c r="G38" s="4"/>
    </row>
    <row r="39" spans="1:7">
      <c r="A39" s="5" t="s">
        <v>256</v>
      </c>
      <c r="B39" s="6">
        <v>38</v>
      </c>
      <c r="C39" s="7">
        <v>44377</v>
      </c>
      <c r="D39" s="4" t="str">
        <f t="shared" si="0"/>
        <v>2Q21</v>
      </c>
      <c r="E39" s="4"/>
      <c r="F39" s="4"/>
      <c r="G39" s="4"/>
    </row>
    <row r="40" spans="1:7">
      <c r="A40" s="5" t="s">
        <v>257</v>
      </c>
      <c r="B40" s="6">
        <v>39</v>
      </c>
      <c r="C40" s="7">
        <v>44469</v>
      </c>
      <c r="D40" s="4" t="str">
        <f t="shared" si="0"/>
        <v>3Q21</v>
      </c>
      <c r="E40" s="4"/>
      <c r="F40" s="4"/>
      <c r="G40" s="4"/>
    </row>
    <row r="41" spans="1:7">
      <c r="A41" s="5" t="s">
        <v>258</v>
      </c>
      <c r="B41" s="6">
        <v>40</v>
      </c>
      <c r="C41" s="7">
        <v>44561</v>
      </c>
      <c r="D41" s="4" t="str">
        <f t="shared" si="0"/>
        <v>4Q21</v>
      </c>
      <c r="E41" s="4"/>
      <c r="F41" s="4"/>
      <c r="G41" s="4"/>
    </row>
    <row r="42" spans="1:7">
      <c r="A42" s="5" t="s">
        <v>259</v>
      </c>
      <c r="B42" s="6">
        <v>41</v>
      </c>
      <c r="C42" s="7">
        <v>44651</v>
      </c>
      <c r="D42" s="4" t="str">
        <f t="shared" si="0"/>
        <v>1Q22</v>
      </c>
      <c r="E42" s="4"/>
      <c r="F42" s="4"/>
      <c r="G42" s="4"/>
    </row>
    <row r="43" spans="1:7">
      <c r="A43" s="5" t="s">
        <v>260</v>
      </c>
      <c r="B43" s="6">
        <v>42</v>
      </c>
      <c r="C43" s="7">
        <v>44742</v>
      </c>
      <c r="D43" s="4" t="str">
        <f t="shared" si="0"/>
        <v>2Q22</v>
      </c>
      <c r="E43" s="4"/>
      <c r="F43" s="4"/>
      <c r="G43" s="4"/>
    </row>
    <row r="44" spans="1:7">
      <c r="A44" s="5" t="s">
        <v>261</v>
      </c>
      <c r="B44" s="6">
        <v>43</v>
      </c>
      <c r="C44" s="7">
        <v>44834</v>
      </c>
      <c r="D44" s="4" t="str">
        <f t="shared" si="0"/>
        <v>3Q22</v>
      </c>
      <c r="E44" s="4"/>
      <c r="F44" s="4"/>
      <c r="G44" s="4"/>
    </row>
    <row r="45" spans="1:7">
      <c r="A45" s="5" t="s">
        <v>262</v>
      </c>
      <c r="B45" s="6">
        <v>44</v>
      </c>
      <c r="C45" s="7">
        <v>44926</v>
      </c>
      <c r="D45" s="4" t="str">
        <f t="shared" si="0"/>
        <v>4Q22</v>
      </c>
      <c r="E45" s="4"/>
      <c r="F45" s="4"/>
      <c r="G45" s="4"/>
    </row>
    <row r="46" spans="1:7">
      <c r="A46" s="5" t="s">
        <v>263</v>
      </c>
      <c r="B46" s="6">
        <v>45</v>
      </c>
      <c r="C46" s="7">
        <v>45016</v>
      </c>
      <c r="D46" s="4" t="str">
        <f t="shared" si="0"/>
        <v>1Q23</v>
      </c>
      <c r="E46" s="4"/>
      <c r="F46" s="4"/>
      <c r="G46" s="4"/>
    </row>
    <row r="47" spans="1:7">
      <c r="A47" s="5" t="s">
        <v>264</v>
      </c>
      <c r="B47" s="6">
        <v>46</v>
      </c>
      <c r="C47" s="7">
        <v>45107</v>
      </c>
      <c r="D47" s="4" t="str">
        <f t="shared" si="0"/>
        <v>2Q23</v>
      </c>
      <c r="E47" s="4"/>
      <c r="F47" s="4"/>
      <c r="G47" s="4"/>
    </row>
    <row r="48" spans="1:7">
      <c r="A48" s="5" t="s">
        <v>265</v>
      </c>
      <c r="B48" s="6">
        <v>47</v>
      </c>
      <c r="C48" s="7">
        <v>45199</v>
      </c>
      <c r="D48" s="4" t="str">
        <f t="shared" si="0"/>
        <v>3Q23</v>
      </c>
      <c r="E48" s="4"/>
      <c r="F48" s="4"/>
      <c r="G48" s="4"/>
    </row>
    <row r="49" spans="1:7">
      <c r="A49" s="5" t="s">
        <v>266</v>
      </c>
      <c r="B49" s="6">
        <v>48</v>
      </c>
      <c r="C49" s="7">
        <v>45291</v>
      </c>
      <c r="D49" s="4" t="str">
        <f t="shared" si="0"/>
        <v>4Q23</v>
      </c>
      <c r="E49" s="4"/>
      <c r="F49" s="4"/>
      <c r="G49" s="4"/>
    </row>
    <row r="50" spans="1:7">
      <c r="A50" s="5" t="s">
        <v>267</v>
      </c>
      <c r="B50" s="6">
        <v>49</v>
      </c>
      <c r="C50" s="7">
        <v>45382</v>
      </c>
      <c r="D50" s="4" t="str">
        <f t="shared" si="0"/>
        <v>1Q24</v>
      </c>
      <c r="E50" s="4"/>
      <c r="F50" s="4"/>
      <c r="G50" s="4"/>
    </row>
    <row r="51" spans="1:7">
      <c r="A51" s="5" t="s">
        <v>268</v>
      </c>
      <c r="B51" s="6">
        <v>50</v>
      </c>
      <c r="C51" s="7">
        <v>45473</v>
      </c>
      <c r="D51" s="4" t="str">
        <f t="shared" si="0"/>
        <v>2Q24</v>
      </c>
    </row>
    <row r="52" spans="1:7">
      <c r="A52" s="5" t="s">
        <v>269</v>
      </c>
      <c r="B52" s="6">
        <v>51</v>
      </c>
      <c r="C52" s="7">
        <v>45565</v>
      </c>
      <c r="D52" s="4" t="str">
        <f t="shared" si="0"/>
        <v>3Q24</v>
      </c>
    </row>
    <row r="53" spans="1:7">
      <c r="A53" s="5" t="s">
        <v>270</v>
      </c>
      <c r="B53" s="6">
        <v>52</v>
      </c>
      <c r="C53" s="7">
        <v>45657</v>
      </c>
      <c r="D53" s="4" t="str">
        <f t="shared" si="0"/>
        <v>4Q24</v>
      </c>
    </row>
    <row r="54" spans="1:7">
      <c r="A54" s="5" t="s">
        <v>271</v>
      </c>
      <c r="B54" s="6">
        <v>53</v>
      </c>
      <c r="C54" s="7">
        <v>45747</v>
      </c>
      <c r="D54" s="4" t="str">
        <f t="shared" si="0"/>
        <v>1Q25</v>
      </c>
    </row>
    <row r="55" spans="1:7">
      <c r="A55" s="5" t="s">
        <v>272</v>
      </c>
      <c r="B55" s="6">
        <v>54</v>
      </c>
      <c r="C55" s="7">
        <v>45838</v>
      </c>
      <c r="D55" s="4" t="str">
        <f t="shared" si="0"/>
        <v>2Q25</v>
      </c>
    </row>
    <row r="56" spans="1:7">
      <c r="A56" s="5" t="s">
        <v>273</v>
      </c>
      <c r="B56" s="6">
        <v>55</v>
      </c>
      <c r="C56" s="7">
        <v>45930</v>
      </c>
      <c r="D56" s="4" t="str">
        <f t="shared" si="0"/>
        <v>3Q25</v>
      </c>
    </row>
    <row r="57" spans="1:7">
      <c r="A57" s="5" t="s">
        <v>274</v>
      </c>
      <c r="B57" s="6">
        <v>56</v>
      </c>
      <c r="C57" s="7">
        <v>46022</v>
      </c>
      <c r="D57" s="4" t="str">
        <f t="shared" si="0"/>
        <v>4Q25</v>
      </c>
    </row>
    <row r="58" spans="1:7">
      <c r="A58" s="5" t="s">
        <v>275</v>
      </c>
      <c r="B58" s="6">
        <v>57</v>
      </c>
      <c r="C58" s="7">
        <v>46112</v>
      </c>
      <c r="D58" s="4" t="str">
        <f t="shared" si="0"/>
        <v>1Q26</v>
      </c>
    </row>
    <row r="59" spans="1:7">
      <c r="A59" s="5" t="s">
        <v>276</v>
      </c>
      <c r="B59" s="6">
        <v>58</v>
      </c>
      <c r="C59" s="7">
        <v>46203</v>
      </c>
      <c r="D59" s="4" t="str">
        <f t="shared" si="0"/>
        <v>2Q26</v>
      </c>
    </row>
    <row r="60" spans="1:7">
      <c r="A60" s="5" t="s">
        <v>277</v>
      </c>
      <c r="B60" s="6">
        <v>59</v>
      </c>
      <c r="C60" s="7">
        <v>46295</v>
      </c>
      <c r="D60" s="4" t="str">
        <f t="shared" si="0"/>
        <v>3Q26</v>
      </c>
    </row>
    <row r="61" spans="1:7">
      <c r="A61" s="5" t="s">
        <v>278</v>
      </c>
      <c r="B61" s="6">
        <v>60</v>
      </c>
      <c r="C61" s="7">
        <v>46387</v>
      </c>
      <c r="D61" s="4" t="str">
        <f t="shared" si="0"/>
        <v>4Q26</v>
      </c>
    </row>
    <row r="62" spans="1:7">
      <c r="A62" s="5" t="s">
        <v>279</v>
      </c>
      <c r="B62" s="6">
        <v>61</v>
      </c>
      <c r="C62" s="7">
        <v>46477</v>
      </c>
      <c r="D62" s="4" t="str">
        <f t="shared" si="0"/>
        <v>1Q27</v>
      </c>
    </row>
    <row r="63" spans="1:7">
      <c r="A63" s="5" t="s">
        <v>280</v>
      </c>
      <c r="B63" s="6">
        <v>62</v>
      </c>
      <c r="C63" s="7">
        <v>46568</v>
      </c>
      <c r="D63" s="4" t="str">
        <f t="shared" si="0"/>
        <v>2Q27</v>
      </c>
    </row>
    <row r="64" spans="1:7">
      <c r="A64" s="5" t="s">
        <v>281</v>
      </c>
      <c r="B64" s="6">
        <v>63</v>
      </c>
      <c r="C64" s="7">
        <v>46660</v>
      </c>
      <c r="D64" s="4" t="str">
        <f t="shared" si="0"/>
        <v>3Q27</v>
      </c>
    </row>
    <row r="65" spans="1:4">
      <c r="A65" s="5" t="s">
        <v>282</v>
      </c>
      <c r="B65" s="6">
        <v>64</v>
      </c>
      <c r="C65" s="7">
        <v>46752</v>
      </c>
      <c r="D65" s="4" t="str">
        <f t="shared" si="0"/>
        <v>4Q27</v>
      </c>
    </row>
    <row r="66" spans="1:4">
      <c r="A66" s="5" t="s">
        <v>283</v>
      </c>
      <c r="B66" s="6">
        <v>65</v>
      </c>
      <c r="C66" s="7">
        <v>46843</v>
      </c>
      <c r="D66" s="4" t="str">
        <f t="shared" si="0"/>
        <v>1Q28</v>
      </c>
    </row>
    <row r="67" spans="1:4">
      <c r="A67" s="5" t="s">
        <v>284</v>
      </c>
      <c r="B67" s="6">
        <v>66</v>
      </c>
      <c r="C67" s="7">
        <v>46934</v>
      </c>
      <c r="D67" s="4" t="str">
        <f t="shared" ref="D67:D93" si="1">A67</f>
        <v>2Q28</v>
      </c>
    </row>
    <row r="68" spans="1:4">
      <c r="A68" s="5" t="s">
        <v>285</v>
      </c>
      <c r="B68" s="6">
        <v>67</v>
      </c>
      <c r="C68" s="7">
        <v>47026</v>
      </c>
      <c r="D68" s="4" t="str">
        <f t="shared" si="1"/>
        <v>3Q28</v>
      </c>
    </row>
    <row r="69" spans="1:4">
      <c r="A69" s="5" t="s">
        <v>286</v>
      </c>
      <c r="B69" s="6">
        <v>68</v>
      </c>
      <c r="C69" s="7">
        <v>47118</v>
      </c>
      <c r="D69" s="4" t="str">
        <f t="shared" si="1"/>
        <v>4Q28</v>
      </c>
    </row>
    <row r="70" spans="1:4">
      <c r="A70" s="5" t="s">
        <v>287</v>
      </c>
      <c r="B70" s="6">
        <v>69</v>
      </c>
      <c r="C70" s="7">
        <v>47208</v>
      </c>
      <c r="D70" s="4" t="str">
        <f t="shared" si="1"/>
        <v>1Q29</v>
      </c>
    </row>
    <row r="71" spans="1:4">
      <c r="A71" s="5" t="s">
        <v>288</v>
      </c>
      <c r="B71" s="6">
        <v>70</v>
      </c>
      <c r="C71" s="7">
        <v>47299</v>
      </c>
      <c r="D71" s="4" t="str">
        <f t="shared" si="1"/>
        <v>2Q29</v>
      </c>
    </row>
    <row r="72" spans="1:4">
      <c r="A72" s="5" t="s">
        <v>289</v>
      </c>
      <c r="B72" s="6">
        <v>71</v>
      </c>
      <c r="C72" s="7">
        <v>47391</v>
      </c>
      <c r="D72" s="4" t="str">
        <f t="shared" si="1"/>
        <v>3Q29</v>
      </c>
    </row>
    <row r="73" spans="1:4">
      <c r="A73" s="5" t="s">
        <v>290</v>
      </c>
      <c r="B73" s="6">
        <v>72</v>
      </c>
      <c r="C73" s="7">
        <v>47483</v>
      </c>
      <c r="D73" s="4" t="str">
        <f t="shared" si="1"/>
        <v>4Q29</v>
      </c>
    </row>
    <row r="74" spans="1:4">
      <c r="A74" s="5" t="s">
        <v>291</v>
      </c>
      <c r="B74" s="6">
        <v>73</v>
      </c>
      <c r="C74" s="7">
        <v>47573</v>
      </c>
      <c r="D74" s="4" t="str">
        <f t="shared" si="1"/>
        <v>1Q30</v>
      </c>
    </row>
    <row r="75" spans="1:4">
      <c r="A75" s="5" t="s">
        <v>292</v>
      </c>
      <c r="B75" s="6">
        <v>74</v>
      </c>
      <c r="C75" s="7">
        <v>47664</v>
      </c>
      <c r="D75" s="4" t="str">
        <f t="shared" si="1"/>
        <v>2Q30</v>
      </c>
    </row>
    <row r="76" spans="1:4">
      <c r="A76" s="5" t="s">
        <v>293</v>
      </c>
      <c r="B76" s="6">
        <v>75</v>
      </c>
      <c r="C76" s="7">
        <v>47756</v>
      </c>
      <c r="D76" s="4" t="str">
        <f t="shared" si="1"/>
        <v>3Q30</v>
      </c>
    </row>
    <row r="77" spans="1:4">
      <c r="A77" s="5" t="s">
        <v>294</v>
      </c>
      <c r="B77" s="6">
        <v>76</v>
      </c>
      <c r="C77" s="7">
        <v>47848</v>
      </c>
      <c r="D77" s="4" t="str">
        <f t="shared" si="1"/>
        <v>4Q30</v>
      </c>
    </row>
    <row r="78" spans="1:4">
      <c r="A78" s="5" t="s">
        <v>295</v>
      </c>
      <c r="B78" s="6">
        <v>77</v>
      </c>
      <c r="C78" s="7">
        <v>47938</v>
      </c>
      <c r="D78" s="4" t="str">
        <f t="shared" si="1"/>
        <v>1Q31</v>
      </c>
    </row>
    <row r="79" spans="1:4">
      <c r="A79" s="5" t="s">
        <v>296</v>
      </c>
      <c r="B79" s="6">
        <v>78</v>
      </c>
      <c r="C79" s="7">
        <v>48029</v>
      </c>
      <c r="D79" s="4" t="str">
        <f t="shared" si="1"/>
        <v>2Q31</v>
      </c>
    </row>
    <row r="80" spans="1:4">
      <c r="A80" s="5" t="s">
        <v>297</v>
      </c>
      <c r="B80" s="6">
        <v>79</v>
      </c>
      <c r="C80" s="7">
        <v>48121</v>
      </c>
      <c r="D80" s="4" t="str">
        <f t="shared" si="1"/>
        <v>3Q31</v>
      </c>
    </row>
    <row r="81" spans="1:4">
      <c r="A81" s="5" t="s">
        <v>298</v>
      </c>
      <c r="B81" s="6">
        <v>80</v>
      </c>
      <c r="C81" s="7">
        <v>48213</v>
      </c>
      <c r="D81" s="4" t="str">
        <f t="shared" si="1"/>
        <v>4Q31</v>
      </c>
    </row>
    <row r="82" spans="1:4">
      <c r="A82" s="5" t="s">
        <v>299</v>
      </c>
      <c r="B82" s="6">
        <v>81</v>
      </c>
      <c r="C82" s="7">
        <v>48304</v>
      </c>
      <c r="D82" s="4" t="str">
        <f t="shared" si="1"/>
        <v>1Q32</v>
      </c>
    </row>
    <row r="83" spans="1:4">
      <c r="A83" s="5" t="s">
        <v>300</v>
      </c>
      <c r="B83" s="6">
        <v>82</v>
      </c>
      <c r="C83" s="7">
        <v>48395</v>
      </c>
      <c r="D83" s="4" t="str">
        <f t="shared" si="1"/>
        <v>2Q32</v>
      </c>
    </row>
    <row r="84" spans="1:4">
      <c r="A84" s="5" t="s">
        <v>301</v>
      </c>
      <c r="B84" s="6">
        <v>83</v>
      </c>
      <c r="C84" s="7">
        <v>48487</v>
      </c>
      <c r="D84" s="4" t="str">
        <f t="shared" si="1"/>
        <v>3Q32</v>
      </c>
    </row>
    <row r="85" spans="1:4">
      <c r="A85" s="5" t="s">
        <v>302</v>
      </c>
      <c r="B85" s="6">
        <v>84</v>
      </c>
      <c r="C85" s="7">
        <v>48579</v>
      </c>
      <c r="D85" s="4" t="str">
        <f t="shared" si="1"/>
        <v>4Q32</v>
      </c>
    </row>
    <row r="86" spans="1:4">
      <c r="A86" s="5" t="s">
        <v>303</v>
      </c>
      <c r="B86" s="6">
        <v>85</v>
      </c>
      <c r="C86" s="7">
        <v>48669</v>
      </c>
      <c r="D86" s="4" t="str">
        <f t="shared" si="1"/>
        <v>1Q33</v>
      </c>
    </row>
    <row r="87" spans="1:4">
      <c r="A87" s="5" t="s">
        <v>304</v>
      </c>
      <c r="B87" s="6">
        <v>86</v>
      </c>
      <c r="C87" s="7">
        <v>48760</v>
      </c>
      <c r="D87" s="4" t="str">
        <f t="shared" si="1"/>
        <v>2Q33</v>
      </c>
    </row>
    <row r="88" spans="1:4">
      <c r="A88" s="5" t="s">
        <v>305</v>
      </c>
      <c r="B88" s="6">
        <v>87</v>
      </c>
      <c r="C88" s="7">
        <v>48852</v>
      </c>
      <c r="D88" s="4" t="str">
        <f t="shared" si="1"/>
        <v>3Q33</v>
      </c>
    </row>
    <row r="89" spans="1:4">
      <c r="A89" s="5" t="s">
        <v>306</v>
      </c>
      <c r="B89" s="6">
        <v>88</v>
      </c>
      <c r="C89" s="7">
        <v>48944</v>
      </c>
      <c r="D89" s="4" t="str">
        <f t="shared" si="1"/>
        <v>4Q33</v>
      </c>
    </row>
    <row r="90" spans="1:4">
      <c r="A90" s="5" t="s">
        <v>307</v>
      </c>
      <c r="B90" s="6">
        <v>89</v>
      </c>
      <c r="C90" s="7">
        <v>49034</v>
      </c>
      <c r="D90" s="4" t="str">
        <f t="shared" si="1"/>
        <v>1Q34</v>
      </c>
    </row>
    <row r="91" spans="1:4">
      <c r="A91" s="5" t="s">
        <v>308</v>
      </c>
      <c r="B91" s="6">
        <v>90</v>
      </c>
      <c r="C91" s="7">
        <v>49125</v>
      </c>
      <c r="D91" s="4" t="str">
        <f t="shared" si="1"/>
        <v>2Q34</v>
      </c>
    </row>
    <row r="92" spans="1:4">
      <c r="A92" s="5" t="s">
        <v>309</v>
      </c>
      <c r="B92" s="6">
        <v>91</v>
      </c>
      <c r="C92" s="7">
        <v>49217</v>
      </c>
      <c r="D92" s="4" t="str">
        <f t="shared" si="1"/>
        <v>3Q34</v>
      </c>
    </row>
    <row r="93" spans="1:4">
      <c r="A93" s="5" t="s">
        <v>310</v>
      </c>
      <c r="B93" s="6">
        <v>92</v>
      </c>
      <c r="C93" s="7">
        <v>49309</v>
      </c>
      <c r="D93" s="4" t="str">
        <f t="shared" si="1"/>
        <v>4Q34</v>
      </c>
    </row>
    <row r="94" spans="1:4">
      <c r="A94" t="s">
        <v>311</v>
      </c>
      <c r="B94" s="4">
        <v>93</v>
      </c>
      <c r="C94" s="9">
        <v>49399</v>
      </c>
      <c r="D94" s="4" t="s">
        <v>312</v>
      </c>
    </row>
    <row r="95" spans="1:4">
      <c r="A95" t="s">
        <v>313</v>
      </c>
      <c r="B95" s="4">
        <v>94</v>
      </c>
      <c r="C95" s="9">
        <v>49490</v>
      </c>
      <c r="D95" s="4" t="s">
        <v>314</v>
      </c>
    </row>
    <row r="96" spans="1:4">
      <c r="A96" t="s">
        <v>315</v>
      </c>
      <c r="B96" s="4">
        <v>95</v>
      </c>
      <c r="C96" s="9">
        <v>49582</v>
      </c>
      <c r="D96" s="4" t="s">
        <v>316</v>
      </c>
    </row>
    <row r="97" spans="1:4">
      <c r="A97" t="s">
        <v>317</v>
      </c>
      <c r="B97" s="4">
        <v>96</v>
      </c>
      <c r="C97" s="9">
        <v>49674</v>
      </c>
      <c r="D97" s="4" t="s">
        <v>318</v>
      </c>
    </row>
    <row r="98" spans="1:4">
      <c r="A98" t="s">
        <v>312</v>
      </c>
      <c r="B98" s="4">
        <v>97</v>
      </c>
      <c r="C98" s="9">
        <v>49765</v>
      </c>
      <c r="D98" s="4" t="s">
        <v>319</v>
      </c>
    </row>
    <row r="99" spans="1:4">
      <c r="A99" t="s">
        <v>314</v>
      </c>
      <c r="B99" s="4">
        <v>98</v>
      </c>
      <c r="C99" s="9">
        <v>49856</v>
      </c>
      <c r="D99" s="4" t="s">
        <v>320</v>
      </c>
    </row>
    <row r="100" spans="1:4">
      <c r="A100" t="s">
        <v>316</v>
      </c>
      <c r="B100" s="4">
        <v>99</v>
      </c>
      <c r="C100" s="9">
        <v>49948</v>
      </c>
      <c r="D100" s="4" t="s">
        <v>321</v>
      </c>
    </row>
    <row r="101" spans="1:4">
      <c r="A101" t="s">
        <v>318</v>
      </c>
      <c r="B101" s="4">
        <v>100</v>
      </c>
      <c r="C101" s="9">
        <v>50040</v>
      </c>
      <c r="D101" s="4" t="s">
        <v>322</v>
      </c>
    </row>
    <row r="102" spans="1:4">
      <c r="A102" t="s">
        <v>319</v>
      </c>
      <c r="B102" s="4">
        <v>101</v>
      </c>
      <c r="C102" s="9">
        <v>50130</v>
      </c>
      <c r="D102" s="4" t="s">
        <v>323</v>
      </c>
    </row>
    <row r="103" spans="1:4">
      <c r="A103" t="s">
        <v>320</v>
      </c>
      <c r="B103" s="4">
        <v>102</v>
      </c>
      <c r="C103" s="9">
        <v>50221</v>
      </c>
      <c r="D103" s="4" t="s">
        <v>324</v>
      </c>
    </row>
    <row r="104" spans="1:4">
      <c r="A104" t="s">
        <v>321</v>
      </c>
      <c r="B104" s="4">
        <v>103</v>
      </c>
      <c r="C104" s="9">
        <v>50313</v>
      </c>
      <c r="D104" s="4" t="s">
        <v>325</v>
      </c>
    </row>
    <row r="105" spans="1:4">
      <c r="A105" t="s">
        <v>322</v>
      </c>
      <c r="B105" s="4">
        <v>104</v>
      </c>
      <c r="C105" s="9">
        <v>50405</v>
      </c>
      <c r="D105" s="4" t="s">
        <v>326</v>
      </c>
    </row>
    <row r="106" spans="1:4">
      <c r="A106" t="s">
        <v>323</v>
      </c>
      <c r="B106" s="4">
        <v>105</v>
      </c>
      <c r="C106" s="9">
        <v>50495</v>
      </c>
      <c r="D106" s="4" t="s">
        <v>327</v>
      </c>
    </row>
    <row r="107" spans="1:4">
      <c r="A107" t="s">
        <v>324</v>
      </c>
      <c r="B107" s="4">
        <v>106</v>
      </c>
      <c r="C107" s="9">
        <v>50586</v>
      </c>
      <c r="D107" s="4" t="s">
        <v>328</v>
      </c>
    </row>
    <row r="108" spans="1:4">
      <c r="A108" t="s">
        <v>325</v>
      </c>
      <c r="B108" s="4">
        <v>107</v>
      </c>
      <c r="C108" s="9">
        <v>50678</v>
      </c>
      <c r="D108" s="4" t="s">
        <v>329</v>
      </c>
    </row>
    <row r="109" spans="1:4">
      <c r="A109" t="s">
        <v>326</v>
      </c>
      <c r="B109" s="4">
        <v>108</v>
      </c>
      <c r="C109" s="9">
        <v>50770</v>
      </c>
      <c r="D109" s="4" t="s">
        <v>330</v>
      </c>
    </row>
    <row r="110" spans="1:4">
      <c r="A110" t="s">
        <v>327</v>
      </c>
      <c r="B110" s="4">
        <v>109</v>
      </c>
      <c r="C110" s="9">
        <v>50860</v>
      </c>
      <c r="D110" s="4" t="s">
        <v>331</v>
      </c>
    </row>
    <row r="111" spans="1:4">
      <c r="A111" t="s">
        <v>328</v>
      </c>
      <c r="B111" s="4">
        <v>110</v>
      </c>
      <c r="C111" s="9">
        <v>50951</v>
      </c>
      <c r="D111" s="4" t="s">
        <v>332</v>
      </c>
    </row>
    <row r="112" spans="1:4">
      <c r="A112" t="s">
        <v>329</v>
      </c>
      <c r="B112" s="4">
        <v>111</v>
      </c>
      <c r="C112" s="9">
        <v>51043</v>
      </c>
      <c r="D112" s="4" t="s">
        <v>333</v>
      </c>
    </row>
    <row r="113" spans="1:4">
      <c r="A113" t="s">
        <v>330</v>
      </c>
      <c r="B113" s="4">
        <v>112</v>
      </c>
      <c r="C113" s="9">
        <v>51135</v>
      </c>
      <c r="D113" s="4" t="s">
        <v>334</v>
      </c>
    </row>
  </sheetData>
  <dataConsolid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Key</vt:lpstr>
      <vt:lpstr>Reported Group Highlights</vt:lpstr>
      <vt:lpstr>Reported Group Balance Sheet</vt:lpstr>
      <vt:lpstr>Domestic Mobile Operations</vt:lpstr>
      <vt:lpstr>Charts</vt:lpstr>
      <vt:lpstr>Disclaimer</vt:lpstr>
      <vt:lpstr>Lisbon</vt:lpstr>
      <vt:lpstr>Workings</vt:lpstr>
      <vt:lpstr>Dates</vt:lpstr>
      <vt:lpstr>Charts!Print_Area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Casper Erskine</dc:creator>
  <cp:lastModifiedBy>Kelvin Oh</cp:lastModifiedBy>
  <cp:lastPrinted>2022-06-10T06:44:22Z</cp:lastPrinted>
  <dcterms:created xsi:type="dcterms:W3CDTF">2017-05-04T06:51:21Z</dcterms:created>
  <dcterms:modified xsi:type="dcterms:W3CDTF">2024-04-30T12:31:14Z</dcterms:modified>
</cp:coreProperties>
</file>